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10.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slicers/slicer1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2260" windowHeight="12645" activeTab="11"/>
  </bookViews>
  <sheets>
    <sheet name="ULB level data" sheetId="20" r:id="rId1"/>
    <sheet name="State averages" sheetId="18" r:id="rId2"/>
    <sheet name="1.NR SR" sheetId="24" state="hidden" r:id="rId3"/>
    <sheet name="2.SS tot % Score" sheetId="61" state="hidden" r:id="rId4"/>
    <sheet name=" 3.SLP+Cert" sheetId="31" state="hidden" r:id="rId5"/>
    <sheet name="4.SS Comp" sheetId="30" state="hidden" r:id="rId6"/>
    <sheet name="5. Comp Share" sheetId="62" state="hidden" r:id="rId7"/>
    <sheet name="6. 2022" sheetId="48" state="hidden" r:id="rId8"/>
    <sheet name="7.2 2022" sheetId="50" state="hidden" r:id="rId9"/>
    <sheet name="8.2 2022" sheetId="53" state="hidden" r:id="rId10"/>
    <sheet name="9.2 2022" sheetId="55" state="hidden" r:id="rId11"/>
    <sheet name="DB1" sheetId="63" r:id="rId12"/>
    <sheet name="DB2" sheetId="64" r:id="rId13"/>
  </sheets>
  <definedNames>
    <definedName name="_xlcn.WorksheetConnection_Theme2DB.xlsxULB_Data" hidden="1">ULB_Data[]</definedName>
    <definedName name="Slicer_City_Name4">#N/A</definedName>
    <definedName name="Slicer_City_Name7">#N/A</definedName>
    <definedName name="Slicer_Population_category3">#N/A</definedName>
    <definedName name="Slicer_Population_category6">#N/A</definedName>
  </definedNames>
  <calcPr calcId="152511"/>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LB_Data-3bf0289d-ac02-47da-813a-0f84290f7a65" name="ULB_Data" connection="WorksheetConnection_Theme 2 DB.xlsx!ULB_Data"/>
        </x15:modelTables>
      </x15:dataModel>
    </ext>
  </extLst>
</workbook>
</file>

<file path=xl/calcChain.xml><?xml version="1.0" encoding="utf-8"?>
<calcChain xmlns="http://schemas.openxmlformats.org/spreadsheetml/2006/main">
  <c r="EN2" i="20" l="1"/>
  <c r="EN3" i="20"/>
  <c r="EN4" i="20"/>
  <c r="EN5" i="20"/>
  <c r="EN6" i="20"/>
  <c r="EN7" i="20"/>
  <c r="EN8" i="20"/>
  <c r="EN9" i="20"/>
  <c r="EN10" i="20"/>
  <c r="EN11" i="20"/>
  <c r="EN12" i="20"/>
  <c r="EN13" i="20"/>
  <c r="EN14" i="20"/>
  <c r="EN15" i="20"/>
  <c r="EN16" i="20"/>
  <c r="EN17" i="20"/>
  <c r="EN18" i="20"/>
  <c r="EN19" i="20"/>
  <c r="EN20" i="20"/>
  <c r="EN21" i="20"/>
  <c r="EN22" i="20"/>
  <c r="EN23" i="20"/>
  <c r="EN24" i="20"/>
  <c r="EN25" i="20"/>
  <c r="EN26" i="20"/>
  <c r="EN27" i="20"/>
  <c r="EN28" i="20"/>
  <c r="EN29" i="20"/>
  <c r="EN30" i="20"/>
  <c r="EN31" i="20"/>
  <c r="EN32" i="20"/>
  <c r="EN33" i="20"/>
  <c r="EN34" i="20"/>
  <c r="EN35" i="20"/>
  <c r="EN36" i="20"/>
  <c r="EN37" i="20"/>
  <c r="EN38" i="20"/>
  <c r="EN39" i="20"/>
  <c r="EN40" i="20"/>
  <c r="EN41" i="20"/>
  <c r="EN42" i="20"/>
  <c r="EN43" i="20"/>
  <c r="EN44" i="20"/>
  <c r="EN45" i="20"/>
  <c r="EN46" i="20"/>
  <c r="EN47" i="20"/>
  <c r="EN48" i="20"/>
  <c r="EN49" i="20"/>
  <c r="EN50" i="20"/>
  <c r="EN51" i="20"/>
  <c r="EN52" i="20"/>
  <c r="EN53" i="20"/>
  <c r="EN54" i="20"/>
  <c r="EN55" i="20"/>
  <c r="EN56" i="20"/>
  <c r="EN57" i="20"/>
  <c r="EN58" i="20"/>
  <c r="EN59" i="20"/>
  <c r="EN60" i="20"/>
  <c r="EN61" i="20"/>
  <c r="EN62" i="20"/>
  <c r="EN63" i="20"/>
  <c r="EN64" i="20"/>
  <c r="EN65" i="20"/>
  <c r="EN66" i="20"/>
  <c r="EN67" i="20"/>
  <c r="EN68" i="20"/>
  <c r="EN69" i="20"/>
  <c r="EN70" i="20"/>
  <c r="EN71" i="20"/>
  <c r="EN72" i="20"/>
  <c r="EN73" i="20"/>
  <c r="EN74" i="20"/>
  <c r="EN75" i="20"/>
  <c r="EN76" i="20"/>
  <c r="EN77" i="20"/>
  <c r="EN78" i="20"/>
  <c r="EN79" i="20"/>
  <c r="EN80" i="20"/>
  <c r="EN81" i="20"/>
  <c r="EN82" i="20"/>
  <c r="EN83" i="20"/>
  <c r="EN84" i="20"/>
  <c r="EN85" i="20"/>
  <c r="EN86" i="20"/>
  <c r="EN87" i="20"/>
  <c r="EN88" i="20"/>
  <c r="EN89" i="20"/>
  <c r="EN90" i="20"/>
  <c r="EN91" i="20"/>
  <c r="EN92" i="20"/>
  <c r="EN93" i="20"/>
  <c r="EN94" i="20"/>
  <c r="EN95" i="20"/>
  <c r="EN96" i="20"/>
  <c r="EN97" i="20"/>
  <c r="EN98" i="20"/>
  <c r="EN99" i="20"/>
  <c r="EN100" i="20"/>
  <c r="EN101" i="20"/>
  <c r="EN102" i="20"/>
  <c r="EN103" i="20"/>
  <c r="EN104" i="20"/>
  <c r="EN105" i="20"/>
  <c r="EN106" i="20"/>
  <c r="EN107" i="20"/>
  <c r="EN108" i="20"/>
  <c r="EN109" i="20"/>
  <c r="EN110" i="20"/>
  <c r="EN111" i="20"/>
  <c r="EN112" i="20"/>
  <c r="EN113" i="20"/>
  <c r="EN114" i="20"/>
  <c r="EN115" i="20"/>
  <c r="EN116" i="20"/>
  <c r="EN117" i="20"/>
  <c r="EN118" i="20"/>
  <c r="EN119" i="20"/>
  <c r="EN120" i="20"/>
  <c r="EN121" i="20"/>
  <c r="EN122" i="20"/>
  <c r="EN123" i="20"/>
  <c r="EN124" i="20"/>
  <c r="EN125" i="20"/>
  <c r="EN126" i="20"/>
  <c r="EN127" i="20"/>
  <c r="EN128" i="20"/>
  <c r="EN129" i="20"/>
  <c r="EN130" i="20"/>
  <c r="EN131" i="20"/>
  <c r="EN132" i="20"/>
  <c r="EN133" i="20"/>
  <c r="EN134" i="20"/>
  <c r="EN135" i="20"/>
  <c r="EN136" i="20"/>
  <c r="EN137" i="20"/>
  <c r="EN138" i="20"/>
  <c r="EN139" i="20"/>
  <c r="EN140" i="20"/>
  <c r="EN141" i="20"/>
  <c r="EN142" i="20"/>
  <c r="EN143" i="20"/>
  <c r="EN144" i="20"/>
  <c r="EN145" i="20"/>
  <c r="EN146" i="20"/>
  <c r="EN147" i="20"/>
  <c r="EN148" i="20"/>
  <c r="EN149" i="20"/>
  <c r="EN150" i="20"/>
  <c r="EN151" i="20"/>
  <c r="EN152" i="20"/>
  <c r="EN153" i="20"/>
  <c r="EN154" i="20"/>
  <c r="EN155" i="20"/>
  <c r="EN156" i="20"/>
  <c r="EN157" i="20"/>
  <c r="EN158" i="20"/>
  <c r="EN159" i="20"/>
  <c r="EN160" i="20"/>
  <c r="EN161" i="20"/>
  <c r="EN162" i="20"/>
  <c r="EN163" i="20"/>
  <c r="EN164" i="20"/>
  <c r="EN165" i="20"/>
  <c r="EN166" i="20"/>
  <c r="EN167" i="20"/>
  <c r="EN168" i="20"/>
  <c r="EN169" i="20"/>
  <c r="EN170" i="20"/>
  <c r="EN171" i="20"/>
  <c r="EN172" i="20"/>
  <c r="EN173" i="20"/>
  <c r="EN174" i="20"/>
  <c r="EN175" i="20"/>
  <c r="EN176" i="20"/>
  <c r="EN177" i="20"/>
  <c r="EN178" i="20"/>
  <c r="EN179" i="20"/>
  <c r="EN180" i="20"/>
  <c r="EN181" i="20"/>
  <c r="EN182" i="20"/>
  <c r="EN183" i="20"/>
  <c r="EN184" i="20"/>
  <c r="EN185" i="20"/>
  <c r="EN186" i="20"/>
  <c r="EN187" i="20"/>
  <c r="EN188" i="20"/>
  <c r="EN189" i="20"/>
  <c r="EN190" i="20"/>
  <c r="EN191" i="20"/>
  <c r="EN192" i="20"/>
  <c r="EN193" i="20"/>
  <c r="EN194" i="20"/>
  <c r="EN195" i="20"/>
  <c r="EN196" i="20"/>
  <c r="EN197" i="20"/>
  <c r="EN198" i="20"/>
  <c r="EN199" i="20"/>
  <c r="EN200" i="20"/>
  <c r="EN201" i="20"/>
  <c r="EN202" i="20"/>
  <c r="EN203" i="20"/>
  <c r="EN204" i="20"/>
  <c r="EN205" i="20"/>
  <c r="EN206" i="20"/>
  <c r="EN207" i="20"/>
  <c r="EN208" i="20"/>
  <c r="EN209" i="20"/>
  <c r="EN210" i="20"/>
  <c r="EN211" i="20"/>
  <c r="EN212" i="20"/>
  <c r="EN213" i="20"/>
  <c r="EN214" i="20"/>
  <c r="EN215" i="20"/>
  <c r="EN216" i="20"/>
  <c r="EN217" i="20"/>
  <c r="EN218" i="20"/>
  <c r="EN219" i="20"/>
  <c r="EN220" i="20"/>
  <c r="EN221" i="20"/>
  <c r="EN222" i="20"/>
  <c r="EN223" i="20"/>
  <c r="EN224" i="20"/>
  <c r="EN225" i="20"/>
  <c r="EN226" i="20"/>
  <c r="EN227" i="20"/>
  <c r="EN228" i="20"/>
  <c r="EN229" i="20"/>
  <c r="EN230" i="20"/>
  <c r="EN231" i="20"/>
  <c r="EN232" i="20"/>
  <c r="EN233" i="20"/>
  <c r="EN234" i="20"/>
  <c r="EN235" i="20"/>
  <c r="EN236" i="20"/>
  <c r="EN237" i="20"/>
  <c r="EN238" i="20"/>
  <c r="EN239" i="20"/>
  <c r="EN240" i="20"/>
  <c r="EN241" i="20"/>
  <c r="EN242" i="20"/>
  <c r="EN243" i="20"/>
  <c r="EN244" i="20"/>
  <c r="EN245" i="20"/>
  <c r="EN246" i="20"/>
  <c r="EN247" i="20"/>
  <c r="EN248" i="20"/>
  <c r="EN249" i="20"/>
  <c r="EN250" i="20"/>
  <c r="EN251" i="20"/>
  <c r="EN252" i="20"/>
  <c r="EN253" i="20"/>
  <c r="EN254" i="20"/>
  <c r="EN255" i="20"/>
  <c r="EN256" i="20"/>
  <c r="EN257" i="20"/>
  <c r="EN258" i="20"/>
  <c r="EN259" i="20"/>
  <c r="EN260" i="20"/>
  <c r="EN261" i="20"/>
  <c r="EN262" i="20"/>
  <c r="EN263" i="20"/>
  <c r="EN264" i="20"/>
  <c r="EN265" i="20"/>
  <c r="EN266" i="20"/>
  <c r="EN267" i="20"/>
  <c r="EN268" i="20"/>
  <c r="EN269" i="20"/>
  <c r="EN270" i="20"/>
  <c r="EN271" i="20"/>
  <c r="EN272" i="20"/>
  <c r="EN273" i="20"/>
  <c r="EN274" i="20"/>
  <c r="EN275" i="20"/>
  <c r="EN276" i="20"/>
  <c r="EN277" i="20"/>
  <c r="EN278" i="20"/>
  <c r="EN279" i="20"/>
  <c r="EN280" i="20"/>
  <c r="EN281" i="20"/>
  <c r="EN282" i="20"/>
  <c r="EN283" i="20"/>
  <c r="EN284" i="20"/>
  <c r="EN285" i="20"/>
  <c r="EN286" i="20"/>
  <c r="EN287" i="20"/>
  <c r="EN288" i="20"/>
  <c r="EN289" i="20"/>
  <c r="EN290" i="20"/>
  <c r="EN291" i="20"/>
  <c r="EN292" i="20"/>
  <c r="EN293" i="20"/>
  <c r="EN294" i="20"/>
  <c r="EN295" i="20"/>
  <c r="EN296" i="20"/>
  <c r="EN297" i="20"/>
  <c r="EN298" i="20"/>
  <c r="EN299" i="20"/>
  <c r="EN300" i="20"/>
  <c r="EN301" i="20"/>
  <c r="EN302" i="20"/>
  <c r="EN303" i="20"/>
  <c r="EN304" i="20"/>
  <c r="EN305" i="20"/>
  <c r="EN306" i="20"/>
  <c r="EN307" i="20"/>
  <c r="EN308" i="20"/>
  <c r="EN309" i="20"/>
  <c r="EN310" i="20"/>
  <c r="EN311" i="20"/>
  <c r="EN312" i="20"/>
  <c r="EN313" i="20"/>
  <c r="EN314" i="20"/>
  <c r="EN315" i="20"/>
  <c r="EN316" i="20"/>
  <c r="EN317" i="20"/>
  <c r="EN318" i="20"/>
  <c r="EN319" i="20"/>
  <c r="EN320" i="20"/>
  <c r="EN321" i="20"/>
  <c r="EN322" i="20"/>
  <c r="EN323" i="20"/>
  <c r="EN324" i="20"/>
  <c r="EN325" i="20"/>
  <c r="EN326" i="20"/>
  <c r="EN327" i="20"/>
  <c r="EN328" i="20"/>
  <c r="EN329" i="20"/>
  <c r="EN330" i="20"/>
  <c r="EN331" i="20"/>
  <c r="EN332" i="20"/>
  <c r="EN333" i="20"/>
  <c r="EN334" i="20"/>
  <c r="EN335" i="20"/>
  <c r="EN336" i="20"/>
  <c r="EN337" i="20"/>
  <c r="EN338" i="20"/>
  <c r="EN339" i="20"/>
  <c r="EN340" i="20"/>
  <c r="EN341" i="20"/>
  <c r="EN342" i="20"/>
  <c r="EN343" i="20"/>
  <c r="EN344" i="20"/>
  <c r="EN345" i="20"/>
  <c r="EN346" i="20"/>
  <c r="EN347" i="20"/>
  <c r="EN348" i="20"/>
  <c r="EN349" i="20"/>
  <c r="EN350" i="20"/>
  <c r="EN351" i="20"/>
  <c r="EN352" i="20"/>
  <c r="EN353" i="20"/>
  <c r="EN354" i="20"/>
  <c r="EN355" i="20"/>
  <c r="EN356" i="20"/>
  <c r="EN357" i="20"/>
  <c r="EN358" i="20"/>
  <c r="EN359" i="20"/>
  <c r="EN360" i="20"/>
  <c r="EN361" i="20"/>
  <c r="EN362" i="20"/>
  <c r="EN363" i="20"/>
  <c r="EN364" i="20"/>
  <c r="EN365" i="20"/>
  <c r="EN366" i="20"/>
  <c r="EN367" i="20"/>
  <c r="EN368" i="20"/>
  <c r="EN369" i="20"/>
  <c r="EN370" i="20"/>
  <c r="EN371" i="20"/>
  <c r="EN372" i="20"/>
  <c r="EN373" i="20"/>
  <c r="EN374" i="20"/>
  <c r="EN375" i="20"/>
  <c r="EN376" i="20"/>
  <c r="EN377" i="20"/>
  <c r="EN378" i="20"/>
  <c r="EN379" i="20"/>
  <c r="EN380" i="20"/>
  <c r="EN381" i="20"/>
  <c r="EN382" i="20"/>
  <c r="EN383" i="20"/>
  <c r="EN384" i="20"/>
  <c r="EN385" i="20"/>
  <c r="EN386" i="20"/>
  <c r="EN387" i="20"/>
  <c r="EN388" i="20"/>
  <c r="EN389" i="20"/>
  <c r="EN390" i="20"/>
  <c r="EN391" i="20"/>
  <c r="EN392" i="20"/>
  <c r="EN393" i="20"/>
  <c r="EN394" i="20"/>
  <c r="EN395" i="20"/>
  <c r="EN396" i="20"/>
  <c r="EN397" i="20"/>
  <c r="EN398" i="20"/>
  <c r="EN399" i="20"/>
  <c r="EN400" i="20"/>
  <c r="EN401" i="20"/>
  <c r="EN402" i="20"/>
  <c r="EN403" i="20"/>
  <c r="EJ3" i="20"/>
  <c r="EJ4" i="20"/>
  <c r="EJ5" i="20"/>
  <c r="EJ6" i="20"/>
  <c r="EJ7" i="20"/>
  <c r="EJ8" i="20"/>
  <c r="EJ9" i="20"/>
  <c r="EJ10" i="20"/>
  <c r="EJ11" i="20"/>
  <c r="EJ12" i="20"/>
  <c r="EJ13" i="20"/>
  <c r="EJ14" i="20"/>
  <c r="EJ15" i="20"/>
  <c r="EJ16" i="20"/>
  <c r="EJ17" i="20"/>
  <c r="EJ18" i="20"/>
  <c r="EJ19" i="20"/>
  <c r="EJ20" i="20"/>
  <c r="EJ21" i="20"/>
  <c r="EJ22" i="20"/>
  <c r="EJ23" i="20"/>
  <c r="EJ24" i="20"/>
  <c r="EJ25" i="20"/>
  <c r="EJ26" i="20"/>
  <c r="EJ27" i="20"/>
  <c r="EJ28" i="20"/>
  <c r="EJ29" i="20"/>
  <c r="EJ30" i="20"/>
  <c r="EJ31" i="20"/>
  <c r="EJ32" i="20"/>
  <c r="EJ33" i="20"/>
  <c r="EJ34" i="20"/>
  <c r="EJ35" i="20"/>
  <c r="EJ36" i="20"/>
  <c r="EJ37" i="20"/>
  <c r="EJ38" i="20"/>
  <c r="EJ39" i="20"/>
  <c r="EJ40" i="20"/>
  <c r="EJ41" i="20"/>
  <c r="EJ42" i="20"/>
  <c r="EJ43" i="20"/>
  <c r="EJ44" i="20"/>
  <c r="EJ45" i="20"/>
  <c r="EJ46" i="20"/>
  <c r="EJ47" i="20"/>
  <c r="EJ48" i="20"/>
  <c r="EJ49" i="20"/>
  <c r="EJ50" i="20"/>
  <c r="EJ51" i="20"/>
  <c r="EJ52" i="20"/>
  <c r="EJ53" i="20"/>
  <c r="EJ54" i="20"/>
  <c r="EJ55" i="20"/>
  <c r="EJ56" i="20"/>
  <c r="EJ57" i="20"/>
  <c r="EJ58" i="20"/>
  <c r="EJ59" i="20"/>
  <c r="EJ60" i="20"/>
  <c r="EJ61" i="20"/>
  <c r="EJ62" i="20"/>
  <c r="EJ63" i="20"/>
  <c r="EJ64" i="20"/>
  <c r="EJ65" i="20"/>
  <c r="EJ66" i="20"/>
  <c r="EJ67" i="20"/>
  <c r="EJ68" i="20"/>
  <c r="EJ69" i="20"/>
  <c r="EJ70" i="20"/>
  <c r="EJ71" i="20"/>
  <c r="EJ72" i="20"/>
  <c r="EJ73" i="20"/>
  <c r="EJ74" i="20"/>
  <c r="EJ75" i="20"/>
  <c r="EJ76" i="20"/>
  <c r="EJ77" i="20"/>
  <c r="EJ78" i="20"/>
  <c r="EJ79" i="20"/>
  <c r="EJ80" i="20"/>
  <c r="EJ81" i="20"/>
  <c r="EJ82" i="20"/>
  <c r="EJ83" i="20"/>
  <c r="EJ84" i="20"/>
  <c r="EJ85" i="20"/>
  <c r="EJ86" i="20"/>
  <c r="EJ87" i="20"/>
  <c r="EJ88" i="20"/>
  <c r="EJ89" i="20"/>
  <c r="EJ90" i="20"/>
  <c r="EJ91" i="20"/>
  <c r="EJ92" i="20"/>
  <c r="EJ93" i="20"/>
  <c r="EJ94" i="20"/>
  <c r="EJ95" i="20"/>
  <c r="EJ96" i="20"/>
  <c r="EJ97" i="20"/>
  <c r="EJ98" i="20"/>
  <c r="EJ99" i="20"/>
  <c r="EJ100" i="20"/>
  <c r="EJ101" i="20"/>
  <c r="EJ102" i="20"/>
  <c r="EJ103" i="20"/>
  <c r="EJ104" i="20"/>
  <c r="EJ105" i="20"/>
  <c r="EJ106" i="20"/>
  <c r="EJ107" i="20"/>
  <c r="EJ108" i="20"/>
  <c r="EJ109" i="20"/>
  <c r="EJ110" i="20"/>
  <c r="EJ111" i="20"/>
  <c r="EJ112" i="20"/>
  <c r="EJ113" i="20"/>
  <c r="EJ114" i="20"/>
  <c r="EJ115" i="20"/>
  <c r="EJ116" i="20"/>
  <c r="EJ117" i="20"/>
  <c r="EJ118" i="20"/>
  <c r="EJ119" i="20"/>
  <c r="EJ120" i="20"/>
  <c r="EJ121" i="20"/>
  <c r="EJ122" i="20"/>
  <c r="EJ123" i="20"/>
  <c r="EJ124" i="20"/>
  <c r="EJ125" i="20"/>
  <c r="EJ126" i="20"/>
  <c r="EJ127" i="20"/>
  <c r="EJ128" i="20"/>
  <c r="EJ129" i="20"/>
  <c r="EJ130" i="20"/>
  <c r="EJ131" i="20"/>
  <c r="EJ132" i="20"/>
  <c r="EJ133" i="20"/>
  <c r="EJ134" i="20"/>
  <c r="EJ135" i="20"/>
  <c r="EJ136" i="20"/>
  <c r="EJ137" i="20"/>
  <c r="EJ138" i="20"/>
  <c r="EJ139" i="20"/>
  <c r="EJ140" i="20"/>
  <c r="EJ141" i="20"/>
  <c r="EJ142" i="20"/>
  <c r="EJ143" i="20"/>
  <c r="EJ144" i="20"/>
  <c r="EJ145" i="20"/>
  <c r="EJ146" i="20"/>
  <c r="EJ147" i="20"/>
  <c r="EJ148" i="20"/>
  <c r="EJ149" i="20"/>
  <c r="EJ150" i="20"/>
  <c r="EJ151" i="20"/>
  <c r="EJ152" i="20"/>
  <c r="EJ153" i="20"/>
  <c r="EJ154" i="20"/>
  <c r="EJ155" i="20"/>
  <c r="EJ156" i="20"/>
  <c r="EJ157" i="20"/>
  <c r="EJ158" i="20"/>
  <c r="EJ159" i="20"/>
  <c r="EJ160" i="20"/>
  <c r="EJ161" i="20"/>
  <c r="EJ162" i="20"/>
  <c r="EJ163" i="20"/>
  <c r="EJ164" i="20"/>
  <c r="EJ165" i="20"/>
  <c r="EJ166" i="20"/>
  <c r="EJ167" i="20"/>
  <c r="EJ168" i="20"/>
  <c r="EJ169" i="20"/>
  <c r="EJ170" i="20"/>
  <c r="EJ171" i="20"/>
  <c r="EJ172" i="20"/>
  <c r="EJ173" i="20"/>
  <c r="EJ174" i="20"/>
  <c r="EJ175" i="20"/>
  <c r="EJ176" i="20"/>
  <c r="EJ177" i="20"/>
  <c r="EJ178" i="20"/>
  <c r="EJ179" i="20"/>
  <c r="EJ180" i="20"/>
  <c r="EJ181" i="20"/>
  <c r="EJ182" i="20"/>
  <c r="EJ183" i="20"/>
  <c r="EJ184" i="20"/>
  <c r="EJ185" i="20"/>
  <c r="EJ186" i="20"/>
  <c r="EJ187" i="20"/>
  <c r="EJ188" i="20"/>
  <c r="EJ189" i="20"/>
  <c r="EJ190" i="20"/>
  <c r="EJ191" i="20"/>
  <c r="EJ192" i="20"/>
  <c r="EJ193" i="20"/>
  <c r="EJ194" i="20"/>
  <c r="EJ195" i="20"/>
  <c r="EJ196" i="20"/>
  <c r="EJ197" i="20"/>
  <c r="EJ198" i="20"/>
  <c r="EJ199" i="20"/>
  <c r="EJ200" i="20"/>
  <c r="EJ201" i="20"/>
  <c r="EJ202" i="20"/>
  <c r="EJ203" i="20"/>
  <c r="EJ204" i="20"/>
  <c r="EJ205" i="20"/>
  <c r="EJ206" i="20"/>
  <c r="EJ207" i="20"/>
  <c r="EJ208" i="20"/>
  <c r="EJ209" i="20"/>
  <c r="EJ210" i="20"/>
  <c r="EJ211" i="20"/>
  <c r="EJ212" i="20"/>
  <c r="EJ213" i="20"/>
  <c r="EJ214" i="20"/>
  <c r="EJ215" i="20"/>
  <c r="EJ216" i="20"/>
  <c r="EJ217" i="20"/>
  <c r="EJ218" i="20"/>
  <c r="EJ219" i="20"/>
  <c r="EJ220" i="20"/>
  <c r="EJ221" i="20"/>
  <c r="EJ222" i="20"/>
  <c r="EJ223" i="20"/>
  <c r="EJ224" i="20"/>
  <c r="EJ225" i="20"/>
  <c r="EJ226" i="20"/>
  <c r="EJ227" i="20"/>
  <c r="EJ228" i="20"/>
  <c r="EJ229" i="20"/>
  <c r="EJ230" i="20"/>
  <c r="EJ231" i="20"/>
  <c r="EJ232" i="20"/>
  <c r="EJ233" i="20"/>
  <c r="EJ234" i="20"/>
  <c r="EJ235" i="20"/>
  <c r="EJ236" i="20"/>
  <c r="EJ237" i="20"/>
  <c r="EJ238" i="20"/>
  <c r="EJ239" i="20"/>
  <c r="EJ240" i="20"/>
  <c r="EJ241" i="20"/>
  <c r="EJ242" i="20"/>
  <c r="EJ243" i="20"/>
  <c r="EJ244" i="20"/>
  <c r="EJ245" i="20"/>
  <c r="EJ246" i="20"/>
  <c r="EJ247" i="20"/>
  <c r="EJ248" i="20"/>
  <c r="EJ249" i="20"/>
  <c r="EJ250" i="20"/>
  <c r="EJ251" i="20"/>
  <c r="EJ252" i="20"/>
  <c r="EJ253" i="20"/>
  <c r="EJ254" i="20"/>
  <c r="EJ255" i="20"/>
  <c r="EJ256" i="20"/>
  <c r="EJ257" i="20"/>
  <c r="EJ258" i="20"/>
  <c r="EJ259" i="20"/>
  <c r="EJ260" i="20"/>
  <c r="EJ261" i="20"/>
  <c r="EJ262" i="20"/>
  <c r="EJ263" i="20"/>
  <c r="EJ264" i="20"/>
  <c r="EJ265" i="20"/>
  <c r="EJ266" i="20"/>
  <c r="EJ267" i="20"/>
  <c r="EJ268" i="20"/>
  <c r="EJ269" i="20"/>
  <c r="EJ270" i="20"/>
  <c r="EJ271" i="20"/>
  <c r="EJ272" i="20"/>
  <c r="EJ273" i="20"/>
  <c r="EJ274" i="20"/>
  <c r="EJ275" i="20"/>
  <c r="EJ276" i="20"/>
  <c r="EJ277" i="20"/>
  <c r="EJ278" i="20"/>
  <c r="EJ279" i="20"/>
  <c r="EJ280" i="20"/>
  <c r="EJ281" i="20"/>
  <c r="EJ282" i="20"/>
  <c r="EJ283" i="20"/>
  <c r="EJ284" i="20"/>
  <c r="EJ285" i="20"/>
  <c r="EJ286" i="20"/>
  <c r="EJ287" i="20"/>
  <c r="EJ288" i="20"/>
  <c r="EJ289" i="20"/>
  <c r="EJ290" i="20"/>
  <c r="EJ291" i="20"/>
  <c r="EJ292" i="20"/>
  <c r="EJ293" i="20"/>
  <c r="EJ294" i="20"/>
  <c r="EJ295" i="20"/>
  <c r="EJ296" i="20"/>
  <c r="EJ297" i="20"/>
  <c r="EJ298" i="20"/>
  <c r="EJ299" i="20"/>
  <c r="EJ300" i="20"/>
  <c r="EJ301" i="20"/>
  <c r="EJ302" i="20"/>
  <c r="EJ303" i="20"/>
  <c r="EJ304" i="20"/>
  <c r="EJ305" i="20"/>
  <c r="EJ306" i="20"/>
  <c r="EJ307" i="20"/>
  <c r="EJ308" i="20"/>
  <c r="EJ309" i="20"/>
  <c r="EJ310" i="20"/>
  <c r="EJ311" i="20"/>
  <c r="EJ312" i="20"/>
  <c r="EJ313" i="20"/>
  <c r="EJ314" i="20"/>
  <c r="EJ315" i="20"/>
  <c r="EJ316" i="20"/>
  <c r="EJ317" i="20"/>
  <c r="EJ318" i="20"/>
  <c r="EJ319" i="20"/>
  <c r="EJ320" i="20"/>
  <c r="EJ321" i="20"/>
  <c r="EJ322" i="20"/>
  <c r="EJ323" i="20"/>
  <c r="EJ324" i="20"/>
  <c r="EJ325" i="20"/>
  <c r="EJ326" i="20"/>
  <c r="EJ327" i="20"/>
  <c r="EJ328" i="20"/>
  <c r="EJ329" i="20"/>
  <c r="EJ330" i="20"/>
  <c r="EJ331" i="20"/>
  <c r="EJ332" i="20"/>
  <c r="EJ333" i="20"/>
  <c r="EJ334" i="20"/>
  <c r="EJ335" i="20"/>
  <c r="EJ336" i="20"/>
  <c r="EJ337" i="20"/>
  <c r="EJ338" i="20"/>
  <c r="EJ339" i="20"/>
  <c r="EJ340" i="20"/>
  <c r="EJ341" i="20"/>
  <c r="EJ342" i="20"/>
  <c r="EJ343" i="20"/>
  <c r="EJ344" i="20"/>
  <c r="EJ345" i="20"/>
  <c r="EJ346" i="20"/>
  <c r="EJ347" i="20"/>
  <c r="EJ348" i="20"/>
  <c r="EJ349" i="20"/>
  <c r="EJ350" i="20"/>
  <c r="EJ351" i="20"/>
  <c r="EJ352" i="20"/>
  <c r="EJ353" i="20"/>
  <c r="EJ354" i="20"/>
  <c r="EJ355" i="20"/>
  <c r="EJ356" i="20"/>
  <c r="EJ357" i="20"/>
  <c r="EJ358" i="20"/>
  <c r="EJ359" i="20"/>
  <c r="EJ360" i="20"/>
  <c r="EJ361" i="20"/>
  <c r="EJ362" i="20"/>
  <c r="EJ363" i="20"/>
  <c r="EJ364" i="20"/>
  <c r="EJ365" i="20"/>
  <c r="EJ366" i="20"/>
  <c r="EJ367" i="20"/>
  <c r="EJ368" i="20"/>
  <c r="EJ369" i="20"/>
  <c r="EJ370" i="20"/>
  <c r="EJ371" i="20"/>
  <c r="EJ372" i="20"/>
  <c r="EJ373" i="20"/>
  <c r="EJ374" i="20"/>
  <c r="EJ375" i="20"/>
  <c r="EJ376" i="20"/>
  <c r="EJ377" i="20"/>
  <c r="EJ378" i="20"/>
  <c r="EJ379" i="20"/>
  <c r="EJ380" i="20"/>
  <c r="EJ381" i="20"/>
  <c r="EJ382" i="20"/>
  <c r="EJ383" i="20"/>
  <c r="EJ384" i="20"/>
  <c r="EJ385" i="20"/>
  <c r="EJ386" i="20"/>
  <c r="EJ387" i="20"/>
  <c r="EJ388" i="20"/>
  <c r="EJ389" i="20"/>
  <c r="EJ390" i="20"/>
  <c r="EJ391" i="20"/>
  <c r="EJ392" i="20"/>
  <c r="EJ393" i="20"/>
  <c r="EJ394" i="20"/>
  <c r="EJ395" i="20"/>
  <c r="EJ396" i="20"/>
  <c r="EJ397" i="20"/>
  <c r="EJ398" i="20"/>
  <c r="EJ399" i="20"/>
  <c r="EJ400" i="20"/>
  <c r="EJ401" i="20"/>
  <c r="EJ402" i="20"/>
  <c r="EJ403" i="20"/>
  <c r="EJ2" i="20"/>
  <c r="EF2" i="20"/>
  <c r="EF3" i="20"/>
  <c r="EF4" i="20"/>
  <c r="EF5" i="20"/>
  <c r="EF6" i="20"/>
  <c r="EF7" i="20"/>
  <c r="EF8" i="20"/>
  <c r="EF9" i="20"/>
  <c r="EF10" i="20"/>
  <c r="EF11" i="20"/>
  <c r="EF12" i="20"/>
  <c r="EF13" i="20"/>
  <c r="EF14" i="20"/>
  <c r="EF15" i="20"/>
  <c r="EF16" i="20"/>
  <c r="EF17" i="20"/>
  <c r="EF18" i="20"/>
  <c r="EF19" i="20"/>
  <c r="EF20" i="20"/>
  <c r="EF21" i="20"/>
  <c r="EF22" i="20"/>
  <c r="EF23" i="20"/>
  <c r="EF24" i="20"/>
  <c r="EF25" i="20"/>
  <c r="EF26" i="20"/>
  <c r="EF27" i="20"/>
  <c r="EF28" i="20"/>
  <c r="EF29" i="20"/>
  <c r="EF30" i="20"/>
  <c r="EF31" i="20"/>
  <c r="EF32" i="20"/>
  <c r="EF33" i="20"/>
  <c r="EF34" i="20"/>
  <c r="EF35" i="20"/>
  <c r="EF36" i="20"/>
  <c r="EF37" i="20"/>
  <c r="EF38" i="20"/>
  <c r="EF39" i="20"/>
  <c r="EF40" i="20"/>
  <c r="EF41" i="20"/>
  <c r="EF42" i="20"/>
  <c r="EF43" i="20"/>
  <c r="EF44" i="20"/>
  <c r="EF45" i="20"/>
  <c r="EF46" i="20"/>
  <c r="EF47" i="20"/>
  <c r="EF48" i="20"/>
  <c r="EF49" i="20"/>
  <c r="EF50" i="20"/>
  <c r="EF51" i="20"/>
  <c r="EF52" i="20"/>
  <c r="EF53" i="20"/>
  <c r="EF54" i="20"/>
  <c r="EF55" i="20"/>
  <c r="EF56" i="20"/>
  <c r="EF57" i="20"/>
  <c r="EF58" i="20"/>
  <c r="EF59" i="20"/>
  <c r="EF60" i="20"/>
  <c r="EF61" i="20"/>
  <c r="EF62" i="20"/>
  <c r="EF63" i="20"/>
  <c r="EF64" i="20"/>
  <c r="EF65" i="20"/>
  <c r="EF66" i="20"/>
  <c r="EF67" i="20"/>
  <c r="EF68" i="20"/>
  <c r="EF69" i="20"/>
  <c r="EF70" i="20"/>
  <c r="EF71" i="20"/>
  <c r="EF72" i="20"/>
  <c r="EF73" i="20"/>
  <c r="EF74" i="20"/>
  <c r="EF75" i="20"/>
  <c r="EF76" i="20"/>
  <c r="EF77" i="20"/>
  <c r="EF78" i="20"/>
  <c r="EF79" i="20"/>
  <c r="EF80" i="20"/>
  <c r="EF81" i="20"/>
  <c r="EF82" i="20"/>
  <c r="EF83" i="20"/>
  <c r="EF84" i="20"/>
  <c r="EF85" i="20"/>
  <c r="EF86" i="20"/>
  <c r="EF87" i="20"/>
  <c r="EF88" i="20"/>
  <c r="EF89" i="20"/>
  <c r="EF90" i="20"/>
  <c r="EF91" i="20"/>
  <c r="EF92" i="20"/>
  <c r="EF93" i="20"/>
  <c r="EF94" i="20"/>
  <c r="EF95" i="20"/>
  <c r="EF96" i="20"/>
  <c r="EF97" i="20"/>
  <c r="EF98" i="20"/>
  <c r="EF99" i="20"/>
  <c r="EF100" i="20"/>
  <c r="EF101" i="20"/>
  <c r="EF102" i="20"/>
  <c r="EF103" i="20"/>
  <c r="EF104" i="20"/>
  <c r="EF105" i="20"/>
  <c r="EF106" i="20"/>
  <c r="EF107" i="20"/>
  <c r="EF108" i="20"/>
  <c r="EF109" i="20"/>
  <c r="EF110" i="20"/>
  <c r="EF111" i="20"/>
  <c r="EF112" i="20"/>
  <c r="EF113" i="20"/>
  <c r="EF114" i="20"/>
  <c r="EF115" i="20"/>
  <c r="EF116" i="20"/>
  <c r="EF117" i="20"/>
  <c r="EF118" i="20"/>
  <c r="EF119" i="20"/>
  <c r="EF120" i="20"/>
  <c r="EF121" i="20"/>
  <c r="EF122" i="20"/>
  <c r="EF123" i="20"/>
  <c r="EF124" i="20"/>
  <c r="EF125" i="20"/>
  <c r="EF126" i="20"/>
  <c r="EF127" i="20"/>
  <c r="EF128" i="20"/>
  <c r="EF129" i="20"/>
  <c r="EF130" i="20"/>
  <c r="EF131" i="20"/>
  <c r="EF132" i="20"/>
  <c r="EF133" i="20"/>
  <c r="EF134" i="20"/>
  <c r="EF135" i="20"/>
  <c r="EF136" i="20"/>
  <c r="EF137" i="20"/>
  <c r="EF138" i="20"/>
  <c r="EF139" i="20"/>
  <c r="EF140" i="20"/>
  <c r="EF141" i="20"/>
  <c r="EF142" i="20"/>
  <c r="EF143" i="20"/>
  <c r="EF144" i="20"/>
  <c r="EF145" i="20"/>
  <c r="EF146" i="20"/>
  <c r="EF147" i="20"/>
  <c r="EF148" i="20"/>
  <c r="EF149" i="20"/>
  <c r="EF150" i="20"/>
  <c r="EF151" i="20"/>
  <c r="EF152" i="20"/>
  <c r="EF153" i="20"/>
  <c r="EF154" i="20"/>
  <c r="EF155" i="20"/>
  <c r="EF156" i="20"/>
  <c r="EF157" i="20"/>
  <c r="EF158" i="20"/>
  <c r="EF159" i="20"/>
  <c r="EF160" i="20"/>
  <c r="EF161" i="20"/>
  <c r="EF162" i="20"/>
  <c r="EF163" i="20"/>
  <c r="EF164" i="20"/>
  <c r="EF165" i="20"/>
  <c r="EF166" i="20"/>
  <c r="EF167" i="20"/>
  <c r="EF168" i="20"/>
  <c r="EF169" i="20"/>
  <c r="EF170" i="20"/>
  <c r="EF171" i="20"/>
  <c r="EF172" i="20"/>
  <c r="EF173" i="20"/>
  <c r="EF174" i="20"/>
  <c r="EF175" i="20"/>
  <c r="EF176" i="20"/>
  <c r="EF177" i="20"/>
  <c r="EF178" i="20"/>
  <c r="EF179" i="20"/>
  <c r="EF180" i="20"/>
  <c r="EF181" i="20"/>
  <c r="EF182" i="20"/>
  <c r="EF183" i="20"/>
  <c r="EF184" i="20"/>
  <c r="EF185" i="20"/>
  <c r="EF186" i="20"/>
  <c r="EF187" i="20"/>
  <c r="EF188" i="20"/>
  <c r="EF189" i="20"/>
  <c r="EF190" i="20"/>
  <c r="EF191" i="20"/>
  <c r="EF192" i="20"/>
  <c r="EF193" i="20"/>
  <c r="EF194" i="20"/>
  <c r="EF195" i="20"/>
  <c r="EF196" i="20"/>
  <c r="EF197" i="20"/>
  <c r="EF198" i="20"/>
  <c r="EF199" i="20"/>
  <c r="EF200" i="20"/>
  <c r="EF201" i="20"/>
  <c r="EF202" i="20"/>
  <c r="EF203" i="20"/>
  <c r="EF204" i="20"/>
  <c r="EF205" i="20"/>
  <c r="EF206" i="20"/>
  <c r="EF207" i="20"/>
  <c r="EF208" i="20"/>
  <c r="EF209" i="20"/>
  <c r="EF210" i="20"/>
  <c r="EF211" i="20"/>
  <c r="EF212" i="20"/>
  <c r="EF213" i="20"/>
  <c r="EF214" i="20"/>
  <c r="EF215" i="20"/>
  <c r="EF216" i="20"/>
  <c r="EF217" i="20"/>
  <c r="EF218" i="20"/>
  <c r="EF219" i="20"/>
  <c r="EF220" i="20"/>
  <c r="EF221" i="20"/>
  <c r="EF222" i="20"/>
  <c r="EF223" i="20"/>
  <c r="EF224" i="20"/>
  <c r="EF225" i="20"/>
  <c r="EF226" i="20"/>
  <c r="EF227" i="20"/>
  <c r="EF228" i="20"/>
  <c r="EF229" i="20"/>
  <c r="EF230" i="20"/>
  <c r="EF231" i="20"/>
  <c r="EF232" i="20"/>
  <c r="EF233" i="20"/>
  <c r="EF234" i="20"/>
  <c r="EF235" i="20"/>
  <c r="EF236" i="20"/>
  <c r="EF237" i="20"/>
  <c r="EF238" i="20"/>
  <c r="EF239" i="20"/>
  <c r="EF240" i="20"/>
  <c r="EF241" i="20"/>
  <c r="EF242" i="20"/>
  <c r="EF243" i="20"/>
  <c r="EF244" i="20"/>
  <c r="EF245" i="20"/>
  <c r="EF246" i="20"/>
  <c r="EF247" i="20"/>
  <c r="EF248" i="20"/>
  <c r="EF249" i="20"/>
  <c r="EF250" i="20"/>
  <c r="EF251" i="20"/>
  <c r="EF252" i="20"/>
  <c r="EF253" i="20"/>
  <c r="EF254" i="20"/>
  <c r="EF255" i="20"/>
  <c r="EF256" i="20"/>
  <c r="EF257" i="20"/>
  <c r="EF258" i="20"/>
  <c r="EF259" i="20"/>
  <c r="EF260" i="20"/>
  <c r="EF261" i="20"/>
  <c r="EF262" i="20"/>
  <c r="EF263" i="20"/>
  <c r="EF264" i="20"/>
  <c r="EF265" i="20"/>
  <c r="EF266" i="20"/>
  <c r="EF267" i="20"/>
  <c r="EF268" i="20"/>
  <c r="EF269" i="20"/>
  <c r="EF270" i="20"/>
  <c r="EF271" i="20"/>
  <c r="EF272" i="20"/>
  <c r="EF273" i="20"/>
  <c r="EF274" i="20"/>
  <c r="EF275" i="20"/>
  <c r="EF276" i="20"/>
  <c r="EF277" i="20"/>
  <c r="EF278" i="20"/>
  <c r="EF279" i="20"/>
  <c r="EF280" i="20"/>
  <c r="EF281" i="20"/>
  <c r="EF282" i="20"/>
  <c r="EF283" i="20"/>
  <c r="EF284" i="20"/>
  <c r="EF285" i="20"/>
  <c r="EF286" i="20"/>
  <c r="EF287" i="20"/>
  <c r="EF288" i="20"/>
  <c r="EF289" i="20"/>
  <c r="EF290" i="20"/>
  <c r="EF291" i="20"/>
  <c r="EF292" i="20"/>
  <c r="EF293" i="20"/>
  <c r="EF294" i="20"/>
  <c r="EF295" i="20"/>
  <c r="EF296" i="20"/>
  <c r="EF297" i="20"/>
  <c r="EF298" i="20"/>
  <c r="EF299" i="20"/>
  <c r="EF300" i="20"/>
  <c r="EF301" i="20"/>
  <c r="EF302" i="20"/>
  <c r="EF303" i="20"/>
  <c r="EF304" i="20"/>
  <c r="EF305" i="20"/>
  <c r="EF306" i="20"/>
  <c r="EF307" i="20"/>
  <c r="EF308" i="20"/>
  <c r="EF309" i="20"/>
  <c r="EF310" i="20"/>
  <c r="EF311" i="20"/>
  <c r="EF312" i="20"/>
  <c r="EF313" i="20"/>
  <c r="EF314" i="20"/>
  <c r="EF315" i="20"/>
  <c r="EF316" i="20"/>
  <c r="EF317" i="20"/>
  <c r="EF318" i="20"/>
  <c r="EF319" i="20"/>
  <c r="EF320" i="20"/>
  <c r="EF321" i="20"/>
  <c r="EF322" i="20"/>
  <c r="EF323" i="20"/>
  <c r="EF324" i="20"/>
  <c r="EF325" i="20"/>
  <c r="EF326" i="20"/>
  <c r="EF327" i="20"/>
  <c r="EF328" i="20"/>
  <c r="EF329" i="20"/>
  <c r="EF330" i="20"/>
  <c r="EF331" i="20"/>
  <c r="EF332" i="20"/>
  <c r="EF333" i="20"/>
  <c r="EF334" i="20"/>
  <c r="EF335" i="20"/>
  <c r="EF336" i="20"/>
  <c r="EF337" i="20"/>
  <c r="EF338" i="20"/>
  <c r="EF339" i="20"/>
  <c r="EF340" i="20"/>
  <c r="EF341" i="20"/>
  <c r="EF342" i="20"/>
  <c r="EF343" i="20"/>
  <c r="EF344" i="20"/>
  <c r="EF345" i="20"/>
  <c r="EF346" i="20"/>
  <c r="EF347" i="20"/>
  <c r="EF348" i="20"/>
  <c r="EF349" i="20"/>
  <c r="EF350" i="20"/>
  <c r="EF351" i="20"/>
  <c r="EF352" i="20"/>
  <c r="EF353" i="20"/>
  <c r="EF354" i="20"/>
  <c r="EF355" i="20"/>
  <c r="EF356" i="20"/>
  <c r="EF357" i="20"/>
  <c r="EF358" i="20"/>
  <c r="EF359" i="20"/>
  <c r="EF360" i="20"/>
  <c r="EF361" i="20"/>
  <c r="EF362" i="20"/>
  <c r="EF363" i="20"/>
  <c r="EF364" i="20"/>
  <c r="EF365" i="20"/>
  <c r="EF366" i="20"/>
  <c r="EF367" i="20"/>
  <c r="EF368" i="20"/>
  <c r="EF369" i="20"/>
  <c r="EF370" i="20"/>
  <c r="EF371" i="20"/>
  <c r="EF372" i="20"/>
  <c r="EF373" i="20"/>
  <c r="EF374" i="20"/>
  <c r="EF375" i="20"/>
  <c r="EF376" i="20"/>
  <c r="EF377" i="20"/>
  <c r="EF378" i="20"/>
  <c r="EF379" i="20"/>
  <c r="EF380" i="20"/>
  <c r="EF381" i="20"/>
  <c r="EF382" i="20"/>
  <c r="EF383" i="20"/>
  <c r="EF384" i="20"/>
  <c r="EF385" i="20"/>
  <c r="EF386" i="20"/>
  <c r="EF387" i="20"/>
  <c r="EF388" i="20"/>
  <c r="EF389" i="20"/>
  <c r="EF390" i="20"/>
  <c r="EF391" i="20"/>
  <c r="EF392" i="20"/>
  <c r="EF393" i="20"/>
  <c r="EF394" i="20"/>
  <c r="EF395" i="20"/>
  <c r="EF396" i="20"/>
  <c r="EF397" i="20"/>
  <c r="EF398" i="20"/>
  <c r="EF399" i="20"/>
  <c r="EF400" i="20"/>
  <c r="EF401" i="20"/>
  <c r="EF402" i="20"/>
  <c r="EF403" i="20"/>
  <c r="EB3" i="20"/>
  <c r="EB4" i="20"/>
  <c r="EB5" i="20"/>
  <c r="EB6" i="20"/>
  <c r="EB7" i="20"/>
  <c r="EB8" i="20"/>
  <c r="EB9" i="20"/>
  <c r="EB10" i="20"/>
  <c r="EB11" i="20"/>
  <c r="EB12" i="20"/>
  <c r="EB13" i="20"/>
  <c r="EB14" i="20"/>
  <c r="EB15" i="20"/>
  <c r="EB16" i="20"/>
  <c r="EB17" i="20"/>
  <c r="EB18" i="20"/>
  <c r="EB19" i="20"/>
  <c r="EB20" i="20"/>
  <c r="EB21" i="20"/>
  <c r="EB22" i="20"/>
  <c r="EB23" i="20"/>
  <c r="EB24" i="20"/>
  <c r="EB25" i="20"/>
  <c r="EB26" i="20"/>
  <c r="EB27" i="20"/>
  <c r="EB28" i="20"/>
  <c r="EB29" i="20"/>
  <c r="EB30" i="20"/>
  <c r="EB31" i="20"/>
  <c r="EB32" i="20"/>
  <c r="EB33" i="20"/>
  <c r="EB34" i="20"/>
  <c r="EB35" i="20"/>
  <c r="EB36" i="20"/>
  <c r="EB37" i="20"/>
  <c r="EB38" i="20"/>
  <c r="EB39" i="20"/>
  <c r="EB40" i="20"/>
  <c r="EB41" i="20"/>
  <c r="EB42" i="20"/>
  <c r="EB43" i="20"/>
  <c r="EB44" i="20"/>
  <c r="EB45" i="20"/>
  <c r="EB46" i="20"/>
  <c r="EB47" i="20"/>
  <c r="EB48" i="20"/>
  <c r="EB49" i="20"/>
  <c r="EB50" i="20"/>
  <c r="EB51" i="20"/>
  <c r="EB52" i="20"/>
  <c r="EB53" i="20"/>
  <c r="EB54" i="20"/>
  <c r="EB55" i="20"/>
  <c r="EB56" i="20"/>
  <c r="EB57" i="20"/>
  <c r="EB58" i="20"/>
  <c r="EB59" i="20"/>
  <c r="EB60" i="20"/>
  <c r="EB61" i="20"/>
  <c r="EB62" i="20"/>
  <c r="EB63" i="20"/>
  <c r="EB64" i="20"/>
  <c r="EB65" i="20"/>
  <c r="EB66" i="20"/>
  <c r="EB67" i="20"/>
  <c r="EB68" i="20"/>
  <c r="EB69" i="20"/>
  <c r="EB70" i="20"/>
  <c r="EB71" i="20"/>
  <c r="EB72" i="20"/>
  <c r="EB73" i="20"/>
  <c r="EB74" i="20"/>
  <c r="EB75" i="20"/>
  <c r="EB76" i="20"/>
  <c r="EB77" i="20"/>
  <c r="EB78" i="20"/>
  <c r="EB79" i="20"/>
  <c r="EB80" i="20"/>
  <c r="EB81" i="20"/>
  <c r="EB82" i="20"/>
  <c r="EB83" i="20"/>
  <c r="EB84" i="20"/>
  <c r="EB85" i="20"/>
  <c r="EB86" i="20"/>
  <c r="EB87" i="20"/>
  <c r="EB88" i="20"/>
  <c r="EB89" i="20"/>
  <c r="EB90" i="20"/>
  <c r="EB91" i="20"/>
  <c r="EB92" i="20"/>
  <c r="EB93" i="20"/>
  <c r="EB94" i="20"/>
  <c r="EB95" i="20"/>
  <c r="EB96" i="20"/>
  <c r="EB97" i="20"/>
  <c r="EB98" i="20"/>
  <c r="EB99" i="20"/>
  <c r="EB100" i="20"/>
  <c r="EB101" i="20"/>
  <c r="EB102" i="20"/>
  <c r="EB103" i="20"/>
  <c r="EB104" i="20"/>
  <c r="EB105" i="20"/>
  <c r="EB106" i="20"/>
  <c r="EB107" i="20"/>
  <c r="EB108" i="20"/>
  <c r="EB109" i="20"/>
  <c r="EB110" i="20"/>
  <c r="EB111" i="20"/>
  <c r="EB112" i="20"/>
  <c r="EB113" i="20"/>
  <c r="EB114" i="20"/>
  <c r="EB115" i="20"/>
  <c r="EB116" i="20"/>
  <c r="EB117" i="20"/>
  <c r="EB118" i="20"/>
  <c r="EB119" i="20"/>
  <c r="EB120" i="20"/>
  <c r="EB121" i="20"/>
  <c r="EB122" i="20"/>
  <c r="EB123" i="20"/>
  <c r="EB124" i="20"/>
  <c r="EB125" i="20"/>
  <c r="EB126" i="20"/>
  <c r="EB127" i="20"/>
  <c r="EB128" i="20"/>
  <c r="EB129" i="20"/>
  <c r="EB130" i="20"/>
  <c r="EB131" i="20"/>
  <c r="EB132" i="20"/>
  <c r="EB133" i="20"/>
  <c r="EB134" i="20"/>
  <c r="EB135" i="20"/>
  <c r="EB136" i="20"/>
  <c r="EB137" i="20"/>
  <c r="EB138" i="20"/>
  <c r="EB139" i="20"/>
  <c r="EB140" i="20"/>
  <c r="EB141" i="20"/>
  <c r="EB142" i="20"/>
  <c r="EB143" i="20"/>
  <c r="EB144" i="20"/>
  <c r="EB145" i="20"/>
  <c r="EB146" i="20"/>
  <c r="EB147" i="20"/>
  <c r="EB148" i="20"/>
  <c r="EB149" i="20"/>
  <c r="EB150" i="20"/>
  <c r="EB151" i="20"/>
  <c r="EB152" i="20"/>
  <c r="EB153" i="20"/>
  <c r="EB154" i="20"/>
  <c r="EB155" i="20"/>
  <c r="EB156" i="20"/>
  <c r="EB157" i="20"/>
  <c r="EB158" i="20"/>
  <c r="EB159" i="20"/>
  <c r="EB160" i="20"/>
  <c r="EB161" i="20"/>
  <c r="EB162" i="20"/>
  <c r="EB163" i="20"/>
  <c r="EB164" i="20"/>
  <c r="EB165" i="20"/>
  <c r="EB166" i="20"/>
  <c r="EB167" i="20"/>
  <c r="EB168" i="20"/>
  <c r="EB169" i="20"/>
  <c r="EB170" i="20"/>
  <c r="EB171" i="20"/>
  <c r="EB172" i="20"/>
  <c r="EB173" i="20"/>
  <c r="EB174" i="20"/>
  <c r="EB175" i="20"/>
  <c r="EB176" i="20"/>
  <c r="EB177" i="20"/>
  <c r="EB178" i="20"/>
  <c r="EB179" i="20"/>
  <c r="EB180" i="20"/>
  <c r="EB181" i="20"/>
  <c r="EB182" i="20"/>
  <c r="EB183" i="20"/>
  <c r="EB184" i="20"/>
  <c r="EB185" i="20"/>
  <c r="EB186" i="20"/>
  <c r="EB187" i="20"/>
  <c r="EB188" i="20"/>
  <c r="EB189" i="20"/>
  <c r="EB190" i="20"/>
  <c r="EB191" i="20"/>
  <c r="EB192" i="20"/>
  <c r="EB193" i="20"/>
  <c r="EB194" i="20"/>
  <c r="EB195" i="20"/>
  <c r="EB196" i="20"/>
  <c r="EB197" i="20"/>
  <c r="EB198" i="20"/>
  <c r="EB199" i="20"/>
  <c r="EB200" i="20"/>
  <c r="EB201" i="20"/>
  <c r="EB202" i="20"/>
  <c r="EB203" i="20"/>
  <c r="EB204" i="20"/>
  <c r="EB205" i="20"/>
  <c r="EB206" i="20"/>
  <c r="EB207" i="20"/>
  <c r="EB208" i="20"/>
  <c r="EB209" i="20"/>
  <c r="EB210" i="20"/>
  <c r="EB211" i="20"/>
  <c r="EB212" i="20"/>
  <c r="EB213" i="20"/>
  <c r="EB214" i="20"/>
  <c r="EB215" i="20"/>
  <c r="EB216" i="20"/>
  <c r="EB217" i="20"/>
  <c r="EB218" i="20"/>
  <c r="EB219" i="20"/>
  <c r="EB220" i="20"/>
  <c r="EB221" i="20"/>
  <c r="EB222" i="20"/>
  <c r="EB223" i="20"/>
  <c r="EB224" i="20"/>
  <c r="EB225" i="20"/>
  <c r="EB226" i="20"/>
  <c r="EB227" i="20"/>
  <c r="EB228" i="20"/>
  <c r="EB229" i="20"/>
  <c r="EB230" i="20"/>
  <c r="EB231" i="20"/>
  <c r="EB232" i="20"/>
  <c r="EB233" i="20"/>
  <c r="EB234" i="20"/>
  <c r="EB235" i="20"/>
  <c r="EB236" i="20"/>
  <c r="EB237" i="20"/>
  <c r="EB238" i="20"/>
  <c r="EB239" i="20"/>
  <c r="EB240" i="20"/>
  <c r="EB241" i="20"/>
  <c r="EB242" i="20"/>
  <c r="EB243" i="20"/>
  <c r="EB244" i="20"/>
  <c r="EB245" i="20"/>
  <c r="EB246" i="20"/>
  <c r="EB247" i="20"/>
  <c r="EB248" i="20"/>
  <c r="EB249" i="20"/>
  <c r="EB250" i="20"/>
  <c r="EB251" i="20"/>
  <c r="EB252" i="20"/>
  <c r="EB253" i="20"/>
  <c r="EB254" i="20"/>
  <c r="EB255" i="20"/>
  <c r="EB256" i="20"/>
  <c r="EB257" i="20"/>
  <c r="EB258" i="20"/>
  <c r="EB259" i="20"/>
  <c r="EB260" i="20"/>
  <c r="EB261" i="20"/>
  <c r="EB262" i="20"/>
  <c r="EB263" i="20"/>
  <c r="EB264" i="20"/>
  <c r="EB265" i="20"/>
  <c r="EB266" i="20"/>
  <c r="EB267" i="20"/>
  <c r="EB268" i="20"/>
  <c r="EB269" i="20"/>
  <c r="EB270" i="20"/>
  <c r="EB271" i="20"/>
  <c r="EB272" i="20"/>
  <c r="EB273" i="20"/>
  <c r="EB274" i="20"/>
  <c r="EB275" i="20"/>
  <c r="EB276" i="20"/>
  <c r="EB277" i="20"/>
  <c r="EB278" i="20"/>
  <c r="EB279" i="20"/>
  <c r="EB280" i="20"/>
  <c r="EB281" i="20"/>
  <c r="EB282" i="20"/>
  <c r="EB283" i="20"/>
  <c r="EB284" i="20"/>
  <c r="EB285" i="20"/>
  <c r="EB286" i="20"/>
  <c r="EB287" i="20"/>
  <c r="EB288" i="20"/>
  <c r="EB289" i="20"/>
  <c r="EB290" i="20"/>
  <c r="EB291" i="20"/>
  <c r="EB292" i="20"/>
  <c r="EB293" i="20"/>
  <c r="EB294" i="20"/>
  <c r="EB295" i="20"/>
  <c r="EB296" i="20"/>
  <c r="EB297" i="20"/>
  <c r="EB298" i="20"/>
  <c r="EB299" i="20"/>
  <c r="EB300" i="20"/>
  <c r="EB301" i="20"/>
  <c r="EB302" i="20"/>
  <c r="EB303" i="20"/>
  <c r="EB304" i="20"/>
  <c r="EB305" i="20"/>
  <c r="EB306" i="20"/>
  <c r="EB307" i="20"/>
  <c r="EB308" i="20"/>
  <c r="EB309" i="20"/>
  <c r="EB310" i="20"/>
  <c r="EB311" i="20"/>
  <c r="EB312" i="20"/>
  <c r="EB313" i="20"/>
  <c r="EB314" i="20"/>
  <c r="EB315" i="20"/>
  <c r="EB316" i="20"/>
  <c r="EB317" i="20"/>
  <c r="EB318" i="20"/>
  <c r="EB319" i="20"/>
  <c r="EB320" i="20"/>
  <c r="EB321" i="20"/>
  <c r="EB322" i="20"/>
  <c r="EB323" i="20"/>
  <c r="EB324" i="20"/>
  <c r="EB325" i="20"/>
  <c r="EB326" i="20"/>
  <c r="EB327" i="20"/>
  <c r="EB328" i="20"/>
  <c r="EB329" i="20"/>
  <c r="EB330" i="20"/>
  <c r="EB331" i="20"/>
  <c r="EB332" i="20"/>
  <c r="EB333" i="20"/>
  <c r="EB334" i="20"/>
  <c r="EB335" i="20"/>
  <c r="EB336" i="20"/>
  <c r="EB337" i="20"/>
  <c r="EB338" i="20"/>
  <c r="EB339" i="20"/>
  <c r="EB340" i="20"/>
  <c r="EB341" i="20"/>
  <c r="EB342" i="20"/>
  <c r="EB343" i="20"/>
  <c r="EB344" i="20"/>
  <c r="EB345" i="20"/>
  <c r="EB346" i="20"/>
  <c r="EB347" i="20"/>
  <c r="EB348" i="20"/>
  <c r="EB349" i="20"/>
  <c r="EB350" i="20"/>
  <c r="EB351" i="20"/>
  <c r="EB352" i="20"/>
  <c r="EB353" i="20"/>
  <c r="EB354" i="20"/>
  <c r="EB355" i="20"/>
  <c r="EB356" i="20"/>
  <c r="EB357" i="20"/>
  <c r="EB358" i="20"/>
  <c r="EB359" i="20"/>
  <c r="EB360" i="20"/>
  <c r="EB361" i="20"/>
  <c r="EB362" i="20"/>
  <c r="EB363" i="20"/>
  <c r="EB364" i="20"/>
  <c r="EB365" i="20"/>
  <c r="EB366" i="20"/>
  <c r="EB367" i="20"/>
  <c r="EB368" i="20"/>
  <c r="EB369" i="20"/>
  <c r="EB370" i="20"/>
  <c r="EB371" i="20"/>
  <c r="EB372" i="20"/>
  <c r="EB373" i="20"/>
  <c r="EB374" i="20"/>
  <c r="EB375" i="20"/>
  <c r="EB376" i="20"/>
  <c r="EB377" i="20"/>
  <c r="EB378" i="20"/>
  <c r="EB379" i="20"/>
  <c r="EB380" i="20"/>
  <c r="EB381" i="20"/>
  <c r="EB382" i="20"/>
  <c r="EB383" i="20"/>
  <c r="EB384" i="20"/>
  <c r="EB385" i="20"/>
  <c r="EB386" i="20"/>
  <c r="EB387" i="20"/>
  <c r="EB388" i="20"/>
  <c r="EB389" i="20"/>
  <c r="EB390" i="20"/>
  <c r="EB391" i="20"/>
  <c r="EB392" i="20"/>
  <c r="EB393" i="20"/>
  <c r="EB394" i="20"/>
  <c r="EB395" i="20"/>
  <c r="EB396" i="20"/>
  <c r="EB397" i="20"/>
  <c r="EB398" i="20"/>
  <c r="EB399" i="20"/>
  <c r="EB400" i="20"/>
  <c r="EB401" i="20"/>
  <c r="EB402" i="20"/>
  <c r="EB403" i="20"/>
  <c r="EB2" i="20"/>
  <c r="DT3" i="20"/>
  <c r="DT4" i="20"/>
  <c r="DT5" i="20"/>
  <c r="DT6" i="20"/>
  <c r="DT7" i="20"/>
  <c r="DT8" i="20"/>
  <c r="DT9" i="20"/>
  <c r="DT10" i="20"/>
  <c r="DT11" i="20"/>
  <c r="DT12" i="20"/>
  <c r="DT13" i="20"/>
  <c r="DT14" i="20"/>
  <c r="DT15" i="20"/>
  <c r="DT16" i="20"/>
  <c r="DT17" i="20"/>
  <c r="DT18" i="20"/>
  <c r="DT19" i="20"/>
  <c r="DT20" i="20"/>
  <c r="DT21" i="20"/>
  <c r="DT22" i="20"/>
  <c r="DT23" i="20"/>
  <c r="DT24" i="20"/>
  <c r="DT25" i="20"/>
  <c r="DT26" i="20"/>
  <c r="DT27" i="20"/>
  <c r="DT28" i="20"/>
  <c r="DT29" i="20"/>
  <c r="DT30" i="20"/>
  <c r="DT31" i="20"/>
  <c r="DT32" i="20"/>
  <c r="DT33" i="20"/>
  <c r="DT34" i="20"/>
  <c r="DT35" i="20"/>
  <c r="DT36" i="20"/>
  <c r="DT37" i="20"/>
  <c r="DT38" i="20"/>
  <c r="DT39" i="20"/>
  <c r="DT40" i="20"/>
  <c r="DT41" i="20"/>
  <c r="DT42" i="20"/>
  <c r="DT43" i="20"/>
  <c r="DT44" i="20"/>
  <c r="DT45" i="20"/>
  <c r="DT46" i="20"/>
  <c r="DT47" i="20"/>
  <c r="DT48" i="20"/>
  <c r="DT49" i="20"/>
  <c r="DT50" i="20"/>
  <c r="DT51" i="20"/>
  <c r="DT52" i="20"/>
  <c r="DT53" i="20"/>
  <c r="DT54" i="20"/>
  <c r="DT55" i="20"/>
  <c r="DT56" i="20"/>
  <c r="DT57" i="20"/>
  <c r="DT58" i="20"/>
  <c r="DT59" i="20"/>
  <c r="DT60" i="20"/>
  <c r="DT61" i="20"/>
  <c r="DT62" i="20"/>
  <c r="DT63" i="20"/>
  <c r="DT64" i="20"/>
  <c r="DT65" i="20"/>
  <c r="DT66" i="20"/>
  <c r="DT67" i="20"/>
  <c r="DT68" i="20"/>
  <c r="DT69" i="20"/>
  <c r="DT70" i="20"/>
  <c r="DT71" i="20"/>
  <c r="DT72" i="20"/>
  <c r="DT73" i="20"/>
  <c r="DT74" i="20"/>
  <c r="DT75" i="20"/>
  <c r="DT76" i="20"/>
  <c r="DT77" i="20"/>
  <c r="DT78" i="20"/>
  <c r="DT79" i="20"/>
  <c r="DT80" i="20"/>
  <c r="DT81" i="20"/>
  <c r="DT82" i="20"/>
  <c r="DT83" i="20"/>
  <c r="DT84" i="20"/>
  <c r="DT85" i="20"/>
  <c r="DT86" i="20"/>
  <c r="DT87" i="20"/>
  <c r="DT88" i="20"/>
  <c r="DT89" i="20"/>
  <c r="DT90" i="20"/>
  <c r="DT91" i="20"/>
  <c r="DT92" i="20"/>
  <c r="DT93" i="20"/>
  <c r="DT94" i="20"/>
  <c r="DT95" i="20"/>
  <c r="DT96" i="20"/>
  <c r="DT97" i="20"/>
  <c r="DT98" i="20"/>
  <c r="DT99" i="20"/>
  <c r="DT100" i="20"/>
  <c r="DT101" i="20"/>
  <c r="DT102" i="20"/>
  <c r="DT103" i="20"/>
  <c r="DT104" i="20"/>
  <c r="DT105" i="20"/>
  <c r="DT106" i="20"/>
  <c r="DT107" i="20"/>
  <c r="DT108" i="20"/>
  <c r="DT109" i="20"/>
  <c r="DT110" i="20"/>
  <c r="DT111" i="20"/>
  <c r="DT112" i="20"/>
  <c r="DT113" i="20"/>
  <c r="DT114" i="20"/>
  <c r="DT115" i="20"/>
  <c r="DT116" i="20"/>
  <c r="DT117" i="20"/>
  <c r="DT118" i="20"/>
  <c r="DT119" i="20"/>
  <c r="DT120" i="20"/>
  <c r="DT121" i="20"/>
  <c r="DT122" i="20"/>
  <c r="DT123" i="20"/>
  <c r="DT124" i="20"/>
  <c r="DT125" i="20"/>
  <c r="DT126" i="20"/>
  <c r="DT127" i="20"/>
  <c r="DT128" i="20"/>
  <c r="DT129" i="20"/>
  <c r="DT130" i="20"/>
  <c r="DT131" i="20"/>
  <c r="DT132" i="20"/>
  <c r="DT133" i="20"/>
  <c r="DT134" i="20"/>
  <c r="DT135" i="20"/>
  <c r="DT136" i="20"/>
  <c r="DT137" i="20"/>
  <c r="DT138" i="20"/>
  <c r="DT139" i="20"/>
  <c r="DT140" i="20"/>
  <c r="DT141" i="20"/>
  <c r="DT142" i="20"/>
  <c r="DT143" i="20"/>
  <c r="DT144" i="20"/>
  <c r="DT145" i="20"/>
  <c r="DT146" i="20"/>
  <c r="DT147" i="20"/>
  <c r="DT148" i="20"/>
  <c r="DT149" i="20"/>
  <c r="DT150" i="20"/>
  <c r="DT151" i="20"/>
  <c r="DT152" i="20"/>
  <c r="DT153" i="20"/>
  <c r="DT154" i="20"/>
  <c r="DT155" i="20"/>
  <c r="DT156" i="20"/>
  <c r="DT157" i="20"/>
  <c r="DT158" i="20"/>
  <c r="DT159" i="20"/>
  <c r="DT160" i="20"/>
  <c r="DT161" i="20"/>
  <c r="DT162" i="20"/>
  <c r="DT163" i="20"/>
  <c r="DT164" i="20"/>
  <c r="DT165" i="20"/>
  <c r="DT166" i="20"/>
  <c r="DT167" i="20"/>
  <c r="DT168" i="20"/>
  <c r="DT169" i="20"/>
  <c r="DT170" i="20"/>
  <c r="DT171" i="20"/>
  <c r="DT172" i="20"/>
  <c r="DT173" i="20"/>
  <c r="DT174" i="20"/>
  <c r="DT175" i="20"/>
  <c r="DT176" i="20"/>
  <c r="DT177" i="20"/>
  <c r="DT178" i="20"/>
  <c r="DT179" i="20"/>
  <c r="DT180" i="20"/>
  <c r="DT181" i="20"/>
  <c r="DT182" i="20"/>
  <c r="DT183" i="20"/>
  <c r="DT184" i="20"/>
  <c r="DT185" i="20"/>
  <c r="DT186" i="20"/>
  <c r="DT187" i="20"/>
  <c r="DT188" i="20"/>
  <c r="DT189" i="20"/>
  <c r="DT190" i="20"/>
  <c r="DT191" i="20"/>
  <c r="DT192" i="20"/>
  <c r="DT193" i="20"/>
  <c r="DT194" i="20"/>
  <c r="DT195" i="20"/>
  <c r="DT196" i="20"/>
  <c r="DT197" i="20"/>
  <c r="DT198" i="20"/>
  <c r="DT199" i="20"/>
  <c r="DT200" i="20"/>
  <c r="DT201" i="20"/>
  <c r="DT202" i="20"/>
  <c r="DT203" i="20"/>
  <c r="DT204" i="20"/>
  <c r="DT205" i="20"/>
  <c r="DT206" i="20"/>
  <c r="DT207" i="20"/>
  <c r="DT208" i="20"/>
  <c r="DT209" i="20"/>
  <c r="DT210" i="20"/>
  <c r="DT211" i="20"/>
  <c r="DT212" i="20"/>
  <c r="DT213" i="20"/>
  <c r="DT214" i="20"/>
  <c r="DT215" i="20"/>
  <c r="DT216" i="20"/>
  <c r="DT217" i="20"/>
  <c r="DT218" i="20"/>
  <c r="DT219" i="20"/>
  <c r="DT220" i="20"/>
  <c r="DT221" i="20"/>
  <c r="DT222" i="20"/>
  <c r="DT223" i="20"/>
  <c r="DT224" i="20"/>
  <c r="DT225" i="20"/>
  <c r="DT226" i="20"/>
  <c r="DT227" i="20"/>
  <c r="DT228" i="20"/>
  <c r="DT229" i="20"/>
  <c r="DT230" i="20"/>
  <c r="DT231" i="20"/>
  <c r="DT232" i="20"/>
  <c r="DT233" i="20"/>
  <c r="DT234" i="20"/>
  <c r="DT235" i="20"/>
  <c r="DT236" i="20"/>
  <c r="DT237" i="20"/>
  <c r="DT238" i="20"/>
  <c r="DT239" i="20"/>
  <c r="DT240" i="20"/>
  <c r="DT241" i="20"/>
  <c r="DT242" i="20"/>
  <c r="DT243" i="20"/>
  <c r="DT244" i="20"/>
  <c r="DT245" i="20"/>
  <c r="DT246" i="20"/>
  <c r="DT247" i="20"/>
  <c r="DT248" i="20"/>
  <c r="DT249" i="20"/>
  <c r="DT250" i="20"/>
  <c r="DT251" i="20"/>
  <c r="DT252" i="20"/>
  <c r="DT253" i="20"/>
  <c r="DT254" i="20"/>
  <c r="DT255" i="20"/>
  <c r="DT256" i="20"/>
  <c r="DT257" i="20"/>
  <c r="DT258" i="20"/>
  <c r="DT259" i="20"/>
  <c r="DT260" i="20"/>
  <c r="DT261" i="20"/>
  <c r="DT262" i="20"/>
  <c r="DT263" i="20"/>
  <c r="DT264" i="20"/>
  <c r="DT265" i="20"/>
  <c r="DT266" i="20"/>
  <c r="DT267" i="20"/>
  <c r="DT268" i="20"/>
  <c r="DT269" i="20"/>
  <c r="DT270" i="20"/>
  <c r="DT271" i="20"/>
  <c r="DT272" i="20"/>
  <c r="DT273" i="20"/>
  <c r="DT274" i="20"/>
  <c r="DT275" i="20"/>
  <c r="DT276" i="20"/>
  <c r="DT277" i="20"/>
  <c r="DT278" i="20"/>
  <c r="DT279" i="20"/>
  <c r="DT280" i="20"/>
  <c r="DT281" i="20"/>
  <c r="DT282" i="20"/>
  <c r="DT283" i="20"/>
  <c r="DT284" i="20"/>
  <c r="DT285" i="20"/>
  <c r="DT286" i="20"/>
  <c r="DT287" i="20"/>
  <c r="DT288" i="20"/>
  <c r="DT289" i="20"/>
  <c r="DT290" i="20"/>
  <c r="DT291" i="20"/>
  <c r="DT292" i="20"/>
  <c r="DT293" i="20"/>
  <c r="DT294" i="20"/>
  <c r="DT295" i="20"/>
  <c r="DT296" i="20"/>
  <c r="DT297" i="20"/>
  <c r="DT298" i="20"/>
  <c r="DT299" i="20"/>
  <c r="DT300" i="20"/>
  <c r="DT301" i="20"/>
  <c r="DT302" i="20"/>
  <c r="DT303" i="20"/>
  <c r="DT304" i="20"/>
  <c r="DT305" i="20"/>
  <c r="DT306" i="20"/>
  <c r="DT307" i="20"/>
  <c r="DT308" i="20"/>
  <c r="DT309" i="20"/>
  <c r="DT310" i="20"/>
  <c r="DT311" i="20"/>
  <c r="DT312" i="20"/>
  <c r="DT313" i="20"/>
  <c r="DT314" i="20"/>
  <c r="DT315" i="20"/>
  <c r="DT316" i="20"/>
  <c r="DT317" i="20"/>
  <c r="DT318" i="20"/>
  <c r="DT319" i="20"/>
  <c r="DT320" i="20"/>
  <c r="DT321" i="20"/>
  <c r="DT322" i="20"/>
  <c r="DT323" i="20"/>
  <c r="DT324" i="20"/>
  <c r="DT325" i="20"/>
  <c r="DT326" i="20"/>
  <c r="DT327" i="20"/>
  <c r="DT328" i="20"/>
  <c r="DT329" i="20"/>
  <c r="DT330" i="20"/>
  <c r="DT331" i="20"/>
  <c r="DT332" i="20"/>
  <c r="DT333" i="20"/>
  <c r="DT334" i="20"/>
  <c r="DT335" i="20"/>
  <c r="DT336" i="20"/>
  <c r="DT337" i="20"/>
  <c r="DT338" i="20"/>
  <c r="DT339" i="20"/>
  <c r="DT340" i="20"/>
  <c r="DT341" i="20"/>
  <c r="DT342" i="20"/>
  <c r="DT343" i="20"/>
  <c r="DT344" i="20"/>
  <c r="DT345" i="20"/>
  <c r="DT346" i="20"/>
  <c r="DT347" i="20"/>
  <c r="DT348" i="20"/>
  <c r="DT349" i="20"/>
  <c r="DT350" i="20"/>
  <c r="DT351" i="20"/>
  <c r="DT352" i="20"/>
  <c r="DT353" i="20"/>
  <c r="DT354" i="20"/>
  <c r="DT355" i="20"/>
  <c r="DT356" i="20"/>
  <c r="DT357" i="20"/>
  <c r="DT358" i="20"/>
  <c r="DT359" i="20"/>
  <c r="DT360" i="20"/>
  <c r="DT361" i="20"/>
  <c r="DT362" i="20"/>
  <c r="DT363" i="20"/>
  <c r="DT364" i="20"/>
  <c r="DT365" i="20"/>
  <c r="DT366" i="20"/>
  <c r="DT367" i="20"/>
  <c r="DT368" i="20"/>
  <c r="DT369" i="20"/>
  <c r="DT370" i="20"/>
  <c r="DT371" i="20"/>
  <c r="DT372" i="20"/>
  <c r="DT373" i="20"/>
  <c r="DT374" i="20"/>
  <c r="DT375" i="20"/>
  <c r="DT376" i="20"/>
  <c r="DT377" i="20"/>
  <c r="DT378" i="20"/>
  <c r="DT379" i="20"/>
  <c r="DT380" i="20"/>
  <c r="DT381" i="20"/>
  <c r="DT382" i="20"/>
  <c r="DT383" i="20"/>
  <c r="DT384" i="20"/>
  <c r="DT385" i="20"/>
  <c r="DT386" i="20"/>
  <c r="DT387" i="20"/>
  <c r="DT388" i="20"/>
  <c r="DT389" i="20"/>
  <c r="DT390" i="20"/>
  <c r="DT391" i="20"/>
  <c r="DT392" i="20"/>
  <c r="DT393" i="20"/>
  <c r="DT394" i="20"/>
  <c r="DT395" i="20"/>
  <c r="DT396" i="20"/>
  <c r="DT397" i="20"/>
  <c r="DT398" i="20"/>
  <c r="DT399" i="20"/>
  <c r="DT400" i="20"/>
  <c r="DT401" i="20"/>
  <c r="DT402" i="20"/>
  <c r="DT403" i="20"/>
  <c r="DT2" i="20"/>
  <c r="DX2" i="20"/>
  <c r="DX3" i="20"/>
  <c r="DX4" i="20"/>
  <c r="DX5" i="20"/>
  <c r="DX6" i="20"/>
  <c r="DX7" i="20"/>
  <c r="DX8" i="20"/>
  <c r="DX9" i="20"/>
  <c r="DX10" i="20"/>
  <c r="DX11" i="20"/>
  <c r="DX12" i="20"/>
  <c r="DX13" i="20"/>
  <c r="DX14" i="20"/>
  <c r="DX15" i="20"/>
  <c r="DX16" i="20"/>
  <c r="DX17" i="20"/>
  <c r="DX18" i="20"/>
  <c r="DX19" i="20"/>
  <c r="DX20" i="20"/>
  <c r="DX21" i="20"/>
  <c r="DX22" i="20"/>
  <c r="DX23" i="20"/>
  <c r="DX24" i="20"/>
  <c r="DX25" i="20"/>
  <c r="DX26" i="20"/>
  <c r="DX27" i="20"/>
  <c r="DX28" i="20"/>
  <c r="DX29" i="20"/>
  <c r="DX30" i="20"/>
  <c r="DX31" i="20"/>
  <c r="DX32" i="20"/>
  <c r="DX33" i="20"/>
  <c r="DX34" i="20"/>
  <c r="DX35" i="20"/>
  <c r="DX36" i="20"/>
  <c r="DX37" i="20"/>
  <c r="DX38" i="20"/>
  <c r="DX39" i="20"/>
  <c r="DX40" i="20"/>
  <c r="DX41" i="20"/>
  <c r="DX42" i="20"/>
  <c r="DX43" i="20"/>
  <c r="DX44" i="20"/>
  <c r="DX45" i="20"/>
  <c r="DX46" i="20"/>
  <c r="DX47" i="20"/>
  <c r="DX48" i="20"/>
  <c r="DX49" i="20"/>
  <c r="DX50" i="20"/>
  <c r="DX51" i="20"/>
  <c r="DX52" i="20"/>
  <c r="DX53" i="20"/>
  <c r="DX54" i="20"/>
  <c r="DX55" i="20"/>
  <c r="DX56" i="20"/>
  <c r="DX57" i="20"/>
  <c r="DX58" i="20"/>
  <c r="DX59" i="20"/>
  <c r="DX60" i="20"/>
  <c r="DX61" i="20"/>
  <c r="DX62" i="20"/>
  <c r="DX63" i="20"/>
  <c r="DX64" i="20"/>
  <c r="DX65" i="20"/>
  <c r="DX66" i="20"/>
  <c r="DX67" i="20"/>
  <c r="DX68" i="20"/>
  <c r="DX69" i="20"/>
  <c r="DX70" i="20"/>
  <c r="DX71" i="20"/>
  <c r="DX72" i="20"/>
  <c r="DX73" i="20"/>
  <c r="DX74" i="20"/>
  <c r="DX75" i="20"/>
  <c r="DX76" i="20"/>
  <c r="DX77" i="20"/>
  <c r="DX78" i="20"/>
  <c r="DX79" i="20"/>
  <c r="DX80" i="20"/>
  <c r="DX81" i="20"/>
  <c r="DX82" i="20"/>
  <c r="DX83" i="20"/>
  <c r="DX84" i="20"/>
  <c r="DX85" i="20"/>
  <c r="DX86" i="20"/>
  <c r="DX87" i="20"/>
  <c r="DX88" i="20"/>
  <c r="DX89" i="20"/>
  <c r="DX90" i="20"/>
  <c r="DX91" i="20"/>
  <c r="DX92" i="20"/>
  <c r="DX93" i="20"/>
  <c r="DX94" i="20"/>
  <c r="DX95" i="20"/>
  <c r="DX96" i="20"/>
  <c r="DX97" i="20"/>
  <c r="DX98" i="20"/>
  <c r="DX99" i="20"/>
  <c r="DX100" i="20"/>
  <c r="DX101" i="20"/>
  <c r="DX102" i="20"/>
  <c r="DX103" i="20"/>
  <c r="DX104" i="20"/>
  <c r="DX105" i="20"/>
  <c r="DX106" i="20"/>
  <c r="DX107" i="20"/>
  <c r="DX108" i="20"/>
  <c r="DX109" i="20"/>
  <c r="DX110" i="20"/>
  <c r="DX111" i="20"/>
  <c r="DX112" i="20"/>
  <c r="DX113" i="20"/>
  <c r="DX114" i="20"/>
  <c r="DX115" i="20"/>
  <c r="DX116" i="20"/>
  <c r="DX117" i="20"/>
  <c r="DX118" i="20"/>
  <c r="DX119" i="20"/>
  <c r="DX120" i="20"/>
  <c r="DX121" i="20"/>
  <c r="DX122" i="20"/>
  <c r="DX123" i="20"/>
  <c r="DX124" i="20"/>
  <c r="DX125" i="20"/>
  <c r="DX126" i="20"/>
  <c r="DX127" i="20"/>
  <c r="DX128" i="20"/>
  <c r="DX129" i="20"/>
  <c r="DX130" i="20"/>
  <c r="DX131" i="20"/>
  <c r="DX132" i="20"/>
  <c r="DX133" i="20"/>
  <c r="DX134" i="20"/>
  <c r="DX135" i="20"/>
  <c r="DX136" i="20"/>
  <c r="DX137" i="20"/>
  <c r="DX138" i="20"/>
  <c r="DX139" i="20"/>
  <c r="DX140" i="20"/>
  <c r="DX141" i="20"/>
  <c r="DX142" i="20"/>
  <c r="DX143" i="20"/>
  <c r="DX144" i="20"/>
  <c r="DX145" i="20"/>
  <c r="DX146" i="20"/>
  <c r="DX147" i="20"/>
  <c r="DX148" i="20"/>
  <c r="DX149" i="20"/>
  <c r="DX150" i="20"/>
  <c r="DX151" i="20"/>
  <c r="DX152" i="20"/>
  <c r="DX153" i="20"/>
  <c r="DX154" i="20"/>
  <c r="DX155" i="20"/>
  <c r="DX156" i="20"/>
  <c r="DX157" i="20"/>
  <c r="DX158" i="20"/>
  <c r="DX159" i="20"/>
  <c r="DX160" i="20"/>
  <c r="DX161" i="20"/>
  <c r="DX162" i="20"/>
  <c r="DX163" i="20"/>
  <c r="DX164" i="20"/>
  <c r="DX165" i="20"/>
  <c r="DX166" i="20"/>
  <c r="DX167" i="20"/>
  <c r="DX168" i="20"/>
  <c r="DX169" i="20"/>
  <c r="DX170" i="20"/>
  <c r="DX171" i="20"/>
  <c r="DX172" i="20"/>
  <c r="DX173" i="20"/>
  <c r="DX174" i="20"/>
  <c r="DX175" i="20"/>
  <c r="DX176" i="20"/>
  <c r="DX177" i="20"/>
  <c r="DX178" i="20"/>
  <c r="DX179" i="20"/>
  <c r="DX180" i="20"/>
  <c r="DX181" i="20"/>
  <c r="DX182" i="20"/>
  <c r="DX183" i="20"/>
  <c r="DX184" i="20"/>
  <c r="DX185" i="20"/>
  <c r="DX186" i="20"/>
  <c r="DX187" i="20"/>
  <c r="DX188" i="20"/>
  <c r="DX189" i="20"/>
  <c r="DX190" i="20"/>
  <c r="DX191" i="20"/>
  <c r="DX192" i="20"/>
  <c r="DX193" i="20"/>
  <c r="DX194" i="20"/>
  <c r="DX195" i="20"/>
  <c r="DX196" i="20"/>
  <c r="DX197" i="20"/>
  <c r="DX198" i="20"/>
  <c r="DX199" i="20"/>
  <c r="DX200" i="20"/>
  <c r="DX201" i="20"/>
  <c r="DX202" i="20"/>
  <c r="DX203" i="20"/>
  <c r="DX204" i="20"/>
  <c r="DX205" i="20"/>
  <c r="DX206" i="20"/>
  <c r="DX207" i="20"/>
  <c r="DX208" i="20"/>
  <c r="DX209" i="20"/>
  <c r="DX210" i="20"/>
  <c r="DX211" i="20"/>
  <c r="DX212" i="20"/>
  <c r="DX213" i="20"/>
  <c r="DX214" i="20"/>
  <c r="DX215" i="20"/>
  <c r="DX216" i="20"/>
  <c r="DX217" i="20"/>
  <c r="DX218" i="20"/>
  <c r="DX219" i="20"/>
  <c r="DX220" i="20"/>
  <c r="DX221" i="20"/>
  <c r="DX222" i="20"/>
  <c r="DX223" i="20"/>
  <c r="DX224" i="20"/>
  <c r="DX225" i="20"/>
  <c r="DX226" i="20"/>
  <c r="DX227" i="20"/>
  <c r="DX228" i="20"/>
  <c r="DX229" i="20"/>
  <c r="DX230" i="20"/>
  <c r="DX231" i="20"/>
  <c r="DX232" i="20"/>
  <c r="DX233" i="20"/>
  <c r="DX234" i="20"/>
  <c r="DX235" i="20"/>
  <c r="DX236" i="20"/>
  <c r="DX237" i="20"/>
  <c r="DX238" i="20"/>
  <c r="DX239" i="20"/>
  <c r="DX240" i="20"/>
  <c r="DX241" i="20"/>
  <c r="DX242" i="20"/>
  <c r="DX243" i="20"/>
  <c r="DX244" i="20"/>
  <c r="DX245" i="20"/>
  <c r="DX246" i="20"/>
  <c r="DX247" i="20"/>
  <c r="DX248" i="20"/>
  <c r="DX249" i="20"/>
  <c r="DX250" i="20"/>
  <c r="DX251" i="20"/>
  <c r="DX252" i="20"/>
  <c r="DX253" i="20"/>
  <c r="DX254" i="20"/>
  <c r="DX255" i="20"/>
  <c r="DX256" i="20"/>
  <c r="DX257" i="20"/>
  <c r="DX258" i="20"/>
  <c r="DX259" i="20"/>
  <c r="DX260" i="20"/>
  <c r="DX261" i="20"/>
  <c r="DX262" i="20"/>
  <c r="DX263" i="20"/>
  <c r="DX264" i="20"/>
  <c r="DX265" i="20"/>
  <c r="DX266" i="20"/>
  <c r="DX267" i="20"/>
  <c r="DX268" i="20"/>
  <c r="DX269" i="20"/>
  <c r="DX270" i="20"/>
  <c r="DX271" i="20"/>
  <c r="DX272" i="20"/>
  <c r="DX273" i="20"/>
  <c r="DX274" i="20"/>
  <c r="DX275" i="20"/>
  <c r="DX276" i="20"/>
  <c r="DX277" i="20"/>
  <c r="DX278" i="20"/>
  <c r="DX279" i="20"/>
  <c r="DX280" i="20"/>
  <c r="DX281" i="20"/>
  <c r="DX282" i="20"/>
  <c r="DX283" i="20"/>
  <c r="DX284" i="20"/>
  <c r="DX285" i="20"/>
  <c r="DX286" i="20"/>
  <c r="DX287" i="20"/>
  <c r="DX288" i="20"/>
  <c r="DX289" i="20"/>
  <c r="DX290" i="20"/>
  <c r="DX291" i="20"/>
  <c r="DX292" i="20"/>
  <c r="DX293" i="20"/>
  <c r="DX294" i="20"/>
  <c r="DX295" i="20"/>
  <c r="DX296" i="20"/>
  <c r="DX297" i="20"/>
  <c r="DX298" i="20"/>
  <c r="DX299" i="20"/>
  <c r="DX300" i="20"/>
  <c r="DX301" i="20"/>
  <c r="DX302" i="20"/>
  <c r="DX303" i="20"/>
  <c r="DX304" i="20"/>
  <c r="DX305" i="20"/>
  <c r="DX306" i="20"/>
  <c r="DX307" i="20"/>
  <c r="DX308" i="20"/>
  <c r="DX309" i="20"/>
  <c r="DX310" i="20"/>
  <c r="DX311" i="20"/>
  <c r="DX312" i="20"/>
  <c r="DX313" i="20"/>
  <c r="DX314" i="20"/>
  <c r="DX315" i="20"/>
  <c r="DX316" i="20"/>
  <c r="DX317" i="20"/>
  <c r="DX318" i="20"/>
  <c r="DX319" i="20"/>
  <c r="DX320" i="20"/>
  <c r="DX321" i="20"/>
  <c r="DX322" i="20"/>
  <c r="DX323" i="20"/>
  <c r="DX324" i="20"/>
  <c r="DX325" i="20"/>
  <c r="DX326" i="20"/>
  <c r="DX327" i="20"/>
  <c r="DX328" i="20"/>
  <c r="DX329" i="20"/>
  <c r="DX330" i="20"/>
  <c r="DX331" i="20"/>
  <c r="DX332" i="20"/>
  <c r="DX333" i="20"/>
  <c r="DX334" i="20"/>
  <c r="DX335" i="20"/>
  <c r="DX336" i="20"/>
  <c r="DX337" i="20"/>
  <c r="DX338" i="20"/>
  <c r="DX339" i="20"/>
  <c r="DX340" i="20"/>
  <c r="DX341" i="20"/>
  <c r="DX342" i="20"/>
  <c r="DX343" i="20"/>
  <c r="DX344" i="20"/>
  <c r="DX345" i="20"/>
  <c r="DX346" i="20"/>
  <c r="DX347" i="20"/>
  <c r="DX348" i="20"/>
  <c r="DX349" i="20"/>
  <c r="DX350" i="20"/>
  <c r="DX351" i="20"/>
  <c r="DX352" i="20"/>
  <c r="DX353" i="20"/>
  <c r="DX354" i="20"/>
  <c r="DX355" i="20"/>
  <c r="DX356" i="20"/>
  <c r="DX357" i="20"/>
  <c r="DX358" i="20"/>
  <c r="DX359" i="20"/>
  <c r="DX360" i="20"/>
  <c r="DX361" i="20"/>
  <c r="DX362" i="20"/>
  <c r="DX363" i="20"/>
  <c r="DX364" i="20"/>
  <c r="DX365" i="20"/>
  <c r="DX366" i="20"/>
  <c r="DX367" i="20"/>
  <c r="DX368" i="20"/>
  <c r="DX369" i="20"/>
  <c r="DX370" i="20"/>
  <c r="DX371" i="20"/>
  <c r="DX372" i="20"/>
  <c r="DX373" i="20"/>
  <c r="DX374" i="20"/>
  <c r="DX375" i="20"/>
  <c r="DX376" i="20"/>
  <c r="DX377" i="20"/>
  <c r="DX378" i="20"/>
  <c r="DX379" i="20"/>
  <c r="DX380" i="20"/>
  <c r="DX381" i="20"/>
  <c r="DX382" i="20"/>
  <c r="DX383" i="20"/>
  <c r="DX384" i="20"/>
  <c r="DX385" i="20"/>
  <c r="DX386" i="20"/>
  <c r="DX387" i="20"/>
  <c r="DX388" i="20"/>
  <c r="DX389" i="20"/>
  <c r="DX390" i="20"/>
  <c r="DX391" i="20"/>
  <c r="DX392" i="20"/>
  <c r="DX393" i="20"/>
  <c r="DX394" i="20"/>
  <c r="DX395" i="20"/>
  <c r="DX396" i="20"/>
  <c r="DX397" i="20"/>
  <c r="DX398" i="20"/>
  <c r="DX399" i="20"/>
  <c r="DX400" i="20"/>
  <c r="DX401" i="20"/>
  <c r="DX402" i="20"/>
  <c r="DX403" i="20"/>
  <c r="EO2" i="20"/>
  <c r="EO3" i="20"/>
  <c r="EO4" i="20"/>
  <c r="EO5" i="20"/>
  <c r="EO6" i="20"/>
  <c r="EO7" i="20"/>
  <c r="EO8" i="20"/>
  <c r="EO9" i="20"/>
  <c r="EO10" i="20"/>
  <c r="EO11" i="20"/>
  <c r="EO12" i="20"/>
  <c r="EO13" i="20"/>
  <c r="EO14" i="20"/>
  <c r="EO15" i="20"/>
  <c r="EO16" i="20"/>
  <c r="EO17" i="20"/>
  <c r="EO18" i="20"/>
  <c r="EO19" i="20"/>
  <c r="EO20" i="20"/>
  <c r="EO21" i="20"/>
  <c r="EO22" i="20"/>
  <c r="EO23" i="20"/>
  <c r="EO24" i="20"/>
  <c r="EO25" i="20"/>
  <c r="EO26" i="20"/>
  <c r="EO27" i="20"/>
  <c r="EO28" i="20"/>
  <c r="EO29" i="20"/>
  <c r="EO30" i="20"/>
  <c r="EO31" i="20"/>
  <c r="EO32" i="20"/>
  <c r="EO33" i="20"/>
  <c r="EO34" i="20"/>
  <c r="EO35" i="20"/>
  <c r="EO36" i="20"/>
  <c r="EO37" i="20"/>
  <c r="EO38" i="20"/>
  <c r="EO39" i="20"/>
  <c r="EO40" i="20"/>
  <c r="EO41" i="20"/>
  <c r="EO42" i="20"/>
  <c r="EO43" i="20"/>
  <c r="EO44" i="20"/>
  <c r="EO45" i="20"/>
  <c r="EO46" i="20"/>
  <c r="EO47" i="20"/>
  <c r="EO48" i="20"/>
  <c r="EO49" i="20"/>
  <c r="EO50" i="20"/>
  <c r="EO51" i="20"/>
  <c r="EO52" i="20"/>
  <c r="EO53" i="20"/>
  <c r="EO54" i="20"/>
  <c r="EO55" i="20"/>
  <c r="EO56" i="20"/>
  <c r="EO57" i="20"/>
  <c r="EO58" i="20"/>
  <c r="EO59" i="20"/>
  <c r="EO60" i="20"/>
  <c r="EO61" i="20"/>
  <c r="EO62" i="20"/>
  <c r="EO63" i="20"/>
  <c r="EO64" i="20"/>
  <c r="EO65" i="20"/>
  <c r="EO66" i="20"/>
  <c r="EO67" i="20"/>
  <c r="EO68" i="20"/>
  <c r="EO69" i="20"/>
  <c r="EO70" i="20"/>
  <c r="EO71" i="20"/>
  <c r="EO72" i="20"/>
  <c r="EO73" i="20"/>
  <c r="EO74" i="20"/>
  <c r="EO75" i="20"/>
  <c r="EO76" i="20"/>
  <c r="EO77" i="20"/>
  <c r="EO78" i="20"/>
  <c r="EO79" i="20"/>
  <c r="EO80" i="20"/>
  <c r="EO81" i="20"/>
  <c r="EO82" i="20"/>
  <c r="EO83" i="20"/>
  <c r="EO84" i="20"/>
  <c r="EO85" i="20"/>
  <c r="EO86" i="20"/>
  <c r="EO87" i="20"/>
  <c r="EO88" i="20"/>
  <c r="EO89" i="20"/>
  <c r="EO90" i="20"/>
  <c r="EO91" i="20"/>
  <c r="EO92" i="20"/>
  <c r="EO93" i="20"/>
  <c r="EO94" i="20"/>
  <c r="EO95" i="20"/>
  <c r="EO96" i="20"/>
  <c r="EO97" i="20"/>
  <c r="EO98" i="20"/>
  <c r="EO99" i="20"/>
  <c r="EO100" i="20"/>
  <c r="EO101" i="20"/>
  <c r="EO102" i="20"/>
  <c r="EO103" i="20"/>
  <c r="EO104" i="20"/>
  <c r="EO105" i="20"/>
  <c r="EO106" i="20"/>
  <c r="EO107" i="20"/>
  <c r="EO108" i="20"/>
  <c r="EO109" i="20"/>
  <c r="EO110" i="20"/>
  <c r="EO111" i="20"/>
  <c r="EO112" i="20"/>
  <c r="EO113" i="20"/>
  <c r="EO114" i="20"/>
  <c r="EO115" i="20"/>
  <c r="EO116" i="20"/>
  <c r="EO117" i="20"/>
  <c r="EO118" i="20"/>
  <c r="EO119" i="20"/>
  <c r="EO120" i="20"/>
  <c r="EO121" i="20"/>
  <c r="EO122" i="20"/>
  <c r="EO123" i="20"/>
  <c r="EO124" i="20"/>
  <c r="EO125" i="20"/>
  <c r="EO126" i="20"/>
  <c r="EO127" i="20"/>
  <c r="EO128" i="20"/>
  <c r="EO129" i="20"/>
  <c r="EO130" i="20"/>
  <c r="EO131" i="20"/>
  <c r="EO132" i="20"/>
  <c r="EO133" i="20"/>
  <c r="EO134" i="20"/>
  <c r="EO135" i="20"/>
  <c r="EO136" i="20"/>
  <c r="EO137" i="20"/>
  <c r="EO138" i="20"/>
  <c r="EO139" i="20"/>
  <c r="EO140" i="20"/>
  <c r="EO141" i="20"/>
  <c r="EO142" i="20"/>
  <c r="EO143" i="20"/>
  <c r="EO144" i="20"/>
  <c r="EO145" i="20"/>
  <c r="EO146" i="20"/>
  <c r="EO147" i="20"/>
  <c r="EO148" i="20"/>
  <c r="EO149" i="20"/>
  <c r="EO150" i="20"/>
  <c r="EO151" i="20"/>
  <c r="EO152" i="20"/>
  <c r="EO153" i="20"/>
  <c r="EO154" i="20"/>
  <c r="EO155" i="20"/>
  <c r="EO156" i="20"/>
  <c r="EO157" i="20"/>
  <c r="EO158" i="20"/>
  <c r="EO159" i="20"/>
  <c r="EO160" i="20"/>
  <c r="EO161" i="20"/>
  <c r="EO162" i="20"/>
  <c r="EO163" i="20"/>
  <c r="EO164" i="20"/>
  <c r="EO165" i="20"/>
  <c r="EO166" i="20"/>
  <c r="EO167" i="20"/>
  <c r="EO168" i="20"/>
  <c r="EO169" i="20"/>
  <c r="EO170" i="20"/>
  <c r="EO171" i="20"/>
  <c r="EO172" i="20"/>
  <c r="EO173" i="20"/>
  <c r="EO174" i="20"/>
  <c r="EO175" i="20"/>
  <c r="EO176" i="20"/>
  <c r="EO177" i="20"/>
  <c r="EO178" i="20"/>
  <c r="EO179" i="20"/>
  <c r="EO180" i="20"/>
  <c r="EO181" i="20"/>
  <c r="EO182" i="20"/>
  <c r="EO183" i="20"/>
  <c r="EO184" i="20"/>
  <c r="EO185" i="20"/>
  <c r="EO186" i="20"/>
  <c r="EO187" i="20"/>
  <c r="EO188" i="20"/>
  <c r="EO189" i="20"/>
  <c r="EO190" i="20"/>
  <c r="EO191" i="20"/>
  <c r="EO192" i="20"/>
  <c r="EO193" i="20"/>
  <c r="EO194" i="20"/>
  <c r="EO195" i="20"/>
  <c r="EO196" i="20"/>
  <c r="EO197" i="20"/>
  <c r="EO198" i="20"/>
  <c r="EO199" i="20"/>
  <c r="EO200" i="20"/>
  <c r="EO201" i="20"/>
  <c r="EO202" i="20"/>
  <c r="EO203" i="20"/>
  <c r="EO204" i="20"/>
  <c r="EO205" i="20"/>
  <c r="EO206" i="20"/>
  <c r="EO207" i="20"/>
  <c r="EO208" i="20"/>
  <c r="EO209" i="20"/>
  <c r="EO210" i="20"/>
  <c r="EO211" i="20"/>
  <c r="EO212" i="20"/>
  <c r="EO213" i="20"/>
  <c r="EO214" i="20"/>
  <c r="EO215" i="20"/>
  <c r="EO216" i="20"/>
  <c r="EO217" i="20"/>
  <c r="EO218" i="20"/>
  <c r="EO219" i="20"/>
  <c r="EO220" i="20"/>
  <c r="EO221" i="20"/>
  <c r="EO222" i="20"/>
  <c r="EO223" i="20"/>
  <c r="EO224" i="20"/>
  <c r="EO225" i="20"/>
  <c r="EO226" i="20"/>
  <c r="EO227" i="20"/>
  <c r="EO228" i="20"/>
  <c r="EO229" i="20"/>
  <c r="EO230" i="20"/>
  <c r="EO231" i="20"/>
  <c r="EO232" i="20"/>
  <c r="EO233" i="20"/>
  <c r="EO234" i="20"/>
  <c r="EO235" i="20"/>
  <c r="EO236" i="20"/>
  <c r="EO237" i="20"/>
  <c r="EO238" i="20"/>
  <c r="EO239" i="20"/>
  <c r="EO240" i="20"/>
  <c r="EO241" i="20"/>
  <c r="EO242" i="20"/>
  <c r="EO243" i="20"/>
  <c r="EO244" i="20"/>
  <c r="EO245" i="20"/>
  <c r="EO246" i="20"/>
  <c r="EO247" i="20"/>
  <c r="EO248" i="20"/>
  <c r="EO249" i="20"/>
  <c r="EO250" i="20"/>
  <c r="EO251" i="20"/>
  <c r="EO252" i="20"/>
  <c r="EO253" i="20"/>
  <c r="EO254" i="20"/>
  <c r="EO255" i="20"/>
  <c r="EO256" i="20"/>
  <c r="EO257" i="20"/>
  <c r="EO258" i="20"/>
  <c r="EO259" i="20"/>
  <c r="EO260" i="20"/>
  <c r="EO261" i="20"/>
  <c r="EO262" i="20"/>
  <c r="EO263" i="20"/>
  <c r="EO264" i="20"/>
  <c r="EO265" i="20"/>
  <c r="EO266" i="20"/>
  <c r="EO267" i="20"/>
  <c r="EO268" i="20"/>
  <c r="EO269" i="20"/>
  <c r="EO270" i="20"/>
  <c r="EO271" i="20"/>
  <c r="EO272" i="20"/>
  <c r="EO273" i="20"/>
  <c r="EO274" i="20"/>
  <c r="EO275" i="20"/>
  <c r="EO276" i="20"/>
  <c r="EO277" i="20"/>
  <c r="EO278" i="20"/>
  <c r="EO279" i="20"/>
  <c r="EO280" i="20"/>
  <c r="EO281" i="20"/>
  <c r="EO282" i="20"/>
  <c r="EO283" i="20"/>
  <c r="EO284" i="20"/>
  <c r="EO285" i="20"/>
  <c r="EO286" i="20"/>
  <c r="EO287" i="20"/>
  <c r="EO288" i="20"/>
  <c r="EO289" i="20"/>
  <c r="EO290" i="20"/>
  <c r="EO291" i="20"/>
  <c r="EO292" i="20"/>
  <c r="EO293" i="20"/>
  <c r="EO294" i="20"/>
  <c r="EO295" i="20"/>
  <c r="EO296" i="20"/>
  <c r="EO297" i="20"/>
  <c r="EO298" i="20"/>
  <c r="EO299" i="20"/>
  <c r="EO300" i="20"/>
  <c r="EO301" i="20"/>
  <c r="EO302" i="20"/>
  <c r="EO303" i="20"/>
  <c r="EO304" i="20"/>
  <c r="EO305" i="20"/>
  <c r="EO306" i="20"/>
  <c r="EO307" i="20"/>
  <c r="EO308" i="20"/>
  <c r="EO309" i="20"/>
  <c r="EO310" i="20"/>
  <c r="EO311" i="20"/>
  <c r="EO312" i="20"/>
  <c r="EO313" i="20"/>
  <c r="EO314" i="20"/>
  <c r="EO315" i="20"/>
  <c r="EO316" i="20"/>
  <c r="EO317" i="20"/>
  <c r="EO318" i="20"/>
  <c r="EO319" i="20"/>
  <c r="EO320" i="20"/>
  <c r="EO321" i="20"/>
  <c r="EO322" i="20"/>
  <c r="EO323" i="20"/>
  <c r="EO324" i="20"/>
  <c r="EO325" i="20"/>
  <c r="EO326" i="20"/>
  <c r="EO327" i="20"/>
  <c r="EO328" i="20"/>
  <c r="EO329" i="20"/>
  <c r="EO330" i="20"/>
  <c r="EO331" i="20"/>
  <c r="EO332" i="20"/>
  <c r="EO333" i="20"/>
  <c r="EO334" i="20"/>
  <c r="EO335" i="20"/>
  <c r="EO336" i="20"/>
  <c r="EO337" i="20"/>
  <c r="EO338" i="20"/>
  <c r="EO339" i="20"/>
  <c r="EO340" i="20"/>
  <c r="EO341" i="20"/>
  <c r="EO342" i="20"/>
  <c r="EO343" i="20"/>
  <c r="EO344" i="20"/>
  <c r="EO345" i="20"/>
  <c r="EO346" i="20"/>
  <c r="EO347" i="20"/>
  <c r="EO348" i="20"/>
  <c r="EO349" i="20"/>
  <c r="EO350" i="20"/>
  <c r="EO351" i="20"/>
  <c r="EO352" i="20"/>
  <c r="EO353" i="20"/>
  <c r="EO354" i="20"/>
  <c r="EO355" i="20"/>
  <c r="EO356" i="20"/>
  <c r="EO357" i="20"/>
  <c r="EO358" i="20"/>
  <c r="EO359" i="20"/>
  <c r="EO360" i="20"/>
  <c r="EO361" i="20"/>
  <c r="EO362" i="20"/>
  <c r="EO363" i="20"/>
  <c r="EO364" i="20"/>
  <c r="EO365" i="20"/>
  <c r="EO366" i="20"/>
  <c r="EO367" i="20"/>
  <c r="EO368" i="20"/>
  <c r="EO369" i="20"/>
  <c r="EO370" i="20"/>
  <c r="EO371" i="20"/>
  <c r="EO372" i="20"/>
  <c r="EO373" i="20"/>
  <c r="EO374" i="20"/>
  <c r="EO375" i="20"/>
  <c r="EO376" i="20"/>
  <c r="EO377" i="20"/>
  <c r="EO378" i="20"/>
  <c r="EO379" i="20"/>
  <c r="EO380" i="20"/>
  <c r="EO381" i="20"/>
  <c r="EO382" i="20"/>
  <c r="EO383" i="20"/>
  <c r="EO384" i="20"/>
  <c r="EO385" i="20"/>
  <c r="EO386" i="20"/>
  <c r="EO387" i="20"/>
  <c r="EO388" i="20"/>
  <c r="EO389" i="20"/>
  <c r="EO390" i="20"/>
  <c r="EO391" i="20"/>
  <c r="EO392" i="20"/>
  <c r="EO393" i="20"/>
  <c r="EO394" i="20"/>
  <c r="EO395" i="20"/>
  <c r="EO396" i="20"/>
  <c r="EO397" i="20"/>
  <c r="EO398" i="20"/>
  <c r="EO399" i="20"/>
  <c r="EO400" i="20"/>
  <c r="EO401" i="20"/>
  <c r="EO402" i="20"/>
  <c r="EO403" i="20"/>
  <c r="EG2" i="20"/>
  <c r="EG3" i="20"/>
  <c r="EG4" i="20"/>
  <c r="EG5" i="20"/>
  <c r="EG6" i="20"/>
  <c r="EG7" i="20"/>
  <c r="EG8" i="20"/>
  <c r="EG9" i="20"/>
  <c r="EG10" i="20"/>
  <c r="EG11" i="20"/>
  <c r="EG12" i="20"/>
  <c r="EG13" i="20"/>
  <c r="EG14" i="20"/>
  <c r="EG15" i="20"/>
  <c r="EG16" i="20"/>
  <c r="EG17" i="20"/>
  <c r="EG18" i="20"/>
  <c r="EG19" i="20"/>
  <c r="EG20" i="20"/>
  <c r="EG21" i="20"/>
  <c r="EG22" i="20"/>
  <c r="EG23" i="20"/>
  <c r="EG24" i="20"/>
  <c r="EG25" i="20"/>
  <c r="EG26" i="20"/>
  <c r="EG27" i="20"/>
  <c r="EG28" i="20"/>
  <c r="EG29" i="20"/>
  <c r="EG30" i="20"/>
  <c r="EG31" i="20"/>
  <c r="EG32" i="20"/>
  <c r="EG33" i="20"/>
  <c r="EG34" i="20"/>
  <c r="EG35" i="20"/>
  <c r="EG36" i="20"/>
  <c r="EG37" i="20"/>
  <c r="EG38" i="20"/>
  <c r="EG39" i="20"/>
  <c r="EG40" i="20"/>
  <c r="EG41" i="20"/>
  <c r="EG42" i="20"/>
  <c r="EG43" i="20"/>
  <c r="EG44" i="20"/>
  <c r="EG45" i="20"/>
  <c r="EG46" i="20"/>
  <c r="EG47" i="20"/>
  <c r="EG48" i="20"/>
  <c r="EG49" i="20"/>
  <c r="EG50" i="20"/>
  <c r="EG51" i="20"/>
  <c r="EG52" i="20"/>
  <c r="EG53" i="20"/>
  <c r="EG54" i="20"/>
  <c r="EG55" i="20"/>
  <c r="EG56" i="20"/>
  <c r="EG57" i="20"/>
  <c r="EG58" i="20"/>
  <c r="EG59" i="20"/>
  <c r="EG60" i="20"/>
  <c r="EG61" i="20"/>
  <c r="EG62" i="20"/>
  <c r="EG63" i="20"/>
  <c r="EG64" i="20"/>
  <c r="EG65" i="20"/>
  <c r="EG66" i="20"/>
  <c r="EG67" i="20"/>
  <c r="EG68" i="20"/>
  <c r="EG69" i="20"/>
  <c r="EG70" i="20"/>
  <c r="EG71" i="20"/>
  <c r="EG72" i="20"/>
  <c r="EG73" i="20"/>
  <c r="EG74" i="20"/>
  <c r="EG75" i="20"/>
  <c r="EG76" i="20"/>
  <c r="EG77" i="20"/>
  <c r="EG78" i="20"/>
  <c r="EG79" i="20"/>
  <c r="EG80" i="20"/>
  <c r="EG81" i="20"/>
  <c r="EG82" i="20"/>
  <c r="EG83" i="20"/>
  <c r="EG84" i="20"/>
  <c r="EG85" i="20"/>
  <c r="EG86" i="20"/>
  <c r="EG87" i="20"/>
  <c r="EG88" i="20"/>
  <c r="EG89" i="20"/>
  <c r="EG90" i="20"/>
  <c r="EG91" i="20"/>
  <c r="EG92" i="20"/>
  <c r="EG93" i="20"/>
  <c r="EG94" i="20"/>
  <c r="EG95" i="20"/>
  <c r="EG96" i="20"/>
  <c r="EG97" i="20"/>
  <c r="EG98" i="20"/>
  <c r="EG99" i="20"/>
  <c r="EG100" i="20"/>
  <c r="EG101" i="20"/>
  <c r="EG102" i="20"/>
  <c r="EG103" i="20"/>
  <c r="EG104" i="20"/>
  <c r="EG105" i="20"/>
  <c r="EG106" i="20"/>
  <c r="EG107" i="20"/>
  <c r="EG108" i="20"/>
  <c r="EG109" i="20"/>
  <c r="EG110" i="20"/>
  <c r="EG111" i="20"/>
  <c r="EG112" i="20"/>
  <c r="EG113" i="20"/>
  <c r="EG114" i="20"/>
  <c r="EG115" i="20"/>
  <c r="EG116" i="20"/>
  <c r="EG117" i="20"/>
  <c r="EG118" i="20"/>
  <c r="EG119" i="20"/>
  <c r="EG120" i="20"/>
  <c r="EG121" i="20"/>
  <c r="EG122" i="20"/>
  <c r="EG123" i="20"/>
  <c r="EG124" i="20"/>
  <c r="EG125" i="20"/>
  <c r="EG126" i="20"/>
  <c r="EG127" i="20"/>
  <c r="EG128" i="20"/>
  <c r="EG129" i="20"/>
  <c r="EG130" i="20"/>
  <c r="EG131" i="20"/>
  <c r="EG132" i="20"/>
  <c r="EG133" i="20"/>
  <c r="EG134" i="20"/>
  <c r="EG135" i="20"/>
  <c r="EG136" i="20"/>
  <c r="EG137" i="20"/>
  <c r="EG138" i="20"/>
  <c r="EG139" i="20"/>
  <c r="EG140" i="20"/>
  <c r="EG141" i="20"/>
  <c r="EG142" i="20"/>
  <c r="EG143" i="20"/>
  <c r="EG144" i="20"/>
  <c r="EG145" i="20"/>
  <c r="EG146" i="20"/>
  <c r="EG147" i="20"/>
  <c r="EG148" i="20"/>
  <c r="EG149" i="20"/>
  <c r="EG150" i="20"/>
  <c r="EG151" i="20"/>
  <c r="EG152" i="20"/>
  <c r="EG153" i="20"/>
  <c r="EG154" i="20"/>
  <c r="EG155" i="20"/>
  <c r="EG156" i="20"/>
  <c r="EG157" i="20"/>
  <c r="EG158" i="20"/>
  <c r="EG159" i="20"/>
  <c r="EG160" i="20"/>
  <c r="EG161" i="20"/>
  <c r="EG162" i="20"/>
  <c r="EG163" i="20"/>
  <c r="EG164" i="20"/>
  <c r="EG165" i="20"/>
  <c r="EG166" i="20"/>
  <c r="EG167" i="20"/>
  <c r="EG168" i="20"/>
  <c r="EG169" i="20"/>
  <c r="EG170" i="20"/>
  <c r="EG171" i="20"/>
  <c r="EG172" i="20"/>
  <c r="EG173" i="20"/>
  <c r="EG174" i="20"/>
  <c r="EG175" i="20"/>
  <c r="EG176" i="20"/>
  <c r="EG177" i="20"/>
  <c r="EG178" i="20"/>
  <c r="EG179" i="20"/>
  <c r="EG180" i="20"/>
  <c r="EG181" i="20"/>
  <c r="EG182" i="20"/>
  <c r="EG183" i="20"/>
  <c r="EG184" i="20"/>
  <c r="EG185" i="20"/>
  <c r="EG186" i="20"/>
  <c r="EG187" i="20"/>
  <c r="EG188" i="20"/>
  <c r="EG189" i="20"/>
  <c r="EG190" i="20"/>
  <c r="EG191" i="20"/>
  <c r="EG192" i="20"/>
  <c r="EG193" i="20"/>
  <c r="EG194" i="20"/>
  <c r="EG195" i="20"/>
  <c r="EG196" i="20"/>
  <c r="EG197" i="20"/>
  <c r="EG198" i="20"/>
  <c r="EG199" i="20"/>
  <c r="EG200" i="20"/>
  <c r="EG201" i="20"/>
  <c r="EG202" i="20"/>
  <c r="EG203" i="20"/>
  <c r="EG204" i="20"/>
  <c r="EG205" i="20"/>
  <c r="EG206" i="20"/>
  <c r="EG207" i="20"/>
  <c r="EG208" i="20"/>
  <c r="EG209" i="20"/>
  <c r="EG210" i="20"/>
  <c r="EG211" i="20"/>
  <c r="EG212" i="20"/>
  <c r="EG213" i="20"/>
  <c r="EG214" i="20"/>
  <c r="EG215" i="20"/>
  <c r="EG216" i="20"/>
  <c r="EG217" i="20"/>
  <c r="EG218" i="20"/>
  <c r="EG219" i="20"/>
  <c r="EG220" i="20"/>
  <c r="EG221" i="20"/>
  <c r="EG222" i="20"/>
  <c r="EG223" i="20"/>
  <c r="EG224" i="20"/>
  <c r="EG225" i="20"/>
  <c r="EG226" i="20"/>
  <c r="EG227" i="20"/>
  <c r="EG228" i="20"/>
  <c r="EG229" i="20"/>
  <c r="EG230" i="20"/>
  <c r="EG231" i="20"/>
  <c r="EG232" i="20"/>
  <c r="EG233" i="20"/>
  <c r="EG234" i="20"/>
  <c r="EG235" i="20"/>
  <c r="EG236" i="20"/>
  <c r="EG237" i="20"/>
  <c r="EG238" i="20"/>
  <c r="EG239" i="20"/>
  <c r="EG240" i="20"/>
  <c r="EG241" i="20"/>
  <c r="EG242" i="20"/>
  <c r="EG243" i="20"/>
  <c r="EG244" i="20"/>
  <c r="EG245" i="20"/>
  <c r="EG246" i="20"/>
  <c r="EG247" i="20"/>
  <c r="EG248" i="20"/>
  <c r="EG249" i="20"/>
  <c r="EG250" i="20"/>
  <c r="EG251" i="20"/>
  <c r="EG252" i="20"/>
  <c r="EG253" i="20"/>
  <c r="EG254" i="20"/>
  <c r="EG255" i="20"/>
  <c r="EG256" i="20"/>
  <c r="EG257" i="20"/>
  <c r="EG258" i="20"/>
  <c r="EG259" i="20"/>
  <c r="EG260" i="20"/>
  <c r="EG261" i="20"/>
  <c r="EG262" i="20"/>
  <c r="EG263" i="20"/>
  <c r="EG264" i="20"/>
  <c r="EG265" i="20"/>
  <c r="EG266" i="20"/>
  <c r="EG267" i="20"/>
  <c r="EG268" i="20"/>
  <c r="EG269" i="20"/>
  <c r="EG270" i="20"/>
  <c r="EG271" i="20"/>
  <c r="EG272" i="20"/>
  <c r="EG273" i="20"/>
  <c r="EG274" i="20"/>
  <c r="EG275" i="20"/>
  <c r="EG276" i="20"/>
  <c r="EG277" i="20"/>
  <c r="EG278" i="20"/>
  <c r="EG279" i="20"/>
  <c r="EG280" i="20"/>
  <c r="EG281" i="20"/>
  <c r="EG282" i="20"/>
  <c r="EG283" i="20"/>
  <c r="EG284" i="20"/>
  <c r="EG285" i="20"/>
  <c r="EG286" i="20"/>
  <c r="EG287" i="20"/>
  <c r="EG288" i="20"/>
  <c r="EG289" i="20"/>
  <c r="EG290" i="20"/>
  <c r="EG291" i="20"/>
  <c r="EG292" i="20"/>
  <c r="EG293" i="20"/>
  <c r="EG294" i="20"/>
  <c r="EG295" i="20"/>
  <c r="EG296" i="20"/>
  <c r="EG297" i="20"/>
  <c r="EG298" i="20"/>
  <c r="EG299" i="20"/>
  <c r="EG300" i="20"/>
  <c r="EG301" i="20"/>
  <c r="EG302" i="20"/>
  <c r="EG303" i="20"/>
  <c r="EG304" i="20"/>
  <c r="EG305" i="20"/>
  <c r="EG306" i="20"/>
  <c r="EG307" i="20"/>
  <c r="EG308" i="20"/>
  <c r="EG309" i="20"/>
  <c r="EG310" i="20"/>
  <c r="EG311" i="20"/>
  <c r="EG312" i="20"/>
  <c r="EG313" i="20"/>
  <c r="EG314" i="20"/>
  <c r="EG315" i="20"/>
  <c r="EG316" i="20"/>
  <c r="EG317" i="20"/>
  <c r="EG318" i="20"/>
  <c r="EG319" i="20"/>
  <c r="EG320" i="20"/>
  <c r="EG321" i="20"/>
  <c r="EG322" i="20"/>
  <c r="EG323" i="20"/>
  <c r="EG324" i="20"/>
  <c r="EG325" i="20"/>
  <c r="EG326" i="20"/>
  <c r="EG327" i="20"/>
  <c r="EG328" i="20"/>
  <c r="EG329" i="20"/>
  <c r="EG330" i="20"/>
  <c r="EG331" i="20"/>
  <c r="EG332" i="20"/>
  <c r="EG333" i="20"/>
  <c r="EG334" i="20"/>
  <c r="EG335" i="20"/>
  <c r="EG336" i="20"/>
  <c r="EG337" i="20"/>
  <c r="EG338" i="20"/>
  <c r="EG339" i="20"/>
  <c r="EG340" i="20"/>
  <c r="EG341" i="20"/>
  <c r="EG342" i="20"/>
  <c r="EG343" i="20"/>
  <c r="EG344" i="20"/>
  <c r="EG345" i="20"/>
  <c r="EG346" i="20"/>
  <c r="EG347" i="20"/>
  <c r="EG348" i="20"/>
  <c r="EG349" i="20"/>
  <c r="EG350" i="20"/>
  <c r="EG351" i="20"/>
  <c r="EG352" i="20"/>
  <c r="EG353" i="20"/>
  <c r="EG354" i="20"/>
  <c r="EG355" i="20"/>
  <c r="EG356" i="20"/>
  <c r="EG357" i="20"/>
  <c r="EG358" i="20"/>
  <c r="EG359" i="20"/>
  <c r="EG360" i="20"/>
  <c r="EG361" i="20"/>
  <c r="EG362" i="20"/>
  <c r="EG363" i="20"/>
  <c r="EG364" i="20"/>
  <c r="EG365" i="20"/>
  <c r="EG366" i="20"/>
  <c r="EG367" i="20"/>
  <c r="EG368" i="20"/>
  <c r="EG369" i="20"/>
  <c r="EG370" i="20"/>
  <c r="EG371" i="20"/>
  <c r="EG372" i="20"/>
  <c r="EG373" i="20"/>
  <c r="EG374" i="20"/>
  <c r="EG375" i="20"/>
  <c r="EG376" i="20"/>
  <c r="EG377" i="20"/>
  <c r="EG378" i="20"/>
  <c r="EG379" i="20"/>
  <c r="EG380" i="20"/>
  <c r="EG381" i="20"/>
  <c r="EG382" i="20"/>
  <c r="EG383" i="20"/>
  <c r="EG384" i="20"/>
  <c r="EG385" i="20"/>
  <c r="EG386" i="20"/>
  <c r="EG387" i="20"/>
  <c r="EG388" i="20"/>
  <c r="EG389" i="20"/>
  <c r="EG390" i="20"/>
  <c r="EG391" i="20"/>
  <c r="EG392" i="20"/>
  <c r="EG393" i="20"/>
  <c r="EG394" i="20"/>
  <c r="EG395" i="20"/>
  <c r="EG396" i="20"/>
  <c r="EG397" i="20"/>
  <c r="EG398" i="20"/>
  <c r="EG399" i="20"/>
  <c r="EG400" i="20"/>
  <c r="EG401" i="20"/>
  <c r="EG402" i="20"/>
  <c r="EG403" i="20"/>
  <c r="DY2" i="20"/>
  <c r="DY3" i="20"/>
  <c r="DY4" i="20"/>
  <c r="DY5" i="20"/>
  <c r="DY6" i="20"/>
  <c r="DY7" i="20"/>
  <c r="DY8" i="20"/>
  <c r="DY9" i="20"/>
  <c r="DY10" i="20"/>
  <c r="DY11" i="20"/>
  <c r="DY12" i="20"/>
  <c r="DY13" i="20"/>
  <c r="DY14" i="20"/>
  <c r="DY15" i="20"/>
  <c r="DY16" i="20"/>
  <c r="DY17" i="20"/>
  <c r="DY18" i="20"/>
  <c r="DY19" i="20"/>
  <c r="DY20" i="20"/>
  <c r="DY21" i="20"/>
  <c r="DY22" i="20"/>
  <c r="DY23" i="20"/>
  <c r="DY24" i="20"/>
  <c r="DY25" i="20"/>
  <c r="DY26" i="20"/>
  <c r="DY27" i="20"/>
  <c r="DY28" i="20"/>
  <c r="DY29" i="20"/>
  <c r="DY30" i="20"/>
  <c r="DY31" i="20"/>
  <c r="DY32" i="20"/>
  <c r="DY33" i="20"/>
  <c r="DY34" i="20"/>
  <c r="DY35" i="20"/>
  <c r="DY36" i="20"/>
  <c r="DY37" i="20"/>
  <c r="DY38" i="20"/>
  <c r="DY39" i="20"/>
  <c r="DY40" i="20"/>
  <c r="DY41" i="20"/>
  <c r="DY42" i="20"/>
  <c r="DY43" i="20"/>
  <c r="DY44" i="20"/>
  <c r="DY45" i="20"/>
  <c r="DY46" i="20"/>
  <c r="DY47" i="20"/>
  <c r="DY48" i="20"/>
  <c r="DY49" i="20"/>
  <c r="DY50" i="20"/>
  <c r="DY51" i="20"/>
  <c r="DY52" i="20"/>
  <c r="DY53" i="20"/>
  <c r="DY54" i="20"/>
  <c r="DY55" i="20"/>
  <c r="DY56" i="20"/>
  <c r="DY57" i="20"/>
  <c r="DY58" i="20"/>
  <c r="DY59" i="20"/>
  <c r="DY60" i="20"/>
  <c r="DY61" i="20"/>
  <c r="DY62" i="20"/>
  <c r="DY63" i="20"/>
  <c r="DY64" i="20"/>
  <c r="DY65" i="20"/>
  <c r="DY66" i="20"/>
  <c r="DY67" i="20"/>
  <c r="DY68" i="20"/>
  <c r="DY69" i="20"/>
  <c r="DY70" i="20"/>
  <c r="DY71" i="20"/>
  <c r="DY72" i="20"/>
  <c r="DY73" i="20"/>
  <c r="DY74" i="20"/>
  <c r="DY75" i="20"/>
  <c r="DY76" i="20"/>
  <c r="DY77" i="20"/>
  <c r="DY78" i="20"/>
  <c r="DY79" i="20"/>
  <c r="DY80" i="20"/>
  <c r="DY81" i="20"/>
  <c r="DY82" i="20"/>
  <c r="DY83" i="20"/>
  <c r="DY84" i="20"/>
  <c r="DY85" i="20"/>
  <c r="DY86" i="20"/>
  <c r="DY87" i="20"/>
  <c r="DY88" i="20"/>
  <c r="DY89" i="20"/>
  <c r="DY90" i="20"/>
  <c r="DY91" i="20"/>
  <c r="DY92" i="20"/>
  <c r="DY93" i="20"/>
  <c r="DY94" i="20"/>
  <c r="DY95" i="20"/>
  <c r="DY96" i="20"/>
  <c r="DY97" i="20"/>
  <c r="DY98" i="20"/>
  <c r="DY99" i="20"/>
  <c r="DY100" i="20"/>
  <c r="DY101" i="20"/>
  <c r="DY102" i="20"/>
  <c r="DY103" i="20"/>
  <c r="DY104" i="20"/>
  <c r="DY105" i="20"/>
  <c r="DY106" i="20"/>
  <c r="DY107" i="20"/>
  <c r="DY108" i="20"/>
  <c r="DY109" i="20"/>
  <c r="DY110" i="20"/>
  <c r="DY111" i="20"/>
  <c r="DY112" i="20"/>
  <c r="DY113" i="20"/>
  <c r="DY114" i="20"/>
  <c r="DY115" i="20"/>
  <c r="DY116" i="20"/>
  <c r="DY117" i="20"/>
  <c r="DY118" i="20"/>
  <c r="DY119" i="20"/>
  <c r="DY120" i="20"/>
  <c r="DY121" i="20"/>
  <c r="DY122" i="20"/>
  <c r="DY123" i="20"/>
  <c r="DY124" i="20"/>
  <c r="DY125" i="20"/>
  <c r="DY126" i="20"/>
  <c r="DY127" i="20"/>
  <c r="DY128" i="20"/>
  <c r="DY129" i="20"/>
  <c r="DY130" i="20"/>
  <c r="DY131" i="20"/>
  <c r="DY132" i="20"/>
  <c r="DY133" i="20"/>
  <c r="DY134" i="20"/>
  <c r="DY135" i="20"/>
  <c r="DY136" i="20"/>
  <c r="DY137" i="20"/>
  <c r="DY138" i="20"/>
  <c r="DY139" i="20"/>
  <c r="DY140" i="20"/>
  <c r="DY141" i="20"/>
  <c r="DY142" i="20"/>
  <c r="DY143" i="20"/>
  <c r="DY144" i="20"/>
  <c r="DY145" i="20"/>
  <c r="DY146" i="20"/>
  <c r="DY147" i="20"/>
  <c r="DY148" i="20"/>
  <c r="DY149" i="20"/>
  <c r="DY150" i="20"/>
  <c r="DY151" i="20"/>
  <c r="DY152" i="20"/>
  <c r="DY153" i="20"/>
  <c r="DY154" i="20"/>
  <c r="DY155" i="20"/>
  <c r="DY156" i="20"/>
  <c r="DY157" i="20"/>
  <c r="DY158" i="20"/>
  <c r="DY159" i="20"/>
  <c r="DY160" i="20"/>
  <c r="DY161" i="20"/>
  <c r="DY162" i="20"/>
  <c r="DY163" i="20"/>
  <c r="DY164" i="20"/>
  <c r="DY165" i="20"/>
  <c r="DY166" i="20"/>
  <c r="DY167" i="20"/>
  <c r="DY168" i="20"/>
  <c r="DY169" i="20"/>
  <c r="DY170" i="20"/>
  <c r="DY171" i="20"/>
  <c r="DY172" i="20"/>
  <c r="DY173" i="20"/>
  <c r="DY174" i="20"/>
  <c r="DY175" i="20"/>
  <c r="DY176" i="20"/>
  <c r="DY177" i="20"/>
  <c r="DY178" i="20"/>
  <c r="DY179" i="20"/>
  <c r="DY180" i="20"/>
  <c r="DY181" i="20"/>
  <c r="DY182" i="20"/>
  <c r="DY183" i="20"/>
  <c r="DY184" i="20"/>
  <c r="DY185" i="20"/>
  <c r="DY186" i="20"/>
  <c r="DY187" i="20"/>
  <c r="DY188" i="20"/>
  <c r="DY189" i="20"/>
  <c r="DY190" i="20"/>
  <c r="DY191" i="20"/>
  <c r="DY192" i="20"/>
  <c r="DY193" i="20"/>
  <c r="DY194" i="20"/>
  <c r="DY195" i="20"/>
  <c r="DY196" i="20"/>
  <c r="DY197" i="20"/>
  <c r="DY198" i="20"/>
  <c r="DY199" i="20"/>
  <c r="DY200" i="20"/>
  <c r="DY201" i="20"/>
  <c r="DY202" i="20"/>
  <c r="DY203" i="20"/>
  <c r="DY204" i="20"/>
  <c r="DY205" i="20"/>
  <c r="DY206" i="20"/>
  <c r="DY207" i="20"/>
  <c r="DY208" i="20"/>
  <c r="DY209" i="20"/>
  <c r="DY210" i="20"/>
  <c r="DY211" i="20"/>
  <c r="DY212" i="20"/>
  <c r="DY213" i="20"/>
  <c r="DY214" i="20"/>
  <c r="DY215" i="20"/>
  <c r="DY216" i="20"/>
  <c r="DY217" i="20"/>
  <c r="DY218" i="20"/>
  <c r="DY219" i="20"/>
  <c r="DY220" i="20"/>
  <c r="DY221" i="20"/>
  <c r="DY222" i="20"/>
  <c r="DY223" i="20"/>
  <c r="DY224" i="20"/>
  <c r="DY225" i="20"/>
  <c r="DY226" i="20"/>
  <c r="DY227" i="20"/>
  <c r="DY228" i="20"/>
  <c r="DY229" i="20"/>
  <c r="DY230" i="20"/>
  <c r="DY231" i="20"/>
  <c r="DY232" i="20"/>
  <c r="DY233" i="20"/>
  <c r="DY234" i="20"/>
  <c r="DY235" i="20"/>
  <c r="DY236" i="20"/>
  <c r="DY237" i="20"/>
  <c r="DY238" i="20"/>
  <c r="DY239" i="20"/>
  <c r="DY240" i="20"/>
  <c r="DY241" i="20"/>
  <c r="DY242" i="20"/>
  <c r="DY243" i="20"/>
  <c r="DY244" i="20"/>
  <c r="DY245" i="20"/>
  <c r="DY246" i="20"/>
  <c r="DY247" i="20"/>
  <c r="DY248" i="20"/>
  <c r="DY249" i="20"/>
  <c r="DY250" i="20"/>
  <c r="DY251" i="20"/>
  <c r="DY252" i="20"/>
  <c r="DY253" i="20"/>
  <c r="DY254" i="20"/>
  <c r="DY255" i="20"/>
  <c r="DY256" i="20"/>
  <c r="DY257" i="20"/>
  <c r="DY258" i="20"/>
  <c r="DY259" i="20"/>
  <c r="DY260" i="20"/>
  <c r="DY261" i="20"/>
  <c r="DY262" i="20"/>
  <c r="DY263" i="20"/>
  <c r="DY264" i="20"/>
  <c r="DY265" i="20"/>
  <c r="DY266" i="20"/>
  <c r="DY267" i="20"/>
  <c r="DY268" i="20"/>
  <c r="DY269" i="20"/>
  <c r="DY270" i="20"/>
  <c r="DY271" i="20"/>
  <c r="DY272" i="20"/>
  <c r="DY273" i="20"/>
  <c r="DY274" i="20"/>
  <c r="DY275" i="20"/>
  <c r="DY276" i="20"/>
  <c r="DY277" i="20"/>
  <c r="DY278" i="20"/>
  <c r="DY279" i="20"/>
  <c r="DY280" i="20"/>
  <c r="DY281" i="20"/>
  <c r="DY282" i="20"/>
  <c r="DY283" i="20"/>
  <c r="DY284" i="20"/>
  <c r="DY285" i="20"/>
  <c r="DY286" i="20"/>
  <c r="DY287" i="20"/>
  <c r="DY288" i="20"/>
  <c r="DY289" i="20"/>
  <c r="DY290" i="20"/>
  <c r="DY291" i="20"/>
  <c r="DY292" i="20"/>
  <c r="DY293" i="20"/>
  <c r="DY294" i="20"/>
  <c r="DY295" i="20"/>
  <c r="DY296" i="20"/>
  <c r="DY297" i="20"/>
  <c r="DY298" i="20"/>
  <c r="DY299" i="20"/>
  <c r="DY300" i="20"/>
  <c r="DY301" i="20"/>
  <c r="DY302" i="20"/>
  <c r="DY303" i="20"/>
  <c r="DY304" i="20"/>
  <c r="DY305" i="20"/>
  <c r="DY306" i="20"/>
  <c r="DY307" i="20"/>
  <c r="DY308" i="20"/>
  <c r="DY309" i="20"/>
  <c r="DY310" i="20"/>
  <c r="DY311" i="20"/>
  <c r="DY312" i="20"/>
  <c r="DY313" i="20"/>
  <c r="DY314" i="20"/>
  <c r="DY315" i="20"/>
  <c r="DY316" i="20"/>
  <c r="DY317" i="20"/>
  <c r="DY318" i="20"/>
  <c r="DY319" i="20"/>
  <c r="DY320" i="20"/>
  <c r="DY321" i="20"/>
  <c r="DY322" i="20"/>
  <c r="DY323" i="20"/>
  <c r="DY324" i="20"/>
  <c r="DY325" i="20"/>
  <c r="DY326" i="20"/>
  <c r="DY327" i="20"/>
  <c r="DY328" i="20"/>
  <c r="DY329" i="20"/>
  <c r="DY330" i="20"/>
  <c r="DY331" i="20"/>
  <c r="DY332" i="20"/>
  <c r="DY333" i="20"/>
  <c r="DY334" i="20"/>
  <c r="DY335" i="20"/>
  <c r="DY336" i="20"/>
  <c r="DY337" i="20"/>
  <c r="DY338" i="20"/>
  <c r="DY339" i="20"/>
  <c r="DY340" i="20"/>
  <c r="DY341" i="20"/>
  <c r="DY342" i="20"/>
  <c r="DY343" i="20"/>
  <c r="DY344" i="20"/>
  <c r="DY345" i="20"/>
  <c r="DY346" i="20"/>
  <c r="DY347" i="20"/>
  <c r="DY348" i="20"/>
  <c r="DY349" i="20"/>
  <c r="DY350" i="20"/>
  <c r="DY351" i="20"/>
  <c r="DY352" i="20"/>
  <c r="DY353" i="20"/>
  <c r="DY354" i="20"/>
  <c r="DY355" i="20"/>
  <c r="DY356" i="20"/>
  <c r="DY357" i="20"/>
  <c r="DY358" i="20"/>
  <c r="DY359" i="20"/>
  <c r="DY360" i="20"/>
  <c r="DY361" i="20"/>
  <c r="DY362" i="20"/>
  <c r="DY363" i="20"/>
  <c r="DY364" i="20"/>
  <c r="DY365" i="20"/>
  <c r="DY366" i="20"/>
  <c r="DY367" i="20"/>
  <c r="DY368" i="20"/>
  <c r="DY369" i="20"/>
  <c r="DY370" i="20"/>
  <c r="DY371" i="20"/>
  <c r="DY372" i="20"/>
  <c r="DY373" i="20"/>
  <c r="DY374" i="20"/>
  <c r="DY375" i="20"/>
  <c r="DY376" i="20"/>
  <c r="DY377" i="20"/>
  <c r="DY378" i="20"/>
  <c r="DY379" i="20"/>
  <c r="DY380" i="20"/>
  <c r="DY381" i="20"/>
  <c r="DY382" i="20"/>
  <c r="DY383" i="20"/>
  <c r="DY384" i="20"/>
  <c r="DY385" i="20"/>
  <c r="DY386" i="20"/>
  <c r="DY387" i="20"/>
  <c r="DY388" i="20"/>
  <c r="DY389" i="20"/>
  <c r="DY390" i="20"/>
  <c r="DY391" i="20"/>
  <c r="DY392" i="20"/>
  <c r="DY393" i="20"/>
  <c r="DY394" i="20"/>
  <c r="DY395" i="20"/>
  <c r="DY396" i="20"/>
  <c r="DY397" i="20"/>
  <c r="DY398" i="20"/>
  <c r="DY399" i="20"/>
  <c r="DY400" i="20"/>
  <c r="DY401" i="20"/>
  <c r="DY402" i="20"/>
  <c r="DY403" i="20"/>
  <c r="EK2" i="20"/>
  <c r="EK3" i="20"/>
  <c r="EK4" i="20"/>
  <c r="EK5" i="20"/>
  <c r="EK6" i="20"/>
  <c r="EK7" i="20"/>
  <c r="EK8" i="20"/>
  <c r="EK9" i="20"/>
  <c r="EK10" i="20"/>
  <c r="EK11" i="20"/>
  <c r="EK12" i="20"/>
  <c r="EK13" i="20"/>
  <c r="EK14" i="20"/>
  <c r="EK15" i="20"/>
  <c r="EK16" i="20"/>
  <c r="EK17" i="20"/>
  <c r="EK18" i="20"/>
  <c r="EK19" i="20"/>
  <c r="EK20" i="20"/>
  <c r="EK21" i="20"/>
  <c r="EK22" i="20"/>
  <c r="EK23" i="20"/>
  <c r="EK24" i="20"/>
  <c r="EK25" i="20"/>
  <c r="EK26" i="20"/>
  <c r="EK27" i="20"/>
  <c r="EK28" i="20"/>
  <c r="EK29" i="20"/>
  <c r="EK30" i="20"/>
  <c r="EK31" i="20"/>
  <c r="EK32" i="20"/>
  <c r="EK33" i="20"/>
  <c r="EK34" i="20"/>
  <c r="EK35" i="20"/>
  <c r="EK36" i="20"/>
  <c r="EK37" i="20"/>
  <c r="EK38" i="20"/>
  <c r="EK39" i="20"/>
  <c r="EK40" i="20"/>
  <c r="EK41" i="20"/>
  <c r="EK42" i="20"/>
  <c r="EK43" i="20"/>
  <c r="EK44" i="20"/>
  <c r="EK45" i="20"/>
  <c r="EK46" i="20"/>
  <c r="EK47" i="20"/>
  <c r="EK48" i="20"/>
  <c r="EK49" i="20"/>
  <c r="EK50" i="20"/>
  <c r="EK51" i="20"/>
  <c r="EK52" i="20"/>
  <c r="EK53" i="20"/>
  <c r="EK54" i="20"/>
  <c r="EK55" i="20"/>
  <c r="EK56" i="20"/>
  <c r="EK57" i="20"/>
  <c r="EK58" i="20"/>
  <c r="EK59" i="20"/>
  <c r="EK60" i="20"/>
  <c r="EK61" i="20"/>
  <c r="EK62" i="20"/>
  <c r="EK63" i="20"/>
  <c r="EK64" i="20"/>
  <c r="EK65" i="20"/>
  <c r="EK66" i="20"/>
  <c r="EK67" i="20"/>
  <c r="EK68" i="20"/>
  <c r="EK69" i="20"/>
  <c r="EK70" i="20"/>
  <c r="EK71" i="20"/>
  <c r="EK72" i="20"/>
  <c r="EK73" i="20"/>
  <c r="EK74" i="20"/>
  <c r="EK75" i="20"/>
  <c r="EK76" i="20"/>
  <c r="EK77" i="20"/>
  <c r="EK78" i="20"/>
  <c r="EK79" i="20"/>
  <c r="EK80" i="20"/>
  <c r="EK81" i="20"/>
  <c r="EK82" i="20"/>
  <c r="EK83" i="20"/>
  <c r="EK84" i="20"/>
  <c r="EK85" i="20"/>
  <c r="EK86" i="20"/>
  <c r="EK87" i="20"/>
  <c r="EK88" i="20"/>
  <c r="EK89" i="20"/>
  <c r="EK90" i="20"/>
  <c r="EK91" i="20"/>
  <c r="EK92" i="20"/>
  <c r="EK93" i="20"/>
  <c r="EK94" i="20"/>
  <c r="EK95" i="20"/>
  <c r="EK96" i="20"/>
  <c r="EK97" i="20"/>
  <c r="EK98" i="20"/>
  <c r="EK99" i="20"/>
  <c r="EK100" i="20"/>
  <c r="EK101" i="20"/>
  <c r="EK102" i="20"/>
  <c r="EK103" i="20"/>
  <c r="EK104" i="20"/>
  <c r="EK105" i="20"/>
  <c r="EK106" i="20"/>
  <c r="EK107" i="20"/>
  <c r="EK108" i="20"/>
  <c r="EK109" i="20"/>
  <c r="EK110" i="20"/>
  <c r="EK111" i="20"/>
  <c r="EK112" i="20"/>
  <c r="EK113" i="20"/>
  <c r="EK114" i="20"/>
  <c r="EK115" i="20"/>
  <c r="EK116" i="20"/>
  <c r="EK117" i="20"/>
  <c r="EK118" i="20"/>
  <c r="EK119" i="20"/>
  <c r="EK120" i="20"/>
  <c r="EK121" i="20"/>
  <c r="EK122" i="20"/>
  <c r="EK123" i="20"/>
  <c r="EK124" i="20"/>
  <c r="EK125" i="20"/>
  <c r="EK126" i="20"/>
  <c r="EK127" i="20"/>
  <c r="EK128" i="20"/>
  <c r="EK129" i="20"/>
  <c r="EK130" i="20"/>
  <c r="EK131" i="20"/>
  <c r="EK132" i="20"/>
  <c r="EK133" i="20"/>
  <c r="EK134" i="20"/>
  <c r="EK135" i="20"/>
  <c r="EK136" i="20"/>
  <c r="EK137" i="20"/>
  <c r="EK138" i="20"/>
  <c r="EK139" i="20"/>
  <c r="EK140" i="20"/>
  <c r="EK141" i="20"/>
  <c r="EK142" i="20"/>
  <c r="EK143" i="20"/>
  <c r="EK144" i="20"/>
  <c r="EK145" i="20"/>
  <c r="EK146" i="20"/>
  <c r="EK147" i="20"/>
  <c r="EK148" i="20"/>
  <c r="EK149" i="20"/>
  <c r="EK150" i="20"/>
  <c r="EK151" i="20"/>
  <c r="EK152" i="20"/>
  <c r="EK153" i="20"/>
  <c r="EK154" i="20"/>
  <c r="EK155" i="20"/>
  <c r="EK156" i="20"/>
  <c r="EK157" i="20"/>
  <c r="EK158" i="20"/>
  <c r="EK159" i="20"/>
  <c r="EK160" i="20"/>
  <c r="EK161" i="20"/>
  <c r="EK162" i="20"/>
  <c r="EK163" i="20"/>
  <c r="EK164" i="20"/>
  <c r="EK165" i="20"/>
  <c r="EK166" i="20"/>
  <c r="EK167" i="20"/>
  <c r="EK168" i="20"/>
  <c r="EK169" i="20"/>
  <c r="EK170" i="20"/>
  <c r="EK171" i="20"/>
  <c r="EK172" i="20"/>
  <c r="EK173" i="20"/>
  <c r="EK174" i="20"/>
  <c r="EK175" i="20"/>
  <c r="EK176" i="20"/>
  <c r="EK177" i="20"/>
  <c r="EK178" i="20"/>
  <c r="EK179" i="20"/>
  <c r="EK180" i="20"/>
  <c r="EK181" i="20"/>
  <c r="EK182" i="20"/>
  <c r="EK183" i="20"/>
  <c r="EK184" i="20"/>
  <c r="EK185" i="20"/>
  <c r="EK186" i="20"/>
  <c r="EK187" i="20"/>
  <c r="EK188" i="20"/>
  <c r="EK189" i="20"/>
  <c r="EK190" i="20"/>
  <c r="EK191" i="20"/>
  <c r="EK192" i="20"/>
  <c r="EK193" i="20"/>
  <c r="EK194" i="20"/>
  <c r="EK195" i="20"/>
  <c r="EK196" i="20"/>
  <c r="EK197" i="20"/>
  <c r="EK198" i="20"/>
  <c r="EK199" i="20"/>
  <c r="EK200" i="20"/>
  <c r="EK201" i="20"/>
  <c r="EK202" i="20"/>
  <c r="EK203" i="20"/>
  <c r="EK204" i="20"/>
  <c r="EK205" i="20"/>
  <c r="EK206" i="20"/>
  <c r="EK207" i="20"/>
  <c r="EK208" i="20"/>
  <c r="EK209" i="20"/>
  <c r="EK210" i="20"/>
  <c r="EK211" i="20"/>
  <c r="EK212" i="20"/>
  <c r="EK213" i="20"/>
  <c r="EK214" i="20"/>
  <c r="EK215" i="20"/>
  <c r="EK216" i="20"/>
  <c r="EK217" i="20"/>
  <c r="EK218" i="20"/>
  <c r="EK219" i="20"/>
  <c r="EK220" i="20"/>
  <c r="EK221" i="20"/>
  <c r="EK222" i="20"/>
  <c r="EK223" i="20"/>
  <c r="EK224" i="20"/>
  <c r="EK225" i="20"/>
  <c r="EK226" i="20"/>
  <c r="EK227" i="20"/>
  <c r="EK228" i="20"/>
  <c r="EK229" i="20"/>
  <c r="EK230" i="20"/>
  <c r="EK231" i="20"/>
  <c r="EK232" i="20"/>
  <c r="EK233" i="20"/>
  <c r="EK234" i="20"/>
  <c r="EK235" i="20"/>
  <c r="EK236" i="20"/>
  <c r="EK237" i="20"/>
  <c r="EK238" i="20"/>
  <c r="EK239" i="20"/>
  <c r="EK240" i="20"/>
  <c r="EK241" i="20"/>
  <c r="EK242" i="20"/>
  <c r="EK243" i="20"/>
  <c r="EK244" i="20"/>
  <c r="EK245" i="20"/>
  <c r="EK246" i="20"/>
  <c r="EK247" i="20"/>
  <c r="EK248" i="20"/>
  <c r="EK249" i="20"/>
  <c r="EK250" i="20"/>
  <c r="EK251" i="20"/>
  <c r="EK252" i="20"/>
  <c r="EK253" i="20"/>
  <c r="EK254" i="20"/>
  <c r="EK255" i="20"/>
  <c r="EK256" i="20"/>
  <c r="EK257" i="20"/>
  <c r="EK258" i="20"/>
  <c r="EK259" i="20"/>
  <c r="EK260" i="20"/>
  <c r="EK261" i="20"/>
  <c r="EK262" i="20"/>
  <c r="EK263" i="20"/>
  <c r="EK264" i="20"/>
  <c r="EK265" i="20"/>
  <c r="EK266" i="20"/>
  <c r="EK267" i="20"/>
  <c r="EK268" i="20"/>
  <c r="EK269" i="20"/>
  <c r="EK270" i="20"/>
  <c r="EK271" i="20"/>
  <c r="EK272" i="20"/>
  <c r="EK273" i="20"/>
  <c r="EK274" i="20"/>
  <c r="EK275" i="20"/>
  <c r="EK276" i="20"/>
  <c r="EK277" i="20"/>
  <c r="EK278" i="20"/>
  <c r="EK279" i="20"/>
  <c r="EK280" i="20"/>
  <c r="EK281" i="20"/>
  <c r="EK282" i="20"/>
  <c r="EK283" i="20"/>
  <c r="EK284" i="20"/>
  <c r="EK285" i="20"/>
  <c r="EK286" i="20"/>
  <c r="EK287" i="20"/>
  <c r="EK288" i="20"/>
  <c r="EK289" i="20"/>
  <c r="EK290" i="20"/>
  <c r="EK291" i="20"/>
  <c r="EK292" i="20"/>
  <c r="EK293" i="20"/>
  <c r="EK294" i="20"/>
  <c r="EK295" i="20"/>
  <c r="EK296" i="20"/>
  <c r="EK297" i="20"/>
  <c r="EK298" i="20"/>
  <c r="EK299" i="20"/>
  <c r="EK300" i="20"/>
  <c r="EK301" i="20"/>
  <c r="EK302" i="20"/>
  <c r="EK303" i="20"/>
  <c r="EK304" i="20"/>
  <c r="EK305" i="20"/>
  <c r="EK306" i="20"/>
  <c r="EK307" i="20"/>
  <c r="EK308" i="20"/>
  <c r="EK309" i="20"/>
  <c r="EK310" i="20"/>
  <c r="EK311" i="20"/>
  <c r="EK312" i="20"/>
  <c r="EK313" i="20"/>
  <c r="EK314" i="20"/>
  <c r="EK315" i="20"/>
  <c r="EK316" i="20"/>
  <c r="EK317" i="20"/>
  <c r="EK318" i="20"/>
  <c r="EK319" i="20"/>
  <c r="EK320" i="20"/>
  <c r="EK321" i="20"/>
  <c r="EK322" i="20"/>
  <c r="EK323" i="20"/>
  <c r="EK324" i="20"/>
  <c r="EK325" i="20"/>
  <c r="EK326" i="20"/>
  <c r="EK327" i="20"/>
  <c r="EK328" i="20"/>
  <c r="EK329" i="20"/>
  <c r="EK330" i="20"/>
  <c r="EK331" i="20"/>
  <c r="EK332" i="20"/>
  <c r="EK333" i="20"/>
  <c r="EK334" i="20"/>
  <c r="EK335" i="20"/>
  <c r="EK336" i="20"/>
  <c r="EK337" i="20"/>
  <c r="EK338" i="20"/>
  <c r="EK339" i="20"/>
  <c r="EK340" i="20"/>
  <c r="EK341" i="20"/>
  <c r="EK342" i="20"/>
  <c r="EK343" i="20"/>
  <c r="EK344" i="20"/>
  <c r="EK345" i="20"/>
  <c r="EK346" i="20"/>
  <c r="EK347" i="20"/>
  <c r="EK348" i="20"/>
  <c r="EK349" i="20"/>
  <c r="EK350" i="20"/>
  <c r="EK351" i="20"/>
  <c r="EK352" i="20"/>
  <c r="EK353" i="20"/>
  <c r="EK354" i="20"/>
  <c r="EK355" i="20"/>
  <c r="EK356" i="20"/>
  <c r="EK357" i="20"/>
  <c r="EK358" i="20"/>
  <c r="EK359" i="20"/>
  <c r="EK360" i="20"/>
  <c r="EK361" i="20"/>
  <c r="EK362" i="20"/>
  <c r="EK363" i="20"/>
  <c r="EK364" i="20"/>
  <c r="EK365" i="20"/>
  <c r="EK366" i="20"/>
  <c r="EK367" i="20"/>
  <c r="EK368" i="20"/>
  <c r="EK369" i="20"/>
  <c r="EK370" i="20"/>
  <c r="EK371" i="20"/>
  <c r="EK372" i="20"/>
  <c r="EK373" i="20"/>
  <c r="EK374" i="20"/>
  <c r="EK375" i="20"/>
  <c r="EK376" i="20"/>
  <c r="EK377" i="20"/>
  <c r="EK378" i="20"/>
  <c r="EK379" i="20"/>
  <c r="EK380" i="20"/>
  <c r="EK381" i="20"/>
  <c r="EK382" i="20"/>
  <c r="EK383" i="20"/>
  <c r="EK384" i="20"/>
  <c r="EK385" i="20"/>
  <c r="EK386" i="20"/>
  <c r="EK387" i="20"/>
  <c r="EK388" i="20"/>
  <c r="EK389" i="20"/>
  <c r="EK390" i="20"/>
  <c r="EK391" i="20"/>
  <c r="EK392" i="20"/>
  <c r="EK393" i="20"/>
  <c r="EK394" i="20"/>
  <c r="EK395" i="20"/>
  <c r="EK396" i="20"/>
  <c r="EK397" i="20"/>
  <c r="EK398" i="20"/>
  <c r="EK399" i="20"/>
  <c r="EK400" i="20"/>
  <c r="EK401" i="20"/>
  <c r="EK402" i="20"/>
  <c r="EK403" i="20"/>
  <c r="EC2" i="20"/>
  <c r="EC3" i="20"/>
  <c r="EC4" i="20"/>
  <c r="EC5" i="20"/>
  <c r="EC6" i="20"/>
  <c r="EC7" i="20"/>
  <c r="EC8" i="20"/>
  <c r="EC9" i="20"/>
  <c r="EC10" i="20"/>
  <c r="EC11" i="20"/>
  <c r="EC12" i="20"/>
  <c r="EC13" i="20"/>
  <c r="EC14" i="20"/>
  <c r="EC15" i="20"/>
  <c r="EC16" i="20"/>
  <c r="EC17" i="20"/>
  <c r="EC18" i="20"/>
  <c r="EC19" i="20"/>
  <c r="EC20" i="20"/>
  <c r="EC21" i="20"/>
  <c r="EC22" i="20"/>
  <c r="EC23" i="20"/>
  <c r="EC24" i="20"/>
  <c r="EC25" i="20"/>
  <c r="EC26" i="20"/>
  <c r="EC27" i="20"/>
  <c r="EC28" i="20"/>
  <c r="EC29" i="20"/>
  <c r="EC30" i="20"/>
  <c r="EC31" i="20"/>
  <c r="EC32" i="20"/>
  <c r="EC33" i="20"/>
  <c r="EC34" i="20"/>
  <c r="EC35" i="20"/>
  <c r="EC36" i="20"/>
  <c r="EC37" i="20"/>
  <c r="EC38" i="20"/>
  <c r="EC39" i="20"/>
  <c r="EC40" i="20"/>
  <c r="EC41" i="20"/>
  <c r="EC42" i="20"/>
  <c r="EC43" i="20"/>
  <c r="EC44" i="20"/>
  <c r="EC45" i="20"/>
  <c r="EC46" i="20"/>
  <c r="EC47" i="20"/>
  <c r="EC48" i="20"/>
  <c r="EC49" i="20"/>
  <c r="EC50" i="20"/>
  <c r="EC51" i="20"/>
  <c r="EC52" i="20"/>
  <c r="EC53" i="20"/>
  <c r="EC54" i="20"/>
  <c r="EC55" i="20"/>
  <c r="EC56" i="20"/>
  <c r="EC57" i="20"/>
  <c r="EC58" i="20"/>
  <c r="EC59" i="20"/>
  <c r="EC60" i="20"/>
  <c r="EC61" i="20"/>
  <c r="EC62" i="20"/>
  <c r="EC63" i="20"/>
  <c r="EC64" i="20"/>
  <c r="EC65" i="20"/>
  <c r="EC66" i="20"/>
  <c r="EC67" i="20"/>
  <c r="EC68" i="20"/>
  <c r="EC69" i="20"/>
  <c r="EC70" i="20"/>
  <c r="EC71" i="20"/>
  <c r="EC72" i="20"/>
  <c r="EC73" i="20"/>
  <c r="EC74" i="20"/>
  <c r="EC75" i="20"/>
  <c r="EC76" i="20"/>
  <c r="EC77" i="20"/>
  <c r="EC78" i="20"/>
  <c r="EC79" i="20"/>
  <c r="EC80" i="20"/>
  <c r="EC81" i="20"/>
  <c r="EC82" i="20"/>
  <c r="EC83" i="20"/>
  <c r="EC84" i="20"/>
  <c r="EC85" i="20"/>
  <c r="EC86" i="20"/>
  <c r="EC87" i="20"/>
  <c r="EC88" i="20"/>
  <c r="EC89" i="20"/>
  <c r="EC90" i="20"/>
  <c r="EC91" i="20"/>
  <c r="EC92" i="20"/>
  <c r="EC93" i="20"/>
  <c r="EC94" i="20"/>
  <c r="EC95" i="20"/>
  <c r="EC96" i="20"/>
  <c r="EC97" i="20"/>
  <c r="EC98" i="20"/>
  <c r="EC99" i="20"/>
  <c r="EC100" i="20"/>
  <c r="EC101" i="20"/>
  <c r="EC102" i="20"/>
  <c r="EC103" i="20"/>
  <c r="EC104" i="20"/>
  <c r="EC105" i="20"/>
  <c r="EC106" i="20"/>
  <c r="EC107" i="20"/>
  <c r="EC108" i="20"/>
  <c r="EC109" i="20"/>
  <c r="EC110" i="20"/>
  <c r="EC111" i="20"/>
  <c r="EC112" i="20"/>
  <c r="EC113" i="20"/>
  <c r="EC114" i="20"/>
  <c r="EC115" i="20"/>
  <c r="EC116" i="20"/>
  <c r="EC117" i="20"/>
  <c r="EC118" i="20"/>
  <c r="EC119" i="20"/>
  <c r="EC120" i="20"/>
  <c r="EC121" i="20"/>
  <c r="EC122" i="20"/>
  <c r="EC123" i="20"/>
  <c r="EC124" i="20"/>
  <c r="EC125" i="20"/>
  <c r="EC126" i="20"/>
  <c r="EC127" i="20"/>
  <c r="EC128" i="20"/>
  <c r="EC129" i="20"/>
  <c r="EC130" i="20"/>
  <c r="EC131" i="20"/>
  <c r="EC132" i="20"/>
  <c r="EC133" i="20"/>
  <c r="EC134" i="20"/>
  <c r="EC135" i="20"/>
  <c r="EC136" i="20"/>
  <c r="EC137" i="20"/>
  <c r="EC138" i="20"/>
  <c r="EC139" i="20"/>
  <c r="EC140" i="20"/>
  <c r="EC141" i="20"/>
  <c r="EC142" i="20"/>
  <c r="EC143" i="20"/>
  <c r="EC144" i="20"/>
  <c r="EC145" i="20"/>
  <c r="EC146" i="20"/>
  <c r="EC147" i="20"/>
  <c r="EC148" i="20"/>
  <c r="EC149" i="20"/>
  <c r="EC150" i="20"/>
  <c r="EC151" i="20"/>
  <c r="EC152" i="20"/>
  <c r="EC153" i="20"/>
  <c r="EC154" i="20"/>
  <c r="EC155" i="20"/>
  <c r="EC156" i="20"/>
  <c r="EC157" i="20"/>
  <c r="EC158" i="20"/>
  <c r="EC159" i="20"/>
  <c r="EC160" i="20"/>
  <c r="EC161" i="20"/>
  <c r="EC162" i="20"/>
  <c r="EC163" i="20"/>
  <c r="EC164" i="20"/>
  <c r="EC165" i="20"/>
  <c r="EC166" i="20"/>
  <c r="EC167" i="20"/>
  <c r="EC168" i="20"/>
  <c r="EC169" i="20"/>
  <c r="EC170" i="20"/>
  <c r="EC171" i="20"/>
  <c r="EC172" i="20"/>
  <c r="EC173" i="20"/>
  <c r="EC174" i="20"/>
  <c r="EC175" i="20"/>
  <c r="EC176" i="20"/>
  <c r="EC177" i="20"/>
  <c r="EC178" i="20"/>
  <c r="EC179" i="20"/>
  <c r="EC180" i="20"/>
  <c r="EC181" i="20"/>
  <c r="EC182" i="20"/>
  <c r="EC183" i="20"/>
  <c r="EC184" i="20"/>
  <c r="EC185" i="20"/>
  <c r="EC186" i="20"/>
  <c r="EC187" i="20"/>
  <c r="EC188" i="20"/>
  <c r="EC189" i="20"/>
  <c r="EC190" i="20"/>
  <c r="EC191" i="20"/>
  <c r="EC192" i="20"/>
  <c r="EC193" i="20"/>
  <c r="EC194" i="20"/>
  <c r="EC195" i="20"/>
  <c r="EC196" i="20"/>
  <c r="EC197" i="20"/>
  <c r="EC198" i="20"/>
  <c r="EC199" i="20"/>
  <c r="EC200" i="20"/>
  <c r="EC201" i="20"/>
  <c r="EC202" i="20"/>
  <c r="EC203" i="20"/>
  <c r="EC204" i="20"/>
  <c r="EC205" i="20"/>
  <c r="EC206" i="20"/>
  <c r="EC207" i="20"/>
  <c r="EC208" i="20"/>
  <c r="EC209" i="20"/>
  <c r="EC210" i="20"/>
  <c r="EC211" i="20"/>
  <c r="EC212" i="20"/>
  <c r="EC213" i="20"/>
  <c r="EC214" i="20"/>
  <c r="EC215" i="20"/>
  <c r="EC216" i="20"/>
  <c r="EC217" i="20"/>
  <c r="EC218" i="20"/>
  <c r="EC219" i="20"/>
  <c r="EC220" i="20"/>
  <c r="EC221" i="20"/>
  <c r="EC222" i="20"/>
  <c r="EC223" i="20"/>
  <c r="EC224" i="20"/>
  <c r="EC225" i="20"/>
  <c r="EC226" i="20"/>
  <c r="EC227" i="20"/>
  <c r="EC228" i="20"/>
  <c r="EC229" i="20"/>
  <c r="EC230" i="20"/>
  <c r="EC231" i="20"/>
  <c r="EC232" i="20"/>
  <c r="EC233" i="20"/>
  <c r="EC234" i="20"/>
  <c r="EC235" i="20"/>
  <c r="EC236" i="20"/>
  <c r="EC237" i="20"/>
  <c r="EC238" i="20"/>
  <c r="EC239" i="20"/>
  <c r="EC240" i="20"/>
  <c r="EC241" i="20"/>
  <c r="EC242" i="20"/>
  <c r="EC243" i="20"/>
  <c r="EC244" i="20"/>
  <c r="EC245" i="20"/>
  <c r="EC246" i="20"/>
  <c r="EC247" i="20"/>
  <c r="EC248" i="20"/>
  <c r="EC249" i="20"/>
  <c r="EC250" i="20"/>
  <c r="EC251" i="20"/>
  <c r="EC252" i="20"/>
  <c r="EC253" i="20"/>
  <c r="EC254" i="20"/>
  <c r="EC255" i="20"/>
  <c r="EC256" i="20"/>
  <c r="EC257" i="20"/>
  <c r="EC258" i="20"/>
  <c r="EC259" i="20"/>
  <c r="EC260" i="20"/>
  <c r="EC261" i="20"/>
  <c r="EC262" i="20"/>
  <c r="EC263" i="20"/>
  <c r="EC264" i="20"/>
  <c r="EC265" i="20"/>
  <c r="EC266" i="20"/>
  <c r="EC267" i="20"/>
  <c r="EC268" i="20"/>
  <c r="EC269" i="20"/>
  <c r="EC270" i="20"/>
  <c r="EC271" i="20"/>
  <c r="EC272" i="20"/>
  <c r="EC273" i="20"/>
  <c r="EC274" i="20"/>
  <c r="EC275" i="20"/>
  <c r="EC276" i="20"/>
  <c r="EC277" i="20"/>
  <c r="EC278" i="20"/>
  <c r="EC279" i="20"/>
  <c r="EC280" i="20"/>
  <c r="EC281" i="20"/>
  <c r="EC282" i="20"/>
  <c r="EC283" i="20"/>
  <c r="EC284" i="20"/>
  <c r="EC285" i="20"/>
  <c r="EC286" i="20"/>
  <c r="EC287" i="20"/>
  <c r="EC288" i="20"/>
  <c r="EC289" i="20"/>
  <c r="EC290" i="20"/>
  <c r="EC291" i="20"/>
  <c r="EC292" i="20"/>
  <c r="EC293" i="20"/>
  <c r="EC294" i="20"/>
  <c r="EC295" i="20"/>
  <c r="EC296" i="20"/>
  <c r="EC297" i="20"/>
  <c r="EC298" i="20"/>
  <c r="EC299" i="20"/>
  <c r="EC300" i="20"/>
  <c r="EC301" i="20"/>
  <c r="EC302" i="20"/>
  <c r="EC303" i="20"/>
  <c r="EC304" i="20"/>
  <c r="EC305" i="20"/>
  <c r="EC306" i="20"/>
  <c r="EC307" i="20"/>
  <c r="EC308" i="20"/>
  <c r="EC309" i="20"/>
  <c r="EC310" i="20"/>
  <c r="EC311" i="20"/>
  <c r="EC312" i="20"/>
  <c r="EC313" i="20"/>
  <c r="EC314" i="20"/>
  <c r="EC315" i="20"/>
  <c r="EC316" i="20"/>
  <c r="EC317" i="20"/>
  <c r="EC318" i="20"/>
  <c r="EC319" i="20"/>
  <c r="EC320" i="20"/>
  <c r="EC321" i="20"/>
  <c r="EC322" i="20"/>
  <c r="EC323" i="20"/>
  <c r="EC324" i="20"/>
  <c r="EC325" i="20"/>
  <c r="EC326" i="20"/>
  <c r="EC327" i="20"/>
  <c r="EC328" i="20"/>
  <c r="EC329" i="20"/>
  <c r="EC330" i="20"/>
  <c r="EC331" i="20"/>
  <c r="EC332" i="20"/>
  <c r="EC333" i="20"/>
  <c r="EC334" i="20"/>
  <c r="EC335" i="20"/>
  <c r="EC336" i="20"/>
  <c r="EC337" i="20"/>
  <c r="EC338" i="20"/>
  <c r="EC339" i="20"/>
  <c r="EC340" i="20"/>
  <c r="EC341" i="20"/>
  <c r="EC342" i="20"/>
  <c r="EC343" i="20"/>
  <c r="EC344" i="20"/>
  <c r="EC345" i="20"/>
  <c r="EC346" i="20"/>
  <c r="EC347" i="20"/>
  <c r="EC348" i="20"/>
  <c r="EC349" i="20"/>
  <c r="EC350" i="20"/>
  <c r="EC351" i="20"/>
  <c r="EC352" i="20"/>
  <c r="EC353" i="20"/>
  <c r="EC354" i="20"/>
  <c r="EC355" i="20"/>
  <c r="EC356" i="20"/>
  <c r="EC357" i="20"/>
  <c r="EC358" i="20"/>
  <c r="EC359" i="20"/>
  <c r="EC360" i="20"/>
  <c r="EC361" i="20"/>
  <c r="EC362" i="20"/>
  <c r="EC363" i="20"/>
  <c r="EC364" i="20"/>
  <c r="EC365" i="20"/>
  <c r="EC366" i="20"/>
  <c r="EC367" i="20"/>
  <c r="EC368" i="20"/>
  <c r="EC369" i="20"/>
  <c r="EC370" i="20"/>
  <c r="EC371" i="20"/>
  <c r="EC372" i="20"/>
  <c r="EC373" i="20"/>
  <c r="EC374" i="20"/>
  <c r="EC375" i="20"/>
  <c r="EC376" i="20"/>
  <c r="EC377" i="20"/>
  <c r="EC378" i="20"/>
  <c r="EC379" i="20"/>
  <c r="EC380" i="20"/>
  <c r="EC381" i="20"/>
  <c r="EC382" i="20"/>
  <c r="EC383" i="20"/>
  <c r="EC384" i="20"/>
  <c r="EC385" i="20"/>
  <c r="EC386" i="20"/>
  <c r="EC387" i="20"/>
  <c r="EC388" i="20"/>
  <c r="EC389" i="20"/>
  <c r="EC390" i="20"/>
  <c r="EC391" i="20"/>
  <c r="EC392" i="20"/>
  <c r="EC393" i="20"/>
  <c r="EC394" i="20"/>
  <c r="EC395" i="20"/>
  <c r="EC396" i="20"/>
  <c r="EC397" i="20"/>
  <c r="EC398" i="20"/>
  <c r="EC399" i="20"/>
  <c r="EC400" i="20"/>
  <c r="EC401" i="20"/>
  <c r="EC402" i="20"/>
  <c r="EC403" i="20"/>
  <c r="DU2" i="20"/>
  <c r="DU3" i="20"/>
  <c r="DU4" i="20"/>
  <c r="DU5" i="20"/>
  <c r="DU6" i="20"/>
  <c r="DU7" i="20"/>
  <c r="DU8" i="20"/>
  <c r="DU9" i="20"/>
  <c r="DU10" i="20"/>
  <c r="DU11" i="20"/>
  <c r="DU12" i="20"/>
  <c r="DU13" i="20"/>
  <c r="DU14" i="20"/>
  <c r="DU15" i="20"/>
  <c r="DU16" i="20"/>
  <c r="DU17" i="20"/>
  <c r="DU18" i="20"/>
  <c r="DU19" i="20"/>
  <c r="DU20" i="20"/>
  <c r="DU21" i="20"/>
  <c r="DU22" i="20"/>
  <c r="DU23" i="20"/>
  <c r="DU24" i="20"/>
  <c r="DU25" i="20"/>
  <c r="DU26" i="20"/>
  <c r="DU27" i="20"/>
  <c r="DU28" i="20"/>
  <c r="DU29" i="20"/>
  <c r="DU30" i="20"/>
  <c r="DU31" i="20"/>
  <c r="DU32" i="20"/>
  <c r="DU33" i="20"/>
  <c r="DU34" i="20"/>
  <c r="DU35" i="20"/>
  <c r="DU36" i="20"/>
  <c r="DU37" i="20"/>
  <c r="DU38" i="20"/>
  <c r="DU39" i="20"/>
  <c r="DU40" i="20"/>
  <c r="DU41" i="20"/>
  <c r="DU42" i="20"/>
  <c r="DU43" i="20"/>
  <c r="DU44" i="20"/>
  <c r="DU45" i="20"/>
  <c r="DU46" i="20"/>
  <c r="DU47" i="20"/>
  <c r="DU48" i="20"/>
  <c r="DU49" i="20"/>
  <c r="DU50" i="20"/>
  <c r="DU51" i="20"/>
  <c r="DU52" i="20"/>
  <c r="DU53" i="20"/>
  <c r="DU54" i="20"/>
  <c r="DU55" i="20"/>
  <c r="DU56" i="20"/>
  <c r="DU57" i="20"/>
  <c r="DU58" i="20"/>
  <c r="DU59" i="20"/>
  <c r="DU60" i="20"/>
  <c r="DU61" i="20"/>
  <c r="DU62" i="20"/>
  <c r="DU63" i="20"/>
  <c r="DU64" i="20"/>
  <c r="DU65" i="20"/>
  <c r="DU66" i="20"/>
  <c r="DU67" i="20"/>
  <c r="DU68" i="20"/>
  <c r="DU69" i="20"/>
  <c r="DU70" i="20"/>
  <c r="DU71" i="20"/>
  <c r="DU72" i="20"/>
  <c r="DU73" i="20"/>
  <c r="DU74" i="20"/>
  <c r="DU75" i="20"/>
  <c r="DU76" i="20"/>
  <c r="DU77" i="20"/>
  <c r="DU78" i="20"/>
  <c r="DU79" i="20"/>
  <c r="DU80" i="20"/>
  <c r="DU81" i="20"/>
  <c r="DU82" i="20"/>
  <c r="DU83" i="20"/>
  <c r="DU84" i="20"/>
  <c r="DU85" i="20"/>
  <c r="DU86" i="20"/>
  <c r="DU87" i="20"/>
  <c r="DU88" i="20"/>
  <c r="DU89" i="20"/>
  <c r="DU90" i="20"/>
  <c r="DU91" i="20"/>
  <c r="DU92" i="20"/>
  <c r="DU93" i="20"/>
  <c r="DU94" i="20"/>
  <c r="DU95" i="20"/>
  <c r="DU96" i="20"/>
  <c r="DU97" i="20"/>
  <c r="DU98" i="20"/>
  <c r="DU99" i="20"/>
  <c r="DU100" i="20"/>
  <c r="DU101" i="20"/>
  <c r="DU102" i="20"/>
  <c r="DU103" i="20"/>
  <c r="DU104" i="20"/>
  <c r="DU105" i="20"/>
  <c r="DU106" i="20"/>
  <c r="DU107" i="20"/>
  <c r="DU108" i="20"/>
  <c r="DU109" i="20"/>
  <c r="DU110" i="20"/>
  <c r="DU111" i="20"/>
  <c r="DU112" i="20"/>
  <c r="DU113" i="20"/>
  <c r="DU114" i="20"/>
  <c r="DU115" i="20"/>
  <c r="DU116" i="20"/>
  <c r="DU117" i="20"/>
  <c r="DU118" i="20"/>
  <c r="DU119" i="20"/>
  <c r="DU120" i="20"/>
  <c r="DU121" i="20"/>
  <c r="DU122" i="20"/>
  <c r="DU123" i="20"/>
  <c r="DU124" i="20"/>
  <c r="DU125" i="20"/>
  <c r="DU126" i="20"/>
  <c r="DU127" i="20"/>
  <c r="DU128" i="20"/>
  <c r="DU129" i="20"/>
  <c r="DU130" i="20"/>
  <c r="DU131" i="20"/>
  <c r="DU132" i="20"/>
  <c r="DU133" i="20"/>
  <c r="DU134" i="20"/>
  <c r="DU135" i="20"/>
  <c r="DU136" i="20"/>
  <c r="DU137" i="20"/>
  <c r="DU138" i="20"/>
  <c r="DU139" i="20"/>
  <c r="DU140" i="20"/>
  <c r="DU141" i="20"/>
  <c r="DU142" i="20"/>
  <c r="DU143" i="20"/>
  <c r="DU144" i="20"/>
  <c r="DU145" i="20"/>
  <c r="DU146" i="20"/>
  <c r="DU147" i="20"/>
  <c r="DU148" i="20"/>
  <c r="DU149" i="20"/>
  <c r="DU150" i="20"/>
  <c r="DU151" i="20"/>
  <c r="DU152" i="20"/>
  <c r="DU153" i="20"/>
  <c r="DU154" i="20"/>
  <c r="DU155" i="20"/>
  <c r="DU156" i="20"/>
  <c r="DU157" i="20"/>
  <c r="DU158" i="20"/>
  <c r="DU159" i="20"/>
  <c r="DU160" i="20"/>
  <c r="DU161" i="20"/>
  <c r="DU162" i="20"/>
  <c r="DU163" i="20"/>
  <c r="DU164" i="20"/>
  <c r="DU165" i="20"/>
  <c r="DU166" i="20"/>
  <c r="DU167" i="20"/>
  <c r="DU168" i="20"/>
  <c r="DU169" i="20"/>
  <c r="DU170" i="20"/>
  <c r="DU171" i="20"/>
  <c r="DU172" i="20"/>
  <c r="DU173" i="20"/>
  <c r="DU174" i="20"/>
  <c r="DU175" i="20"/>
  <c r="DU176" i="20"/>
  <c r="DU177" i="20"/>
  <c r="DU178" i="20"/>
  <c r="DU179" i="20"/>
  <c r="DU180" i="20"/>
  <c r="DU181" i="20"/>
  <c r="DU182" i="20"/>
  <c r="DU183" i="20"/>
  <c r="DU184" i="20"/>
  <c r="DU185" i="20"/>
  <c r="DU186" i="20"/>
  <c r="DU187" i="20"/>
  <c r="DU188" i="20"/>
  <c r="DU189" i="20"/>
  <c r="DU190" i="20"/>
  <c r="DU191" i="20"/>
  <c r="DU192" i="20"/>
  <c r="DU193" i="20"/>
  <c r="DU194" i="20"/>
  <c r="DU195" i="20"/>
  <c r="DU196" i="20"/>
  <c r="DU197" i="20"/>
  <c r="DU198" i="20"/>
  <c r="DU199" i="20"/>
  <c r="DU200" i="20"/>
  <c r="DU201" i="20"/>
  <c r="DU202" i="20"/>
  <c r="DU203" i="20"/>
  <c r="DU204" i="20"/>
  <c r="DU205" i="20"/>
  <c r="DU206" i="20"/>
  <c r="DU207" i="20"/>
  <c r="DU208" i="20"/>
  <c r="DU209" i="20"/>
  <c r="DU210" i="20"/>
  <c r="DU211" i="20"/>
  <c r="DU212" i="20"/>
  <c r="DU213" i="20"/>
  <c r="DU214" i="20"/>
  <c r="DU215" i="20"/>
  <c r="DU216" i="20"/>
  <c r="DU217" i="20"/>
  <c r="DU218" i="20"/>
  <c r="DU219" i="20"/>
  <c r="DU220" i="20"/>
  <c r="DU221" i="20"/>
  <c r="DU222" i="20"/>
  <c r="DU223" i="20"/>
  <c r="DU224" i="20"/>
  <c r="DU225" i="20"/>
  <c r="DU226" i="20"/>
  <c r="DU227" i="20"/>
  <c r="DU228" i="20"/>
  <c r="DU229" i="20"/>
  <c r="DU230" i="20"/>
  <c r="DU231" i="20"/>
  <c r="DU232" i="20"/>
  <c r="DU233" i="20"/>
  <c r="DU234" i="20"/>
  <c r="DU235" i="20"/>
  <c r="DU236" i="20"/>
  <c r="DU237" i="20"/>
  <c r="DU238" i="20"/>
  <c r="DU239" i="20"/>
  <c r="DU240" i="20"/>
  <c r="DU241" i="20"/>
  <c r="DU242" i="20"/>
  <c r="DU243" i="20"/>
  <c r="DU244" i="20"/>
  <c r="DU245" i="20"/>
  <c r="DU246" i="20"/>
  <c r="DU247" i="20"/>
  <c r="DU248" i="20"/>
  <c r="DU249" i="20"/>
  <c r="DU250" i="20"/>
  <c r="DU251" i="20"/>
  <c r="DU252" i="20"/>
  <c r="DU253" i="20"/>
  <c r="DU254" i="20"/>
  <c r="DU255" i="20"/>
  <c r="DU256" i="20"/>
  <c r="DU257" i="20"/>
  <c r="DU258" i="20"/>
  <c r="DU259" i="20"/>
  <c r="DU260" i="20"/>
  <c r="DU261" i="20"/>
  <c r="DU262" i="20"/>
  <c r="DU263" i="20"/>
  <c r="DU264" i="20"/>
  <c r="DU265" i="20"/>
  <c r="DU266" i="20"/>
  <c r="DU267" i="20"/>
  <c r="DU268" i="20"/>
  <c r="DU269" i="20"/>
  <c r="DU270" i="20"/>
  <c r="DU271" i="20"/>
  <c r="DU272" i="20"/>
  <c r="DU273" i="20"/>
  <c r="DU274" i="20"/>
  <c r="DU275" i="20"/>
  <c r="DU276" i="20"/>
  <c r="DU277" i="20"/>
  <c r="DU278" i="20"/>
  <c r="DU279" i="20"/>
  <c r="DU280" i="20"/>
  <c r="DU281" i="20"/>
  <c r="DU282" i="20"/>
  <c r="DU283" i="20"/>
  <c r="DU284" i="20"/>
  <c r="DU285" i="20"/>
  <c r="DU286" i="20"/>
  <c r="DU287" i="20"/>
  <c r="DU288" i="20"/>
  <c r="DU289" i="20"/>
  <c r="DU290" i="20"/>
  <c r="DU291" i="20"/>
  <c r="DU292" i="20"/>
  <c r="DU293" i="20"/>
  <c r="DU294" i="20"/>
  <c r="DU295" i="20"/>
  <c r="DU296" i="20"/>
  <c r="DU297" i="20"/>
  <c r="DU298" i="20"/>
  <c r="DU299" i="20"/>
  <c r="DU300" i="20"/>
  <c r="DU301" i="20"/>
  <c r="DU302" i="20"/>
  <c r="DU303" i="20"/>
  <c r="DU304" i="20"/>
  <c r="DU305" i="20"/>
  <c r="DU306" i="20"/>
  <c r="DU307" i="20"/>
  <c r="DU308" i="20"/>
  <c r="DU309" i="20"/>
  <c r="DU310" i="20"/>
  <c r="DU311" i="20"/>
  <c r="DU312" i="20"/>
  <c r="DU313" i="20"/>
  <c r="DU314" i="20"/>
  <c r="DU315" i="20"/>
  <c r="DU316" i="20"/>
  <c r="DU317" i="20"/>
  <c r="DU318" i="20"/>
  <c r="DU319" i="20"/>
  <c r="DU320" i="20"/>
  <c r="DU321" i="20"/>
  <c r="DU322" i="20"/>
  <c r="DU323" i="20"/>
  <c r="DU324" i="20"/>
  <c r="DU325" i="20"/>
  <c r="DU326" i="20"/>
  <c r="DU327" i="20"/>
  <c r="DU328" i="20"/>
  <c r="DU329" i="20"/>
  <c r="DU330" i="20"/>
  <c r="DU331" i="20"/>
  <c r="DU332" i="20"/>
  <c r="DU333" i="20"/>
  <c r="DU334" i="20"/>
  <c r="DU335" i="20"/>
  <c r="DU336" i="20"/>
  <c r="DU337" i="20"/>
  <c r="DU338" i="20"/>
  <c r="DU339" i="20"/>
  <c r="DU340" i="20"/>
  <c r="DU341" i="20"/>
  <c r="DU342" i="20"/>
  <c r="DU343" i="20"/>
  <c r="DU344" i="20"/>
  <c r="DU345" i="20"/>
  <c r="DU346" i="20"/>
  <c r="DU347" i="20"/>
  <c r="DU348" i="20"/>
  <c r="DU349" i="20"/>
  <c r="DU350" i="20"/>
  <c r="DU351" i="20"/>
  <c r="DU352" i="20"/>
  <c r="DU353" i="20"/>
  <c r="DU354" i="20"/>
  <c r="DU355" i="20"/>
  <c r="DU356" i="20"/>
  <c r="DU357" i="20"/>
  <c r="DU358" i="20"/>
  <c r="DU359" i="20"/>
  <c r="DU360" i="20"/>
  <c r="DU361" i="20"/>
  <c r="DU362" i="20"/>
  <c r="DU363" i="20"/>
  <c r="DU364" i="20"/>
  <c r="DU365" i="20"/>
  <c r="DU366" i="20"/>
  <c r="DU367" i="20"/>
  <c r="DU368" i="20"/>
  <c r="DU369" i="20"/>
  <c r="DU370" i="20"/>
  <c r="DU371" i="20"/>
  <c r="DU372" i="20"/>
  <c r="DU373" i="20"/>
  <c r="DU374" i="20"/>
  <c r="DU375" i="20"/>
  <c r="DU376" i="20"/>
  <c r="DU377" i="20"/>
  <c r="DU378" i="20"/>
  <c r="DU379" i="20"/>
  <c r="DU380" i="20"/>
  <c r="DU381" i="20"/>
  <c r="DU382" i="20"/>
  <c r="DU383" i="20"/>
  <c r="DU384" i="20"/>
  <c r="DU385" i="20"/>
  <c r="DU386" i="20"/>
  <c r="DU387" i="20"/>
  <c r="DU388" i="20"/>
  <c r="DU389" i="20"/>
  <c r="DU390" i="20"/>
  <c r="DU391" i="20"/>
  <c r="DU392" i="20"/>
  <c r="DU393" i="20"/>
  <c r="DU394" i="20"/>
  <c r="DU395" i="20"/>
  <c r="DU396" i="20"/>
  <c r="DU397" i="20"/>
  <c r="DU398" i="20"/>
  <c r="DU399" i="20"/>
  <c r="DU400" i="20"/>
  <c r="DU401" i="20"/>
  <c r="DU402" i="20"/>
  <c r="DU403" i="20"/>
  <c r="W2" i="20" l="1"/>
  <c r="W3" i="20"/>
  <c r="W4" i="20"/>
  <c r="W5" i="20"/>
  <c r="W6" i="20"/>
  <c r="W7" i="20"/>
  <c r="W8" i="20"/>
  <c r="W9" i="20"/>
  <c r="W10" i="20"/>
  <c r="W11" i="20"/>
  <c r="W12" i="20"/>
  <c r="W13" i="20"/>
  <c r="W14" i="20"/>
  <c r="W15" i="20"/>
  <c r="W16" i="20"/>
  <c r="W17" i="20"/>
  <c r="W18" i="20"/>
  <c r="W19" i="20"/>
  <c r="W20" i="20"/>
  <c r="W21" i="20"/>
  <c r="W22" i="20"/>
  <c r="W23" i="20"/>
  <c r="W24" i="20"/>
  <c r="W25" i="20"/>
  <c r="W26" i="20"/>
  <c r="W27" i="20"/>
  <c r="W28" i="20"/>
  <c r="W29" i="20"/>
  <c r="W30" i="20"/>
  <c r="W31" i="20"/>
  <c r="W32" i="20"/>
  <c r="W33" i="20"/>
  <c r="W34" i="20"/>
  <c r="W35" i="20"/>
  <c r="W36" i="20"/>
  <c r="W37" i="20"/>
  <c r="W38" i="20"/>
  <c r="W39" i="20"/>
  <c r="W40" i="20"/>
  <c r="W41" i="20"/>
  <c r="W42" i="20"/>
  <c r="W43" i="20"/>
  <c r="W44" i="20"/>
  <c r="W45" i="20"/>
  <c r="W46" i="20"/>
  <c r="W47" i="20"/>
  <c r="W48" i="20"/>
  <c r="W49" i="20"/>
  <c r="W50" i="20"/>
  <c r="W51" i="20"/>
  <c r="W52" i="20"/>
  <c r="W53" i="20"/>
  <c r="W54" i="20"/>
  <c r="W55" i="20"/>
  <c r="W56" i="20"/>
  <c r="W57" i="20"/>
  <c r="W58" i="20"/>
  <c r="W59" i="20"/>
  <c r="W60" i="20"/>
  <c r="W61" i="20"/>
  <c r="W62" i="20"/>
  <c r="W63" i="20"/>
  <c r="W64" i="20"/>
  <c r="W65" i="20"/>
  <c r="W66" i="20"/>
  <c r="W67" i="20"/>
  <c r="W68" i="20"/>
  <c r="W69" i="20"/>
  <c r="W70" i="20"/>
  <c r="W71" i="20"/>
  <c r="W72" i="20"/>
  <c r="W73" i="20"/>
  <c r="W74" i="20"/>
  <c r="W75" i="20"/>
  <c r="W76" i="20"/>
  <c r="W77" i="20"/>
  <c r="W78" i="20"/>
  <c r="W79" i="20"/>
  <c r="W80" i="20"/>
  <c r="W81" i="20"/>
  <c r="W82" i="20"/>
  <c r="W83" i="20"/>
  <c r="W84" i="20"/>
  <c r="W85" i="20"/>
  <c r="W86" i="20"/>
  <c r="W87" i="20"/>
  <c r="W88" i="20"/>
  <c r="W89" i="20"/>
  <c r="W90" i="20"/>
  <c r="W91" i="20"/>
  <c r="W92" i="20"/>
  <c r="W93" i="20"/>
  <c r="W94" i="20"/>
  <c r="W95" i="20"/>
  <c r="W96" i="20"/>
  <c r="W97" i="20"/>
  <c r="W98" i="20"/>
  <c r="W99" i="20"/>
  <c r="W100" i="20"/>
  <c r="W101" i="20"/>
  <c r="W102" i="20"/>
  <c r="W103" i="20"/>
  <c r="W104" i="20"/>
  <c r="W105" i="20"/>
  <c r="W106" i="20"/>
  <c r="W107" i="20"/>
  <c r="W108" i="20"/>
  <c r="W109" i="20"/>
  <c r="W110" i="20"/>
  <c r="W111" i="20"/>
  <c r="W112" i="20"/>
  <c r="W113" i="20"/>
  <c r="W114" i="20"/>
  <c r="W115" i="20"/>
  <c r="W116" i="20"/>
  <c r="W117" i="20"/>
  <c r="W118" i="20"/>
  <c r="W119" i="20"/>
  <c r="W120" i="20"/>
  <c r="W121" i="20"/>
  <c r="W122" i="20"/>
  <c r="W123" i="20"/>
  <c r="W124" i="20"/>
  <c r="W125" i="20"/>
  <c r="W126" i="20"/>
  <c r="W127" i="20"/>
  <c r="W128" i="20"/>
  <c r="W129" i="20"/>
  <c r="W130" i="20"/>
  <c r="W131" i="20"/>
  <c r="W132" i="20"/>
  <c r="W133" i="20"/>
  <c r="W134" i="20"/>
  <c r="W135" i="20"/>
  <c r="W136" i="20"/>
  <c r="W137" i="20"/>
  <c r="W138" i="20"/>
  <c r="W139" i="20"/>
  <c r="W140" i="20"/>
  <c r="W141" i="20"/>
  <c r="W142" i="20"/>
  <c r="W143" i="20"/>
  <c r="W144" i="20"/>
  <c r="W145" i="20"/>
  <c r="W146" i="20"/>
  <c r="W147" i="20"/>
  <c r="W148" i="20"/>
  <c r="W149" i="20"/>
  <c r="W150" i="20"/>
  <c r="W151" i="20"/>
  <c r="W152" i="20"/>
  <c r="W153" i="20"/>
  <c r="W154" i="20"/>
  <c r="W155" i="20"/>
  <c r="W156" i="20"/>
  <c r="W157" i="20"/>
  <c r="W158" i="20"/>
  <c r="W159" i="20"/>
  <c r="W160" i="20"/>
  <c r="W161" i="20"/>
  <c r="W162" i="20"/>
  <c r="W163" i="20"/>
  <c r="W164" i="20"/>
  <c r="W165" i="20"/>
  <c r="W166" i="20"/>
  <c r="W167" i="20"/>
  <c r="W168" i="20"/>
  <c r="W169" i="20"/>
  <c r="W170" i="20"/>
  <c r="W171" i="20"/>
  <c r="W172" i="20"/>
  <c r="W173" i="20"/>
  <c r="W174" i="20"/>
  <c r="W175" i="20"/>
  <c r="W176" i="20"/>
  <c r="W177" i="20"/>
  <c r="W178" i="20"/>
  <c r="W179" i="20"/>
  <c r="W180" i="20"/>
  <c r="W181" i="20"/>
  <c r="W182" i="20"/>
  <c r="W183" i="20"/>
  <c r="W184" i="20"/>
  <c r="W185" i="20"/>
  <c r="W186" i="20"/>
  <c r="W187" i="20"/>
  <c r="W188" i="20"/>
  <c r="W189" i="20"/>
  <c r="W190" i="20"/>
  <c r="W191" i="20"/>
  <c r="W192" i="20"/>
  <c r="W193" i="20"/>
  <c r="W194" i="20"/>
  <c r="W195" i="20"/>
  <c r="W196" i="20"/>
  <c r="W197" i="20"/>
  <c r="W198" i="20"/>
  <c r="W199" i="20"/>
  <c r="W200" i="20"/>
  <c r="W201" i="20"/>
  <c r="W202" i="20"/>
  <c r="W203" i="20"/>
  <c r="W204" i="20"/>
  <c r="W205" i="20"/>
  <c r="W206" i="20"/>
  <c r="W207" i="20"/>
  <c r="W208" i="20"/>
  <c r="W209" i="20"/>
  <c r="W210" i="20"/>
  <c r="W211" i="20"/>
  <c r="W212" i="20"/>
  <c r="W213" i="20"/>
  <c r="W214" i="20"/>
  <c r="W215" i="20"/>
  <c r="W216" i="20"/>
  <c r="W217" i="20"/>
  <c r="W218" i="20"/>
  <c r="W219" i="20"/>
  <c r="W220" i="20"/>
  <c r="W221" i="20"/>
  <c r="W222" i="20"/>
  <c r="W223" i="20"/>
  <c r="W224" i="20"/>
  <c r="W225" i="20"/>
  <c r="W226" i="20"/>
  <c r="W227" i="20"/>
  <c r="W228" i="20"/>
  <c r="W229" i="20"/>
  <c r="W230" i="20"/>
  <c r="W231" i="20"/>
  <c r="W232" i="20"/>
  <c r="W233" i="20"/>
  <c r="W234" i="20"/>
  <c r="W235" i="20"/>
  <c r="W236" i="20"/>
  <c r="W237" i="20"/>
  <c r="W238" i="20"/>
  <c r="W239" i="20"/>
  <c r="W240" i="20"/>
  <c r="W241" i="20"/>
  <c r="W242" i="20"/>
  <c r="W243" i="20"/>
  <c r="W244" i="20"/>
  <c r="W245" i="20"/>
  <c r="W246" i="20"/>
  <c r="W247" i="20"/>
  <c r="W248" i="20"/>
  <c r="W249" i="20"/>
  <c r="W250" i="20"/>
  <c r="W251" i="20"/>
  <c r="W252" i="20"/>
  <c r="W253" i="20"/>
  <c r="W254" i="20"/>
  <c r="W255" i="20"/>
  <c r="W256" i="20"/>
  <c r="W257" i="20"/>
  <c r="W258" i="20"/>
  <c r="W259" i="20"/>
  <c r="W260" i="20"/>
  <c r="W261" i="20"/>
  <c r="W262" i="20"/>
  <c r="W263" i="20"/>
  <c r="W264" i="20"/>
  <c r="W265" i="20"/>
  <c r="W266" i="20"/>
  <c r="W267" i="20"/>
  <c r="W268" i="20"/>
  <c r="W269" i="20"/>
  <c r="W270" i="20"/>
  <c r="W271" i="20"/>
  <c r="W272" i="20"/>
  <c r="W273" i="20"/>
  <c r="W274" i="20"/>
  <c r="W275" i="20"/>
  <c r="W276" i="20"/>
  <c r="W277" i="20"/>
  <c r="W278" i="20"/>
  <c r="W279" i="20"/>
  <c r="W280" i="20"/>
  <c r="W281" i="20"/>
  <c r="W282" i="20"/>
  <c r="W283" i="20"/>
  <c r="W284" i="20"/>
  <c r="W285" i="20"/>
  <c r="W286" i="20"/>
  <c r="W287" i="20"/>
  <c r="W288" i="20"/>
  <c r="W289" i="20"/>
  <c r="W290" i="20"/>
  <c r="W291" i="20"/>
  <c r="W292" i="20"/>
  <c r="W293" i="20"/>
  <c r="W294" i="20"/>
  <c r="W295" i="20"/>
  <c r="W296" i="20"/>
  <c r="W297" i="20"/>
  <c r="W298" i="20"/>
  <c r="W299" i="20"/>
  <c r="W300" i="20"/>
  <c r="W301" i="20"/>
  <c r="W302" i="20"/>
  <c r="W303" i="20"/>
  <c r="W304" i="20"/>
  <c r="W305" i="20"/>
  <c r="W306" i="20"/>
  <c r="W307" i="20"/>
  <c r="W308" i="20"/>
  <c r="W309" i="20"/>
  <c r="W310" i="20"/>
  <c r="W311" i="20"/>
  <c r="W312" i="20"/>
  <c r="W313" i="20"/>
  <c r="W314" i="20"/>
  <c r="W315" i="20"/>
  <c r="W316" i="20"/>
  <c r="W317" i="20"/>
  <c r="W318" i="20"/>
  <c r="W319" i="20"/>
  <c r="W320" i="20"/>
  <c r="W321" i="20"/>
  <c r="W322" i="20"/>
  <c r="W323" i="20"/>
  <c r="W324" i="20"/>
  <c r="W325" i="20"/>
  <c r="W326" i="20"/>
  <c r="W327" i="20"/>
  <c r="W328" i="20"/>
  <c r="W329" i="20"/>
  <c r="W330" i="20"/>
  <c r="W331" i="20"/>
  <c r="W332" i="20"/>
  <c r="W333" i="20"/>
  <c r="W334" i="20"/>
  <c r="W335" i="20"/>
  <c r="W336" i="20"/>
  <c r="W337" i="20"/>
  <c r="W338" i="20"/>
  <c r="W339" i="20"/>
  <c r="W340" i="20"/>
  <c r="W341" i="20"/>
  <c r="W342" i="20"/>
  <c r="W343" i="20"/>
  <c r="W344" i="20"/>
  <c r="W345" i="20"/>
  <c r="W346" i="20"/>
  <c r="W347" i="20"/>
  <c r="W348" i="20"/>
  <c r="W349" i="20"/>
  <c r="W350" i="20"/>
  <c r="W351" i="20"/>
  <c r="W352" i="20"/>
  <c r="W353" i="20"/>
  <c r="W354" i="20"/>
  <c r="W355" i="20"/>
  <c r="W356" i="20"/>
  <c r="W357" i="20"/>
  <c r="W358" i="20"/>
  <c r="W359" i="20"/>
  <c r="W360" i="20"/>
  <c r="W361" i="20"/>
  <c r="W362" i="20"/>
  <c r="W363" i="20"/>
  <c r="W364" i="20"/>
  <c r="W365" i="20"/>
  <c r="W366" i="20"/>
  <c r="W367" i="20"/>
  <c r="W368" i="20"/>
  <c r="W369" i="20"/>
  <c r="W370" i="20"/>
  <c r="W371" i="20"/>
  <c r="W372" i="20"/>
  <c r="W373" i="20"/>
  <c r="W374" i="20"/>
  <c r="W375" i="20"/>
  <c r="W376" i="20"/>
  <c r="W377" i="20"/>
  <c r="W378" i="20"/>
  <c r="W379" i="20"/>
  <c r="W380" i="20"/>
  <c r="W381" i="20"/>
  <c r="W382" i="20"/>
  <c r="W383" i="20"/>
  <c r="W384" i="20"/>
  <c r="W385" i="20"/>
  <c r="W386" i="20"/>
  <c r="W387" i="20"/>
  <c r="W388" i="20"/>
  <c r="W389" i="20"/>
  <c r="W390" i="20"/>
  <c r="W391" i="20"/>
  <c r="W392" i="20"/>
  <c r="W393" i="20"/>
  <c r="W394" i="20"/>
  <c r="W395" i="20"/>
  <c r="W396" i="20"/>
  <c r="W397" i="20"/>
  <c r="W398" i="20"/>
  <c r="W399" i="20"/>
  <c r="W400" i="20"/>
  <c r="W401" i="20"/>
  <c r="W402" i="20"/>
  <c r="W403" i="20"/>
  <c r="AB2" i="20"/>
  <c r="AB3" i="20"/>
  <c r="AB4" i="20"/>
  <c r="AB5" i="20"/>
  <c r="AB6" i="20"/>
  <c r="AB7" i="20"/>
  <c r="AB8"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B93" i="20"/>
  <c r="AB94" i="20"/>
  <c r="AB95" i="20"/>
  <c r="AB96" i="20"/>
  <c r="AB97" i="20"/>
  <c r="AB98" i="20"/>
  <c r="AB99" i="20"/>
  <c r="AB100" i="20"/>
  <c r="AB101" i="20"/>
  <c r="AB102" i="20"/>
  <c r="AB103" i="20"/>
  <c r="AB104" i="20"/>
  <c r="AB105" i="20"/>
  <c r="AB106" i="20"/>
  <c r="AB107" i="20"/>
  <c r="AB108" i="20"/>
  <c r="AB109" i="20"/>
  <c r="AB110" i="20"/>
  <c r="AB111" i="20"/>
  <c r="AB112" i="20"/>
  <c r="AB113" i="20"/>
  <c r="AB114" i="20"/>
  <c r="AB115" i="20"/>
  <c r="AB116" i="20"/>
  <c r="AB117" i="20"/>
  <c r="AB118" i="20"/>
  <c r="AB119" i="20"/>
  <c r="AB120" i="20"/>
  <c r="AB121" i="20"/>
  <c r="AB122" i="20"/>
  <c r="AB123" i="20"/>
  <c r="AB124" i="20"/>
  <c r="AB125" i="20"/>
  <c r="AB126" i="20"/>
  <c r="AB127" i="20"/>
  <c r="AB128" i="20"/>
  <c r="AB129" i="20"/>
  <c r="AB130" i="20"/>
  <c r="AB131" i="20"/>
  <c r="AB132" i="20"/>
  <c r="AB133" i="20"/>
  <c r="AB134" i="20"/>
  <c r="AB135" i="20"/>
  <c r="AB136" i="20"/>
  <c r="AB137" i="20"/>
  <c r="AB138" i="20"/>
  <c r="AB139" i="20"/>
  <c r="AB140" i="20"/>
  <c r="AB141" i="20"/>
  <c r="AB142" i="20"/>
  <c r="AB143" i="20"/>
  <c r="AB144" i="20"/>
  <c r="AB145" i="20"/>
  <c r="AB146" i="20"/>
  <c r="AB147" i="20"/>
  <c r="AB148" i="20"/>
  <c r="AB149" i="20"/>
  <c r="AB150" i="20"/>
  <c r="AB151" i="20"/>
  <c r="AB152" i="20"/>
  <c r="AB153" i="20"/>
  <c r="AB154" i="20"/>
  <c r="AB155" i="20"/>
  <c r="AB156" i="20"/>
  <c r="AB157" i="20"/>
  <c r="AB158" i="20"/>
  <c r="AB159" i="20"/>
  <c r="AB160" i="20"/>
  <c r="AB161" i="20"/>
  <c r="AB162" i="20"/>
  <c r="AB163" i="20"/>
  <c r="AB164" i="20"/>
  <c r="AB165" i="20"/>
  <c r="AB166" i="20"/>
  <c r="AB167" i="20"/>
  <c r="AB168" i="20"/>
  <c r="AB169" i="20"/>
  <c r="AB170" i="20"/>
  <c r="AB171" i="20"/>
  <c r="AB172" i="20"/>
  <c r="AB173" i="20"/>
  <c r="AB174" i="20"/>
  <c r="AB175" i="20"/>
  <c r="AB176" i="20"/>
  <c r="AB177" i="20"/>
  <c r="AB178" i="20"/>
  <c r="AB179" i="20"/>
  <c r="AB180" i="20"/>
  <c r="AB181" i="20"/>
  <c r="AB182" i="20"/>
  <c r="AB183" i="20"/>
  <c r="AB184" i="20"/>
  <c r="AB185" i="20"/>
  <c r="AB186" i="20"/>
  <c r="AB187" i="20"/>
  <c r="AB188" i="20"/>
  <c r="AB189" i="20"/>
  <c r="AB190" i="20"/>
  <c r="AB191" i="20"/>
  <c r="AB192" i="20"/>
  <c r="AB193" i="20"/>
  <c r="AB194" i="20"/>
  <c r="AB195" i="20"/>
  <c r="AB196" i="20"/>
  <c r="AB197" i="20"/>
  <c r="AB198" i="20"/>
  <c r="AB199" i="20"/>
  <c r="AB200" i="20"/>
  <c r="AB201" i="20"/>
  <c r="AB202" i="20"/>
  <c r="AB203" i="20"/>
  <c r="AB204" i="20"/>
  <c r="AB205" i="20"/>
  <c r="AB206" i="20"/>
  <c r="AB207" i="20"/>
  <c r="AB208" i="20"/>
  <c r="AB209" i="20"/>
  <c r="AB210" i="20"/>
  <c r="AB211" i="20"/>
  <c r="AB212" i="20"/>
  <c r="AB213" i="20"/>
  <c r="AB214" i="20"/>
  <c r="AB215" i="20"/>
  <c r="AB216" i="20"/>
  <c r="AB217" i="20"/>
  <c r="AB218" i="20"/>
  <c r="AB219" i="20"/>
  <c r="AB220" i="20"/>
  <c r="AB221" i="20"/>
  <c r="AB222" i="20"/>
  <c r="AB223" i="20"/>
  <c r="AB224" i="20"/>
  <c r="AB225" i="20"/>
  <c r="AB226" i="20"/>
  <c r="AB227" i="20"/>
  <c r="AB228" i="20"/>
  <c r="AB229" i="20"/>
  <c r="AB230" i="20"/>
  <c r="AB231" i="20"/>
  <c r="AB232" i="20"/>
  <c r="AB233" i="20"/>
  <c r="AB234" i="20"/>
  <c r="AB235" i="20"/>
  <c r="AB236" i="20"/>
  <c r="AB237" i="20"/>
  <c r="AB238" i="20"/>
  <c r="AB239" i="20"/>
  <c r="AB240" i="20"/>
  <c r="AB241" i="20"/>
  <c r="AB242" i="20"/>
  <c r="AB243" i="20"/>
  <c r="AB244" i="20"/>
  <c r="AB245" i="20"/>
  <c r="AB246" i="20"/>
  <c r="AB247" i="20"/>
  <c r="AB248" i="20"/>
  <c r="AB249" i="20"/>
  <c r="AB250" i="20"/>
  <c r="AB251" i="20"/>
  <c r="AB252" i="20"/>
  <c r="AB253" i="20"/>
  <c r="AB254" i="20"/>
  <c r="AB255" i="20"/>
  <c r="AB256" i="20"/>
  <c r="AB257" i="20"/>
  <c r="AB258" i="20"/>
  <c r="AB259" i="20"/>
  <c r="AB260" i="20"/>
  <c r="AB261" i="20"/>
  <c r="AB262" i="20"/>
  <c r="AB263" i="20"/>
  <c r="AB264" i="20"/>
  <c r="AB265" i="20"/>
  <c r="AB266" i="20"/>
  <c r="AB267" i="20"/>
  <c r="AB268" i="20"/>
  <c r="AB269" i="20"/>
  <c r="AB270" i="20"/>
  <c r="AB271" i="20"/>
  <c r="AB272" i="20"/>
  <c r="AB273" i="20"/>
  <c r="AB274" i="20"/>
  <c r="AB275" i="20"/>
  <c r="AB276" i="20"/>
  <c r="AB277" i="20"/>
  <c r="AB278" i="20"/>
  <c r="AB279" i="20"/>
  <c r="AB280" i="20"/>
  <c r="AB281" i="20"/>
  <c r="AB282" i="20"/>
  <c r="AB283" i="20"/>
  <c r="AB284" i="20"/>
  <c r="AB285" i="20"/>
  <c r="AB286" i="20"/>
  <c r="AB287" i="20"/>
  <c r="AB288" i="20"/>
  <c r="AB289" i="20"/>
  <c r="AB290" i="20"/>
  <c r="AB291" i="20"/>
  <c r="AB292" i="20"/>
  <c r="AB293" i="20"/>
  <c r="AB294" i="20"/>
  <c r="AB295" i="20"/>
  <c r="AB296" i="20"/>
  <c r="AB297" i="20"/>
  <c r="AB298" i="20"/>
  <c r="AB299" i="20"/>
  <c r="AB300" i="20"/>
  <c r="AB301" i="20"/>
  <c r="AB302" i="20"/>
  <c r="AB303" i="20"/>
  <c r="AB304" i="20"/>
  <c r="AB305" i="20"/>
  <c r="AB306" i="20"/>
  <c r="AB307" i="20"/>
  <c r="AB308" i="20"/>
  <c r="AB309" i="20"/>
  <c r="AB310" i="20"/>
  <c r="AB311" i="20"/>
  <c r="AB312" i="20"/>
  <c r="AB313" i="20"/>
  <c r="AB314" i="20"/>
  <c r="AB315" i="20"/>
  <c r="AB316" i="20"/>
  <c r="AB317" i="20"/>
  <c r="AB318" i="20"/>
  <c r="AB319" i="20"/>
  <c r="AB320" i="20"/>
  <c r="AB321" i="20"/>
  <c r="AB322" i="20"/>
  <c r="AB323" i="20"/>
  <c r="AB324" i="20"/>
  <c r="AB325" i="20"/>
  <c r="AB326" i="20"/>
  <c r="AB327" i="20"/>
  <c r="AB328" i="20"/>
  <c r="AB329" i="20"/>
  <c r="AB330" i="20"/>
  <c r="AB331" i="20"/>
  <c r="AB332" i="20"/>
  <c r="AB333" i="20"/>
  <c r="AB334" i="20"/>
  <c r="AB335" i="20"/>
  <c r="AB336" i="20"/>
  <c r="AB337" i="20"/>
  <c r="AB338" i="20"/>
  <c r="AB339" i="20"/>
  <c r="AB340" i="20"/>
  <c r="AB341" i="20"/>
  <c r="AB342" i="20"/>
  <c r="AB343" i="20"/>
  <c r="AB344" i="20"/>
  <c r="AB345" i="20"/>
  <c r="AB346" i="20"/>
  <c r="AB347" i="20"/>
  <c r="AB348" i="20"/>
  <c r="AB349" i="20"/>
  <c r="AB350" i="20"/>
  <c r="AB351" i="20"/>
  <c r="AB352" i="20"/>
  <c r="AB353" i="20"/>
  <c r="AB354" i="20"/>
  <c r="AB355" i="20"/>
  <c r="AB356" i="20"/>
  <c r="AB357" i="20"/>
  <c r="AB358" i="20"/>
  <c r="AB359" i="20"/>
  <c r="AB360" i="20"/>
  <c r="AB361" i="20"/>
  <c r="AB362" i="20"/>
  <c r="AB363" i="20"/>
  <c r="AB364" i="20"/>
  <c r="AB365" i="20"/>
  <c r="AB366" i="20"/>
  <c r="AB367" i="20"/>
  <c r="AB368" i="20"/>
  <c r="AB369" i="20"/>
  <c r="AB370" i="20"/>
  <c r="AB371" i="20"/>
  <c r="AB372" i="20"/>
  <c r="AB373" i="20"/>
  <c r="AB374" i="20"/>
  <c r="AB375" i="20"/>
  <c r="AB376" i="20"/>
  <c r="AB377" i="20"/>
  <c r="AB378" i="20"/>
  <c r="AB379" i="20"/>
  <c r="AB380" i="20"/>
  <c r="AB381" i="20"/>
  <c r="AB382" i="20"/>
  <c r="AB383" i="20"/>
  <c r="AB384" i="20"/>
  <c r="AB385" i="20"/>
  <c r="AB386" i="20"/>
  <c r="AB387" i="20"/>
  <c r="AB388" i="20"/>
  <c r="AB389" i="20"/>
  <c r="AB390" i="20"/>
  <c r="AB391" i="20"/>
  <c r="AB392" i="20"/>
  <c r="AB393" i="20"/>
  <c r="AB394" i="20"/>
  <c r="AB395" i="20"/>
  <c r="AB396" i="20"/>
  <c r="AB397" i="20"/>
  <c r="AB398" i="20"/>
  <c r="AB399" i="20"/>
  <c r="AB400" i="20"/>
  <c r="AB401" i="20"/>
  <c r="AB402" i="20"/>
  <c r="AB403" i="20"/>
  <c r="Z2" i="20"/>
  <c r="Z3" i="20"/>
  <c r="Z4" i="20"/>
  <c r="Z5" i="20"/>
  <c r="Z6" i="20"/>
  <c r="Z7" i="20"/>
  <c r="Z8"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Z93" i="20"/>
  <c r="Z94" i="20"/>
  <c r="Z95" i="20"/>
  <c r="Z96" i="20"/>
  <c r="Z97" i="20"/>
  <c r="Z98" i="20"/>
  <c r="Z99" i="20"/>
  <c r="Z100" i="20"/>
  <c r="Z101" i="20"/>
  <c r="Z102" i="20"/>
  <c r="Z103" i="20"/>
  <c r="Z104" i="20"/>
  <c r="Z105" i="20"/>
  <c r="Z106" i="20"/>
  <c r="Z107" i="20"/>
  <c r="Z108" i="20"/>
  <c r="Z109" i="20"/>
  <c r="Z110" i="20"/>
  <c r="Z111" i="20"/>
  <c r="Z112" i="20"/>
  <c r="Z113" i="20"/>
  <c r="Z114" i="20"/>
  <c r="Z115" i="20"/>
  <c r="Z116" i="20"/>
  <c r="Z117" i="20"/>
  <c r="Z118" i="20"/>
  <c r="Z119" i="20"/>
  <c r="Z120" i="20"/>
  <c r="Z121" i="20"/>
  <c r="Z122" i="20"/>
  <c r="Z123" i="20"/>
  <c r="Z124" i="20"/>
  <c r="Z125" i="20"/>
  <c r="Z126" i="20"/>
  <c r="Z127" i="20"/>
  <c r="Z128" i="20"/>
  <c r="Z129" i="20"/>
  <c r="Z130" i="20"/>
  <c r="Z131" i="20"/>
  <c r="Z132" i="20"/>
  <c r="Z133" i="20"/>
  <c r="Z134" i="20"/>
  <c r="Z135" i="20"/>
  <c r="Z136" i="20"/>
  <c r="Z137" i="20"/>
  <c r="Z138" i="20"/>
  <c r="Z139" i="20"/>
  <c r="Z140" i="20"/>
  <c r="Z141" i="20"/>
  <c r="Z142" i="20"/>
  <c r="Z143" i="20"/>
  <c r="Z144" i="20"/>
  <c r="Z145" i="20"/>
  <c r="Z146" i="20"/>
  <c r="Z147" i="20"/>
  <c r="Z148" i="20"/>
  <c r="Z149" i="20"/>
  <c r="Z150" i="20"/>
  <c r="Z151" i="20"/>
  <c r="Z152" i="20"/>
  <c r="Z153" i="20"/>
  <c r="Z154" i="20"/>
  <c r="Z155" i="20"/>
  <c r="Z156" i="20"/>
  <c r="Z157" i="20"/>
  <c r="Z158" i="20"/>
  <c r="Z159" i="20"/>
  <c r="Z160" i="20"/>
  <c r="Z161" i="20"/>
  <c r="Z162" i="20"/>
  <c r="Z163" i="20"/>
  <c r="Z164" i="20"/>
  <c r="Z165" i="20"/>
  <c r="Z166" i="20"/>
  <c r="Z167" i="20"/>
  <c r="Z168" i="20"/>
  <c r="Z169" i="20"/>
  <c r="Z170" i="20"/>
  <c r="Z171" i="20"/>
  <c r="Z172" i="20"/>
  <c r="Z173" i="20"/>
  <c r="Z174" i="20"/>
  <c r="Z175" i="20"/>
  <c r="Z176" i="20"/>
  <c r="Z177" i="20"/>
  <c r="Z178" i="20"/>
  <c r="Z179" i="20"/>
  <c r="Z180" i="20"/>
  <c r="Z181" i="20"/>
  <c r="Z182" i="20"/>
  <c r="Z183" i="20"/>
  <c r="Z184" i="20"/>
  <c r="Z185" i="20"/>
  <c r="Z186" i="20"/>
  <c r="Z187" i="20"/>
  <c r="Z188" i="20"/>
  <c r="Z189" i="20"/>
  <c r="Z190" i="20"/>
  <c r="Z191" i="20"/>
  <c r="Z192" i="20"/>
  <c r="Z193" i="20"/>
  <c r="Z194" i="20"/>
  <c r="Z195" i="20"/>
  <c r="Z196" i="20"/>
  <c r="Z197" i="20"/>
  <c r="Z198" i="20"/>
  <c r="Z199" i="20"/>
  <c r="Z200" i="20"/>
  <c r="Z201" i="20"/>
  <c r="Z202" i="20"/>
  <c r="Z203" i="20"/>
  <c r="Z204" i="20"/>
  <c r="Z205" i="20"/>
  <c r="Z206" i="20"/>
  <c r="Z207" i="20"/>
  <c r="Z208" i="20"/>
  <c r="Z209" i="20"/>
  <c r="Z210" i="20"/>
  <c r="Z211" i="20"/>
  <c r="Z212" i="20"/>
  <c r="Z213" i="20"/>
  <c r="Z214" i="20"/>
  <c r="Z215" i="20"/>
  <c r="Z216" i="20"/>
  <c r="Z217" i="20"/>
  <c r="Z218" i="20"/>
  <c r="Z219" i="20"/>
  <c r="Z220" i="20"/>
  <c r="Z221" i="20"/>
  <c r="Z222" i="20"/>
  <c r="Z223" i="20"/>
  <c r="Z224" i="20"/>
  <c r="Z225" i="20"/>
  <c r="Z226" i="20"/>
  <c r="Z227" i="20"/>
  <c r="Z228" i="20"/>
  <c r="Z229" i="20"/>
  <c r="Z230" i="20"/>
  <c r="Z231" i="20"/>
  <c r="Z232" i="20"/>
  <c r="Z233" i="20"/>
  <c r="Z234" i="20"/>
  <c r="Z235" i="20"/>
  <c r="Z236" i="20"/>
  <c r="Z237" i="20"/>
  <c r="Z238" i="20"/>
  <c r="Z239" i="20"/>
  <c r="Z240" i="20"/>
  <c r="Z241" i="20"/>
  <c r="Z242" i="20"/>
  <c r="Z243" i="20"/>
  <c r="Z244" i="20"/>
  <c r="Z245" i="20"/>
  <c r="Z246" i="20"/>
  <c r="Z247" i="20"/>
  <c r="Z248" i="20"/>
  <c r="Z249" i="20"/>
  <c r="Z250" i="20"/>
  <c r="Z251" i="20"/>
  <c r="Z252" i="20"/>
  <c r="Z253" i="20"/>
  <c r="Z254" i="20"/>
  <c r="Z255" i="20"/>
  <c r="Z256" i="20"/>
  <c r="Z257" i="20"/>
  <c r="Z258" i="20"/>
  <c r="Z259" i="20"/>
  <c r="Z260" i="20"/>
  <c r="Z261" i="20"/>
  <c r="Z262" i="20"/>
  <c r="Z263" i="20"/>
  <c r="Z264" i="20"/>
  <c r="Z265" i="20"/>
  <c r="Z266" i="20"/>
  <c r="Z267" i="20"/>
  <c r="Z268" i="20"/>
  <c r="Z269" i="20"/>
  <c r="Z270" i="20"/>
  <c r="Z271" i="20"/>
  <c r="Z272" i="20"/>
  <c r="Z273" i="20"/>
  <c r="Z274" i="20"/>
  <c r="Z275" i="20"/>
  <c r="Z276" i="20"/>
  <c r="Z277" i="20"/>
  <c r="Z278" i="20"/>
  <c r="Z279" i="20"/>
  <c r="Z280" i="20"/>
  <c r="Z281" i="20"/>
  <c r="Z282" i="20"/>
  <c r="Z283" i="20"/>
  <c r="Z284" i="20"/>
  <c r="Z285" i="20"/>
  <c r="Z286" i="20"/>
  <c r="Z287" i="20"/>
  <c r="Z288" i="20"/>
  <c r="Z289" i="20"/>
  <c r="Z290" i="20"/>
  <c r="Z291" i="20"/>
  <c r="Z292" i="20"/>
  <c r="Z293" i="20"/>
  <c r="Z294" i="20"/>
  <c r="Z295" i="20"/>
  <c r="Z296" i="20"/>
  <c r="Z297" i="20"/>
  <c r="Z298" i="20"/>
  <c r="Z299" i="20"/>
  <c r="Z300" i="20"/>
  <c r="Z301" i="20"/>
  <c r="Z302" i="20"/>
  <c r="Z303" i="20"/>
  <c r="Z304" i="20"/>
  <c r="Z305" i="20"/>
  <c r="Z306" i="20"/>
  <c r="Z307" i="20"/>
  <c r="Z308" i="20"/>
  <c r="Z309" i="20"/>
  <c r="Z310" i="20"/>
  <c r="Z311" i="20"/>
  <c r="Z312" i="20"/>
  <c r="Z313" i="20"/>
  <c r="Z314" i="20"/>
  <c r="Z315" i="20"/>
  <c r="Z316" i="20"/>
  <c r="Z317" i="20"/>
  <c r="Z318" i="20"/>
  <c r="Z319" i="20"/>
  <c r="Z320" i="20"/>
  <c r="Z321" i="20"/>
  <c r="Z322" i="20"/>
  <c r="Z323" i="20"/>
  <c r="Z324" i="20"/>
  <c r="Z325" i="20"/>
  <c r="Z326" i="20"/>
  <c r="Z327" i="20"/>
  <c r="Z328" i="20"/>
  <c r="Z329" i="20"/>
  <c r="Z330" i="20"/>
  <c r="Z331" i="20"/>
  <c r="Z332" i="20"/>
  <c r="Z333" i="20"/>
  <c r="Z334" i="20"/>
  <c r="Z335" i="20"/>
  <c r="Z336" i="20"/>
  <c r="Z337" i="20"/>
  <c r="Z338" i="20"/>
  <c r="Z339" i="20"/>
  <c r="Z340" i="20"/>
  <c r="Z341" i="20"/>
  <c r="Z342" i="20"/>
  <c r="Z343" i="20"/>
  <c r="Z344" i="20"/>
  <c r="Z345" i="20"/>
  <c r="Z346" i="20"/>
  <c r="Z347" i="20"/>
  <c r="Z348" i="20"/>
  <c r="Z349" i="20"/>
  <c r="Z350" i="20"/>
  <c r="Z351" i="20"/>
  <c r="Z352" i="20"/>
  <c r="Z353" i="20"/>
  <c r="Z354" i="20"/>
  <c r="Z355" i="20"/>
  <c r="Z356" i="20"/>
  <c r="Z357" i="20"/>
  <c r="Z358" i="20"/>
  <c r="Z359" i="20"/>
  <c r="Z360" i="20"/>
  <c r="Z361" i="20"/>
  <c r="Z362" i="20"/>
  <c r="Z363" i="20"/>
  <c r="Z364" i="20"/>
  <c r="Z365" i="20"/>
  <c r="Z366" i="20"/>
  <c r="Z367" i="20"/>
  <c r="Z368" i="20"/>
  <c r="Z369" i="20"/>
  <c r="Z370" i="20"/>
  <c r="Z371" i="20"/>
  <c r="Z372" i="20"/>
  <c r="Z373" i="20"/>
  <c r="Z374" i="20"/>
  <c r="Z375" i="20"/>
  <c r="Z376" i="20"/>
  <c r="Z377" i="20"/>
  <c r="Z378" i="20"/>
  <c r="Z379" i="20"/>
  <c r="Z380" i="20"/>
  <c r="Z381" i="20"/>
  <c r="Z382" i="20"/>
  <c r="Z383" i="20"/>
  <c r="Z384" i="20"/>
  <c r="Z385" i="20"/>
  <c r="Z386" i="20"/>
  <c r="Z387" i="20"/>
  <c r="Z388" i="20"/>
  <c r="Z389" i="20"/>
  <c r="Z390" i="20"/>
  <c r="Z391" i="20"/>
  <c r="Z392" i="20"/>
  <c r="Z393" i="20"/>
  <c r="Z394" i="20"/>
  <c r="Z395" i="20"/>
  <c r="Z396" i="20"/>
  <c r="Z397" i="20"/>
  <c r="Z398" i="20"/>
  <c r="Z399" i="20"/>
  <c r="Z400" i="20"/>
  <c r="Z401" i="20"/>
  <c r="Z402" i="20"/>
  <c r="Z403" i="20"/>
  <c r="CP2" i="20"/>
  <c r="CP3" i="20"/>
  <c r="CP4"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P93" i="20"/>
  <c r="CP94" i="20"/>
  <c r="CP95" i="20"/>
  <c r="CP96" i="20"/>
  <c r="CP97" i="20"/>
  <c r="CP98" i="20"/>
  <c r="CP99" i="20"/>
  <c r="CP100" i="20"/>
  <c r="CP101" i="20"/>
  <c r="CP102" i="20"/>
  <c r="CP103" i="20"/>
  <c r="CP104" i="20"/>
  <c r="CP105" i="20"/>
  <c r="CP106" i="20"/>
  <c r="CP107" i="20"/>
  <c r="CP108" i="20"/>
  <c r="CP109" i="20"/>
  <c r="CP110" i="20"/>
  <c r="CP111" i="20"/>
  <c r="CP112" i="20"/>
  <c r="CP113" i="20"/>
  <c r="CP114" i="20"/>
  <c r="CP115" i="20"/>
  <c r="CP116" i="20"/>
  <c r="CP117" i="20"/>
  <c r="CP118" i="20"/>
  <c r="CP119" i="20"/>
  <c r="CP120" i="20"/>
  <c r="CP121" i="20"/>
  <c r="CP122" i="20"/>
  <c r="CP123" i="20"/>
  <c r="CP124" i="20"/>
  <c r="CP125" i="20"/>
  <c r="CP126" i="20"/>
  <c r="CP127" i="20"/>
  <c r="CP128" i="20"/>
  <c r="CP129" i="20"/>
  <c r="CP130" i="20"/>
  <c r="CP131" i="20"/>
  <c r="CP132" i="20"/>
  <c r="CP133" i="20"/>
  <c r="CP134" i="20"/>
  <c r="CP135" i="20"/>
  <c r="CP136" i="20"/>
  <c r="CP137" i="20"/>
  <c r="CP138" i="20"/>
  <c r="CP139" i="20"/>
  <c r="CP140" i="20"/>
  <c r="CP141" i="20"/>
  <c r="CP142" i="20"/>
  <c r="CP143" i="20"/>
  <c r="CP144" i="20"/>
  <c r="CP145" i="20"/>
  <c r="CP146" i="20"/>
  <c r="CP147" i="20"/>
  <c r="CP148" i="20"/>
  <c r="CP149" i="20"/>
  <c r="CP150" i="20"/>
  <c r="CP151" i="20"/>
  <c r="CP152" i="20"/>
  <c r="CP153" i="20"/>
  <c r="CP154" i="20"/>
  <c r="CP155" i="20"/>
  <c r="CP156" i="20"/>
  <c r="CP157" i="20"/>
  <c r="CP158" i="20"/>
  <c r="CP159" i="20"/>
  <c r="CP160" i="20"/>
  <c r="CP161" i="20"/>
  <c r="CP162" i="20"/>
  <c r="CP163" i="20"/>
  <c r="CP164" i="20"/>
  <c r="CP165" i="20"/>
  <c r="CP166" i="20"/>
  <c r="CP167" i="20"/>
  <c r="CP168" i="20"/>
  <c r="CP169" i="20"/>
  <c r="CP170" i="20"/>
  <c r="CP171" i="20"/>
  <c r="CP172" i="20"/>
  <c r="CP173" i="20"/>
  <c r="CP174" i="20"/>
  <c r="CP175" i="20"/>
  <c r="CP176" i="20"/>
  <c r="CP177" i="20"/>
  <c r="CP178" i="20"/>
  <c r="CP179" i="20"/>
  <c r="CP180" i="20"/>
  <c r="CP181" i="20"/>
  <c r="CP182" i="20"/>
  <c r="CP183" i="20"/>
  <c r="CP184" i="20"/>
  <c r="CP185" i="20"/>
  <c r="CP186" i="20"/>
  <c r="CP187" i="20"/>
  <c r="CP188" i="20"/>
  <c r="CP189" i="20"/>
  <c r="CP190" i="20"/>
  <c r="CP191" i="20"/>
  <c r="CP192" i="20"/>
  <c r="CP193" i="20"/>
  <c r="CP194" i="20"/>
  <c r="CP195" i="20"/>
  <c r="CP196" i="20"/>
  <c r="CP197" i="20"/>
  <c r="CP198" i="20"/>
  <c r="CP199" i="20"/>
  <c r="CP200" i="20"/>
  <c r="CP201" i="20"/>
  <c r="CP202" i="20"/>
  <c r="CP203" i="20"/>
  <c r="CP204" i="20"/>
  <c r="CP205" i="20"/>
  <c r="CP206" i="20"/>
  <c r="CP207" i="20"/>
  <c r="CP208" i="20"/>
  <c r="CP209" i="20"/>
  <c r="CP210" i="20"/>
  <c r="CP211" i="20"/>
  <c r="CP212" i="20"/>
  <c r="CP213" i="20"/>
  <c r="CP214" i="20"/>
  <c r="CP215" i="20"/>
  <c r="CP216" i="20"/>
  <c r="CP217" i="20"/>
  <c r="CP218" i="20"/>
  <c r="CP219" i="20"/>
  <c r="CP220" i="20"/>
  <c r="CP221" i="20"/>
  <c r="CP222" i="20"/>
  <c r="CP223" i="20"/>
  <c r="CP224" i="20"/>
  <c r="CP225" i="20"/>
  <c r="CP226" i="20"/>
  <c r="CP227" i="20"/>
  <c r="CP228" i="20"/>
  <c r="CP229" i="20"/>
  <c r="CP230" i="20"/>
  <c r="CP231" i="20"/>
  <c r="CP232" i="20"/>
  <c r="CP233" i="20"/>
  <c r="CP234" i="20"/>
  <c r="CP235" i="20"/>
  <c r="CP236" i="20"/>
  <c r="CP237" i="20"/>
  <c r="CP238" i="20"/>
  <c r="CP239" i="20"/>
  <c r="CP240" i="20"/>
  <c r="CP241" i="20"/>
  <c r="CP242" i="20"/>
  <c r="CP243" i="20"/>
  <c r="CP244" i="20"/>
  <c r="CP245" i="20"/>
  <c r="CP246" i="20"/>
  <c r="CP247" i="20"/>
  <c r="CP248" i="20"/>
  <c r="CP249" i="20"/>
  <c r="CP250" i="20"/>
  <c r="CP251" i="20"/>
  <c r="CP252" i="20"/>
  <c r="CP253" i="20"/>
  <c r="CP254" i="20"/>
  <c r="CP255" i="20"/>
  <c r="CP256" i="20"/>
  <c r="CP257" i="20"/>
  <c r="CP258" i="20"/>
  <c r="CP259" i="20"/>
  <c r="CP260" i="20"/>
  <c r="CP261" i="20"/>
  <c r="CP262" i="20"/>
  <c r="CP263" i="20"/>
  <c r="CP264" i="20"/>
  <c r="CP265" i="20"/>
  <c r="CP266" i="20"/>
  <c r="CP267" i="20"/>
  <c r="CP268" i="20"/>
  <c r="CP269" i="20"/>
  <c r="CP270" i="20"/>
  <c r="CP271" i="20"/>
  <c r="CP272" i="20"/>
  <c r="CP273" i="20"/>
  <c r="CP274" i="20"/>
  <c r="CP275" i="20"/>
  <c r="CP276" i="20"/>
  <c r="CP277" i="20"/>
  <c r="CP278" i="20"/>
  <c r="CP279" i="20"/>
  <c r="CP280" i="20"/>
  <c r="CP281" i="20"/>
  <c r="CP282" i="20"/>
  <c r="CP283" i="20"/>
  <c r="CP284" i="20"/>
  <c r="CP285" i="20"/>
  <c r="CP286" i="20"/>
  <c r="CP287" i="20"/>
  <c r="CP288" i="20"/>
  <c r="CP289" i="20"/>
  <c r="CP290" i="20"/>
  <c r="CP291" i="20"/>
  <c r="CP292" i="20"/>
  <c r="CP293" i="20"/>
  <c r="CP294" i="20"/>
  <c r="CP295" i="20"/>
  <c r="CP296" i="20"/>
  <c r="CP297" i="20"/>
  <c r="CP298" i="20"/>
  <c r="CP299" i="20"/>
  <c r="CP300" i="20"/>
  <c r="CP301" i="20"/>
  <c r="CP302" i="20"/>
  <c r="CP303" i="20"/>
  <c r="CP304" i="20"/>
  <c r="CP305" i="20"/>
  <c r="CP306" i="20"/>
  <c r="CP307" i="20"/>
  <c r="CP308" i="20"/>
  <c r="CP309" i="20"/>
  <c r="CP310" i="20"/>
  <c r="CP311" i="20"/>
  <c r="CP312" i="20"/>
  <c r="CP313" i="20"/>
  <c r="CP314" i="20"/>
  <c r="CP315" i="20"/>
  <c r="CP316" i="20"/>
  <c r="CP317" i="20"/>
  <c r="CP318" i="20"/>
  <c r="CP319" i="20"/>
  <c r="CP320" i="20"/>
  <c r="CP321" i="20"/>
  <c r="CP322" i="20"/>
  <c r="CP323" i="20"/>
  <c r="CP324" i="20"/>
  <c r="CP325" i="20"/>
  <c r="CP326" i="20"/>
  <c r="CP327" i="20"/>
  <c r="CP328" i="20"/>
  <c r="CP329" i="20"/>
  <c r="CP330" i="20"/>
  <c r="CP331" i="20"/>
  <c r="CP332" i="20"/>
  <c r="CP333" i="20"/>
  <c r="CP334" i="20"/>
  <c r="CP335" i="20"/>
  <c r="CP336" i="20"/>
  <c r="CP337" i="20"/>
  <c r="CP338" i="20"/>
  <c r="CP339" i="20"/>
  <c r="CP340" i="20"/>
  <c r="CP341" i="20"/>
  <c r="CP342" i="20"/>
  <c r="CP343" i="20"/>
  <c r="CP344" i="20"/>
  <c r="CP345" i="20"/>
  <c r="CP346" i="20"/>
  <c r="CP347" i="20"/>
  <c r="CP348" i="20"/>
  <c r="CP349" i="20"/>
  <c r="CP350" i="20"/>
  <c r="CP351" i="20"/>
  <c r="CP352" i="20"/>
  <c r="CP353" i="20"/>
  <c r="CP354" i="20"/>
  <c r="CP355" i="20"/>
  <c r="CP356" i="20"/>
  <c r="CP357" i="20"/>
  <c r="CP358" i="20"/>
  <c r="CP359" i="20"/>
  <c r="CP360" i="20"/>
  <c r="CP361" i="20"/>
  <c r="CP362" i="20"/>
  <c r="CP363" i="20"/>
  <c r="CP364" i="20"/>
  <c r="CP365" i="20"/>
  <c r="CP366" i="20"/>
  <c r="CP367" i="20"/>
  <c r="CP368" i="20"/>
  <c r="CP369" i="20"/>
  <c r="CP370" i="20"/>
  <c r="CP371" i="20"/>
  <c r="CP372" i="20"/>
  <c r="CP373" i="20"/>
  <c r="CP374" i="20"/>
  <c r="CP375" i="20"/>
  <c r="CP376" i="20"/>
  <c r="CP377" i="20"/>
  <c r="CP378" i="20"/>
  <c r="CP379" i="20"/>
  <c r="CP380" i="20"/>
  <c r="CP381" i="20"/>
  <c r="CP382" i="20"/>
  <c r="CP383" i="20"/>
  <c r="CP384" i="20"/>
  <c r="CP385" i="20"/>
  <c r="CP386" i="20"/>
  <c r="CP387" i="20"/>
  <c r="CP388" i="20"/>
  <c r="CP389" i="20"/>
  <c r="CP390" i="20"/>
  <c r="CP391" i="20"/>
  <c r="CP392" i="20"/>
  <c r="CP393" i="20"/>
  <c r="CP394" i="20"/>
  <c r="CP395" i="20"/>
  <c r="CP396" i="20"/>
  <c r="CP397" i="20"/>
  <c r="CP398" i="20"/>
  <c r="CP399" i="20"/>
  <c r="CP400" i="20"/>
  <c r="CP401" i="20"/>
  <c r="CP402" i="20"/>
  <c r="CP403" i="20"/>
  <c r="CN2" i="20"/>
  <c r="CN3" i="20"/>
  <c r="CN4" i="20"/>
  <c r="CN5" i="20"/>
  <c r="CN6" i="20"/>
  <c r="CN7" i="20"/>
  <c r="CN8"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N93" i="20"/>
  <c r="CN94" i="20"/>
  <c r="CN95" i="20"/>
  <c r="CN96" i="20"/>
  <c r="CN97" i="20"/>
  <c r="CN98" i="20"/>
  <c r="CN99" i="20"/>
  <c r="CN100" i="20"/>
  <c r="CN101" i="20"/>
  <c r="CN102" i="20"/>
  <c r="CN103" i="20"/>
  <c r="CN104" i="20"/>
  <c r="CN105" i="20"/>
  <c r="CN106" i="20"/>
  <c r="CN107" i="20"/>
  <c r="CN108" i="20"/>
  <c r="CN109" i="20"/>
  <c r="CN110" i="20"/>
  <c r="CN111" i="20"/>
  <c r="CN112" i="20"/>
  <c r="CN113" i="20"/>
  <c r="CN114" i="20"/>
  <c r="CN115" i="20"/>
  <c r="CN116" i="20"/>
  <c r="CN117" i="20"/>
  <c r="CN118" i="20"/>
  <c r="CN119" i="20"/>
  <c r="CN120" i="20"/>
  <c r="CN121" i="20"/>
  <c r="CN122" i="20"/>
  <c r="CN123" i="20"/>
  <c r="CN124" i="20"/>
  <c r="CN125" i="20"/>
  <c r="CN126" i="20"/>
  <c r="CN127" i="20"/>
  <c r="CN128" i="20"/>
  <c r="CN129" i="20"/>
  <c r="CN130" i="20"/>
  <c r="CN131" i="20"/>
  <c r="CN132" i="20"/>
  <c r="CN133" i="20"/>
  <c r="CN134" i="20"/>
  <c r="CN135" i="20"/>
  <c r="CN136" i="20"/>
  <c r="CN137" i="20"/>
  <c r="CN138" i="20"/>
  <c r="CN139" i="20"/>
  <c r="CN140" i="20"/>
  <c r="CN141" i="20"/>
  <c r="CN142" i="20"/>
  <c r="CN143" i="20"/>
  <c r="CN144" i="20"/>
  <c r="CN145" i="20"/>
  <c r="CN146" i="20"/>
  <c r="CN147" i="20"/>
  <c r="CN148" i="20"/>
  <c r="CN149" i="20"/>
  <c r="CN150" i="20"/>
  <c r="CN151" i="20"/>
  <c r="CN152" i="20"/>
  <c r="CN153" i="20"/>
  <c r="CN154" i="20"/>
  <c r="CN155" i="20"/>
  <c r="CN156" i="20"/>
  <c r="CN157" i="20"/>
  <c r="CN158" i="20"/>
  <c r="CN159" i="20"/>
  <c r="CN160" i="20"/>
  <c r="CN161" i="20"/>
  <c r="CN162" i="20"/>
  <c r="CN163" i="20"/>
  <c r="CN164" i="20"/>
  <c r="CN165" i="20"/>
  <c r="CN166" i="20"/>
  <c r="CN167" i="20"/>
  <c r="CN168" i="20"/>
  <c r="CN169" i="20"/>
  <c r="CN170" i="20"/>
  <c r="CN171" i="20"/>
  <c r="CN172" i="20"/>
  <c r="CN173" i="20"/>
  <c r="CN174" i="20"/>
  <c r="CN175" i="20"/>
  <c r="CN176" i="20"/>
  <c r="CN177" i="20"/>
  <c r="CN178" i="20"/>
  <c r="CN179" i="20"/>
  <c r="CN180" i="20"/>
  <c r="CN181" i="20"/>
  <c r="CN182" i="20"/>
  <c r="CN183" i="20"/>
  <c r="CN184" i="20"/>
  <c r="CN185" i="20"/>
  <c r="CN186" i="20"/>
  <c r="CN187" i="20"/>
  <c r="CN188" i="20"/>
  <c r="CN189" i="20"/>
  <c r="CN190" i="20"/>
  <c r="CN191" i="20"/>
  <c r="CN192" i="20"/>
  <c r="CN193" i="20"/>
  <c r="CN194" i="20"/>
  <c r="CN195" i="20"/>
  <c r="CN196" i="20"/>
  <c r="CN197" i="20"/>
  <c r="CN198" i="20"/>
  <c r="CN199" i="20"/>
  <c r="CN200" i="20"/>
  <c r="CN201" i="20"/>
  <c r="CN202" i="20"/>
  <c r="CN203" i="20"/>
  <c r="CN204" i="20"/>
  <c r="CN205" i="20"/>
  <c r="CN206" i="20"/>
  <c r="CN207" i="20"/>
  <c r="CN208" i="20"/>
  <c r="CN209" i="20"/>
  <c r="CN210" i="20"/>
  <c r="CN211" i="20"/>
  <c r="CN212" i="20"/>
  <c r="CN213" i="20"/>
  <c r="CN214" i="20"/>
  <c r="CN215" i="20"/>
  <c r="CN216" i="20"/>
  <c r="CN217" i="20"/>
  <c r="CN218" i="20"/>
  <c r="CN219" i="20"/>
  <c r="CN220" i="20"/>
  <c r="CN221" i="20"/>
  <c r="CN222" i="20"/>
  <c r="CN223" i="20"/>
  <c r="CN224" i="20"/>
  <c r="CN225" i="20"/>
  <c r="CN226" i="20"/>
  <c r="CN227" i="20"/>
  <c r="CN228" i="20"/>
  <c r="CN229" i="20"/>
  <c r="CN230" i="20"/>
  <c r="CN231" i="20"/>
  <c r="CN232" i="20"/>
  <c r="CN233" i="20"/>
  <c r="CN234" i="20"/>
  <c r="CN235" i="20"/>
  <c r="CN236" i="20"/>
  <c r="CN237" i="20"/>
  <c r="CN238" i="20"/>
  <c r="CN239" i="20"/>
  <c r="CN240" i="20"/>
  <c r="CN241" i="20"/>
  <c r="CN242" i="20"/>
  <c r="CN243" i="20"/>
  <c r="CN244" i="20"/>
  <c r="CN245" i="20"/>
  <c r="CN246" i="20"/>
  <c r="CN247" i="20"/>
  <c r="CN248" i="20"/>
  <c r="CN249" i="20"/>
  <c r="CN250" i="20"/>
  <c r="CN251" i="20"/>
  <c r="CN252" i="20"/>
  <c r="CN253" i="20"/>
  <c r="CN254" i="20"/>
  <c r="CN255" i="20"/>
  <c r="CN256" i="20"/>
  <c r="CN257" i="20"/>
  <c r="CN258" i="20"/>
  <c r="CN259" i="20"/>
  <c r="CN260" i="20"/>
  <c r="CN261" i="20"/>
  <c r="CN262" i="20"/>
  <c r="CN263" i="20"/>
  <c r="CN264" i="20"/>
  <c r="CN265" i="20"/>
  <c r="CN266" i="20"/>
  <c r="CN267" i="20"/>
  <c r="CN268" i="20"/>
  <c r="CN269" i="20"/>
  <c r="CN270" i="20"/>
  <c r="CN271" i="20"/>
  <c r="CN272" i="20"/>
  <c r="CN273" i="20"/>
  <c r="CN274" i="20"/>
  <c r="CN275" i="20"/>
  <c r="CN276" i="20"/>
  <c r="CN277" i="20"/>
  <c r="CN278" i="20"/>
  <c r="CN279" i="20"/>
  <c r="CN280" i="20"/>
  <c r="CN281" i="20"/>
  <c r="CN282" i="20"/>
  <c r="CN283" i="20"/>
  <c r="CN284" i="20"/>
  <c r="CN285" i="20"/>
  <c r="CN286" i="20"/>
  <c r="CN287" i="20"/>
  <c r="CN288" i="20"/>
  <c r="CN289" i="20"/>
  <c r="CN290" i="20"/>
  <c r="CN291" i="20"/>
  <c r="CN292" i="20"/>
  <c r="CN293" i="20"/>
  <c r="CN294" i="20"/>
  <c r="CN295" i="20"/>
  <c r="CN296" i="20"/>
  <c r="CN297" i="20"/>
  <c r="CN298" i="20"/>
  <c r="CN299" i="20"/>
  <c r="CN300" i="20"/>
  <c r="CN301" i="20"/>
  <c r="CN302" i="20"/>
  <c r="CN303" i="20"/>
  <c r="CN304" i="20"/>
  <c r="CN305" i="20"/>
  <c r="CN306" i="20"/>
  <c r="CN307" i="20"/>
  <c r="CN308" i="20"/>
  <c r="CN309" i="20"/>
  <c r="CN310" i="20"/>
  <c r="CN311" i="20"/>
  <c r="CN312" i="20"/>
  <c r="CN313" i="20"/>
  <c r="CN314" i="20"/>
  <c r="CN315" i="20"/>
  <c r="CN316" i="20"/>
  <c r="CN317" i="20"/>
  <c r="CN318" i="20"/>
  <c r="CN319" i="20"/>
  <c r="CN320" i="20"/>
  <c r="CN321" i="20"/>
  <c r="CN322" i="20"/>
  <c r="CN323" i="20"/>
  <c r="CN324" i="20"/>
  <c r="CN325" i="20"/>
  <c r="CN326" i="20"/>
  <c r="CN327" i="20"/>
  <c r="CN328" i="20"/>
  <c r="CN329" i="20"/>
  <c r="CN330" i="20"/>
  <c r="CN331" i="20"/>
  <c r="CN332" i="20"/>
  <c r="CN333" i="20"/>
  <c r="CN334" i="20"/>
  <c r="CN335" i="20"/>
  <c r="CN336" i="20"/>
  <c r="CN337" i="20"/>
  <c r="CN338" i="20"/>
  <c r="CN339" i="20"/>
  <c r="CN340" i="20"/>
  <c r="CN341" i="20"/>
  <c r="CN342" i="20"/>
  <c r="CN343" i="20"/>
  <c r="CN344" i="20"/>
  <c r="CN345" i="20"/>
  <c r="CN346" i="20"/>
  <c r="CN347" i="20"/>
  <c r="CN348" i="20"/>
  <c r="CN349" i="20"/>
  <c r="CN350" i="20"/>
  <c r="CN351" i="20"/>
  <c r="CN352" i="20"/>
  <c r="CN353" i="20"/>
  <c r="CN354" i="20"/>
  <c r="CN355" i="20"/>
  <c r="CN356" i="20"/>
  <c r="CN357" i="20"/>
  <c r="CN358" i="20"/>
  <c r="CN359" i="20"/>
  <c r="CN360" i="20"/>
  <c r="CN361" i="20"/>
  <c r="CN362" i="20"/>
  <c r="CN363" i="20"/>
  <c r="CN364" i="20"/>
  <c r="CN365" i="20"/>
  <c r="CN366" i="20"/>
  <c r="CN367" i="20"/>
  <c r="CN368" i="20"/>
  <c r="CN369" i="20"/>
  <c r="CN370" i="20"/>
  <c r="CN371" i="20"/>
  <c r="CN372" i="20"/>
  <c r="CN373" i="20"/>
  <c r="CN374" i="20"/>
  <c r="CN375" i="20"/>
  <c r="CN376" i="20"/>
  <c r="CN377" i="20"/>
  <c r="CN378" i="20"/>
  <c r="CN379" i="20"/>
  <c r="CN380" i="20"/>
  <c r="CN381" i="20"/>
  <c r="CN382" i="20"/>
  <c r="CN383" i="20"/>
  <c r="CN384" i="20"/>
  <c r="CN385" i="20"/>
  <c r="CN386" i="20"/>
  <c r="CN387" i="20"/>
  <c r="CN388" i="20"/>
  <c r="CN389" i="20"/>
  <c r="CN390" i="20"/>
  <c r="CN391" i="20"/>
  <c r="CN392" i="20"/>
  <c r="CN393" i="20"/>
  <c r="CN394" i="20"/>
  <c r="CN395" i="20"/>
  <c r="CN396" i="20"/>
  <c r="CN397" i="20"/>
  <c r="CN398" i="20"/>
  <c r="CN399" i="20"/>
  <c r="CN400" i="20"/>
  <c r="CN401" i="20"/>
  <c r="CN402" i="20"/>
  <c r="CN403" i="20"/>
  <c r="CK2" i="20"/>
  <c r="CK3" i="20"/>
  <c r="CK4" i="20"/>
  <c r="CK5" i="20"/>
  <c r="CK6" i="20"/>
  <c r="CK7" i="20"/>
  <c r="CK8"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K93" i="20"/>
  <c r="CK94" i="20"/>
  <c r="CK95" i="20"/>
  <c r="CK96" i="20"/>
  <c r="CK97" i="20"/>
  <c r="CK98" i="20"/>
  <c r="CK99" i="20"/>
  <c r="CK100" i="20"/>
  <c r="CK101" i="20"/>
  <c r="CK102" i="20"/>
  <c r="CK103" i="20"/>
  <c r="CK104" i="20"/>
  <c r="CK105" i="20"/>
  <c r="CK106" i="20"/>
  <c r="CK107" i="20"/>
  <c r="CK108" i="20"/>
  <c r="CK109" i="20"/>
  <c r="CK110" i="20"/>
  <c r="CK111" i="20"/>
  <c r="CK112" i="20"/>
  <c r="CK113" i="20"/>
  <c r="CK114" i="20"/>
  <c r="CK115" i="20"/>
  <c r="CK116" i="20"/>
  <c r="CK117" i="20"/>
  <c r="CK118" i="20"/>
  <c r="CK119" i="20"/>
  <c r="CK120" i="20"/>
  <c r="CK121" i="20"/>
  <c r="CK122" i="20"/>
  <c r="CK123" i="20"/>
  <c r="CK124" i="20"/>
  <c r="CK125" i="20"/>
  <c r="CK126" i="20"/>
  <c r="CK127" i="20"/>
  <c r="CK128" i="20"/>
  <c r="CK129" i="20"/>
  <c r="CK130" i="20"/>
  <c r="CK131" i="20"/>
  <c r="CK132" i="20"/>
  <c r="CK133" i="20"/>
  <c r="CK134" i="20"/>
  <c r="CK135" i="20"/>
  <c r="CK136" i="20"/>
  <c r="CK137" i="20"/>
  <c r="CK138" i="20"/>
  <c r="CK139" i="20"/>
  <c r="CK140" i="20"/>
  <c r="CK141" i="20"/>
  <c r="CK142" i="20"/>
  <c r="CK143" i="20"/>
  <c r="CK144" i="20"/>
  <c r="CK145" i="20"/>
  <c r="CK146" i="20"/>
  <c r="CK147" i="20"/>
  <c r="CK148" i="20"/>
  <c r="CK149" i="20"/>
  <c r="CK150" i="20"/>
  <c r="CK151" i="20"/>
  <c r="CK152" i="20"/>
  <c r="CK153" i="20"/>
  <c r="CK154" i="20"/>
  <c r="CK155" i="20"/>
  <c r="CK156" i="20"/>
  <c r="CK157" i="20"/>
  <c r="CK158" i="20"/>
  <c r="CK159" i="20"/>
  <c r="CK160" i="20"/>
  <c r="CK161" i="20"/>
  <c r="CK162" i="20"/>
  <c r="CK163" i="20"/>
  <c r="CK164" i="20"/>
  <c r="CK165" i="20"/>
  <c r="CK166" i="20"/>
  <c r="CK167" i="20"/>
  <c r="CK168" i="20"/>
  <c r="CK169" i="20"/>
  <c r="CK170" i="20"/>
  <c r="CK171" i="20"/>
  <c r="CK172" i="20"/>
  <c r="CK173" i="20"/>
  <c r="CK174" i="20"/>
  <c r="CK175" i="20"/>
  <c r="CK176" i="20"/>
  <c r="CK177" i="20"/>
  <c r="CK178" i="20"/>
  <c r="CK179" i="20"/>
  <c r="CK180" i="20"/>
  <c r="CK181" i="20"/>
  <c r="CK182" i="20"/>
  <c r="CK183" i="20"/>
  <c r="CK184" i="20"/>
  <c r="CK185" i="20"/>
  <c r="CK186" i="20"/>
  <c r="CK187" i="20"/>
  <c r="CK188" i="20"/>
  <c r="CK189" i="20"/>
  <c r="CK190" i="20"/>
  <c r="CK191" i="20"/>
  <c r="CK192" i="20"/>
  <c r="CK193" i="20"/>
  <c r="CK194" i="20"/>
  <c r="CK195" i="20"/>
  <c r="CK196" i="20"/>
  <c r="CK197" i="20"/>
  <c r="CK198" i="20"/>
  <c r="CK199" i="20"/>
  <c r="CK200" i="20"/>
  <c r="CK201" i="20"/>
  <c r="CK202" i="20"/>
  <c r="CK203" i="20"/>
  <c r="CK204" i="20"/>
  <c r="CK205" i="20"/>
  <c r="CK206" i="20"/>
  <c r="CK207" i="20"/>
  <c r="CK208" i="20"/>
  <c r="CK209" i="20"/>
  <c r="CK210" i="20"/>
  <c r="CK211" i="20"/>
  <c r="CK212" i="20"/>
  <c r="CK213" i="20"/>
  <c r="CK214" i="20"/>
  <c r="CK215" i="20"/>
  <c r="CK216" i="20"/>
  <c r="CK217" i="20"/>
  <c r="CK218" i="20"/>
  <c r="CK219" i="20"/>
  <c r="CK220" i="20"/>
  <c r="CK221" i="20"/>
  <c r="CK222" i="20"/>
  <c r="CK223" i="20"/>
  <c r="CK224" i="20"/>
  <c r="CK225" i="20"/>
  <c r="CK226" i="20"/>
  <c r="CK227" i="20"/>
  <c r="CK228" i="20"/>
  <c r="CK229" i="20"/>
  <c r="CK230" i="20"/>
  <c r="CK231" i="20"/>
  <c r="CK232" i="20"/>
  <c r="CK233" i="20"/>
  <c r="CK234" i="20"/>
  <c r="CK235" i="20"/>
  <c r="CK236" i="20"/>
  <c r="CK237" i="20"/>
  <c r="CK238" i="20"/>
  <c r="CK239" i="20"/>
  <c r="CK240" i="20"/>
  <c r="CK241" i="20"/>
  <c r="CK242" i="20"/>
  <c r="CK243" i="20"/>
  <c r="CK244" i="20"/>
  <c r="CK245" i="20"/>
  <c r="CK246" i="20"/>
  <c r="CK247" i="20"/>
  <c r="CK248" i="20"/>
  <c r="CK249" i="20"/>
  <c r="CK250" i="20"/>
  <c r="CK251" i="20"/>
  <c r="CK252" i="20"/>
  <c r="CK253" i="20"/>
  <c r="CK254" i="20"/>
  <c r="CK255" i="20"/>
  <c r="CK256" i="20"/>
  <c r="CK257" i="20"/>
  <c r="CK258" i="20"/>
  <c r="CK259" i="20"/>
  <c r="CK260" i="20"/>
  <c r="CK261" i="20"/>
  <c r="CK262" i="20"/>
  <c r="CK263" i="20"/>
  <c r="CK264" i="20"/>
  <c r="CK265" i="20"/>
  <c r="CK266" i="20"/>
  <c r="CK267" i="20"/>
  <c r="CK268" i="20"/>
  <c r="CK269" i="20"/>
  <c r="CK270" i="20"/>
  <c r="CK271" i="20"/>
  <c r="CK272" i="20"/>
  <c r="CK273" i="20"/>
  <c r="CK274" i="20"/>
  <c r="CK275" i="20"/>
  <c r="CK276" i="20"/>
  <c r="CK277" i="20"/>
  <c r="CK278" i="20"/>
  <c r="CK279" i="20"/>
  <c r="CK280" i="20"/>
  <c r="CK281" i="20"/>
  <c r="CK282" i="20"/>
  <c r="CK283" i="20"/>
  <c r="CK284" i="20"/>
  <c r="CK285" i="20"/>
  <c r="CK286" i="20"/>
  <c r="CK287" i="20"/>
  <c r="CK288" i="20"/>
  <c r="CK289" i="20"/>
  <c r="CK290" i="20"/>
  <c r="CK291" i="20"/>
  <c r="CK292" i="20"/>
  <c r="CK293" i="20"/>
  <c r="CK294" i="20"/>
  <c r="CK295" i="20"/>
  <c r="CK296" i="20"/>
  <c r="CK297" i="20"/>
  <c r="CK298" i="20"/>
  <c r="CK299" i="20"/>
  <c r="CK300" i="20"/>
  <c r="CK301" i="20"/>
  <c r="CK302" i="20"/>
  <c r="CK303" i="20"/>
  <c r="CK304" i="20"/>
  <c r="CK305" i="20"/>
  <c r="CK306" i="20"/>
  <c r="CK307" i="20"/>
  <c r="CK308" i="20"/>
  <c r="CK309" i="20"/>
  <c r="CK310" i="20"/>
  <c r="CK311" i="20"/>
  <c r="CK312" i="20"/>
  <c r="CK313" i="20"/>
  <c r="CK314" i="20"/>
  <c r="CK315" i="20"/>
  <c r="CK316" i="20"/>
  <c r="CK317" i="20"/>
  <c r="CK318" i="20"/>
  <c r="CK319" i="20"/>
  <c r="CK320" i="20"/>
  <c r="CK321" i="20"/>
  <c r="CK322" i="20"/>
  <c r="CK323" i="20"/>
  <c r="CK324" i="20"/>
  <c r="CK325" i="20"/>
  <c r="CK326" i="20"/>
  <c r="CK327" i="20"/>
  <c r="CK328" i="20"/>
  <c r="CK329" i="20"/>
  <c r="CK330" i="20"/>
  <c r="CK331" i="20"/>
  <c r="CK332" i="20"/>
  <c r="CK333" i="20"/>
  <c r="CK334" i="20"/>
  <c r="CK335" i="20"/>
  <c r="CK336" i="20"/>
  <c r="CK337" i="20"/>
  <c r="CK338" i="20"/>
  <c r="CK339" i="20"/>
  <c r="CK340" i="20"/>
  <c r="CK341" i="20"/>
  <c r="CK342" i="20"/>
  <c r="CK343" i="20"/>
  <c r="CK344" i="20"/>
  <c r="CK345" i="20"/>
  <c r="CK346" i="20"/>
  <c r="CK347" i="20"/>
  <c r="CK348" i="20"/>
  <c r="CK349" i="20"/>
  <c r="CK350" i="20"/>
  <c r="CK351" i="20"/>
  <c r="CK352" i="20"/>
  <c r="CK353" i="20"/>
  <c r="CK354" i="20"/>
  <c r="CK355" i="20"/>
  <c r="CK356" i="20"/>
  <c r="CK357" i="20"/>
  <c r="CK358" i="20"/>
  <c r="CK359" i="20"/>
  <c r="CK360" i="20"/>
  <c r="CK361" i="20"/>
  <c r="CK362" i="20"/>
  <c r="CK363" i="20"/>
  <c r="CK364" i="20"/>
  <c r="CK365" i="20"/>
  <c r="CK366" i="20"/>
  <c r="CK367" i="20"/>
  <c r="CK368" i="20"/>
  <c r="CK369" i="20"/>
  <c r="CK370" i="20"/>
  <c r="CK371" i="20"/>
  <c r="CK372" i="20"/>
  <c r="CK373" i="20"/>
  <c r="CK374" i="20"/>
  <c r="CK375" i="20"/>
  <c r="CK376" i="20"/>
  <c r="CK377" i="20"/>
  <c r="CK378" i="20"/>
  <c r="CK379" i="20"/>
  <c r="CK380" i="20"/>
  <c r="CK381" i="20"/>
  <c r="CK382" i="20"/>
  <c r="CK383" i="20"/>
  <c r="CK384" i="20"/>
  <c r="CK385" i="20"/>
  <c r="CK386" i="20"/>
  <c r="CK387" i="20"/>
  <c r="CK388" i="20"/>
  <c r="CK389" i="20"/>
  <c r="CK390" i="20"/>
  <c r="CK391" i="20"/>
  <c r="CK392" i="20"/>
  <c r="CK393" i="20"/>
  <c r="CK394" i="20"/>
  <c r="CK395" i="20"/>
  <c r="CK396" i="20"/>
  <c r="CK397" i="20"/>
  <c r="CK398" i="20"/>
  <c r="CK399" i="20"/>
  <c r="CK400" i="20"/>
  <c r="CK401" i="20"/>
  <c r="CK402" i="20"/>
  <c r="CK403" i="20"/>
  <c r="CH2" i="20"/>
  <c r="CH3" i="20"/>
  <c r="CH4" i="20"/>
  <c r="CH5" i="20"/>
  <c r="CH6" i="20"/>
  <c r="CH7" i="20"/>
  <c r="CH8"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H93" i="20"/>
  <c r="CH94" i="20"/>
  <c r="CH95" i="20"/>
  <c r="CH96" i="20"/>
  <c r="CH97" i="20"/>
  <c r="CH98" i="20"/>
  <c r="CH99" i="20"/>
  <c r="CH100" i="20"/>
  <c r="CH101" i="20"/>
  <c r="CH102" i="20"/>
  <c r="CH103" i="20"/>
  <c r="CH104" i="20"/>
  <c r="CH105" i="20"/>
  <c r="CH106" i="20"/>
  <c r="CH107" i="20"/>
  <c r="CH108" i="20"/>
  <c r="CH109" i="20"/>
  <c r="CH110" i="20"/>
  <c r="CH111" i="20"/>
  <c r="CH112" i="20"/>
  <c r="CH113" i="20"/>
  <c r="CH114" i="20"/>
  <c r="CH115" i="20"/>
  <c r="CH116" i="20"/>
  <c r="CH117" i="20"/>
  <c r="CH118" i="20"/>
  <c r="CH119" i="20"/>
  <c r="CH120" i="20"/>
  <c r="CH121" i="20"/>
  <c r="CH122" i="20"/>
  <c r="CH123" i="20"/>
  <c r="CH124" i="20"/>
  <c r="CH125" i="20"/>
  <c r="CH126" i="20"/>
  <c r="CH127" i="20"/>
  <c r="CH128" i="20"/>
  <c r="CH129" i="20"/>
  <c r="CH130" i="20"/>
  <c r="CH131" i="20"/>
  <c r="CH132" i="20"/>
  <c r="CH133" i="20"/>
  <c r="CH134" i="20"/>
  <c r="CH135" i="20"/>
  <c r="CH136" i="20"/>
  <c r="CH137" i="20"/>
  <c r="CH138" i="20"/>
  <c r="CH139" i="20"/>
  <c r="CH140" i="20"/>
  <c r="CH141" i="20"/>
  <c r="CH142" i="20"/>
  <c r="CH143" i="20"/>
  <c r="CH144" i="20"/>
  <c r="CH145" i="20"/>
  <c r="CH146" i="20"/>
  <c r="CH147" i="20"/>
  <c r="CH148" i="20"/>
  <c r="CH149" i="20"/>
  <c r="CH150" i="20"/>
  <c r="CH151" i="20"/>
  <c r="CH152" i="20"/>
  <c r="CH153" i="20"/>
  <c r="CH154" i="20"/>
  <c r="CH155" i="20"/>
  <c r="CH156" i="20"/>
  <c r="CH157" i="20"/>
  <c r="CH158" i="20"/>
  <c r="CH159" i="20"/>
  <c r="CH160" i="20"/>
  <c r="CH161" i="20"/>
  <c r="CH162" i="20"/>
  <c r="CH163" i="20"/>
  <c r="CH164" i="20"/>
  <c r="CH165" i="20"/>
  <c r="CH166" i="20"/>
  <c r="CH167" i="20"/>
  <c r="CH168" i="20"/>
  <c r="CH169" i="20"/>
  <c r="CH170" i="20"/>
  <c r="CH171" i="20"/>
  <c r="CH172" i="20"/>
  <c r="CH173" i="20"/>
  <c r="CH174" i="20"/>
  <c r="CH175" i="20"/>
  <c r="CH176" i="20"/>
  <c r="CH177" i="20"/>
  <c r="CH178" i="20"/>
  <c r="CH179" i="20"/>
  <c r="CH180" i="20"/>
  <c r="CH181" i="20"/>
  <c r="CH182" i="20"/>
  <c r="CH183" i="20"/>
  <c r="CH184" i="20"/>
  <c r="CH185" i="20"/>
  <c r="CH186" i="20"/>
  <c r="CH187" i="20"/>
  <c r="CH188" i="20"/>
  <c r="CH189" i="20"/>
  <c r="CH190" i="20"/>
  <c r="CH191" i="20"/>
  <c r="CH192" i="20"/>
  <c r="CH193" i="20"/>
  <c r="CH194" i="20"/>
  <c r="CH195" i="20"/>
  <c r="CH196" i="20"/>
  <c r="CH197" i="20"/>
  <c r="CH198" i="20"/>
  <c r="CH199" i="20"/>
  <c r="CH200" i="20"/>
  <c r="CH201" i="20"/>
  <c r="CH202" i="20"/>
  <c r="CH203" i="20"/>
  <c r="CH204" i="20"/>
  <c r="CH205" i="20"/>
  <c r="CH206" i="20"/>
  <c r="CH207" i="20"/>
  <c r="CH208" i="20"/>
  <c r="CH209" i="20"/>
  <c r="CH210" i="20"/>
  <c r="CH211" i="20"/>
  <c r="CH212" i="20"/>
  <c r="CH213" i="20"/>
  <c r="CH214" i="20"/>
  <c r="CH215" i="20"/>
  <c r="CH216" i="20"/>
  <c r="CH217" i="20"/>
  <c r="CH218" i="20"/>
  <c r="CH219" i="20"/>
  <c r="CH220" i="20"/>
  <c r="CH221" i="20"/>
  <c r="CH222" i="20"/>
  <c r="CH223" i="20"/>
  <c r="CH224" i="20"/>
  <c r="CH225" i="20"/>
  <c r="CH226" i="20"/>
  <c r="CH227" i="20"/>
  <c r="CH228" i="20"/>
  <c r="CH229" i="20"/>
  <c r="CH230" i="20"/>
  <c r="CH231" i="20"/>
  <c r="CH232" i="20"/>
  <c r="CH233" i="20"/>
  <c r="CH234" i="20"/>
  <c r="CH235" i="20"/>
  <c r="CH236" i="20"/>
  <c r="CH237" i="20"/>
  <c r="CH238" i="20"/>
  <c r="CH239" i="20"/>
  <c r="CH240" i="20"/>
  <c r="CH241" i="20"/>
  <c r="CH242" i="20"/>
  <c r="CH243" i="20"/>
  <c r="CH244" i="20"/>
  <c r="CH245" i="20"/>
  <c r="CH246" i="20"/>
  <c r="CH247" i="20"/>
  <c r="CH248" i="20"/>
  <c r="CH249" i="20"/>
  <c r="CH250" i="20"/>
  <c r="CH251" i="20"/>
  <c r="CH252" i="20"/>
  <c r="CH253" i="20"/>
  <c r="CH254" i="20"/>
  <c r="CH255" i="20"/>
  <c r="CH256" i="20"/>
  <c r="CH257" i="20"/>
  <c r="CH258" i="20"/>
  <c r="CH259" i="20"/>
  <c r="CH260" i="20"/>
  <c r="CH261" i="20"/>
  <c r="CH262" i="20"/>
  <c r="CH263" i="20"/>
  <c r="CH264" i="20"/>
  <c r="CH265" i="20"/>
  <c r="CH266" i="20"/>
  <c r="CH267" i="20"/>
  <c r="CH268" i="20"/>
  <c r="CH269" i="20"/>
  <c r="CH270" i="20"/>
  <c r="CH271" i="20"/>
  <c r="CH272" i="20"/>
  <c r="CH273" i="20"/>
  <c r="CH274" i="20"/>
  <c r="CH275" i="20"/>
  <c r="CH276" i="20"/>
  <c r="CH277" i="20"/>
  <c r="CH278" i="20"/>
  <c r="CH279" i="20"/>
  <c r="CH280" i="20"/>
  <c r="CH281" i="20"/>
  <c r="CH282" i="20"/>
  <c r="CH283" i="20"/>
  <c r="CH284" i="20"/>
  <c r="CH285" i="20"/>
  <c r="CH286" i="20"/>
  <c r="CH287" i="20"/>
  <c r="CH288" i="20"/>
  <c r="CH289" i="20"/>
  <c r="CH290" i="20"/>
  <c r="CH291" i="20"/>
  <c r="CH292" i="20"/>
  <c r="CH293" i="20"/>
  <c r="CH294" i="20"/>
  <c r="CH295" i="20"/>
  <c r="CH296" i="20"/>
  <c r="CH297" i="20"/>
  <c r="CH298" i="20"/>
  <c r="CH299" i="20"/>
  <c r="CH300" i="20"/>
  <c r="CH301" i="20"/>
  <c r="CH302" i="20"/>
  <c r="CH303" i="20"/>
  <c r="CH304" i="20"/>
  <c r="CH305" i="20"/>
  <c r="CH306" i="20"/>
  <c r="CH307" i="20"/>
  <c r="CH308" i="20"/>
  <c r="CH309" i="20"/>
  <c r="CH310" i="20"/>
  <c r="CH311" i="20"/>
  <c r="CH312" i="20"/>
  <c r="CH313" i="20"/>
  <c r="CH314" i="20"/>
  <c r="CH315" i="20"/>
  <c r="CH316" i="20"/>
  <c r="CH317" i="20"/>
  <c r="CH318" i="20"/>
  <c r="CH319" i="20"/>
  <c r="CH320" i="20"/>
  <c r="CH321" i="20"/>
  <c r="CH322" i="20"/>
  <c r="CH323" i="20"/>
  <c r="CH324" i="20"/>
  <c r="CH325" i="20"/>
  <c r="CH326" i="20"/>
  <c r="CH327" i="20"/>
  <c r="CH328" i="20"/>
  <c r="CH329" i="20"/>
  <c r="CH330" i="20"/>
  <c r="CH331" i="20"/>
  <c r="CH332" i="20"/>
  <c r="CH333" i="20"/>
  <c r="CH334" i="20"/>
  <c r="CH335" i="20"/>
  <c r="CH336" i="20"/>
  <c r="CH337" i="20"/>
  <c r="CH338" i="20"/>
  <c r="CH339" i="20"/>
  <c r="CH340" i="20"/>
  <c r="CH341" i="20"/>
  <c r="CH342" i="20"/>
  <c r="CH343" i="20"/>
  <c r="CH344" i="20"/>
  <c r="CH345" i="20"/>
  <c r="CH346" i="20"/>
  <c r="CH347" i="20"/>
  <c r="CH348" i="20"/>
  <c r="CH349" i="20"/>
  <c r="CH350" i="20"/>
  <c r="CH351" i="20"/>
  <c r="CH352" i="20"/>
  <c r="CH353" i="20"/>
  <c r="CH354" i="20"/>
  <c r="CH355" i="20"/>
  <c r="CH356" i="20"/>
  <c r="CH357" i="20"/>
  <c r="CH358" i="20"/>
  <c r="CH359" i="20"/>
  <c r="CH360" i="20"/>
  <c r="CH361" i="20"/>
  <c r="CH362" i="20"/>
  <c r="CH363" i="20"/>
  <c r="CH364" i="20"/>
  <c r="CH365" i="20"/>
  <c r="CH366" i="20"/>
  <c r="CH367" i="20"/>
  <c r="CH368" i="20"/>
  <c r="CH369" i="20"/>
  <c r="CH370" i="20"/>
  <c r="CH371" i="20"/>
  <c r="CH372" i="20"/>
  <c r="CH373" i="20"/>
  <c r="CH374" i="20"/>
  <c r="CH375" i="20"/>
  <c r="CH376" i="20"/>
  <c r="CH377" i="20"/>
  <c r="CH378" i="20"/>
  <c r="CH379" i="20"/>
  <c r="CH380" i="20"/>
  <c r="CH381" i="20"/>
  <c r="CH382" i="20"/>
  <c r="CH383" i="20"/>
  <c r="CH384" i="20"/>
  <c r="CH385" i="20"/>
  <c r="CH386" i="20"/>
  <c r="CH387" i="20"/>
  <c r="CH388" i="20"/>
  <c r="CH389" i="20"/>
  <c r="CH390" i="20"/>
  <c r="CH391" i="20"/>
  <c r="CH392" i="20"/>
  <c r="CH393" i="20"/>
  <c r="CH394" i="20"/>
  <c r="CH395" i="20"/>
  <c r="CH396" i="20"/>
  <c r="CH397" i="20"/>
  <c r="CH398" i="20"/>
  <c r="CH399" i="20"/>
  <c r="CH400" i="20"/>
  <c r="CH401" i="20"/>
  <c r="CH402" i="20"/>
  <c r="CH403" i="20"/>
  <c r="BT2" i="20"/>
  <c r="BT3" i="20"/>
  <c r="BT4" i="20"/>
  <c r="BT5" i="20"/>
  <c r="BT6" i="20"/>
  <c r="BT7" i="20"/>
  <c r="BT8"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T93" i="20"/>
  <c r="BT94" i="20"/>
  <c r="BT95" i="20"/>
  <c r="BT96" i="20"/>
  <c r="BT97" i="20"/>
  <c r="BT98" i="20"/>
  <c r="BT99" i="20"/>
  <c r="BT100" i="20"/>
  <c r="BT101" i="20"/>
  <c r="BT102" i="20"/>
  <c r="BT103" i="20"/>
  <c r="BT104" i="20"/>
  <c r="BT105" i="20"/>
  <c r="BT106" i="20"/>
  <c r="BT107" i="20"/>
  <c r="BT108" i="20"/>
  <c r="BT109" i="20"/>
  <c r="BT110" i="20"/>
  <c r="BT111" i="20"/>
  <c r="BT112" i="20"/>
  <c r="BT113" i="20"/>
  <c r="BT114" i="20"/>
  <c r="BT115" i="20"/>
  <c r="BT116" i="20"/>
  <c r="BT117" i="20"/>
  <c r="BT118" i="20"/>
  <c r="BT119" i="20"/>
  <c r="BT120" i="20"/>
  <c r="BT121" i="20"/>
  <c r="BT122" i="20"/>
  <c r="BT123" i="20"/>
  <c r="BT124" i="20"/>
  <c r="BT125" i="20"/>
  <c r="BT126" i="20"/>
  <c r="BT127" i="20"/>
  <c r="BT128" i="20"/>
  <c r="BT129" i="20"/>
  <c r="BT130" i="20"/>
  <c r="BT131" i="20"/>
  <c r="BT132" i="20"/>
  <c r="BT133" i="20"/>
  <c r="BT134" i="20"/>
  <c r="BT135" i="20"/>
  <c r="BT136" i="20"/>
  <c r="BT137" i="20"/>
  <c r="BT138" i="20"/>
  <c r="BT139" i="20"/>
  <c r="BT140" i="20"/>
  <c r="BT141" i="20"/>
  <c r="BT142" i="20"/>
  <c r="BT143" i="20"/>
  <c r="BT144" i="20"/>
  <c r="BT145" i="20"/>
  <c r="BT146" i="20"/>
  <c r="BT147" i="20"/>
  <c r="BT148" i="20"/>
  <c r="BT149" i="20"/>
  <c r="BT150" i="20"/>
  <c r="BT151" i="20"/>
  <c r="BT152" i="20"/>
  <c r="BT153" i="20"/>
  <c r="BT154" i="20"/>
  <c r="BT155" i="20"/>
  <c r="BT156" i="20"/>
  <c r="BT157" i="20"/>
  <c r="BT158" i="20"/>
  <c r="BT159" i="20"/>
  <c r="BT160" i="20"/>
  <c r="BT161" i="20"/>
  <c r="BT162" i="20"/>
  <c r="BT163" i="20"/>
  <c r="BT164" i="20"/>
  <c r="BT165" i="20"/>
  <c r="BT166" i="20"/>
  <c r="BT167" i="20"/>
  <c r="BT168" i="20"/>
  <c r="BT169" i="20"/>
  <c r="BT170" i="20"/>
  <c r="BT171" i="20"/>
  <c r="BT172" i="20"/>
  <c r="BT173" i="20"/>
  <c r="BT174" i="20"/>
  <c r="BT175" i="20"/>
  <c r="BT176" i="20"/>
  <c r="BT177" i="20"/>
  <c r="BT178" i="20"/>
  <c r="BT179" i="20"/>
  <c r="BT180" i="20"/>
  <c r="BT181" i="20"/>
  <c r="BT182" i="20"/>
  <c r="BT183" i="20"/>
  <c r="BT184" i="20"/>
  <c r="BT185" i="20"/>
  <c r="BT186" i="20"/>
  <c r="BT187" i="20"/>
  <c r="BT188" i="20"/>
  <c r="BT189" i="20"/>
  <c r="BT190" i="20"/>
  <c r="BT191" i="20"/>
  <c r="BT192" i="20"/>
  <c r="BT193" i="20"/>
  <c r="BT194" i="20"/>
  <c r="BT195" i="20"/>
  <c r="BT196" i="20"/>
  <c r="BT197" i="20"/>
  <c r="BT198" i="20"/>
  <c r="BT199" i="20"/>
  <c r="BT200" i="20"/>
  <c r="BT201" i="20"/>
  <c r="BT202" i="20"/>
  <c r="BT203" i="20"/>
  <c r="BT204" i="20"/>
  <c r="BT205" i="20"/>
  <c r="BT206" i="20"/>
  <c r="BT207" i="20"/>
  <c r="BT208" i="20"/>
  <c r="BT209" i="20"/>
  <c r="BT210" i="20"/>
  <c r="BT211" i="20"/>
  <c r="BT212" i="20"/>
  <c r="BT213" i="20"/>
  <c r="BT214" i="20"/>
  <c r="BT215" i="20"/>
  <c r="BT216" i="20"/>
  <c r="BT217" i="20"/>
  <c r="BT218" i="20"/>
  <c r="BT219" i="20"/>
  <c r="BT220" i="20"/>
  <c r="BT221" i="20"/>
  <c r="BT222" i="20"/>
  <c r="BT223" i="20"/>
  <c r="BT224" i="20"/>
  <c r="BT225" i="20"/>
  <c r="BT226" i="20"/>
  <c r="BT227" i="20"/>
  <c r="BT228" i="20"/>
  <c r="BT229" i="20"/>
  <c r="BT230" i="20"/>
  <c r="BT231" i="20"/>
  <c r="BT232" i="20"/>
  <c r="BT233" i="20"/>
  <c r="BT234" i="20"/>
  <c r="BT235" i="20"/>
  <c r="BT236" i="20"/>
  <c r="BT237" i="20"/>
  <c r="BT238" i="20"/>
  <c r="BT239" i="20"/>
  <c r="BT240" i="20"/>
  <c r="BT241" i="20"/>
  <c r="BT242" i="20"/>
  <c r="BT243" i="20"/>
  <c r="BT244" i="20"/>
  <c r="BT245" i="20"/>
  <c r="BT246" i="20"/>
  <c r="BT247" i="20"/>
  <c r="BT248" i="20"/>
  <c r="BT249" i="20"/>
  <c r="BT250" i="20"/>
  <c r="BT251" i="20"/>
  <c r="BT252" i="20"/>
  <c r="BT253" i="20"/>
  <c r="BT254" i="20"/>
  <c r="BT255" i="20"/>
  <c r="BT256" i="20"/>
  <c r="BT257" i="20"/>
  <c r="BT258" i="20"/>
  <c r="BT259" i="20"/>
  <c r="BT260" i="20"/>
  <c r="BT261" i="20"/>
  <c r="BT262" i="20"/>
  <c r="BT263" i="20"/>
  <c r="BT264" i="20"/>
  <c r="BT265" i="20"/>
  <c r="BT266" i="20"/>
  <c r="BT267" i="20"/>
  <c r="BT268" i="20"/>
  <c r="BT269" i="20"/>
  <c r="BT270" i="20"/>
  <c r="BT271" i="20"/>
  <c r="BT272" i="20"/>
  <c r="BT273" i="20"/>
  <c r="BT274" i="20"/>
  <c r="BT275" i="20"/>
  <c r="BT276" i="20"/>
  <c r="BT277" i="20"/>
  <c r="BT278" i="20"/>
  <c r="BT279" i="20"/>
  <c r="BT280" i="20"/>
  <c r="BT281" i="20"/>
  <c r="BT282" i="20"/>
  <c r="BT283" i="20"/>
  <c r="BT284" i="20"/>
  <c r="BT285" i="20"/>
  <c r="BT286" i="20"/>
  <c r="BT287" i="20"/>
  <c r="BT288" i="20"/>
  <c r="BT289" i="20"/>
  <c r="BT290" i="20"/>
  <c r="BT291" i="20"/>
  <c r="BT292" i="20"/>
  <c r="BT293" i="20"/>
  <c r="BT294" i="20"/>
  <c r="BT295" i="20"/>
  <c r="BT296" i="20"/>
  <c r="BT297" i="20"/>
  <c r="BT298" i="20"/>
  <c r="BT299" i="20"/>
  <c r="BT300" i="20"/>
  <c r="BT301" i="20"/>
  <c r="BT302" i="20"/>
  <c r="BT303" i="20"/>
  <c r="BT304" i="20"/>
  <c r="BT305" i="20"/>
  <c r="BT306" i="20"/>
  <c r="BT307" i="20"/>
  <c r="BT308" i="20"/>
  <c r="BT309" i="20"/>
  <c r="BT310" i="20"/>
  <c r="BT311" i="20"/>
  <c r="BT312" i="20"/>
  <c r="BT313" i="20"/>
  <c r="BT314" i="20"/>
  <c r="BT315" i="20"/>
  <c r="BT316" i="20"/>
  <c r="BT317" i="20"/>
  <c r="BT318" i="20"/>
  <c r="BT319" i="20"/>
  <c r="BT320" i="20"/>
  <c r="BT321" i="20"/>
  <c r="BT322" i="20"/>
  <c r="BT323" i="20"/>
  <c r="BT324" i="20"/>
  <c r="BT325" i="20"/>
  <c r="BT326" i="20"/>
  <c r="BT327" i="20"/>
  <c r="BT328" i="20"/>
  <c r="BT329" i="20"/>
  <c r="BT330" i="20"/>
  <c r="BT331" i="20"/>
  <c r="BT332" i="20"/>
  <c r="BT333" i="20"/>
  <c r="BT334" i="20"/>
  <c r="BT335" i="20"/>
  <c r="BT336" i="20"/>
  <c r="BT337" i="20"/>
  <c r="BT338" i="20"/>
  <c r="BT339" i="20"/>
  <c r="BT340" i="20"/>
  <c r="BT341" i="20"/>
  <c r="BT342" i="20"/>
  <c r="BT343" i="20"/>
  <c r="BT344" i="20"/>
  <c r="BT345" i="20"/>
  <c r="BT346" i="20"/>
  <c r="BT347" i="20"/>
  <c r="BT348" i="20"/>
  <c r="BT349" i="20"/>
  <c r="BT350" i="20"/>
  <c r="BT351" i="20"/>
  <c r="BT352" i="20"/>
  <c r="BT353" i="20"/>
  <c r="BT354" i="20"/>
  <c r="BT355" i="20"/>
  <c r="BT356" i="20"/>
  <c r="BT357" i="20"/>
  <c r="BT358" i="20"/>
  <c r="BT359" i="20"/>
  <c r="BT360" i="20"/>
  <c r="BT361" i="20"/>
  <c r="BT362" i="20"/>
  <c r="BT363" i="20"/>
  <c r="BT364" i="20"/>
  <c r="BT365" i="20"/>
  <c r="BT366" i="20"/>
  <c r="BT367" i="20"/>
  <c r="BT368" i="20"/>
  <c r="BT369" i="20"/>
  <c r="BT370" i="20"/>
  <c r="BT371" i="20"/>
  <c r="BT372" i="20"/>
  <c r="BT373" i="20"/>
  <c r="BT374" i="20"/>
  <c r="BT375" i="20"/>
  <c r="BT376" i="20"/>
  <c r="BT377" i="20"/>
  <c r="BT378" i="20"/>
  <c r="BT379" i="20"/>
  <c r="BT380" i="20"/>
  <c r="BT381" i="20"/>
  <c r="BT382" i="20"/>
  <c r="BT383" i="20"/>
  <c r="BT384" i="20"/>
  <c r="BT385" i="20"/>
  <c r="BT386" i="20"/>
  <c r="BT387" i="20"/>
  <c r="BT388" i="20"/>
  <c r="BT389" i="20"/>
  <c r="BT390" i="20"/>
  <c r="BT391" i="20"/>
  <c r="BT392" i="20"/>
  <c r="BT393" i="20"/>
  <c r="BT394" i="20"/>
  <c r="BT395" i="20"/>
  <c r="BT396" i="20"/>
  <c r="BT397" i="20"/>
  <c r="BT398" i="20"/>
  <c r="BT399" i="20"/>
  <c r="BT400" i="20"/>
  <c r="BT401" i="20"/>
  <c r="BT402" i="20"/>
  <c r="BT403" i="20"/>
  <c r="BR2" i="20"/>
  <c r="BR3" i="20"/>
  <c r="BR4" i="20"/>
  <c r="BR5" i="20"/>
  <c r="BR6" i="20"/>
  <c r="BR7" i="20"/>
  <c r="BR8"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R93" i="20"/>
  <c r="BR94" i="20"/>
  <c r="BR95" i="20"/>
  <c r="BR96" i="20"/>
  <c r="BR97" i="20"/>
  <c r="BR98" i="20"/>
  <c r="BR99" i="20"/>
  <c r="BR100" i="20"/>
  <c r="BR101" i="20"/>
  <c r="BR102" i="20"/>
  <c r="BR103" i="20"/>
  <c r="BR104" i="20"/>
  <c r="BR105" i="20"/>
  <c r="BR106" i="20"/>
  <c r="BR107" i="20"/>
  <c r="BR108" i="20"/>
  <c r="BR109" i="20"/>
  <c r="BR110" i="20"/>
  <c r="BR111" i="20"/>
  <c r="BR112" i="20"/>
  <c r="BR113" i="20"/>
  <c r="BR114" i="20"/>
  <c r="BR115" i="20"/>
  <c r="BR116" i="20"/>
  <c r="BR117" i="20"/>
  <c r="BR118" i="20"/>
  <c r="BR119" i="20"/>
  <c r="BR120" i="20"/>
  <c r="BR121" i="20"/>
  <c r="BR122" i="20"/>
  <c r="BR123" i="20"/>
  <c r="BR124" i="20"/>
  <c r="BR125" i="20"/>
  <c r="BR126" i="20"/>
  <c r="BR127" i="20"/>
  <c r="BR128" i="20"/>
  <c r="BR129" i="20"/>
  <c r="BR130" i="20"/>
  <c r="BR131" i="20"/>
  <c r="BR132" i="20"/>
  <c r="BR133" i="20"/>
  <c r="BR134" i="20"/>
  <c r="BR135" i="20"/>
  <c r="BR136" i="20"/>
  <c r="BR137" i="20"/>
  <c r="BR138" i="20"/>
  <c r="BR139" i="20"/>
  <c r="BR140" i="20"/>
  <c r="BR141" i="20"/>
  <c r="BR142" i="20"/>
  <c r="BR143" i="20"/>
  <c r="BR144" i="20"/>
  <c r="BR145" i="20"/>
  <c r="BR146" i="20"/>
  <c r="BR147" i="20"/>
  <c r="BR148" i="20"/>
  <c r="BR149" i="20"/>
  <c r="BR150" i="20"/>
  <c r="BR151" i="20"/>
  <c r="BR152" i="20"/>
  <c r="BR153" i="20"/>
  <c r="BR154" i="20"/>
  <c r="BR155" i="20"/>
  <c r="BR156" i="20"/>
  <c r="BR157" i="20"/>
  <c r="BR158" i="20"/>
  <c r="BR159" i="20"/>
  <c r="BR160" i="20"/>
  <c r="BR161" i="20"/>
  <c r="BR162" i="20"/>
  <c r="BR163" i="20"/>
  <c r="BR164" i="20"/>
  <c r="BR165" i="20"/>
  <c r="BR166" i="20"/>
  <c r="BR167" i="20"/>
  <c r="BR168" i="20"/>
  <c r="BR169" i="20"/>
  <c r="BR170" i="20"/>
  <c r="BR171" i="20"/>
  <c r="BR172" i="20"/>
  <c r="BR173" i="20"/>
  <c r="BR174" i="20"/>
  <c r="BR175" i="20"/>
  <c r="BR176" i="20"/>
  <c r="BR177" i="20"/>
  <c r="BR178" i="20"/>
  <c r="BR179" i="20"/>
  <c r="BR180" i="20"/>
  <c r="BR181" i="20"/>
  <c r="BR182" i="20"/>
  <c r="BR183" i="20"/>
  <c r="BR184" i="20"/>
  <c r="BR185" i="20"/>
  <c r="BR186" i="20"/>
  <c r="BR187" i="20"/>
  <c r="BR188" i="20"/>
  <c r="BR189" i="20"/>
  <c r="BR190" i="20"/>
  <c r="BR191" i="20"/>
  <c r="BR192" i="20"/>
  <c r="BR193" i="20"/>
  <c r="BR194" i="20"/>
  <c r="BR195" i="20"/>
  <c r="BR196" i="20"/>
  <c r="BR197" i="20"/>
  <c r="BR198" i="20"/>
  <c r="BR199" i="20"/>
  <c r="BR200" i="20"/>
  <c r="BR201" i="20"/>
  <c r="BR202" i="20"/>
  <c r="BR203" i="20"/>
  <c r="BR204" i="20"/>
  <c r="BR205" i="20"/>
  <c r="BR206" i="20"/>
  <c r="BR207" i="20"/>
  <c r="BR208" i="20"/>
  <c r="BR209" i="20"/>
  <c r="BR210" i="20"/>
  <c r="BR211" i="20"/>
  <c r="BR212" i="20"/>
  <c r="BR213" i="20"/>
  <c r="BR214" i="20"/>
  <c r="BR215" i="20"/>
  <c r="BR216" i="20"/>
  <c r="BR217" i="20"/>
  <c r="BR218" i="20"/>
  <c r="BR219" i="20"/>
  <c r="BR220" i="20"/>
  <c r="BR221" i="20"/>
  <c r="BR222" i="20"/>
  <c r="BR223" i="20"/>
  <c r="BR224" i="20"/>
  <c r="BR225" i="20"/>
  <c r="BR226" i="20"/>
  <c r="BR227" i="20"/>
  <c r="BR228" i="20"/>
  <c r="BR229" i="20"/>
  <c r="BR230" i="20"/>
  <c r="BR231" i="20"/>
  <c r="BR232" i="20"/>
  <c r="BR233" i="20"/>
  <c r="BR234" i="20"/>
  <c r="BR235" i="20"/>
  <c r="BR236" i="20"/>
  <c r="BR237" i="20"/>
  <c r="BR238" i="20"/>
  <c r="BR239" i="20"/>
  <c r="BR240" i="20"/>
  <c r="BR241" i="20"/>
  <c r="BR242" i="20"/>
  <c r="BR243" i="20"/>
  <c r="BR244" i="20"/>
  <c r="BR245" i="20"/>
  <c r="BR246" i="20"/>
  <c r="BR247" i="20"/>
  <c r="BR248" i="20"/>
  <c r="BR249" i="20"/>
  <c r="BR250" i="20"/>
  <c r="BR251" i="20"/>
  <c r="BR252" i="20"/>
  <c r="BR253" i="20"/>
  <c r="BR254" i="20"/>
  <c r="BR255" i="20"/>
  <c r="BR256" i="20"/>
  <c r="BR257" i="20"/>
  <c r="BR258" i="20"/>
  <c r="BR259" i="20"/>
  <c r="BR260" i="20"/>
  <c r="BR261" i="20"/>
  <c r="BR262" i="20"/>
  <c r="BR263" i="20"/>
  <c r="BR264" i="20"/>
  <c r="BR265" i="20"/>
  <c r="BR266" i="20"/>
  <c r="BR267" i="20"/>
  <c r="BR268" i="20"/>
  <c r="BR269" i="20"/>
  <c r="BR270" i="20"/>
  <c r="BR271" i="20"/>
  <c r="BR272" i="20"/>
  <c r="BR273" i="20"/>
  <c r="BR274" i="20"/>
  <c r="BR275" i="20"/>
  <c r="BR276" i="20"/>
  <c r="BR277" i="20"/>
  <c r="BR278" i="20"/>
  <c r="BR279" i="20"/>
  <c r="BR280" i="20"/>
  <c r="BR281" i="20"/>
  <c r="BR282" i="20"/>
  <c r="BR283" i="20"/>
  <c r="BR284" i="20"/>
  <c r="BR285" i="20"/>
  <c r="BR286" i="20"/>
  <c r="BR287" i="20"/>
  <c r="BR288" i="20"/>
  <c r="BR289" i="20"/>
  <c r="BR290" i="20"/>
  <c r="BR291" i="20"/>
  <c r="BR292" i="20"/>
  <c r="BR293" i="20"/>
  <c r="BR294" i="20"/>
  <c r="BR295" i="20"/>
  <c r="BR296" i="20"/>
  <c r="BR297" i="20"/>
  <c r="BR298" i="20"/>
  <c r="BR299" i="20"/>
  <c r="BR300" i="20"/>
  <c r="BR301" i="20"/>
  <c r="BR302" i="20"/>
  <c r="BR303" i="20"/>
  <c r="BR304" i="20"/>
  <c r="BR305" i="20"/>
  <c r="BR306" i="20"/>
  <c r="BR307" i="20"/>
  <c r="BR308" i="20"/>
  <c r="BR309" i="20"/>
  <c r="BR310" i="20"/>
  <c r="BR311" i="20"/>
  <c r="BR312" i="20"/>
  <c r="BR313" i="20"/>
  <c r="BR314" i="20"/>
  <c r="BR315" i="20"/>
  <c r="BR316" i="20"/>
  <c r="BR317" i="20"/>
  <c r="BR318" i="20"/>
  <c r="BR319" i="20"/>
  <c r="BR320" i="20"/>
  <c r="BR321" i="20"/>
  <c r="BR322" i="20"/>
  <c r="BR323" i="20"/>
  <c r="BR324" i="20"/>
  <c r="BR325" i="20"/>
  <c r="BR326" i="20"/>
  <c r="BR327" i="20"/>
  <c r="BR328" i="20"/>
  <c r="BR329" i="20"/>
  <c r="BR330" i="20"/>
  <c r="BR331" i="20"/>
  <c r="BR332" i="20"/>
  <c r="BR333" i="20"/>
  <c r="BR334" i="20"/>
  <c r="BR335" i="20"/>
  <c r="BR336" i="20"/>
  <c r="BR337" i="20"/>
  <c r="BR338" i="20"/>
  <c r="BR339" i="20"/>
  <c r="BR340" i="20"/>
  <c r="BR341" i="20"/>
  <c r="BR342" i="20"/>
  <c r="BR343" i="20"/>
  <c r="BR344" i="20"/>
  <c r="BR345" i="20"/>
  <c r="BR346" i="20"/>
  <c r="BR347" i="20"/>
  <c r="BR348" i="20"/>
  <c r="BR349" i="20"/>
  <c r="BR350" i="20"/>
  <c r="BR351" i="20"/>
  <c r="BR352" i="20"/>
  <c r="BR353" i="20"/>
  <c r="BR354" i="20"/>
  <c r="BR355" i="20"/>
  <c r="BR356" i="20"/>
  <c r="BR357" i="20"/>
  <c r="BR358" i="20"/>
  <c r="BR359" i="20"/>
  <c r="BR360" i="20"/>
  <c r="BR361" i="20"/>
  <c r="BR362" i="20"/>
  <c r="BR363" i="20"/>
  <c r="BR364" i="20"/>
  <c r="BR365" i="20"/>
  <c r="BR366" i="20"/>
  <c r="BR367" i="20"/>
  <c r="BR368" i="20"/>
  <c r="BR369" i="20"/>
  <c r="BR370" i="20"/>
  <c r="BR371" i="20"/>
  <c r="BR372" i="20"/>
  <c r="BR373" i="20"/>
  <c r="BR374" i="20"/>
  <c r="BR375" i="20"/>
  <c r="BR376" i="20"/>
  <c r="BR377" i="20"/>
  <c r="BR378" i="20"/>
  <c r="BR379" i="20"/>
  <c r="BR380" i="20"/>
  <c r="BR381" i="20"/>
  <c r="BR382" i="20"/>
  <c r="BR383" i="20"/>
  <c r="BR384" i="20"/>
  <c r="BR385" i="20"/>
  <c r="BR386" i="20"/>
  <c r="BR387" i="20"/>
  <c r="BR388" i="20"/>
  <c r="BR389" i="20"/>
  <c r="BR390" i="20"/>
  <c r="BR391" i="20"/>
  <c r="BR392" i="20"/>
  <c r="BR393" i="20"/>
  <c r="BR394" i="20"/>
  <c r="BR395" i="20"/>
  <c r="BR396" i="20"/>
  <c r="BR397" i="20"/>
  <c r="BR398" i="20"/>
  <c r="BR399" i="20"/>
  <c r="BR400" i="20"/>
  <c r="BR401" i="20"/>
  <c r="BR402" i="20"/>
  <c r="BR403" i="20"/>
  <c r="BO2" i="20"/>
  <c r="BO3" i="20"/>
  <c r="BO4" i="20"/>
  <c r="BO5" i="20"/>
  <c r="BO6" i="20"/>
  <c r="BO7" i="20"/>
  <c r="BO8"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O93" i="20"/>
  <c r="BO94" i="20"/>
  <c r="BO95" i="20"/>
  <c r="BO96" i="20"/>
  <c r="BO97" i="20"/>
  <c r="BO98" i="20"/>
  <c r="BO99" i="20"/>
  <c r="BO100" i="20"/>
  <c r="BO101" i="20"/>
  <c r="BO102" i="20"/>
  <c r="BO103" i="20"/>
  <c r="BO104" i="20"/>
  <c r="BO105" i="20"/>
  <c r="BO106" i="20"/>
  <c r="BO107" i="20"/>
  <c r="BO108" i="20"/>
  <c r="BO109" i="20"/>
  <c r="BO110" i="20"/>
  <c r="BO111" i="20"/>
  <c r="BO112" i="20"/>
  <c r="BO113" i="20"/>
  <c r="BO114" i="20"/>
  <c r="BO115" i="20"/>
  <c r="BO116" i="20"/>
  <c r="BO117" i="20"/>
  <c r="BO118" i="20"/>
  <c r="BO119" i="20"/>
  <c r="BO120" i="20"/>
  <c r="BO121" i="20"/>
  <c r="BO122" i="20"/>
  <c r="BO123" i="20"/>
  <c r="BO124" i="20"/>
  <c r="BO125" i="20"/>
  <c r="BO126" i="20"/>
  <c r="BO127" i="20"/>
  <c r="BO128" i="20"/>
  <c r="BO129" i="20"/>
  <c r="BO130" i="20"/>
  <c r="BO131" i="20"/>
  <c r="BO132" i="20"/>
  <c r="BO133" i="20"/>
  <c r="BO134" i="20"/>
  <c r="BO135" i="20"/>
  <c r="BO136" i="20"/>
  <c r="BO137" i="20"/>
  <c r="BO138" i="20"/>
  <c r="BO139" i="20"/>
  <c r="BO140" i="20"/>
  <c r="BO141" i="20"/>
  <c r="BO142" i="20"/>
  <c r="BO143" i="20"/>
  <c r="BO144" i="20"/>
  <c r="BO145" i="20"/>
  <c r="BO146" i="20"/>
  <c r="BO147" i="20"/>
  <c r="BO148" i="20"/>
  <c r="BO149" i="20"/>
  <c r="BO150" i="20"/>
  <c r="BO151" i="20"/>
  <c r="BO152" i="20"/>
  <c r="BO153" i="20"/>
  <c r="BO154" i="20"/>
  <c r="BO155" i="20"/>
  <c r="BO156" i="20"/>
  <c r="BO157" i="20"/>
  <c r="BO158" i="20"/>
  <c r="BO159" i="20"/>
  <c r="BO160" i="20"/>
  <c r="BO161" i="20"/>
  <c r="BO162" i="20"/>
  <c r="BO163" i="20"/>
  <c r="BO164" i="20"/>
  <c r="BO165" i="20"/>
  <c r="BO166" i="20"/>
  <c r="BO167" i="20"/>
  <c r="BO168" i="20"/>
  <c r="BO169" i="20"/>
  <c r="BO170" i="20"/>
  <c r="BO171" i="20"/>
  <c r="BO172" i="20"/>
  <c r="BO173" i="20"/>
  <c r="BO174" i="20"/>
  <c r="BO175" i="20"/>
  <c r="BO176" i="20"/>
  <c r="BO177" i="20"/>
  <c r="BO178" i="20"/>
  <c r="BO179" i="20"/>
  <c r="BO180" i="20"/>
  <c r="BO181" i="20"/>
  <c r="BO182" i="20"/>
  <c r="BO183" i="20"/>
  <c r="BO184" i="20"/>
  <c r="BO185" i="20"/>
  <c r="BO186" i="20"/>
  <c r="BO187" i="20"/>
  <c r="BO188" i="20"/>
  <c r="BO189" i="20"/>
  <c r="BO190" i="20"/>
  <c r="BO191" i="20"/>
  <c r="BO192" i="20"/>
  <c r="BO193" i="20"/>
  <c r="BO194" i="20"/>
  <c r="BO195" i="20"/>
  <c r="BO196" i="20"/>
  <c r="BO197" i="20"/>
  <c r="BO198" i="20"/>
  <c r="BO199" i="20"/>
  <c r="BO200" i="20"/>
  <c r="BO201" i="20"/>
  <c r="BO202" i="20"/>
  <c r="BO203" i="20"/>
  <c r="BO204" i="20"/>
  <c r="BO205" i="20"/>
  <c r="BO206" i="20"/>
  <c r="BO207" i="20"/>
  <c r="BO208" i="20"/>
  <c r="BO209" i="20"/>
  <c r="BO210" i="20"/>
  <c r="BO211" i="20"/>
  <c r="BO212" i="20"/>
  <c r="BO213" i="20"/>
  <c r="BO214" i="20"/>
  <c r="BO215" i="20"/>
  <c r="BO216" i="20"/>
  <c r="BO217" i="20"/>
  <c r="BO218" i="20"/>
  <c r="BO219" i="20"/>
  <c r="BO220" i="20"/>
  <c r="BO221" i="20"/>
  <c r="BO222" i="20"/>
  <c r="BO223" i="20"/>
  <c r="BO224" i="20"/>
  <c r="BO225" i="20"/>
  <c r="BO226" i="20"/>
  <c r="BO227" i="20"/>
  <c r="BO228" i="20"/>
  <c r="BO229" i="20"/>
  <c r="BO230" i="20"/>
  <c r="BO231" i="20"/>
  <c r="BO232" i="20"/>
  <c r="BO233" i="20"/>
  <c r="BO234" i="20"/>
  <c r="BO235" i="20"/>
  <c r="BO236" i="20"/>
  <c r="BO237" i="20"/>
  <c r="BO238" i="20"/>
  <c r="BO239" i="20"/>
  <c r="BO240" i="20"/>
  <c r="BO241" i="20"/>
  <c r="BO242" i="20"/>
  <c r="BO243" i="20"/>
  <c r="BO244" i="20"/>
  <c r="BO245" i="20"/>
  <c r="BO246" i="20"/>
  <c r="BO247" i="20"/>
  <c r="BO248" i="20"/>
  <c r="BO249" i="20"/>
  <c r="BO250" i="20"/>
  <c r="BO251" i="20"/>
  <c r="BO252" i="20"/>
  <c r="BO253" i="20"/>
  <c r="BO254" i="20"/>
  <c r="BO255" i="20"/>
  <c r="BO256" i="20"/>
  <c r="BO257" i="20"/>
  <c r="BO258" i="20"/>
  <c r="BO259" i="20"/>
  <c r="BO260" i="20"/>
  <c r="BO261" i="20"/>
  <c r="BO262" i="20"/>
  <c r="BO263" i="20"/>
  <c r="BO264" i="20"/>
  <c r="BO265" i="20"/>
  <c r="BO266" i="20"/>
  <c r="BO267" i="20"/>
  <c r="BO268" i="20"/>
  <c r="BO269" i="20"/>
  <c r="BO270" i="20"/>
  <c r="BO271" i="20"/>
  <c r="BO272" i="20"/>
  <c r="BO273" i="20"/>
  <c r="BO274" i="20"/>
  <c r="BO275" i="20"/>
  <c r="BO276" i="20"/>
  <c r="BO277" i="20"/>
  <c r="BO278" i="20"/>
  <c r="BO279" i="20"/>
  <c r="BO280" i="20"/>
  <c r="BO281" i="20"/>
  <c r="BO282" i="20"/>
  <c r="BO283" i="20"/>
  <c r="BO284" i="20"/>
  <c r="BO285" i="20"/>
  <c r="BO286" i="20"/>
  <c r="BO287" i="20"/>
  <c r="BO288" i="20"/>
  <c r="BO289" i="20"/>
  <c r="BO290" i="20"/>
  <c r="BO291" i="20"/>
  <c r="BO292" i="20"/>
  <c r="BO293" i="20"/>
  <c r="BO294" i="20"/>
  <c r="BO295" i="20"/>
  <c r="BO296" i="20"/>
  <c r="BO297" i="20"/>
  <c r="BO298" i="20"/>
  <c r="BO299" i="20"/>
  <c r="BO300" i="20"/>
  <c r="BO301" i="20"/>
  <c r="BO302" i="20"/>
  <c r="BO303" i="20"/>
  <c r="BO304" i="20"/>
  <c r="BO305" i="20"/>
  <c r="BO306" i="20"/>
  <c r="BO307" i="20"/>
  <c r="BO308" i="20"/>
  <c r="BO309" i="20"/>
  <c r="BO310" i="20"/>
  <c r="BO311" i="20"/>
  <c r="BO312" i="20"/>
  <c r="BO313" i="20"/>
  <c r="BO314" i="20"/>
  <c r="BO315" i="20"/>
  <c r="BO316" i="20"/>
  <c r="BO317" i="20"/>
  <c r="BO318" i="20"/>
  <c r="BO319" i="20"/>
  <c r="BO320" i="20"/>
  <c r="BO321" i="20"/>
  <c r="BO322" i="20"/>
  <c r="BO323" i="20"/>
  <c r="BO324" i="20"/>
  <c r="BO325" i="20"/>
  <c r="BO326" i="20"/>
  <c r="BO327" i="20"/>
  <c r="BO328" i="20"/>
  <c r="BO329" i="20"/>
  <c r="BO330" i="20"/>
  <c r="BO331" i="20"/>
  <c r="BO332" i="20"/>
  <c r="BO333" i="20"/>
  <c r="BO334" i="20"/>
  <c r="BO335" i="20"/>
  <c r="BO336" i="20"/>
  <c r="BO337" i="20"/>
  <c r="BO338" i="20"/>
  <c r="BO339" i="20"/>
  <c r="BO340" i="20"/>
  <c r="BO341" i="20"/>
  <c r="BO342" i="20"/>
  <c r="BO343" i="20"/>
  <c r="BO344" i="20"/>
  <c r="BO345" i="20"/>
  <c r="BO346" i="20"/>
  <c r="BO347" i="20"/>
  <c r="BO348" i="20"/>
  <c r="BO349" i="20"/>
  <c r="BO350" i="20"/>
  <c r="BO351" i="20"/>
  <c r="BO352" i="20"/>
  <c r="BO353" i="20"/>
  <c r="BO354" i="20"/>
  <c r="BO355" i="20"/>
  <c r="BO356" i="20"/>
  <c r="BO357" i="20"/>
  <c r="BO358" i="20"/>
  <c r="BO359" i="20"/>
  <c r="BO360" i="20"/>
  <c r="BO361" i="20"/>
  <c r="BO362" i="20"/>
  <c r="BO363" i="20"/>
  <c r="BO364" i="20"/>
  <c r="BO365" i="20"/>
  <c r="BO366" i="20"/>
  <c r="BO367" i="20"/>
  <c r="BO368" i="20"/>
  <c r="BO369" i="20"/>
  <c r="BO370" i="20"/>
  <c r="BO371" i="20"/>
  <c r="BO372" i="20"/>
  <c r="BO373" i="20"/>
  <c r="BO374" i="20"/>
  <c r="BO375" i="20"/>
  <c r="BO376" i="20"/>
  <c r="BO377" i="20"/>
  <c r="BO378" i="20"/>
  <c r="BO379" i="20"/>
  <c r="BO380" i="20"/>
  <c r="BO381" i="20"/>
  <c r="BO382" i="20"/>
  <c r="BO383" i="20"/>
  <c r="BO384" i="20"/>
  <c r="BO385" i="20"/>
  <c r="BO386" i="20"/>
  <c r="BO387" i="20"/>
  <c r="BO388" i="20"/>
  <c r="BO389" i="20"/>
  <c r="BO390" i="20"/>
  <c r="BO391" i="20"/>
  <c r="BO392" i="20"/>
  <c r="BO393" i="20"/>
  <c r="BO394" i="20"/>
  <c r="BO395" i="20"/>
  <c r="BO396" i="20"/>
  <c r="BO397" i="20"/>
  <c r="BO398" i="20"/>
  <c r="BO399" i="20"/>
  <c r="BO400" i="20"/>
  <c r="BO401" i="20"/>
  <c r="BO402" i="20"/>
  <c r="BO403" i="20"/>
  <c r="BL2" i="20"/>
  <c r="BL3" i="20"/>
  <c r="BL4" i="20"/>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L158" i="20"/>
  <c r="BL159" i="20"/>
  <c r="BL160" i="20"/>
  <c r="BL161" i="20"/>
  <c r="BL162" i="20"/>
  <c r="BL163" i="20"/>
  <c r="BL164" i="20"/>
  <c r="BL165" i="20"/>
  <c r="BL166" i="20"/>
  <c r="BL167" i="20"/>
  <c r="BL168" i="20"/>
  <c r="BL169" i="20"/>
  <c r="BL170" i="20"/>
  <c r="BL171" i="20"/>
  <c r="BL172" i="20"/>
  <c r="BL173" i="20"/>
  <c r="BL174" i="20"/>
  <c r="BL175" i="20"/>
  <c r="BL176" i="20"/>
  <c r="BL177" i="20"/>
  <c r="BL178" i="20"/>
  <c r="BL179" i="20"/>
  <c r="BL180" i="20"/>
  <c r="BL181" i="20"/>
  <c r="BL182" i="20"/>
  <c r="BL183" i="20"/>
  <c r="BL184" i="20"/>
  <c r="BL185" i="20"/>
  <c r="BL186" i="20"/>
  <c r="BL187" i="20"/>
  <c r="BL188" i="20"/>
  <c r="BL189" i="20"/>
  <c r="BL190" i="20"/>
  <c r="BL191" i="20"/>
  <c r="BL192" i="20"/>
  <c r="BL193" i="20"/>
  <c r="BL194" i="20"/>
  <c r="BL195" i="20"/>
  <c r="BL196" i="20"/>
  <c r="BL197" i="20"/>
  <c r="BL198" i="20"/>
  <c r="BL199" i="20"/>
  <c r="BL200" i="20"/>
  <c r="BL201" i="20"/>
  <c r="BL202" i="20"/>
  <c r="BL203" i="20"/>
  <c r="BL204" i="20"/>
  <c r="BL205" i="20"/>
  <c r="BL206" i="20"/>
  <c r="BL207" i="20"/>
  <c r="BL208" i="20"/>
  <c r="BL209" i="20"/>
  <c r="BL210" i="20"/>
  <c r="BL211" i="20"/>
  <c r="BL212" i="20"/>
  <c r="BL213" i="20"/>
  <c r="BL214" i="20"/>
  <c r="BL215" i="20"/>
  <c r="BL216" i="20"/>
  <c r="BL217" i="20"/>
  <c r="BL218" i="20"/>
  <c r="BL219" i="20"/>
  <c r="BL220" i="20"/>
  <c r="BL221" i="20"/>
  <c r="BL222" i="20"/>
  <c r="BL223" i="20"/>
  <c r="BL224" i="20"/>
  <c r="BL225" i="20"/>
  <c r="BL226" i="20"/>
  <c r="BL227" i="20"/>
  <c r="BL228" i="20"/>
  <c r="BL229" i="20"/>
  <c r="BL230" i="20"/>
  <c r="BL231" i="20"/>
  <c r="BL232" i="20"/>
  <c r="BL233" i="20"/>
  <c r="BL234" i="20"/>
  <c r="BL235" i="20"/>
  <c r="BL236" i="20"/>
  <c r="BL237" i="20"/>
  <c r="BL238" i="20"/>
  <c r="BL239" i="20"/>
  <c r="BL240" i="20"/>
  <c r="BL241" i="20"/>
  <c r="BL242" i="20"/>
  <c r="BL243" i="20"/>
  <c r="BL244" i="20"/>
  <c r="BL245" i="20"/>
  <c r="BL246" i="20"/>
  <c r="BL247" i="20"/>
  <c r="BL248" i="20"/>
  <c r="BL249" i="20"/>
  <c r="BL250" i="20"/>
  <c r="BL251" i="20"/>
  <c r="BL252" i="20"/>
  <c r="BL253" i="20"/>
  <c r="BL254" i="20"/>
  <c r="BL255" i="20"/>
  <c r="BL256" i="20"/>
  <c r="BL257" i="20"/>
  <c r="BL258" i="20"/>
  <c r="BL259" i="20"/>
  <c r="BL260" i="20"/>
  <c r="BL261" i="20"/>
  <c r="BL262" i="20"/>
  <c r="BL263" i="20"/>
  <c r="BL264" i="20"/>
  <c r="BL265" i="20"/>
  <c r="BL266" i="20"/>
  <c r="BL267" i="20"/>
  <c r="BL268" i="20"/>
  <c r="BL269" i="20"/>
  <c r="BL270" i="20"/>
  <c r="BL271" i="20"/>
  <c r="BL272" i="20"/>
  <c r="BL273" i="20"/>
  <c r="BL274" i="20"/>
  <c r="BL275" i="20"/>
  <c r="BL276" i="20"/>
  <c r="BL277" i="20"/>
  <c r="BL278" i="20"/>
  <c r="BL279" i="20"/>
  <c r="BL280" i="20"/>
  <c r="BL281" i="20"/>
  <c r="BL282" i="20"/>
  <c r="BL283" i="20"/>
  <c r="BL284" i="20"/>
  <c r="BL285" i="20"/>
  <c r="BL286" i="20"/>
  <c r="BL287" i="20"/>
  <c r="BL288" i="20"/>
  <c r="BL289" i="20"/>
  <c r="BL290" i="20"/>
  <c r="BL291" i="20"/>
  <c r="BL292" i="20"/>
  <c r="BL293" i="20"/>
  <c r="BL294" i="20"/>
  <c r="BL295" i="20"/>
  <c r="BL296" i="20"/>
  <c r="BL297" i="20"/>
  <c r="BL298" i="20"/>
  <c r="BL299" i="20"/>
  <c r="BL300" i="20"/>
  <c r="BL301" i="20"/>
  <c r="BL302" i="20"/>
  <c r="BL303" i="20"/>
  <c r="BL304" i="20"/>
  <c r="BL305" i="20"/>
  <c r="BL306" i="20"/>
  <c r="BL307" i="20"/>
  <c r="BL308" i="20"/>
  <c r="BL309" i="20"/>
  <c r="BL310" i="20"/>
  <c r="BL311" i="20"/>
  <c r="BL312" i="20"/>
  <c r="BL313" i="20"/>
  <c r="BL314" i="20"/>
  <c r="BL315" i="20"/>
  <c r="BL316" i="20"/>
  <c r="BL317" i="20"/>
  <c r="BL318" i="20"/>
  <c r="BL319" i="20"/>
  <c r="BL320" i="20"/>
  <c r="BL321" i="20"/>
  <c r="BL322" i="20"/>
  <c r="BL323" i="20"/>
  <c r="BL324" i="20"/>
  <c r="BL325" i="20"/>
  <c r="BL326" i="20"/>
  <c r="BL327" i="20"/>
  <c r="BL328" i="20"/>
  <c r="BL329" i="20"/>
  <c r="BL330" i="20"/>
  <c r="BL331" i="20"/>
  <c r="BL332" i="20"/>
  <c r="BL333" i="20"/>
  <c r="BL334" i="20"/>
  <c r="BL335" i="20"/>
  <c r="BL336" i="20"/>
  <c r="BL337" i="20"/>
  <c r="BL338" i="20"/>
  <c r="BL339" i="20"/>
  <c r="BL340" i="20"/>
  <c r="BL341" i="20"/>
  <c r="BL342" i="20"/>
  <c r="BL343" i="20"/>
  <c r="BL344" i="20"/>
  <c r="BL345" i="20"/>
  <c r="BL346" i="20"/>
  <c r="BL347" i="20"/>
  <c r="BL348" i="20"/>
  <c r="BL349" i="20"/>
  <c r="BL350" i="20"/>
  <c r="BL351" i="20"/>
  <c r="BL352" i="20"/>
  <c r="BL353" i="20"/>
  <c r="BL354" i="20"/>
  <c r="BL355" i="20"/>
  <c r="BL356" i="20"/>
  <c r="BL357" i="20"/>
  <c r="BL358" i="20"/>
  <c r="BL359" i="20"/>
  <c r="BL360" i="20"/>
  <c r="BL361" i="20"/>
  <c r="BL362" i="20"/>
  <c r="BL363" i="20"/>
  <c r="BL364" i="20"/>
  <c r="BL365" i="20"/>
  <c r="BL366" i="20"/>
  <c r="BL367" i="20"/>
  <c r="BL368" i="20"/>
  <c r="BL369" i="20"/>
  <c r="BL370" i="20"/>
  <c r="BL371" i="20"/>
  <c r="BL372" i="20"/>
  <c r="BL373" i="20"/>
  <c r="BL374" i="20"/>
  <c r="BL375" i="20"/>
  <c r="BL376" i="20"/>
  <c r="BL377" i="20"/>
  <c r="BL378" i="20"/>
  <c r="BL379" i="20"/>
  <c r="BL380" i="20"/>
  <c r="BL381" i="20"/>
  <c r="BL382" i="20"/>
  <c r="BL383" i="20"/>
  <c r="BL384" i="20"/>
  <c r="BL385" i="20"/>
  <c r="BL386" i="20"/>
  <c r="BL387" i="20"/>
  <c r="BL388" i="20"/>
  <c r="BL389" i="20"/>
  <c r="BL390" i="20"/>
  <c r="BL391" i="20"/>
  <c r="BL392" i="20"/>
  <c r="BL393" i="20"/>
  <c r="BL394" i="20"/>
  <c r="BL395" i="20"/>
  <c r="BL396" i="20"/>
  <c r="BL397" i="20"/>
  <c r="BL398" i="20"/>
  <c r="BL399" i="20"/>
  <c r="BL400" i="20"/>
  <c r="BL401" i="20"/>
  <c r="BL402" i="20"/>
  <c r="BL403" i="20"/>
  <c r="AX2" i="20"/>
  <c r="AX3" i="20"/>
  <c r="AX4" i="20"/>
  <c r="AX5" i="20"/>
  <c r="AX6" i="20"/>
  <c r="AX7" i="20"/>
  <c r="AX8"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X93" i="20"/>
  <c r="AX94" i="20"/>
  <c r="AX95" i="20"/>
  <c r="AX96" i="20"/>
  <c r="AX97" i="20"/>
  <c r="AX98" i="20"/>
  <c r="AX99" i="20"/>
  <c r="AX100" i="20"/>
  <c r="AX101" i="20"/>
  <c r="AX102" i="20"/>
  <c r="AX103" i="20"/>
  <c r="AX104" i="20"/>
  <c r="AX105" i="20"/>
  <c r="AX106" i="20"/>
  <c r="AX107" i="20"/>
  <c r="AX108" i="20"/>
  <c r="AX109" i="20"/>
  <c r="AX110" i="20"/>
  <c r="AX111" i="20"/>
  <c r="AX112" i="20"/>
  <c r="AX113" i="20"/>
  <c r="AX114" i="20"/>
  <c r="AX115" i="20"/>
  <c r="AX116" i="20"/>
  <c r="AX117" i="20"/>
  <c r="AX118" i="20"/>
  <c r="AX119" i="20"/>
  <c r="AX120" i="20"/>
  <c r="AX121" i="20"/>
  <c r="AX122" i="20"/>
  <c r="AX123" i="20"/>
  <c r="AX124" i="20"/>
  <c r="AX125" i="20"/>
  <c r="AX126" i="20"/>
  <c r="AX127" i="20"/>
  <c r="AX128" i="20"/>
  <c r="AX129" i="20"/>
  <c r="AX130" i="20"/>
  <c r="AX131" i="20"/>
  <c r="AX132" i="20"/>
  <c r="AX133" i="20"/>
  <c r="AX134" i="20"/>
  <c r="AX135" i="20"/>
  <c r="AX136" i="20"/>
  <c r="AX137" i="20"/>
  <c r="AX138" i="20"/>
  <c r="AX139" i="20"/>
  <c r="AX140" i="20"/>
  <c r="AX141" i="20"/>
  <c r="AX142" i="20"/>
  <c r="AX143" i="20"/>
  <c r="AX144" i="20"/>
  <c r="AX145" i="20"/>
  <c r="AX146" i="20"/>
  <c r="AX147" i="20"/>
  <c r="AX148" i="20"/>
  <c r="AX149" i="20"/>
  <c r="AX150" i="20"/>
  <c r="AX151" i="20"/>
  <c r="AX152" i="20"/>
  <c r="AX153" i="20"/>
  <c r="AX154" i="20"/>
  <c r="AX155" i="20"/>
  <c r="AX156" i="20"/>
  <c r="AX157" i="20"/>
  <c r="AX158" i="20"/>
  <c r="AX159" i="20"/>
  <c r="AX160" i="20"/>
  <c r="AX161" i="20"/>
  <c r="AX162" i="20"/>
  <c r="AX163" i="20"/>
  <c r="AX164" i="20"/>
  <c r="AX165" i="20"/>
  <c r="AX166" i="20"/>
  <c r="AX167" i="20"/>
  <c r="AX168" i="20"/>
  <c r="AX169" i="20"/>
  <c r="AX170" i="20"/>
  <c r="AX171" i="20"/>
  <c r="AX172" i="20"/>
  <c r="AX173" i="20"/>
  <c r="AX174" i="20"/>
  <c r="AX175" i="20"/>
  <c r="AX176" i="20"/>
  <c r="AX177" i="20"/>
  <c r="AX178" i="20"/>
  <c r="AX179" i="20"/>
  <c r="AX180" i="20"/>
  <c r="AX181" i="20"/>
  <c r="AX182" i="20"/>
  <c r="AX183" i="20"/>
  <c r="AX184" i="20"/>
  <c r="AX185" i="20"/>
  <c r="AX186" i="20"/>
  <c r="AX187" i="20"/>
  <c r="AX188" i="20"/>
  <c r="AX189" i="20"/>
  <c r="AX190" i="20"/>
  <c r="AX191" i="20"/>
  <c r="AX192" i="20"/>
  <c r="AX193" i="20"/>
  <c r="AX194" i="20"/>
  <c r="AX195" i="20"/>
  <c r="AX196" i="20"/>
  <c r="AX197" i="20"/>
  <c r="AX198" i="20"/>
  <c r="AX199" i="20"/>
  <c r="AX200" i="20"/>
  <c r="AX201" i="20"/>
  <c r="AX202" i="20"/>
  <c r="AX203" i="20"/>
  <c r="AX204" i="20"/>
  <c r="AX205" i="20"/>
  <c r="AX206" i="20"/>
  <c r="AX207" i="20"/>
  <c r="AX208" i="20"/>
  <c r="AX209" i="20"/>
  <c r="AX210" i="20"/>
  <c r="AX211" i="20"/>
  <c r="AX212" i="20"/>
  <c r="AX213" i="20"/>
  <c r="AX214" i="20"/>
  <c r="AX215" i="20"/>
  <c r="AX216" i="20"/>
  <c r="AX217" i="20"/>
  <c r="AX218" i="20"/>
  <c r="AX219" i="20"/>
  <c r="AX220" i="20"/>
  <c r="AX221" i="20"/>
  <c r="AX222" i="20"/>
  <c r="AX223" i="20"/>
  <c r="AX224" i="20"/>
  <c r="AX225" i="20"/>
  <c r="AX226" i="20"/>
  <c r="AX227" i="20"/>
  <c r="AX228" i="20"/>
  <c r="AX229" i="20"/>
  <c r="AX230" i="20"/>
  <c r="AX231" i="20"/>
  <c r="AX232" i="20"/>
  <c r="AX233" i="20"/>
  <c r="AX234" i="20"/>
  <c r="AX235" i="20"/>
  <c r="AX236" i="20"/>
  <c r="AX237" i="20"/>
  <c r="AX238" i="20"/>
  <c r="AX239" i="20"/>
  <c r="AX240" i="20"/>
  <c r="AX241" i="20"/>
  <c r="AX242" i="20"/>
  <c r="AX243" i="20"/>
  <c r="AX244" i="20"/>
  <c r="AX245" i="20"/>
  <c r="AX246" i="20"/>
  <c r="AX247" i="20"/>
  <c r="AX248" i="20"/>
  <c r="AX249" i="20"/>
  <c r="AX250" i="20"/>
  <c r="AX251" i="20"/>
  <c r="AX252" i="20"/>
  <c r="AX253" i="20"/>
  <c r="AX254" i="20"/>
  <c r="AX255" i="20"/>
  <c r="AX256" i="20"/>
  <c r="AX257" i="20"/>
  <c r="AX258" i="20"/>
  <c r="AX259" i="20"/>
  <c r="AX260" i="20"/>
  <c r="AX261" i="20"/>
  <c r="AX262" i="20"/>
  <c r="AX263" i="20"/>
  <c r="AX264" i="20"/>
  <c r="AX265" i="20"/>
  <c r="AX266" i="20"/>
  <c r="AX267" i="20"/>
  <c r="AX268" i="20"/>
  <c r="AX269" i="20"/>
  <c r="AX270" i="20"/>
  <c r="AX271" i="20"/>
  <c r="AX272" i="20"/>
  <c r="AX273" i="20"/>
  <c r="AX274" i="20"/>
  <c r="AX275" i="20"/>
  <c r="AX276" i="20"/>
  <c r="AX277" i="20"/>
  <c r="AX278" i="20"/>
  <c r="AX279" i="20"/>
  <c r="AX280" i="20"/>
  <c r="AX281" i="20"/>
  <c r="AX282" i="20"/>
  <c r="AX283" i="20"/>
  <c r="AX284" i="20"/>
  <c r="AX285" i="20"/>
  <c r="AX286" i="20"/>
  <c r="AX287" i="20"/>
  <c r="AX288" i="20"/>
  <c r="AX289" i="20"/>
  <c r="AX290" i="20"/>
  <c r="AX291" i="20"/>
  <c r="AX292" i="20"/>
  <c r="AX293" i="20"/>
  <c r="AX294" i="20"/>
  <c r="AX295" i="20"/>
  <c r="AX296" i="20"/>
  <c r="AX297" i="20"/>
  <c r="AX298" i="20"/>
  <c r="AX299" i="20"/>
  <c r="AX300" i="20"/>
  <c r="AX301" i="20"/>
  <c r="AX302" i="20"/>
  <c r="AX303" i="20"/>
  <c r="AX304" i="20"/>
  <c r="AX305" i="20"/>
  <c r="AX306" i="20"/>
  <c r="AX307" i="20"/>
  <c r="AX308" i="20"/>
  <c r="AX309" i="20"/>
  <c r="AX310" i="20"/>
  <c r="AX311" i="20"/>
  <c r="AX312" i="20"/>
  <c r="AX313" i="20"/>
  <c r="AX314" i="20"/>
  <c r="AX315" i="20"/>
  <c r="AX316" i="20"/>
  <c r="AX317" i="20"/>
  <c r="AX318" i="20"/>
  <c r="AX319" i="20"/>
  <c r="AX320" i="20"/>
  <c r="AX321" i="20"/>
  <c r="AX322" i="20"/>
  <c r="AX323" i="20"/>
  <c r="AX324" i="20"/>
  <c r="AX325" i="20"/>
  <c r="AX326" i="20"/>
  <c r="AX327" i="20"/>
  <c r="AX328" i="20"/>
  <c r="AX329" i="20"/>
  <c r="AX330" i="20"/>
  <c r="AX331" i="20"/>
  <c r="AX332" i="20"/>
  <c r="AX333" i="20"/>
  <c r="AX334" i="20"/>
  <c r="AX335" i="20"/>
  <c r="AX336" i="20"/>
  <c r="AX337" i="20"/>
  <c r="AX338" i="20"/>
  <c r="AX339" i="20"/>
  <c r="AX340" i="20"/>
  <c r="AX341" i="20"/>
  <c r="AX342" i="20"/>
  <c r="AX343" i="20"/>
  <c r="AX344" i="20"/>
  <c r="AX345" i="20"/>
  <c r="AX346" i="20"/>
  <c r="AX347" i="20"/>
  <c r="AX348" i="20"/>
  <c r="AX349" i="20"/>
  <c r="AX350" i="20"/>
  <c r="AX351" i="20"/>
  <c r="AX352" i="20"/>
  <c r="AX353" i="20"/>
  <c r="AX354" i="20"/>
  <c r="AX355" i="20"/>
  <c r="AX356" i="20"/>
  <c r="AX357" i="20"/>
  <c r="AX358" i="20"/>
  <c r="AX359" i="20"/>
  <c r="AX360" i="20"/>
  <c r="AX361" i="20"/>
  <c r="AX362" i="20"/>
  <c r="AX363" i="20"/>
  <c r="AX364" i="20"/>
  <c r="AX365" i="20"/>
  <c r="AX366" i="20"/>
  <c r="AX367" i="20"/>
  <c r="AX368" i="20"/>
  <c r="AX369" i="20"/>
  <c r="AX370" i="20"/>
  <c r="AX371" i="20"/>
  <c r="AX372" i="20"/>
  <c r="AX373" i="20"/>
  <c r="AX374" i="20"/>
  <c r="AX375" i="20"/>
  <c r="AX376" i="20"/>
  <c r="AX377" i="20"/>
  <c r="AX378" i="20"/>
  <c r="AX379" i="20"/>
  <c r="AX380" i="20"/>
  <c r="AX381" i="20"/>
  <c r="AX382" i="20"/>
  <c r="AX383" i="20"/>
  <c r="AX384" i="20"/>
  <c r="AX385" i="20"/>
  <c r="AX386" i="20"/>
  <c r="AX387" i="20"/>
  <c r="AX388" i="20"/>
  <c r="AX389" i="20"/>
  <c r="AX390" i="20"/>
  <c r="AX391" i="20"/>
  <c r="AX392" i="20"/>
  <c r="AX393" i="20"/>
  <c r="AX394" i="20"/>
  <c r="AX395" i="20"/>
  <c r="AX396" i="20"/>
  <c r="AX397" i="20"/>
  <c r="AX398" i="20"/>
  <c r="AX399" i="20"/>
  <c r="AX400" i="20"/>
  <c r="AX401" i="20"/>
  <c r="AX402" i="20"/>
  <c r="AX403" i="20"/>
  <c r="AV2" i="20"/>
  <c r="AV3" i="20"/>
  <c r="AV4" i="20"/>
  <c r="AV5" i="20"/>
  <c r="AV6" i="20"/>
  <c r="AV7" i="20"/>
  <c r="AV8"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V93" i="20"/>
  <c r="AV94" i="20"/>
  <c r="AV95" i="20"/>
  <c r="AV96" i="20"/>
  <c r="AV97" i="20"/>
  <c r="AV98" i="20"/>
  <c r="AV99" i="20"/>
  <c r="AV100" i="20"/>
  <c r="AV101" i="20"/>
  <c r="AV102" i="20"/>
  <c r="AV103" i="20"/>
  <c r="AV104" i="20"/>
  <c r="AV105" i="20"/>
  <c r="AV106" i="20"/>
  <c r="AV107" i="20"/>
  <c r="AV108" i="20"/>
  <c r="AV109" i="20"/>
  <c r="AV110" i="20"/>
  <c r="AV111" i="20"/>
  <c r="AV112" i="20"/>
  <c r="AV113" i="20"/>
  <c r="AV114" i="20"/>
  <c r="AV115" i="20"/>
  <c r="AV116" i="20"/>
  <c r="AV117" i="20"/>
  <c r="AV118" i="20"/>
  <c r="AV119" i="20"/>
  <c r="AV120" i="20"/>
  <c r="AV121" i="20"/>
  <c r="AV122" i="20"/>
  <c r="AV123" i="20"/>
  <c r="AV124" i="20"/>
  <c r="AV125" i="20"/>
  <c r="AV126" i="20"/>
  <c r="AV127" i="20"/>
  <c r="AV128" i="20"/>
  <c r="AV129" i="20"/>
  <c r="AV130" i="20"/>
  <c r="AV131" i="20"/>
  <c r="AV132" i="20"/>
  <c r="AV133" i="20"/>
  <c r="AV134" i="20"/>
  <c r="AV135" i="20"/>
  <c r="AV136" i="20"/>
  <c r="AV137" i="20"/>
  <c r="AV138" i="20"/>
  <c r="AV139" i="20"/>
  <c r="AV140" i="20"/>
  <c r="AV141" i="20"/>
  <c r="AV142" i="20"/>
  <c r="AV143" i="20"/>
  <c r="AV144" i="20"/>
  <c r="AV145" i="20"/>
  <c r="AV146" i="20"/>
  <c r="AV147" i="20"/>
  <c r="AV148" i="20"/>
  <c r="AV149" i="20"/>
  <c r="AV150" i="20"/>
  <c r="AV151" i="20"/>
  <c r="AV152" i="20"/>
  <c r="AV153" i="20"/>
  <c r="AV154" i="20"/>
  <c r="AV155" i="20"/>
  <c r="AV156" i="20"/>
  <c r="AV157" i="20"/>
  <c r="AV158" i="20"/>
  <c r="AV159" i="20"/>
  <c r="AV160" i="20"/>
  <c r="AV161" i="20"/>
  <c r="AV162" i="20"/>
  <c r="AV163" i="20"/>
  <c r="AV164" i="20"/>
  <c r="AV165" i="20"/>
  <c r="AV166" i="20"/>
  <c r="AV167" i="20"/>
  <c r="AV168" i="20"/>
  <c r="AV169" i="20"/>
  <c r="AV170" i="20"/>
  <c r="AV171" i="20"/>
  <c r="AV172" i="20"/>
  <c r="AV173" i="20"/>
  <c r="AV174" i="20"/>
  <c r="AV175" i="20"/>
  <c r="AV176" i="20"/>
  <c r="AV177" i="20"/>
  <c r="AV178" i="20"/>
  <c r="AV179" i="20"/>
  <c r="AV180" i="20"/>
  <c r="AV181" i="20"/>
  <c r="AV182" i="20"/>
  <c r="AV183" i="20"/>
  <c r="AV184" i="20"/>
  <c r="AV185" i="20"/>
  <c r="AV186" i="20"/>
  <c r="AV187" i="20"/>
  <c r="AV188" i="20"/>
  <c r="AV189" i="20"/>
  <c r="AV190" i="20"/>
  <c r="AV191" i="20"/>
  <c r="AV192" i="20"/>
  <c r="AV193" i="20"/>
  <c r="AV194" i="20"/>
  <c r="AV195" i="20"/>
  <c r="AV196" i="20"/>
  <c r="AV197" i="20"/>
  <c r="AV198" i="20"/>
  <c r="AV199" i="20"/>
  <c r="AV200" i="20"/>
  <c r="AV201" i="20"/>
  <c r="AV202" i="20"/>
  <c r="AV203" i="20"/>
  <c r="AV204" i="20"/>
  <c r="AV205" i="20"/>
  <c r="AV206" i="20"/>
  <c r="AV207" i="20"/>
  <c r="AV208" i="20"/>
  <c r="AV209" i="20"/>
  <c r="AV210" i="20"/>
  <c r="AV211" i="20"/>
  <c r="AV212" i="20"/>
  <c r="AV213" i="20"/>
  <c r="AV214" i="20"/>
  <c r="AV215" i="20"/>
  <c r="AV216" i="20"/>
  <c r="AV217" i="20"/>
  <c r="AV218" i="20"/>
  <c r="AV219" i="20"/>
  <c r="AV220" i="20"/>
  <c r="AV221" i="20"/>
  <c r="AV222" i="20"/>
  <c r="AV223" i="20"/>
  <c r="AV224" i="20"/>
  <c r="AV225" i="20"/>
  <c r="AV226" i="20"/>
  <c r="AV227" i="20"/>
  <c r="AV228" i="20"/>
  <c r="AV229" i="20"/>
  <c r="AV230" i="20"/>
  <c r="AV231" i="20"/>
  <c r="AV232" i="20"/>
  <c r="AV233" i="20"/>
  <c r="AV234" i="20"/>
  <c r="AV235" i="20"/>
  <c r="AV236" i="20"/>
  <c r="AV237" i="20"/>
  <c r="AV238" i="20"/>
  <c r="AV239" i="20"/>
  <c r="AV240" i="20"/>
  <c r="AV241" i="20"/>
  <c r="AV242" i="20"/>
  <c r="AV243" i="20"/>
  <c r="AV244" i="20"/>
  <c r="AV245" i="20"/>
  <c r="AV246" i="20"/>
  <c r="AV247" i="20"/>
  <c r="AV248" i="20"/>
  <c r="AV249" i="20"/>
  <c r="AV250" i="20"/>
  <c r="AV251" i="20"/>
  <c r="AV252" i="20"/>
  <c r="AV253" i="20"/>
  <c r="AV254" i="20"/>
  <c r="AV255" i="20"/>
  <c r="AV256" i="20"/>
  <c r="AV257" i="20"/>
  <c r="AV258" i="20"/>
  <c r="AV259" i="20"/>
  <c r="AV260" i="20"/>
  <c r="AV261" i="20"/>
  <c r="AV262" i="20"/>
  <c r="AV263" i="20"/>
  <c r="AV264" i="20"/>
  <c r="AV265" i="20"/>
  <c r="AV266" i="20"/>
  <c r="AV267" i="20"/>
  <c r="AV268" i="20"/>
  <c r="AV269" i="20"/>
  <c r="AV270" i="20"/>
  <c r="AV271" i="20"/>
  <c r="AV272" i="20"/>
  <c r="AV273" i="20"/>
  <c r="AV274" i="20"/>
  <c r="AV275" i="20"/>
  <c r="AV276" i="20"/>
  <c r="AV277" i="20"/>
  <c r="AV278" i="20"/>
  <c r="AV279" i="20"/>
  <c r="AV280" i="20"/>
  <c r="AV281" i="20"/>
  <c r="AV282" i="20"/>
  <c r="AV283" i="20"/>
  <c r="AV284" i="20"/>
  <c r="AV285" i="20"/>
  <c r="AV286" i="20"/>
  <c r="AV287" i="20"/>
  <c r="AV288" i="20"/>
  <c r="AV289" i="20"/>
  <c r="AV290" i="20"/>
  <c r="AV291" i="20"/>
  <c r="AV292" i="20"/>
  <c r="AV293" i="20"/>
  <c r="AV294" i="20"/>
  <c r="AV295" i="20"/>
  <c r="AV296" i="20"/>
  <c r="AV297" i="20"/>
  <c r="AV298" i="20"/>
  <c r="AV299" i="20"/>
  <c r="AV300" i="20"/>
  <c r="AV301" i="20"/>
  <c r="AV302" i="20"/>
  <c r="AV303" i="20"/>
  <c r="AV304" i="20"/>
  <c r="AV305" i="20"/>
  <c r="AV306" i="20"/>
  <c r="AV307" i="20"/>
  <c r="AV308" i="20"/>
  <c r="AV309" i="20"/>
  <c r="AV310" i="20"/>
  <c r="AV311" i="20"/>
  <c r="AV312" i="20"/>
  <c r="AV313" i="20"/>
  <c r="AV314" i="20"/>
  <c r="AV315" i="20"/>
  <c r="AV316" i="20"/>
  <c r="AV317" i="20"/>
  <c r="AV318" i="20"/>
  <c r="AV319" i="20"/>
  <c r="AV320" i="20"/>
  <c r="AV321" i="20"/>
  <c r="AV322" i="20"/>
  <c r="AV323" i="20"/>
  <c r="AV324" i="20"/>
  <c r="AV325" i="20"/>
  <c r="AV326" i="20"/>
  <c r="AV327" i="20"/>
  <c r="AV328" i="20"/>
  <c r="AV329" i="20"/>
  <c r="AV330" i="20"/>
  <c r="AV331" i="20"/>
  <c r="AV332" i="20"/>
  <c r="AV333" i="20"/>
  <c r="AV334" i="20"/>
  <c r="AV335" i="20"/>
  <c r="AV336" i="20"/>
  <c r="AV337" i="20"/>
  <c r="AV338" i="20"/>
  <c r="AV339" i="20"/>
  <c r="AV340" i="20"/>
  <c r="AV341" i="20"/>
  <c r="AV342" i="20"/>
  <c r="AV343" i="20"/>
  <c r="AV344" i="20"/>
  <c r="AV345" i="20"/>
  <c r="AV346" i="20"/>
  <c r="AV347" i="20"/>
  <c r="AV348" i="20"/>
  <c r="AV349" i="20"/>
  <c r="AV350" i="20"/>
  <c r="AV351" i="20"/>
  <c r="AV352" i="20"/>
  <c r="AV353" i="20"/>
  <c r="AV354" i="20"/>
  <c r="AV355" i="20"/>
  <c r="AV356" i="20"/>
  <c r="AV357" i="20"/>
  <c r="AV358" i="20"/>
  <c r="AV359" i="20"/>
  <c r="AV360" i="20"/>
  <c r="AV361" i="20"/>
  <c r="AV362" i="20"/>
  <c r="AV363" i="20"/>
  <c r="AV364" i="20"/>
  <c r="AV365" i="20"/>
  <c r="AV366" i="20"/>
  <c r="AV367" i="20"/>
  <c r="AV368" i="20"/>
  <c r="AV369" i="20"/>
  <c r="AV370" i="20"/>
  <c r="AV371" i="20"/>
  <c r="AV372" i="20"/>
  <c r="AV373" i="20"/>
  <c r="AV374" i="20"/>
  <c r="AV375" i="20"/>
  <c r="AV376" i="20"/>
  <c r="AV377" i="20"/>
  <c r="AV378" i="20"/>
  <c r="AV379" i="20"/>
  <c r="AV380" i="20"/>
  <c r="AV381" i="20"/>
  <c r="AV382" i="20"/>
  <c r="AV383" i="20"/>
  <c r="AV384" i="20"/>
  <c r="AV385" i="20"/>
  <c r="AV386" i="20"/>
  <c r="AV387" i="20"/>
  <c r="AV388" i="20"/>
  <c r="AV389" i="20"/>
  <c r="AV390" i="20"/>
  <c r="AV391" i="20"/>
  <c r="AV392" i="20"/>
  <c r="AV393" i="20"/>
  <c r="AV394" i="20"/>
  <c r="AV395" i="20"/>
  <c r="AV396" i="20"/>
  <c r="AV397" i="20"/>
  <c r="AV398" i="20"/>
  <c r="AV399" i="20"/>
  <c r="AV400" i="20"/>
  <c r="AV401" i="20"/>
  <c r="AV402" i="20"/>
  <c r="AV403" i="20"/>
  <c r="AS2" i="20"/>
  <c r="AS3" i="20"/>
  <c r="AS4" i="20"/>
  <c r="AS5" i="20"/>
  <c r="AS6" i="20"/>
  <c r="AS7" i="20"/>
  <c r="AS8"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S93" i="20"/>
  <c r="AS94" i="20"/>
  <c r="AS95" i="20"/>
  <c r="AS96" i="20"/>
  <c r="AS97" i="20"/>
  <c r="AS98" i="20"/>
  <c r="AS99" i="20"/>
  <c r="AS100" i="20"/>
  <c r="AS101" i="20"/>
  <c r="AS102" i="20"/>
  <c r="AS103" i="20"/>
  <c r="AS104" i="20"/>
  <c r="AS105" i="20"/>
  <c r="AS106" i="20"/>
  <c r="AS107" i="20"/>
  <c r="AS108" i="20"/>
  <c r="AS109" i="20"/>
  <c r="AS110" i="20"/>
  <c r="AS111" i="20"/>
  <c r="AS112" i="20"/>
  <c r="AS113" i="20"/>
  <c r="AS114" i="20"/>
  <c r="AS115" i="20"/>
  <c r="AS116" i="20"/>
  <c r="AS117" i="20"/>
  <c r="AS118" i="20"/>
  <c r="AS119" i="20"/>
  <c r="AS120" i="20"/>
  <c r="AS121" i="20"/>
  <c r="AS122" i="20"/>
  <c r="AS123" i="20"/>
  <c r="AS124" i="20"/>
  <c r="AS125" i="20"/>
  <c r="AS126" i="20"/>
  <c r="AS127" i="20"/>
  <c r="AS128" i="20"/>
  <c r="AS129" i="20"/>
  <c r="AS130" i="20"/>
  <c r="AS131" i="20"/>
  <c r="AS132" i="20"/>
  <c r="AS133" i="20"/>
  <c r="AS134" i="20"/>
  <c r="AS135" i="20"/>
  <c r="AS136" i="20"/>
  <c r="AS137" i="20"/>
  <c r="AS138" i="20"/>
  <c r="AS139" i="20"/>
  <c r="AS140" i="20"/>
  <c r="AS141" i="20"/>
  <c r="AS142" i="20"/>
  <c r="AS143" i="20"/>
  <c r="AS144" i="20"/>
  <c r="AS145" i="20"/>
  <c r="AS146" i="20"/>
  <c r="AS147" i="20"/>
  <c r="AS148" i="20"/>
  <c r="AS149" i="20"/>
  <c r="AS150" i="20"/>
  <c r="AS151" i="20"/>
  <c r="AS152" i="20"/>
  <c r="AS153" i="20"/>
  <c r="AS154" i="20"/>
  <c r="AS155" i="20"/>
  <c r="AS156" i="20"/>
  <c r="AS157" i="20"/>
  <c r="AS158" i="20"/>
  <c r="AS159" i="20"/>
  <c r="AS160" i="20"/>
  <c r="AS161" i="20"/>
  <c r="AS162" i="20"/>
  <c r="AS163" i="20"/>
  <c r="AS164" i="20"/>
  <c r="AS165" i="20"/>
  <c r="AS166" i="20"/>
  <c r="AS167" i="20"/>
  <c r="AS168" i="20"/>
  <c r="AS169" i="20"/>
  <c r="AS170" i="20"/>
  <c r="AS171" i="20"/>
  <c r="AS172" i="20"/>
  <c r="AS173" i="20"/>
  <c r="AS174" i="20"/>
  <c r="AS175" i="20"/>
  <c r="AS176" i="20"/>
  <c r="AS177" i="20"/>
  <c r="AS178" i="20"/>
  <c r="AS179" i="20"/>
  <c r="AS180" i="20"/>
  <c r="AS181" i="20"/>
  <c r="AS182" i="20"/>
  <c r="AS183" i="20"/>
  <c r="AS184" i="20"/>
  <c r="AS185" i="20"/>
  <c r="AS186" i="20"/>
  <c r="AS187" i="20"/>
  <c r="AS188" i="20"/>
  <c r="AS189" i="20"/>
  <c r="AS190" i="20"/>
  <c r="AS191" i="20"/>
  <c r="AS192" i="20"/>
  <c r="AS193" i="20"/>
  <c r="AS194" i="20"/>
  <c r="AS195" i="20"/>
  <c r="AS196" i="20"/>
  <c r="AS197" i="20"/>
  <c r="AS198" i="20"/>
  <c r="AS199" i="20"/>
  <c r="AS200" i="20"/>
  <c r="AS201" i="20"/>
  <c r="AS202" i="20"/>
  <c r="AS203" i="20"/>
  <c r="AS204" i="20"/>
  <c r="AS205" i="20"/>
  <c r="AS206" i="20"/>
  <c r="AS207" i="20"/>
  <c r="AS208" i="20"/>
  <c r="AS209" i="20"/>
  <c r="AS210" i="20"/>
  <c r="AS211" i="20"/>
  <c r="AS212" i="20"/>
  <c r="AS213" i="20"/>
  <c r="AS214" i="20"/>
  <c r="AS215" i="20"/>
  <c r="AS216" i="20"/>
  <c r="AS217" i="20"/>
  <c r="AS218" i="20"/>
  <c r="AS219" i="20"/>
  <c r="AS220" i="20"/>
  <c r="AS221" i="20"/>
  <c r="AS222" i="20"/>
  <c r="AS223" i="20"/>
  <c r="AS224" i="20"/>
  <c r="AS225" i="20"/>
  <c r="AS226" i="20"/>
  <c r="AS227" i="20"/>
  <c r="AS228" i="20"/>
  <c r="AS229" i="20"/>
  <c r="AS230" i="20"/>
  <c r="AS231" i="20"/>
  <c r="AS232" i="20"/>
  <c r="AS233" i="20"/>
  <c r="AS234" i="20"/>
  <c r="AS235" i="20"/>
  <c r="AS236" i="20"/>
  <c r="AS237" i="20"/>
  <c r="AS238" i="20"/>
  <c r="AS239" i="20"/>
  <c r="AS240" i="20"/>
  <c r="AS241" i="20"/>
  <c r="AS242" i="20"/>
  <c r="AS243" i="20"/>
  <c r="AS244" i="20"/>
  <c r="AS245" i="20"/>
  <c r="AS246" i="20"/>
  <c r="AS247" i="20"/>
  <c r="AS248" i="20"/>
  <c r="AS249" i="20"/>
  <c r="AS250" i="20"/>
  <c r="AS251" i="20"/>
  <c r="AS252" i="20"/>
  <c r="AS253" i="20"/>
  <c r="AS254" i="20"/>
  <c r="AS255" i="20"/>
  <c r="AS256" i="20"/>
  <c r="AS257" i="20"/>
  <c r="AS258" i="20"/>
  <c r="AS259" i="20"/>
  <c r="AS260" i="20"/>
  <c r="AS261" i="20"/>
  <c r="AS262" i="20"/>
  <c r="AS263" i="20"/>
  <c r="AS264" i="20"/>
  <c r="AS265" i="20"/>
  <c r="AS266" i="20"/>
  <c r="AS267" i="20"/>
  <c r="AS268" i="20"/>
  <c r="AS269" i="20"/>
  <c r="AS270" i="20"/>
  <c r="AS271" i="20"/>
  <c r="AS272" i="20"/>
  <c r="AS273" i="20"/>
  <c r="AS274" i="20"/>
  <c r="AS275" i="20"/>
  <c r="AS276" i="20"/>
  <c r="AS277" i="20"/>
  <c r="AS278" i="20"/>
  <c r="AS279" i="20"/>
  <c r="AS280" i="20"/>
  <c r="AS281" i="20"/>
  <c r="AS282" i="20"/>
  <c r="AS283" i="20"/>
  <c r="AS284" i="20"/>
  <c r="AS285" i="20"/>
  <c r="AS286" i="20"/>
  <c r="AS287" i="20"/>
  <c r="AS288" i="20"/>
  <c r="AS289" i="20"/>
  <c r="AS290" i="20"/>
  <c r="AS291" i="20"/>
  <c r="AS292" i="20"/>
  <c r="AS293" i="20"/>
  <c r="AS294" i="20"/>
  <c r="AS295" i="20"/>
  <c r="AS296" i="20"/>
  <c r="AS297" i="20"/>
  <c r="AS298" i="20"/>
  <c r="AS299" i="20"/>
  <c r="AS300" i="20"/>
  <c r="AS301" i="20"/>
  <c r="AS302" i="20"/>
  <c r="AS303" i="20"/>
  <c r="AS304" i="20"/>
  <c r="AS305" i="20"/>
  <c r="AS306" i="20"/>
  <c r="AS307" i="20"/>
  <c r="AS308" i="20"/>
  <c r="AS309" i="20"/>
  <c r="AS310" i="20"/>
  <c r="AS311" i="20"/>
  <c r="AS312" i="20"/>
  <c r="AS313" i="20"/>
  <c r="AS314" i="20"/>
  <c r="AS315" i="20"/>
  <c r="AS316" i="20"/>
  <c r="AS317" i="20"/>
  <c r="AS318" i="20"/>
  <c r="AS319" i="20"/>
  <c r="AS320" i="20"/>
  <c r="AS321" i="20"/>
  <c r="AS322" i="20"/>
  <c r="AS323" i="20"/>
  <c r="AS324" i="20"/>
  <c r="AS325" i="20"/>
  <c r="AS326" i="20"/>
  <c r="AS327" i="20"/>
  <c r="AS328" i="20"/>
  <c r="AS329" i="20"/>
  <c r="AS330" i="20"/>
  <c r="AS331" i="20"/>
  <c r="AS332" i="20"/>
  <c r="AS333" i="20"/>
  <c r="AS334" i="20"/>
  <c r="AS335" i="20"/>
  <c r="AS336" i="20"/>
  <c r="AS337" i="20"/>
  <c r="AS338" i="20"/>
  <c r="AS339" i="20"/>
  <c r="AS340" i="20"/>
  <c r="AS341" i="20"/>
  <c r="AS342" i="20"/>
  <c r="AS343" i="20"/>
  <c r="AS344" i="20"/>
  <c r="AS345" i="20"/>
  <c r="AS346" i="20"/>
  <c r="AS347" i="20"/>
  <c r="AS348" i="20"/>
  <c r="AS349" i="20"/>
  <c r="AS350" i="20"/>
  <c r="AS351" i="20"/>
  <c r="AS352" i="20"/>
  <c r="AS353" i="20"/>
  <c r="AS354" i="20"/>
  <c r="AS355" i="20"/>
  <c r="AS356" i="20"/>
  <c r="AS357" i="20"/>
  <c r="AS358" i="20"/>
  <c r="AS359" i="20"/>
  <c r="AS360" i="20"/>
  <c r="AS361" i="20"/>
  <c r="AS362" i="20"/>
  <c r="AS363" i="20"/>
  <c r="AS364" i="20"/>
  <c r="AS365" i="20"/>
  <c r="AS366" i="20"/>
  <c r="AS367" i="20"/>
  <c r="AS368" i="20"/>
  <c r="AS369" i="20"/>
  <c r="AS370" i="20"/>
  <c r="AS371" i="20"/>
  <c r="AS372" i="20"/>
  <c r="AS373" i="20"/>
  <c r="AS374" i="20"/>
  <c r="AS375" i="20"/>
  <c r="AS376" i="20"/>
  <c r="AS377" i="20"/>
  <c r="AS378" i="20"/>
  <c r="AS379" i="20"/>
  <c r="AS380" i="20"/>
  <c r="AS381" i="20"/>
  <c r="AS382" i="20"/>
  <c r="AS383" i="20"/>
  <c r="AS384" i="20"/>
  <c r="AS385" i="20"/>
  <c r="AS386" i="20"/>
  <c r="AS387" i="20"/>
  <c r="AS388" i="20"/>
  <c r="AS389" i="20"/>
  <c r="AS390" i="20"/>
  <c r="AS391" i="20"/>
  <c r="AS392" i="20"/>
  <c r="AS393" i="20"/>
  <c r="AS394" i="20"/>
  <c r="AS395" i="20"/>
  <c r="AS396" i="20"/>
  <c r="AS397" i="20"/>
  <c r="AS398" i="20"/>
  <c r="AS399" i="20"/>
  <c r="AS400" i="20"/>
  <c r="AS401" i="20"/>
  <c r="AS402" i="20"/>
  <c r="AS403" i="20"/>
  <c r="AP2" i="20"/>
  <c r="AP3" i="20"/>
  <c r="AP4" i="20"/>
  <c r="AP5" i="20"/>
  <c r="AP6" i="20"/>
  <c r="AP7" i="20"/>
  <c r="AP8"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P93" i="20"/>
  <c r="AP94" i="20"/>
  <c r="AP95" i="20"/>
  <c r="AP96" i="20"/>
  <c r="AP97" i="20"/>
  <c r="AP98" i="20"/>
  <c r="AP99" i="20"/>
  <c r="AP100" i="20"/>
  <c r="AP101" i="20"/>
  <c r="AP102" i="20"/>
  <c r="AP103" i="20"/>
  <c r="AP104" i="20"/>
  <c r="AP105" i="20"/>
  <c r="AP106" i="20"/>
  <c r="AP107" i="20"/>
  <c r="AP108" i="20"/>
  <c r="AP109" i="20"/>
  <c r="AP110" i="20"/>
  <c r="AP111" i="20"/>
  <c r="AP112" i="20"/>
  <c r="AP113" i="20"/>
  <c r="AP114" i="20"/>
  <c r="AP115" i="20"/>
  <c r="AP116" i="20"/>
  <c r="AP117" i="20"/>
  <c r="AP118" i="20"/>
  <c r="AP119" i="20"/>
  <c r="AP120" i="20"/>
  <c r="AP121" i="20"/>
  <c r="AP122" i="20"/>
  <c r="AP123" i="20"/>
  <c r="AP124" i="20"/>
  <c r="AP125" i="20"/>
  <c r="AP126" i="20"/>
  <c r="AP127" i="20"/>
  <c r="AP128" i="20"/>
  <c r="AP129" i="20"/>
  <c r="AP130" i="20"/>
  <c r="AP131" i="20"/>
  <c r="AP132" i="20"/>
  <c r="AP133" i="20"/>
  <c r="AP134" i="20"/>
  <c r="AP135" i="20"/>
  <c r="AP136" i="20"/>
  <c r="AP137" i="20"/>
  <c r="AP138" i="20"/>
  <c r="AP139" i="20"/>
  <c r="AP140" i="20"/>
  <c r="AP141" i="20"/>
  <c r="AP142" i="20"/>
  <c r="AP143" i="20"/>
  <c r="AP144" i="20"/>
  <c r="AP145" i="20"/>
  <c r="AP146" i="20"/>
  <c r="AP147" i="20"/>
  <c r="AP148" i="20"/>
  <c r="AP149" i="20"/>
  <c r="AP150" i="20"/>
  <c r="AP151" i="20"/>
  <c r="AP152" i="20"/>
  <c r="AP153" i="20"/>
  <c r="AP154" i="20"/>
  <c r="AP155" i="20"/>
  <c r="AP156" i="20"/>
  <c r="AP157" i="20"/>
  <c r="AP158" i="20"/>
  <c r="AP159" i="20"/>
  <c r="AP160" i="20"/>
  <c r="AP161" i="20"/>
  <c r="AP162" i="20"/>
  <c r="AP163" i="20"/>
  <c r="AP164" i="20"/>
  <c r="AP165" i="20"/>
  <c r="AP166" i="20"/>
  <c r="AP167" i="20"/>
  <c r="AP168" i="20"/>
  <c r="AP169" i="20"/>
  <c r="AP170" i="20"/>
  <c r="AP171" i="20"/>
  <c r="AP172" i="20"/>
  <c r="AP173" i="20"/>
  <c r="AP174" i="20"/>
  <c r="AP175" i="20"/>
  <c r="AP176" i="20"/>
  <c r="AP177" i="20"/>
  <c r="AP178" i="20"/>
  <c r="AP179" i="20"/>
  <c r="AP180" i="20"/>
  <c r="AP181" i="20"/>
  <c r="AP182" i="20"/>
  <c r="AP183" i="20"/>
  <c r="AP184" i="20"/>
  <c r="AP185" i="20"/>
  <c r="AP186" i="20"/>
  <c r="AP187" i="20"/>
  <c r="AP188" i="20"/>
  <c r="AP189" i="20"/>
  <c r="AP190" i="20"/>
  <c r="AP191" i="20"/>
  <c r="AP192" i="20"/>
  <c r="AP193" i="20"/>
  <c r="AP194" i="20"/>
  <c r="AP195" i="20"/>
  <c r="AP196" i="20"/>
  <c r="AP197" i="20"/>
  <c r="AP198" i="20"/>
  <c r="AP199" i="20"/>
  <c r="AP200" i="20"/>
  <c r="AP201" i="20"/>
  <c r="AP202" i="20"/>
  <c r="AP203" i="20"/>
  <c r="AP204" i="20"/>
  <c r="AP205" i="20"/>
  <c r="AP206" i="20"/>
  <c r="AP207" i="20"/>
  <c r="AP208" i="20"/>
  <c r="AP209" i="20"/>
  <c r="AP210" i="20"/>
  <c r="AP211" i="20"/>
  <c r="AP212" i="20"/>
  <c r="AP213" i="20"/>
  <c r="AP214" i="20"/>
  <c r="AP215" i="20"/>
  <c r="AP216" i="20"/>
  <c r="AP217" i="20"/>
  <c r="AP218" i="20"/>
  <c r="AP219" i="20"/>
  <c r="AP220" i="20"/>
  <c r="AP221" i="20"/>
  <c r="AP222" i="20"/>
  <c r="AP223" i="20"/>
  <c r="AP224" i="20"/>
  <c r="AP225" i="20"/>
  <c r="AP226" i="20"/>
  <c r="AP227" i="20"/>
  <c r="AP228" i="20"/>
  <c r="AP229" i="20"/>
  <c r="AP230" i="20"/>
  <c r="AP231" i="20"/>
  <c r="AP232" i="20"/>
  <c r="AP233" i="20"/>
  <c r="AP234" i="20"/>
  <c r="AP235" i="20"/>
  <c r="AP236" i="20"/>
  <c r="AP237" i="20"/>
  <c r="AP238" i="20"/>
  <c r="AP239" i="20"/>
  <c r="AP240" i="20"/>
  <c r="AP241" i="20"/>
  <c r="AP242" i="20"/>
  <c r="AP243" i="20"/>
  <c r="AP244" i="20"/>
  <c r="AP245" i="20"/>
  <c r="AP246" i="20"/>
  <c r="AP247" i="20"/>
  <c r="AP248" i="20"/>
  <c r="AP249" i="20"/>
  <c r="AP250" i="20"/>
  <c r="AP251" i="20"/>
  <c r="AP252" i="20"/>
  <c r="AP253" i="20"/>
  <c r="AP254" i="20"/>
  <c r="AP255" i="20"/>
  <c r="AP256" i="20"/>
  <c r="AP257" i="20"/>
  <c r="AP258" i="20"/>
  <c r="AP259" i="20"/>
  <c r="AP260" i="20"/>
  <c r="AP261" i="20"/>
  <c r="AP262" i="20"/>
  <c r="AP263" i="20"/>
  <c r="AP264" i="20"/>
  <c r="AP265" i="20"/>
  <c r="AP266" i="20"/>
  <c r="AP267" i="20"/>
  <c r="AP268" i="20"/>
  <c r="AP269" i="20"/>
  <c r="AP270" i="20"/>
  <c r="AP271" i="20"/>
  <c r="AP272" i="20"/>
  <c r="AP273" i="20"/>
  <c r="AP274" i="20"/>
  <c r="AP275" i="20"/>
  <c r="AP276" i="20"/>
  <c r="AP277" i="20"/>
  <c r="AP278" i="20"/>
  <c r="AP279" i="20"/>
  <c r="AP280" i="20"/>
  <c r="AP281" i="20"/>
  <c r="AP282" i="20"/>
  <c r="AP283" i="20"/>
  <c r="AP284" i="20"/>
  <c r="AP285" i="20"/>
  <c r="AP286" i="20"/>
  <c r="AP287" i="20"/>
  <c r="AP288" i="20"/>
  <c r="AP289" i="20"/>
  <c r="AP290" i="20"/>
  <c r="AP291" i="20"/>
  <c r="AP292" i="20"/>
  <c r="AP293" i="20"/>
  <c r="AP294" i="20"/>
  <c r="AP295" i="20"/>
  <c r="AP296" i="20"/>
  <c r="AP297" i="20"/>
  <c r="AP298" i="20"/>
  <c r="AP299" i="20"/>
  <c r="AP300" i="20"/>
  <c r="AP301" i="20"/>
  <c r="AP302" i="20"/>
  <c r="AP303" i="20"/>
  <c r="AP304" i="20"/>
  <c r="AP305" i="20"/>
  <c r="AP306" i="20"/>
  <c r="AP307" i="20"/>
  <c r="AP308" i="20"/>
  <c r="AP309" i="20"/>
  <c r="AP310" i="20"/>
  <c r="AP311" i="20"/>
  <c r="AP312" i="20"/>
  <c r="AP313" i="20"/>
  <c r="AP314" i="20"/>
  <c r="AP315" i="20"/>
  <c r="AP316" i="20"/>
  <c r="AP317" i="20"/>
  <c r="AP318" i="20"/>
  <c r="AP319" i="20"/>
  <c r="AP320" i="20"/>
  <c r="AP321" i="20"/>
  <c r="AP322" i="20"/>
  <c r="AP323" i="20"/>
  <c r="AP324" i="20"/>
  <c r="AP325" i="20"/>
  <c r="AP326" i="20"/>
  <c r="AP327" i="20"/>
  <c r="AP328" i="20"/>
  <c r="AP329" i="20"/>
  <c r="AP330" i="20"/>
  <c r="AP331" i="20"/>
  <c r="AP332" i="20"/>
  <c r="AP333" i="20"/>
  <c r="AP334" i="20"/>
  <c r="AP335" i="20"/>
  <c r="AP336" i="20"/>
  <c r="AP337" i="20"/>
  <c r="AP338" i="20"/>
  <c r="AP339" i="20"/>
  <c r="AP340" i="20"/>
  <c r="AP341" i="20"/>
  <c r="AP342" i="20"/>
  <c r="AP343" i="20"/>
  <c r="AP344" i="20"/>
  <c r="AP345" i="20"/>
  <c r="AP346" i="20"/>
  <c r="AP347" i="20"/>
  <c r="AP348" i="20"/>
  <c r="AP349" i="20"/>
  <c r="AP350" i="20"/>
  <c r="AP351" i="20"/>
  <c r="AP352" i="20"/>
  <c r="AP353" i="20"/>
  <c r="AP354" i="20"/>
  <c r="AP355" i="20"/>
  <c r="AP356" i="20"/>
  <c r="AP357" i="20"/>
  <c r="AP358" i="20"/>
  <c r="AP359" i="20"/>
  <c r="AP360" i="20"/>
  <c r="AP361" i="20"/>
  <c r="AP362" i="20"/>
  <c r="AP363" i="20"/>
  <c r="AP364" i="20"/>
  <c r="AP365" i="20"/>
  <c r="AP366" i="20"/>
  <c r="AP367" i="20"/>
  <c r="AP368" i="20"/>
  <c r="AP369" i="20"/>
  <c r="AP370" i="20"/>
  <c r="AP371" i="20"/>
  <c r="AP372" i="20"/>
  <c r="AP373" i="20"/>
  <c r="AP374" i="20"/>
  <c r="AP375" i="20"/>
  <c r="AP376" i="20"/>
  <c r="AP377" i="20"/>
  <c r="AP378" i="20"/>
  <c r="AP379" i="20"/>
  <c r="AP380" i="20"/>
  <c r="AP381" i="20"/>
  <c r="AP382" i="20"/>
  <c r="AP383" i="20"/>
  <c r="AP384" i="20"/>
  <c r="AP385" i="20"/>
  <c r="AP386" i="20"/>
  <c r="AP387" i="20"/>
  <c r="AP388" i="20"/>
  <c r="AP389" i="20"/>
  <c r="AP390" i="20"/>
  <c r="AP391" i="20"/>
  <c r="AP392" i="20"/>
  <c r="AP393" i="20"/>
  <c r="AP394" i="20"/>
  <c r="AP395" i="20"/>
  <c r="AP396" i="20"/>
  <c r="AP397" i="20"/>
  <c r="AP398" i="20"/>
  <c r="AP399" i="20"/>
  <c r="AP400" i="20"/>
  <c r="AP401" i="20"/>
  <c r="AP402" i="20"/>
  <c r="AP403" i="20"/>
  <c r="AO2" i="20"/>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3" i="20"/>
  <c r="T54" i="20"/>
  <c r="T55"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T194" i="20"/>
  <c r="T195" i="20"/>
  <c r="T196" i="20"/>
  <c r="T197" i="20"/>
  <c r="T198" i="20"/>
  <c r="T199" i="20"/>
  <c r="T200" i="20"/>
  <c r="T201" i="20"/>
  <c r="T202" i="20"/>
  <c r="T203" i="20"/>
  <c r="T204" i="20"/>
  <c r="T205" i="20"/>
  <c r="T206" i="20"/>
  <c r="T207" i="20"/>
  <c r="T208" i="20"/>
  <c r="T209" i="20"/>
  <c r="T210" i="20"/>
  <c r="T211" i="20"/>
  <c r="T212" i="20"/>
  <c r="T213" i="20"/>
  <c r="T214" i="20"/>
  <c r="T215" i="20"/>
  <c r="T216" i="20"/>
  <c r="T217" i="20"/>
  <c r="T218" i="20"/>
  <c r="T219" i="20"/>
  <c r="T220" i="20"/>
  <c r="T221" i="20"/>
  <c r="T222" i="20"/>
  <c r="T223" i="20"/>
  <c r="T224" i="20"/>
  <c r="T225" i="20"/>
  <c r="T226" i="20"/>
  <c r="T227" i="20"/>
  <c r="T228" i="20"/>
  <c r="T229" i="20"/>
  <c r="T230" i="20"/>
  <c r="T231" i="20"/>
  <c r="T232" i="20"/>
  <c r="T233" i="20"/>
  <c r="T234" i="20"/>
  <c r="T235" i="20"/>
  <c r="T236" i="20"/>
  <c r="T237" i="20"/>
  <c r="T238" i="20"/>
  <c r="T239" i="20"/>
  <c r="T240" i="20"/>
  <c r="T241" i="20"/>
  <c r="T242" i="20"/>
  <c r="T243" i="20"/>
  <c r="T244" i="20"/>
  <c r="T245" i="20"/>
  <c r="T246" i="20"/>
  <c r="T247" i="20"/>
  <c r="T248" i="20"/>
  <c r="T249" i="20"/>
  <c r="T250" i="20"/>
  <c r="T251" i="20"/>
  <c r="T252" i="20"/>
  <c r="T253" i="20"/>
  <c r="T254" i="20"/>
  <c r="T255" i="20"/>
  <c r="T256" i="20"/>
  <c r="T257" i="20"/>
  <c r="T258" i="20"/>
  <c r="T259" i="20"/>
  <c r="T260" i="20"/>
  <c r="T261" i="20"/>
  <c r="T262" i="20"/>
  <c r="T263" i="20"/>
  <c r="T264" i="20"/>
  <c r="T265" i="20"/>
  <c r="T266" i="20"/>
  <c r="T267" i="20"/>
  <c r="T268" i="20"/>
  <c r="T269" i="20"/>
  <c r="T270" i="20"/>
  <c r="T271" i="20"/>
  <c r="T272" i="20"/>
  <c r="T273" i="20"/>
  <c r="T274" i="20"/>
  <c r="T275" i="20"/>
  <c r="T276" i="20"/>
  <c r="T277" i="20"/>
  <c r="T278" i="20"/>
  <c r="T279" i="20"/>
  <c r="T280" i="20"/>
  <c r="T281" i="20"/>
  <c r="T282" i="20"/>
  <c r="T283" i="20"/>
  <c r="T284" i="20"/>
  <c r="T285" i="20"/>
  <c r="T286" i="20"/>
  <c r="T287" i="20"/>
  <c r="T288" i="20"/>
  <c r="T289" i="20"/>
  <c r="T290" i="20"/>
  <c r="T291" i="20"/>
  <c r="T292" i="20"/>
  <c r="T293" i="20"/>
  <c r="T294" i="20"/>
  <c r="T295" i="20"/>
  <c r="T296" i="20"/>
  <c r="T297" i="20"/>
  <c r="T298" i="20"/>
  <c r="T299" i="20"/>
  <c r="T300" i="20"/>
  <c r="T301" i="20"/>
  <c r="T302" i="20"/>
  <c r="T303" i="20"/>
  <c r="T304" i="20"/>
  <c r="T305" i="20"/>
  <c r="T306" i="20"/>
  <c r="T307" i="20"/>
  <c r="T308" i="20"/>
  <c r="T309" i="20"/>
  <c r="T310" i="20"/>
  <c r="T311" i="20"/>
  <c r="T312" i="20"/>
  <c r="T313" i="20"/>
  <c r="T314" i="20"/>
  <c r="T315" i="20"/>
  <c r="T316" i="20"/>
  <c r="T317" i="20"/>
  <c r="T318" i="20"/>
  <c r="T319" i="20"/>
  <c r="T320" i="20"/>
  <c r="T321" i="20"/>
  <c r="T322" i="20"/>
  <c r="T323" i="20"/>
  <c r="T324" i="20"/>
  <c r="T325" i="20"/>
  <c r="T326" i="20"/>
  <c r="T327" i="20"/>
  <c r="T328" i="20"/>
  <c r="T329" i="20"/>
  <c r="T330" i="20"/>
  <c r="T331" i="20"/>
  <c r="T332" i="20"/>
  <c r="T333" i="20"/>
  <c r="T334" i="20"/>
  <c r="T335" i="20"/>
  <c r="T336" i="20"/>
  <c r="T337" i="20"/>
  <c r="T338" i="20"/>
  <c r="T339" i="20"/>
  <c r="T340" i="20"/>
  <c r="T341" i="20"/>
  <c r="T342" i="20"/>
  <c r="T343" i="20"/>
  <c r="T344" i="20"/>
  <c r="T345" i="20"/>
  <c r="T346" i="20"/>
  <c r="T347" i="20"/>
  <c r="T348" i="20"/>
  <c r="T349" i="20"/>
  <c r="T350" i="20"/>
  <c r="T351" i="20"/>
  <c r="T352" i="20"/>
  <c r="T353" i="20"/>
  <c r="T354" i="20"/>
  <c r="T355" i="20"/>
  <c r="T356" i="20"/>
  <c r="T357" i="20"/>
  <c r="T358" i="20"/>
  <c r="T359" i="20"/>
  <c r="T360" i="20"/>
  <c r="T361" i="20"/>
  <c r="T362" i="20"/>
  <c r="T363" i="20"/>
  <c r="T364" i="20"/>
  <c r="T365" i="20"/>
  <c r="T366" i="20"/>
  <c r="T367" i="20"/>
  <c r="T368" i="20"/>
  <c r="T369" i="20"/>
  <c r="T370" i="20"/>
  <c r="T371" i="20"/>
  <c r="T372" i="20"/>
  <c r="T373" i="20"/>
  <c r="T374" i="20"/>
  <c r="T375" i="20"/>
  <c r="T376" i="20"/>
  <c r="T377" i="20"/>
  <c r="T378" i="20"/>
  <c r="T379" i="20"/>
  <c r="T380" i="20"/>
  <c r="T381" i="20"/>
  <c r="T382" i="20"/>
  <c r="T383" i="20"/>
  <c r="T384" i="20"/>
  <c r="T385" i="20"/>
  <c r="T386" i="20"/>
  <c r="T387" i="20"/>
  <c r="T388" i="20"/>
  <c r="T389" i="20"/>
  <c r="T390" i="20"/>
  <c r="T391" i="20"/>
  <c r="T392" i="20"/>
  <c r="T393" i="20"/>
  <c r="T394" i="20"/>
  <c r="T395" i="20"/>
  <c r="T396" i="20"/>
  <c r="T397" i="20"/>
  <c r="T398" i="20"/>
  <c r="T399" i="20"/>
  <c r="T400" i="20"/>
  <c r="T401" i="20"/>
  <c r="T402" i="20"/>
  <c r="T403" i="20"/>
  <c r="FD2" i="20"/>
  <c r="FD3" i="20"/>
  <c r="FD4" i="20"/>
  <c r="FD5" i="20"/>
  <c r="FD6" i="20"/>
  <c r="FD7" i="20"/>
  <c r="FD8" i="20"/>
  <c r="FD9" i="20"/>
  <c r="FD10" i="20"/>
  <c r="FD11" i="20"/>
  <c r="FD12" i="20"/>
  <c r="FD13" i="20"/>
  <c r="FD14" i="20"/>
  <c r="FD15" i="20"/>
  <c r="FD16" i="20"/>
  <c r="FD17" i="20"/>
  <c r="FD18" i="20"/>
  <c r="FD19" i="20"/>
  <c r="FD20" i="20"/>
  <c r="FD21" i="20"/>
  <c r="FD22" i="20"/>
  <c r="FD23" i="20"/>
  <c r="FD24" i="20"/>
  <c r="FD25" i="20"/>
  <c r="FD26" i="20"/>
  <c r="FD27" i="20"/>
  <c r="FD28" i="20"/>
  <c r="FD29" i="20"/>
  <c r="FD30" i="20"/>
  <c r="FD31" i="20"/>
  <c r="FD32" i="20"/>
  <c r="FD33" i="20"/>
  <c r="FD34" i="20"/>
  <c r="FD35" i="20"/>
  <c r="FD36" i="20"/>
  <c r="FD37" i="20"/>
  <c r="FD38" i="20"/>
  <c r="FD39" i="20"/>
  <c r="FD40" i="20"/>
  <c r="FD41" i="20"/>
  <c r="FD42" i="20"/>
  <c r="FD43" i="20"/>
  <c r="FD44" i="20"/>
  <c r="FD45" i="20"/>
  <c r="FD46" i="20"/>
  <c r="FD47" i="20"/>
  <c r="FD48" i="20"/>
  <c r="FD49" i="20"/>
  <c r="FD50" i="20"/>
  <c r="FD51" i="20"/>
  <c r="FD52" i="20"/>
  <c r="FD53" i="20"/>
  <c r="FD54" i="20"/>
  <c r="FD55" i="20"/>
  <c r="FD56" i="20"/>
  <c r="FD57" i="20"/>
  <c r="FD58" i="20"/>
  <c r="FD59" i="20"/>
  <c r="FD60" i="20"/>
  <c r="FD61" i="20"/>
  <c r="FD62" i="20"/>
  <c r="FD63" i="20"/>
  <c r="FD64" i="20"/>
  <c r="FD65" i="20"/>
  <c r="FD66" i="20"/>
  <c r="FD67" i="20"/>
  <c r="FD68" i="20"/>
  <c r="FD69" i="20"/>
  <c r="FD70" i="20"/>
  <c r="FD71" i="20"/>
  <c r="FD72" i="20"/>
  <c r="FD73" i="20"/>
  <c r="FD74" i="20"/>
  <c r="FD75" i="20"/>
  <c r="FD76" i="20"/>
  <c r="FD77" i="20"/>
  <c r="FD78" i="20"/>
  <c r="FD79" i="20"/>
  <c r="FD80" i="20"/>
  <c r="FD81" i="20"/>
  <c r="FD82" i="20"/>
  <c r="FD83" i="20"/>
  <c r="FD84" i="20"/>
  <c r="FD85" i="20"/>
  <c r="FD86" i="20"/>
  <c r="FD87" i="20"/>
  <c r="FD88" i="20"/>
  <c r="FD89" i="20"/>
  <c r="FD90" i="20"/>
  <c r="FD91" i="20"/>
  <c r="FD92" i="20"/>
  <c r="FD93" i="20"/>
  <c r="FD94" i="20"/>
  <c r="FD95" i="20"/>
  <c r="FD96" i="20"/>
  <c r="FD97" i="20"/>
  <c r="FD98" i="20"/>
  <c r="FD99" i="20"/>
  <c r="FD100" i="20"/>
  <c r="FD101" i="20"/>
  <c r="FD102" i="20"/>
  <c r="FD103" i="20"/>
  <c r="FD104" i="20"/>
  <c r="FD105" i="20"/>
  <c r="FD106" i="20"/>
  <c r="FD107" i="20"/>
  <c r="FD108" i="20"/>
  <c r="FD109" i="20"/>
  <c r="FD110" i="20"/>
  <c r="FD111" i="20"/>
  <c r="FD112" i="20"/>
  <c r="FD113" i="20"/>
  <c r="FD114" i="20"/>
  <c r="FD115" i="20"/>
  <c r="FD116" i="20"/>
  <c r="FD117" i="20"/>
  <c r="FD118" i="20"/>
  <c r="FD119" i="20"/>
  <c r="FD120" i="20"/>
  <c r="FD121" i="20"/>
  <c r="FD122" i="20"/>
  <c r="FD123" i="20"/>
  <c r="FD124" i="20"/>
  <c r="FD125" i="20"/>
  <c r="FD126" i="20"/>
  <c r="FD127" i="20"/>
  <c r="FD128" i="20"/>
  <c r="FD129" i="20"/>
  <c r="FD130" i="20"/>
  <c r="FD131" i="20"/>
  <c r="FD132" i="20"/>
  <c r="FD133" i="20"/>
  <c r="FD134" i="20"/>
  <c r="FD135" i="20"/>
  <c r="FD136" i="20"/>
  <c r="FD137" i="20"/>
  <c r="FD138" i="20"/>
  <c r="FD139" i="20"/>
  <c r="FD140" i="20"/>
  <c r="FD141" i="20"/>
  <c r="FD142" i="20"/>
  <c r="FD143" i="20"/>
  <c r="FD144" i="20"/>
  <c r="FD145" i="20"/>
  <c r="FD146" i="20"/>
  <c r="FD147" i="20"/>
  <c r="FD148" i="20"/>
  <c r="FD149" i="20"/>
  <c r="FD150" i="20"/>
  <c r="FD151" i="20"/>
  <c r="FD152" i="20"/>
  <c r="FD153" i="20"/>
  <c r="FD154" i="20"/>
  <c r="FD155" i="20"/>
  <c r="FD156" i="20"/>
  <c r="FD157" i="20"/>
  <c r="FD158" i="20"/>
  <c r="FD159" i="20"/>
  <c r="FD160" i="20"/>
  <c r="FD161" i="20"/>
  <c r="FD162" i="20"/>
  <c r="FD163" i="20"/>
  <c r="FD164" i="20"/>
  <c r="FD165" i="20"/>
  <c r="FD166" i="20"/>
  <c r="FD167" i="20"/>
  <c r="FD168" i="20"/>
  <c r="FD169" i="20"/>
  <c r="FD170" i="20"/>
  <c r="FD171" i="20"/>
  <c r="FD172" i="20"/>
  <c r="FD173" i="20"/>
  <c r="FD174" i="20"/>
  <c r="FD175" i="20"/>
  <c r="FD176" i="20"/>
  <c r="FD177" i="20"/>
  <c r="FD178" i="20"/>
  <c r="FD179" i="20"/>
  <c r="FD180" i="20"/>
  <c r="FD181" i="20"/>
  <c r="FD182" i="20"/>
  <c r="FD183" i="20"/>
  <c r="FD184" i="20"/>
  <c r="FD185" i="20"/>
  <c r="FD186" i="20"/>
  <c r="FD187" i="20"/>
  <c r="FD188" i="20"/>
  <c r="FD189" i="20"/>
  <c r="FD190" i="20"/>
  <c r="FD191" i="20"/>
  <c r="FD192" i="20"/>
  <c r="FD193" i="20"/>
  <c r="FD194" i="20"/>
  <c r="FD195" i="20"/>
  <c r="FD196" i="20"/>
  <c r="FD197" i="20"/>
  <c r="FD198" i="20"/>
  <c r="FD199" i="20"/>
  <c r="FD200" i="20"/>
  <c r="FD201" i="20"/>
  <c r="FD202" i="20"/>
  <c r="FD203" i="20"/>
  <c r="FD204" i="20"/>
  <c r="FD205" i="20"/>
  <c r="FD206" i="20"/>
  <c r="FD207" i="20"/>
  <c r="FD208" i="20"/>
  <c r="FD209" i="20"/>
  <c r="FD210" i="20"/>
  <c r="FD211" i="20"/>
  <c r="FD212" i="20"/>
  <c r="FD213" i="20"/>
  <c r="FD214" i="20"/>
  <c r="FD215" i="20"/>
  <c r="FD216" i="20"/>
  <c r="FD217" i="20"/>
  <c r="FD218" i="20"/>
  <c r="FD219" i="20"/>
  <c r="FD220" i="20"/>
  <c r="FD221" i="20"/>
  <c r="FD222" i="20"/>
  <c r="FD223" i="20"/>
  <c r="FD224" i="20"/>
  <c r="FD225" i="20"/>
  <c r="FD226" i="20"/>
  <c r="FD227" i="20"/>
  <c r="FD228" i="20"/>
  <c r="FD229" i="20"/>
  <c r="FD230" i="20"/>
  <c r="FD231" i="20"/>
  <c r="FD232" i="20"/>
  <c r="FD233" i="20"/>
  <c r="FD234" i="20"/>
  <c r="FD235" i="20"/>
  <c r="FD236" i="20"/>
  <c r="FD237" i="20"/>
  <c r="FD238" i="20"/>
  <c r="FD239" i="20"/>
  <c r="FD240" i="20"/>
  <c r="FD241" i="20"/>
  <c r="FD242" i="20"/>
  <c r="FD243" i="20"/>
  <c r="FD244" i="20"/>
  <c r="FD245" i="20"/>
  <c r="FD246" i="20"/>
  <c r="FD247" i="20"/>
  <c r="FD248" i="20"/>
  <c r="FD249" i="20"/>
  <c r="FD250" i="20"/>
  <c r="FD251" i="20"/>
  <c r="FD252" i="20"/>
  <c r="FD253" i="20"/>
  <c r="FD254" i="20"/>
  <c r="FD255" i="20"/>
  <c r="FD256" i="20"/>
  <c r="FD257" i="20"/>
  <c r="FD258" i="20"/>
  <c r="FD259" i="20"/>
  <c r="FD260" i="20"/>
  <c r="FD261" i="20"/>
  <c r="FD262" i="20"/>
  <c r="FD263" i="20"/>
  <c r="FD264" i="20"/>
  <c r="FD265" i="20"/>
  <c r="FD266" i="20"/>
  <c r="FD267" i="20"/>
  <c r="FD268" i="20"/>
  <c r="FD269" i="20"/>
  <c r="FD270" i="20"/>
  <c r="FD271" i="20"/>
  <c r="FD272" i="20"/>
  <c r="FD273" i="20"/>
  <c r="FD274" i="20"/>
  <c r="FD275" i="20"/>
  <c r="FD276" i="20"/>
  <c r="FD277" i="20"/>
  <c r="FD278" i="20"/>
  <c r="FD279" i="20"/>
  <c r="FD280" i="20"/>
  <c r="FD281" i="20"/>
  <c r="FD282" i="20"/>
  <c r="FD283" i="20"/>
  <c r="FD284" i="20"/>
  <c r="FD285" i="20"/>
  <c r="FD286" i="20"/>
  <c r="FD287" i="20"/>
  <c r="FD288" i="20"/>
  <c r="FD289" i="20"/>
  <c r="FD290" i="20"/>
  <c r="FD291" i="20"/>
  <c r="FD292" i="20"/>
  <c r="FD293" i="20"/>
  <c r="FD294" i="20"/>
  <c r="FD295" i="20"/>
  <c r="FD296" i="20"/>
  <c r="FD297" i="20"/>
  <c r="FD298" i="20"/>
  <c r="FD299" i="20"/>
  <c r="FD300" i="20"/>
  <c r="FD301" i="20"/>
  <c r="FD302" i="20"/>
  <c r="FD303" i="20"/>
  <c r="FD304" i="20"/>
  <c r="FD305" i="20"/>
  <c r="FD306" i="20"/>
  <c r="FD307" i="20"/>
  <c r="FD308" i="20"/>
  <c r="FD309" i="20"/>
  <c r="FD310" i="20"/>
  <c r="FD311" i="20"/>
  <c r="FD312" i="20"/>
  <c r="FD313" i="20"/>
  <c r="FD314" i="20"/>
  <c r="FD315" i="20"/>
  <c r="FD316" i="20"/>
  <c r="FD317" i="20"/>
  <c r="FD318" i="20"/>
  <c r="FD319" i="20"/>
  <c r="FD320" i="20"/>
  <c r="FD321" i="20"/>
  <c r="FD322" i="20"/>
  <c r="FD323" i="20"/>
  <c r="FD324" i="20"/>
  <c r="FD325" i="20"/>
  <c r="FD326" i="20"/>
  <c r="FD327" i="20"/>
  <c r="FD328" i="20"/>
  <c r="FD329" i="20"/>
  <c r="FD330" i="20"/>
  <c r="FD331" i="20"/>
  <c r="FD332" i="20"/>
  <c r="FD333" i="20"/>
  <c r="FD334" i="20"/>
  <c r="FD335" i="20"/>
  <c r="FD336" i="20"/>
  <c r="FD337" i="20"/>
  <c r="FD338" i="20"/>
  <c r="FD339" i="20"/>
  <c r="FD340" i="20"/>
  <c r="FD341" i="20"/>
  <c r="FD342" i="20"/>
  <c r="FD343" i="20"/>
  <c r="FD344" i="20"/>
  <c r="FD345" i="20"/>
  <c r="FD346" i="20"/>
  <c r="FD347" i="20"/>
  <c r="FD348" i="20"/>
  <c r="FD349" i="20"/>
  <c r="FD350" i="20"/>
  <c r="FD351" i="20"/>
  <c r="FD352" i="20"/>
  <c r="FD353" i="20"/>
  <c r="FD354" i="20"/>
  <c r="FD355" i="20"/>
  <c r="FD356" i="20"/>
  <c r="FD357" i="20"/>
  <c r="FD358" i="20"/>
  <c r="FD359" i="20"/>
  <c r="FD360" i="20"/>
  <c r="FD361" i="20"/>
  <c r="FD362" i="20"/>
  <c r="FD363" i="20"/>
  <c r="FD364" i="20"/>
  <c r="FD365" i="20"/>
  <c r="FD366" i="20"/>
  <c r="FD367" i="20"/>
  <c r="FD368" i="20"/>
  <c r="FD369" i="20"/>
  <c r="FD370" i="20"/>
  <c r="FD371" i="20"/>
  <c r="FD372" i="20"/>
  <c r="FD373" i="20"/>
  <c r="FD374" i="20"/>
  <c r="FD375" i="20"/>
  <c r="FD376" i="20"/>
  <c r="FD377" i="20"/>
  <c r="FD378" i="20"/>
  <c r="FD379" i="20"/>
  <c r="FD380" i="20"/>
  <c r="FD381" i="20"/>
  <c r="FD382" i="20"/>
  <c r="FD383" i="20"/>
  <c r="FD384" i="20"/>
  <c r="FD385" i="20"/>
  <c r="FD386" i="20"/>
  <c r="FD387" i="20"/>
  <c r="FD388" i="20"/>
  <c r="FD389" i="20"/>
  <c r="FD390" i="20"/>
  <c r="FD391" i="20"/>
  <c r="FD392" i="20"/>
  <c r="FD393" i="20"/>
  <c r="FD394" i="20"/>
  <c r="FD395" i="20"/>
  <c r="FD396" i="20"/>
  <c r="FD397" i="20"/>
  <c r="FD398" i="20"/>
  <c r="FD399" i="20"/>
  <c r="FD400" i="20"/>
  <c r="FD401" i="20"/>
  <c r="FD402" i="20"/>
  <c r="FD403" i="20"/>
  <c r="EU2" i="20"/>
  <c r="EU3" i="20"/>
  <c r="EU4" i="20"/>
  <c r="EU5" i="20"/>
  <c r="EU6" i="20"/>
  <c r="EU7" i="20"/>
  <c r="EU8" i="20"/>
  <c r="EU9" i="20"/>
  <c r="EU10" i="20"/>
  <c r="EU11" i="20"/>
  <c r="EU12" i="20"/>
  <c r="EU13" i="20"/>
  <c r="EU14" i="20"/>
  <c r="EU15" i="20"/>
  <c r="EU16" i="20"/>
  <c r="EU17" i="20"/>
  <c r="EU18" i="20"/>
  <c r="EU19" i="20"/>
  <c r="EU20" i="20"/>
  <c r="EU21" i="20"/>
  <c r="EU22" i="20"/>
  <c r="EU23" i="20"/>
  <c r="EU24" i="20"/>
  <c r="EU25" i="20"/>
  <c r="EU26" i="20"/>
  <c r="EU27" i="20"/>
  <c r="EU28" i="20"/>
  <c r="EU29" i="20"/>
  <c r="EU30" i="20"/>
  <c r="EU31" i="20"/>
  <c r="EU32" i="20"/>
  <c r="EU33" i="20"/>
  <c r="EU34" i="20"/>
  <c r="EU35" i="20"/>
  <c r="EU36" i="20"/>
  <c r="EU37" i="20"/>
  <c r="EU38" i="20"/>
  <c r="EU39" i="20"/>
  <c r="EU40" i="20"/>
  <c r="EU41" i="20"/>
  <c r="EU42" i="20"/>
  <c r="EU43" i="20"/>
  <c r="EU44" i="20"/>
  <c r="EU45" i="20"/>
  <c r="EU46" i="20"/>
  <c r="EU47" i="20"/>
  <c r="EU48" i="20"/>
  <c r="EU49" i="20"/>
  <c r="EU50" i="20"/>
  <c r="EU51" i="20"/>
  <c r="EU52" i="20"/>
  <c r="EU53" i="20"/>
  <c r="EU54" i="20"/>
  <c r="EU55" i="20"/>
  <c r="EU56" i="20"/>
  <c r="EU57" i="20"/>
  <c r="EU58" i="20"/>
  <c r="EU59" i="20"/>
  <c r="EU60" i="20"/>
  <c r="EU61" i="20"/>
  <c r="EU62" i="20"/>
  <c r="EU63" i="20"/>
  <c r="EU64" i="20"/>
  <c r="EU65" i="20"/>
  <c r="EU66" i="20"/>
  <c r="EU67" i="20"/>
  <c r="EU68" i="20"/>
  <c r="EU69" i="20"/>
  <c r="EU70" i="20"/>
  <c r="EU71" i="20"/>
  <c r="EU72" i="20"/>
  <c r="EU73" i="20"/>
  <c r="EU74" i="20"/>
  <c r="EU75" i="20"/>
  <c r="EU76" i="20"/>
  <c r="EU77" i="20"/>
  <c r="EU78" i="20"/>
  <c r="EU79" i="20"/>
  <c r="EU80" i="20"/>
  <c r="EU81" i="20"/>
  <c r="EU82" i="20"/>
  <c r="EU83" i="20"/>
  <c r="EU84" i="20"/>
  <c r="EU85" i="20"/>
  <c r="EU86" i="20"/>
  <c r="EU87" i="20"/>
  <c r="EU88" i="20"/>
  <c r="EU89" i="20"/>
  <c r="EU90" i="20"/>
  <c r="EU91" i="20"/>
  <c r="EU92" i="20"/>
  <c r="EU93" i="20"/>
  <c r="EU94" i="20"/>
  <c r="EU95" i="20"/>
  <c r="EU96" i="20"/>
  <c r="EU97" i="20"/>
  <c r="EU98" i="20"/>
  <c r="EU99" i="20"/>
  <c r="EU100" i="20"/>
  <c r="EU101" i="20"/>
  <c r="EU102" i="20"/>
  <c r="EU103" i="20"/>
  <c r="EU104" i="20"/>
  <c r="EU105" i="20"/>
  <c r="EU106" i="20"/>
  <c r="EU107" i="20"/>
  <c r="EU108" i="20"/>
  <c r="EU109" i="20"/>
  <c r="EU110" i="20"/>
  <c r="EU111" i="20"/>
  <c r="EU112" i="20"/>
  <c r="EU113" i="20"/>
  <c r="EU114" i="20"/>
  <c r="EU115" i="20"/>
  <c r="EU116" i="20"/>
  <c r="EU117" i="20"/>
  <c r="EU118" i="20"/>
  <c r="EU119" i="20"/>
  <c r="EU120" i="20"/>
  <c r="EU121" i="20"/>
  <c r="EU122" i="20"/>
  <c r="EU123" i="20"/>
  <c r="EU124" i="20"/>
  <c r="EU125" i="20"/>
  <c r="EU126" i="20"/>
  <c r="EU127" i="20"/>
  <c r="EU128" i="20"/>
  <c r="EU129" i="20"/>
  <c r="EU130" i="20"/>
  <c r="EU131" i="20"/>
  <c r="EU132" i="20"/>
  <c r="EU133" i="20"/>
  <c r="EU134" i="20"/>
  <c r="EU135" i="20"/>
  <c r="EU136" i="20"/>
  <c r="EU137" i="20"/>
  <c r="EU138" i="20"/>
  <c r="EU139" i="20"/>
  <c r="EU140" i="20"/>
  <c r="EU141" i="20"/>
  <c r="EU142" i="20"/>
  <c r="EU143" i="20"/>
  <c r="EU144" i="20"/>
  <c r="EU145" i="20"/>
  <c r="EU146" i="20"/>
  <c r="EU147" i="20"/>
  <c r="EU148" i="20"/>
  <c r="EU149" i="20"/>
  <c r="EU150" i="20"/>
  <c r="EU151" i="20"/>
  <c r="EU152" i="20"/>
  <c r="EU153" i="20"/>
  <c r="EU154" i="20"/>
  <c r="EU155" i="20"/>
  <c r="EU156" i="20"/>
  <c r="EU157" i="20"/>
  <c r="EU158" i="20"/>
  <c r="EU159" i="20"/>
  <c r="EU160" i="20"/>
  <c r="EU161" i="20"/>
  <c r="EU162" i="20"/>
  <c r="EU163" i="20"/>
  <c r="EU164" i="20"/>
  <c r="EU165" i="20"/>
  <c r="EU166" i="20"/>
  <c r="EU167" i="20"/>
  <c r="EU168" i="20"/>
  <c r="EU169" i="20"/>
  <c r="EU170" i="20"/>
  <c r="EU171" i="20"/>
  <c r="EU172" i="20"/>
  <c r="EU173" i="20"/>
  <c r="EU174" i="20"/>
  <c r="EU175" i="20"/>
  <c r="EU176" i="20"/>
  <c r="EU177" i="20"/>
  <c r="EU178" i="20"/>
  <c r="EU179" i="20"/>
  <c r="EU180" i="20"/>
  <c r="EU181" i="20"/>
  <c r="EU182" i="20"/>
  <c r="EU183" i="20"/>
  <c r="EU184" i="20"/>
  <c r="EU185" i="20"/>
  <c r="EU186" i="20"/>
  <c r="EU187" i="20"/>
  <c r="EU188" i="20"/>
  <c r="EU189" i="20"/>
  <c r="EU190" i="20"/>
  <c r="EU191" i="20"/>
  <c r="EU192" i="20"/>
  <c r="EU193" i="20"/>
  <c r="EU194" i="20"/>
  <c r="EU195" i="20"/>
  <c r="EU196" i="20"/>
  <c r="EU197" i="20"/>
  <c r="EU198" i="20"/>
  <c r="EU199" i="20"/>
  <c r="EU200" i="20"/>
  <c r="EU201" i="20"/>
  <c r="EU202" i="20"/>
  <c r="EU203" i="20"/>
  <c r="EU204" i="20"/>
  <c r="EU205" i="20"/>
  <c r="EU206" i="20"/>
  <c r="EU207" i="20"/>
  <c r="EU208" i="20"/>
  <c r="EU209" i="20"/>
  <c r="EU210" i="20"/>
  <c r="EU211" i="20"/>
  <c r="EU212" i="20"/>
  <c r="EU213" i="20"/>
  <c r="EU214" i="20"/>
  <c r="EU215" i="20"/>
  <c r="EU216" i="20"/>
  <c r="EU217" i="20"/>
  <c r="EU218" i="20"/>
  <c r="EU219" i="20"/>
  <c r="EU220" i="20"/>
  <c r="EU221" i="20"/>
  <c r="EU222" i="20"/>
  <c r="EU223" i="20"/>
  <c r="EU224" i="20"/>
  <c r="EU225" i="20"/>
  <c r="EU226" i="20"/>
  <c r="EU227" i="20"/>
  <c r="EU228" i="20"/>
  <c r="EU229" i="20"/>
  <c r="EU230" i="20"/>
  <c r="EU231" i="20"/>
  <c r="EU232" i="20"/>
  <c r="EU233" i="20"/>
  <c r="EU234" i="20"/>
  <c r="EU235" i="20"/>
  <c r="EU236" i="20"/>
  <c r="EU237" i="20"/>
  <c r="EU238" i="20"/>
  <c r="EU239" i="20"/>
  <c r="EU240" i="20"/>
  <c r="EU241" i="20"/>
  <c r="EU242" i="20"/>
  <c r="EU243" i="20"/>
  <c r="EU244" i="20"/>
  <c r="EU245" i="20"/>
  <c r="EU246" i="20"/>
  <c r="EU247" i="20"/>
  <c r="EU248" i="20"/>
  <c r="EU249" i="20"/>
  <c r="EU250" i="20"/>
  <c r="EU251" i="20"/>
  <c r="EU252" i="20"/>
  <c r="EU253" i="20"/>
  <c r="EU254" i="20"/>
  <c r="EU255" i="20"/>
  <c r="EU256" i="20"/>
  <c r="EU257" i="20"/>
  <c r="EU258" i="20"/>
  <c r="EU259" i="20"/>
  <c r="EU260" i="20"/>
  <c r="EU261" i="20"/>
  <c r="EU262" i="20"/>
  <c r="EU263" i="20"/>
  <c r="EU264" i="20"/>
  <c r="EU265" i="20"/>
  <c r="EU266" i="20"/>
  <c r="EU267" i="20"/>
  <c r="EU268" i="20"/>
  <c r="EU269" i="20"/>
  <c r="EU270" i="20"/>
  <c r="EU271" i="20"/>
  <c r="EU272" i="20"/>
  <c r="EU273" i="20"/>
  <c r="EU274" i="20"/>
  <c r="EU275" i="20"/>
  <c r="EU276" i="20"/>
  <c r="EU277" i="20"/>
  <c r="EU278" i="20"/>
  <c r="EU279" i="20"/>
  <c r="EU280" i="20"/>
  <c r="EU281" i="20"/>
  <c r="EU282" i="20"/>
  <c r="EU283" i="20"/>
  <c r="EU284" i="20"/>
  <c r="EU285" i="20"/>
  <c r="EU286" i="20"/>
  <c r="EU287" i="20"/>
  <c r="EU288" i="20"/>
  <c r="EU289" i="20"/>
  <c r="EU290" i="20"/>
  <c r="EU291" i="20"/>
  <c r="EU292" i="20"/>
  <c r="EU293" i="20"/>
  <c r="EU294" i="20"/>
  <c r="EU295" i="20"/>
  <c r="EU296" i="20"/>
  <c r="EU297" i="20"/>
  <c r="EU298" i="20"/>
  <c r="EU299" i="20"/>
  <c r="EU300" i="20"/>
  <c r="EU301" i="20"/>
  <c r="EU302" i="20"/>
  <c r="EU303" i="20"/>
  <c r="EU304" i="20"/>
  <c r="EU305" i="20"/>
  <c r="EU306" i="20"/>
  <c r="EU307" i="20"/>
  <c r="EU308" i="20"/>
  <c r="EU309" i="20"/>
  <c r="EU310" i="20"/>
  <c r="EU311" i="20"/>
  <c r="EU312" i="20"/>
  <c r="EU313" i="20"/>
  <c r="EU314" i="20"/>
  <c r="EU315" i="20"/>
  <c r="EU316" i="20"/>
  <c r="EU317" i="20"/>
  <c r="EU318" i="20"/>
  <c r="EU319" i="20"/>
  <c r="EU320" i="20"/>
  <c r="EU321" i="20"/>
  <c r="EU322" i="20"/>
  <c r="EU323" i="20"/>
  <c r="EU324" i="20"/>
  <c r="EU325" i="20"/>
  <c r="EU326" i="20"/>
  <c r="EU327" i="20"/>
  <c r="EU328" i="20"/>
  <c r="EU329" i="20"/>
  <c r="EU330" i="20"/>
  <c r="EU331" i="20"/>
  <c r="EU332" i="20"/>
  <c r="EU333" i="20"/>
  <c r="EU334" i="20"/>
  <c r="EU335" i="20"/>
  <c r="EU336" i="20"/>
  <c r="EU337" i="20"/>
  <c r="EU338" i="20"/>
  <c r="EU339" i="20"/>
  <c r="EU340" i="20"/>
  <c r="EU341" i="20"/>
  <c r="EU342" i="20"/>
  <c r="EU343" i="20"/>
  <c r="EU344" i="20"/>
  <c r="EU345" i="20"/>
  <c r="EU346" i="20"/>
  <c r="EU347" i="20"/>
  <c r="EU348" i="20"/>
  <c r="EU349" i="20"/>
  <c r="EU350" i="20"/>
  <c r="EU351" i="20"/>
  <c r="EU352" i="20"/>
  <c r="EU353" i="20"/>
  <c r="EU354" i="20"/>
  <c r="EU355" i="20"/>
  <c r="EU356" i="20"/>
  <c r="EU357" i="20"/>
  <c r="EU358" i="20"/>
  <c r="EU359" i="20"/>
  <c r="EU360" i="20"/>
  <c r="EU361" i="20"/>
  <c r="EU362" i="20"/>
  <c r="EU363" i="20"/>
  <c r="EU364" i="20"/>
  <c r="EU365" i="20"/>
  <c r="EU366" i="20"/>
  <c r="EU367" i="20"/>
  <c r="EU368" i="20"/>
  <c r="EU369" i="20"/>
  <c r="EU370" i="20"/>
  <c r="EU371" i="20"/>
  <c r="EU372" i="20"/>
  <c r="EU373" i="20"/>
  <c r="EU374" i="20"/>
  <c r="EU375" i="20"/>
  <c r="EU376" i="20"/>
  <c r="EU377" i="20"/>
  <c r="EU378" i="20"/>
  <c r="EU379" i="20"/>
  <c r="EU380" i="20"/>
  <c r="EU381" i="20"/>
  <c r="EU382" i="20"/>
  <c r="EU383" i="20"/>
  <c r="EU384" i="20"/>
  <c r="EU385" i="20"/>
  <c r="EU386" i="20"/>
  <c r="EU387" i="20"/>
  <c r="EU388" i="20"/>
  <c r="EU389" i="20"/>
  <c r="EU390" i="20"/>
  <c r="EU391" i="20"/>
  <c r="EU392" i="20"/>
  <c r="EU393" i="20"/>
  <c r="EU394" i="20"/>
  <c r="EU395" i="20"/>
  <c r="EU396" i="20"/>
  <c r="EU397" i="20"/>
  <c r="EU398" i="20"/>
  <c r="EU399" i="20"/>
  <c r="EU400" i="20"/>
  <c r="EU401" i="20"/>
  <c r="EU402" i="20"/>
  <c r="EU403" i="20"/>
  <c r="CO2" i="20" l="1"/>
  <c r="CO3" i="20"/>
  <c r="CO4" i="20"/>
  <c r="CO5" i="20"/>
  <c r="CO6" i="20"/>
  <c r="CO7" i="20"/>
  <c r="CO8"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O93" i="20"/>
  <c r="CO94" i="20"/>
  <c r="CO95" i="20"/>
  <c r="CO96" i="20"/>
  <c r="CO97" i="20"/>
  <c r="CO98" i="20"/>
  <c r="CO99" i="20"/>
  <c r="CO100" i="20"/>
  <c r="CO101" i="20"/>
  <c r="CO102" i="20"/>
  <c r="CO103" i="20"/>
  <c r="CO104" i="20"/>
  <c r="CO105" i="20"/>
  <c r="CO106" i="20"/>
  <c r="CO107" i="20"/>
  <c r="CO108" i="20"/>
  <c r="CO109" i="20"/>
  <c r="CO110" i="20"/>
  <c r="CO111" i="20"/>
  <c r="CO112" i="20"/>
  <c r="CO113" i="20"/>
  <c r="CO114" i="20"/>
  <c r="CO115" i="20"/>
  <c r="CO116" i="20"/>
  <c r="CO117" i="20"/>
  <c r="CO118" i="20"/>
  <c r="CO119" i="20"/>
  <c r="CO120" i="20"/>
  <c r="CO121" i="20"/>
  <c r="CO122" i="20"/>
  <c r="CO123" i="20"/>
  <c r="CO124" i="20"/>
  <c r="CO125" i="20"/>
  <c r="CO126" i="20"/>
  <c r="CO127" i="20"/>
  <c r="CO128" i="20"/>
  <c r="CO129" i="20"/>
  <c r="CO130" i="20"/>
  <c r="CO131" i="20"/>
  <c r="CO132" i="20"/>
  <c r="CO133" i="20"/>
  <c r="CO134" i="20"/>
  <c r="CO135" i="20"/>
  <c r="CO136" i="20"/>
  <c r="CO137" i="20"/>
  <c r="CO138" i="20"/>
  <c r="CO139" i="20"/>
  <c r="CO140" i="20"/>
  <c r="CO141" i="20"/>
  <c r="CO142" i="20"/>
  <c r="CO143" i="20"/>
  <c r="CO144" i="20"/>
  <c r="CO145" i="20"/>
  <c r="CO146" i="20"/>
  <c r="CO147" i="20"/>
  <c r="CO148" i="20"/>
  <c r="CO149" i="20"/>
  <c r="CO150" i="20"/>
  <c r="CO151" i="20"/>
  <c r="CO152" i="20"/>
  <c r="CO153" i="20"/>
  <c r="CO154" i="20"/>
  <c r="CO155" i="20"/>
  <c r="CO156" i="20"/>
  <c r="CO157" i="20"/>
  <c r="CO158" i="20"/>
  <c r="CO159" i="20"/>
  <c r="CO160" i="20"/>
  <c r="CO161" i="20"/>
  <c r="CO162" i="20"/>
  <c r="CO163" i="20"/>
  <c r="CO164" i="20"/>
  <c r="CO165" i="20"/>
  <c r="CO166" i="20"/>
  <c r="CO167" i="20"/>
  <c r="CO168" i="20"/>
  <c r="CO169" i="20"/>
  <c r="CO170" i="20"/>
  <c r="CO171" i="20"/>
  <c r="CO172" i="20"/>
  <c r="CO173" i="20"/>
  <c r="CO174" i="20"/>
  <c r="CO175" i="20"/>
  <c r="CO176" i="20"/>
  <c r="CO177" i="20"/>
  <c r="CO178" i="20"/>
  <c r="CO179" i="20"/>
  <c r="CO180" i="20"/>
  <c r="CO181" i="20"/>
  <c r="CO182" i="20"/>
  <c r="CO183" i="20"/>
  <c r="CO184" i="20"/>
  <c r="CO185" i="20"/>
  <c r="CO186" i="20"/>
  <c r="CO187" i="20"/>
  <c r="CO188" i="20"/>
  <c r="CO189" i="20"/>
  <c r="CO190" i="20"/>
  <c r="CO191" i="20"/>
  <c r="CO192" i="20"/>
  <c r="CO193" i="20"/>
  <c r="CO194" i="20"/>
  <c r="CO195" i="20"/>
  <c r="CO196" i="20"/>
  <c r="CO197" i="20"/>
  <c r="CO198" i="20"/>
  <c r="CO199" i="20"/>
  <c r="CO200" i="20"/>
  <c r="CO201" i="20"/>
  <c r="CO202" i="20"/>
  <c r="CO203" i="20"/>
  <c r="CO204" i="20"/>
  <c r="CO205" i="20"/>
  <c r="CO206" i="20"/>
  <c r="CO207" i="20"/>
  <c r="CO208" i="20"/>
  <c r="CO209" i="20"/>
  <c r="CO210" i="20"/>
  <c r="CO211" i="20"/>
  <c r="CO212" i="20"/>
  <c r="CO213" i="20"/>
  <c r="CO214" i="20"/>
  <c r="CO215" i="20"/>
  <c r="CO216" i="20"/>
  <c r="CO217" i="20"/>
  <c r="CO218" i="20"/>
  <c r="CO219" i="20"/>
  <c r="CO220" i="20"/>
  <c r="CO221" i="20"/>
  <c r="CO222" i="20"/>
  <c r="CO223" i="20"/>
  <c r="CO224" i="20"/>
  <c r="CO225" i="20"/>
  <c r="CO226" i="20"/>
  <c r="CO227" i="20"/>
  <c r="CO228" i="20"/>
  <c r="CO229" i="20"/>
  <c r="CO230" i="20"/>
  <c r="CO231" i="20"/>
  <c r="CO232" i="20"/>
  <c r="CO233" i="20"/>
  <c r="CO234" i="20"/>
  <c r="CO235" i="20"/>
  <c r="CO236" i="20"/>
  <c r="CO237" i="20"/>
  <c r="CO238" i="20"/>
  <c r="CO239" i="20"/>
  <c r="CO240" i="20"/>
  <c r="CO241" i="20"/>
  <c r="CO242" i="20"/>
  <c r="CO243" i="20"/>
  <c r="CO244" i="20"/>
  <c r="CO245" i="20"/>
  <c r="CO246" i="20"/>
  <c r="CO247" i="20"/>
  <c r="CO248" i="20"/>
  <c r="CO249" i="20"/>
  <c r="CO250" i="20"/>
  <c r="CO251" i="20"/>
  <c r="CO252" i="20"/>
  <c r="CO253" i="20"/>
  <c r="CO254" i="20"/>
  <c r="CO255" i="20"/>
  <c r="CO256" i="20"/>
  <c r="CO257" i="20"/>
  <c r="CO258" i="20"/>
  <c r="CO259" i="20"/>
  <c r="CO260" i="20"/>
  <c r="CO261" i="20"/>
  <c r="CO262" i="20"/>
  <c r="CO263" i="20"/>
  <c r="CO264" i="20"/>
  <c r="CO265" i="20"/>
  <c r="CO266" i="20"/>
  <c r="CO267" i="20"/>
  <c r="CO268" i="20"/>
  <c r="CO269" i="20"/>
  <c r="CO270" i="20"/>
  <c r="CO271" i="20"/>
  <c r="CO272" i="20"/>
  <c r="CO273" i="20"/>
  <c r="CO274" i="20"/>
  <c r="CO275" i="20"/>
  <c r="CO276" i="20"/>
  <c r="CO277" i="20"/>
  <c r="CO278" i="20"/>
  <c r="CO279" i="20"/>
  <c r="CO280" i="20"/>
  <c r="CO281" i="20"/>
  <c r="CO282" i="20"/>
  <c r="CO283" i="20"/>
  <c r="CO284" i="20"/>
  <c r="CO285" i="20"/>
  <c r="CO286" i="20"/>
  <c r="CO287" i="20"/>
  <c r="CO288" i="20"/>
  <c r="CO289" i="20"/>
  <c r="CO290" i="20"/>
  <c r="CO291" i="20"/>
  <c r="CO292" i="20"/>
  <c r="CO293" i="20"/>
  <c r="CO294" i="20"/>
  <c r="CO295" i="20"/>
  <c r="CO296" i="20"/>
  <c r="CO297" i="20"/>
  <c r="CO298" i="20"/>
  <c r="CO299" i="20"/>
  <c r="CO300" i="20"/>
  <c r="CO301" i="20"/>
  <c r="CO302" i="20"/>
  <c r="CO303" i="20"/>
  <c r="CO304" i="20"/>
  <c r="CO305" i="20"/>
  <c r="CO306" i="20"/>
  <c r="CO307" i="20"/>
  <c r="CO308" i="20"/>
  <c r="CO309" i="20"/>
  <c r="CO310" i="20"/>
  <c r="CO311" i="20"/>
  <c r="CO312" i="20"/>
  <c r="CO313" i="20"/>
  <c r="CO314" i="20"/>
  <c r="CO315" i="20"/>
  <c r="CO316" i="20"/>
  <c r="CO317" i="20"/>
  <c r="CO318" i="20"/>
  <c r="CO319" i="20"/>
  <c r="CO320" i="20"/>
  <c r="CO321" i="20"/>
  <c r="CO322" i="20"/>
  <c r="CO323" i="20"/>
  <c r="CO324" i="20"/>
  <c r="CO325" i="20"/>
  <c r="CO326" i="20"/>
  <c r="CO327" i="20"/>
  <c r="CO328" i="20"/>
  <c r="CO329" i="20"/>
  <c r="CO330" i="20"/>
  <c r="CO331" i="20"/>
  <c r="CO332" i="20"/>
  <c r="CO333" i="20"/>
  <c r="CO334" i="20"/>
  <c r="CO335" i="20"/>
  <c r="CO336" i="20"/>
  <c r="CO337" i="20"/>
  <c r="CO338" i="20"/>
  <c r="CO339" i="20"/>
  <c r="CO340" i="20"/>
  <c r="CO341" i="20"/>
  <c r="CO342" i="20"/>
  <c r="CO343" i="20"/>
  <c r="CO344" i="20"/>
  <c r="CO345" i="20"/>
  <c r="CO346" i="20"/>
  <c r="CO347" i="20"/>
  <c r="CO348" i="20"/>
  <c r="CO349" i="20"/>
  <c r="CO350" i="20"/>
  <c r="CO351" i="20"/>
  <c r="CO352" i="20"/>
  <c r="CO353" i="20"/>
  <c r="CO354" i="20"/>
  <c r="CO355" i="20"/>
  <c r="CO356" i="20"/>
  <c r="CO357" i="20"/>
  <c r="CO358" i="20"/>
  <c r="CO359" i="20"/>
  <c r="CO360" i="20"/>
  <c r="CO361" i="20"/>
  <c r="CO362" i="20"/>
  <c r="CO363" i="20"/>
  <c r="CO364" i="20"/>
  <c r="CO365" i="20"/>
  <c r="CO366" i="20"/>
  <c r="CO367" i="20"/>
  <c r="CO368" i="20"/>
  <c r="CO369" i="20"/>
  <c r="CO370" i="20"/>
  <c r="CO371" i="20"/>
  <c r="CO372" i="20"/>
  <c r="CO373" i="20"/>
  <c r="CO374" i="20"/>
  <c r="CO375" i="20"/>
  <c r="CO376" i="20"/>
  <c r="CO377" i="20"/>
  <c r="CO378" i="20"/>
  <c r="CO379" i="20"/>
  <c r="CO380" i="20"/>
  <c r="CO381" i="20"/>
  <c r="CO382" i="20"/>
  <c r="CO383" i="20"/>
  <c r="CO384" i="20"/>
  <c r="CO385" i="20"/>
  <c r="CO386" i="20"/>
  <c r="CO387" i="20"/>
  <c r="CO388" i="20"/>
  <c r="CO389" i="20"/>
  <c r="CO390" i="20"/>
  <c r="CO391" i="20"/>
  <c r="CO392" i="20"/>
  <c r="CO393" i="20"/>
  <c r="CO394" i="20"/>
  <c r="CO395" i="20"/>
  <c r="CO396" i="20"/>
  <c r="CO397" i="20"/>
  <c r="CO398" i="20"/>
  <c r="CO399" i="20"/>
  <c r="CO400" i="20"/>
  <c r="CO401" i="20"/>
  <c r="CO402" i="20"/>
  <c r="CO403" i="20"/>
  <c r="CM2" i="20"/>
  <c r="CM3" i="20"/>
  <c r="CM4" i="20"/>
  <c r="CM5" i="20"/>
  <c r="CM6" i="20"/>
  <c r="CM7" i="20"/>
  <c r="CM8"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M93" i="20"/>
  <c r="CM94" i="20"/>
  <c r="CM95" i="20"/>
  <c r="CM96" i="20"/>
  <c r="CM97" i="20"/>
  <c r="CM98" i="20"/>
  <c r="CM99" i="20"/>
  <c r="CM100" i="20"/>
  <c r="CM101" i="20"/>
  <c r="CM102" i="20"/>
  <c r="CM103" i="20"/>
  <c r="CM104" i="20"/>
  <c r="CM105" i="20"/>
  <c r="CM106" i="20"/>
  <c r="CM107" i="20"/>
  <c r="CM108" i="20"/>
  <c r="CM109" i="20"/>
  <c r="CM110" i="20"/>
  <c r="CM111" i="20"/>
  <c r="CM112" i="20"/>
  <c r="CM113" i="20"/>
  <c r="CM114" i="20"/>
  <c r="CM115" i="20"/>
  <c r="CM116" i="20"/>
  <c r="CM117" i="20"/>
  <c r="CM118" i="20"/>
  <c r="CM119" i="20"/>
  <c r="CM120" i="20"/>
  <c r="CM121" i="20"/>
  <c r="CM122" i="20"/>
  <c r="CM123" i="20"/>
  <c r="CM124" i="20"/>
  <c r="CM125" i="20"/>
  <c r="CM126" i="20"/>
  <c r="CM127" i="20"/>
  <c r="CM128" i="20"/>
  <c r="CM129" i="20"/>
  <c r="CM130" i="20"/>
  <c r="CM131" i="20"/>
  <c r="CM132" i="20"/>
  <c r="CM133" i="20"/>
  <c r="CM134" i="20"/>
  <c r="CM135" i="20"/>
  <c r="CM136" i="20"/>
  <c r="CM137" i="20"/>
  <c r="CM138" i="20"/>
  <c r="CM139" i="20"/>
  <c r="CM140" i="20"/>
  <c r="CM141" i="20"/>
  <c r="CM142" i="20"/>
  <c r="CM143" i="20"/>
  <c r="CM144" i="20"/>
  <c r="CM145" i="20"/>
  <c r="CM146" i="20"/>
  <c r="CM147" i="20"/>
  <c r="CM148" i="20"/>
  <c r="CM149" i="20"/>
  <c r="CM150" i="20"/>
  <c r="CM151" i="20"/>
  <c r="CM152" i="20"/>
  <c r="CM153" i="20"/>
  <c r="CM154" i="20"/>
  <c r="CM155" i="20"/>
  <c r="CM156" i="20"/>
  <c r="CM157" i="20"/>
  <c r="CM158" i="20"/>
  <c r="CM159" i="20"/>
  <c r="CM160" i="20"/>
  <c r="CM161" i="20"/>
  <c r="CM162" i="20"/>
  <c r="CM163" i="20"/>
  <c r="CM164" i="20"/>
  <c r="CM165" i="20"/>
  <c r="CM166" i="20"/>
  <c r="CM167" i="20"/>
  <c r="CM168" i="20"/>
  <c r="CM169" i="20"/>
  <c r="CM170" i="20"/>
  <c r="CM171" i="20"/>
  <c r="CM172" i="20"/>
  <c r="CM173" i="20"/>
  <c r="CM174" i="20"/>
  <c r="CM175" i="20"/>
  <c r="CM176" i="20"/>
  <c r="CM177" i="20"/>
  <c r="CM178" i="20"/>
  <c r="CM179" i="20"/>
  <c r="CM180" i="20"/>
  <c r="CM181" i="20"/>
  <c r="CM182" i="20"/>
  <c r="CM183" i="20"/>
  <c r="CM184" i="20"/>
  <c r="CM185" i="20"/>
  <c r="CM186" i="20"/>
  <c r="CM187" i="20"/>
  <c r="CM188" i="20"/>
  <c r="CM189" i="20"/>
  <c r="CM190" i="20"/>
  <c r="CM191" i="20"/>
  <c r="CM192" i="20"/>
  <c r="CM193" i="20"/>
  <c r="CM194" i="20"/>
  <c r="CM195" i="20"/>
  <c r="CM196" i="20"/>
  <c r="CM197" i="20"/>
  <c r="CM198" i="20"/>
  <c r="CM199" i="20"/>
  <c r="CM200" i="20"/>
  <c r="CM201" i="20"/>
  <c r="CM202" i="20"/>
  <c r="CM203" i="20"/>
  <c r="CM204" i="20"/>
  <c r="CM205" i="20"/>
  <c r="CM206" i="20"/>
  <c r="CM207" i="20"/>
  <c r="CM208" i="20"/>
  <c r="CM209" i="20"/>
  <c r="CM210" i="20"/>
  <c r="CM211" i="20"/>
  <c r="CM212" i="20"/>
  <c r="CM213" i="20"/>
  <c r="CM214" i="20"/>
  <c r="CM215" i="20"/>
  <c r="CM216" i="20"/>
  <c r="CM217" i="20"/>
  <c r="CM218" i="20"/>
  <c r="CM219" i="20"/>
  <c r="CM220" i="20"/>
  <c r="CM221" i="20"/>
  <c r="CM222" i="20"/>
  <c r="CM223" i="20"/>
  <c r="CM224" i="20"/>
  <c r="CM225" i="20"/>
  <c r="CM226" i="20"/>
  <c r="CM227" i="20"/>
  <c r="CM228" i="20"/>
  <c r="CM229" i="20"/>
  <c r="CM230" i="20"/>
  <c r="CM231" i="20"/>
  <c r="CM232" i="20"/>
  <c r="CM233" i="20"/>
  <c r="CM234" i="20"/>
  <c r="CM235" i="20"/>
  <c r="CM236" i="20"/>
  <c r="CM237" i="20"/>
  <c r="CM238" i="20"/>
  <c r="CM239" i="20"/>
  <c r="CM240" i="20"/>
  <c r="CM241" i="20"/>
  <c r="CM242" i="20"/>
  <c r="CM243" i="20"/>
  <c r="CM244" i="20"/>
  <c r="CM245" i="20"/>
  <c r="CM246" i="20"/>
  <c r="CM247" i="20"/>
  <c r="CM248" i="20"/>
  <c r="CM249" i="20"/>
  <c r="CM250" i="20"/>
  <c r="CM251" i="20"/>
  <c r="CM252" i="20"/>
  <c r="CM253" i="20"/>
  <c r="CM254" i="20"/>
  <c r="CM255" i="20"/>
  <c r="CM256" i="20"/>
  <c r="CM257" i="20"/>
  <c r="CM258" i="20"/>
  <c r="CM259" i="20"/>
  <c r="CM260" i="20"/>
  <c r="CM261" i="20"/>
  <c r="CM262" i="20"/>
  <c r="CM263" i="20"/>
  <c r="CM264" i="20"/>
  <c r="CM265" i="20"/>
  <c r="CM266" i="20"/>
  <c r="CM267" i="20"/>
  <c r="CM268" i="20"/>
  <c r="CM269" i="20"/>
  <c r="CM270" i="20"/>
  <c r="CM271" i="20"/>
  <c r="CM272" i="20"/>
  <c r="CM273" i="20"/>
  <c r="CM274" i="20"/>
  <c r="CM275" i="20"/>
  <c r="CM276" i="20"/>
  <c r="CM277" i="20"/>
  <c r="CM278" i="20"/>
  <c r="CM279" i="20"/>
  <c r="CM280" i="20"/>
  <c r="CM281" i="20"/>
  <c r="CM282" i="20"/>
  <c r="CM283" i="20"/>
  <c r="CM284" i="20"/>
  <c r="CM285" i="20"/>
  <c r="CM286" i="20"/>
  <c r="CM287" i="20"/>
  <c r="CM288" i="20"/>
  <c r="CM289" i="20"/>
  <c r="CM290" i="20"/>
  <c r="CM291" i="20"/>
  <c r="CM292" i="20"/>
  <c r="CM293" i="20"/>
  <c r="CM294" i="20"/>
  <c r="CM295" i="20"/>
  <c r="CM296" i="20"/>
  <c r="CM297" i="20"/>
  <c r="CM298" i="20"/>
  <c r="CM299" i="20"/>
  <c r="CM300" i="20"/>
  <c r="CM301" i="20"/>
  <c r="CM302" i="20"/>
  <c r="CM303" i="20"/>
  <c r="CM304" i="20"/>
  <c r="CM305" i="20"/>
  <c r="CM306" i="20"/>
  <c r="CM307" i="20"/>
  <c r="CM308" i="20"/>
  <c r="CM309" i="20"/>
  <c r="CM310" i="20"/>
  <c r="CM311" i="20"/>
  <c r="CM312" i="20"/>
  <c r="CM313" i="20"/>
  <c r="CM314" i="20"/>
  <c r="CM315" i="20"/>
  <c r="CM316" i="20"/>
  <c r="CM317" i="20"/>
  <c r="CM318" i="20"/>
  <c r="CM319" i="20"/>
  <c r="CM320" i="20"/>
  <c r="CM321" i="20"/>
  <c r="CM322" i="20"/>
  <c r="CM323" i="20"/>
  <c r="CM324" i="20"/>
  <c r="CM325" i="20"/>
  <c r="CM326" i="20"/>
  <c r="CM327" i="20"/>
  <c r="CM328" i="20"/>
  <c r="CM329" i="20"/>
  <c r="CM330" i="20"/>
  <c r="CM331" i="20"/>
  <c r="CM332" i="20"/>
  <c r="CM333" i="20"/>
  <c r="CM334" i="20"/>
  <c r="CM335" i="20"/>
  <c r="CM336" i="20"/>
  <c r="CM337" i="20"/>
  <c r="CM338" i="20"/>
  <c r="CM339" i="20"/>
  <c r="CM340" i="20"/>
  <c r="CM341" i="20"/>
  <c r="CM342" i="20"/>
  <c r="CM343" i="20"/>
  <c r="CM344" i="20"/>
  <c r="CM345" i="20"/>
  <c r="CM346" i="20"/>
  <c r="CM347" i="20"/>
  <c r="CM348" i="20"/>
  <c r="CM349" i="20"/>
  <c r="CM350" i="20"/>
  <c r="CM351" i="20"/>
  <c r="CM352" i="20"/>
  <c r="CM353" i="20"/>
  <c r="CM354" i="20"/>
  <c r="CM355" i="20"/>
  <c r="CM356" i="20"/>
  <c r="CM357" i="20"/>
  <c r="CM358" i="20"/>
  <c r="CM359" i="20"/>
  <c r="CM360" i="20"/>
  <c r="CM361" i="20"/>
  <c r="CM362" i="20"/>
  <c r="CM363" i="20"/>
  <c r="CM364" i="20"/>
  <c r="CM365" i="20"/>
  <c r="CM366" i="20"/>
  <c r="CM367" i="20"/>
  <c r="CM368" i="20"/>
  <c r="CM369" i="20"/>
  <c r="CM370" i="20"/>
  <c r="CM371" i="20"/>
  <c r="CM372" i="20"/>
  <c r="CM373" i="20"/>
  <c r="CM374" i="20"/>
  <c r="CM375" i="20"/>
  <c r="CM376" i="20"/>
  <c r="CM377" i="20"/>
  <c r="CM378" i="20"/>
  <c r="CM379" i="20"/>
  <c r="CM380" i="20"/>
  <c r="CM381" i="20"/>
  <c r="CM382" i="20"/>
  <c r="CM383" i="20"/>
  <c r="CM384" i="20"/>
  <c r="CM385" i="20"/>
  <c r="CM386" i="20"/>
  <c r="CM387" i="20"/>
  <c r="CM388" i="20"/>
  <c r="CM389" i="20"/>
  <c r="CM390" i="20"/>
  <c r="CM391" i="20"/>
  <c r="CM392" i="20"/>
  <c r="CM393" i="20"/>
  <c r="CM394" i="20"/>
  <c r="CM395" i="20"/>
  <c r="CM396" i="20"/>
  <c r="CM397" i="20"/>
  <c r="CM398" i="20"/>
  <c r="CM399" i="20"/>
  <c r="CM400" i="20"/>
  <c r="CM401" i="20"/>
  <c r="CM402" i="20"/>
  <c r="CM403" i="20"/>
  <c r="CJ2" i="20"/>
  <c r="CJ3" i="20"/>
  <c r="CJ4" i="20"/>
  <c r="CJ5" i="20"/>
  <c r="CJ6" i="20"/>
  <c r="CJ7" i="20"/>
  <c r="CJ8"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J93" i="20"/>
  <c r="CJ94" i="20"/>
  <c r="CJ95" i="20"/>
  <c r="CJ96" i="20"/>
  <c r="CJ97" i="20"/>
  <c r="CJ98" i="20"/>
  <c r="CJ99" i="20"/>
  <c r="CJ100" i="20"/>
  <c r="CJ101" i="20"/>
  <c r="CJ102" i="20"/>
  <c r="CJ103" i="20"/>
  <c r="CJ104" i="20"/>
  <c r="CJ105" i="20"/>
  <c r="CJ106" i="20"/>
  <c r="CJ107" i="20"/>
  <c r="CJ108" i="20"/>
  <c r="CJ109" i="20"/>
  <c r="CJ110" i="20"/>
  <c r="CJ111" i="20"/>
  <c r="CJ112" i="20"/>
  <c r="CJ113" i="20"/>
  <c r="CJ114" i="20"/>
  <c r="CJ115" i="20"/>
  <c r="CJ116" i="20"/>
  <c r="CJ117" i="20"/>
  <c r="CJ118" i="20"/>
  <c r="CJ119" i="20"/>
  <c r="CJ120" i="20"/>
  <c r="CJ121" i="20"/>
  <c r="CJ122" i="20"/>
  <c r="CJ123" i="20"/>
  <c r="CJ124" i="20"/>
  <c r="CJ125" i="20"/>
  <c r="CJ126" i="20"/>
  <c r="CJ127" i="20"/>
  <c r="CJ128" i="20"/>
  <c r="CJ129" i="20"/>
  <c r="CJ130" i="20"/>
  <c r="CJ131" i="20"/>
  <c r="CJ132" i="20"/>
  <c r="CJ133" i="20"/>
  <c r="CJ134" i="20"/>
  <c r="CJ135" i="20"/>
  <c r="CJ136" i="20"/>
  <c r="CJ137" i="20"/>
  <c r="CJ138" i="20"/>
  <c r="CJ139" i="20"/>
  <c r="CJ140" i="20"/>
  <c r="CJ141" i="20"/>
  <c r="CJ142" i="20"/>
  <c r="CJ143" i="20"/>
  <c r="CJ144" i="20"/>
  <c r="CJ145" i="20"/>
  <c r="CJ146" i="20"/>
  <c r="CJ147" i="20"/>
  <c r="CJ148" i="20"/>
  <c r="CJ149" i="20"/>
  <c r="CJ150" i="20"/>
  <c r="CJ151" i="20"/>
  <c r="CJ152" i="20"/>
  <c r="CJ153" i="20"/>
  <c r="CJ154" i="20"/>
  <c r="CJ155" i="20"/>
  <c r="CJ156" i="20"/>
  <c r="CJ157" i="20"/>
  <c r="CJ158" i="20"/>
  <c r="CJ159" i="20"/>
  <c r="CJ160" i="20"/>
  <c r="CJ161" i="20"/>
  <c r="CJ162" i="20"/>
  <c r="CJ163" i="20"/>
  <c r="CJ164" i="20"/>
  <c r="CJ165" i="20"/>
  <c r="CJ166" i="20"/>
  <c r="CJ167" i="20"/>
  <c r="CJ168" i="20"/>
  <c r="CJ169" i="20"/>
  <c r="CJ170" i="20"/>
  <c r="CJ171" i="20"/>
  <c r="CJ172" i="20"/>
  <c r="CJ173" i="20"/>
  <c r="CJ174" i="20"/>
  <c r="CJ175" i="20"/>
  <c r="CJ176" i="20"/>
  <c r="CJ177" i="20"/>
  <c r="CJ178" i="20"/>
  <c r="CJ179" i="20"/>
  <c r="CJ180" i="20"/>
  <c r="CJ181" i="20"/>
  <c r="CJ182" i="20"/>
  <c r="CJ183" i="20"/>
  <c r="CJ184" i="20"/>
  <c r="CJ185" i="20"/>
  <c r="CJ186" i="20"/>
  <c r="CJ187" i="20"/>
  <c r="CJ188" i="20"/>
  <c r="CJ189" i="20"/>
  <c r="CJ190" i="20"/>
  <c r="CJ191" i="20"/>
  <c r="CJ192" i="20"/>
  <c r="CJ193" i="20"/>
  <c r="CJ194" i="20"/>
  <c r="CJ195" i="20"/>
  <c r="CJ196" i="20"/>
  <c r="CJ197" i="20"/>
  <c r="CJ198" i="20"/>
  <c r="CJ199" i="20"/>
  <c r="CJ200" i="20"/>
  <c r="CJ201" i="20"/>
  <c r="CJ202" i="20"/>
  <c r="CJ203" i="20"/>
  <c r="CJ204" i="20"/>
  <c r="CJ205" i="20"/>
  <c r="CJ206" i="20"/>
  <c r="CJ207" i="20"/>
  <c r="CJ208" i="20"/>
  <c r="CJ209" i="20"/>
  <c r="CJ210" i="20"/>
  <c r="CJ211" i="20"/>
  <c r="CJ212" i="20"/>
  <c r="CJ213" i="20"/>
  <c r="CJ214" i="20"/>
  <c r="CJ215" i="20"/>
  <c r="CJ216" i="20"/>
  <c r="CJ217" i="20"/>
  <c r="CJ218" i="20"/>
  <c r="CJ219" i="20"/>
  <c r="CJ220" i="20"/>
  <c r="CJ221" i="20"/>
  <c r="CJ222" i="20"/>
  <c r="CJ223" i="20"/>
  <c r="CJ224" i="20"/>
  <c r="CJ225" i="20"/>
  <c r="CJ226" i="20"/>
  <c r="CJ227" i="20"/>
  <c r="CJ228" i="20"/>
  <c r="CJ229" i="20"/>
  <c r="CJ230" i="20"/>
  <c r="CJ231" i="20"/>
  <c r="CJ232" i="20"/>
  <c r="CJ233" i="20"/>
  <c r="CJ234" i="20"/>
  <c r="CJ235" i="20"/>
  <c r="CJ236" i="20"/>
  <c r="CJ237" i="20"/>
  <c r="CJ238" i="20"/>
  <c r="CJ239" i="20"/>
  <c r="CJ240" i="20"/>
  <c r="CJ241" i="20"/>
  <c r="CJ242" i="20"/>
  <c r="CJ243" i="20"/>
  <c r="CJ244" i="20"/>
  <c r="CJ245" i="20"/>
  <c r="CJ246" i="20"/>
  <c r="CJ247" i="20"/>
  <c r="CJ248" i="20"/>
  <c r="CJ249" i="20"/>
  <c r="CJ250" i="20"/>
  <c r="CJ251" i="20"/>
  <c r="CJ252" i="20"/>
  <c r="CJ253" i="20"/>
  <c r="CJ254" i="20"/>
  <c r="CJ255" i="20"/>
  <c r="CJ256" i="20"/>
  <c r="CJ257" i="20"/>
  <c r="CJ258" i="20"/>
  <c r="CJ259" i="20"/>
  <c r="CJ260" i="20"/>
  <c r="CJ261" i="20"/>
  <c r="CJ262" i="20"/>
  <c r="CJ263" i="20"/>
  <c r="CJ264" i="20"/>
  <c r="CJ265" i="20"/>
  <c r="CJ266" i="20"/>
  <c r="CJ267" i="20"/>
  <c r="CJ268" i="20"/>
  <c r="CJ269" i="20"/>
  <c r="CJ270" i="20"/>
  <c r="CJ271" i="20"/>
  <c r="CJ272" i="20"/>
  <c r="CJ273" i="20"/>
  <c r="CJ274" i="20"/>
  <c r="CJ275" i="20"/>
  <c r="CJ276" i="20"/>
  <c r="CJ277" i="20"/>
  <c r="CJ278" i="20"/>
  <c r="CJ279" i="20"/>
  <c r="CJ280" i="20"/>
  <c r="CJ281" i="20"/>
  <c r="CJ282" i="20"/>
  <c r="CJ283" i="20"/>
  <c r="CJ284" i="20"/>
  <c r="CJ285" i="20"/>
  <c r="CJ286" i="20"/>
  <c r="CJ287" i="20"/>
  <c r="CJ288" i="20"/>
  <c r="CJ289" i="20"/>
  <c r="CJ290" i="20"/>
  <c r="CJ291" i="20"/>
  <c r="CJ292" i="20"/>
  <c r="CJ293" i="20"/>
  <c r="CJ294" i="20"/>
  <c r="CJ295" i="20"/>
  <c r="CJ296" i="20"/>
  <c r="CJ297" i="20"/>
  <c r="CJ298" i="20"/>
  <c r="CJ299" i="20"/>
  <c r="CJ300" i="20"/>
  <c r="CJ301" i="20"/>
  <c r="CJ302" i="20"/>
  <c r="CJ303" i="20"/>
  <c r="CJ304" i="20"/>
  <c r="CJ305" i="20"/>
  <c r="CJ306" i="20"/>
  <c r="CJ307" i="20"/>
  <c r="CJ308" i="20"/>
  <c r="CJ309" i="20"/>
  <c r="CJ310" i="20"/>
  <c r="CJ311" i="20"/>
  <c r="CJ312" i="20"/>
  <c r="CJ313" i="20"/>
  <c r="CJ314" i="20"/>
  <c r="CJ315" i="20"/>
  <c r="CJ316" i="20"/>
  <c r="CJ317" i="20"/>
  <c r="CJ318" i="20"/>
  <c r="CJ319" i="20"/>
  <c r="CJ320" i="20"/>
  <c r="CJ321" i="20"/>
  <c r="CJ322" i="20"/>
  <c r="CJ323" i="20"/>
  <c r="CJ324" i="20"/>
  <c r="CJ325" i="20"/>
  <c r="CJ326" i="20"/>
  <c r="CJ327" i="20"/>
  <c r="CJ328" i="20"/>
  <c r="CJ329" i="20"/>
  <c r="CJ330" i="20"/>
  <c r="CJ331" i="20"/>
  <c r="CJ332" i="20"/>
  <c r="CJ333" i="20"/>
  <c r="CJ334" i="20"/>
  <c r="CJ335" i="20"/>
  <c r="CJ336" i="20"/>
  <c r="CJ337" i="20"/>
  <c r="CJ338" i="20"/>
  <c r="CJ339" i="20"/>
  <c r="CJ340" i="20"/>
  <c r="CJ341" i="20"/>
  <c r="CJ342" i="20"/>
  <c r="CJ343" i="20"/>
  <c r="CJ344" i="20"/>
  <c r="CJ345" i="20"/>
  <c r="CJ346" i="20"/>
  <c r="CJ347" i="20"/>
  <c r="CJ348" i="20"/>
  <c r="CJ349" i="20"/>
  <c r="CJ350" i="20"/>
  <c r="CJ351" i="20"/>
  <c r="CJ352" i="20"/>
  <c r="CJ353" i="20"/>
  <c r="CJ354" i="20"/>
  <c r="CJ355" i="20"/>
  <c r="CJ356" i="20"/>
  <c r="CJ357" i="20"/>
  <c r="CJ358" i="20"/>
  <c r="CJ359" i="20"/>
  <c r="CJ360" i="20"/>
  <c r="CJ361" i="20"/>
  <c r="CJ362" i="20"/>
  <c r="CJ363" i="20"/>
  <c r="CJ364" i="20"/>
  <c r="CJ365" i="20"/>
  <c r="CJ366" i="20"/>
  <c r="CJ367" i="20"/>
  <c r="CJ368" i="20"/>
  <c r="CJ369" i="20"/>
  <c r="CJ370" i="20"/>
  <c r="CJ371" i="20"/>
  <c r="CJ372" i="20"/>
  <c r="CJ373" i="20"/>
  <c r="CJ374" i="20"/>
  <c r="CJ375" i="20"/>
  <c r="CJ376" i="20"/>
  <c r="CJ377" i="20"/>
  <c r="CJ378" i="20"/>
  <c r="CJ379" i="20"/>
  <c r="CJ380" i="20"/>
  <c r="CJ381" i="20"/>
  <c r="CJ382" i="20"/>
  <c r="CJ383" i="20"/>
  <c r="CJ384" i="20"/>
  <c r="CJ385" i="20"/>
  <c r="CJ386" i="20"/>
  <c r="CJ387" i="20"/>
  <c r="CJ388" i="20"/>
  <c r="CJ389" i="20"/>
  <c r="CJ390" i="20"/>
  <c r="CJ391" i="20"/>
  <c r="CJ392" i="20"/>
  <c r="CJ393" i="20"/>
  <c r="CJ394" i="20"/>
  <c r="CJ395" i="20"/>
  <c r="CJ396" i="20"/>
  <c r="CJ397" i="20"/>
  <c r="CJ398" i="20"/>
  <c r="CJ399" i="20"/>
  <c r="CJ400" i="20"/>
  <c r="CJ401" i="20"/>
  <c r="CJ402" i="20"/>
  <c r="CJ403" i="20"/>
  <c r="CG2" i="20"/>
  <c r="CG3" i="20"/>
  <c r="CG4" i="20"/>
  <c r="CG5" i="20"/>
  <c r="CG6" i="20"/>
  <c r="CG7" i="20"/>
  <c r="CG8"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G93" i="20"/>
  <c r="CG94" i="20"/>
  <c r="CG95" i="20"/>
  <c r="CG96" i="20"/>
  <c r="CG97" i="20"/>
  <c r="CG98" i="20"/>
  <c r="CG99" i="20"/>
  <c r="CG100" i="20"/>
  <c r="CG101" i="20"/>
  <c r="CG102" i="20"/>
  <c r="CG103" i="20"/>
  <c r="CG104" i="20"/>
  <c r="CG105" i="20"/>
  <c r="CG106" i="20"/>
  <c r="CG107" i="20"/>
  <c r="CG108" i="20"/>
  <c r="CG109" i="20"/>
  <c r="CG110" i="20"/>
  <c r="CG111" i="20"/>
  <c r="CG112" i="20"/>
  <c r="CG113" i="20"/>
  <c r="CG114" i="20"/>
  <c r="CG115" i="20"/>
  <c r="CG116" i="20"/>
  <c r="CG117" i="20"/>
  <c r="CG118" i="20"/>
  <c r="CG119" i="20"/>
  <c r="CG120" i="20"/>
  <c r="CG121" i="20"/>
  <c r="CG122" i="20"/>
  <c r="CG123" i="20"/>
  <c r="CG124" i="20"/>
  <c r="CG125" i="20"/>
  <c r="CG126" i="20"/>
  <c r="CG127" i="20"/>
  <c r="CG128" i="20"/>
  <c r="CG129" i="20"/>
  <c r="CG130" i="20"/>
  <c r="CG131" i="20"/>
  <c r="CG132" i="20"/>
  <c r="CG133" i="20"/>
  <c r="CG134" i="20"/>
  <c r="CG135" i="20"/>
  <c r="CG136" i="20"/>
  <c r="CG137" i="20"/>
  <c r="CG138" i="20"/>
  <c r="CG139" i="20"/>
  <c r="CG140" i="20"/>
  <c r="CG141" i="20"/>
  <c r="CG142" i="20"/>
  <c r="CG143" i="20"/>
  <c r="CG144" i="20"/>
  <c r="CG145" i="20"/>
  <c r="CG146" i="20"/>
  <c r="CG147" i="20"/>
  <c r="CG148" i="20"/>
  <c r="CG149" i="20"/>
  <c r="CG150" i="20"/>
  <c r="CG151" i="20"/>
  <c r="CG152" i="20"/>
  <c r="CG153" i="20"/>
  <c r="CG154" i="20"/>
  <c r="CG155" i="20"/>
  <c r="CG156" i="20"/>
  <c r="CG157" i="20"/>
  <c r="CG158" i="20"/>
  <c r="CG159" i="20"/>
  <c r="CG160" i="20"/>
  <c r="CG161" i="20"/>
  <c r="CG162" i="20"/>
  <c r="CG163" i="20"/>
  <c r="CG164" i="20"/>
  <c r="CG165" i="20"/>
  <c r="CG166" i="20"/>
  <c r="CG167" i="20"/>
  <c r="CG168" i="20"/>
  <c r="CG169" i="20"/>
  <c r="CG170" i="20"/>
  <c r="CG171" i="20"/>
  <c r="CG172" i="20"/>
  <c r="CG173" i="20"/>
  <c r="CG174" i="20"/>
  <c r="CG175" i="20"/>
  <c r="CG176" i="20"/>
  <c r="CG177" i="20"/>
  <c r="CG178" i="20"/>
  <c r="CG179" i="20"/>
  <c r="CG180" i="20"/>
  <c r="CG181" i="20"/>
  <c r="CG182" i="20"/>
  <c r="CG183" i="20"/>
  <c r="CG184" i="20"/>
  <c r="CG185" i="20"/>
  <c r="CG186" i="20"/>
  <c r="CG187" i="20"/>
  <c r="CG188" i="20"/>
  <c r="CG189" i="20"/>
  <c r="CG190" i="20"/>
  <c r="CG191" i="20"/>
  <c r="CG192" i="20"/>
  <c r="CG193" i="20"/>
  <c r="CG194" i="20"/>
  <c r="CG195" i="20"/>
  <c r="CG196" i="20"/>
  <c r="CG197" i="20"/>
  <c r="CG198" i="20"/>
  <c r="CG199" i="20"/>
  <c r="CG200" i="20"/>
  <c r="CG201" i="20"/>
  <c r="CG202" i="20"/>
  <c r="CG203" i="20"/>
  <c r="CG204" i="20"/>
  <c r="CG205" i="20"/>
  <c r="CG206" i="20"/>
  <c r="CG207" i="20"/>
  <c r="CG208" i="20"/>
  <c r="CG209" i="20"/>
  <c r="CG210" i="20"/>
  <c r="CG211" i="20"/>
  <c r="CG212" i="20"/>
  <c r="CG213" i="20"/>
  <c r="CG214" i="20"/>
  <c r="CG215" i="20"/>
  <c r="CG216" i="20"/>
  <c r="CG217" i="20"/>
  <c r="CG218" i="20"/>
  <c r="CG219" i="20"/>
  <c r="CG220" i="20"/>
  <c r="CG221" i="20"/>
  <c r="CG222" i="20"/>
  <c r="CG223" i="20"/>
  <c r="CG224" i="20"/>
  <c r="CG225" i="20"/>
  <c r="CG226" i="20"/>
  <c r="CG227" i="20"/>
  <c r="CG228" i="20"/>
  <c r="CG229" i="20"/>
  <c r="CG230" i="20"/>
  <c r="CG231" i="20"/>
  <c r="CG232" i="20"/>
  <c r="CG233" i="20"/>
  <c r="CG234" i="20"/>
  <c r="CG235" i="20"/>
  <c r="CG236" i="20"/>
  <c r="CG237" i="20"/>
  <c r="CG238" i="20"/>
  <c r="CG239" i="20"/>
  <c r="CG240" i="20"/>
  <c r="CG241" i="20"/>
  <c r="CG242" i="20"/>
  <c r="CG243" i="20"/>
  <c r="CG244" i="20"/>
  <c r="CG245" i="20"/>
  <c r="CG246" i="20"/>
  <c r="CG247" i="20"/>
  <c r="CG248" i="20"/>
  <c r="CG249" i="20"/>
  <c r="CG250" i="20"/>
  <c r="CG251" i="20"/>
  <c r="CG252" i="20"/>
  <c r="CG253" i="20"/>
  <c r="CG254" i="20"/>
  <c r="CG255" i="20"/>
  <c r="CG256" i="20"/>
  <c r="CG257" i="20"/>
  <c r="CG258" i="20"/>
  <c r="CG259" i="20"/>
  <c r="CG260" i="20"/>
  <c r="CG261" i="20"/>
  <c r="CG262" i="20"/>
  <c r="CG263" i="20"/>
  <c r="CG264" i="20"/>
  <c r="CG265" i="20"/>
  <c r="CG266" i="20"/>
  <c r="CG267" i="20"/>
  <c r="CG268" i="20"/>
  <c r="CG269" i="20"/>
  <c r="CG270" i="20"/>
  <c r="CG271" i="20"/>
  <c r="CG272" i="20"/>
  <c r="CG273" i="20"/>
  <c r="CG274" i="20"/>
  <c r="CG275" i="20"/>
  <c r="CG276" i="20"/>
  <c r="CG277" i="20"/>
  <c r="CG278" i="20"/>
  <c r="CG279" i="20"/>
  <c r="CG280" i="20"/>
  <c r="CG281" i="20"/>
  <c r="CG282" i="20"/>
  <c r="CG283" i="20"/>
  <c r="CG284" i="20"/>
  <c r="CG285" i="20"/>
  <c r="CG286" i="20"/>
  <c r="CG287" i="20"/>
  <c r="CG288" i="20"/>
  <c r="CG289" i="20"/>
  <c r="CG290" i="20"/>
  <c r="CG291" i="20"/>
  <c r="CG292" i="20"/>
  <c r="CG293" i="20"/>
  <c r="CG294" i="20"/>
  <c r="CG295" i="20"/>
  <c r="CG296" i="20"/>
  <c r="CG297" i="20"/>
  <c r="CG298" i="20"/>
  <c r="CG299" i="20"/>
  <c r="CG300" i="20"/>
  <c r="CG301" i="20"/>
  <c r="CG302" i="20"/>
  <c r="CG303" i="20"/>
  <c r="CG304" i="20"/>
  <c r="CG305" i="20"/>
  <c r="CG306" i="20"/>
  <c r="CG307" i="20"/>
  <c r="CG308" i="20"/>
  <c r="CG309" i="20"/>
  <c r="CG310" i="20"/>
  <c r="CG311" i="20"/>
  <c r="CG312" i="20"/>
  <c r="CG313" i="20"/>
  <c r="CG314" i="20"/>
  <c r="CG315" i="20"/>
  <c r="CG316" i="20"/>
  <c r="CG317" i="20"/>
  <c r="CG318" i="20"/>
  <c r="CG319" i="20"/>
  <c r="CG320" i="20"/>
  <c r="CG321" i="20"/>
  <c r="CG322" i="20"/>
  <c r="CG323" i="20"/>
  <c r="CG324" i="20"/>
  <c r="CG325" i="20"/>
  <c r="CG326" i="20"/>
  <c r="CG327" i="20"/>
  <c r="CG328" i="20"/>
  <c r="CG329" i="20"/>
  <c r="CG330" i="20"/>
  <c r="CG331" i="20"/>
  <c r="CG332" i="20"/>
  <c r="CG333" i="20"/>
  <c r="CG334" i="20"/>
  <c r="CG335" i="20"/>
  <c r="CG336" i="20"/>
  <c r="CG337" i="20"/>
  <c r="CG338" i="20"/>
  <c r="CG339" i="20"/>
  <c r="CG340" i="20"/>
  <c r="CG341" i="20"/>
  <c r="CG342" i="20"/>
  <c r="CG343" i="20"/>
  <c r="CG344" i="20"/>
  <c r="CG345" i="20"/>
  <c r="CG346" i="20"/>
  <c r="CG347" i="20"/>
  <c r="CG348" i="20"/>
  <c r="CG349" i="20"/>
  <c r="CG350" i="20"/>
  <c r="CG351" i="20"/>
  <c r="CG352" i="20"/>
  <c r="CG353" i="20"/>
  <c r="CG354" i="20"/>
  <c r="CG355" i="20"/>
  <c r="CG356" i="20"/>
  <c r="CG357" i="20"/>
  <c r="CG358" i="20"/>
  <c r="CG359" i="20"/>
  <c r="CG360" i="20"/>
  <c r="CG361" i="20"/>
  <c r="CG362" i="20"/>
  <c r="CG363" i="20"/>
  <c r="CG364" i="20"/>
  <c r="CG365" i="20"/>
  <c r="CG366" i="20"/>
  <c r="CG367" i="20"/>
  <c r="CG368" i="20"/>
  <c r="CG369" i="20"/>
  <c r="CG370" i="20"/>
  <c r="CG371" i="20"/>
  <c r="CG372" i="20"/>
  <c r="CG373" i="20"/>
  <c r="CG374" i="20"/>
  <c r="CG375" i="20"/>
  <c r="CG376" i="20"/>
  <c r="CG377" i="20"/>
  <c r="CG378" i="20"/>
  <c r="CG379" i="20"/>
  <c r="CG380" i="20"/>
  <c r="CG381" i="20"/>
  <c r="CG382" i="20"/>
  <c r="CG383" i="20"/>
  <c r="CG384" i="20"/>
  <c r="CG385" i="20"/>
  <c r="CG386" i="20"/>
  <c r="CG387" i="20"/>
  <c r="CG388" i="20"/>
  <c r="CG389" i="20"/>
  <c r="CG390" i="20"/>
  <c r="CG391" i="20"/>
  <c r="CG392" i="20"/>
  <c r="CG393" i="20"/>
  <c r="CG394" i="20"/>
  <c r="CG395" i="20"/>
  <c r="CG396" i="20"/>
  <c r="CG397" i="20"/>
  <c r="CG398" i="20"/>
  <c r="CG399" i="20"/>
  <c r="CG400" i="20"/>
  <c r="CG401" i="20"/>
  <c r="CG402" i="20"/>
  <c r="CG403" i="20"/>
  <c r="CL2" i="20"/>
  <c r="CL3" i="20"/>
  <c r="CL4" i="20"/>
  <c r="CL5" i="20"/>
  <c r="CL6" i="20"/>
  <c r="CL7" i="20"/>
  <c r="CL8"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L93" i="20"/>
  <c r="CL94" i="20"/>
  <c r="CL95" i="20"/>
  <c r="CL96" i="20"/>
  <c r="CL97" i="20"/>
  <c r="CL98" i="20"/>
  <c r="CL99" i="20"/>
  <c r="CL100" i="20"/>
  <c r="CL101" i="20"/>
  <c r="CL102" i="20"/>
  <c r="CL103" i="20"/>
  <c r="CL104" i="20"/>
  <c r="CL105" i="20"/>
  <c r="CL106" i="20"/>
  <c r="CL107" i="20"/>
  <c r="CL108" i="20"/>
  <c r="CL109" i="20"/>
  <c r="CL110" i="20"/>
  <c r="CL111" i="20"/>
  <c r="CL112" i="20"/>
  <c r="CL113" i="20"/>
  <c r="CL114" i="20"/>
  <c r="CL115" i="20"/>
  <c r="CL116" i="20"/>
  <c r="CL117" i="20"/>
  <c r="CL118" i="20"/>
  <c r="CL119" i="20"/>
  <c r="CL120" i="20"/>
  <c r="CL121" i="20"/>
  <c r="CL122" i="20"/>
  <c r="CL123" i="20"/>
  <c r="CL124" i="20"/>
  <c r="CL125" i="20"/>
  <c r="CL126" i="20"/>
  <c r="CL127" i="20"/>
  <c r="CL128" i="20"/>
  <c r="CL129" i="20"/>
  <c r="CL130" i="20"/>
  <c r="CL131" i="20"/>
  <c r="CL132" i="20"/>
  <c r="CL133" i="20"/>
  <c r="CL134" i="20"/>
  <c r="CL135" i="20"/>
  <c r="CL136" i="20"/>
  <c r="CL137" i="20"/>
  <c r="CL138" i="20"/>
  <c r="CL139" i="20"/>
  <c r="CL140" i="20"/>
  <c r="CL141" i="20"/>
  <c r="CL142" i="20"/>
  <c r="CL143" i="20"/>
  <c r="CL144" i="20"/>
  <c r="CL145" i="20"/>
  <c r="CL146" i="20"/>
  <c r="CL147" i="20"/>
  <c r="CL148" i="20"/>
  <c r="CL149" i="20"/>
  <c r="CL150" i="20"/>
  <c r="CL151" i="20"/>
  <c r="CL152" i="20"/>
  <c r="CL153" i="20"/>
  <c r="CL154" i="20"/>
  <c r="CL155" i="20"/>
  <c r="CL156" i="20"/>
  <c r="CL157" i="20"/>
  <c r="CL158" i="20"/>
  <c r="CL159" i="20"/>
  <c r="CL160" i="20"/>
  <c r="CL161" i="20"/>
  <c r="CL162" i="20"/>
  <c r="CL163" i="20"/>
  <c r="CL164" i="20"/>
  <c r="CL165" i="20"/>
  <c r="CL166" i="20"/>
  <c r="CL167" i="20"/>
  <c r="CL168" i="20"/>
  <c r="CL169" i="20"/>
  <c r="CL170" i="20"/>
  <c r="CL171" i="20"/>
  <c r="CL172" i="20"/>
  <c r="CL173" i="20"/>
  <c r="CL174" i="20"/>
  <c r="CL175" i="20"/>
  <c r="CL176" i="20"/>
  <c r="CL177" i="20"/>
  <c r="CL178" i="20"/>
  <c r="CL179" i="20"/>
  <c r="CL180" i="20"/>
  <c r="CL181" i="20"/>
  <c r="CL182" i="20"/>
  <c r="CL183" i="20"/>
  <c r="CL184" i="20"/>
  <c r="CL185" i="20"/>
  <c r="CL186" i="20"/>
  <c r="CL187" i="20"/>
  <c r="CL188" i="20"/>
  <c r="CL189" i="20"/>
  <c r="CL190" i="20"/>
  <c r="CL191" i="20"/>
  <c r="CL192" i="20"/>
  <c r="CL193" i="20"/>
  <c r="CL194" i="20"/>
  <c r="CL195" i="20"/>
  <c r="CL196" i="20"/>
  <c r="CL197" i="20"/>
  <c r="CL198" i="20"/>
  <c r="CL199" i="20"/>
  <c r="CL200" i="20"/>
  <c r="CL201" i="20"/>
  <c r="CL202" i="20"/>
  <c r="CL203" i="20"/>
  <c r="CL204" i="20"/>
  <c r="CL205" i="20"/>
  <c r="CL206" i="20"/>
  <c r="CL207" i="20"/>
  <c r="CL208" i="20"/>
  <c r="CL209" i="20"/>
  <c r="CL210" i="20"/>
  <c r="CL211" i="20"/>
  <c r="CL212" i="20"/>
  <c r="CL213" i="20"/>
  <c r="CL214" i="20"/>
  <c r="CL215" i="20"/>
  <c r="CL216" i="20"/>
  <c r="CL217" i="20"/>
  <c r="CL218" i="20"/>
  <c r="CL219" i="20"/>
  <c r="CL220" i="20"/>
  <c r="CL221" i="20"/>
  <c r="CL222" i="20"/>
  <c r="CL223" i="20"/>
  <c r="CL224" i="20"/>
  <c r="CL225" i="20"/>
  <c r="CL226" i="20"/>
  <c r="CL227" i="20"/>
  <c r="CL228" i="20"/>
  <c r="CL229" i="20"/>
  <c r="CL230" i="20"/>
  <c r="CL231" i="20"/>
  <c r="CL232" i="20"/>
  <c r="CL233" i="20"/>
  <c r="CL234" i="20"/>
  <c r="CL235" i="20"/>
  <c r="CL236" i="20"/>
  <c r="CL237" i="20"/>
  <c r="CL238" i="20"/>
  <c r="CL239" i="20"/>
  <c r="CL240" i="20"/>
  <c r="CL241" i="20"/>
  <c r="CL242" i="20"/>
  <c r="CL243" i="20"/>
  <c r="CL244" i="20"/>
  <c r="CL245" i="20"/>
  <c r="CL246" i="20"/>
  <c r="CL247" i="20"/>
  <c r="CL248" i="20"/>
  <c r="CL249" i="20"/>
  <c r="CL250" i="20"/>
  <c r="CL251" i="20"/>
  <c r="CL252" i="20"/>
  <c r="CL253" i="20"/>
  <c r="CL254" i="20"/>
  <c r="CL255" i="20"/>
  <c r="CL256" i="20"/>
  <c r="CL257" i="20"/>
  <c r="CL258" i="20"/>
  <c r="CL259" i="20"/>
  <c r="CL260" i="20"/>
  <c r="CL261" i="20"/>
  <c r="CL262" i="20"/>
  <c r="CL263" i="20"/>
  <c r="CL264" i="20"/>
  <c r="CL265" i="20"/>
  <c r="CL266" i="20"/>
  <c r="CL267" i="20"/>
  <c r="CL268" i="20"/>
  <c r="CL269" i="20"/>
  <c r="CL270" i="20"/>
  <c r="CL271" i="20"/>
  <c r="CL272" i="20"/>
  <c r="CL273" i="20"/>
  <c r="CL274" i="20"/>
  <c r="CL275" i="20"/>
  <c r="CL276" i="20"/>
  <c r="CL277" i="20"/>
  <c r="CL278" i="20"/>
  <c r="CL279" i="20"/>
  <c r="CL280" i="20"/>
  <c r="CL281" i="20"/>
  <c r="CL282" i="20"/>
  <c r="CL283" i="20"/>
  <c r="CL284" i="20"/>
  <c r="CL285" i="20"/>
  <c r="CL286" i="20"/>
  <c r="CL287" i="20"/>
  <c r="CL288" i="20"/>
  <c r="CL289" i="20"/>
  <c r="CL290" i="20"/>
  <c r="CL291" i="20"/>
  <c r="CL292" i="20"/>
  <c r="CL293" i="20"/>
  <c r="CL294" i="20"/>
  <c r="CL295" i="20"/>
  <c r="CL296" i="20"/>
  <c r="CL297" i="20"/>
  <c r="CL298" i="20"/>
  <c r="CL299" i="20"/>
  <c r="CL300" i="20"/>
  <c r="CL301" i="20"/>
  <c r="CL302" i="20"/>
  <c r="CL303" i="20"/>
  <c r="CL304" i="20"/>
  <c r="CL305" i="20"/>
  <c r="CL306" i="20"/>
  <c r="CL307" i="20"/>
  <c r="CL308" i="20"/>
  <c r="CL309" i="20"/>
  <c r="CL310" i="20"/>
  <c r="CL311" i="20"/>
  <c r="CL312" i="20"/>
  <c r="CL313" i="20"/>
  <c r="CL314" i="20"/>
  <c r="CL315" i="20"/>
  <c r="CL316" i="20"/>
  <c r="CL317" i="20"/>
  <c r="CL318" i="20"/>
  <c r="CL319" i="20"/>
  <c r="CL320" i="20"/>
  <c r="CL321" i="20"/>
  <c r="CL322" i="20"/>
  <c r="CL323" i="20"/>
  <c r="CL324" i="20"/>
  <c r="CL325" i="20"/>
  <c r="CL326" i="20"/>
  <c r="CL327" i="20"/>
  <c r="CL328" i="20"/>
  <c r="CL329" i="20"/>
  <c r="CL330" i="20"/>
  <c r="CL331" i="20"/>
  <c r="CL332" i="20"/>
  <c r="CL333" i="20"/>
  <c r="CL334" i="20"/>
  <c r="CL335" i="20"/>
  <c r="CL336" i="20"/>
  <c r="CL337" i="20"/>
  <c r="CL338" i="20"/>
  <c r="CL339" i="20"/>
  <c r="CL340" i="20"/>
  <c r="CL341" i="20"/>
  <c r="CL342" i="20"/>
  <c r="CL343" i="20"/>
  <c r="CL344" i="20"/>
  <c r="CL345" i="20"/>
  <c r="CL346" i="20"/>
  <c r="CL347" i="20"/>
  <c r="CL348" i="20"/>
  <c r="CL349" i="20"/>
  <c r="CL350" i="20"/>
  <c r="CL351" i="20"/>
  <c r="CL352" i="20"/>
  <c r="CL353" i="20"/>
  <c r="CL354" i="20"/>
  <c r="CL355" i="20"/>
  <c r="CL356" i="20"/>
  <c r="CL357" i="20"/>
  <c r="CL358" i="20"/>
  <c r="CL359" i="20"/>
  <c r="CL360" i="20"/>
  <c r="CL361" i="20"/>
  <c r="CL362" i="20"/>
  <c r="CL363" i="20"/>
  <c r="CL364" i="20"/>
  <c r="CL365" i="20"/>
  <c r="CL366" i="20"/>
  <c r="CL367" i="20"/>
  <c r="CL368" i="20"/>
  <c r="CL369" i="20"/>
  <c r="CL370" i="20"/>
  <c r="CL371" i="20"/>
  <c r="CL372" i="20"/>
  <c r="CL373" i="20"/>
  <c r="CL374" i="20"/>
  <c r="CL375" i="20"/>
  <c r="CL376" i="20"/>
  <c r="CL377" i="20"/>
  <c r="CL378" i="20"/>
  <c r="CL379" i="20"/>
  <c r="CL380" i="20"/>
  <c r="CL381" i="20"/>
  <c r="CL382" i="20"/>
  <c r="CL383" i="20"/>
  <c r="CL384" i="20"/>
  <c r="CL385" i="20"/>
  <c r="CL386" i="20"/>
  <c r="CL387" i="20"/>
  <c r="CL388" i="20"/>
  <c r="CL389" i="20"/>
  <c r="CL390" i="20"/>
  <c r="CL391" i="20"/>
  <c r="CL392" i="20"/>
  <c r="CL393" i="20"/>
  <c r="CL394" i="20"/>
  <c r="CL395" i="20"/>
  <c r="CL396" i="20"/>
  <c r="CL397" i="20"/>
  <c r="CL398" i="20"/>
  <c r="CL399" i="20"/>
  <c r="CL400" i="20"/>
  <c r="CL401" i="20"/>
  <c r="CL402" i="20"/>
  <c r="CL403" i="20"/>
  <c r="CI2" i="20"/>
  <c r="CI3" i="20"/>
  <c r="CI4" i="20"/>
  <c r="CI5" i="20"/>
  <c r="CI6" i="20"/>
  <c r="CI7" i="20"/>
  <c r="CI8"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I93" i="20"/>
  <c r="CI94" i="20"/>
  <c r="CI95" i="20"/>
  <c r="CI96" i="20"/>
  <c r="CI97" i="20"/>
  <c r="CI98" i="20"/>
  <c r="CI99" i="20"/>
  <c r="CI100" i="20"/>
  <c r="CI101" i="20"/>
  <c r="CI102" i="20"/>
  <c r="CI103" i="20"/>
  <c r="CI104" i="20"/>
  <c r="CI105" i="20"/>
  <c r="CI106" i="20"/>
  <c r="CI107" i="20"/>
  <c r="CI108" i="20"/>
  <c r="CI109" i="20"/>
  <c r="CI110" i="20"/>
  <c r="CI111" i="20"/>
  <c r="CI112" i="20"/>
  <c r="CI113" i="20"/>
  <c r="CI114" i="20"/>
  <c r="CI115" i="20"/>
  <c r="CI116" i="20"/>
  <c r="CI117" i="20"/>
  <c r="CI118" i="20"/>
  <c r="CI119" i="20"/>
  <c r="CI120" i="20"/>
  <c r="CI121" i="20"/>
  <c r="CI122" i="20"/>
  <c r="CI123" i="20"/>
  <c r="CI124" i="20"/>
  <c r="CI125" i="20"/>
  <c r="CI126" i="20"/>
  <c r="CI127" i="20"/>
  <c r="CI128" i="20"/>
  <c r="CI129" i="20"/>
  <c r="CI130" i="20"/>
  <c r="CI131" i="20"/>
  <c r="CI132" i="20"/>
  <c r="CI133" i="20"/>
  <c r="CI134" i="20"/>
  <c r="CI135" i="20"/>
  <c r="CI136" i="20"/>
  <c r="CI137" i="20"/>
  <c r="CI138" i="20"/>
  <c r="CI139" i="20"/>
  <c r="CI140" i="20"/>
  <c r="CI141" i="20"/>
  <c r="CI142" i="20"/>
  <c r="CI143" i="20"/>
  <c r="CI144" i="20"/>
  <c r="CI145" i="20"/>
  <c r="CI146" i="20"/>
  <c r="CI147" i="20"/>
  <c r="CI148" i="20"/>
  <c r="CI149" i="20"/>
  <c r="CI150" i="20"/>
  <c r="CI151" i="20"/>
  <c r="CI152" i="20"/>
  <c r="CI153" i="20"/>
  <c r="CI154" i="20"/>
  <c r="CI155" i="20"/>
  <c r="CI156" i="20"/>
  <c r="CI157" i="20"/>
  <c r="CI158" i="20"/>
  <c r="CI159" i="20"/>
  <c r="CI160" i="20"/>
  <c r="CI161" i="20"/>
  <c r="CI162" i="20"/>
  <c r="CI163" i="20"/>
  <c r="CI164" i="20"/>
  <c r="CI165" i="20"/>
  <c r="CI166" i="20"/>
  <c r="CI167" i="20"/>
  <c r="CI168" i="20"/>
  <c r="CI169" i="20"/>
  <c r="CI170" i="20"/>
  <c r="CI171" i="20"/>
  <c r="CI172" i="20"/>
  <c r="CI173" i="20"/>
  <c r="CI174" i="20"/>
  <c r="CI175" i="20"/>
  <c r="CI176" i="20"/>
  <c r="CI177" i="20"/>
  <c r="CI178" i="20"/>
  <c r="CI179" i="20"/>
  <c r="CI180" i="20"/>
  <c r="CI181" i="20"/>
  <c r="CI182" i="20"/>
  <c r="CI183" i="20"/>
  <c r="CI184" i="20"/>
  <c r="CI185" i="20"/>
  <c r="CI186" i="20"/>
  <c r="CI187" i="20"/>
  <c r="CI188" i="20"/>
  <c r="CI189" i="20"/>
  <c r="CI190" i="20"/>
  <c r="CI191" i="20"/>
  <c r="CI192" i="20"/>
  <c r="CI193" i="20"/>
  <c r="CI194" i="20"/>
  <c r="CI195" i="20"/>
  <c r="CI196" i="20"/>
  <c r="CI197" i="20"/>
  <c r="CI198" i="20"/>
  <c r="CI199" i="20"/>
  <c r="CI200" i="20"/>
  <c r="CI201" i="20"/>
  <c r="CI202" i="20"/>
  <c r="CI203" i="20"/>
  <c r="CI204" i="20"/>
  <c r="CI205" i="20"/>
  <c r="CI206" i="20"/>
  <c r="CI207" i="20"/>
  <c r="CI208" i="20"/>
  <c r="CI209" i="20"/>
  <c r="CI210" i="20"/>
  <c r="CI211" i="20"/>
  <c r="CI212" i="20"/>
  <c r="CI213" i="20"/>
  <c r="CI214" i="20"/>
  <c r="CI215" i="20"/>
  <c r="CI216" i="20"/>
  <c r="CI217" i="20"/>
  <c r="CI218" i="20"/>
  <c r="CI219" i="20"/>
  <c r="CI220" i="20"/>
  <c r="CI221" i="20"/>
  <c r="CI222" i="20"/>
  <c r="CI223" i="20"/>
  <c r="CI224" i="20"/>
  <c r="CI225" i="20"/>
  <c r="CI226" i="20"/>
  <c r="CI227" i="20"/>
  <c r="CI228" i="20"/>
  <c r="CI229" i="20"/>
  <c r="CI230" i="20"/>
  <c r="CI231" i="20"/>
  <c r="CI232" i="20"/>
  <c r="CI233" i="20"/>
  <c r="CI234" i="20"/>
  <c r="CI235" i="20"/>
  <c r="CI236" i="20"/>
  <c r="CI237" i="20"/>
  <c r="CI238" i="20"/>
  <c r="CI239" i="20"/>
  <c r="CI240" i="20"/>
  <c r="CI241" i="20"/>
  <c r="CI242" i="20"/>
  <c r="CI243" i="20"/>
  <c r="CI244" i="20"/>
  <c r="CI245" i="20"/>
  <c r="CI246" i="20"/>
  <c r="CI247" i="20"/>
  <c r="CI248" i="20"/>
  <c r="CI249" i="20"/>
  <c r="CI250" i="20"/>
  <c r="CI251" i="20"/>
  <c r="CI252" i="20"/>
  <c r="CI253" i="20"/>
  <c r="CI254" i="20"/>
  <c r="CI255" i="20"/>
  <c r="CI256" i="20"/>
  <c r="CI257" i="20"/>
  <c r="CI258" i="20"/>
  <c r="CI259" i="20"/>
  <c r="CI260" i="20"/>
  <c r="CI261" i="20"/>
  <c r="CI262" i="20"/>
  <c r="CI263" i="20"/>
  <c r="CI264" i="20"/>
  <c r="CI265" i="20"/>
  <c r="CI266" i="20"/>
  <c r="CI267" i="20"/>
  <c r="CI268" i="20"/>
  <c r="CI269" i="20"/>
  <c r="CI270" i="20"/>
  <c r="CI271" i="20"/>
  <c r="CI272" i="20"/>
  <c r="CI273" i="20"/>
  <c r="CI274" i="20"/>
  <c r="CI275" i="20"/>
  <c r="CI276" i="20"/>
  <c r="CI277" i="20"/>
  <c r="CI278" i="20"/>
  <c r="CI279" i="20"/>
  <c r="CI280" i="20"/>
  <c r="CI281" i="20"/>
  <c r="CI282" i="20"/>
  <c r="CI283" i="20"/>
  <c r="CI284" i="20"/>
  <c r="CI285" i="20"/>
  <c r="CI286" i="20"/>
  <c r="CI287" i="20"/>
  <c r="CI288" i="20"/>
  <c r="CI289" i="20"/>
  <c r="CI290" i="20"/>
  <c r="CI291" i="20"/>
  <c r="CI292" i="20"/>
  <c r="CI293" i="20"/>
  <c r="CI294" i="20"/>
  <c r="CI295" i="20"/>
  <c r="CI296" i="20"/>
  <c r="CI297" i="20"/>
  <c r="CI298" i="20"/>
  <c r="CI299" i="20"/>
  <c r="CI300" i="20"/>
  <c r="CI301" i="20"/>
  <c r="CI302" i="20"/>
  <c r="CI303" i="20"/>
  <c r="CI304" i="20"/>
  <c r="CI305" i="20"/>
  <c r="CI306" i="20"/>
  <c r="CI307" i="20"/>
  <c r="CI308" i="20"/>
  <c r="CI309" i="20"/>
  <c r="CI310" i="20"/>
  <c r="CI311" i="20"/>
  <c r="CI312" i="20"/>
  <c r="CI313" i="20"/>
  <c r="CI314" i="20"/>
  <c r="CI315" i="20"/>
  <c r="CI316" i="20"/>
  <c r="CI317" i="20"/>
  <c r="CI318" i="20"/>
  <c r="CI319" i="20"/>
  <c r="CI320" i="20"/>
  <c r="CI321" i="20"/>
  <c r="CI322" i="20"/>
  <c r="CI323" i="20"/>
  <c r="CI324" i="20"/>
  <c r="CI325" i="20"/>
  <c r="CI326" i="20"/>
  <c r="CI327" i="20"/>
  <c r="CI328" i="20"/>
  <c r="CI329" i="20"/>
  <c r="CI330" i="20"/>
  <c r="CI331" i="20"/>
  <c r="CI332" i="20"/>
  <c r="CI333" i="20"/>
  <c r="CI334" i="20"/>
  <c r="CI335" i="20"/>
  <c r="CI336" i="20"/>
  <c r="CI337" i="20"/>
  <c r="CI338" i="20"/>
  <c r="CI339" i="20"/>
  <c r="CI340" i="20"/>
  <c r="CI341" i="20"/>
  <c r="CI342" i="20"/>
  <c r="CI343" i="20"/>
  <c r="CI344" i="20"/>
  <c r="CI345" i="20"/>
  <c r="CI346" i="20"/>
  <c r="CI347" i="20"/>
  <c r="CI348" i="20"/>
  <c r="CI349" i="20"/>
  <c r="CI350" i="20"/>
  <c r="CI351" i="20"/>
  <c r="CI352" i="20"/>
  <c r="CI353" i="20"/>
  <c r="CI354" i="20"/>
  <c r="CI355" i="20"/>
  <c r="CI356" i="20"/>
  <c r="CI357" i="20"/>
  <c r="CI358" i="20"/>
  <c r="CI359" i="20"/>
  <c r="CI360" i="20"/>
  <c r="CI361" i="20"/>
  <c r="CI362" i="20"/>
  <c r="CI363" i="20"/>
  <c r="CI364" i="20"/>
  <c r="CI365" i="20"/>
  <c r="CI366" i="20"/>
  <c r="CI367" i="20"/>
  <c r="CI368" i="20"/>
  <c r="CI369" i="20"/>
  <c r="CI370" i="20"/>
  <c r="CI371" i="20"/>
  <c r="CI372" i="20"/>
  <c r="CI373" i="20"/>
  <c r="CI374" i="20"/>
  <c r="CI375" i="20"/>
  <c r="CI376" i="20"/>
  <c r="CI377" i="20"/>
  <c r="CI378" i="20"/>
  <c r="CI379" i="20"/>
  <c r="CI380" i="20"/>
  <c r="CI381" i="20"/>
  <c r="CI382" i="20"/>
  <c r="CI383" i="20"/>
  <c r="CI384" i="20"/>
  <c r="CI385" i="20"/>
  <c r="CI386" i="20"/>
  <c r="CI387" i="20"/>
  <c r="CI388" i="20"/>
  <c r="CI389" i="20"/>
  <c r="CI390" i="20"/>
  <c r="CI391" i="20"/>
  <c r="CI392" i="20"/>
  <c r="CI393" i="20"/>
  <c r="CI394" i="20"/>
  <c r="CI395" i="20"/>
  <c r="CI396" i="20"/>
  <c r="CI397" i="20"/>
  <c r="CI398" i="20"/>
  <c r="CI399" i="20"/>
  <c r="CI400" i="20"/>
  <c r="CI401" i="20"/>
  <c r="CI402" i="20"/>
  <c r="CI403" i="20"/>
  <c r="CF2" i="20"/>
  <c r="CF3" i="20"/>
  <c r="CF4" i="20"/>
  <c r="CF5" i="20"/>
  <c r="CF6" i="20"/>
  <c r="CF7" i="20"/>
  <c r="CF8"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F93" i="20"/>
  <c r="CF94" i="20"/>
  <c r="CF95" i="20"/>
  <c r="CF96" i="20"/>
  <c r="CF97" i="20"/>
  <c r="CF98" i="20"/>
  <c r="CF99"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CF158" i="20"/>
  <c r="CF159" i="20"/>
  <c r="CF160" i="20"/>
  <c r="CF161" i="20"/>
  <c r="CF162" i="20"/>
  <c r="CF163" i="20"/>
  <c r="CF164" i="20"/>
  <c r="CF165" i="20"/>
  <c r="CF166" i="20"/>
  <c r="CF167" i="20"/>
  <c r="CF168" i="20"/>
  <c r="CF169" i="20"/>
  <c r="CF170" i="20"/>
  <c r="CF171" i="20"/>
  <c r="CF172" i="20"/>
  <c r="CF173" i="20"/>
  <c r="CF174" i="20"/>
  <c r="CF175" i="20"/>
  <c r="CF176" i="20"/>
  <c r="CF177" i="20"/>
  <c r="CF178" i="20"/>
  <c r="CF179" i="20"/>
  <c r="CF180" i="20"/>
  <c r="CF181" i="20"/>
  <c r="CF182" i="20"/>
  <c r="CF183" i="20"/>
  <c r="CF184" i="20"/>
  <c r="CF185" i="20"/>
  <c r="CF186" i="20"/>
  <c r="CF187" i="20"/>
  <c r="CF188" i="20"/>
  <c r="CF189" i="20"/>
  <c r="CF190" i="20"/>
  <c r="CF191" i="20"/>
  <c r="CF192" i="20"/>
  <c r="CF193" i="20"/>
  <c r="CF194" i="20"/>
  <c r="CF195" i="20"/>
  <c r="CF196" i="20"/>
  <c r="CF197" i="20"/>
  <c r="CF198" i="20"/>
  <c r="CF199" i="20"/>
  <c r="CF200" i="20"/>
  <c r="CF201" i="20"/>
  <c r="CF202" i="20"/>
  <c r="CF203" i="20"/>
  <c r="CF204" i="20"/>
  <c r="CF205" i="20"/>
  <c r="CF206" i="20"/>
  <c r="CF207" i="20"/>
  <c r="CF208" i="20"/>
  <c r="CF209" i="20"/>
  <c r="CF210" i="20"/>
  <c r="CF211" i="20"/>
  <c r="CF212" i="20"/>
  <c r="CF213" i="20"/>
  <c r="CF214" i="20"/>
  <c r="CF215" i="20"/>
  <c r="CF216" i="20"/>
  <c r="CF217" i="20"/>
  <c r="CF218" i="20"/>
  <c r="CF219" i="20"/>
  <c r="CF220" i="20"/>
  <c r="CF221" i="20"/>
  <c r="CF222" i="20"/>
  <c r="CF223" i="20"/>
  <c r="CF224" i="20"/>
  <c r="CF225" i="20"/>
  <c r="CF226" i="20"/>
  <c r="CF227" i="20"/>
  <c r="CF228" i="20"/>
  <c r="CF229" i="20"/>
  <c r="CF230" i="20"/>
  <c r="CF231" i="20"/>
  <c r="CF232" i="20"/>
  <c r="CF233" i="20"/>
  <c r="CF234" i="20"/>
  <c r="CF235" i="20"/>
  <c r="CF236" i="20"/>
  <c r="CF237" i="20"/>
  <c r="CF238" i="20"/>
  <c r="CF239" i="20"/>
  <c r="CF240" i="20"/>
  <c r="CF241" i="20"/>
  <c r="CF242" i="20"/>
  <c r="CF243" i="20"/>
  <c r="CF244" i="20"/>
  <c r="CF245" i="20"/>
  <c r="CF246" i="20"/>
  <c r="CF247" i="20"/>
  <c r="CF248" i="20"/>
  <c r="CF249" i="20"/>
  <c r="CF250" i="20"/>
  <c r="CF251" i="20"/>
  <c r="CF252" i="20"/>
  <c r="CF253" i="20"/>
  <c r="CF254" i="20"/>
  <c r="CF255" i="20"/>
  <c r="CF256" i="20"/>
  <c r="CF257" i="20"/>
  <c r="CF258" i="20"/>
  <c r="CF259" i="20"/>
  <c r="CF260" i="20"/>
  <c r="CF261" i="20"/>
  <c r="CF262" i="20"/>
  <c r="CF263" i="20"/>
  <c r="CF264" i="20"/>
  <c r="CF265" i="20"/>
  <c r="CF266" i="20"/>
  <c r="CF267" i="20"/>
  <c r="CF268" i="20"/>
  <c r="CF269" i="20"/>
  <c r="CF270" i="20"/>
  <c r="CF271" i="20"/>
  <c r="CF272" i="20"/>
  <c r="CF273" i="20"/>
  <c r="CF274" i="20"/>
  <c r="CF275" i="20"/>
  <c r="CF276" i="20"/>
  <c r="CF277" i="20"/>
  <c r="CF278" i="20"/>
  <c r="CF279" i="20"/>
  <c r="CF280" i="20"/>
  <c r="CF281" i="20"/>
  <c r="CF282" i="20"/>
  <c r="CF283" i="20"/>
  <c r="CF284" i="20"/>
  <c r="CF285" i="20"/>
  <c r="CF286" i="20"/>
  <c r="CF287" i="20"/>
  <c r="CF288" i="20"/>
  <c r="CF289" i="20"/>
  <c r="CF290" i="20"/>
  <c r="CF291" i="20"/>
  <c r="CF292" i="20"/>
  <c r="CF293" i="20"/>
  <c r="CF294" i="20"/>
  <c r="CF295" i="20"/>
  <c r="CF296" i="20"/>
  <c r="CF297" i="20"/>
  <c r="CF298" i="20"/>
  <c r="CF299" i="20"/>
  <c r="CF300" i="20"/>
  <c r="CF301" i="20"/>
  <c r="CF302" i="20"/>
  <c r="CF303" i="20"/>
  <c r="CF304" i="20"/>
  <c r="CF305" i="20"/>
  <c r="CF306" i="20"/>
  <c r="CF307" i="20"/>
  <c r="CF308" i="20"/>
  <c r="CF309" i="20"/>
  <c r="CF310" i="20"/>
  <c r="CF311" i="20"/>
  <c r="CF312" i="20"/>
  <c r="CF313" i="20"/>
  <c r="CF314" i="20"/>
  <c r="CF315" i="20"/>
  <c r="CF316" i="20"/>
  <c r="CF317" i="20"/>
  <c r="CF318" i="20"/>
  <c r="CF319" i="20"/>
  <c r="CF320" i="20"/>
  <c r="CF321" i="20"/>
  <c r="CF322" i="20"/>
  <c r="CF323" i="20"/>
  <c r="CF324" i="20"/>
  <c r="CF325" i="20"/>
  <c r="CF326" i="20"/>
  <c r="CF327" i="20"/>
  <c r="CF328" i="20"/>
  <c r="CF329" i="20"/>
  <c r="CF330" i="20"/>
  <c r="CF331" i="20"/>
  <c r="CF332" i="20"/>
  <c r="CF333" i="20"/>
  <c r="CF334" i="20"/>
  <c r="CF335" i="20"/>
  <c r="CF336" i="20"/>
  <c r="CF337" i="20"/>
  <c r="CF338" i="20"/>
  <c r="CF339" i="20"/>
  <c r="CF340" i="20"/>
  <c r="CF341" i="20"/>
  <c r="CF342" i="20"/>
  <c r="CF343" i="20"/>
  <c r="CF344" i="20"/>
  <c r="CF345" i="20"/>
  <c r="CF346" i="20"/>
  <c r="CF347" i="20"/>
  <c r="CF348" i="20"/>
  <c r="CF349" i="20"/>
  <c r="CF350" i="20"/>
  <c r="CF351" i="20"/>
  <c r="CF352" i="20"/>
  <c r="CF353" i="20"/>
  <c r="CF354" i="20"/>
  <c r="CF355" i="20"/>
  <c r="CF356" i="20"/>
  <c r="CF357" i="20"/>
  <c r="CF358" i="20"/>
  <c r="CF359" i="20"/>
  <c r="CF360" i="20"/>
  <c r="CF361" i="20"/>
  <c r="CF362" i="20"/>
  <c r="CF363" i="20"/>
  <c r="CF364" i="20"/>
  <c r="CF365" i="20"/>
  <c r="CF366" i="20"/>
  <c r="CF367" i="20"/>
  <c r="CF368" i="20"/>
  <c r="CF369" i="20"/>
  <c r="CF370" i="20"/>
  <c r="CF371" i="20"/>
  <c r="CF372" i="20"/>
  <c r="CF373" i="20"/>
  <c r="CF374" i="20"/>
  <c r="CF375" i="20"/>
  <c r="CF376" i="20"/>
  <c r="CF377" i="20"/>
  <c r="CF378" i="20"/>
  <c r="CF379" i="20"/>
  <c r="CF380" i="20"/>
  <c r="CF381" i="20"/>
  <c r="CF382" i="20"/>
  <c r="CF383" i="20"/>
  <c r="CF384" i="20"/>
  <c r="CF385" i="20"/>
  <c r="CF386" i="20"/>
  <c r="CF387" i="20"/>
  <c r="CF388" i="20"/>
  <c r="CF389" i="20"/>
  <c r="CF390" i="20"/>
  <c r="CF391" i="20"/>
  <c r="CF392" i="20"/>
  <c r="CF393" i="20"/>
  <c r="CF394" i="20"/>
  <c r="CF395" i="20"/>
  <c r="CF396" i="20"/>
  <c r="CF397" i="20"/>
  <c r="CF398" i="20"/>
  <c r="CF399" i="20"/>
  <c r="CF400" i="20"/>
  <c r="CF401" i="20"/>
  <c r="CF402" i="20"/>
  <c r="CF403" i="20"/>
  <c r="BS2" i="20"/>
  <c r="BS3" i="20"/>
  <c r="BS4" i="20"/>
  <c r="BS5" i="20"/>
  <c r="BS6" i="20"/>
  <c r="BS7" i="20"/>
  <c r="BS8"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S93" i="20"/>
  <c r="BS94" i="20"/>
  <c r="BS95" i="20"/>
  <c r="BS96" i="20"/>
  <c r="BS97" i="20"/>
  <c r="BS98" i="20"/>
  <c r="BS99" i="20"/>
  <c r="BS100" i="20"/>
  <c r="BS101" i="20"/>
  <c r="BS102" i="20"/>
  <c r="BS103" i="20"/>
  <c r="BS104" i="20"/>
  <c r="BS105" i="20"/>
  <c r="BS106" i="20"/>
  <c r="BS107" i="20"/>
  <c r="BS108" i="20"/>
  <c r="BS109" i="20"/>
  <c r="BS110" i="20"/>
  <c r="BS111" i="20"/>
  <c r="BS112" i="20"/>
  <c r="BS113" i="20"/>
  <c r="BS114" i="20"/>
  <c r="BS115" i="20"/>
  <c r="BS116" i="20"/>
  <c r="BS117" i="20"/>
  <c r="BS118" i="20"/>
  <c r="BS119" i="20"/>
  <c r="BS120" i="20"/>
  <c r="BS121" i="20"/>
  <c r="BS122" i="20"/>
  <c r="BS123" i="20"/>
  <c r="BS124" i="20"/>
  <c r="BS125" i="20"/>
  <c r="BS126" i="20"/>
  <c r="BS127" i="20"/>
  <c r="BS128" i="20"/>
  <c r="BS129" i="20"/>
  <c r="BS130" i="20"/>
  <c r="BS131" i="20"/>
  <c r="BS132" i="20"/>
  <c r="BS133" i="20"/>
  <c r="BS134" i="20"/>
  <c r="BS135" i="20"/>
  <c r="BS136" i="20"/>
  <c r="BS137" i="20"/>
  <c r="BS138" i="20"/>
  <c r="BS139" i="20"/>
  <c r="BS140" i="20"/>
  <c r="BS141" i="20"/>
  <c r="BS142" i="20"/>
  <c r="BS143" i="20"/>
  <c r="BS144" i="20"/>
  <c r="BS145" i="20"/>
  <c r="BS146" i="20"/>
  <c r="BS147" i="20"/>
  <c r="BS148" i="20"/>
  <c r="BS149" i="20"/>
  <c r="BS150" i="20"/>
  <c r="BS151" i="20"/>
  <c r="BS152" i="20"/>
  <c r="BS153" i="20"/>
  <c r="BS154" i="20"/>
  <c r="BS155" i="20"/>
  <c r="BS156" i="20"/>
  <c r="BS157" i="20"/>
  <c r="BS158" i="20"/>
  <c r="BS159" i="20"/>
  <c r="BS160" i="20"/>
  <c r="BS161" i="20"/>
  <c r="BS162" i="20"/>
  <c r="BS163" i="20"/>
  <c r="BS164" i="20"/>
  <c r="BS165" i="20"/>
  <c r="BS166" i="20"/>
  <c r="BS167" i="20"/>
  <c r="BS168" i="20"/>
  <c r="BS169" i="20"/>
  <c r="BS170" i="20"/>
  <c r="BS171" i="20"/>
  <c r="BS172" i="20"/>
  <c r="BS173" i="20"/>
  <c r="BS174" i="20"/>
  <c r="BS175" i="20"/>
  <c r="BS176" i="20"/>
  <c r="BS177" i="20"/>
  <c r="BS178" i="20"/>
  <c r="BS179" i="20"/>
  <c r="BS180" i="20"/>
  <c r="BS181" i="20"/>
  <c r="BS182" i="20"/>
  <c r="BS183" i="20"/>
  <c r="BS184" i="20"/>
  <c r="BS185" i="20"/>
  <c r="BS186" i="20"/>
  <c r="BS187" i="20"/>
  <c r="BS188" i="20"/>
  <c r="BS189" i="20"/>
  <c r="BS190" i="20"/>
  <c r="BS191" i="20"/>
  <c r="BS192" i="20"/>
  <c r="BS193" i="20"/>
  <c r="BS194" i="20"/>
  <c r="BS195" i="20"/>
  <c r="BS196" i="20"/>
  <c r="BS197" i="20"/>
  <c r="BS198" i="20"/>
  <c r="BS199" i="20"/>
  <c r="BS200" i="20"/>
  <c r="BS201" i="20"/>
  <c r="BS202" i="20"/>
  <c r="BS203" i="20"/>
  <c r="BS204" i="20"/>
  <c r="BS205" i="20"/>
  <c r="BS206" i="20"/>
  <c r="BS207" i="20"/>
  <c r="BS208" i="20"/>
  <c r="BS209" i="20"/>
  <c r="BS210" i="20"/>
  <c r="BS211" i="20"/>
  <c r="BS212" i="20"/>
  <c r="BS213" i="20"/>
  <c r="BS214" i="20"/>
  <c r="BS215" i="20"/>
  <c r="BS216" i="20"/>
  <c r="BS217" i="20"/>
  <c r="BS218" i="20"/>
  <c r="BS219" i="20"/>
  <c r="BS220" i="20"/>
  <c r="BS221" i="20"/>
  <c r="BS222" i="20"/>
  <c r="BS223" i="20"/>
  <c r="BS224" i="20"/>
  <c r="BS225" i="20"/>
  <c r="BS226" i="20"/>
  <c r="BS227" i="20"/>
  <c r="BS228" i="20"/>
  <c r="BS229" i="20"/>
  <c r="BS230" i="20"/>
  <c r="BS231" i="20"/>
  <c r="BS232" i="20"/>
  <c r="BS233" i="20"/>
  <c r="BS234" i="20"/>
  <c r="BS235" i="20"/>
  <c r="BS236" i="20"/>
  <c r="BS237" i="20"/>
  <c r="BS238" i="20"/>
  <c r="BS239" i="20"/>
  <c r="BS240" i="20"/>
  <c r="BS241" i="20"/>
  <c r="BS242" i="20"/>
  <c r="BS243" i="20"/>
  <c r="BS244" i="20"/>
  <c r="BS245" i="20"/>
  <c r="BS246" i="20"/>
  <c r="BS247" i="20"/>
  <c r="BS248" i="20"/>
  <c r="BS249" i="20"/>
  <c r="BS250" i="20"/>
  <c r="BS251" i="20"/>
  <c r="BS252" i="20"/>
  <c r="BS253" i="20"/>
  <c r="BS254" i="20"/>
  <c r="BS255" i="20"/>
  <c r="BS256" i="20"/>
  <c r="BS257" i="20"/>
  <c r="BS258" i="20"/>
  <c r="BS259" i="20"/>
  <c r="BS260" i="20"/>
  <c r="BS261" i="20"/>
  <c r="BS262" i="20"/>
  <c r="BS263" i="20"/>
  <c r="BS264" i="20"/>
  <c r="BS265" i="20"/>
  <c r="BS266" i="20"/>
  <c r="BS267" i="20"/>
  <c r="BS268" i="20"/>
  <c r="BS269" i="20"/>
  <c r="BS270" i="20"/>
  <c r="BS271" i="20"/>
  <c r="BS272" i="20"/>
  <c r="BS273" i="20"/>
  <c r="BS274" i="20"/>
  <c r="BS275" i="20"/>
  <c r="BS276" i="20"/>
  <c r="BS277" i="20"/>
  <c r="BS278" i="20"/>
  <c r="BS279" i="20"/>
  <c r="BS280" i="20"/>
  <c r="BS281" i="20"/>
  <c r="BS282" i="20"/>
  <c r="BS283" i="20"/>
  <c r="BS284" i="20"/>
  <c r="BS285" i="20"/>
  <c r="BS286" i="20"/>
  <c r="BS287" i="20"/>
  <c r="BS288" i="20"/>
  <c r="BS289" i="20"/>
  <c r="BS290" i="20"/>
  <c r="BS291" i="20"/>
  <c r="BS292" i="20"/>
  <c r="BS293" i="20"/>
  <c r="BS294" i="20"/>
  <c r="BS295" i="20"/>
  <c r="BS296" i="20"/>
  <c r="BS297" i="20"/>
  <c r="BS298" i="20"/>
  <c r="BS299" i="20"/>
  <c r="BS300" i="20"/>
  <c r="BS301" i="20"/>
  <c r="BS302" i="20"/>
  <c r="BS303" i="20"/>
  <c r="BS304" i="20"/>
  <c r="BS305" i="20"/>
  <c r="BS306" i="20"/>
  <c r="BS307" i="20"/>
  <c r="BS308" i="20"/>
  <c r="BS309" i="20"/>
  <c r="BS310" i="20"/>
  <c r="BS311" i="20"/>
  <c r="BS312" i="20"/>
  <c r="BS313" i="20"/>
  <c r="BS314" i="20"/>
  <c r="BS315" i="20"/>
  <c r="BS316" i="20"/>
  <c r="BS317" i="20"/>
  <c r="BS318" i="20"/>
  <c r="BS319" i="20"/>
  <c r="BS320" i="20"/>
  <c r="BS321" i="20"/>
  <c r="BS322" i="20"/>
  <c r="BS323" i="20"/>
  <c r="BS324" i="20"/>
  <c r="BS325" i="20"/>
  <c r="BS326" i="20"/>
  <c r="BS327" i="20"/>
  <c r="BS328" i="20"/>
  <c r="BS329" i="20"/>
  <c r="BS330" i="20"/>
  <c r="BS331" i="20"/>
  <c r="BS332" i="20"/>
  <c r="BS333" i="20"/>
  <c r="BS334" i="20"/>
  <c r="BS335" i="20"/>
  <c r="BS336" i="20"/>
  <c r="BS337" i="20"/>
  <c r="BS338" i="20"/>
  <c r="BS339" i="20"/>
  <c r="BS340" i="20"/>
  <c r="BS341" i="20"/>
  <c r="BS342" i="20"/>
  <c r="BS343" i="20"/>
  <c r="BS344" i="20"/>
  <c r="BS345" i="20"/>
  <c r="BS346" i="20"/>
  <c r="BS347" i="20"/>
  <c r="BS348" i="20"/>
  <c r="BS349" i="20"/>
  <c r="BS350" i="20"/>
  <c r="BS351" i="20"/>
  <c r="BS352" i="20"/>
  <c r="BS353" i="20"/>
  <c r="BS354" i="20"/>
  <c r="BS355" i="20"/>
  <c r="BS356" i="20"/>
  <c r="BS357" i="20"/>
  <c r="BS358" i="20"/>
  <c r="BS359" i="20"/>
  <c r="BS360" i="20"/>
  <c r="BS361" i="20"/>
  <c r="BS362" i="20"/>
  <c r="BS363" i="20"/>
  <c r="BS364" i="20"/>
  <c r="BS365" i="20"/>
  <c r="BS366" i="20"/>
  <c r="BS367" i="20"/>
  <c r="BS368" i="20"/>
  <c r="BS369" i="20"/>
  <c r="BS370" i="20"/>
  <c r="BS371" i="20"/>
  <c r="BS372" i="20"/>
  <c r="BS373" i="20"/>
  <c r="BS374" i="20"/>
  <c r="BS375" i="20"/>
  <c r="BS376" i="20"/>
  <c r="BS377" i="20"/>
  <c r="BS378" i="20"/>
  <c r="BS379" i="20"/>
  <c r="BS380" i="20"/>
  <c r="BS381" i="20"/>
  <c r="BS382" i="20"/>
  <c r="BS383" i="20"/>
  <c r="BS384" i="20"/>
  <c r="BS385" i="20"/>
  <c r="BS386" i="20"/>
  <c r="BS387" i="20"/>
  <c r="BS388" i="20"/>
  <c r="BS389" i="20"/>
  <c r="BS390" i="20"/>
  <c r="BS391" i="20"/>
  <c r="BS392" i="20"/>
  <c r="BS393" i="20"/>
  <c r="BS394" i="20"/>
  <c r="BS395" i="20"/>
  <c r="BS396" i="20"/>
  <c r="BS397" i="20"/>
  <c r="BS398" i="20"/>
  <c r="BS399" i="20"/>
  <c r="BS400" i="20"/>
  <c r="BS401" i="20"/>
  <c r="BS402" i="20"/>
  <c r="BS403" i="20"/>
  <c r="BQ2" i="20"/>
  <c r="BQ3" i="20"/>
  <c r="BQ4" i="20"/>
  <c r="BQ5" i="20"/>
  <c r="BQ6" i="20"/>
  <c r="BQ7" i="20"/>
  <c r="BQ8"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Q93" i="20"/>
  <c r="BQ94" i="20"/>
  <c r="BQ95" i="20"/>
  <c r="BQ96" i="20"/>
  <c r="BQ97" i="20"/>
  <c r="BQ98" i="20"/>
  <c r="BQ99" i="20"/>
  <c r="BQ100" i="20"/>
  <c r="BQ101" i="20"/>
  <c r="BQ102" i="20"/>
  <c r="BQ103" i="20"/>
  <c r="BQ104" i="20"/>
  <c r="BQ105" i="20"/>
  <c r="BQ106" i="20"/>
  <c r="BQ107" i="20"/>
  <c r="BQ108" i="20"/>
  <c r="BQ109" i="20"/>
  <c r="BQ110" i="20"/>
  <c r="BQ111" i="20"/>
  <c r="BQ112" i="20"/>
  <c r="BQ113" i="20"/>
  <c r="BQ114" i="20"/>
  <c r="BQ115" i="20"/>
  <c r="BQ116" i="20"/>
  <c r="BQ117" i="20"/>
  <c r="BQ118" i="20"/>
  <c r="BQ119" i="20"/>
  <c r="BQ120" i="20"/>
  <c r="BQ121" i="20"/>
  <c r="BQ122" i="20"/>
  <c r="BQ123" i="20"/>
  <c r="BQ124" i="20"/>
  <c r="BQ125" i="20"/>
  <c r="BQ126" i="20"/>
  <c r="BQ127" i="20"/>
  <c r="BQ128" i="20"/>
  <c r="BQ129" i="20"/>
  <c r="BQ130" i="20"/>
  <c r="BQ131" i="20"/>
  <c r="BQ132" i="20"/>
  <c r="BQ133" i="20"/>
  <c r="BQ134" i="20"/>
  <c r="BQ135" i="20"/>
  <c r="BQ136" i="20"/>
  <c r="BQ137" i="20"/>
  <c r="BQ138" i="20"/>
  <c r="BQ139" i="20"/>
  <c r="BQ140" i="20"/>
  <c r="BQ141" i="20"/>
  <c r="BQ142" i="20"/>
  <c r="BQ143" i="20"/>
  <c r="BQ144" i="20"/>
  <c r="BQ145" i="20"/>
  <c r="BQ146" i="20"/>
  <c r="BQ147" i="20"/>
  <c r="BQ148" i="20"/>
  <c r="BQ149" i="20"/>
  <c r="BQ150" i="20"/>
  <c r="BQ151" i="20"/>
  <c r="BQ152" i="20"/>
  <c r="BQ153" i="20"/>
  <c r="BQ154" i="20"/>
  <c r="BQ155" i="20"/>
  <c r="BQ156" i="20"/>
  <c r="BQ157" i="20"/>
  <c r="BQ158" i="20"/>
  <c r="BQ159" i="20"/>
  <c r="BQ160" i="20"/>
  <c r="BQ161" i="20"/>
  <c r="BQ162" i="20"/>
  <c r="BQ163" i="20"/>
  <c r="BQ164" i="20"/>
  <c r="BQ165" i="20"/>
  <c r="BQ166" i="20"/>
  <c r="BQ167" i="20"/>
  <c r="BQ168" i="20"/>
  <c r="BQ169" i="20"/>
  <c r="BQ170" i="20"/>
  <c r="BQ171" i="20"/>
  <c r="BQ172" i="20"/>
  <c r="BQ173" i="20"/>
  <c r="BQ174" i="20"/>
  <c r="BQ175" i="20"/>
  <c r="BQ176" i="20"/>
  <c r="BQ177" i="20"/>
  <c r="BQ178" i="20"/>
  <c r="BQ179" i="20"/>
  <c r="BQ180" i="20"/>
  <c r="BQ181" i="20"/>
  <c r="BQ182" i="20"/>
  <c r="BQ183" i="20"/>
  <c r="BQ184" i="20"/>
  <c r="BQ185" i="20"/>
  <c r="BQ186" i="20"/>
  <c r="BQ187" i="20"/>
  <c r="BQ188" i="20"/>
  <c r="BQ189" i="20"/>
  <c r="BQ190" i="20"/>
  <c r="BQ191" i="20"/>
  <c r="BQ192" i="20"/>
  <c r="BQ193" i="20"/>
  <c r="BQ194" i="20"/>
  <c r="BQ195" i="20"/>
  <c r="BQ196" i="20"/>
  <c r="BQ197" i="20"/>
  <c r="BQ198" i="20"/>
  <c r="BQ199" i="20"/>
  <c r="BQ200" i="20"/>
  <c r="BQ201" i="20"/>
  <c r="BQ202" i="20"/>
  <c r="BQ203" i="20"/>
  <c r="BQ204" i="20"/>
  <c r="BQ205" i="20"/>
  <c r="BQ206" i="20"/>
  <c r="BQ207" i="20"/>
  <c r="BQ208" i="20"/>
  <c r="BQ209" i="20"/>
  <c r="BQ210" i="20"/>
  <c r="BQ211" i="20"/>
  <c r="BQ212" i="20"/>
  <c r="BQ213" i="20"/>
  <c r="BQ214" i="20"/>
  <c r="BQ215" i="20"/>
  <c r="BQ216" i="20"/>
  <c r="BQ217" i="20"/>
  <c r="BQ218" i="20"/>
  <c r="BQ219" i="20"/>
  <c r="BQ220" i="20"/>
  <c r="BQ221" i="20"/>
  <c r="BQ222" i="20"/>
  <c r="BQ223" i="20"/>
  <c r="BQ224" i="20"/>
  <c r="BQ225" i="20"/>
  <c r="BQ226" i="20"/>
  <c r="BQ227" i="20"/>
  <c r="BQ228" i="20"/>
  <c r="BQ229" i="20"/>
  <c r="BQ230" i="20"/>
  <c r="BQ231" i="20"/>
  <c r="BQ232" i="20"/>
  <c r="BQ233" i="20"/>
  <c r="BQ234" i="20"/>
  <c r="BQ235" i="20"/>
  <c r="BQ236" i="20"/>
  <c r="BQ237" i="20"/>
  <c r="BQ238" i="20"/>
  <c r="BQ239" i="20"/>
  <c r="BQ240" i="20"/>
  <c r="BQ241" i="20"/>
  <c r="BQ242" i="20"/>
  <c r="BQ243" i="20"/>
  <c r="BQ244" i="20"/>
  <c r="BQ245" i="20"/>
  <c r="BQ246" i="20"/>
  <c r="BQ247" i="20"/>
  <c r="BQ248" i="20"/>
  <c r="BQ249" i="20"/>
  <c r="BQ250" i="20"/>
  <c r="BQ251" i="20"/>
  <c r="BQ252" i="20"/>
  <c r="BQ253" i="20"/>
  <c r="BQ254" i="20"/>
  <c r="BQ255" i="20"/>
  <c r="BQ256" i="20"/>
  <c r="BQ257" i="20"/>
  <c r="BQ258" i="20"/>
  <c r="BQ259" i="20"/>
  <c r="BQ260" i="20"/>
  <c r="BQ261" i="20"/>
  <c r="BQ262" i="20"/>
  <c r="BQ263" i="20"/>
  <c r="BQ264" i="20"/>
  <c r="BQ265" i="20"/>
  <c r="BQ266" i="20"/>
  <c r="BQ267" i="20"/>
  <c r="BQ268" i="20"/>
  <c r="BQ269" i="20"/>
  <c r="BQ270" i="20"/>
  <c r="BQ271" i="20"/>
  <c r="BQ272" i="20"/>
  <c r="BQ273" i="20"/>
  <c r="BQ274" i="20"/>
  <c r="BQ275" i="20"/>
  <c r="BQ276" i="20"/>
  <c r="BQ277" i="20"/>
  <c r="BQ278" i="20"/>
  <c r="BQ279" i="20"/>
  <c r="BQ280" i="20"/>
  <c r="BQ281" i="20"/>
  <c r="BQ282" i="20"/>
  <c r="BQ283" i="20"/>
  <c r="BQ284" i="20"/>
  <c r="BQ285" i="20"/>
  <c r="BQ286" i="20"/>
  <c r="BQ287" i="20"/>
  <c r="BQ288" i="20"/>
  <c r="BQ289" i="20"/>
  <c r="BQ290" i="20"/>
  <c r="BQ291" i="20"/>
  <c r="BQ292" i="20"/>
  <c r="BQ293" i="20"/>
  <c r="BQ294" i="20"/>
  <c r="BQ295" i="20"/>
  <c r="BQ296" i="20"/>
  <c r="BQ297" i="20"/>
  <c r="BQ298" i="20"/>
  <c r="BQ299" i="20"/>
  <c r="BQ300" i="20"/>
  <c r="BQ301" i="20"/>
  <c r="BQ302" i="20"/>
  <c r="BQ303" i="20"/>
  <c r="BQ304" i="20"/>
  <c r="BQ305" i="20"/>
  <c r="BQ306" i="20"/>
  <c r="BQ307" i="20"/>
  <c r="BQ308" i="20"/>
  <c r="BQ309" i="20"/>
  <c r="BQ310" i="20"/>
  <c r="BQ311" i="20"/>
  <c r="BQ312" i="20"/>
  <c r="BQ313" i="20"/>
  <c r="BQ314" i="20"/>
  <c r="BQ315" i="20"/>
  <c r="BQ316" i="20"/>
  <c r="BQ317" i="20"/>
  <c r="BQ318" i="20"/>
  <c r="BQ319" i="20"/>
  <c r="BQ320" i="20"/>
  <c r="BQ321" i="20"/>
  <c r="BQ322" i="20"/>
  <c r="BQ323" i="20"/>
  <c r="BQ324" i="20"/>
  <c r="BQ325" i="20"/>
  <c r="BQ326" i="20"/>
  <c r="BQ327" i="20"/>
  <c r="BQ328" i="20"/>
  <c r="BQ329" i="20"/>
  <c r="BQ330" i="20"/>
  <c r="BQ331" i="20"/>
  <c r="BQ332" i="20"/>
  <c r="BQ333" i="20"/>
  <c r="BQ334" i="20"/>
  <c r="BQ335" i="20"/>
  <c r="BQ336" i="20"/>
  <c r="BQ337" i="20"/>
  <c r="BQ338" i="20"/>
  <c r="BQ339" i="20"/>
  <c r="BQ340" i="20"/>
  <c r="BQ341" i="20"/>
  <c r="BQ342" i="20"/>
  <c r="BQ343" i="20"/>
  <c r="BQ344" i="20"/>
  <c r="BQ345" i="20"/>
  <c r="BQ346" i="20"/>
  <c r="BQ347" i="20"/>
  <c r="BQ348" i="20"/>
  <c r="BQ349" i="20"/>
  <c r="BQ350" i="20"/>
  <c r="BQ351" i="20"/>
  <c r="BQ352" i="20"/>
  <c r="BQ353" i="20"/>
  <c r="BQ354" i="20"/>
  <c r="BQ355" i="20"/>
  <c r="BQ356" i="20"/>
  <c r="BQ357" i="20"/>
  <c r="BQ358" i="20"/>
  <c r="BQ359" i="20"/>
  <c r="BQ360" i="20"/>
  <c r="BQ361" i="20"/>
  <c r="BQ362" i="20"/>
  <c r="BQ363" i="20"/>
  <c r="BQ364" i="20"/>
  <c r="BQ365" i="20"/>
  <c r="BQ366" i="20"/>
  <c r="BQ367" i="20"/>
  <c r="BQ368" i="20"/>
  <c r="BQ369" i="20"/>
  <c r="BQ370" i="20"/>
  <c r="BQ371" i="20"/>
  <c r="BQ372" i="20"/>
  <c r="BQ373" i="20"/>
  <c r="BQ374" i="20"/>
  <c r="BQ375" i="20"/>
  <c r="BQ376" i="20"/>
  <c r="BQ377" i="20"/>
  <c r="BQ378" i="20"/>
  <c r="BQ379" i="20"/>
  <c r="BQ380" i="20"/>
  <c r="BQ381" i="20"/>
  <c r="BQ382" i="20"/>
  <c r="BQ383" i="20"/>
  <c r="BQ384" i="20"/>
  <c r="BQ385" i="20"/>
  <c r="BQ386" i="20"/>
  <c r="BQ387" i="20"/>
  <c r="BQ388" i="20"/>
  <c r="BQ389" i="20"/>
  <c r="BQ390" i="20"/>
  <c r="BQ391" i="20"/>
  <c r="BQ392" i="20"/>
  <c r="BQ393" i="20"/>
  <c r="BQ394" i="20"/>
  <c r="BQ395" i="20"/>
  <c r="BQ396" i="20"/>
  <c r="BQ397" i="20"/>
  <c r="BQ398" i="20"/>
  <c r="BQ399" i="20"/>
  <c r="BQ400" i="20"/>
  <c r="BQ401" i="20"/>
  <c r="BQ402" i="20"/>
  <c r="BQ403" i="20"/>
  <c r="BN2" i="20"/>
  <c r="BN3" i="20"/>
  <c r="BN4"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BN158" i="20"/>
  <c r="BN159" i="20"/>
  <c r="BN160" i="20"/>
  <c r="BN161" i="20"/>
  <c r="BN162" i="20"/>
  <c r="BN163" i="20"/>
  <c r="BN164" i="20"/>
  <c r="BN165" i="20"/>
  <c r="BN166" i="20"/>
  <c r="BN167" i="20"/>
  <c r="BN168" i="20"/>
  <c r="BN169" i="20"/>
  <c r="BN170" i="20"/>
  <c r="BN171" i="20"/>
  <c r="BN172" i="20"/>
  <c r="BN173" i="20"/>
  <c r="BN174" i="20"/>
  <c r="BN175" i="20"/>
  <c r="BN176" i="20"/>
  <c r="BN177" i="20"/>
  <c r="BN178" i="20"/>
  <c r="BN179" i="20"/>
  <c r="BN180" i="20"/>
  <c r="BN181" i="20"/>
  <c r="BN182" i="20"/>
  <c r="BN183" i="20"/>
  <c r="BN184" i="20"/>
  <c r="BN185" i="20"/>
  <c r="BN186" i="20"/>
  <c r="BN187" i="20"/>
  <c r="BN188" i="20"/>
  <c r="BN189" i="20"/>
  <c r="BN190" i="20"/>
  <c r="BN191" i="20"/>
  <c r="BN192" i="20"/>
  <c r="BN193" i="20"/>
  <c r="BN194" i="20"/>
  <c r="BN195" i="20"/>
  <c r="BN196" i="20"/>
  <c r="BN197" i="20"/>
  <c r="BN198" i="20"/>
  <c r="BN199" i="20"/>
  <c r="BN200" i="20"/>
  <c r="BN201" i="20"/>
  <c r="BN202" i="20"/>
  <c r="BN203" i="20"/>
  <c r="BN204" i="20"/>
  <c r="BN205" i="20"/>
  <c r="BN206" i="20"/>
  <c r="BN207" i="20"/>
  <c r="BN208" i="20"/>
  <c r="BN209" i="20"/>
  <c r="BN210" i="20"/>
  <c r="BN211" i="20"/>
  <c r="BN212" i="20"/>
  <c r="BN213" i="20"/>
  <c r="BN214" i="20"/>
  <c r="BN215" i="20"/>
  <c r="BN216" i="20"/>
  <c r="BN217" i="20"/>
  <c r="BN218" i="20"/>
  <c r="BN219" i="20"/>
  <c r="BN220" i="20"/>
  <c r="BN221" i="20"/>
  <c r="BN222" i="20"/>
  <c r="BN223" i="20"/>
  <c r="BN224" i="20"/>
  <c r="BN225" i="20"/>
  <c r="BN226" i="20"/>
  <c r="BN227" i="20"/>
  <c r="BN228" i="20"/>
  <c r="BN229" i="20"/>
  <c r="BN230" i="20"/>
  <c r="BN231" i="20"/>
  <c r="BN232" i="20"/>
  <c r="BN233" i="20"/>
  <c r="BN234" i="20"/>
  <c r="BN235" i="20"/>
  <c r="BN236" i="20"/>
  <c r="BN237" i="20"/>
  <c r="BN238" i="20"/>
  <c r="BN239" i="20"/>
  <c r="BN240" i="20"/>
  <c r="BN241" i="20"/>
  <c r="BN242" i="20"/>
  <c r="BN243" i="20"/>
  <c r="BN244" i="20"/>
  <c r="BN245" i="20"/>
  <c r="BN246" i="20"/>
  <c r="BN247" i="20"/>
  <c r="BN248" i="20"/>
  <c r="BN249" i="20"/>
  <c r="BN250" i="20"/>
  <c r="BN251" i="20"/>
  <c r="BN252" i="20"/>
  <c r="BN253" i="20"/>
  <c r="BN254" i="20"/>
  <c r="BN255" i="20"/>
  <c r="BN256" i="20"/>
  <c r="BN257" i="20"/>
  <c r="BN258" i="20"/>
  <c r="BN259" i="20"/>
  <c r="BN260" i="20"/>
  <c r="BN261" i="20"/>
  <c r="BN262" i="20"/>
  <c r="BN263" i="20"/>
  <c r="BN264" i="20"/>
  <c r="BN265" i="20"/>
  <c r="BN266" i="20"/>
  <c r="BN267" i="20"/>
  <c r="BN268" i="20"/>
  <c r="BN269" i="20"/>
  <c r="BN270" i="20"/>
  <c r="BN271" i="20"/>
  <c r="BN272" i="20"/>
  <c r="BN273" i="20"/>
  <c r="BN274" i="20"/>
  <c r="BN275" i="20"/>
  <c r="BN276" i="20"/>
  <c r="BN277" i="20"/>
  <c r="BN278" i="20"/>
  <c r="BN279" i="20"/>
  <c r="BN280" i="20"/>
  <c r="BN281" i="20"/>
  <c r="BN282" i="20"/>
  <c r="BN283" i="20"/>
  <c r="BN284" i="20"/>
  <c r="BN285" i="20"/>
  <c r="BN286" i="20"/>
  <c r="BN287" i="20"/>
  <c r="BN288" i="20"/>
  <c r="BN289" i="20"/>
  <c r="BN290" i="20"/>
  <c r="BN291" i="20"/>
  <c r="BN292" i="20"/>
  <c r="BN293" i="20"/>
  <c r="BN294" i="20"/>
  <c r="BN295" i="20"/>
  <c r="BN296" i="20"/>
  <c r="BN297" i="20"/>
  <c r="BN298" i="20"/>
  <c r="BN299" i="20"/>
  <c r="BN300" i="20"/>
  <c r="BN301" i="20"/>
  <c r="BN302" i="20"/>
  <c r="BN303" i="20"/>
  <c r="BN304" i="20"/>
  <c r="BN305" i="20"/>
  <c r="BN306" i="20"/>
  <c r="BN307" i="20"/>
  <c r="BN308" i="20"/>
  <c r="BN309" i="20"/>
  <c r="BN310" i="20"/>
  <c r="BN311" i="20"/>
  <c r="BN312" i="20"/>
  <c r="BN313" i="20"/>
  <c r="BN314" i="20"/>
  <c r="BN315" i="20"/>
  <c r="BN316" i="20"/>
  <c r="BN317" i="20"/>
  <c r="BN318" i="20"/>
  <c r="BN319" i="20"/>
  <c r="BN320" i="20"/>
  <c r="BN321" i="20"/>
  <c r="BN322" i="20"/>
  <c r="BN323" i="20"/>
  <c r="BN324" i="20"/>
  <c r="BN325" i="20"/>
  <c r="BN326" i="20"/>
  <c r="BN327" i="20"/>
  <c r="BN328" i="20"/>
  <c r="BN329" i="20"/>
  <c r="BN330" i="20"/>
  <c r="BN331" i="20"/>
  <c r="BN332" i="20"/>
  <c r="BN333" i="20"/>
  <c r="BN334" i="20"/>
  <c r="BN335" i="20"/>
  <c r="BN336" i="20"/>
  <c r="BN337" i="20"/>
  <c r="BN338" i="20"/>
  <c r="BN339" i="20"/>
  <c r="BN340" i="20"/>
  <c r="BN341" i="20"/>
  <c r="BN342" i="20"/>
  <c r="BN343" i="20"/>
  <c r="BN344" i="20"/>
  <c r="BN345" i="20"/>
  <c r="BN346" i="20"/>
  <c r="BN347" i="20"/>
  <c r="BN348" i="20"/>
  <c r="BN349" i="20"/>
  <c r="BN350" i="20"/>
  <c r="BN351" i="20"/>
  <c r="BN352" i="20"/>
  <c r="BN353" i="20"/>
  <c r="BN354" i="20"/>
  <c r="BN355" i="20"/>
  <c r="BN356" i="20"/>
  <c r="BN357" i="20"/>
  <c r="BN358" i="20"/>
  <c r="BN359" i="20"/>
  <c r="BN360" i="20"/>
  <c r="BN361" i="20"/>
  <c r="BN362" i="20"/>
  <c r="BN363" i="20"/>
  <c r="BN364" i="20"/>
  <c r="BN365" i="20"/>
  <c r="BN366" i="20"/>
  <c r="BN367" i="20"/>
  <c r="BN368" i="20"/>
  <c r="BN369" i="20"/>
  <c r="BN370" i="20"/>
  <c r="BN371" i="20"/>
  <c r="BN372" i="20"/>
  <c r="BN373" i="20"/>
  <c r="BN374" i="20"/>
  <c r="BN375" i="20"/>
  <c r="BN376" i="20"/>
  <c r="BN377" i="20"/>
  <c r="BN378" i="20"/>
  <c r="BN379" i="20"/>
  <c r="BN380" i="20"/>
  <c r="BN381" i="20"/>
  <c r="BN382" i="20"/>
  <c r="BN383" i="20"/>
  <c r="BN384" i="20"/>
  <c r="BN385" i="20"/>
  <c r="BN386" i="20"/>
  <c r="BN387" i="20"/>
  <c r="BN388" i="20"/>
  <c r="BN389" i="20"/>
  <c r="BN390" i="20"/>
  <c r="BN391" i="20"/>
  <c r="BN392" i="20"/>
  <c r="BN393" i="20"/>
  <c r="BN394" i="20"/>
  <c r="BN395" i="20"/>
  <c r="BN396" i="20"/>
  <c r="BN397" i="20"/>
  <c r="BN398" i="20"/>
  <c r="BN399" i="20"/>
  <c r="BN400" i="20"/>
  <c r="BN401" i="20"/>
  <c r="BN402" i="20"/>
  <c r="BN403" i="20"/>
  <c r="BK2" i="20"/>
  <c r="BK3" i="20"/>
  <c r="BK4"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K158" i="20"/>
  <c r="BK159" i="20"/>
  <c r="BK160" i="20"/>
  <c r="BK161" i="20"/>
  <c r="BK162" i="20"/>
  <c r="BK163" i="20"/>
  <c r="BK164" i="20"/>
  <c r="BK165" i="20"/>
  <c r="BK166" i="20"/>
  <c r="BK167" i="20"/>
  <c r="BK168" i="20"/>
  <c r="BK169" i="20"/>
  <c r="BK170" i="20"/>
  <c r="BK171" i="20"/>
  <c r="BK172" i="20"/>
  <c r="BK173" i="20"/>
  <c r="BK174" i="20"/>
  <c r="BK175" i="20"/>
  <c r="BK176" i="20"/>
  <c r="BK177" i="20"/>
  <c r="BK178" i="20"/>
  <c r="BK179" i="20"/>
  <c r="BK180" i="20"/>
  <c r="BK181" i="20"/>
  <c r="BK182" i="20"/>
  <c r="BK183" i="20"/>
  <c r="BK184" i="20"/>
  <c r="BK185" i="20"/>
  <c r="BK186" i="20"/>
  <c r="BK187" i="20"/>
  <c r="BK188" i="20"/>
  <c r="BK189" i="20"/>
  <c r="BK190" i="20"/>
  <c r="BK191" i="20"/>
  <c r="BK192" i="20"/>
  <c r="BK193" i="20"/>
  <c r="BK194" i="20"/>
  <c r="BK195" i="20"/>
  <c r="BK196" i="20"/>
  <c r="BK197" i="20"/>
  <c r="BK198" i="20"/>
  <c r="BK199" i="20"/>
  <c r="BK200" i="20"/>
  <c r="BK201" i="20"/>
  <c r="BK202" i="20"/>
  <c r="BK203" i="20"/>
  <c r="BK204" i="20"/>
  <c r="BK205" i="20"/>
  <c r="BK206" i="20"/>
  <c r="BK207" i="20"/>
  <c r="BK208" i="20"/>
  <c r="BK209" i="20"/>
  <c r="BK210" i="20"/>
  <c r="BK211" i="20"/>
  <c r="BK212" i="20"/>
  <c r="BK213" i="20"/>
  <c r="BK214" i="20"/>
  <c r="BK215" i="20"/>
  <c r="BK216" i="20"/>
  <c r="BK217" i="20"/>
  <c r="BK218" i="20"/>
  <c r="BK219" i="20"/>
  <c r="BK220" i="20"/>
  <c r="BK221" i="20"/>
  <c r="BK222" i="20"/>
  <c r="BK223" i="20"/>
  <c r="BK224" i="20"/>
  <c r="BK225" i="20"/>
  <c r="BK226" i="20"/>
  <c r="BK227" i="20"/>
  <c r="BK228" i="20"/>
  <c r="BK229" i="20"/>
  <c r="BK230" i="20"/>
  <c r="BK231" i="20"/>
  <c r="BK232" i="20"/>
  <c r="BK233" i="20"/>
  <c r="BK234" i="20"/>
  <c r="BK235" i="20"/>
  <c r="BK236" i="20"/>
  <c r="BK237" i="20"/>
  <c r="BK238" i="20"/>
  <c r="BK239" i="20"/>
  <c r="BK240" i="20"/>
  <c r="BK241" i="20"/>
  <c r="BK242" i="20"/>
  <c r="BK243" i="20"/>
  <c r="BK244" i="20"/>
  <c r="BK245" i="20"/>
  <c r="BK246" i="20"/>
  <c r="BK247" i="20"/>
  <c r="BK248" i="20"/>
  <c r="BK249" i="20"/>
  <c r="BK250" i="20"/>
  <c r="BK251" i="20"/>
  <c r="BK252" i="20"/>
  <c r="BK253" i="20"/>
  <c r="BK254" i="20"/>
  <c r="BK255" i="20"/>
  <c r="BK256" i="20"/>
  <c r="BK257" i="20"/>
  <c r="BK258" i="20"/>
  <c r="BK259" i="20"/>
  <c r="BK260" i="20"/>
  <c r="BK261" i="20"/>
  <c r="BK262" i="20"/>
  <c r="BK263" i="20"/>
  <c r="BK264" i="20"/>
  <c r="BK265" i="20"/>
  <c r="BK266" i="20"/>
  <c r="BK267" i="20"/>
  <c r="BK268" i="20"/>
  <c r="BK269" i="20"/>
  <c r="BK270" i="20"/>
  <c r="BK271" i="20"/>
  <c r="BK272" i="20"/>
  <c r="BK273" i="20"/>
  <c r="BK274" i="20"/>
  <c r="BK275" i="20"/>
  <c r="BK276" i="20"/>
  <c r="BK277" i="20"/>
  <c r="BK278" i="20"/>
  <c r="BK279" i="20"/>
  <c r="BK280" i="20"/>
  <c r="BK281" i="20"/>
  <c r="BK282" i="20"/>
  <c r="BK283" i="20"/>
  <c r="BK284" i="20"/>
  <c r="BK285" i="20"/>
  <c r="BK286" i="20"/>
  <c r="BK287" i="20"/>
  <c r="BK288" i="20"/>
  <c r="BK289" i="20"/>
  <c r="BK290" i="20"/>
  <c r="BK291" i="20"/>
  <c r="BK292" i="20"/>
  <c r="BK293" i="20"/>
  <c r="BK294" i="20"/>
  <c r="BK295" i="20"/>
  <c r="BK296" i="20"/>
  <c r="BK297" i="20"/>
  <c r="BK298" i="20"/>
  <c r="BK299" i="20"/>
  <c r="BK300" i="20"/>
  <c r="BK301" i="20"/>
  <c r="BK302" i="20"/>
  <c r="BK303" i="20"/>
  <c r="BK304" i="20"/>
  <c r="BK305" i="20"/>
  <c r="BK306" i="20"/>
  <c r="BK307" i="20"/>
  <c r="BK308" i="20"/>
  <c r="BK309" i="20"/>
  <c r="BK310" i="20"/>
  <c r="BK311" i="20"/>
  <c r="BK312" i="20"/>
  <c r="BK313" i="20"/>
  <c r="BK314" i="20"/>
  <c r="BK315" i="20"/>
  <c r="BK316" i="20"/>
  <c r="BK317" i="20"/>
  <c r="BK318" i="20"/>
  <c r="BK319" i="20"/>
  <c r="BK320" i="20"/>
  <c r="BK321" i="20"/>
  <c r="BK322" i="20"/>
  <c r="BK323" i="20"/>
  <c r="BK324" i="20"/>
  <c r="BK325" i="20"/>
  <c r="BK326" i="20"/>
  <c r="BK327" i="20"/>
  <c r="BK328" i="20"/>
  <c r="BK329" i="20"/>
  <c r="BK330" i="20"/>
  <c r="BK331" i="20"/>
  <c r="BK332" i="20"/>
  <c r="BK333" i="20"/>
  <c r="BK334" i="20"/>
  <c r="BK335" i="20"/>
  <c r="BK336" i="20"/>
  <c r="BK337" i="20"/>
  <c r="BK338" i="20"/>
  <c r="BK339" i="20"/>
  <c r="BK340" i="20"/>
  <c r="BK341" i="20"/>
  <c r="BK342" i="20"/>
  <c r="BK343" i="20"/>
  <c r="BK344" i="20"/>
  <c r="BK345" i="20"/>
  <c r="BK346" i="20"/>
  <c r="BK347" i="20"/>
  <c r="BK348" i="20"/>
  <c r="BK349" i="20"/>
  <c r="BK350" i="20"/>
  <c r="BK351" i="20"/>
  <c r="BK352" i="20"/>
  <c r="BK353" i="20"/>
  <c r="BK354" i="20"/>
  <c r="BK355" i="20"/>
  <c r="BK356" i="20"/>
  <c r="BK357" i="20"/>
  <c r="BK358" i="20"/>
  <c r="BK359" i="20"/>
  <c r="BK360" i="20"/>
  <c r="BK361" i="20"/>
  <c r="BK362" i="20"/>
  <c r="BK363" i="20"/>
  <c r="BK364" i="20"/>
  <c r="BK365" i="20"/>
  <c r="BK366" i="20"/>
  <c r="BK367" i="20"/>
  <c r="BK368" i="20"/>
  <c r="BK369" i="20"/>
  <c r="BK370" i="20"/>
  <c r="BK371" i="20"/>
  <c r="BK372" i="20"/>
  <c r="BK373" i="20"/>
  <c r="BK374" i="20"/>
  <c r="BK375" i="20"/>
  <c r="BK376" i="20"/>
  <c r="BK377" i="20"/>
  <c r="BK378" i="20"/>
  <c r="BK379" i="20"/>
  <c r="BK380" i="20"/>
  <c r="BK381" i="20"/>
  <c r="BK382" i="20"/>
  <c r="BK383" i="20"/>
  <c r="BK384" i="20"/>
  <c r="BK385" i="20"/>
  <c r="BK386" i="20"/>
  <c r="BK387" i="20"/>
  <c r="BK388" i="20"/>
  <c r="BK389" i="20"/>
  <c r="BK390" i="20"/>
  <c r="BK391" i="20"/>
  <c r="BK392" i="20"/>
  <c r="BK393" i="20"/>
  <c r="BK394" i="20"/>
  <c r="BK395" i="20"/>
  <c r="BK396" i="20"/>
  <c r="BK397" i="20"/>
  <c r="BK398" i="20"/>
  <c r="BK399" i="20"/>
  <c r="BK400" i="20"/>
  <c r="BK401" i="20"/>
  <c r="BK402" i="20"/>
  <c r="BK403" i="20"/>
  <c r="BP2" i="20"/>
  <c r="BP3" i="20"/>
  <c r="BP4" i="20"/>
  <c r="BP5" i="20"/>
  <c r="BP6" i="20"/>
  <c r="BP7" i="20"/>
  <c r="BP8"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P93" i="20"/>
  <c r="BP94" i="20"/>
  <c r="BP95" i="20"/>
  <c r="BP96" i="20"/>
  <c r="BP97" i="20"/>
  <c r="BP98" i="20"/>
  <c r="BP99" i="20"/>
  <c r="BP100" i="20"/>
  <c r="BP101" i="20"/>
  <c r="BP102" i="20"/>
  <c r="BP103" i="20"/>
  <c r="BP104" i="20"/>
  <c r="BP105" i="20"/>
  <c r="BP106" i="20"/>
  <c r="BP107" i="20"/>
  <c r="BP108" i="20"/>
  <c r="BP109" i="20"/>
  <c r="BP110" i="20"/>
  <c r="BP111" i="20"/>
  <c r="BP112" i="20"/>
  <c r="BP113" i="20"/>
  <c r="BP114" i="20"/>
  <c r="BP115" i="20"/>
  <c r="BP116" i="20"/>
  <c r="BP117" i="20"/>
  <c r="BP118" i="20"/>
  <c r="BP119" i="20"/>
  <c r="BP120" i="20"/>
  <c r="BP121" i="20"/>
  <c r="BP122" i="20"/>
  <c r="BP123" i="20"/>
  <c r="BP124" i="20"/>
  <c r="BP125" i="20"/>
  <c r="BP126" i="20"/>
  <c r="BP127" i="20"/>
  <c r="BP128" i="20"/>
  <c r="BP129" i="20"/>
  <c r="BP130" i="20"/>
  <c r="BP131" i="20"/>
  <c r="BP132" i="20"/>
  <c r="BP133" i="20"/>
  <c r="BP134" i="20"/>
  <c r="BP135" i="20"/>
  <c r="BP136" i="20"/>
  <c r="BP137" i="20"/>
  <c r="BP138" i="20"/>
  <c r="BP139" i="20"/>
  <c r="BP140" i="20"/>
  <c r="BP141" i="20"/>
  <c r="BP142" i="20"/>
  <c r="BP143" i="20"/>
  <c r="BP144" i="20"/>
  <c r="BP145" i="20"/>
  <c r="BP146" i="20"/>
  <c r="BP147" i="20"/>
  <c r="BP148" i="20"/>
  <c r="BP149" i="20"/>
  <c r="BP150" i="20"/>
  <c r="BP151" i="20"/>
  <c r="BP152" i="20"/>
  <c r="BP153" i="20"/>
  <c r="BP154" i="20"/>
  <c r="BP155" i="20"/>
  <c r="BP156" i="20"/>
  <c r="BP157" i="20"/>
  <c r="BP158" i="20"/>
  <c r="BP159" i="20"/>
  <c r="BP160" i="20"/>
  <c r="BP161" i="20"/>
  <c r="BP162" i="20"/>
  <c r="BP163" i="20"/>
  <c r="BP164" i="20"/>
  <c r="BP165" i="20"/>
  <c r="BP166" i="20"/>
  <c r="BP167" i="20"/>
  <c r="BP168" i="20"/>
  <c r="BP169" i="20"/>
  <c r="BP170" i="20"/>
  <c r="BP171" i="20"/>
  <c r="BP172" i="20"/>
  <c r="BP173" i="20"/>
  <c r="BP174" i="20"/>
  <c r="BP175" i="20"/>
  <c r="BP176" i="20"/>
  <c r="BP177" i="20"/>
  <c r="BP178" i="20"/>
  <c r="BP179" i="20"/>
  <c r="BP180" i="20"/>
  <c r="BP181" i="20"/>
  <c r="BP182" i="20"/>
  <c r="BP183" i="20"/>
  <c r="BP184" i="20"/>
  <c r="BP185" i="20"/>
  <c r="BP186" i="20"/>
  <c r="BP187" i="20"/>
  <c r="BP188" i="20"/>
  <c r="BP189" i="20"/>
  <c r="BP190" i="20"/>
  <c r="BP191" i="20"/>
  <c r="BP192" i="20"/>
  <c r="BP193" i="20"/>
  <c r="BP194" i="20"/>
  <c r="BP195" i="20"/>
  <c r="BP196" i="20"/>
  <c r="BP197" i="20"/>
  <c r="BP198" i="20"/>
  <c r="BP199" i="20"/>
  <c r="BP200" i="20"/>
  <c r="BP201" i="20"/>
  <c r="BP202" i="20"/>
  <c r="BP203" i="20"/>
  <c r="BP204" i="20"/>
  <c r="BP205" i="20"/>
  <c r="BP206" i="20"/>
  <c r="BP207" i="20"/>
  <c r="BP208" i="20"/>
  <c r="BP209" i="20"/>
  <c r="BP210" i="20"/>
  <c r="BP211" i="20"/>
  <c r="BP212" i="20"/>
  <c r="BP213" i="20"/>
  <c r="BP214" i="20"/>
  <c r="BP215" i="20"/>
  <c r="BP216" i="20"/>
  <c r="BP217" i="20"/>
  <c r="BP218" i="20"/>
  <c r="BP219" i="20"/>
  <c r="BP220" i="20"/>
  <c r="BP221" i="20"/>
  <c r="BP222" i="20"/>
  <c r="BP223" i="20"/>
  <c r="BP224" i="20"/>
  <c r="BP225" i="20"/>
  <c r="BP226" i="20"/>
  <c r="BP227" i="20"/>
  <c r="BP228" i="20"/>
  <c r="BP229" i="20"/>
  <c r="BP230" i="20"/>
  <c r="BP231" i="20"/>
  <c r="BP232" i="20"/>
  <c r="BP233" i="20"/>
  <c r="BP234" i="20"/>
  <c r="BP235" i="20"/>
  <c r="BP236" i="20"/>
  <c r="BP237" i="20"/>
  <c r="BP238" i="20"/>
  <c r="BP239" i="20"/>
  <c r="BP240" i="20"/>
  <c r="BP241" i="20"/>
  <c r="BP242" i="20"/>
  <c r="BP243" i="20"/>
  <c r="BP244" i="20"/>
  <c r="BP245" i="20"/>
  <c r="BP246" i="20"/>
  <c r="BP247" i="20"/>
  <c r="BP248" i="20"/>
  <c r="BP249" i="20"/>
  <c r="BP250" i="20"/>
  <c r="BP251" i="20"/>
  <c r="BP252" i="20"/>
  <c r="BP253" i="20"/>
  <c r="BP254" i="20"/>
  <c r="BP255" i="20"/>
  <c r="BP256" i="20"/>
  <c r="BP257" i="20"/>
  <c r="BP258" i="20"/>
  <c r="BP259" i="20"/>
  <c r="BP260" i="20"/>
  <c r="BP261" i="20"/>
  <c r="BP262" i="20"/>
  <c r="BP263" i="20"/>
  <c r="BP264" i="20"/>
  <c r="BP265" i="20"/>
  <c r="BP266" i="20"/>
  <c r="BP267" i="20"/>
  <c r="BP268" i="20"/>
  <c r="BP269" i="20"/>
  <c r="BP270" i="20"/>
  <c r="BP271" i="20"/>
  <c r="BP272" i="20"/>
  <c r="BP273" i="20"/>
  <c r="BP274" i="20"/>
  <c r="BP275" i="20"/>
  <c r="BP276" i="20"/>
  <c r="BP277" i="20"/>
  <c r="BP278" i="20"/>
  <c r="BP279" i="20"/>
  <c r="BP280" i="20"/>
  <c r="BP281" i="20"/>
  <c r="BP282" i="20"/>
  <c r="BP283" i="20"/>
  <c r="BP284" i="20"/>
  <c r="BP285" i="20"/>
  <c r="BP286" i="20"/>
  <c r="BP287" i="20"/>
  <c r="BP288" i="20"/>
  <c r="BP289" i="20"/>
  <c r="BP290" i="20"/>
  <c r="BP291" i="20"/>
  <c r="BP292" i="20"/>
  <c r="BP293" i="20"/>
  <c r="BP294" i="20"/>
  <c r="BP295" i="20"/>
  <c r="BP296" i="20"/>
  <c r="BP297" i="20"/>
  <c r="BP298" i="20"/>
  <c r="BP299" i="20"/>
  <c r="BP300" i="20"/>
  <c r="BP301" i="20"/>
  <c r="BP302" i="20"/>
  <c r="BP303" i="20"/>
  <c r="BP304" i="20"/>
  <c r="BP305" i="20"/>
  <c r="BP306" i="20"/>
  <c r="BP307" i="20"/>
  <c r="BP308" i="20"/>
  <c r="BP309" i="20"/>
  <c r="BP310" i="20"/>
  <c r="BP311" i="20"/>
  <c r="BP312" i="20"/>
  <c r="BP313" i="20"/>
  <c r="BP314" i="20"/>
  <c r="BP315" i="20"/>
  <c r="BP316" i="20"/>
  <c r="BP317" i="20"/>
  <c r="BP318" i="20"/>
  <c r="BP319" i="20"/>
  <c r="BP320" i="20"/>
  <c r="BP321" i="20"/>
  <c r="BP322" i="20"/>
  <c r="BP323" i="20"/>
  <c r="BP324" i="20"/>
  <c r="BP325" i="20"/>
  <c r="BP326" i="20"/>
  <c r="BP327" i="20"/>
  <c r="BP328" i="20"/>
  <c r="BP329" i="20"/>
  <c r="BP330" i="20"/>
  <c r="BP331" i="20"/>
  <c r="BP332" i="20"/>
  <c r="BP333" i="20"/>
  <c r="BP334" i="20"/>
  <c r="BP335" i="20"/>
  <c r="BP336" i="20"/>
  <c r="BP337" i="20"/>
  <c r="BP338" i="20"/>
  <c r="BP339" i="20"/>
  <c r="BP340" i="20"/>
  <c r="BP341" i="20"/>
  <c r="BP342" i="20"/>
  <c r="BP343" i="20"/>
  <c r="BP344" i="20"/>
  <c r="BP345" i="20"/>
  <c r="BP346" i="20"/>
  <c r="BP347" i="20"/>
  <c r="BP348" i="20"/>
  <c r="BP349" i="20"/>
  <c r="BP350" i="20"/>
  <c r="BP351" i="20"/>
  <c r="BP352" i="20"/>
  <c r="BP353" i="20"/>
  <c r="BP354" i="20"/>
  <c r="BP355" i="20"/>
  <c r="BP356" i="20"/>
  <c r="BP357" i="20"/>
  <c r="BP358" i="20"/>
  <c r="BP359" i="20"/>
  <c r="BP360" i="20"/>
  <c r="BP361" i="20"/>
  <c r="BP362" i="20"/>
  <c r="BP363" i="20"/>
  <c r="BP364" i="20"/>
  <c r="BP365" i="20"/>
  <c r="BP366" i="20"/>
  <c r="BP367" i="20"/>
  <c r="BP368" i="20"/>
  <c r="BP369" i="20"/>
  <c r="BP370" i="20"/>
  <c r="BP371" i="20"/>
  <c r="BP372" i="20"/>
  <c r="BP373" i="20"/>
  <c r="BP374" i="20"/>
  <c r="BP375" i="20"/>
  <c r="BP376" i="20"/>
  <c r="BP377" i="20"/>
  <c r="BP378" i="20"/>
  <c r="BP379" i="20"/>
  <c r="BP380" i="20"/>
  <c r="BP381" i="20"/>
  <c r="BP382" i="20"/>
  <c r="BP383" i="20"/>
  <c r="BP384" i="20"/>
  <c r="BP385" i="20"/>
  <c r="BP386" i="20"/>
  <c r="BP387" i="20"/>
  <c r="BP388" i="20"/>
  <c r="BP389" i="20"/>
  <c r="BP390" i="20"/>
  <c r="BP391" i="20"/>
  <c r="BP392" i="20"/>
  <c r="BP393" i="20"/>
  <c r="BP394" i="20"/>
  <c r="BP395" i="20"/>
  <c r="BP396" i="20"/>
  <c r="BP397" i="20"/>
  <c r="BP398" i="20"/>
  <c r="BP399" i="20"/>
  <c r="BP400" i="20"/>
  <c r="BP401" i="20"/>
  <c r="BP402" i="20"/>
  <c r="BP403" i="20"/>
  <c r="BM2" i="20"/>
  <c r="BM3" i="20"/>
  <c r="BM4"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M158" i="20"/>
  <c r="BM159" i="20"/>
  <c r="BM160" i="20"/>
  <c r="BM161" i="20"/>
  <c r="BM162" i="20"/>
  <c r="BM163" i="20"/>
  <c r="BM164" i="20"/>
  <c r="BM165" i="20"/>
  <c r="BM166" i="20"/>
  <c r="BM167" i="20"/>
  <c r="BM168" i="20"/>
  <c r="BM169" i="20"/>
  <c r="BM170" i="20"/>
  <c r="BM171" i="20"/>
  <c r="BM172" i="20"/>
  <c r="BM173" i="20"/>
  <c r="BM174" i="20"/>
  <c r="BM175" i="20"/>
  <c r="BM176" i="20"/>
  <c r="BM177" i="20"/>
  <c r="BM178" i="20"/>
  <c r="BM179" i="20"/>
  <c r="BM180" i="20"/>
  <c r="BM181" i="20"/>
  <c r="BM182" i="20"/>
  <c r="BM183" i="20"/>
  <c r="BM184" i="20"/>
  <c r="BM185" i="20"/>
  <c r="BM186" i="20"/>
  <c r="BM187" i="20"/>
  <c r="BM188" i="20"/>
  <c r="BM189" i="20"/>
  <c r="BM190" i="20"/>
  <c r="BM191" i="20"/>
  <c r="BM192" i="20"/>
  <c r="BM193" i="20"/>
  <c r="BM194" i="20"/>
  <c r="BM195" i="20"/>
  <c r="BM196" i="20"/>
  <c r="BM197" i="20"/>
  <c r="BM198" i="20"/>
  <c r="BM199" i="20"/>
  <c r="BM200" i="20"/>
  <c r="BM201" i="20"/>
  <c r="BM202" i="20"/>
  <c r="BM203" i="20"/>
  <c r="BM204" i="20"/>
  <c r="BM205" i="20"/>
  <c r="BM206" i="20"/>
  <c r="BM207" i="20"/>
  <c r="BM208" i="20"/>
  <c r="BM209" i="20"/>
  <c r="BM210" i="20"/>
  <c r="BM211" i="20"/>
  <c r="BM212" i="20"/>
  <c r="BM213" i="20"/>
  <c r="BM214" i="20"/>
  <c r="BM215" i="20"/>
  <c r="BM216" i="20"/>
  <c r="BM217" i="20"/>
  <c r="BM218" i="20"/>
  <c r="BM219" i="20"/>
  <c r="BM220" i="20"/>
  <c r="BM221" i="20"/>
  <c r="BM222" i="20"/>
  <c r="BM223" i="20"/>
  <c r="BM224" i="20"/>
  <c r="BM225" i="20"/>
  <c r="BM226" i="20"/>
  <c r="BM227" i="20"/>
  <c r="BM228" i="20"/>
  <c r="BM229" i="20"/>
  <c r="BM230" i="20"/>
  <c r="BM231" i="20"/>
  <c r="BM232" i="20"/>
  <c r="BM233" i="20"/>
  <c r="BM234" i="20"/>
  <c r="BM235" i="20"/>
  <c r="BM236" i="20"/>
  <c r="BM237" i="20"/>
  <c r="BM238" i="20"/>
  <c r="BM239" i="20"/>
  <c r="BM240" i="20"/>
  <c r="BM241" i="20"/>
  <c r="BM242" i="20"/>
  <c r="BM243" i="20"/>
  <c r="BM244" i="20"/>
  <c r="BM245" i="20"/>
  <c r="BM246" i="20"/>
  <c r="BM247" i="20"/>
  <c r="BM248" i="20"/>
  <c r="BM249" i="20"/>
  <c r="BM250" i="20"/>
  <c r="BM251" i="20"/>
  <c r="BM252" i="20"/>
  <c r="BM253" i="20"/>
  <c r="BM254" i="20"/>
  <c r="BM255" i="20"/>
  <c r="BM256" i="20"/>
  <c r="BM257" i="20"/>
  <c r="BM258" i="20"/>
  <c r="BM259" i="20"/>
  <c r="BM260" i="20"/>
  <c r="BM261" i="20"/>
  <c r="BM262" i="20"/>
  <c r="BM263" i="20"/>
  <c r="BM264" i="20"/>
  <c r="BM265" i="20"/>
  <c r="BM266" i="20"/>
  <c r="BM267" i="20"/>
  <c r="BM268" i="20"/>
  <c r="BM269" i="20"/>
  <c r="BM270" i="20"/>
  <c r="BM271" i="20"/>
  <c r="BM272" i="20"/>
  <c r="BM273" i="20"/>
  <c r="BM274" i="20"/>
  <c r="BM275" i="20"/>
  <c r="BM276" i="20"/>
  <c r="BM277" i="20"/>
  <c r="BM278" i="20"/>
  <c r="BM279" i="20"/>
  <c r="BM280" i="20"/>
  <c r="BM281" i="20"/>
  <c r="BM282" i="20"/>
  <c r="BM283" i="20"/>
  <c r="BM284" i="20"/>
  <c r="BM285" i="20"/>
  <c r="BM286" i="20"/>
  <c r="BM287" i="20"/>
  <c r="BM288" i="20"/>
  <c r="BM289" i="20"/>
  <c r="BM290" i="20"/>
  <c r="BM291" i="20"/>
  <c r="BM292" i="20"/>
  <c r="BM293" i="20"/>
  <c r="BM294" i="20"/>
  <c r="BM295" i="20"/>
  <c r="BM296" i="20"/>
  <c r="BM297" i="20"/>
  <c r="BM298" i="20"/>
  <c r="BM299" i="20"/>
  <c r="BM300" i="20"/>
  <c r="BM301" i="20"/>
  <c r="BM302" i="20"/>
  <c r="BM303" i="20"/>
  <c r="BM304" i="20"/>
  <c r="BM305" i="20"/>
  <c r="BM306" i="20"/>
  <c r="BM307" i="20"/>
  <c r="BM308" i="20"/>
  <c r="BM309" i="20"/>
  <c r="BM310" i="20"/>
  <c r="BM311" i="20"/>
  <c r="BM312" i="20"/>
  <c r="BM313" i="20"/>
  <c r="BM314" i="20"/>
  <c r="BM315" i="20"/>
  <c r="BM316" i="20"/>
  <c r="BM317" i="20"/>
  <c r="BM318" i="20"/>
  <c r="BM319" i="20"/>
  <c r="BM320" i="20"/>
  <c r="BM321" i="20"/>
  <c r="BM322" i="20"/>
  <c r="BM323" i="20"/>
  <c r="BM324" i="20"/>
  <c r="BM325" i="20"/>
  <c r="BM326" i="20"/>
  <c r="BM327" i="20"/>
  <c r="BM328" i="20"/>
  <c r="BM329" i="20"/>
  <c r="BM330" i="20"/>
  <c r="BM331" i="20"/>
  <c r="BM332" i="20"/>
  <c r="BM333" i="20"/>
  <c r="BM334" i="20"/>
  <c r="BM335" i="20"/>
  <c r="BM336" i="20"/>
  <c r="BM337" i="20"/>
  <c r="BM338" i="20"/>
  <c r="BM339" i="20"/>
  <c r="BM340" i="20"/>
  <c r="BM341" i="20"/>
  <c r="BM342" i="20"/>
  <c r="BM343" i="20"/>
  <c r="BM344" i="20"/>
  <c r="BM345" i="20"/>
  <c r="BM346" i="20"/>
  <c r="BM347" i="20"/>
  <c r="BM348" i="20"/>
  <c r="BM349" i="20"/>
  <c r="BM350" i="20"/>
  <c r="BM351" i="20"/>
  <c r="BM352" i="20"/>
  <c r="BM353" i="20"/>
  <c r="BM354" i="20"/>
  <c r="BM355" i="20"/>
  <c r="BM356" i="20"/>
  <c r="BM357" i="20"/>
  <c r="BM358" i="20"/>
  <c r="BM359" i="20"/>
  <c r="BM360" i="20"/>
  <c r="BM361" i="20"/>
  <c r="BM362" i="20"/>
  <c r="BM363" i="20"/>
  <c r="BM364" i="20"/>
  <c r="BM365" i="20"/>
  <c r="BM366" i="20"/>
  <c r="BM367" i="20"/>
  <c r="BM368" i="20"/>
  <c r="BM369" i="20"/>
  <c r="BM370" i="20"/>
  <c r="BM371" i="20"/>
  <c r="BM372" i="20"/>
  <c r="BM373" i="20"/>
  <c r="BM374" i="20"/>
  <c r="BM375" i="20"/>
  <c r="BM376" i="20"/>
  <c r="BM377" i="20"/>
  <c r="BM378" i="20"/>
  <c r="BM379" i="20"/>
  <c r="BM380" i="20"/>
  <c r="BM381" i="20"/>
  <c r="BM382" i="20"/>
  <c r="BM383" i="20"/>
  <c r="BM384" i="20"/>
  <c r="BM385" i="20"/>
  <c r="BM386" i="20"/>
  <c r="BM387" i="20"/>
  <c r="BM388" i="20"/>
  <c r="BM389" i="20"/>
  <c r="BM390" i="20"/>
  <c r="BM391" i="20"/>
  <c r="BM392" i="20"/>
  <c r="BM393" i="20"/>
  <c r="BM394" i="20"/>
  <c r="BM395" i="20"/>
  <c r="BM396" i="20"/>
  <c r="BM397" i="20"/>
  <c r="BM398" i="20"/>
  <c r="BM399" i="20"/>
  <c r="BM400" i="20"/>
  <c r="BM401" i="20"/>
  <c r="BM402" i="20"/>
  <c r="BM403" i="20"/>
  <c r="BJ2" i="20"/>
  <c r="BJ3" i="20"/>
  <c r="BJ4"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BJ158" i="20"/>
  <c r="BJ159" i="20"/>
  <c r="BJ160" i="20"/>
  <c r="BJ161" i="20"/>
  <c r="BJ162" i="20"/>
  <c r="BJ163" i="20"/>
  <c r="BJ164" i="20"/>
  <c r="BJ165" i="20"/>
  <c r="BJ166" i="20"/>
  <c r="BJ167" i="20"/>
  <c r="BJ168" i="20"/>
  <c r="BJ169" i="20"/>
  <c r="BJ170" i="20"/>
  <c r="BJ171" i="20"/>
  <c r="BJ172" i="20"/>
  <c r="BJ173" i="20"/>
  <c r="BJ174" i="20"/>
  <c r="BJ175" i="20"/>
  <c r="BJ176" i="20"/>
  <c r="BJ177" i="20"/>
  <c r="BJ178" i="20"/>
  <c r="BJ179" i="20"/>
  <c r="BJ180" i="20"/>
  <c r="BJ181" i="20"/>
  <c r="BJ182" i="20"/>
  <c r="BJ183" i="20"/>
  <c r="BJ184" i="20"/>
  <c r="BJ185" i="20"/>
  <c r="BJ186" i="20"/>
  <c r="BJ187" i="20"/>
  <c r="BJ188" i="20"/>
  <c r="BJ189" i="20"/>
  <c r="BJ190" i="20"/>
  <c r="BJ191" i="20"/>
  <c r="BJ192" i="20"/>
  <c r="BJ193" i="20"/>
  <c r="BJ194" i="20"/>
  <c r="BJ195" i="20"/>
  <c r="BJ196" i="20"/>
  <c r="BJ197" i="20"/>
  <c r="BJ198" i="20"/>
  <c r="BJ199" i="20"/>
  <c r="BJ200" i="20"/>
  <c r="BJ201" i="20"/>
  <c r="BJ202" i="20"/>
  <c r="BJ203" i="20"/>
  <c r="BJ204" i="20"/>
  <c r="BJ205" i="20"/>
  <c r="BJ206" i="20"/>
  <c r="BJ207" i="20"/>
  <c r="BJ208" i="20"/>
  <c r="BJ209" i="20"/>
  <c r="BJ210" i="20"/>
  <c r="BJ211" i="20"/>
  <c r="BJ212" i="20"/>
  <c r="BJ213" i="20"/>
  <c r="BJ214" i="20"/>
  <c r="BJ215" i="20"/>
  <c r="BJ216" i="20"/>
  <c r="BJ217" i="20"/>
  <c r="BJ218" i="20"/>
  <c r="BJ219" i="20"/>
  <c r="BJ220" i="20"/>
  <c r="BJ221" i="20"/>
  <c r="BJ222" i="20"/>
  <c r="BJ223" i="20"/>
  <c r="BJ224" i="20"/>
  <c r="BJ225" i="20"/>
  <c r="BJ226" i="20"/>
  <c r="BJ227" i="20"/>
  <c r="BJ228" i="20"/>
  <c r="BJ229" i="20"/>
  <c r="BJ230" i="20"/>
  <c r="BJ231" i="20"/>
  <c r="BJ232" i="20"/>
  <c r="BJ233" i="20"/>
  <c r="BJ234" i="20"/>
  <c r="BJ235" i="20"/>
  <c r="BJ236" i="20"/>
  <c r="BJ237" i="20"/>
  <c r="BJ238" i="20"/>
  <c r="BJ239" i="20"/>
  <c r="BJ240" i="20"/>
  <c r="BJ241" i="20"/>
  <c r="BJ242" i="20"/>
  <c r="BJ243" i="20"/>
  <c r="BJ244" i="20"/>
  <c r="BJ245" i="20"/>
  <c r="BJ246" i="20"/>
  <c r="BJ247" i="20"/>
  <c r="BJ248" i="20"/>
  <c r="BJ249" i="20"/>
  <c r="BJ250" i="20"/>
  <c r="BJ251" i="20"/>
  <c r="BJ252" i="20"/>
  <c r="BJ253" i="20"/>
  <c r="BJ254" i="20"/>
  <c r="BJ255" i="20"/>
  <c r="BJ256" i="20"/>
  <c r="BJ257" i="20"/>
  <c r="BJ258" i="20"/>
  <c r="BJ259" i="20"/>
  <c r="BJ260" i="20"/>
  <c r="BJ261" i="20"/>
  <c r="BJ262" i="20"/>
  <c r="BJ263" i="20"/>
  <c r="BJ264" i="20"/>
  <c r="BJ265" i="20"/>
  <c r="BJ266" i="20"/>
  <c r="BJ267" i="20"/>
  <c r="BJ268" i="20"/>
  <c r="BJ269" i="20"/>
  <c r="BJ270" i="20"/>
  <c r="BJ271" i="20"/>
  <c r="BJ272" i="20"/>
  <c r="BJ273" i="20"/>
  <c r="BJ274" i="20"/>
  <c r="BJ275" i="20"/>
  <c r="BJ276" i="20"/>
  <c r="BJ277" i="20"/>
  <c r="BJ278" i="20"/>
  <c r="BJ279" i="20"/>
  <c r="BJ280" i="20"/>
  <c r="BJ281" i="20"/>
  <c r="BJ282" i="20"/>
  <c r="BJ283" i="20"/>
  <c r="BJ284" i="20"/>
  <c r="BJ285" i="20"/>
  <c r="BJ286" i="20"/>
  <c r="BJ287" i="20"/>
  <c r="BJ288" i="20"/>
  <c r="BJ289" i="20"/>
  <c r="BJ290" i="20"/>
  <c r="BJ291" i="20"/>
  <c r="BJ292" i="20"/>
  <c r="BJ293" i="20"/>
  <c r="BJ294" i="20"/>
  <c r="BJ295" i="20"/>
  <c r="BJ296" i="20"/>
  <c r="BJ297" i="20"/>
  <c r="BJ298" i="20"/>
  <c r="BJ299" i="20"/>
  <c r="BJ300" i="20"/>
  <c r="BJ301" i="20"/>
  <c r="BJ302" i="20"/>
  <c r="BJ303" i="20"/>
  <c r="BJ304" i="20"/>
  <c r="BJ305" i="20"/>
  <c r="BJ306" i="20"/>
  <c r="BJ307" i="20"/>
  <c r="BJ308" i="20"/>
  <c r="BJ309" i="20"/>
  <c r="BJ310" i="20"/>
  <c r="BJ311" i="20"/>
  <c r="BJ312" i="20"/>
  <c r="BJ313" i="20"/>
  <c r="BJ314" i="20"/>
  <c r="BJ315" i="20"/>
  <c r="BJ316" i="20"/>
  <c r="BJ317" i="20"/>
  <c r="BJ318" i="20"/>
  <c r="BJ319" i="20"/>
  <c r="BJ320" i="20"/>
  <c r="BJ321" i="20"/>
  <c r="BJ322" i="20"/>
  <c r="BJ323" i="20"/>
  <c r="BJ324" i="20"/>
  <c r="BJ325" i="20"/>
  <c r="BJ326" i="20"/>
  <c r="BJ327" i="20"/>
  <c r="BJ328" i="20"/>
  <c r="BJ329" i="20"/>
  <c r="BJ330" i="20"/>
  <c r="BJ331" i="20"/>
  <c r="BJ332" i="20"/>
  <c r="BJ333" i="20"/>
  <c r="BJ334" i="20"/>
  <c r="BJ335" i="20"/>
  <c r="BJ336" i="20"/>
  <c r="BJ337" i="20"/>
  <c r="BJ338" i="20"/>
  <c r="BJ339" i="20"/>
  <c r="BJ340" i="20"/>
  <c r="BJ341" i="20"/>
  <c r="BJ342" i="20"/>
  <c r="BJ343" i="20"/>
  <c r="BJ344" i="20"/>
  <c r="BJ345" i="20"/>
  <c r="BJ346" i="20"/>
  <c r="BJ347" i="20"/>
  <c r="BJ348" i="20"/>
  <c r="BJ349" i="20"/>
  <c r="BJ350" i="20"/>
  <c r="BJ351" i="20"/>
  <c r="BJ352" i="20"/>
  <c r="BJ353" i="20"/>
  <c r="BJ354" i="20"/>
  <c r="BJ355" i="20"/>
  <c r="BJ356" i="20"/>
  <c r="BJ357" i="20"/>
  <c r="BJ358" i="20"/>
  <c r="BJ359" i="20"/>
  <c r="BJ360" i="20"/>
  <c r="BJ361" i="20"/>
  <c r="BJ362" i="20"/>
  <c r="BJ363" i="20"/>
  <c r="BJ364" i="20"/>
  <c r="BJ365" i="20"/>
  <c r="BJ366" i="20"/>
  <c r="BJ367" i="20"/>
  <c r="BJ368" i="20"/>
  <c r="BJ369" i="20"/>
  <c r="BJ370" i="20"/>
  <c r="BJ371" i="20"/>
  <c r="BJ372" i="20"/>
  <c r="BJ373" i="20"/>
  <c r="BJ374" i="20"/>
  <c r="BJ375" i="20"/>
  <c r="BJ376" i="20"/>
  <c r="BJ377" i="20"/>
  <c r="BJ378" i="20"/>
  <c r="BJ379" i="20"/>
  <c r="BJ380" i="20"/>
  <c r="BJ381" i="20"/>
  <c r="BJ382" i="20"/>
  <c r="BJ383" i="20"/>
  <c r="BJ384" i="20"/>
  <c r="BJ385" i="20"/>
  <c r="BJ386" i="20"/>
  <c r="BJ387" i="20"/>
  <c r="BJ388" i="20"/>
  <c r="BJ389" i="20"/>
  <c r="BJ390" i="20"/>
  <c r="BJ391" i="20"/>
  <c r="BJ392" i="20"/>
  <c r="BJ393" i="20"/>
  <c r="BJ394" i="20"/>
  <c r="BJ395" i="20"/>
  <c r="BJ396" i="20"/>
  <c r="BJ397" i="20"/>
  <c r="BJ398" i="20"/>
  <c r="BJ399" i="20"/>
  <c r="BJ400" i="20"/>
  <c r="BJ401" i="20"/>
  <c r="BJ402" i="20"/>
  <c r="BJ403" i="20"/>
  <c r="AW2" i="20"/>
  <c r="AW3" i="20"/>
  <c r="AW4" i="20"/>
  <c r="AW5" i="20"/>
  <c r="AW6" i="20"/>
  <c r="AW7" i="20"/>
  <c r="AW8"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W93" i="20"/>
  <c r="AW94" i="20"/>
  <c r="AW95" i="20"/>
  <c r="AW96" i="20"/>
  <c r="AW97" i="20"/>
  <c r="AW98" i="20"/>
  <c r="AW99" i="20"/>
  <c r="AW100" i="20"/>
  <c r="AW101" i="20"/>
  <c r="AW102" i="20"/>
  <c r="AW103" i="20"/>
  <c r="AW104" i="20"/>
  <c r="AW105" i="20"/>
  <c r="AW106" i="20"/>
  <c r="AW107" i="20"/>
  <c r="AW108" i="20"/>
  <c r="AW109" i="20"/>
  <c r="AW110" i="20"/>
  <c r="AW111" i="20"/>
  <c r="AW112" i="20"/>
  <c r="AW113" i="20"/>
  <c r="AW114" i="20"/>
  <c r="AW115" i="20"/>
  <c r="AW116" i="20"/>
  <c r="AW117" i="20"/>
  <c r="AW118" i="20"/>
  <c r="AW119" i="20"/>
  <c r="AW120" i="20"/>
  <c r="AW121" i="20"/>
  <c r="AW122" i="20"/>
  <c r="AW123" i="20"/>
  <c r="AW124" i="20"/>
  <c r="AW125" i="20"/>
  <c r="AW126" i="20"/>
  <c r="AW127" i="20"/>
  <c r="AW128" i="20"/>
  <c r="AW129" i="20"/>
  <c r="AW130" i="20"/>
  <c r="AW131" i="20"/>
  <c r="AW132" i="20"/>
  <c r="AW133" i="20"/>
  <c r="AW134" i="20"/>
  <c r="AW135" i="20"/>
  <c r="AW136" i="20"/>
  <c r="AW137" i="20"/>
  <c r="AW138" i="20"/>
  <c r="AW139" i="20"/>
  <c r="AW140" i="20"/>
  <c r="AW141" i="20"/>
  <c r="AW142" i="20"/>
  <c r="AW143" i="20"/>
  <c r="AW144" i="20"/>
  <c r="AW145" i="20"/>
  <c r="AW146" i="20"/>
  <c r="AW147" i="20"/>
  <c r="AW148" i="20"/>
  <c r="AW149" i="20"/>
  <c r="AW150" i="20"/>
  <c r="AW151" i="20"/>
  <c r="AW152" i="20"/>
  <c r="AW153" i="20"/>
  <c r="AW154" i="20"/>
  <c r="AW155" i="20"/>
  <c r="AW156" i="20"/>
  <c r="AW157" i="20"/>
  <c r="AW158" i="20"/>
  <c r="AW159" i="20"/>
  <c r="AW160" i="20"/>
  <c r="AW161" i="20"/>
  <c r="AW162" i="20"/>
  <c r="AW163" i="20"/>
  <c r="AW164" i="20"/>
  <c r="AW165" i="20"/>
  <c r="AW166" i="20"/>
  <c r="AW167" i="20"/>
  <c r="AW168" i="20"/>
  <c r="AW169" i="20"/>
  <c r="AW170" i="20"/>
  <c r="AW171" i="20"/>
  <c r="AW172" i="20"/>
  <c r="AW173" i="20"/>
  <c r="AW174" i="20"/>
  <c r="AW175" i="20"/>
  <c r="AW176" i="20"/>
  <c r="AW177" i="20"/>
  <c r="AW178" i="20"/>
  <c r="AW179" i="20"/>
  <c r="AW180" i="20"/>
  <c r="AW181" i="20"/>
  <c r="AW182" i="20"/>
  <c r="AW183" i="20"/>
  <c r="AW184" i="20"/>
  <c r="AW185" i="20"/>
  <c r="AW186" i="20"/>
  <c r="AW187" i="20"/>
  <c r="AW188" i="20"/>
  <c r="AW189" i="20"/>
  <c r="AW190" i="20"/>
  <c r="AW191" i="20"/>
  <c r="AW192" i="20"/>
  <c r="AW193" i="20"/>
  <c r="AW194" i="20"/>
  <c r="AW195" i="20"/>
  <c r="AW196" i="20"/>
  <c r="AW197" i="20"/>
  <c r="AW198" i="20"/>
  <c r="AW199" i="20"/>
  <c r="AW200" i="20"/>
  <c r="AW201" i="20"/>
  <c r="AW202" i="20"/>
  <c r="AW203" i="20"/>
  <c r="AW204" i="20"/>
  <c r="AW205" i="20"/>
  <c r="AW206" i="20"/>
  <c r="AW207" i="20"/>
  <c r="AW208" i="20"/>
  <c r="AW209" i="20"/>
  <c r="AW210" i="20"/>
  <c r="AW211" i="20"/>
  <c r="AW212" i="20"/>
  <c r="AW213" i="20"/>
  <c r="AW214" i="20"/>
  <c r="AW215" i="20"/>
  <c r="AW216" i="20"/>
  <c r="AW217" i="20"/>
  <c r="AW218" i="20"/>
  <c r="AW219" i="20"/>
  <c r="AW220" i="20"/>
  <c r="AW221" i="20"/>
  <c r="AW222" i="20"/>
  <c r="AW223" i="20"/>
  <c r="AW224" i="20"/>
  <c r="AW225" i="20"/>
  <c r="AW226" i="20"/>
  <c r="AW227" i="20"/>
  <c r="AW228" i="20"/>
  <c r="AW229" i="20"/>
  <c r="AW230" i="20"/>
  <c r="AW231" i="20"/>
  <c r="AW232" i="20"/>
  <c r="AW233" i="20"/>
  <c r="AW234" i="20"/>
  <c r="AW235" i="20"/>
  <c r="AW236" i="20"/>
  <c r="AW237" i="20"/>
  <c r="AW238" i="20"/>
  <c r="AW239" i="20"/>
  <c r="AW240" i="20"/>
  <c r="AW241" i="20"/>
  <c r="AW242" i="20"/>
  <c r="AW243" i="20"/>
  <c r="AW244" i="20"/>
  <c r="AW245" i="20"/>
  <c r="AW246" i="20"/>
  <c r="AW247" i="20"/>
  <c r="AW248" i="20"/>
  <c r="AW249" i="20"/>
  <c r="AW250" i="20"/>
  <c r="AW251" i="20"/>
  <c r="AW252" i="20"/>
  <c r="AW253" i="20"/>
  <c r="AW254" i="20"/>
  <c r="AW255" i="20"/>
  <c r="AW256" i="20"/>
  <c r="AW257" i="20"/>
  <c r="AW258" i="20"/>
  <c r="AW259" i="20"/>
  <c r="AW260" i="20"/>
  <c r="AW261" i="20"/>
  <c r="AW262" i="20"/>
  <c r="AW263" i="20"/>
  <c r="AW264" i="20"/>
  <c r="AW265" i="20"/>
  <c r="AW266" i="20"/>
  <c r="AW267" i="20"/>
  <c r="AW268" i="20"/>
  <c r="AW269" i="20"/>
  <c r="AW270" i="20"/>
  <c r="AW271" i="20"/>
  <c r="AW272" i="20"/>
  <c r="AW273" i="20"/>
  <c r="AW274" i="20"/>
  <c r="AW275" i="20"/>
  <c r="AW276" i="20"/>
  <c r="AW277" i="20"/>
  <c r="AW278" i="20"/>
  <c r="AW279" i="20"/>
  <c r="AW280" i="20"/>
  <c r="AW281" i="20"/>
  <c r="AW282" i="20"/>
  <c r="AW283" i="20"/>
  <c r="AW284" i="20"/>
  <c r="AW285" i="20"/>
  <c r="AW286" i="20"/>
  <c r="AW287" i="20"/>
  <c r="AW288" i="20"/>
  <c r="AW289" i="20"/>
  <c r="AW290" i="20"/>
  <c r="AW291" i="20"/>
  <c r="AW292" i="20"/>
  <c r="AW293" i="20"/>
  <c r="AW294" i="20"/>
  <c r="AW295" i="20"/>
  <c r="AW296" i="20"/>
  <c r="AW297" i="20"/>
  <c r="AW298" i="20"/>
  <c r="AW299" i="20"/>
  <c r="AW300" i="20"/>
  <c r="AW301" i="20"/>
  <c r="AW302" i="20"/>
  <c r="AW303" i="20"/>
  <c r="AW304" i="20"/>
  <c r="AW305" i="20"/>
  <c r="AW306" i="20"/>
  <c r="AW307" i="20"/>
  <c r="AW308" i="20"/>
  <c r="AW309" i="20"/>
  <c r="AW310" i="20"/>
  <c r="AW311" i="20"/>
  <c r="AW312" i="20"/>
  <c r="AW313" i="20"/>
  <c r="AW314" i="20"/>
  <c r="AW315" i="20"/>
  <c r="AW316" i="20"/>
  <c r="AW317" i="20"/>
  <c r="AW318" i="20"/>
  <c r="AW319" i="20"/>
  <c r="AW320" i="20"/>
  <c r="AW321" i="20"/>
  <c r="AW322" i="20"/>
  <c r="AW323" i="20"/>
  <c r="AW324" i="20"/>
  <c r="AW325" i="20"/>
  <c r="AW326" i="20"/>
  <c r="AW327" i="20"/>
  <c r="AW328" i="20"/>
  <c r="AW329" i="20"/>
  <c r="AW330" i="20"/>
  <c r="AW331" i="20"/>
  <c r="AW332" i="20"/>
  <c r="AW333" i="20"/>
  <c r="AW334" i="20"/>
  <c r="AW335" i="20"/>
  <c r="AW336" i="20"/>
  <c r="AW337" i="20"/>
  <c r="AW338" i="20"/>
  <c r="AW339" i="20"/>
  <c r="AW340" i="20"/>
  <c r="AW341" i="20"/>
  <c r="AW342" i="20"/>
  <c r="AW343" i="20"/>
  <c r="AW344" i="20"/>
  <c r="AW345" i="20"/>
  <c r="AW346" i="20"/>
  <c r="AW347" i="20"/>
  <c r="AW348" i="20"/>
  <c r="AW349" i="20"/>
  <c r="AW350" i="20"/>
  <c r="AW351" i="20"/>
  <c r="AW352" i="20"/>
  <c r="AW353" i="20"/>
  <c r="AW354" i="20"/>
  <c r="AW355" i="20"/>
  <c r="AW356" i="20"/>
  <c r="AW357" i="20"/>
  <c r="AW358" i="20"/>
  <c r="AW359" i="20"/>
  <c r="AW360" i="20"/>
  <c r="AW361" i="20"/>
  <c r="AW362" i="20"/>
  <c r="AW363" i="20"/>
  <c r="AW364" i="20"/>
  <c r="AW365" i="20"/>
  <c r="AW366" i="20"/>
  <c r="AW367" i="20"/>
  <c r="AW368" i="20"/>
  <c r="AW369" i="20"/>
  <c r="AW370" i="20"/>
  <c r="AW371" i="20"/>
  <c r="AW372" i="20"/>
  <c r="AW373" i="20"/>
  <c r="AW374" i="20"/>
  <c r="AW375" i="20"/>
  <c r="AW376" i="20"/>
  <c r="AW377" i="20"/>
  <c r="AW378" i="20"/>
  <c r="AW379" i="20"/>
  <c r="AW380" i="20"/>
  <c r="AW381" i="20"/>
  <c r="AW382" i="20"/>
  <c r="AW383" i="20"/>
  <c r="AW384" i="20"/>
  <c r="AW385" i="20"/>
  <c r="AW386" i="20"/>
  <c r="AW387" i="20"/>
  <c r="AW388" i="20"/>
  <c r="AW389" i="20"/>
  <c r="AW390" i="20"/>
  <c r="AW391" i="20"/>
  <c r="AW392" i="20"/>
  <c r="AW393" i="20"/>
  <c r="AW394" i="20"/>
  <c r="AW395" i="20"/>
  <c r="AW396" i="20"/>
  <c r="AW397" i="20"/>
  <c r="AW398" i="20"/>
  <c r="AW399" i="20"/>
  <c r="AW400" i="20"/>
  <c r="AW401" i="20"/>
  <c r="AW402" i="20"/>
  <c r="AW403" i="20"/>
  <c r="AU2" i="20"/>
  <c r="AU3" i="20"/>
  <c r="AU4" i="20"/>
  <c r="AU5" i="20"/>
  <c r="AU6" i="20"/>
  <c r="AU7" i="20"/>
  <c r="AU8"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U93" i="20"/>
  <c r="AU94" i="20"/>
  <c r="AU95" i="20"/>
  <c r="AU96" i="20"/>
  <c r="AU97" i="20"/>
  <c r="AU98" i="20"/>
  <c r="AU99" i="20"/>
  <c r="AU100" i="20"/>
  <c r="AU101" i="20"/>
  <c r="AU102" i="20"/>
  <c r="AU103" i="20"/>
  <c r="AU104" i="20"/>
  <c r="AU105" i="20"/>
  <c r="AU106" i="20"/>
  <c r="AU107" i="20"/>
  <c r="AU108" i="20"/>
  <c r="AU109" i="20"/>
  <c r="AU110" i="20"/>
  <c r="AU111" i="20"/>
  <c r="AU112" i="20"/>
  <c r="AU113" i="20"/>
  <c r="AU114" i="20"/>
  <c r="AU115" i="20"/>
  <c r="AU116" i="20"/>
  <c r="AU117" i="20"/>
  <c r="AU118" i="20"/>
  <c r="AU119" i="20"/>
  <c r="AU120" i="20"/>
  <c r="AU121" i="20"/>
  <c r="AU122" i="20"/>
  <c r="AU123" i="20"/>
  <c r="AU124" i="20"/>
  <c r="AU125" i="20"/>
  <c r="AU126" i="20"/>
  <c r="AU127" i="20"/>
  <c r="AU128" i="20"/>
  <c r="AU129" i="20"/>
  <c r="AU130" i="20"/>
  <c r="AU131" i="20"/>
  <c r="AU132" i="20"/>
  <c r="AU133" i="20"/>
  <c r="AU134" i="20"/>
  <c r="AU135" i="20"/>
  <c r="AU136" i="20"/>
  <c r="AU137" i="20"/>
  <c r="AU138" i="20"/>
  <c r="AU139" i="20"/>
  <c r="AU140" i="20"/>
  <c r="AU141" i="20"/>
  <c r="AU142" i="20"/>
  <c r="AU143" i="20"/>
  <c r="AU144" i="20"/>
  <c r="AU145" i="20"/>
  <c r="AU146" i="20"/>
  <c r="AU147" i="20"/>
  <c r="AU148" i="20"/>
  <c r="AU149" i="20"/>
  <c r="AU150" i="20"/>
  <c r="AU151" i="20"/>
  <c r="AU152" i="20"/>
  <c r="AU153" i="20"/>
  <c r="AU154" i="20"/>
  <c r="AU155" i="20"/>
  <c r="AU156" i="20"/>
  <c r="AU157" i="20"/>
  <c r="AU158" i="20"/>
  <c r="AU159" i="20"/>
  <c r="AU160" i="20"/>
  <c r="AU161" i="20"/>
  <c r="AU162" i="20"/>
  <c r="AU163" i="20"/>
  <c r="AU164" i="20"/>
  <c r="AU165" i="20"/>
  <c r="AU166" i="20"/>
  <c r="AU167" i="20"/>
  <c r="AU168" i="20"/>
  <c r="AU169" i="20"/>
  <c r="AU170" i="20"/>
  <c r="AU171" i="20"/>
  <c r="AU172" i="20"/>
  <c r="AU173" i="20"/>
  <c r="AU174" i="20"/>
  <c r="AU175" i="20"/>
  <c r="AU176" i="20"/>
  <c r="AU177" i="20"/>
  <c r="AU178" i="20"/>
  <c r="AU179" i="20"/>
  <c r="AU180" i="20"/>
  <c r="AU181" i="20"/>
  <c r="AU182" i="20"/>
  <c r="AU183" i="20"/>
  <c r="AU184" i="20"/>
  <c r="AU185" i="20"/>
  <c r="AU186" i="20"/>
  <c r="AU187" i="20"/>
  <c r="AU188" i="20"/>
  <c r="AU189" i="20"/>
  <c r="AU190" i="20"/>
  <c r="AU191" i="20"/>
  <c r="AU192" i="20"/>
  <c r="AU193" i="20"/>
  <c r="AU194" i="20"/>
  <c r="AU195" i="20"/>
  <c r="AU196" i="20"/>
  <c r="AU197" i="20"/>
  <c r="AU198" i="20"/>
  <c r="AU199" i="20"/>
  <c r="AU200" i="20"/>
  <c r="AU201" i="20"/>
  <c r="AU202" i="20"/>
  <c r="AU203" i="20"/>
  <c r="AU204" i="20"/>
  <c r="AU205" i="20"/>
  <c r="AU206" i="20"/>
  <c r="AU207" i="20"/>
  <c r="AU208" i="20"/>
  <c r="AU209" i="20"/>
  <c r="AU210" i="20"/>
  <c r="AU211" i="20"/>
  <c r="AU212" i="20"/>
  <c r="AU213" i="20"/>
  <c r="AU214" i="20"/>
  <c r="AU215" i="20"/>
  <c r="AU216" i="20"/>
  <c r="AU217" i="20"/>
  <c r="AU218" i="20"/>
  <c r="AU219" i="20"/>
  <c r="AU220" i="20"/>
  <c r="AU221" i="20"/>
  <c r="AU222" i="20"/>
  <c r="AU223" i="20"/>
  <c r="AU224" i="20"/>
  <c r="AU225" i="20"/>
  <c r="AU226" i="20"/>
  <c r="AU227" i="20"/>
  <c r="AU228" i="20"/>
  <c r="AU229" i="20"/>
  <c r="AU230" i="20"/>
  <c r="AU231" i="20"/>
  <c r="AU232" i="20"/>
  <c r="AU233" i="20"/>
  <c r="AU234" i="20"/>
  <c r="AU235" i="20"/>
  <c r="AU236" i="20"/>
  <c r="AU237" i="20"/>
  <c r="AU238" i="20"/>
  <c r="AU239" i="20"/>
  <c r="AU240" i="20"/>
  <c r="AU241" i="20"/>
  <c r="AU242" i="20"/>
  <c r="AU243" i="20"/>
  <c r="AU244" i="20"/>
  <c r="AU245" i="20"/>
  <c r="AU246" i="20"/>
  <c r="AU247" i="20"/>
  <c r="AU248" i="20"/>
  <c r="AU249" i="20"/>
  <c r="AU250" i="20"/>
  <c r="AU251" i="20"/>
  <c r="AU252" i="20"/>
  <c r="AU253" i="20"/>
  <c r="AU254" i="20"/>
  <c r="AU255" i="20"/>
  <c r="AU256" i="20"/>
  <c r="AU257" i="20"/>
  <c r="AU258" i="20"/>
  <c r="AU259" i="20"/>
  <c r="AU260" i="20"/>
  <c r="AU261" i="20"/>
  <c r="AU262" i="20"/>
  <c r="AU263" i="20"/>
  <c r="AU264" i="20"/>
  <c r="AU265" i="20"/>
  <c r="AU266" i="20"/>
  <c r="AU267" i="20"/>
  <c r="AU268" i="20"/>
  <c r="AU269" i="20"/>
  <c r="AU270" i="20"/>
  <c r="AU271" i="20"/>
  <c r="AU272" i="20"/>
  <c r="AU273" i="20"/>
  <c r="AU274" i="20"/>
  <c r="AU275" i="20"/>
  <c r="AU276" i="20"/>
  <c r="AU277" i="20"/>
  <c r="AU278" i="20"/>
  <c r="AU279" i="20"/>
  <c r="AU280" i="20"/>
  <c r="AU281" i="20"/>
  <c r="AU282" i="20"/>
  <c r="AU283" i="20"/>
  <c r="AU284" i="20"/>
  <c r="AU285" i="20"/>
  <c r="AU286" i="20"/>
  <c r="AU287" i="20"/>
  <c r="AU288" i="20"/>
  <c r="AU289" i="20"/>
  <c r="AU290" i="20"/>
  <c r="AU291" i="20"/>
  <c r="AU292" i="20"/>
  <c r="AU293" i="20"/>
  <c r="AU294" i="20"/>
  <c r="AU295" i="20"/>
  <c r="AU296" i="20"/>
  <c r="AU297" i="20"/>
  <c r="AU298" i="20"/>
  <c r="AU299" i="20"/>
  <c r="AU300" i="20"/>
  <c r="AU301" i="20"/>
  <c r="AU302" i="20"/>
  <c r="AU303" i="20"/>
  <c r="AU304" i="20"/>
  <c r="AU305" i="20"/>
  <c r="AU306" i="20"/>
  <c r="AU307" i="20"/>
  <c r="AU308" i="20"/>
  <c r="AU309" i="20"/>
  <c r="AU310" i="20"/>
  <c r="AU311" i="20"/>
  <c r="AU312" i="20"/>
  <c r="AU313" i="20"/>
  <c r="AU314" i="20"/>
  <c r="AU315" i="20"/>
  <c r="AU316" i="20"/>
  <c r="AU317" i="20"/>
  <c r="AU318" i="20"/>
  <c r="AU319" i="20"/>
  <c r="AU320" i="20"/>
  <c r="AU321" i="20"/>
  <c r="AU322" i="20"/>
  <c r="AU323" i="20"/>
  <c r="AU324" i="20"/>
  <c r="AU325" i="20"/>
  <c r="AU326" i="20"/>
  <c r="AU327" i="20"/>
  <c r="AU328" i="20"/>
  <c r="AU329" i="20"/>
  <c r="AU330" i="20"/>
  <c r="AU331" i="20"/>
  <c r="AU332" i="20"/>
  <c r="AU333" i="20"/>
  <c r="AU334" i="20"/>
  <c r="AU335" i="20"/>
  <c r="AU336" i="20"/>
  <c r="AU337" i="20"/>
  <c r="AU338" i="20"/>
  <c r="AU339" i="20"/>
  <c r="AU340" i="20"/>
  <c r="AU341" i="20"/>
  <c r="AU342" i="20"/>
  <c r="AU343" i="20"/>
  <c r="AU344" i="20"/>
  <c r="AU345" i="20"/>
  <c r="AU346" i="20"/>
  <c r="AU347" i="20"/>
  <c r="AU348" i="20"/>
  <c r="AU349" i="20"/>
  <c r="AU350" i="20"/>
  <c r="AU351" i="20"/>
  <c r="AU352" i="20"/>
  <c r="AU353" i="20"/>
  <c r="AU354" i="20"/>
  <c r="AU355" i="20"/>
  <c r="AU356" i="20"/>
  <c r="AU357" i="20"/>
  <c r="AU358" i="20"/>
  <c r="AU359" i="20"/>
  <c r="AU360" i="20"/>
  <c r="AU361" i="20"/>
  <c r="AU362" i="20"/>
  <c r="AU363" i="20"/>
  <c r="AU364" i="20"/>
  <c r="AU365" i="20"/>
  <c r="AU366" i="20"/>
  <c r="AU367" i="20"/>
  <c r="AU368" i="20"/>
  <c r="AU369" i="20"/>
  <c r="AU370" i="20"/>
  <c r="AU371" i="20"/>
  <c r="AU372" i="20"/>
  <c r="AU373" i="20"/>
  <c r="AU374" i="20"/>
  <c r="AU375" i="20"/>
  <c r="AU376" i="20"/>
  <c r="AU377" i="20"/>
  <c r="AU378" i="20"/>
  <c r="AU379" i="20"/>
  <c r="AU380" i="20"/>
  <c r="AU381" i="20"/>
  <c r="AU382" i="20"/>
  <c r="AU383" i="20"/>
  <c r="AU384" i="20"/>
  <c r="AU385" i="20"/>
  <c r="AU386" i="20"/>
  <c r="AU387" i="20"/>
  <c r="AU388" i="20"/>
  <c r="AU389" i="20"/>
  <c r="AU390" i="20"/>
  <c r="AU391" i="20"/>
  <c r="AU392" i="20"/>
  <c r="AU393" i="20"/>
  <c r="AU394" i="20"/>
  <c r="AU395" i="20"/>
  <c r="AU396" i="20"/>
  <c r="AU397" i="20"/>
  <c r="AU398" i="20"/>
  <c r="AU399" i="20"/>
  <c r="AU400" i="20"/>
  <c r="AU401" i="20"/>
  <c r="AU402" i="20"/>
  <c r="AU403" i="20"/>
  <c r="AT2" i="20"/>
  <c r="AT3" i="20"/>
  <c r="AT4" i="20"/>
  <c r="AT5" i="20"/>
  <c r="AT6" i="20"/>
  <c r="AT7" i="20"/>
  <c r="AT8"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T93" i="20"/>
  <c r="AT94" i="20"/>
  <c r="AT95" i="20"/>
  <c r="AT96" i="20"/>
  <c r="AT97" i="20"/>
  <c r="AT98" i="20"/>
  <c r="AT99" i="20"/>
  <c r="AT100" i="20"/>
  <c r="AT101" i="20"/>
  <c r="AT102" i="20"/>
  <c r="AT103" i="20"/>
  <c r="AT104" i="20"/>
  <c r="AT105" i="20"/>
  <c r="AT106" i="20"/>
  <c r="AT107" i="20"/>
  <c r="AT108" i="20"/>
  <c r="AT109" i="20"/>
  <c r="AT110" i="20"/>
  <c r="AT111" i="20"/>
  <c r="AT112" i="20"/>
  <c r="AT113" i="20"/>
  <c r="AT114" i="20"/>
  <c r="AT115" i="20"/>
  <c r="AT116" i="20"/>
  <c r="AT117" i="20"/>
  <c r="AT118" i="20"/>
  <c r="AT119" i="20"/>
  <c r="AT120" i="20"/>
  <c r="AT121" i="20"/>
  <c r="AT122" i="20"/>
  <c r="AT123" i="20"/>
  <c r="AT124" i="20"/>
  <c r="AT125" i="20"/>
  <c r="AT126" i="20"/>
  <c r="AT127" i="20"/>
  <c r="AT128" i="20"/>
  <c r="AT129" i="20"/>
  <c r="AT130" i="20"/>
  <c r="AT131" i="20"/>
  <c r="AT132" i="20"/>
  <c r="AT133" i="20"/>
  <c r="AT134" i="20"/>
  <c r="AT135" i="20"/>
  <c r="AT136" i="20"/>
  <c r="AT137" i="20"/>
  <c r="AT138" i="20"/>
  <c r="AT139" i="20"/>
  <c r="AT140" i="20"/>
  <c r="AT141" i="20"/>
  <c r="AT142" i="20"/>
  <c r="AT143" i="20"/>
  <c r="AT144" i="20"/>
  <c r="AT145" i="20"/>
  <c r="AT146" i="20"/>
  <c r="AT147" i="20"/>
  <c r="AT148" i="20"/>
  <c r="AT149" i="20"/>
  <c r="AT150" i="20"/>
  <c r="AT151" i="20"/>
  <c r="AT152" i="20"/>
  <c r="AT153" i="20"/>
  <c r="AT154" i="20"/>
  <c r="AT155" i="20"/>
  <c r="AT156" i="20"/>
  <c r="AT157" i="20"/>
  <c r="AT158" i="20"/>
  <c r="AT159" i="20"/>
  <c r="AT160" i="20"/>
  <c r="AT161" i="20"/>
  <c r="AT162" i="20"/>
  <c r="AT163" i="20"/>
  <c r="AT164" i="20"/>
  <c r="AT165" i="20"/>
  <c r="AT166" i="20"/>
  <c r="AT167" i="20"/>
  <c r="AT168" i="20"/>
  <c r="AT169" i="20"/>
  <c r="AT170" i="20"/>
  <c r="AT171" i="20"/>
  <c r="AT172" i="20"/>
  <c r="AT173" i="20"/>
  <c r="AT174" i="20"/>
  <c r="AT175" i="20"/>
  <c r="AT176" i="20"/>
  <c r="AT177" i="20"/>
  <c r="AT178" i="20"/>
  <c r="AT179" i="20"/>
  <c r="AT180" i="20"/>
  <c r="AT181" i="20"/>
  <c r="AT182" i="20"/>
  <c r="AT183" i="20"/>
  <c r="AT184" i="20"/>
  <c r="AT185" i="20"/>
  <c r="AT186" i="20"/>
  <c r="AT187" i="20"/>
  <c r="AT188" i="20"/>
  <c r="AT189" i="20"/>
  <c r="AT190" i="20"/>
  <c r="AT191" i="20"/>
  <c r="AT192" i="20"/>
  <c r="AT193" i="20"/>
  <c r="AT194" i="20"/>
  <c r="AT195" i="20"/>
  <c r="AT196" i="20"/>
  <c r="AT197" i="20"/>
  <c r="AT198" i="20"/>
  <c r="AT199" i="20"/>
  <c r="AT200" i="20"/>
  <c r="AT201" i="20"/>
  <c r="AT202" i="20"/>
  <c r="AT203" i="20"/>
  <c r="AT204" i="20"/>
  <c r="AT205" i="20"/>
  <c r="AT206" i="20"/>
  <c r="AT207" i="20"/>
  <c r="AT208" i="20"/>
  <c r="AT209" i="20"/>
  <c r="AT210" i="20"/>
  <c r="AT211" i="20"/>
  <c r="AT212" i="20"/>
  <c r="AT213" i="20"/>
  <c r="AT214" i="20"/>
  <c r="AT215" i="20"/>
  <c r="AT216" i="20"/>
  <c r="AT217" i="20"/>
  <c r="AT218" i="20"/>
  <c r="AT219" i="20"/>
  <c r="AT220" i="20"/>
  <c r="AT221" i="20"/>
  <c r="AT222" i="20"/>
  <c r="AT223" i="20"/>
  <c r="AT224" i="20"/>
  <c r="AT225" i="20"/>
  <c r="AT226" i="20"/>
  <c r="AT227" i="20"/>
  <c r="AT228" i="20"/>
  <c r="AT229" i="20"/>
  <c r="AT230" i="20"/>
  <c r="AT231" i="20"/>
  <c r="AT232" i="20"/>
  <c r="AT233" i="20"/>
  <c r="AT234" i="20"/>
  <c r="AT235" i="20"/>
  <c r="AT236" i="20"/>
  <c r="AT237" i="20"/>
  <c r="AT238" i="20"/>
  <c r="AT239" i="20"/>
  <c r="AT240" i="20"/>
  <c r="AT241" i="20"/>
  <c r="AT242" i="20"/>
  <c r="AT243" i="20"/>
  <c r="AT244" i="20"/>
  <c r="AT245" i="20"/>
  <c r="AT246" i="20"/>
  <c r="AT247" i="20"/>
  <c r="AT248" i="20"/>
  <c r="AT249" i="20"/>
  <c r="AT250" i="20"/>
  <c r="AT251" i="20"/>
  <c r="AT252" i="20"/>
  <c r="AT253" i="20"/>
  <c r="AT254" i="20"/>
  <c r="AT255" i="20"/>
  <c r="AT256" i="20"/>
  <c r="AT257" i="20"/>
  <c r="AT258" i="20"/>
  <c r="AT259" i="20"/>
  <c r="AT260" i="20"/>
  <c r="AT261" i="20"/>
  <c r="AT262" i="20"/>
  <c r="AT263" i="20"/>
  <c r="AT264" i="20"/>
  <c r="AT265" i="20"/>
  <c r="AT266" i="20"/>
  <c r="AT267" i="20"/>
  <c r="AT268" i="20"/>
  <c r="AT269" i="20"/>
  <c r="AT270" i="20"/>
  <c r="AT271" i="20"/>
  <c r="AT272" i="20"/>
  <c r="AT273" i="20"/>
  <c r="AT274" i="20"/>
  <c r="AT275" i="20"/>
  <c r="AT276" i="20"/>
  <c r="AT277" i="20"/>
  <c r="AT278" i="20"/>
  <c r="AT279" i="20"/>
  <c r="AT280" i="20"/>
  <c r="AT281" i="20"/>
  <c r="AT282" i="20"/>
  <c r="AT283" i="20"/>
  <c r="AT284" i="20"/>
  <c r="AT285" i="20"/>
  <c r="AT286" i="20"/>
  <c r="AT287" i="20"/>
  <c r="AT288" i="20"/>
  <c r="AT289" i="20"/>
  <c r="AT290" i="20"/>
  <c r="AT291" i="20"/>
  <c r="AT292" i="20"/>
  <c r="AT293" i="20"/>
  <c r="AT294" i="20"/>
  <c r="AT295" i="20"/>
  <c r="AT296" i="20"/>
  <c r="AT297" i="20"/>
  <c r="AT298" i="20"/>
  <c r="AT299" i="20"/>
  <c r="AT300" i="20"/>
  <c r="AT301" i="20"/>
  <c r="AT302" i="20"/>
  <c r="AT303" i="20"/>
  <c r="AT304" i="20"/>
  <c r="AT305" i="20"/>
  <c r="AT306" i="20"/>
  <c r="AT307" i="20"/>
  <c r="AT308" i="20"/>
  <c r="AT309" i="20"/>
  <c r="AT310" i="20"/>
  <c r="AT311" i="20"/>
  <c r="AT312" i="20"/>
  <c r="AT313" i="20"/>
  <c r="AT314" i="20"/>
  <c r="AT315" i="20"/>
  <c r="AT316" i="20"/>
  <c r="AT317" i="20"/>
  <c r="AT318" i="20"/>
  <c r="AT319" i="20"/>
  <c r="AT320" i="20"/>
  <c r="AT321" i="20"/>
  <c r="AT322" i="20"/>
  <c r="AT323" i="20"/>
  <c r="AT324" i="20"/>
  <c r="AT325" i="20"/>
  <c r="AT326" i="20"/>
  <c r="AT327" i="20"/>
  <c r="AT328" i="20"/>
  <c r="AT329" i="20"/>
  <c r="AT330" i="20"/>
  <c r="AT331" i="20"/>
  <c r="AT332" i="20"/>
  <c r="AT333" i="20"/>
  <c r="AT334" i="20"/>
  <c r="AT335" i="20"/>
  <c r="AT336" i="20"/>
  <c r="AT337" i="20"/>
  <c r="AT338" i="20"/>
  <c r="AT339" i="20"/>
  <c r="AT340" i="20"/>
  <c r="AT341" i="20"/>
  <c r="AT342" i="20"/>
  <c r="AT343" i="20"/>
  <c r="AT344" i="20"/>
  <c r="AT345" i="20"/>
  <c r="AT346" i="20"/>
  <c r="AT347" i="20"/>
  <c r="AT348" i="20"/>
  <c r="AT349" i="20"/>
  <c r="AT350" i="20"/>
  <c r="AT351" i="20"/>
  <c r="AT352" i="20"/>
  <c r="AT353" i="20"/>
  <c r="AT354" i="20"/>
  <c r="AT355" i="20"/>
  <c r="AT356" i="20"/>
  <c r="AT357" i="20"/>
  <c r="AT358" i="20"/>
  <c r="AT359" i="20"/>
  <c r="AT360" i="20"/>
  <c r="AT361" i="20"/>
  <c r="AT362" i="20"/>
  <c r="AT363" i="20"/>
  <c r="AT364" i="20"/>
  <c r="AT365" i="20"/>
  <c r="AT366" i="20"/>
  <c r="AT367" i="20"/>
  <c r="AT368" i="20"/>
  <c r="AT369" i="20"/>
  <c r="AT370" i="20"/>
  <c r="AT371" i="20"/>
  <c r="AT372" i="20"/>
  <c r="AT373" i="20"/>
  <c r="AT374" i="20"/>
  <c r="AT375" i="20"/>
  <c r="AT376" i="20"/>
  <c r="AT377" i="20"/>
  <c r="AT378" i="20"/>
  <c r="AT379" i="20"/>
  <c r="AT380" i="20"/>
  <c r="AT381" i="20"/>
  <c r="AT382" i="20"/>
  <c r="AT383" i="20"/>
  <c r="AT384" i="20"/>
  <c r="AT385" i="20"/>
  <c r="AT386" i="20"/>
  <c r="AT387" i="20"/>
  <c r="AT388" i="20"/>
  <c r="AT389" i="20"/>
  <c r="AT390" i="20"/>
  <c r="AT391" i="20"/>
  <c r="AT392" i="20"/>
  <c r="AT393" i="20"/>
  <c r="AT394" i="20"/>
  <c r="AT395" i="20"/>
  <c r="AT396" i="20"/>
  <c r="AT397" i="20"/>
  <c r="AT398" i="20"/>
  <c r="AT399" i="20"/>
  <c r="AT400" i="20"/>
  <c r="AT401" i="20"/>
  <c r="AT402" i="20"/>
  <c r="AT403" i="20"/>
  <c r="AR2" i="20"/>
  <c r="AR3" i="20"/>
  <c r="AR4" i="20"/>
  <c r="AR5" i="20"/>
  <c r="AR6" i="20"/>
  <c r="AR7" i="20"/>
  <c r="AR8"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R93" i="20"/>
  <c r="AR94" i="20"/>
  <c r="AR95" i="20"/>
  <c r="AR96" i="20"/>
  <c r="AR97" i="20"/>
  <c r="AR98" i="20"/>
  <c r="AR99" i="20"/>
  <c r="AR100" i="20"/>
  <c r="AR101" i="20"/>
  <c r="AR102" i="20"/>
  <c r="AR103" i="20"/>
  <c r="AR104" i="20"/>
  <c r="AR105" i="20"/>
  <c r="AR106" i="20"/>
  <c r="AR107" i="20"/>
  <c r="AR108" i="20"/>
  <c r="AR109" i="20"/>
  <c r="AR110" i="20"/>
  <c r="AR111" i="20"/>
  <c r="AR112" i="20"/>
  <c r="AR113" i="20"/>
  <c r="AR114" i="20"/>
  <c r="AR115" i="20"/>
  <c r="AR116" i="20"/>
  <c r="AR117" i="20"/>
  <c r="AR118" i="20"/>
  <c r="AR119" i="20"/>
  <c r="AR120" i="20"/>
  <c r="AR121" i="20"/>
  <c r="AR122" i="20"/>
  <c r="AR123" i="20"/>
  <c r="AR124" i="20"/>
  <c r="AR125" i="20"/>
  <c r="AR126" i="20"/>
  <c r="AR127" i="20"/>
  <c r="AR128" i="20"/>
  <c r="AR129" i="20"/>
  <c r="AR130" i="20"/>
  <c r="AR131" i="20"/>
  <c r="AR132" i="20"/>
  <c r="AR133" i="20"/>
  <c r="AR134" i="20"/>
  <c r="AR135" i="20"/>
  <c r="AR136" i="20"/>
  <c r="AR137" i="20"/>
  <c r="AR138" i="20"/>
  <c r="AR139" i="20"/>
  <c r="AR140" i="20"/>
  <c r="AR141" i="20"/>
  <c r="AR142" i="20"/>
  <c r="AR143" i="20"/>
  <c r="AR144" i="20"/>
  <c r="AR145" i="20"/>
  <c r="AR146" i="20"/>
  <c r="AR147" i="20"/>
  <c r="AR148" i="20"/>
  <c r="AR149" i="20"/>
  <c r="AR150" i="20"/>
  <c r="AR151" i="20"/>
  <c r="AR152" i="20"/>
  <c r="AR153" i="20"/>
  <c r="AR154" i="20"/>
  <c r="AR155" i="20"/>
  <c r="AR156" i="20"/>
  <c r="AR157" i="20"/>
  <c r="AR158" i="20"/>
  <c r="AR159" i="20"/>
  <c r="AR160" i="20"/>
  <c r="AR161" i="20"/>
  <c r="AR162" i="20"/>
  <c r="AR163" i="20"/>
  <c r="AR164" i="20"/>
  <c r="AR165" i="20"/>
  <c r="AR166" i="20"/>
  <c r="AR167" i="20"/>
  <c r="AR168" i="20"/>
  <c r="AR169" i="20"/>
  <c r="AR170" i="20"/>
  <c r="AR171" i="20"/>
  <c r="AR172" i="20"/>
  <c r="AR173" i="20"/>
  <c r="AR174" i="20"/>
  <c r="AR175" i="20"/>
  <c r="AR176" i="20"/>
  <c r="AR177" i="20"/>
  <c r="AR178" i="20"/>
  <c r="AR179" i="20"/>
  <c r="AR180" i="20"/>
  <c r="AR181" i="20"/>
  <c r="AR182" i="20"/>
  <c r="AR183" i="20"/>
  <c r="AR184" i="20"/>
  <c r="AR185" i="20"/>
  <c r="AR186" i="20"/>
  <c r="AR187" i="20"/>
  <c r="AR188" i="20"/>
  <c r="AR189" i="20"/>
  <c r="AR190" i="20"/>
  <c r="AR191" i="20"/>
  <c r="AR192" i="20"/>
  <c r="AR193" i="20"/>
  <c r="AR194" i="20"/>
  <c r="AR195" i="20"/>
  <c r="AR196" i="20"/>
  <c r="AR197" i="20"/>
  <c r="AR198" i="20"/>
  <c r="AR199" i="20"/>
  <c r="AR200" i="20"/>
  <c r="AR201" i="20"/>
  <c r="AR202" i="20"/>
  <c r="AR203" i="20"/>
  <c r="AR204" i="20"/>
  <c r="AR205" i="20"/>
  <c r="AR206" i="20"/>
  <c r="AR207" i="20"/>
  <c r="AR208" i="20"/>
  <c r="AR209" i="20"/>
  <c r="AR210" i="20"/>
  <c r="AR211" i="20"/>
  <c r="AR212" i="20"/>
  <c r="AR213" i="20"/>
  <c r="AR214" i="20"/>
  <c r="AR215" i="20"/>
  <c r="AR216" i="20"/>
  <c r="AR217" i="20"/>
  <c r="AR218" i="20"/>
  <c r="AR219" i="20"/>
  <c r="AR220" i="20"/>
  <c r="AR221" i="20"/>
  <c r="AR222" i="20"/>
  <c r="AR223" i="20"/>
  <c r="AR224" i="20"/>
  <c r="AR225" i="20"/>
  <c r="AR226" i="20"/>
  <c r="AR227" i="20"/>
  <c r="AR228" i="20"/>
  <c r="AR229" i="20"/>
  <c r="AR230" i="20"/>
  <c r="AR231" i="20"/>
  <c r="AR232" i="20"/>
  <c r="AR233" i="20"/>
  <c r="AR234" i="20"/>
  <c r="AR235" i="20"/>
  <c r="AR236" i="20"/>
  <c r="AR237" i="20"/>
  <c r="AR238" i="20"/>
  <c r="AR239" i="20"/>
  <c r="AR240" i="20"/>
  <c r="AR241" i="20"/>
  <c r="AR242" i="20"/>
  <c r="AR243" i="20"/>
  <c r="AR244" i="20"/>
  <c r="AR245" i="20"/>
  <c r="AR246" i="20"/>
  <c r="AR247" i="20"/>
  <c r="AR248" i="20"/>
  <c r="AR249" i="20"/>
  <c r="AR250" i="20"/>
  <c r="AR251" i="20"/>
  <c r="AR252" i="20"/>
  <c r="AR253" i="20"/>
  <c r="AR254" i="20"/>
  <c r="AR255" i="20"/>
  <c r="AR256" i="20"/>
  <c r="AR257" i="20"/>
  <c r="AR258" i="20"/>
  <c r="AR259" i="20"/>
  <c r="AR260" i="20"/>
  <c r="AR261" i="20"/>
  <c r="AR262" i="20"/>
  <c r="AR263" i="20"/>
  <c r="AR264" i="20"/>
  <c r="AR265" i="20"/>
  <c r="AR266" i="20"/>
  <c r="AR267" i="20"/>
  <c r="AR268" i="20"/>
  <c r="AR269" i="20"/>
  <c r="AR270" i="20"/>
  <c r="AR271" i="20"/>
  <c r="AR272" i="20"/>
  <c r="AR273" i="20"/>
  <c r="AR274" i="20"/>
  <c r="AR275" i="20"/>
  <c r="AR276" i="20"/>
  <c r="AR277" i="20"/>
  <c r="AR278" i="20"/>
  <c r="AR279" i="20"/>
  <c r="AR280" i="20"/>
  <c r="AR281" i="20"/>
  <c r="AR282" i="20"/>
  <c r="AR283" i="20"/>
  <c r="AR284" i="20"/>
  <c r="AR285" i="20"/>
  <c r="AR286" i="20"/>
  <c r="AR287" i="20"/>
  <c r="AR288" i="20"/>
  <c r="AR289" i="20"/>
  <c r="AR290" i="20"/>
  <c r="AR291" i="20"/>
  <c r="AR292" i="20"/>
  <c r="AR293" i="20"/>
  <c r="AR294" i="20"/>
  <c r="AR295" i="20"/>
  <c r="AR296" i="20"/>
  <c r="AR297" i="20"/>
  <c r="AR298" i="20"/>
  <c r="AR299" i="20"/>
  <c r="AR300" i="20"/>
  <c r="AR301" i="20"/>
  <c r="AR302" i="20"/>
  <c r="AR303" i="20"/>
  <c r="AR304" i="20"/>
  <c r="AR305" i="20"/>
  <c r="AR306" i="20"/>
  <c r="AR307" i="20"/>
  <c r="AR308" i="20"/>
  <c r="AR309" i="20"/>
  <c r="AR310" i="20"/>
  <c r="AR311" i="20"/>
  <c r="AR312" i="20"/>
  <c r="AR313" i="20"/>
  <c r="AR314" i="20"/>
  <c r="AR315" i="20"/>
  <c r="AR316" i="20"/>
  <c r="AR317" i="20"/>
  <c r="AR318" i="20"/>
  <c r="AR319" i="20"/>
  <c r="AR320" i="20"/>
  <c r="AR321" i="20"/>
  <c r="AR322" i="20"/>
  <c r="AR323" i="20"/>
  <c r="AR324" i="20"/>
  <c r="AR325" i="20"/>
  <c r="AR326" i="20"/>
  <c r="AR327" i="20"/>
  <c r="AR328" i="20"/>
  <c r="AR329" i="20"/>
  <c r="AR330" i="20"/>
  <c r="AR331" i="20"/>
  <c r="AR332" i="20"/>
  <c r="AR333" i="20"/>
  <c r="AR334" i="20"/>
  <c r="AR335" i="20"/>
  <c r="AR336" i="20"/>
  <c r="AR337" i="20"/>
  <c r="AR338" i="20"/>
  <c r="AR339" i="20"/>
  <c r="AR340" i="20"/>
  <c r="AR341" i="20"/>
  <c r="AR342" i="20"/>
  <c r="AR343" i="20"/>
  <c r="AR344" i="20"/>
  <c r="AR345" i="20"/>
  <c r="AR346" i="20"/>
  <c r="AR347" i="20"/>
  <c r="AR348" i="20"/>
  <c r="AR349" i="20"/>
  <c r="AR350" i="20"/>
  <c r="AR351" i="20"/>
  <c r="AR352" i="20"/>
  <c r="AR353" i="20"/>
  <c r="AR354" i="20"/>
  <c r="AR355" i="20"/>
  <c r="AR356" i="20"/>
  <c r="AR357" i="20"/>
  <c r="AR358" i="20"/>
  <c r="AR359" i="20"/>
  <c r="AR360" i="20"/>
  <c r="AR361" i="20"/>
  <c r="AR362" i="20"/>
  <c r="AR363" i="20"/>
  <c r="AR364" i="20"/>
  <c r="AR365" i="20"/>
  <c r="AR366" i="20"/>
  <c r="AR367" i="20"/>
  <c r="AR368" i="20"/>
  <c r="AR369" i="20"/>
  <c r="AR370" i="20"/>
  <c r="AR371" i="20"/>
  <c r="AR372" i="20"/>
  <c r="AR373" i="20"/>
  <c r="AR374" i="20"/>
  <c r="AR375" i="20"/>
  <c r="AR376" i="20"/>
  <c r="AR377" i="20"/>
  <c r="AR378" i="20"/>
  <c r="AR379" i="20"/>
  <c r="AR380" i="20"/>
  <c r="AR381" i="20"/>
  <c r="AR382" i="20"/>
  <c r="AR383" i="20"/>
  <c r="AR384" i="20"/>
  <c r="AR385" i="20"/>
  <c r="AR386" i="20"/>
  <c r="AR387" i="20"/>
  <c r="AR388" i="20"/>
  <c r="AR389" i="20"/>
  <c r="AR390" i="20"/>
  <c r="AR391" i="20"/>
  <c r="AR392" i="20"/>
  <c r="AR393" i="20"/>
  <c r="AR394" i="20"/>
  <c r="AR395" i="20"/>
  <c r="AR396" i="20"/>
  <c r="AR397" i="20"/>
  <c r="AR398" i="20"/>
  <c r="AR399" i="20"/>
  <c r="AR400" i="20"/>
  <c r="AR401" i="20"/>
  <c r="AR402" i="20"/>
  <c r="AR403" i="20"/>
  <c r="AQ2" i="20"/>
  <c r="AQ3" i="20"/>
  <c r="AQ4" i="20"/>
  <c r="AQ5" i="20"/>
  <c r="AQ6" i="20"/>
  <c r="AQ7" i="20"/>
  <c r="AQ8"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Q93" i="20"/>
  <c r="AQ94" i="20"/>
  <c r="AQ95" i="20"/>
  <c r="AQ96" i="20"/>
  <c r="AQ97" i="20"/>
  <c r="AQ98" i="20"/>
  <c r="AQ99" i="20"/>
  <c r="AQ100" i="20"/>
  <c r="AQ101" i="20"/>
  <c r="AQ102" i="20"/>
  <c r="AQ103" i="20"/>
  <c r="AQ104" i="20"/>
  <c r="AQ105" i="20"/>
  <c r="AQ106" i="20"/>
  <c r="AQ107" i="20"/>
  <c r="AQ108" i="20"/>
  <c r="AQ109" i="20"/>
  <c r="AQ110" i="20"/>
  <c r="AQ111" i="20"/>
  <c r="AQ112" i="20"/>
  <c r="AQ113" i="20"/>
  <c r="AQ114" i="20"/>
  <c r="AQ115" i="20"/>
  <c r="AQ116" i="20"/>
  <c r="AQ117" i="20"/>
  <c r="AQ118" i="20"/>
  <c r="AQ119" i="20"/>
  <c r="AQ120" i="20"/>
  <c r="AQ121" i="20"/>
  <c r="AQ122" i="20"/>
  <c r="AQ123" i="20"/>
  <c r="AQ124" i="20"/>
  <c r="AQ125" i="20"/>
  <c r="AQ126" i="20"/>
  <c r="AQ127" i="20"/>
  <c r="AQ128" i="20"/>
  <c r="AQ129" i="20"/>
  <c r="AQ130" i="20"/>
  <c r="AQ131" i="20"/>
  <c r="AQ132" i="20"/>
  <c r="AQ133" i="20"/>
  <c r="AQ134" i="20"/>
  <c r="AQ135" i="20"/>
  <c r="AQ136" i="20"/>
  <c r="AQ137" i="20"/>
  <c r="AQ138" i="20"/>
  <c r="AQ139" i="20"/>
  <c r="AQ140" i="20"/>
  <c r="AQ141" i="20"/>
  <c r="AQ142" i="20"/>
  <c r="AQ143" i="20"/>
  <c r="AQ144" i="20"/>
  <c r="AQ145" i="20"/>
  <c r="AQ146" i="20"/>
  <c r="AQ147" i="20"/>
  <c r="AQ148" i="20"/>
  <c r="AQ149" i="20"/>
  <c r="AQ150" i="20"/>
  <c r="AQ151" i="20"/>
  <c r="AQ152" i="20"/>
  <c r="AQ153" i="20"/>
  <c r="AQ154" i="20"/>
  <c r="AQ155" i="20"/>
  <c r="AQ156" i="20"/>
  <c r="AQ157" i="20"/>
  <c r="AQ158" i="20"/>
  <c r="AQ159" i="20"/>
  <c r="AQ160" i="20"/>
  <c r="AQ161" i="20"/>
  <c r="AQ162" i="20"/>
  <c r="AQ163" i="20"/>
  <c r="AQ164" i="20"/>
  <c r="AQ165" i="20"/>
  <c r="AQ166" i="20"/>
  <c r="AQ167" i="20"/>
  <c r="AQ168" i="20"/>
  <c r="AQ169" i="20"/>
  <c r="AQ170" i="20"/>
  <c r="AQ171" i="20"/>
  <c r="AQ172" i="20"/>
  <c r="AQ173" i="20"/>
  <c r="AQ174" i="20"/>
  <c r="AQ175" i="20"/>
  <c r="AQ176" i="20"/>
  <c r="AQ177" i="20"/>
  <c r="AQ178" i="20"/>
  <c r="AQ179" i="20"/>
  <c r="AQ180" i="20"/>
  <c r="AQ181" i="20"/>
  <c r="AQ182" i="20"/>
  <c r="AQ183" i="20"/>
  <c r="AQ184" i="20"/>
  <c r="AQ185" i="20"/>
  <c r="AQ186" i="20"/>
  <c r="AQ187" i="20"/>
  <c r="AQ188" i="20"/>
  <c r="AQ189" i="20"/>
  <c r="AQ190" i="20"/>
  <c r="AQ191" i="20"/>
  <c r="AQ192" i="20"/>
  <c r="AQ193" i="20"/>
  <c r="AQ194" i="20"/>
  <c r="AQ195" i="20"/>
  <c r="AQ196" i="20"/>
  <c r="AQ197" i="20"/>
  <c r="AQ198" i="20"/>
  <c r="AQ199" i="20"/>
  <c r="AQ200" i="20"/>
  <c r="AQ201" i="20"/>
  <c r="AQ202" i="20"/>
  <c r="AQ203" i="20"/>
  <c r="AQ204" i="20"/>
  <c r="AQ205" i="20"/>
  <c r="AQ206" i="20"/>
  <c r="AQ207" i="20"/>
  <c r="AQ208" i="20"/>
  <c r="AQ209" i="20"/>
  <c r="AQ210" i="20"/>
  <c r="AQ211" i="20"/>
  <c r="AQ212" i="20"/>
  <c r="AQ213" i="20"/>
  <c r="AQ214" i="20"/>
  <c r="AQ215" i="20"/>
  <c r="AQ216" i="20"/>
  <c r="AQ217" i="20"/>
  <c r="AQ218" i="20"/>
  <c r="AQ219" i="20"/>
  <c r="AQ220" i="20"/>
  <c r="AQ221" i="20"/>
  <c r="AQ222" i="20"/>
  <c r="AQ223" i="20"/>
  <c r="AQ224" i="20"/>
  <c r="AQ225" i="20"/>
  <c r="AQ226" i="20"/>
  <c r="AQ227" i="20"/>
  <c r="AQ228" i="20"/>
  <c r="AQ229" i="20"/>
  <c r="AQ230" i="20"/>
  <c r="AQ231" i="20"/>
  <c r="AQ232" i="20"/>
  <c r="AQ233" i="20"/>
  <c r="AQ234" i="20"/>
  <c r="AQ235" i="20"/>
  <c r="AQ236" i="20"/>
  <c r="AQ237" i="20"/>
  <c r="AQ238" i="20"/>
  <c r="AQ239" i="20"/>
  <c r="AQ240" i="20"/>
  <c r="AQ241" i="20"/>
  <c r="AQ242" i="20"/>
  <c r="AQ243" i="20"/>
  <c r="AQ244" i="20"/>
  <c r="AQ245" i="20"/>
  <c r="AQ246" i="20"/>
  <c r="AQ247" i="20"/>
  <c r="AQ248" i="20"/>
  <c r="AQ249" i="20"/>
  <c r="AQ250" i="20"/>
  <c r="AQ251" i="20"/>
  <c r="AQ252" i="20"/>
  <c r="AQ253" i="20"/>
  <c r="AQ254" i="20"/>
  <c r="AQ255" i="20"/>
  <c r="AQ256" i="20"/>
  <c r="AQ257" i="20"/>
  <c r="AQ258" i="20"/>
  <c r="AQ259" i="20"/>
  <c r="AQ260" i="20"/>
  <c r="AQ261" i="20"/>
  <c r="AQ262" i="20"/>
  <c r="AQ263" i="20"/>
  <c r="AQ264" i="20"/>
  <c r="AQ265" i="20"/>
  <c r="AQ266" i="20"/>
  <c r="AQ267" i="20"/>
  <c r="AQ268" i="20"/>
  <c r="AQ269" i="20"/>
  <c r="AQ270" i="20"/>
  <c r="AQ271" i="20"/>
  <c r="AQ272" i="20"/>
  <c r="AQ273" i="20"/>
  <c r="AQ274" i="20"/>
  <c r="AQ275" i="20"/>
  <c r="AQ276" i="20"/>
  <c r="AQ277" i="20"/>
  <c r="AQ278" i="20"/>
  <c r="AQ279" i="20"/>
  <c r="AQ280" i="20"/>
  <c r="AQ281" i="20"/>
  <c r="AQ282" i="20"/>
  <c r="AQ283" i="20"/>
  <c r="AQ284" i="20"/>
  <c r="AQ285" i="20"/>
  <c r="AQ286" i="20"/>
  <c r="AQ287" i="20"/>
  <c r="AQ288" i="20"/>
  <c r="AQ289" i="20"/>
  <c r="AQ290" i="20"/>
  <c r="AQ291" i="20"/>
  <c r="AQ292" i="20"/>
  <c r="AQ293" i="20"/>
  <c r="AQ294" i="20"/>
  <c r="AQ295" i="20"/>
  <c r="AQ296" i="20"/>
  <c r="AQ297" i="20"/>
  <c r="AQ298" i="20"/>
  <c r="AQ299" i="20"/>
  <c r="AQ300" i="20"/>
  <c r="AQ301" i="20"/>
  <c r="AQ302" i="20"/>
  <c r="AQ303" i="20"/>
  <c r="AQ304" i="20"/>
  <c r="AQ305" i="20"/>
  <c r="AQ306" i="20"/>
  <c r="AQ307" i="20"/>
  <c r="AQ308" i="20"/>
  <c r="AQ309" i="20"/>
  <c r="AQ310" i="20"/>
  <c r="AQ311" i="20"/>
  <c r="AQ312" i="20"/>
  <c r="AQ313" i="20"/>
  <c r="AQ314" i="20"/>
  <c r="AQ315" i="20"/>
  <c r="AQ316" i="20"/>
  <c r="AQ317" i="20"/>
  <c r="AQ318" i="20"/>
  <c r="AQ319" i="20"/>
  <c r="AQ320" i="20"/>
  <c r="AQ321" i="20"/>
  <c r="AQ322" i="20"/>
  <c r="AQ323" i="20"/>
  <c r="AQ324" i="20"/>
  <c r="AQ325" i="20"/>
  <c r="AQ326" i="20"/>
  <c r="AQ327" i="20"/>
  <c r="AQ328" i="20"/>
  <c r="AQ329" i="20"/>
  <c r="AQ330" i="20"/>
  <c r="AQ331" i="20"/>
  <c r="AQ332" i="20"/>
  <c r="AQ333" i="20"/>
  <c r="AQ334" i="20"/>
  <c r="AQ335" i="20"/>
  <c r="AQ336" i="20"/>
  <c r="AQ337" i="20"/>
  <c r="AQ338" i="20"/>
  <c r="AQ339" i="20"/>
  <c r="AQ340" i="20"/>
  <c r="AQ341" i="20"/>
  <c r="AQ342" i="20"/>
  <c r="AQ343" i="20"/>
  <c r="AQ344" i="20"/>
  <c r="AQ345" i="20"/>
  <c r="AQ346" i="20"/>
  <c r="AQ347" i="20"/>
  <c r="AQ348" i="20"/>
  <c r="AQ349" i="20"/>
  <c r="AQ350" i="20"/>
  <c r="AQ351" i="20"/>
  <c r="AQ352" i="20"/>
  <c r="AQ353" i="20"/>
  <c r="AQ354" i="20"/>
  <c r="AQ355" i="20"/>
  <c r="AQ356" i="20"/>
  <c r="AQ357" i="20"/>
  <c r="AQ358" i="20"/>
  <c r="AQ359" i="20"/>
  <c r="AQ360" i="20"/>
  <c r="AQ361" i="20"/>
  <c r="AQ362" i="20"/>
  <c r="AQ363" i="20"/>
  <c r="AQ364" i="20"/>
  <c r="AQ365" i="20"/>
  <c r="AQ366" i="20"/>
  <c r="AQ367" i="20"/>
  <c r="AQ368" i="20"/>
  <c r="AQ369" i="20"/>
  <c r="AQ370" i="20"/>
  <c r="AQ371" i="20"/>
  <c r="AQ372" i="20"/>
  <c r="AQ373" i="20"/>
  <c r="AQ374" i="20"/>
  <c r="AQ375" i="20"/>
  <c r="AQ376" i="20"/>
  <c r="AQ377" i="20"/>
  <c r="AQ378" i="20"/>
  <c r="AQ379" i="20"/>
  <c r="AQ380" i="20"/>
  <c r="AQ381" i="20"/>
  <c r="AQ382" i="20"/>
  <c r="AQ383" i="20"/>
  <c r="AQ384" i="20"/>
  <c r="AQ385" i="20"/>
  <c r="AQ386" i="20"/>
  <c r="AQ387" i="20"/>
  <c r="AQ388" i="20"/>
  <c r="AQ389" i="20"/>
  <c r="AQ390" i="20"/>
  <c r="AQ391" i="20"/>
  <c r="AQ392" i="20"/>
  <c r="AQ393" i="20"/>
  <c r="AQ394" i="20"/>
  <c r="AQ395" i="20"/>
  <c r="AQ396" i="20"/>
  <c r="AQ397" i="20"/>
  <c r="AQ398" i="20"/>
  <c r="AQ399" i="20"/>
  <c r="AQ400" i="20"/>
  <c r="AQ401" i="20"/>
  <c r="AQ402" i="20"/>
  <c r="AQ403" i="20"/>
  <c r="AO3" i="20"/>
  <c r="AO4" i="20"/>
  <c r="AO5" i="20"/>
  <c r="AO6" i="20"/>
  <c r="AO7" i="20"/>
  <c r="AO8"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O93" i="20"/>
  <c r="AO94" i="20"/>
  <c r="AO95" i="20"/>
  <c r="AO96" i="20"/>
  <c r="AO97" i="20"/>
  <c r="AO98" i="20"/>
  <c r="AO99" i="20"/>
  <c r="AO100" i="20"/>
  <c r="AO101" i="20"/>
  <c r="AO102" i="20"/>
  <c r="AO103" i="20"/>
  <c r="AO104" i="20"/>
  <c r="AO105" i="20"/>
  <c r="AO106" i="20"/>
  <c r="AO107" i="20"/>
  <c r="AO108" i="20"/>
  <c r="AO109" i="20"/>
  <c r="AO110" i="20"/>
  <c r="AO111" i="20"/>
  <c r="AO112" i="20"/>
  <c r="AO113" i="20"/>
  <c r="AO114" i="20"/>
  <c r="AO115" i="20"/>
  <c r="AO116" i="20"/>
  <c r="AO117" i="20"/>
  <c r="AO118" i="20"/>
  <c r="AO119" i="20"/>
  <c r="AO120" i="20"/>
  <c r="AO121" i="20"/>
  <c r="AO122" i="20"/>
  <c r="AO123" i="20"/>
  <c r="AO124" i="20"/>
  <c r="AO125" i="20"/>
  <c r="AO126" i="20"/>
  <c r="AO127" i="20"/>
  <c r="AO128" i="20"/>
  <c r="AO129" i="20"/>
  <c r="AO130" i="20"/>
  <c r="AO131" i="20"/>
  <c r="AO132" i="20"/>
  <c r="AO133" i="20"/>
  <c r="AO134" i="20"/>
  <c r="AO135" i="20"/>
  <c r="AO136" i="20"/>
  <c r="AO137" i="20"/>
  <c r="AO138" i="20"/>
  <c r="AO139" i="20"/>
  <c r="AO140" i="20"/>
  <c r="AO141" i="20"/>
  <c r="AO142" i="20"/>
  <c r="AO143" i="20"/>
  <c r="AO144" i="20"/>
  <c r="AO145" i="20"/>
  <c r="AO146" i="20"/>
  <c r="AO147" i="20"/>
  <c r="AO148" i="20"/>
  <c r="AO149" i="20"/>
  <c r="AO150" i="20"/>
  <c r="AO151" i="20"/>
  <c r="AO152" i="20"/>
  <c r="AO153" i="20"/>
  <c r="AO154" i="20"/>
  <c r="AO155" i="20"/>
  <c r="AO156" i="20"/>
  <c r="AO157" i="20"/>
  <c r="AO158" i="20"/>
  <c r="AO159" i="20"/>
  <c r="AO160" i="20"/>
  <c r="AO161" i="20"/>
  <c r="AO162" i="20"/>
  <c r="AO163" i="20"/>
  <c r="AO164" i="20"/>
  <c r="AO165" i="20"/>
  <c r="AO166" i="20"/>
  <c r="AO167" i="20"/>
  <c r="AO168" i="20"/>
  <c r="AO169" i="20"/>
  <c r="AO170" i="20"/>
  <c r="AO171" i="20"/>
  <c r="AO172" i="20"/>
  <c r="AO173" i="20"/>
  <c r="AO174" i="20"/>
  <c r="AO175" i="20"/>
  <c r="AO176" i="20"/>
  <c r="AO177" i="20"/>
  <c r="AO178" i="20"/>
  <c r="AO179" i="20"/>
  <c r="AO180" i="20"/>
  <c r="AO181" i="20"/>
  <c r="AO182" i="20"/>
  <c r="AO183" i="20"/>
  <c r="AO184" i="20"/>
  <c r="AO185" i="20"/>
  <c r="AO186" i="20"/>
  <c r="AO187" i="20"/>
  <c r="AO188" i="20"/>
  <c r="AO189" i="20"/>
  <c r="AO190" i="20"/>
  <c r="AO191" i="20"/>
  <c r="AO192" i="20"/>
  <c r="AO193" i="20"/>
  <c r="AO194" i="20"/>
  <c r="AO195" i="20"/>
  <c r="AO196" i="20"/>
  <c r="AO197" i="20"/>
  <c r="AO198" i="20"/>
  <c r="AO199" i="20"/>
  <c r="AO200" i="20"/>
  <c r="AO201" i="20"/>
  <c r="AO202" i="20"/>
  <c r="AO203" i="20"/>
  <c r="AO204" i="20"/>
  <c r="AO205" i="20"/>
  <c r="AO206" i="20"/>
  <c r="AO207" i="20"/>
  <c r="AO208" i="20"/>
  <c r="AO209" i="20"/>
  <c r="AO210" i="20"/>
  <c r="AO211" i="20"/>
  <c r="AO212" i="20"/>
  <c r="AO213" i="20"/>
  <c r="AO214" i="20"/>
  <c r="AO215" i="20"/>
  <c r="AO216" i="20"/>
  <c r="AO217" i="20"/>
  <c r="AO218" i="20"/>
  <c r="AO219" i="20"/>
  <c r="AO220" i="20"/>
  <c r="AO221" i="20"/>
  <c r="AO222" i="20"/>
  <c r="AO223" i="20"/>
  <c r="AO224" i="20"/>
  <c r="AO225" i="20"/>
  <c r="AO226" i="20"/>
  <c r="AO227" i="20"/>
  <c r="AO228" i="20"/>
  <c r="AO229" i="20"/>
  <c r="AO230" i="20"/>
  <c r="AO231" i="20"/>
  <c r="AO232" i="20"/>
  <c r="AO233" i="20"/>
  <c r="AO234" i="20"/>
  <c r="AO235" i="20"/>
  <c r="AO236" i="20"/>
  <c r="AO237" i="20"/>
  <c r="AO238" i="20"/>
  <c r="AO239" i="20"/>
  <c r="AO240" i="20"/>
  <c r="AO241" i="20"/>
  <c r="AO242" i="20"/>
  <c r="AO243" i="20"/>
  <c r="AO244" i="20"/>
  <c r="AO245" i="20"/>
  <c r="AO246" i="20"/>
  <c r="AO247" i="20"/>
  <c r="AO248" i="20"/>
  <c r="AO249" i="20"/>
  <c r="AO250" i="20"/>
  <c r="AO251" i="20"/>
  <c r="AO252" i="20"/>
  <c r="AO253" i="20"/>
  <c r="AO254" i="20"/>
  <c r="AO255" i="20"/>
  <c r="AO256" i="20"/>
  <c r="AO257" i="20"/>
  <c r="AO258" i="20"/>
  <c r="AO259" i="20"/>
  <c r="AO260" i="20"/>
  <c r="AO261" i="20"/>
  <c r="AO262" i="20"/>
  <c r="AO263" i="20"/>
  <c r="AO264" i="20"/>
  <c r="AO265" i="20"/>
  <c r="AO266" i="20"/>
  <c r="AO267" i="20"/>
  <c r="AO268" i="20"/>
  <c r="AO269" i="20"/>
  <c r="AO270" i="20"/>
  <c r="AO271" i="20"/>
  <c r="AO272" i="20"/>
  <c r="AO273" i="20"/>
  <c r="AO274" i="20"/>
  <c r="AO275" i="20"/>
  <c r="AO276" i="20"/>
  <c r="AO277" i="20"/>
  <c r="AO278" i="20"/>
  <c r="AO279" i="20"/>
  <c r="AO280" i="20"/>
  <c r="AO281" i="20"/>
  <c r="AO282" i="20"/>
  <c r="AO283" i="20"/>
  <c r="AO284" i="20"/>
  <c r="AO285" i="20"/>
  <c r="AO286" i="20"/>
  <c r="AO287" i="20"/>
  <c r="AO288" i="20"/>
  <c r="AO289" i="20"/>
  <c r="AO290" i="20"/>
  <c r="AO291" i="20"/>
  <c r="AO292" i="20"/>
  <c r="AO293" i="20"/>
  <c r="AO294" i="20"/>
  <c r="AO295" i="20"/>
  <c r="AO296" i="20"/>
  <c r="AO297" i="20"/>
  <c r="AO298" i="20"/>
  <c r="AO299" i="20"/>
  <c r="AO300" i="20"/>
  <c r="AO301" i="20"/>
  <c r="AO302" i="20"/>
  <c r="AO303" i="20"/>
  <c r="AO304" i="20"/>
  <c r="AO305" i="20"/>
  <c r="AO306" i="20"/>
  <c r="AO307" i="20"/>
  <c r="AO308" i="20"/>
  <c r="AO309" i="20"/>
  <c r="AO310" i="20"/>
  <c r="AO311" i="20"/>
  <c r="AO312" i="20"/>
  <c r="AO313" i="20"/>
  <c r="AO314" i="20"/>
  <c r="AO315" i="20"/>
  <c r="AO316" i="20"/>
  <c r="AO317" i="20"/>
  <c r="AO318" i="20"/>
  <c r="AO319" i="20"/>
  <c r="AO320" i="20"/>
  <c r="AO321" i="20"/>
  <c r="AO322" i="20"/>
  <c r="AO323" i="20"/>
  <c r="AO324" i="20"/>
  <c r="AO325" i="20"/>
  <c r="AO326" i="20"/>
  <c r="AO327" i="20"/>
  <c r="AO328" i="20"/>
  <c r="AO329" i="20"/>
  <c r="AO330" i="20"/>
  <c r="AO331" i="20"/>
  <c r="AO332" i="20"/>
  <c r="AO333" i="20"/>
  <c r="AO334" i="20"/>
  <c r="AO335" i="20"/>
  <c r="AO336" i="20"/>
  <c r="AO337" i="20"/>
  <c r="AO338" i="20"/>
  <c r="AO339" i="20"/>
  <c r="AO340" i="20"/>
  <c r="AO341" i="20"/>
  <c r="AO342" i="20"/>
  <c r="AO343" i="20"/>
  <c r="AO344" i="20"/>
  <c r="AO345" i="20"/>
  <c r="AO346" i="20"/>
  <c r="AO347" i="20"/>
  <c r="AO348" i="20"/>
  <c r="AO349" i="20"/>
  <c r="AO350" i="20"/>
  <c r="AO351" i="20"/>
  <c r="AO352" i="20"/>
  <c r="AO353" i="20"/>
  <c r="AO354" i="20"/>
  <c r="AO355" i="20"/>
  <c r="AO356" i="20"/>
  <c r="AO357" i="20"/>
  <c r="AO358" i="20"/>
  <c r="AO359" i="20"/>
  <c r="AO360" i="20"/>
  <c r="AO361" i="20"/>
  <c r="AO362" i="20"/>
  <c r="AO363" i="20"/>
  <c r="AO364" i="20"/>
  <c r="AO365" i="20"/>
  <c r="AO366" i="20"/>
  <c r="AO367" i="20"/>
  <c r="AO368" i="20"/>
  <c r="AO369" i="20"/>
  <c r="AO370" i="20"/>
  <c r="AO371" i="20"/>
  <c r="AO372" i="20"/>
  <c r="AO373" i="20"/>
  <c r="AO374" i="20"/>
  <c r="AO375" i="20"/>
  <c r="AO376" i="20"/>
  <c r="AO377" i="20"/>
  <c r="AO378" i="20"/>
  <c r="AO379" i="20"/>
  <c r="AO380" i="20"/>
  <c r="AO381" i="20"/>
  <c r="AO382" i="20"/>
  <c r="AO383" i="20"/>
  <c r="AO384" i="20"/>
  <c r="AO385" i="20"/>
  <c r="AO386" i="20"/>
  <c r="AO387" i="20"/>
  <c r="AO388" i="20"/>
  <c r="AO389" i="20"/>
  <c r="AO390" i="20"/>
  <c r="AO391" i="20"/>
  <c r="AO392" i="20"/>
  <c r="AO393" i="20"/>
  <c r="AO394" i="20"/>
  <c r="AO395" i="20"/>
  <c r="AO396" i="20"/>
  <c r="AO397" i="20"/>
  <c r="AO398" i="20"/>
  <c r="AO399" i="20"/>
  <c r="AO400" i="20"/>
  <c r="AO401" i="20"/>
  <c r="AO402" i="20"/>
  <c r="AO403" i="20"/>
  <c r="AN2" i="20"/>
  <c r="AN3" i="20"/>
  <c r="AN4" i="20"/>
  <c r="AN5" i="20"/>
  <c r="AN6" i="20"/>
  <c r="AN7" i="20"/>
  <c r="AN8"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N93" i="20"/>
  <c r="AN94" i="20"/>
  <c r="AN95" i="20"/>
  <c r="AN96" i="20"/>
  <c r="AN97" i="20"/>
  <c r="AN98" i="20"/>
  <c r="AN99" i="20"/>
  <c r="AN100" i="20"/>
  <c r="AN101" i="20"/>
  <c r="AN102" i="20"/>
  <c r="AN103" i="20"/>
  <c r="AN104" i="20"/>
  <c r="AN105" i="20"/>
  <c r="AN106" i="20"/>
  <c r="AN107" i="20"/>
  <c r="AN108" i="20"/>
  <c r="AN109" i="20"/>
  <c r="AN110" i="20"/>
  <c r="AN111" i="20"/>
  <c r="AN112" i="20"/>
  <c r="AN113" i="20"/>
  <c r="AN114" i="20"/>
  <c r="AN115" i="20"/>
  <c r="AN116" i="20"/>
  <c r="AN117" i="20"/>
  <c r="AN118" i="20"/>
  <c r="AN119" i="20"/>
  <c r="AN120" i="20"/>
  <c r="AN121" i="20"/>
  <c r="AN122" i="20"/>
  <c r="AN123" i="20"/>
  <c r="AN124" i="20"/>
  <c r="AN125" i="20"/>
  <c r="AN126" i="20"/>
  <c r="AN127" i="20"/>
  <c r="AN128" i="20"/>
  <c r="AN129" i="20"/>
  <c r="AN130" i="20"/>
  <c r="AN131" i="20"/>
  <c r="AN132" i="20"/>
  <c r="AN133" i="20"/>
  <c r="AN134" i="20"/>
  <c r="AN135" i="20"/>
  <c r="AN136" i="20"/>
  <c r="AN137" i="20"/>
  <c r="AN138" i="20"/>
  <c r="AN139" i="20"/>
  <c r="AN140" i="20"/>
  <c r="AN141" i="20"/>
  <c r="AN142" i="20"/>
  <c r="AN143" i="20"/>
  <c r="AN144" i="20"/>
  <c r="AN145" i="20"/>
  <c r="AN146" i="20"/>
  <c r="AN147" i="20"/>
  <c r="AN148" i="20"/>
  <c r="AN149" i="20"/>
  <c r="AN150" i="20"/>
  <c r="AN151" i="20"/>
  <c r="AN152" i="20"/>
  <c r="AN153" i="20"/>
  <c r="AN154" i="20"/>
  <c r="AN155" i="20"/>
  <c r="AN156" i="20"/>
  <c r="AN157" i="20"/>
  <c r="AN158" i="20"/>
  <c r="AN159" i="20"/>
  <c r="AN160" i="20"/>
  <c r="AN161" i="20"/>
  <c r="AN162" i="20"/>
  <c r="AN163" i="20"/>
  <c r="AN164" i="20"/>
  <c r="AN165" i="20"/>
  <c r="AN166" i="20"/>
  <c r="AN167" i="20"/>
  <c r="AN168" i="20"/>
  <c r="AN169" i="20"/>
  <c r="AN170" i="20"/>
  <c r="AN171" i="20"/>
  <c r="AN172" i="20"/>
  <c r="AN173" i="20"/>
  <c r="AN174" i="20"/>
  <c r="AN175" i="20"/>
  <c r="AN176" i="20"/>
  <c r="AN177" i="20"/>
  <c r="AN178" i="20"/>
  <c r="AN179" i="20"/>
  <c r="AN180" i="20"/>
  <c r="AN181" i="20"/>
  <c r="AN182" i="20"/>
  <c r="AN183" i="20"/>
  <c r="AN184" i="20"/>
  <c r="AN185" i="20"/>
  <c r="AN186" i="20"/>
  <c r="AN187" i="20"/>
  <c r="AN188" i="20"/>
  <c r="AN189" i="20"/>
  <c r="AN190" i="20"/>
  <c r="AN191" i="20"/>
  <c r="AN192" i="20"/>
  <c r="AN193" i="20"/>
  <c r="AN194" i="20"/>
  <c r="AN195" i="20"/>
  <c r="AN196" i="20"/>
  <c r="AN197" i="20"/>
  <c r="AN198" i="20"/>
  <c r="AN199" i="20"/>
  <c r="AN200" i="20"/>
  <c r="AN201" i="20"/>
  <c r="AN202" i="20"/>
  <c r="AN203" i="20"/>
  <c r="AN204" i="20"/>
  <c r="AN205" i="20"/>
  <c r="AN206" i="20"/>
  <c r="AN207" i="20"/>
  <c r="AN208" i="20"/>
  <c r="AN209" i="20"/>
  <c r="AN210" i="20"/>
  <c r="AN211" i="20"/>
  <c r="AN212" i="20"/>
  <c r="AN213" i="20"/>
  <c r="AN214" i="20"/>
  <c r="AN215" i="20"/>
  <c r="AN216" i="20"/>
  <c r="AN217" i="20"/>
  <c r="AN218" i="20"/>
  <c r="AN219" i="20"/>
  <c r="AN220" i="20"/>
  <c r="AN221" i="20"/>
  <c r="AN222" i="20"/>
  <c r="AN223" i="20"/>
  <c r="AN224" i="20"/>
  <c r="AN225" i="20"/>
  <c r="AN226" i="20"/>
  <c r="AN227" i="20"/>
  <c r="AN228" i="20"/>
  <c r="AN229" i="20"/>
  <c r="AN230" i="20"/>
  <c r="AN231" i="20"/>
  <c r="AN232" i="20"/>
  <c r="AN233" i="20"/>
  <c r="AN234" i="20"/>
  <c r="AN235" i="20"/>
  <c r="AN236" i="20"/>
  <c r="AN237" i="20"/>
  <c r="AN238" i="20"/>
  <c r="AN239" i="20"/>
  <c r="AN240" i="20"/>
  <c r="AN241" i="20"/>
  <c r="AN242" i="20"/>
  <c r="AN243" i="20"/>
  <c r="AN244" i="20"/>
  <c r="AN245" i="20"/>
  <c r="AN246" i="20"/>
  <c r="AN247" i="20"/>
  <c r="AN248" i="20"/>
  <c r="AN249" i="20"/>
  <c r="AN250" i="20"/>
  <c r="AN251" i="20"/>
  <c r="AN252" i="20"/>
  <c r="AN253" i="20"/>
  <c r="AN254" i="20"/>
  <c r="AN255" i="20"/>
  <c r="AN256" i="20"/>
  <c r="AN257" i="20"/>
  <c r="AN258" i="20"/>
  <c r="AN259" i="20"/>
  <c r="AN260" i="20"/>
  <c r="AN261" i="20"/>
  <c r="AN262" i="20"/>
  <c r="AN263" i="20"/>
  <c r="AN264" i="20"/>
  <c r="AN265" i="20"/>
  <c r="AN266" i="20"/>
  <c r="AN267" i="20"/>
  <c r="AN268" i="20"/>
  <c r="AN269" i="20"/>
  <c r="AN270" i="20"/>
  <c r="AN271" i="20"/>
  <c r="AN272" i="20"/>
  <c r="AN273" i="20"/>
  <c r="AN274" i="20"/>
  <c r="AN275" i="20"/>
  <c r="AN276" i="20"/>
  <c r="AN277" i="20"/>
  <c r="AN278" i="20"/>
  <c r="AN279" i="20"/>
  <c r="AN280" i="20"/>
  <c r="AN281" i="20"/>
  <c r="AN282" i="20"/>
  <c r="AN283" i="20"/>
  <c r="AN284" i="20"/>
  <c r="AN285" i="20"/>
  <c r="AN286" i="20"/>
  <c r="AN287" i="20"/>
  <c r="AN288" i="20"/>
  <c r="AN289" i="20"/>
  <c r="AN290" i="20"/>
  <c r="AN291" i="20"/>
  <c r="AN292" i="20"/>
  <c r="AN293" i="20"/>
  <c r="AN294" i="20"/>
  <c r="AN295" i="20"/>
  <c r="AN296" i="20"/>
  <c r="AN297" i="20"/>
  <c r="AN298" i="20"/>
  <c r="AN299" i="20"/>
  <c r="AN300" i="20"/>
  <c r="AN301" i="20"/>
  <c r="AN302" i="20"/>
  <c r="AN303" i="20"/>
  <c r="AN304" i="20"/>
  <c r="AN305" i="20"/>
  <c r="AN306" i="20"/>
  <c r="AN307" i="20"/>
  <c r="AN308" i="20"/>
  <c r="AN309" i="20"/>
  <c r="AN310" i="20"/>
  <c r="AN311" i="20"/>
  <c r="AN312" i="20"/>
  <c r="AN313" i="20"/>
  <c r="AN314" i="20"/>
  <c r="AN315" i="20"/>
  <c r="AN316" i="20"/>
  <c r="AN317" i="20"/>
  <c r="AN318" i="20"/>
  <c r="AN319" i="20"/>
  <c r="AN320" i="20"/>
  <c r="AN321" i="20"/>
  <c r="AN322" i="20"/>
  <c r="AN323" i="20"/>
  <c r="AN324" i="20"/>
  <c r="AN325" i="20"/>
  <c r="AN326" i="20"/>
  <c r="AN327" i="20"/>
  <c r="AN328" i="20"/>
  <c r="AN329" i="20"/>
  <c r="AN330" i="20"/>
  <c r="AN331" i="20"/>
  <c r="AN332" i="20"/>
  <c r="AN333" i="20"/>
  <c r="AN334" i="20"/>
  <c r="AN335" i="20"/>
  <c r="AN336" i="20"/>
  <c r="AN337" i="20"/>
  <c r="AN338" i="20"/>
  <c r="AN339" i="20"/>
  <c r="AN340" i="20"/>
  <c r="AN341" i="20"/>
  <c r="AN342" i="20"/>
  <c r="AN343" i="20"/>
  <c r="AN344" i="20"/>
  <c r="AN345" i="20"/>
  <c r="AN346" i="20"/>
  <c r="AN347" i="20"/>
  <c r="AN348" i="20"/>
  <c r="AN349" i="20"/>
  <c r="AN350" i="20"/>
  <c r="AN351" i="20"/>
  <c r="AN352" i="20"/>
  <c r="AN353" i="20"/>
  <c r="AN354" i="20"/>
  <c r="AN355" i="20"/>
  <c r="AN356" i="20"/>
  <c r="AN357" i="20"/>
  <c r="AN358" i="20"/>
  <c r="AN359" i="20"/>
  <c r="AN360" i="20"/>
  <c r="AN361" i="20"/>
  <c r="AN362" i="20"/>
  <c r="AN363" i="20"/>
  <c r="AN364" i="20"/>
  <c r="AN365" i="20"/>
  <c r="AN366" i="20"/>
  <c r="AN367" i="20"/>
  <c r="AN368" i="20"/>
  <c r="AN369" i="20"/>
  <c r="AN370" i="20"/>
  <c r="AN371" i="20"/>
  <c r="AN372" i="20"/>
  <c r="AN373" i="20"/>
  <c r="AN374" i="20"/>
  <c r="AN375" i="20"/>
  <c r="AN376" i="20"/>
  <c r="AN377" i="20"/>
  <c r="AN378" i="20"/>
  <c r="AN379" i="20"/>
  <c r="AN380" i="20"/>
  <c r="AN381" i="20"/>
  <c r="AN382" i="20"/>
  <c r="AN383" i="20"/>
  <c r="AN384" i="20"/>
  <c r="AN385" i="20"/>
  <c r="AN386" i="20"/>
  <c r="AN387" i="20"/>
  <c r="AN388" i="20"/>
  <c r="AN389" i="20"/>
  <c r="AN390" i="20"/>
  <c r="AN391" i="20"/>
  <c r="AN392" i="20"/>
  <c r="AN393" i="20"/>
  <c r="AN394" i="20"/>
  <c r="AN395" i="20"/>
  <c r="AN396" i="20"/>
  <c r="AN397" i="20"/>
  <c r="AN398" i="20"/>
  <c r="AN399" i="20"/>
  <c r="AN400" i="20"/>
  <c r="AN401" i="20"/>
  <c r="AN402" i="20"/>
  <c r="AN403" i="20"/>
  <c r="AA2" i="20"/>
  <c r="AA3" i="20"/>
  <c r="AA4" i="20"/>
  <c r="AA5" i="20"/>
  <c r="AA6" i="20"/>
  <c r="AA7" i="20"/>
  <c r="AA8"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A93" i="20"/>
  <c r="AA94" i="20"/>
  <c r="AA95" i="20"/>
  <c r="AA96" i="20"/>
  <c r="AA97" i="20"/>
  <c r="AA98" i="20"/>
  <c r="AA99" i="20"/>
  <c r="AA100" i="20"/>
  <c r="AA101" i="20"/>
  <c r="AA102" i="20"/>
  <c r="AA103" i="20"/>
  <c r="AA104" i="20"/>
  <c r="AA105" i="20"/>
  <c r="AA106" i="20"/>
  <c r="AA107" i="20"/>
  <c r="AA108" i="20"/>
  <c r="AA109" i="20"/>
  <c r="AA110" i="20"/>
  <c r="AA111" i="20"/>
  <c r="AA112" i="20"/>
  <c r="AA113" i="20"/>
  <c r="AA114" i="20"/>
  <c r="AA115" i="20"/>
  <c r="AA116" i="20"/>
  <c r="AA117" i="20"/>
  <c r="AA118" i="20"/>
  <c r="AA119" i="20"/>
  <c r="AA120" i="20"/>
  <c r="AA121" i="20"/>
  <c r="AA122" i="20"/>
  <c r="AA123" i="20"/>
  <c r="AA124" i="20"/>
  <c r="AA125" i="20"/>
  <c r="AA126" i="20"/>
  <c r="AA127" i="20"/>
  <c r="AA128" i="20"/>
  <c r="AA129" i="20"/>
  <c r="AA130" i="20"/>
  <c r="AA131" i="20"/>
  <c r="AA132" i="20"/>
  <c r="AA133" i="20"/>
  <c r="AA134" i="20"/>
  <c r="AA135" i="20"/>
  <c r="AA136" i="20"/>
  <c r="AA137" i="20"/>
  <c r="AA138" i="20"/>
  <c r="AA139" i="20"/>
  <c r="AA140" i="20"/>
  <c r="AA141" i="20"/>
  <c r="AA142" i="20"/>
  <c r="AA143" i="20"/>
  <c r="AA144" i="20"/>
  <c r="AA145" i="20"/>
  <c r="AA146" i="20"/>
  <c r="AA147" i="20"/>
  <c r="AA148" i="20"/>
  <c r="AA149" i="20"/>
  <c r="AA150" i="20"/>
  <c r="AA151" i="20"/>
  <c r="AA152" i="20"/>
  <c r="AA153" i="20"/>
  <c r="AA154" i="20"/>
  <c r="AA155" i="20"/>
  <c r="AA156" i="20"/>
  <c r="AA157" i="20"/>
  <c r="AA158" i="20"/>
  <c r="AA159" i="20"/>
  <c r="AA160" i="20"/>
  <c r="AA161" i="20"/>
  <c r="AA162" i="20"/>
  <c r="AA163" i="20"/>
  <c r="AA164" i="20"/>
  <c r="AA165" i="20"/>
  <c r="AA166" i="20"/>
  <c r="AA167" i="20"/>
  <c r="AA168" i="20"/>
  <c r="AA169" i="20"/>
  <c r="AA170" i="20"/>
  <c r="AA171" i="20"/>
  <c r="AA172" i="20"/>
  <c r="AA173" i="20"/>
  <c r="AA174" i="20"/>
  <c r="AA175" i="20"/>
  <c r="AA176" i="20"/>
  <c r="AA177" i="20"/>
  <c r="AA178" i="20"/>
  <c r="AA179" i="20"/>
  <c r="AA180" i="20"/>
  <c r="AA181" i="20"/>
  <c r="AA182" i="20"/>
  <c r="AA183" i="20"/>
  <c r="AA184" i="20"/>
  <c r="AA185" i="20"/>
  <c r="AA186" i="20"/>
  <c r="AA187" i="20"/>
  <c r="AA188" i="20"/>
  <c r="AA189" i="20"/>
  <c r="AA190" i="20"/>
  <c r="AA191" i="20"/>
  <c r="AA192" i="20"/>
  <c r="AA193" i="20"/>
  <c r="AA194" i="20"/>
  <c r="AA195" i="20"/>
  <c r="AA196" i="20"/>
  <c r="AA197" i="20"/>
  <c r="AA198" i="20"/>
  <c r="AA199" i="20"/>
  <c r="AA200" i="20"/>
  <c r="AA201" i="20"/>
  <c r="AA202" i="20"/>
  <c r="AA203" i="20"/>
  <c r="AA204" i="20"/>
  <c r="AA205" i="20"/>
  <c r="AA206" i="20"/>
  <c r="AA207" i="20"/>
  <c r="AA208" i="20"/>
  <c r="AA209" i="20"/>
  <c r="AA210" i="20"/>
  <c r="AA211" i="20"/>
  <c r="AA212" i="20"/>
  <c r="AA213" i="20"/>
  <c r="AA214" i="20"/>
  <c r="AA215" i="20"/>
  <c r="AA216" i="20"/>
  <c r="AA217" i="20"/>
  <c r="AA218" i="20"/>
  <c r="AA219" i="20"/>
  <c r="AA220" i="20"/>
  <c r="AA221" i="20"/>
  <c r="AA222" i="20"/>
  <c r="AA223" i="20"/>
  <c r="AA224" i="20"/>
  <c r="AA225" i="20"/>
  <c r="AA226" i="20"/>
  <c r="AA227" i="20"/>
  <c r="AA228" i="20"/>
  <c r="AA229" i="20"/>
  <c r="AA230" i="20"/>
  <c r="AA231" i="20"/>
  <c r="AA232" i="20"/>
  <c r="AA233" i="20"/>
  <c r="AA234" i="20"/>
  <c r="AA235" i="20"/>
  <c r="AA236" i="20"/>
  <c r="AA237" i="20"/>
  <c r="AA238" i="20"/>
  <c r="AA239" i="20"/>
  <c r="AA240" i="20"/>
  <c r="AA241" i="20"/>
  <c r="AA242" i="20"/>
  <c r="AA243" i="20"/>
  <c r="AA244" i="20"/>
  <c r="AA245" i="20"/>
  <c r="AA246" i="20"/>
  <c r="AA247" i="20"/>
  <c r="AA248" i="20"/>
  <c r="AA249" i="20"/>
  <c r="AA250" i="20"/>
  <c r="AA251" i="20"/>
  <c r="AA252" i="20"/>
  <c r="AA253" i="20"/>
  <c r="AA254" i="20"/>
  <c r="AA255" i="20"/>
  <c r="AA256" i="20"/>
  <c r="AA257" i="20"/>
  <c r="AA258" i="20"/>
  <c r="AA259" i="20"/>
  <c r="AA260" i="20"/>
  <c r="AA261" i="20"/>
  <c r="AA262" i="20"/>
  <c r="AA263" i="20"/>
  <c r="AA264" i="20"/>
  <c r="AA265" i="20"/>
  <c r="AA266" i="20"/>
  <c r="AA267" i="20"/>
  <c r="AA268" i="20"/>
  <c r="AA269" i="20"/>
  <c r="AA270" i="20"/>
  <c r="AA271" i="20"/>
  <c r="AA272" i="20"/>
  <c r="AA273" i="20"/>
  <c r="AA274" i="20"/>
  <c r="AA275" i="20"/>
  <c r="AA276" i="20"/>
  <c r="AA277" i="20"/>
  <c r="AA278" i="20"/>
  <c r="AA279" i="20"/>
  <c r="AA280" i="20"/>
  <c r="AA281" i="20"/>
  <c r="AA282" i="20"/>
  <c r="AA283" i="20"/>
  <c r="AA284" i="20"/>
  <c r="AA285" i="20"/>
  <c r="AA286" i="20"/>
  <c r="AA287" i="20"/>
  <c r="AA288" i="20"/>
  <c r="AA289" i="20"/>
  <c r="AA290" i="20"/>
  <c r="AA291" i="20"/>
  <c r="AA292" i="20"/>
  <c r="AA293" i="20"/>
  <c r="AA294" i="20"/>
  <c r="AA295" i="20"/>
  <c r="AA296" i="20"/>
  <c r="AA297" i="20"/>
  <c r="AA298" i="20"/>
  <c r="AA299" i="20"/>
  <c r="AA300" i="20"/>
  <c r="AA301" i="20"/>
  <c r="AA302" i="20"/>
  <c r="AA303" i="20"/>
  <c r="AA304" i="20"/>
  <c r="AA305" i="20"/>
  <c r="AA306" i="20"/>
  <c r="AA307" i="20"/>
  <c r="AA308" i="20"/>
  <c r="AA309" i="20"/>
  <c r="AA310" i="20"/>
  <c r="AA311" i="20"/>
  <c r="AA312" i="20"/>
  <c r="AA313" i="20"/>
  <c r="AA314" i="20"/>
  <c r="AA315" i="20"/>
  <c r="AA316" i="20"/>
  <c r="AA317" i="20"/>
  <c r="AA318" i="20"/>
  <c r="AA319" i="20"/>
  <c r="AA320" i="20"/>
  <c r="AA321" i="20"/>
  <c r="AA322" i="20"/>
  <c r="AA323" i="20"/>
  <c r="AA324" i="20"/>
  <c r="AA325" i="20"/>
  <c r="AA326" i="20"/>
  <c r="AA327" i="20"/>
  <c r="AA328" i="20"/>
  <c r="AA329" i="20"/>
  <c r="AA330" i="20"/>
  <c r="AA331" i="20"/>
  <c r="AA332" i="20"/>
  <c r="AA333" i="20"/>
  <c r="AA334" i="20"/>
  <c r="AA335" i="20"/>
  <c r="AA336" i="20"/>
  <c r="AA337" i="20"/>
  <c r="AA338" i="20"/>
  <c r="AA339" i="20"/>
  <c r="AA340" i="20"/>
  <c r="AA341" i="20"/>
  <c r="AA342" i="20"/>
  <c r="AA343" i="20"/>
  <c r="AA344" i="20"/>
  <c r="AA345" i="20"/>
  <c r="AA346" i="20"/>
  <c r="AA347" i="20"/>
  <c r="AA348" i="20"/>
  <c r="AA349" i="20"/>
  <c r="AA350" i="20"/>
  <c r="AA351" i="20"/>
  <c r="AA352" i="20"/>
  <c r="AA353" i="20"/>
  <c r="AA354" i="20"/>
  <c r="AA355" i="20"/>
  <c r="AA356" i="20"/>
  <c r="AA357" i="20"/>
  <c r="AA358" i="20"/>
  <c r="AA359" i="20"/>
  <c r="AA360" i="20"/>
  <c r="AA361" i="20"/>
  <c r="AA362" i="20"/>
  <c r="AA363" i="20"/>
  <c r="AA364" i="20"/>
  <c r="AA365" i="20"/>
  <c r="AA366" i="20"/>
  <c r="AA367" i="20"/>
  <c r="AA368" i="20"/>
  <c r="AA369" i="20"/>
  <c r="AA370" i="20"/>
  <c r="AA371" i="20"/>
  <c r="AA372" i="20"/>
  <c r="AA373" i="20"/>
  <c r="AA374" i="20"/>
  <c r="AA375" i="20"/>
  <c r="AA376" i="20"/>
  <c r="AA377" i="20"/>
  <c r="AA378" i="20"/>
  <c r="AA379" i="20"/>
  <c r="AA380" i="20"/>
  <c r="AA381" i="20"/>
  <c r="AA382" i="20"/>
  <c r="AA383" i="20"/>
  <c r="AA384" i="20"/>
  <c r="AA385" i="20"/>
  <c r="AA386" i="20"/>
  <c r="AA387" i="20"/>
  <c r="AA388" i="20"/>
  <c r="AA389" i="20"/>
  <c r="AA390" i="20"/>
  <c r="AA391" i="20"/>
  <c r="AA392" i="20"/>
  <c r="AA393" i="20"/>
  <c r="AA394" i="20"/>
  <c r="AA395" i="20"/>
  <c r="AA396" i="20"/>
  <c r="AA397" i="20"/>
  <c r="AA398" i="20"/>
  <c r="AA399" i="20"/>
  <c r="AA400" i="20"/>
  <c r="AA401" i="20"/>
  <c r="AA402" i="20"/>
  <c r="AA403" i="20"/>
  <c r="Y2" i="20"/>
  <c r="Y3" i="20"/>
  <c r="Y4" i="20"/>
  <c r="Y5" i="20"/>
  <c r="Y6" i="20"/>
  <c r="Y7" i="20"/>
  <c r="Y8"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Y93" i="20"/>
  <c r="Y94" i="20"/>
  <c r="Y95" i="20"/>
  <c r="Y96" i="20"/>
  <c r="Y97" i="20"/>
  <c r="Y98" i="20"/>
  <c r="Y99" i="20"/>
  <c r="Y100" i="20"/>
  <c r="Y101" i="20"/>
  <c r="Y102" i="20"/>
  <c r="Y103" i="20"/>
  <c r="Y104" i="20"/>
  <c r="Y105" i="20"/>
  <c r="Y106" i="20"/>
  <c r="Y107" i="20"/>
  <c r="Y108" i="20"/>
  <c r="Y109" i="20"/>
  <c r="Y110" i="20"/>
  <c r="Y111" i="20"/>
  <c r="Y112" i="20"/>
  <c r="Y113" i="20"/>
  <c r="Y114" i="20"/>
  <c r="Y115" i="20"/>
  <c r="Y116" i="20"/>
  <c r="Y117" i="20"/>
  <c r="Y118" i="20"/>
  <c r="Y119" i="20"/>
  <c r="Y120" i="20"/>
  <c r="Y121" i="20"/>
  <c r="Y122" i="20"/>
  <c r="Y123" i="20"/>
  <c r="Y124" i="20"/>
  <c r="Y125" i="20"/>
  <c r="Y126" i="20"/>
  <c r="Y127" i="20"/>
  <c r="Y128" i="20"/>
  <c r="Y129" i="20"/>
  <c r="Y130" i="20"/>
  <c r="Y131" i="20"/>
  <c r="Y132" i="20"/>
  <c r="Y133" i="20"/>
  <c r="Y134" i="20"/>
  <c r="Y135" i="20"/>
  <c r="Y136" i="20"/>
  <c r="Y137" i="20"/>
  <c r="Y138" i="20"/>
  <c r="Y139" i="20"/>
  <c r="Y140" i="20"/>
  <c r="Y141" i="20"/>
  <c r="Y142" i="20"/>
  <c r="Y143" i="20"/>
  <c r="Y144" i="20"/>
  <c r="Y145" i="20"/>
  <c r="Y146" i="20"/>
  <c r="Y147" i="20"/>
  <c r="Y148" i="20"/>
  <c r="Y149" i="20"/>
  <c r="Y150" i="20"/>
  <c r="Y151" i="20"/>
  <c r="Y152" i="20"/>
  <c r="Y153" i="20"/>
  <c r="Y154" i="20"/>
  <c r="Y155" i="20"/>
  <c r="Y156" i="20"/>
  <c r="Y157" i="20"/>
  <c r="Y158" i="20"/>
  <c r="Y159" i="20"/>
  <c r="Y160" i="20"/>
  <c r="Y161" i="20"/>
  <c r="Y162" i="20"/>
  <c r="Y163" i="20"/>
  <c r="Y164" i="20"/>
  <c r="Y165" i="20"/>
  <c r="Y166" i="20"/>
  <c r="Y167" i="20"/>
  <c r="Y168" i="20"/>
  <c r="Y169" i="20"/>
  <c r="Y170" i="20"/>
  <c r="Y171" i="20"/>
  <c r="Y172" i="20"/>
  <c r="Y173" i="20"/>
  <c r="Y174" i="20"/>
  <c r="Y175" i="20"/>
  <c r="Y176" i="20"/>
  <c r="Y177" i="20"/>
  <c r="Y178" i="20"/>
  <c r="Y179" i="20"/>
  <c r="Y180" i="20"/>
  <c r="Y181" i="20"/>
  <c r="Y182" i="20"/>
  <c r="Y183" i="20"/>
  <c r="Y184" i="20"/>
  <c r="Y185" i="20"/>
  <c r="Y186" i="20"/>
  <c r="Y187" i="20"/>
  <c r="Y188" i="20"/>
  <c r="Y189" i="20"/>
  <c r="Y190" i="20"/>
  <c r="Y191" i="20"/>
  <c r="Y192" i="20"/>
  <c r="Y193" i="20"/>
  <c r="Y194" i="20"/>
  <c r="Y195" i="20"/>
  <c r="Y196" i="20"/>
  <c r="Y197" i="20"/>
  <c r="Y198" i="20"/>
  <c r="Y199" i="20"/>
  <c r="Y200" i="20"/>
  <c r="Y201" i="20"/>
  <c r="Y202" i="20"/>
  <c r="Y203" i="20"/>
  <c r="Y204" i="20"/>
  <c r="Y205" i="20"/>
  <c r="Y206" i="20"/>
  <c r="Y207" i="20"/>
  <c r="Y208" i="20"/>
  <c r="Y209" i="20"/>
  <c r="Y210" i="20"/>
  <c r="Y211" i="20"/>
  <c r="Y212" i="20"/>
  <c r="Y213" i="20"/>
  <c r="Y214" i="20"/>
  <c r="Y215" i="20"/>
  <c r="Y216" i="20"/>
  <c r="Y217" i="20"/>
  <c r="Y218" i="20"/>
  <c r="Y219" i="20"/>
  <c r="Y220" i="20"/>
  <c r="Y221" i="20"/>
  <c r="Y222" i="20"/>
  <c r="Y223" i="20"/>
  <c r="Y224" i="20"/>
  <c r="Y225" i="20"/>
  <c r="Y226" i="20"/>
  <c r="Y227" i="20"/>
  <c r="Y228" i="20"/>
  <c r="Y229" i="20"/>
  <c r="Y230" i="20"/>
  <c r="Y231" i="20"/>
  <c r="Y232" i="20"/>
  <c r="Y233" i="20"/>
  <c r="Y234" i="20"/>
  <c r="Y235" i="20"/>
  <c r="Y236" i="20"/>
  <c r="Y237" i="20"/>
  <c r="Y238" i="20"/>
  <c r="Y239" i="20"/>
  <c r="Y240" i="20"/>
  <c r="Y241" i="20"/>
  <c r="Y242" i="20"/>
  <c r="Y243" i="20"/>
  <c r="Y244" i="20"/>
  <c r="Y245" i="20"/>
  <c r="Y246" i="20"/>
  <c r="Y247" i="20"/>
  <c r="Y248" i="20"/>
  <c r="Y249" i="20"/>
  <c r="Y250" i="20"/>
  <c r="Y251" i="20"/>
  <c r="Y252" i="20"/>
  <c r="Y253" i="20"/>
  <c r="Y254" i="20"/>
  <c r="Y255" i="20"/>
  <c r="Y256" i="20"/>
  <c r="Y257" i="20"/>
  <c r="Y258" i="20"/>
  <c r="Y259" i="20"/>
  <c r="Y260" i="20"/>
  <c r="Y261" i="20"/>
  <c r="Y262" i="20"/>
  <c r="Y263" i="20"/>
  <c r="Y264" i="20"/>
  <c r="Y265" i="20"/>
  <c r="Y266" i="20"/>
  <c r="Y267" i="20"/>
  <c r="Y268" i="20"/>
  <c r="Y269" i="20"/>
  <c r="Y270" i="20"/>
  <c r="Y271" i="20"/>
  <c r="Y272" i="20"/>
  <c r="Y273" i="20"/>
  <c r="Y274" i="20"/>
  <c r="Y275" i="20"/>
  <c r="Y276" i="20"/>
  <c r="Y277" i="20"/>
  <c r="Y278" i="20"/>
  <c r="Y279" i="20"/>
  <c r="Y280" i="20"/>
  <c r="Y281" i="20"/>
  <c r="Y282" i="20"/>
  <c r="Y283" i="20"/>
  <c r="Y284" i="20"/>
  <c r="Y285" i="20"/>
  <c r="Y286" i="20"/>
  <c r="Y287" i="20"/>
  <c r="Y288" i="20"/>
  <c r="Y289" i="20"/>
  <c r="Y290" i="20"/>
  <c r="Y291" i="20"/>
  <c r="Y292" i="20"/>
  <c r="Y293" i="20"/>
  <c r="Y294" i="20"/>
  <c r="Y295" i="20"/>
  <c r="Y296" i="20"/>
  <c r="Y297" i="20"/>
  <c r="Y298" i="20"/>
  <c r="Y299" i="20"/>
  <c r="Y300" i="20"/>
  <c r="Y301" i="20"/>
  <c r="Y302" i="20"/>
  <c r="Y303" i="20"/>
  <c r="Y304" i="20"/>
  <c r="Y305" i="20"/>
  <c r="Y306" i="20"/>
  <c r="Y307" i="20"/>
  <c r="Y308" i="20"/>
  <c r="Y309" i="20"/>
  <c r="Y310" i="20"/>
  <c r="Y311" i="20"/>
  <c r="Y312" i="20"/>
  <c r="Y313" i="20"/>
  <c r="Y314" i="20"/>
  <c r="Y315" i="20"/>
  <c r="Y316" i="20"/>
  <c r="Y317" i="20"/>
  <c r="Y318" i="20"/>
  <c r="Y319" i="20"/>
  <c r="Y320" i="20"/>
  <c r="Y321" i="20"/>
  <c r="Y322" i="20"/>
  <c r="Y323" i="20"/>
  <c r="Y324" i="20"/>
  <c r="Y325" i="20"/>
  <c r="Y326" i="20"/>
  <c r="Y327" i="20"/>
  <c r="Y328" i="20"/>
  <c r="Y329" i="20"/>
  <c r="Y330" i="20"/>
  <c r="Y331" i="20"/>
  <c r="Y332" i="20"/>
  <c r="Y333" i="20"/>
  <c r="Y334" i="20"/>
  <c r="Y335" i="20"/>
  <c r="Y336" i="20"/>
  <c r="Y337" i="20"/>
  <c r="Y338" i="20"/>
  <c r="Y339" i="20"/>
  <c r="Y340" i="20"/>
  <c r="Y341" i="20"/>
  <c r="Y342" i="20"/>
  <c r="Y343" i="20"/>
  <c r="Y344" i="20"/>
  <c r="Y345" i="20"/>
  <c r="Y346" i="20"/>
  <c r="Y347" i="20"/>
  <c r="Y348" i="20"/>
  <c r="Y349" i="20"/>
  <c r="Y350" i="20"/>
  <c r="Y351" i="20"/>
  <c r="Y352" i="20"/>
  <c r="Y353" i="20"/>
  <c r="Y354" i="20"/>
  <c r="Y355" i="20"/>
  <c r="Y356" i="20"/>
  <c r="Y357" i="20"/>
  <c r="Y358" i="20"/>
  <c r="Y359" i="20"/>
  <c r="Y360" i="20"/>
  <c r="Y361" i="20"/>
  <c r="Y362" i="20"/>
  <c r="Y363" i="20"/>
  <c r="Y364" i="20"/>
  <c r="Y365" i="20"/>
  <c r="Y366" i="20"/>
  <c r="Y367" i="20"/>
  <c r="Y368" i="20"/>
  <c r="Y369" i="20"/>
  <c r="Y370" i="20"/>
  <c r="Y371" i="20"/>
  <c r="Y372" i="20"/>
  <c r="Y373" i="20"/>
  <c r="Y374" i="20"/>
  <c r="Y375" i="20"/>
  <c r="Y376" i="20"/>
  <c r="Y377" i="20"/>
  <c r="Y378" i="20"/>
  <c r="Y379" i="20"/>
  <c r="Y380" i="20"/>
  <c r="Y381" i="20"/>
  <c r="Y382" i="20"/>
  <c r="Y383" i="20"/>
  <c r="Y384" i="20"/>
  <c r="Y385" i="20"/>
  <c r="Y386" i="20"/>
  <c r="Y387" i="20"/>
  <c r="Y388" i="20"/>
  <c r="Y389" i="20"/>
  <c r="Y390" i="20"/>
  <c r="Y391" i="20"/>
  <c r="Y392" i="20"/>
  <c r="Y393" i="20"/>
  <c r="Y394" i="20"/>
  <c r="Y395" i="20"/>
  <c r="Y396" i="20"/>
  <c r="Y397" i="20"/>
  <c r="Y398" i="20"/>
  <c r="Y399" i="20"/>
  <c r="Y400" i="20"/>
  <c r="Y401" i="20"/>
  <c r="Y402" i="20"/>
  <c r="Y403" i="20"/>
  <c r="X2" i="20"/>
  <c r="X3" i="20"/>
  <c r="X4" i="20"/>
  <c r="X5" i="20"/>
  <c r="X6" i="20"/>
  <c r="X7" i="20"/>
  <c r="X8"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X93" i="20"/>
  <c r="X94" i="20"/>
  <c r="X95" i="20"/>
  <c r="X96" i="20"/>
  <c r="X97" i="20"/>
  <c r="X98" i="20"/>
  <c r="X99" i="20"/>
  <c r="X100" i="20"/>
  <c r="X101" i="20"/>
  <c r="X102" i="20"/>
  <c r="X103" i="20"/>
  <c r="X104" i="20"/>
  <c r="X105" i="20"/>
  <c r="X106" i="20"/>
  <c r="X107" i="20"/>
  <c r="X108" i="20"/>
  <c r="X109" i="20"/>
  <c r="X110" i="20"/>
  <c r="X111" i="20"/>
  <c r="X112" i="20"/>
  <c r="X113" i="20"/>
  <c r="X114" i="20"/>
  <c r="X115" i="20"/>
  <c r="X116" i="20"/>
  <c r="X117" i="20"/>
  <c r="X118" i="20"/>
  <c r="X119" i="20"/>
  <c r="X120" i="20"/>
  <c r="X121" i="20"/>
  <c r="X122" i="20"/>
  <c r="X123" i="20"/>
  <c r="X124" i="20"/>
  <c r="X125" i="20"/>
  <c r="X126" i="20"/>
  <c r="X127" i="20"/>
  <c r="X128" i="20"/>
  <c r="X129" i="20"/>
  <c r="X130" i="20"/>
  <c r="X131" i="20"/>
  <c r="X132" i="20"/>
  <c r="X133" i="20"/>
  <c r="X134" i="20"/>
  <c r="X135" i="20"/>
  <c r="X136" i="20"/>
  <c r="X137" i="20"/>
  <c r="X138" i="20"/>
  <c r="X139" i="20"/>
  <c r="X140" i="20"/>
  <c r="X141" i="20"/>
  <c r="X142" i="20"/>
  <c r="X143" i="20"/>
  <c r="X144" i="20"/>
  <c r="X145" i="20"/>
  <c r="X146" i="20"/>
  <c r="X147" i="20"/>
  <c r="X148" i="20"/>
  <c r="X149" i="20"/>
  <c r="X150" i="20"/>
  <c r="X151" i="20"/>
  <c r="X152" i="20"/>
  <c r="X153" i="20"/>
  <c r="X154" i="20"/>
  <c r="X155" i="20"/>
  <c r="X156" i="20"/>
  <c r="X157" i="20"/>
  <c r="X158" i="20"/>
  <c r="X159" i="20"/>
  <c r="X160" i="20"/>
  <c r="X161" i="20"/>
  <c r="X162" i="20"/>
  <c r="X163" i="20"/>
  <c r="X164" i="20"/>
  <c r="X165" i="20"/>
  <c r="X166" i="20"/>
  <c r="X167" i="20"/>
  <c r="X168" i="20"/>
  <c r="X169" i="20"/>
  <c r="X170" i="20"/>
  <c r="X171" i="20"/>
  <c r="X172" i="20"/>
  <c r="X173" i="20"/>
  <c r="X174" i="20"/>
  <c r="X175" i="20"/>
  <c r="X176" i="20"/>
  <c r="X177" i="20"/>
  <c r="X178" i="20"/>
  <c r="X179" i="20"/>
  <c r="X180" i="20"/>
  <c r="X181" i="20"/>
  <c r="X182" i="20"/>
  <c r="X183" i="20"/>
  <c r="X184" i="20"/>
  <c r="X185" i="20"/>
  <c r="X186" i="20"/>
  <c r="X187" i="20"/>
  <c r="X188" i="20"/>
  <c r="X189" i="20"/>
  <c r="X190" i="20"/>
  <c r="X191" i="20"/>
  <c r="X192" i="20"/>
  <c r="X193" i="20"/>
  <c r="X194" i="20"/>
  <c r="X195" i="20"/>
  <c r="X196" i="20"/>
  <c r="X197" i="20"/>
  <c r="X198" i="20"/>
  <c r="X199" i="20"/>
  <c r="X200" i="20"/>
  <c r="X201" i="20"/>
  <c r="X202" i="20"/>
  <c r="X203" i="20"/>
  <c r="X204" i="20"/>
  <c r="X205" i="20"/>
  <c r="X206" i="20"/>
  <c r="X207" i="20"/>
  <c r="X208" i="20"/>
  <c r="X209" i="20"/>
  <c r="X210" i="20"/>
  <c r="X211" i="20"/>
  <c r="X212" i="20"/>
  <c r="X213" i="20"/>
  <c r="X214" i="20"/>
  <c r="X215" i="20"/>
  <c r="X216" i="20"/>
  <c r="X217" i="20"/>
  <c r="X218" i="20"/>
  <c r="X219" i="20"/>
  <c r="X220" i="20"/>
  <c r="X221" i="20"/>
  <c r="X222" i="20"/>
  <c r="X223" i="20"/>
  <c r="X224" i="20"/>
  <c r="X225" i="20"/>
  <c r="X226" i="20"/>
  <c r="X227" i="20"/>
  <c r="X228" i="20"/>
  <c r="X229" i="20"/>
  <c r="X230" i="20"/>
  <c r="X231" i="20"/>
  <c r="X232" i="20"/>
  <c r="X233" i="20"/>
  <c r="X234" i="20"/>
  <c r="X235" i="20"/>
  <c r="X236" i="20"/>
  <c r="X237" i="20"/>
  <c r="X238" i="20"/>
  <c r="X239" i="20"/>
  <c r="X240" i="20"/>
  <c r="X241" i="20"/>
  <c r="X242" i="20"/>
  <c r="X243" i="20"/>
  <c r="X244" i="20"/>
  <c r="X245" i="20"/>
  <c r="X246" i="20"/>
  <c r="X247" i="20"/>
  <c r="X248" i="20"/>
  <c r="X249" i="20"/>
  <c r="X250" i="20"/>
  <c r="X251" i="20"/>
  <c r="X252" i="20"/>
  <c r="X253" i="20"/>
  <c r="X254" i="20"/>
  <c r="X255" i="20"/>
  <c r="X256" i="20"/>
  <c r="X257" i="20"/>
  <c r="X258" i="20"/>
  <c r="X259" i="20"/>
  <c r="X260" i="20"/>
  <c r="X261" i="20"/>
  <c r="X262" i="20"/>
  <c r="X263" i="20"/>
  <c r="X264" i="20"/>
  <c r="X265" i="20"/>
  <c r="X266" i="20"/>
  <c r="X267" i="20"/>
  <c r="X268" i="20"/>
  <c r="X269" i="20"/>
  <c r="X270" i="20"/>
  <c r="X271" i="20"/>
  <c r="X272" i="20"/>
  <c r="X273" i="20"/>
  <c r="X274" i="20"/>
  <c r="X275" i="20"/>
  <c r="X276" i="20"/>
  <c r="X277" i="20"/>
  <c r="X278" i="20"/>
  <c r="X279" i="20"/>
  <c r="X280" i="20"/>
  <c r="X281" i="20"/>
  <c r="X282" i="20"/>
  <c r="X283" i="20"/>
  <c r="X284" i="20"/>
  <c r="X285" i="20"/>
  <c r="X286" i="20"/>
  <c r="X287" i="20"/>
  <c r="X288" i="20"/>
  <c r="X289" i="20"/>
  <c r="X290" i="20"/>
  <c r="X291" i="20"/>
  <c r="X292" i="20"/>
  <c r="X293" i="20"/>
  <c r="X294" i="20"/>
  <c r="X295" i="20"/>
  <c r="X296" i="20"/>
  <c r="X297" i="20"/>
  <c r="X298" i="20"/>
  <c r="X299" i="20"/>
  <c r="X300" i="20"/>
  <c r="X301" i="20"/>
  <c r="X302" i="20"/>
  <c r="X303" i="20"/>
  <c r="X304" i="20"/>
  <c r="X305" i="20"/>
  <c r="X306" i="20"/>
  <c r="X307" i="20"/>
  <c r="X308" i="20"/>
  <c r="X309" i="20"/>
  <c r="X310" i="20"/>
  <c r="X311" i="20"/>
  <c r="X312" i="20"/>
  <c r="X313" i="20"/>
  <c r="X314" i="20"/>
  <c r="X315" i="20"/>
  <c r="X316" i="20"/>
  <c r="X317" i="20"/>
  <c r="X318" i="20"/>
  <c r="X319" i="20"/>
  <c r="X320" i="20"/>
  <c r="X321" i="20"/>
  <c r="X322" i="20"/>
  <c r="X323" i="20"/>
  <c r="X324" i="20"/>
  <c r="X325" i="20"/>
  <c r="X326" i="20"/>
  <c r="X327" i="20"/>
  <c r="X328" i="20"/>
  <c r="X329" i="20"/>
  <c r="X330" i="20"/>
  <c r="X331" i="20"/>
  <c r="X332" i="20"/>
  <c r="X333" i="20"/>
  <c r="X334" i="20"/>
  <c r="X335" i="20"/>
  <c r="X336" i="20"/>
  <c r="X337" i="20"/>
  <c r="X338" i="20"/>
  <c r="X339" i="20"/>
  <c r="X340" i="20"/>
  <c r="X341" i="20"/>
  <c r="X342" i="20"/>
  <c r="X343" i="20"/>
  <c r="X344" i="20"/>
  <c r="X345" i="20"/>
  <c r="X346" i="20"/>
  <c r="X347" i="20"/>
  <c r="X348" i="20"/>
  <c r="X349" i="20"/>
  <c r="X350" i="20"/>
  <c r="X351" i="20"/>
  <c r="X352" i="20"/>
  <c r="X353" i="20"/>
  <c r="X354" i="20"/>
  <c r="X355" i="20"/>
  <c r="X356" i="20"/>
  <c r="X357" i="20"/>
  <c r="X358" i="20"/>
  <c r="X359" i="20"/>
  <c r="X360" i="20"/>
  <c r="X361" i="20"/>
  <c r="X362" i="20"/>
  <c r="X363" i="20"/>
  <c r="X364" i="20"/>
  <c r="X365" i="20"/>
  <c r="X366" i="20"/>
  <c r="X367" i="20"/>
  <c r="X368" i="20"/>
  <c r="X369" i="20"/>
  <c r="X370" i="20"/>
  <c r="X371" i="20"/>
  <c r="X372" i="20"/>
  <c r="X373" i="20"/>
  <c r="X374" i="20"/>
  <c r="X375" i="20"/>
  <c r="X376" i="20"/>
  <c r="X377" i="20"/>
  <c r="X378" i="20"/>
  <c r="X379" i="20"/>
  <c r="X380" i="20"/>
  <c r="X381" i="20"/>
  <c r="X382" i="20"/>
  <c r="X383" i="20"/>
  <c r="X384" i="20"/>
  <c r="X385" i="20"/>
  <c r="X386" i="20"/>
  <c r="X387" i="20"/>
  <c r="X388" i="20"/>
  <c r="X389" i="20"/>
  <c r="X390" i="20"/>
  <c r="X391" i="20"/>
  <c r="X392" i="20"/>
  <c r="X393" i="20"/>
  <c r="X394" i="20"/>
  <c r="X395" i="20"/>
  <c r="X396" i="20"/>
  <c r="X397" i="20"/>
  <c r="X398" i="20"/>
  <c r="X399" i="20"/>
  <c r="X400" i="20"/>
  <c r="X401" i="20"/>
  <c r="X402" i="20"/>
  <c r="X403" i="20"/>
  <c r="V2" i="20"/>
  <c r="V3" i="20"/>
  <c r="V4" i="20"/>
  <c r="V5" i="20"/>
  <c r="V6" i="20"/>
  <c r="V7" i="20"/>
  <c r="V8" i="20"/>
  <c r="V9" i="20"/>
  <c r="V10" i="20"/>
  <c r="V11" i="20"/>
  <c r="V12" i="20"/>
  <c r="V13" i="20"/>
  <c r="V14" i="20"/>
  <c r="V15" i="20"/>
  <c r="V16" i="20"/>
  <c r="V17" i="20"/>
  <c r="V18" i="20"/>
  <c r="V19" i="20"/>
  <c r="V20" i="20"/>
  <c r="V21" i="20"/>
  <c r="V22" i="20"/>
  <c r="V23" i="20"/>
  <c r="V24" i="20"/>
  <c r="V25" i="20"/>
  <c r="V26" i="20"/>
  <c r="V27" i="20"/>
  <c r="V28" i="20"/>
  <c r="V29" i="20"/>
  <c r="V30" i="20"/>
  <c r="V31" i="20"/>
  <c r="V32" i="20"/>
  <c r="V33" i="20"/>
  <c r="V34" i="20"/>
  <c r="V35" i="20"/>
  <c r="V36" i="20"/>
  <c r="V37" i="20"/>
  <c r="V38" i="20"/>
  <c r="V39" i="20"/>
  <c r="V40" i="20"/>
  <c r="V41" i="20"/>
  <c r="V42" i="20"/>
  <c r="V43" i="20"/>
  <c r="V44" i="20"/>
  <c r="V45" i="20"/>
  <c r="V46" i="20"/>
  <c r="V47" i="20"/>
  <c r="V48" i="20"/>
  <c r="V49" i="20"/>
  <c r="V50" i="20"/>
  <c r="V51" i="20"/>
  <c r="V52" i="20"/>
  <c r="V53" i="20"/>
  <c r="V54" i="20"/>
  <c r="V55" i="20"/>
  <c r="V56" i="20"/>
  <c r="V57" i="20"/>
  <c r="V58" i="20"/>
  <c r="V59" i="20"/>
  <c r="V60" i="20"/>
  <c r="V61" i="20"/>
  <c r="V62" i="20"/>
  <c r="V63" i="20"/>
  <c r="V64" i="20"/>
  <c r="V65" i="20"/>
  <c r="V66" i="20"/>
  <c r="V67" i="20"/>
  <c r="V68" i="20"/>
  <c r="V69" i="20"/>
  <c r="V70" i="20"/>
  <c r="V71" i="20"/>
  <c r="V72" i="20"/>
  <c r="V73" i="20"/>
  <c r="V74" i="20"/>
  <c r="V75" i="20"/>
  <c r="V76" i="20"/>
  <c r="V77" i="20"/>
  <c r="V78" i="20"/>
  <c r="V79" i="20"/>
  <c r="V80" i="20"/>
  <c r="V81" i="20"/>
  <c r="V82" i="20"/>
  <c r="V83" i="20"/>
  <c r="V84" i="20"/>
  <c r="V85" i="20"/>
  <c r="V86" i="20"/>
  <c r="V87" i="20"/>
  <c r="V88" i="20"/>
  <c r="V89" i="20"/>
  <c r="V90" i="20"/>
  <c r="V91" i="20"/>
  <c r="V92" i="20"/>
  <c r="V93" i="20"/>
  <c r="V94" i="20"/>
  <c r="V95" i="20"/>
  <c r="V96" i="20"/>
  <c r="V97" i="20"/>
  <c r="V98" i="20"/>
  <c r="V99" i="20"/>
  <c r="V100" i="20"/>
  <c r="V101" i="20"/>
  <c r="V102" i="20"/>
  <c r="V103" i="20"/>
  <c r="V104" i="20"/>
  <c r="V105" i="20"/>
  <c r="V106" i="20"/>
  <c r="V107" i="20"/>
  <c r="V108" i="20"/>
  <c r="V109" i="20"/>
  <c r="V110" i="20"/>
  <c r="V111" i="20"/>
  <c r="V112" i="20"/>
  <c r="V113" i="20"/>
  <c r="V114" i="20"/>
  <c r="V115" i="20"/>
  <c r="V116" i="20"/>
  <c r="V117" i="20"/>
  <c r="V118" i="20"/>
  <c r="V119" i="20"/>
  <c r="V120" i="20"/>
  <c r="V121" i="20"/>
  <c r="V122" i="20"/>
  <c r="V123" i="20"/>
  <c r="V124" i="20"/>
  <c r="V125" i="20"/>
  <c r="V126" i="20"/>
  <c r="V127" i="20"/>
  <c r="V128" i="20"/>
  <c r="V129" i="20"/>
  <c r="V130" i="20"/>
  <c r="V131" i="20"/>
  <c r="V132" i="20"/>
  <c r="V133" i="20"/>
  <c r="V134" i="20"/>
  <c r="V135" i="20"/>
  <c r="V136" i="20"/>
  <c r="V137" i="20"/>
  <c r="V138" i="20"/>
  <c r="V139" i="20"/>
  <c r="V140" i="20"/>
  <c r="V141" i="20"/>
  <c r="V142" i="20"/>
  <c r="V143" i="20"/>
  <c r="V144" i="20"/>
  <c r="V145" i="20"/>
  <c r="V146" i="20"/>
  <c r="V147" i="20"/>
  <c r="V148" i="20"/>
  <c r="V149" i="20"/>
  <c r="V150" i="20"/>
  <c r="V151" i="20"/>
  <c r="V152" i="20"/>
  <c r="V153" i="20"/>
  <c r="V154" i="20"/>
  <c r="V155" i="20"/>
  <c r="V156" i="20"/>
  <c r="V157" i="20"/>
  <c r="V158" i="20"/>
  <c r="V159" i="20"/>
  <c r="V160" i="20"/>
  <c r="V161" i="20"/>
  <c r="V162" i="20"/>
  <c r="V163" i="20"/>
  <c r="V164" i="20"/>
  <c r="V165" i="20"/>
  <c r="V166" i="20"/>
  <c r="V167" i="20"/>
  <c r="V168" i="20"/>
  <c r="V169" i="20"/>
  <c r="V170" i="20"/>
  <c r="V171" i="20"/>
  <c r="V172" i="20"/>
  <c r="V173" i="20"/>
  <c r="V174" i="20"/>
  <c r="V175" i="20"/>
  <c r="V176" i="20"/>
  <c r="V177" i="20"/>
  <c r="V178" i="20"/>
  <c r="V179" i="20"/>
  <c r="V180" i="20"/>
  <c r="V181" i="20"/>
  <c r="V182" i="20"/>
  <c r="V183" i="20"/>
  <c r="V184" i="20"/>
  <c r="V185" i="20"/>
  <c r="V186" i="20"/>
  <c r="V187" i="20"/>
  <c r="V188" i="20"/>
  <c r="V189" i="20"/>
  <c r="V190" i="20"/>
  <c r="V191" i="20"/>
  <c r="V192" i="20"/>
  <c r="V193" i="20"/>
  <c r="V194" i="20"/>
  <c r="V195" i="20"/>
  <c r="V196" i="20"/>
  <c r="V197" i="20"/>
  <c r="V198" i="20"/>
  <c r="V199" i="20"/>
  <c r="V200" i="20"/>
  <c r="V201" i="20"/>
  <c r="V202" i="20"/>
  <c r="V203" i="20"/>
  <c r="V204" i="20"/>
  <c r="V205" i="20"/>
  <c r="V206" i="20"/>
  <c r="V207" i="20"/>
  <c r="V208" i="20"/>
  <c r="V209" i="20"/>
  <c r="V210" i="20"/>
  <c r="V211" i="20"/>
  <c r="V212" i="20"/>
  <c r="V213" i="20"/>
  <c r="V214" i="20"/>
  <c r="V215" i="20"/>
  <c r="V216" i="20"/>
  <c r="V217" i="20"/>
  <c r="V218" i="20"/>
  <c r="V219" i="20"/>
  <c r="V220" i="20"/>
  <c r="V221" i="20"/>
  <c r="V222" i="20"/>
  <c r="V223" i="20"/>
  <c r="V224" i="20"/>
  <c r="V225" i="20"/>
  <c r="V226" i="20"/>
  <c r="V227" i="20"/>
  <c r="V228" i="20"/>
  <c r="V229" i="20"/>
  <c r="V230" i="20"/>
  <c r="V231" i="20"/>
  <c r="V232" i="20"/>
  <c r="V233" i="20"/>
  <c r="V234" i="20"/>
  <c r="V235" i="20"/>
  <c r="V236" i="20"/>
  <c r="V237" i="20"/>
  <c r="V238" i="20"/>
  <c r="V239" i="20"/>
  <c r="V240" i="20"/>
  <c r="V241" i="20"/>
  <c r="V242" i="20"/>
  <c r="V243" i="20"/>
  <c r="V244" i="20"/>
  <c r="V245" i="20"/>
  <c r="V246" i="20"/>
  <c r="V247" i="20"/>
  <c r="V248" i="20"/>
  <c r="V249" i="20"/>
  <c r="V250" i="20"/>
  <c r="V251" i="20"/>
  <c r="V252" i="20"/>
  <c r="V253" i="20"/>
  <c r="V254" i="20"/>
  <c r="V255" i="20"/>
  <c r="V256" i="20"/>
  <c r="V257" i="20"/>
  <c r="V258" i="20"/>
  <c r="V259" i="20"/>
  <c r="V260" i="20"/>
  <c r="V261" i="20"/>
  <c r="V262" i="20"/>
  <c r="V263" i="20"/>
  <c r="V264" i="20"/>
  <c r="V265" i="20"/>
  <c r="V266" i="20"/>
  <c r="V267" i="20"/>
  <c r="V268" i="20"/>
  <c r="V269" i="20"/>
  <c r="V270" i="20"/>
  <c r="V271" i="20"/>
  <c r="V272" i="20"/>
  <c r="V273" i="20"/>
  <c r="V274" i="20"/>
  <c r="V275" i="20"/>
  <c r="V276" i="20"/>
  <c r="V277" i="20"/>
  <c r="V278" i="20"/>
  <c r="V279" i="20"/>
  <c r="V280" i="20"/>
  <c r="V281" i="20"/>
  <c r="V282" i="20"/>
  <c r="V283" i="20"/>
  <c r="V284" i="20"/>
  <c r="V285" i="20"/>
  <c r="V286" i="20"/>
  <c r="V287" i="20"/>
  <c r="V288" i="20"/>
  <c r="V289" i="20"/>
  <c r="V290" i="20"/>
  <c r="V291" i="20"/>
  <c r="V292" i="20"/>
  <c r="V293" i="20"/>
  <c r="V294" i="20"/>
  <c r="V295" i="20"/>
  <c r="V296" i="20"/>
  <c r="V297" i="20"/>
  <c r="V298" i="20"/>
  <c r="V299" i="20"/>
  <c r="V300" i="20"/>
  <c r="V301" i="20"/>
  <c r="V302" i="20"/>
  <c r="V303" i="20"/>
  <c r="V304" i="20"/>
  <c r="V305" i="20"/>
  <c r="V306" i="20"/>
  <c r="V307" i="20"/>
  <c r="V308" i="20"/>
  <c r="V309" i="20"/>
  <c r="V310" i="20"/>
  <c r="V311" i="20"/>
  <c r="V312" i="20"/>
  <c r="V313" i="20"/>
  <c r="V314" i="20"/>
  <c r="V315" i="20"/>
  <c r="V316" i="20"/>
  <c r="V317" i="20"/>
  <c r="V318" i="20"/>
  <c r="V319" i="20"/>
  <c r="V320" i="20"/>
  <c r="V321" i="20"/>
  <c r="V322" i="20"/>
  <c r="V323" i="20"/>
  <c r="V324" i="20"/>
  <c r="V325" i="20"/>
  <c r="V326" i="20"/>
  <c r="V327" i="20"/>
  <c r="V328" i="20"/>
  <c r="V329" i="20"/>
  <c r="V330" i="20"/>
  <c r="V331" i="20"/>
  <c r="V332" i="20"/>
  <c r="V333" i="20"/>
  <c r="V334" i="20"/>
  <c r="V335" i="20"/>
  <c r="V336" i="20"/>
  <c r="V337" i="20"/>
  <c r="V338" i="20"/>
  <c r="V339" i="20"/>
  <c r="V340" i="20"/>
  <c r="V341" i="20"/>
  <c r="V342" i="20"/>
  <c r="V343" i="20"/>
  <c r="V344" i="20"/>
  <c r="V345" i="20"/>
  <c r="V346" i="20"/>
  <c r="V347" i="20"/>
  <c r="V348" i="20"/>
  <c r="V349" i="20"/>
  <c r="V350" i="20"/>
  <c r="V351" i="20"/>
  <c r="V352" i="20"/>
  <c r="V353" i="20"/>
  <c r="V354" i="20"/>
  <c r="V355" i="20"/>
  <c r="V356" i="20"/>
  <c r="V357" i="20"/>
  <c r="V358" i="20"/>
  <c r="V359" i="20"/>
  <c r="V360" i="20"/>
  <c r="V361" i="20"/>
  <c r="V362" i="20"/>
  <c r="V363" i="20"/>
  <c r="V364" i="20"/>
  <c r="V365" i="20"/>
  <c r="V366" i="20"/>
  <c r="V367" i="20"/>
  <c r="V368" i="20"/>
  <c r="V369" i="20"/>
  <c r="V370" i="20"/>
  <c r="V371" i="20"/>
  <c r="V372" i="20"/>
  <c r="V373" i="20"/>
  <c r="V374" i="20"/>
  <c r="V375" i="20"/>
  <c r="V376" i="20"/>
  <c r="V377" i="20"/>
  <c r="V378" i="20"/>
  <c r="V379" i="20"/>
  <c r="V380" i="20"/>
  <c r="V381" i="20"/>
  <c r="V382" i="20"/>
  <c r="V383" i="20"/>
  <c r="V384" i="20"/>
  <c r="V385" i="20"/>
  <c r="V386" i="20"/>
  <c r="V387" i="20"/>
  <c r="V388" i="20"/>
  <c r="V389" i="20"/>
  <c r="V390" i="20"/>
  <c r="V391" i="20"/>
  <c r="V392" i="20"/>
  <c r="V393" i="20"/>
  <c r="V394" i="20"/>
  <c r="V395" i="20"/>
  <c r="V396" i="20"/>
  <c r="V397" i="20"/>
  <c r="V398" i="20"/>
  <c r="V399" i="20"/>
  <c r="V400" i="20"/>
  <c r="V401" i="20"/>
  <c r="V402" i="20"/>
  <c r="V403" i="20"/>
  <c r="U2" i="20"/>
  <c r="U3" i="20"/>
  <c r="U4" i="20"/>
  <c r="U5" i="20"/>
  <c r="U6" i="20"/>
  <c r="U7" i="20"/>
  <c r="U8" i="20"/>
  <c r="U9" i="20"/>
  <c r="U10" i="20"/>
  <c r="U11" i="20"/>
  <c r="U12" i="20"/>
  <c r="U13" i="20"/>
  <c r="U14" i="20"/>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106" i="20"/>
  <c r="U107" i="20"/>
  <c r="U108" i="20"/>
  <c r="U109" i="20"/>
  <c r="U110" i="20"/>
  <c r="U111" i="20"/>
  <c r="U112" i="20"/>
  <c r="U113" i="20"/>
  <c r="U114" i="20"/>
  <c r="U115" i="20"/>
  <c r="U116" i="20"/>
  <c r="U117" i="20"/>
  <c r="U118" i="20"/>
  <c r="U119" i="20"/>
  <c r="U120" i="20"/>
  <c r="U121" i="20"/>
  <c r="U122" i="20"/>
  <c r="U123" i="20"/>
  <c r="U124" i="20"/>
  <c r="U125" i="20"/>
  <c r="U126" i="20"/>
  <c r="U127" i="20"/>
  <c r="U128" i="20"/>
  <c r="U129" i="20"/>
  <c r="U130" i="20"/>
  <c r="U131" i="20"/>
  <c r="U132" i="20"/>
  <c r="U133" i="20"/>
  <c r="U134" i="20"/>
  <c r="U135" i="20"/>
  <c r="U136" i="20"/>
  <c r="U137" i="20"/>
  <c r="U138" i="20"/>
  <c r="U139" i="20"/>
  <c r="U140" i="20"/>
  <c r="U141" i="20"/>
  <c r="U142" i="20"/>
  <c r="U143" i="20"/>
  <c r="U144" i="20"/>
  <c r="U145" i="20"/>
  <c r="U146" i="20"/>
  <c r="U147" i="20"/>
  <c r="U148" i="20"/>
  <c r="U149" i="20"/>
  <c r="U150" i="20"/>
  <c r="U151" i="20"/>
  <c r="U152" i="20"/>
  <c r="U153" i="20"/>
  <c r="U154" i="20"/>
  <c r="U155" i="20"/>
  <c r="U156" i="20"/>
  <c r="U157" i="20"/>
  <c r="U158" i="20"/>
  <c r="U159" i="20"/>
  <c r="U160" i="20"/>
  <c r="U161" i="20"/>
  <c r="U162" i="20"/>
  <c r="U163" i="20"/>
  <c r="U164" i="20"/>
  <c r="U165" i="20"/>
  <c r="U166" i="20"/>
  <c r="U167" i="20"/>
  <c r="U168" i="20"/>
  <c r="U169" i="20"/>
  <c r="U170" i="20"/>
  <c r="U171" i="20"/>
  <c r="U172" i="20"/>
  <c r="U173" i="20"/>
  <c r="U174" i="20"/>
  <c r="U175" i="20"/>
  <c r="U176" i="20"/>
  <c r="U177" i="20"/>
  <c r="U178" i="20"/>
  <c r="U179" i="20"/>
  <c r="U180" i="20"/>
  <c r="U181" i="20"/>
  <c r="U182" i="20"/>
  <c r="U183" i="20"/>
  <c r="U184" i="20"/>
  <c r="U185" i="20"/>
  <c r="U186" i="20"/>
  <c r="U187" i="20"/>
  <c r="U188" i="20"/>
  <c r="U189" i="20"/>
  <c r="U190" i="20"/>
  <c r="U191" i="20"/>
  <c r="U192" i="20"/>
  <c r="U193" i="20"/>
  <c r="U194" i="20"/>
  <c r="U195" i="20"/>
  <c r="U196" i="20"/>
  <c r="U197" i="20"/>
  <c r="U198" i="20"/>
  <c r="U199" i="20"/>
  <c r="U200" i="20"/>
  <c r="U201" i="20"/>
  <c r="U202" i="20"/>
  <c r="U203" i="20"/>
  <c r="U204" i="20"/>
  <c r="U205" i="20"/>
  <c r="U206" i="20"/>
  <c r="U207" i="20"/>
  <c r="U208" i="20"/>
  <c r="U209" i="20"/>
  <c r="U210" i="20"/>
  <c r="U211" i="20"/>
  <c r="U212" i="20"/>
  <c r="U213" i="20"/>
  <c r="U214" i="20"/>
  <c r="U215" i="20"/>
  <c r="U216" i="20"/>
  <c r="U217" i="20"/>
  <c r="U218" i="20"/>
  <c r="U219" i="20"/>
  <c r="U220" i="20"/>
  <c r="U221" i="20"/>
  <c r="U222" i="20"/>
  <c r="U223" i="20"/>
  <c r="U224" i="20"/>
  <c r="U225" i="20"/>
  <c r="U226" i="20"/>
  <c r="U227" i="20"/>
  <c r="U228" i="20"/>
  <c r="U229" i="20"/>
  <c r="U230" i="20"/>
  <c r="U231" i="20"/>
  <c r="U232" i="20"/>
  <c r="U233" i="20"/>
  <c r="U234" i="20"/>
  <c r="U235" i="20"/>
  <c r="U236" i="20"/>
  <c r="U237" i="20"/>
  <c r="U238" i="20"/>
  <c r="U239" i="20"/>
  <c r="U240" i="20"/>
  <c r="U241" i="20"/>
  <c r="U242" i="20"/>
  <c r="U243" i="20"/>
  <c r="U244" i="20"/>
  <c r="U245" i="20"/>
  <c r="U246" i="20"/>
  <c r="U247" i="20"/>
  <c r="U248" i="20"/>
  <c r="U249" i="20"/>
  <c r="U250" i="20"/>
  <c r="U251" i="20"/>
  <c r="U252" i="20"/>
  <c r="U253" i="20"/>
  <c r="U254" i="20"/>
  <c r="U255" i="20"/>
  <c r="U256" i="20"/>
  <c r="U257" i="20"/>
  <c r="U258" i="20"/>
  <c r="U259" i="20"/>
  <c r="U260" i="20"/>
  <c r="U261" i="20"/>
  <c r="U262" i="20"/>
  <c r="U263" i="20"/>
  <c r="U264" i="20"/>
  <c r="U265" i="20"/>
  <c r="U266" i="20"/>
  <c r="U267" i="20"/>
  <c r="U268" i="20"/>
  <c r="U269" i="20"/>
  <c r="U270" i="20"/>
  <c r="U271" i="20"/>
  <c r="U272" i="20"/>
  <c r="U273" i="20"/>
  <c r="U274" i="20"/>
  <c r="U275" i="20"/>
  <c r="U276" i="20"/>
  <c r="U277" i="20"/>
  <c r="U278" i="20"/>
  <c r="U279" i="20"/>
  <c r="U280" i="20"/>
  <c r="U281" i="20"/>
  <c r="U282" i="20"/>
  <c r="U283" i="20"/>
  <c r="U284" i="20"/>
  <c r="U285" i="20"/>
  <c r="U286" i="20"/>
  <c r="U287" i="20"/>
  <c r="U288" i="20"/>
  <c r="U289" i="20"/>
  <c r="U290" i="20"/>
  <c r="U291" i="20"/>
  <c r="U292" i="20"/>
  <c r="U293" i="20"/>
  <c r="U294" i="20"/>
  <c r="U295" i="20"/>
  <c r="U296" i="20"/>
  <c r="U297" i="20"/>
  <c r="U298" i="20"/>
  <c r="U299" i="20"/>
  <c r="U300" i="20"/>
  <c r="U301" i="20"/>
  <c r="U302" i="20"/>
  <c r="U303" i="20"/>
  <c r="U304" i="20"/>
  <c r="U305" i="20"/>
  <c r="U306" i="20"/>
  <c r="U307" i="20"/>
  <c r="U308" i="20"/>
  <c r="U309" i="20"/>
  <c r="U310" i="20"/>
  <c r="U311" i="20"/>
  <c r="U312" i="20"/>
  <c r="U313" i="20"/>
  <c r="U314" i="20"/>
  <c r="U315" i="20"/>
  <c r="U316" i="20"/>
  <c r="U317" i="20"/>
  <c r="U318" i="20"/>
  <c r="U319" i="20"/>
  <c r="U320" i="20"/>
  <c r="U321" i="20"/>
  <c r="U322" i="20"/>
  <c r="U323" i="20"/>
  <c r="U324" i="20"/>
  <c r="U325" i="20"/>
  <c r="U326" i="20"/>
  <c r="U327" i="20"/>
  <c r="U328" i="20"/>
  <c r="U329" i="20"/>
  <c r="U330" i="20"/>
  <c r="U331" i="20"/>
  <c r="U332" i="20"/>
  <c r="U333" i="20"/>
  <c r="U334" i="20"/>
  <c r="U335" i="20"/>
  <c r="U336" i="20"/>
  <c r="U337" i="20"/>
  <c r="U338" i="20"/>
  <c r="U339" i="20"/>
  <c r="U340" i="20"/>
  <c r="U341" i="20"/>
  <c r="U342" i="20"/>
  <c r="U343" i="20"/>
  <c r="U344" i="20"/>
  <c r="U345" i="20"/>
  <c r="U346" i="20"/>
  <c r="U347" i="20"/>
  <c r="U348" i="20"/>
  <c r="U349" i="20"/>
  <c r="U350" i="20"/>
  <c r="U351" i="20"/>
  <c r="U352" i="20"/>
  <c r="U353" i="20"/>
  <c r="U354" i="20"/>
  <c r="U355" i="20"/>
  <c r="U356" i="20"/>
  <c r="U357" i="20"/>
  <c r="U358" i="20"/>
  <c r="U359" i="20"/>
  <c r="U360" i="20"/>
  <c r="U361" i="20"/>
  <c r="U362" i="20"/>
  <c r="U363" i="20"/>
  <c r="U364" i="20"/>
  <c r="U365" i="20"/>
  <c r="U366" i="20"/>
  <c r="U367" i="20"/>
  <c r="U368" i="20"/>
  <c r="U369" i="20"/>
  <c r="U370" i="20"/>
  <c r="U371" i="20"/>
  <c r="U372" i="20"/>
  <c r="U373" i="20"/>
  <c r="U374" i="20"/>
  <c r="U375" i="20"/>
  <c r="U376" i="20"/>
  <c r="U377" i="20"/>
  <c r="U378" i="20"/>
  <c r="U379" i="20"/>
  <c r="U380" i="20"/>
  <c r="U381" i="20"/>
  <c r="U382" i="20"/>
  <c r="U383" i="20"/>
  <c r="U384" i="20"/>
  <c r="U385" i="20"/>
  <c r="U386" i="20"/>
  <c r="U387" i="20"/>
  <c r="U388" i="20"/>
  <c r="U389" i="20"/>
  <c r="U390" i="20"/>
  <c r="U391" i="20"/>
  <c r="U392" i="20"/>
  <c r="U393" i="20"/>
  <c r="U394" i="20"/>
  <c r="U395" i="20"/>
  <c r="U396" i="20"/>
  <c r="U397" i="20"/>
  <c r="U398" i="20"/>
  <c r="U399" i="20"/>
  <c r="U400" i="20"/>
  <c r="U401" i="20"/>
  <c r="U402" i="20"/>
  <c r="U403"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C12" i="18" l="1"/>
  <c r="D9" i="18"/>
  <c r="C6" i="18"/>
  <c r="D3" i="18"/>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heme 2 DB.xlsx!ULB_Data" type="102" refreshedVersion="5" minRefreshableVersion="5">
    <extLst>
      <ext xmlns:x15="http://schemas.microsoft.com/office/spreadsheetml/2010/11/main" uri="{DE250136-89BD-433C-8126-D09CA5730AF9}">
        <x15:connection id="ULB_Data-3bf0289d-ac02-47da-813a-0f84290f7a65">
          <x15:rangePr sourceName="_xlcn.WorksheetConnection_Theme2DB.xlsxULB_Data"/>
        </x15:connection>
      </ext>
    </extLst>
  </connection>
</connections>
</file>

<file path=xl/sharedStrings.xml><?xml version="1.0" encoding="utf-8"?>
<sst xmlns="http://schemas.openxmlformats.org/spreadsheetml/2006/main" count="4477" uniqueCount="816">
  <si>
    <t>Navi Mumbai</t>
  </si>
  <si>
    <t>Karhad</t>
  </si>
  <si>
    <t>Lonavala</t>
  </si>
  <si>
    <t>Mul</t>
  </si>
  <si>
    <t>Vita</t>
  </si>
  <si>
    <t>Panhala</t>
  </si>
  <si>
    <t>Kolhapur</t>
  </si>
  <si>
    <t>Mahabaleshwar</t>
  </si>
  <si>
    <t>Malkapur_K</t>
  </si>
  <si>
    <t>Indapur</t>
  </si>
  <si>
    <t>Vadgaon</t>
  </si>
  <si>
    <t>Sasvad</t>
  </si>
  <si>
    <t>Panchgani</t>
  </si>
  <si>
    <t>Uran Islampur</t>
  </si>
  <si>
    <t>Mira-Bhayandar</t>
  </si>
  <si>
    <t>Junnar</t>
  </si>
  <si>
    <t>Chandrapur_M</t>
  </si>
  <si>
    <t>Murgud</t>
  </si>
  <si>
    <t>Ambarnath</t>
  </si>
  <si>
    <t>Pandharpur</t>
  </si>
  <si>
    <t>Mauda CT</t>
  </si>
  <si>
    <t>Tasgaon</t>
  </si>
  <si>
    <t>Ratnagiri</t>
  </si>
  <si>
    <t>Khanapur_M</t>
  </si>
  <si>
    <t>Katol</t>
  </si>
  <si>
    <t>Gadhinglaj</t>
  </si>
  <si>
    <t>Wardha</t>
  </si>
  <si>
    <t>Khopoli</t>
  </si>
  <si>
    <t>Kagal</t>
  </si>
  <si>
    <t>Mahad</t>
  </si>
  <si>
    <t>Hingoli</t>
  </si>
  <si>
    <t>Bhor</t>
  </si>
  <si>
    <t>Vasai Virar</t>
  </si>
  <si>
    <t>Pune</t>
  </si>
  <si>
    <t>Koregaon</t>
  </si>
  <si>
    <t>Palus</t>
  </si>
  <si>
    <t>Rahimatpur</t>
  </si>
  <si>
    <t>Latur</t>
  </si>
  <si>
    <t>Vaijapur</t>
  </si>
  <si>
    <t>Kuhi</t>
  </si>
  <si>
    <t>Satara</t>
  </si>
  <si>
    <t>Vengurla</t>
  </si>
  <si>
    <t>Shirpur- Warwade</t>
  </si>
  <si>
    <t>Malwan</t>
  </si>
  <si>
    <t>Narkhed</t>
  </si>
  <si>
    <t>Kurundvad</t>
  </si>
  <si>
    <t>Sangamner</t>
  </si>
  <si>
    <t>Umred</t>
  </si>
  <si>
    <t>Sawantwadi</t>
  </si>
  <si>
    <t>Uran</t>
  </si>
  <si>
    <t>Pen</t>
  </si>
  <si>
    <t>Jejuri</t>
  </si>
  <si>
    <t>Kulgaon-Badlapur</t>
  </si>
  <si>
    <t>Malkapur_S</t>
  </si>
  <si>
    <t>Gangakhed</t>
  </si>
  <si>
    <t>Pimpri Chinchwad</t>
  </si>
  <si>
    <t>Karjat_R</t>
  </si>
  <si>
    <t>Udgir</t>
  </si>
  <si>
    <t>Ausa</t>
  </si>
  <si>
    <t>Hingana</t>
  </si>
  <si>
    <t>Talegaon Dabhade</t>
  </si>
  <si>
    <t>Trimbak</t>
  </si>
  <si>
    <t>Daund</t>
  </si>
  <si>
    <t>Solapur</t>
  </si>
  <si>
    <t>Parli</t>
  </si>
  <si>
    <t>Barshi</t>
  </si>
  <si>
    <t>Shirala</t>
  </si>
  <si>
    <t>Sailu</t>
  </si>
  <si>
    <t>Thane</t>
  </si>
  <si>
    <t>Shendurjanaghat</t>
  </si>
  <si>
    <t>Khandala</t>
  </si>
  <si>
    <t>Nagpur</t>
  </si>
  <si>
    <t>Akole</t>
  </si>
  <si>
    <t>Nanded Waghala</t>
  </si>
  <si>
    <t>Shirur</t>
  </si>
  <si>
    <t>Mhaswad</t>
  </si>
  <si>
    <t>Dapoli Camp</t>
  </si>
  <si>
    <t>Shahada</t>
  </si>
  <si>
    <t>Phaltan</t>
  </si>
  <si>
    <t>Ramtek</t>
  </si>
  <si>
    <t>Georai</t>
  </si>
  <si>
    <t>Tala</t>
  </si>
  <si>
    <t>Varangaon</t>
  </si>
  <si>
    <t>Nashik</t>
  </si>
  <si>
    <t>Roha Ashtami</t>
  </si>
  <si>
    <t>Devgad</t>
  </si>
  <si>
    <t>Pathri</t>
  </si>
  <si>
    <t>Pachora</t>
  </si>
  <si>
    <t>Dahanu</t>
  </si>
  <si>
    <t>Ballarpur</t>
  </si>
  <si>
    <t>Ambad</t>
  </si>
  <si>
    <t>Kankavli</t>
  </si>
  <si>
    <t>Kudal</t>
  </si>
  <si>
    <t>Amravati</t>
  </si>
  <si>
    <t>Murud-Janjira</t>
  </si>
  <si>
    <t>Jalgaon</t>
  </si>
  <si>
    <t>Paithan</t>
  </si>
  <si>
    <t>Rahuri</t>
  </si>
  <si>
    <t>Lonand</t>
  </si>
  <si>
    <t>Kalyan Dombivali</t>
  </si>
  <si>
    <t>Rajapur</t>
  </si>
  <si>
    <t>Kundalwadi</t>
  </si>
  <si>
    <t>Bhiwapur</t>
  </si>
  <si>
    <t>Karanja</t>
  </si>
  <si>
    <t>Sinnar</t>
  </si>
  <si>
    <t>Partur</t>
  </si>
  <si>
    <t>Bhadgaon</t>
  </si>
  <si>
    <t>Pombhurna</t>
  </si>
  <si>
    <t>Bhiwandi Nizampur</t>
  </si>
  <si>
    <t>Chimur</t>
  </si>
  <si>
    <t>Panvel</t>
  </si>
  <si>
    <t>Deglur</t>
  </si>
  <si>
    <t>Deolali Pravara</t>
  </si>
  <si>
    <t>Palghar</t>
  </si>
  <si>
    <t>Wadi</t>
  </si>
  <si>
    <t>Sindkhed Raja</t>
  </si>
  <si>
    <t>Anjangaon Surji</t>
  </si>
  <si>
    <t>Warud</t>
  </si>
  <si>
    <t>Kurduvadi</t>
  </si>
  <si>
    <t>Achalpur</t>
  </si>
  <si>
    <t>Majalegaon</t>
  </si>
  <si>
    <t>Gangapur_A</t>
  </si>
  <si>
    <t>Shirdi</t>
  </si>
  <si>
    <t>Brahmapuri</t>
  </si>
  <si>
    <t>Kavathe Mahankal</t>
  </si>
  <si>
    <t>Amalner</t>
  </si>
  <si>
    <t>Murtizapur</t>
  </si>
  <si>
    <t>Khed</t>
  </si>
  <si>
    <t>Desaiganj</t>
  </si>
  <si>
    <t>Patan_Mh</t>
  </si>
  <si>
    <t>Beed</t>
  </si>
  <si>
    <t>Alandi</t>
  </si>
  <si>
    <t>Bhagur</t>
  </si>
  <si>
    <t>Rajguru Nagar</t>
  </si>
  <si>
    <t>Yavatmal</t>
  </si>
  <si>
    <t>Gadchandur</t>
  </si>
  <si>
    <t>Jintur</t>
  </si>
  <si>
    <t>Kalameshwar</t>
  </si>
  <si>
    <t>Mowad</t>
  </si>
  <si>
    <t>Nagbhid</t>
  </si>
  <si>
    <t>Sillod</t>
  </si>
  <si>
    <t>Dhule</t>
  </si>
  <si>
    <t>Dahiwadi</t>
  </si>
  <si>
    <t>Khuldabad</t>
  </si>
  <si>
    <t>Jalna</t>
  </si>
  <si>
    <t>Kadegaon</t>
  </si>
  <si>
    <t>Sangli</t>
  </si>
  <si>
    <t>Ichhalkaranji</t>
  </si>
  <si>
    <t>Mandangad</t>
  </si>
  <si>
    <t>Matheran</t>
  </si>
  <si>
    <t>Ner</t>
  </si>
  <si>
    <t>Kasai Dodamarg</t>
  </si>
  <si>
    <t>Mahadula</t>
  </si>
  <si>
    <t>Nilanga</t>
  </si>
  <si>
    <t>Jawhar</t>
  </si>
  <si>
    <t>Shrirampur</t>
  </si>
  <si>
    <t>Kalamb_Y</t>
  </si>
  <si>
    <t>Kalamnuri</t>
  </si>
  <si>
    <t>Aundha</t>
  </si>
  <si>
    <t>WANADONGRI</t>
  </si>
  <si>
    <t>Kalamb_O</t>
  </si>
  <si>
    <t>Arni</t>
  </si>
  <si>
    <t>Kannad</t>
  </si>
  <si>
    <t>Khamgaon</t>
  </si>
  <si>
    <t>Chikhaldara</t>
  </si>
  <si>
    <t>Khalapur</t>
  </si>
  <si>
    <t>Shahpur_T</t>
  </si>
  <si>
    <t>Karmala</t>
  </si>
  <si>
    <t>Ardharpur</t>
  </si>
  <si>
    <t>Bhum</t>
  </si>
  <si>
    <t>Jafrabad</t>
  </si>
  <si>
    <t>Bhatakuli</t>
  </si>
  <si>
    <t>Savda</t>
  </si>
  <si>
    <t>Naldurg</t>
  </si>
  <si>
    <t>Ahmedpur</t>
  </si>
  <si>
    <t>Nandurbar</t>
  </si>
  <si>
    <t>Gond Pipari</t>
  </si>
  <si>
    <t>Chandur Railway</t>
  </si>
  <si>
    <t>Bhandara</t>
  </si>
  <si>
    <t>Rahta Pimplas</t>
  </si>
  <si>
    <t>Ulhasnagar</t>
  </si>
  <si>
    <t>Maindargi</t>
  </si>
  <si>
    <t>Guhagar</t>
  </si>
  <si>
    <t>Manwat</t>
  </si>
  <si>
    <t>Selu</t>
  </si>
  <si>
    <t>Manglurpir</t>
  </si>
  <si>
    <t>Dharangaon</t>
  </si>
  <si>
    <t>Chandur Baazar</t>
  </si>
  <si>
    <t>Himayatnagar</t>
  </si>
  <si>
    <t>Igatpuri</t>
  </si>
  <si>
    <t>Gondiya</t>
  </si>
  <si>
    <t>Erandol</t>
  </si>
  <si>
    <t>Risod</t>
  </si>
  <si>
    <t>Deoli_W</t>
  </si>
  <si>
    <t>Ashta_MH</t>
  </si>
  <si>
    <t>Korpana</t>
  </si>
  <si>
    <t>Kaij</t>
  </si>
  <si>
    <t>Mahur</t>
  </si>
  <si>
    <t>Bhusawal</t>
  </si>
  <si>
    <t>Jamner</t>
  </si>
  <si>
    <t>Raver</t>
  </si>
  <si>
    <t>Tirora</t>
  </si>
  <si>
    <t>Sangole</t>
  </si>
  <si>
    <t>Darwha</t>
  </si>
  <si>
    <t>Biloli</t>
  </si>
  <si>
    <t>Jaysingpur</t>
  </si>
  <si>
    <t>Deoni</t>
  </si>
  <si>
    <t>Nandura</t>
  </si>
  <si>
    <t>Wai</t>
  </si>
  <si>
    <t>Sakoli</t>
  </si>
  <si>
    <t>Devrukh</t>
  </si>
  <si>
    <t>Deori_G</t>
  </si>
  <si>
    <t>Nandgaon</t>
  </si>
  <si>
    <t>Mehkar</t>
  </si>
  <si>
    <t>Chiplun</t>
  </si>
  <si>
    <t>Murum</t>
  </si>
  <si>
    <t>Khapa</t>
  </si>
  <si>
    <t>Bhokardan</t>
  </si>
  <si>
    <t>Umarga</t>
  </si>
  <si>
    <t>Mukhed</t>
  </si>
  <si>
    <t>Hinganghat</t>
  </si>
  <si>
    <t>Dudhani</t>
  </si>
  <si>
    <t>Manmad</t>
  </si>
  <si>
    <t>Wani</t>
  </si>
  <si>
    <t>Arvi</t>
  </si>
  <si>
    <t>Sindhkheda</t>
  </si>
  <si>
    <t>Bodwad</t>
  </si>
  <si>
    <t>Nevassa</t>
  </si>
  <si>
    <t>Parbhani</t>
  </si>
  <si>
    <t>Baramati</t>
  </si>
  <si>
    <t>Karanja_Was</t>
  </si>
  <si>
    <t>Soygaon</t>
  </si>
  <si>
    <t>Shirur Anantpal</t>
  </si>
  <si>
    <t>Rajura</t>
  </si>
  <si>
    <t>Lakhani</t>
  </si>
  <si>
    <t>Balapur</t>
  </si>
  <si>
    <t>Palam</t>
  </si>
  <si>
    <t>Badnapur</t>
  </si>
  <si>
    <t>Washim</t>
  </si>
  <si>
    <t>Daryapur</t>
  </si>
  <si>
    <t>Mudkhed</t>
  </si>
  <si>
    <t>Malegaon</t>
  </si>
  <si>
    <t>Kopargaon</t>
  </si>
  <si>
    <t>Osmanabad</t>
  </si>
  <si>
    <t>Pauni</t>
  </si>
  <si>
    <t>Yeola</t>
  </si>
  <si>
    <t>Ghansawangi</t>
  </si>
  <si>
    <t>Gadchiroli</t>
  </si>
  <si>
    <t>Satana</t>
  </si>
  <si>
    <t>Mantha</t>
  </si>
  <si>
    <t>Purna</t>
  </si>
  <si>
    <t>Warora</t>
  </si>
  <si>
    <t>Pusad</t>
  </si>
  <si>
    <t>Shriwardhan</t>
  </si>
  <si>
    <t>Waduj</t>
  </si>
  <si>
    <t>Chakur</t>
  </si>
  <si>
    <t>Kinwat</t>
  </si>
  <si>
    <t>Goregaon</t>
  </si>
  <si>
    <t>Chakan</t>
  </si>
  <si>
    <t>Ghatanji</t>
  </si>
  <si>
    <t>Murbad</t>
  </si>
  <si>
    <t>Mohol</t>
  </si>
  <si>
    <t>Vikramgad</t>
  </si>
  <si>
    <t>Peth</t>
  </si>
  <si>
    <t>Saoli</t>
  </si>
  <si>
    <t>Phulambri</t>
  </si>
  <si>
    <t>Morshi</t>
  </si>
  <si>
    <t>Samudrapur</t>
  </si>
  <si>
    <t>Lanja</t>
  </si>
  <si>
    <t>Chopada</t>
  </si>
  <si>
    <t>Malegaon Zahangir</t>
  </si>
  <si>
    <t>Sindi</t>
  </si>
  <si>
    <t>Nandgaon Khandeshwar</t>
  </si>
  <si>
    <t>Tumsar</t>
  </si>
  <si>
    <t>Medha</t>
  </si>
  <si>
    <t>Sonpeth</t>
  </si>
  <si>
    <t>Kanhan-Pipri</t>
  </si>
  <si>
    <t>Umarkhed</t>
  </si>
  <si>
    <t>Digras</t>
  </si>
  <si>
    <t>Babhulgaon</t>
  </si>
  <si>
    <t>Hadgaon</t>
  </si>
  <si>
    <t>Deola</t>
  </si>
  <si>
    <t>Mahagaon</t>
  </si>
  <si>
    <t>Yawal</t>
  </si>
  <si>
    <t>Nawapur</t>
  </si>
  <si>
    <t>Jath</t>
  </si>
  <si>
    <t>Parsivni</t>
  </si>
  <si>
    <t>Poladpur</t>
  </si>
  <si>
    <t>Malkapur_B</t>
  </si>
  <si>
    <t>Maregaon</t>
  </si>
  <si>
    <t>Deulgaon Raja</t>
  </si>
  <si>
    <t>Jalgaon Jamod</t>
  </si>
  <si>
    <t>Renapur</t>
  </si>
  <si>
    <t>Teosa</t>
  </si>
  <si>
    <t>Pathardi</t>
  </si>
  <si>
    <t>Kalwan</t>
  </si>
  <si>
    <t>Mohpa</t>
  </si>
  <si>
    <t>Chandwad</t>
  </si>
  <si>
    <t>Akola</t>
  </si>
  <si>
    <t>Kandhar</t>
  </si>
  <si>
    <t>Tuljapur</t>
  </si>
  <si>
    <t>Parola</t>
  </si>
  <si>
    <t>Mohadi</t>
  </si>
  <si>
    <t>Naigaon</t>
  </si>
  <si>
    <t>Aurangabad</t>
  </si>
  <si>
    <t>Dhadgaon Wadfalya</t>
  </si>
  <si>
    <t>Ashti_W</t>
  </si>
  <si>
    <t>Sindewahi</t>
  </si>
  <si>
    <t>Karjat_A</t>
  </si>
  <si>
    <t>Alibag</t>
  </si>
  <si>
    <t>Ralegaon</t>
  </si>
  <si>
    <t>Jalkot</t>
  </si>
  <si>
    <t>Dharmabad</t>
  </si>
  <si>
    <t>Faizpur</t>
  </si>
  <si>
    <t>Patur</t>
  </si>
  <si>
    <t>Malshiras</t>
  </si>
  <si>
    <t>Talasari</t>
  </si>
  <si>
    <t>Sengaon</t>
  </si>
  <si>
    <t>Pulgaon</t>
  </si>
  <si>
    <t>Shegaon</t>
  </si>
  <si>
    <t>Lonar</t>
  </si>
  <si>
    <t>Jamkhed</t>
  </si>
  <si>
    <t>Chikhli</t>
  </si>
  <si>
    <t>Lakhandur</t>
  </si>
  <si>
    <t>Vashi</t>
  </si>
  <si>
    <t>Shirur Kasar</t>
  </si>
  <si>
    <t>Ambajogi</t>
  </si>
  <si>
    <t>Akkalkot</t>
  </si>
  <si>
    <t>Dindori_N</t>
  </si>
  <si>
    <t>Mhasala</t>
  </si>
  <si>
    <t>Dharur</t>
  </si>
  <si>
    <t>Telhara</t>
  </si>
  <si>
    <t>Aheri</t>
  </si>
  <si>
    <t>Sironcha</t>
  </si>
  <si>
    <t>Zari</t>
  </si>
  <si>
    <t>Vaibhavwadi</t>
  </si>
  <si>
    <t>Basmat</t>
  </si>
  <si>
    <t>Dharni</t>
  </si>
  <si>
    <t>Sakri</t>
  </si>
  <si>
    <t>Loha</t>
  </si>
  <si>
    <t>Kamptee</t>
  </si>
  <si>
    <t>Bhamragad</t>
  </si>
  <si>
    <t>Lohara B.</t>
  </si>
  <si>
    <t>Chalisgaon</t>
  </si>
  <si>
    <t>Akot</t>
  </si>
  <si>
    <t>Paranda</t>
  </si>
  <si>
    <t>Patoda</t>
  </si>
  <si>
    <t>Wadavani</t>
  </si>
  <si>
    <t>Salekasa</t>
  </si>
  <si>
    <t>Savner</t>
  </si>
  <si>
    <t>Madha</t>
  </si>
  <si>
    <t>Mokhada</t>
  </si>
  <si>
    <t>Etapalli</t>
  </si>
  <si>
    <t>Dhanora</t>
  </si>
  <si>
    <t>Jivati</t>
  </si>
  <si>
    <t>Bhokar</t>
  </si>
  <si>
    <t>Shrigonda</t>
  </si>
  <si>
    <t>Barshi Taklii</t>
  </si>
  <si>
    <t>Niphad</t>
  </si>
  <si>
    <t>Manora</t>
  </si>
  <si>
    <t>Kurkheda</t>
  </si>
  <si>
    <t>Mangaon</t>
  </si>
  <si>
    <t>Sadak Arjuni</t>
  </si>
  <si>
    <t>Korchi</t>
  </si>
  <si>
    <t>Surgana</t>
  </si>
  <si>
    <t>Parner</t>
  </si>
  <si>
    <t>Ashti_B</t>
  </si>
  <si>
    <t>Arjuni</t>
  </si>
  <si>
    <t>Motala</t>
  </si>
  <si>
    <t>Sangrampur</t>
  </si>
  <si>
    <t>Shevgaon</t>
  </si>
  <si>
    <t>Armori</t>
  </si>
  <si>
    <t>Mulchera</t>
  </si>
  <si>
    <t>Ahmednagar</t>
  </si>
  <si>
    <t>Ahmednagar Cantonment Board</t>
  </si>
  <si>
    <t>Ahmednagar city</t>
  </si>
  <si>
    <t>Buldhana</t>
  </si>
  <si>
    <t>Chandrapur</t>
  </si>
  <si>
    <t>Chamorshi</t>
  </si>
  <si>
    <t>Amgaon</t>
  </si>
  <si>
    <t>Gondia</t>
  </si>
  <si>
    <t>Muktainagar</t>
  </si>
  <si>
    <t>Raigad</t>
  </si>
  <si>
    <t>Ajara</t>
  </si>
  <si>
    <t>Hatkanagale</t>
  </si>
  <si>
    <t>Chandgad</t>
  </si>
  <si>
    <t>Kamptee cantonment board</t>
  </si>
  <si>
    <t>Butibori</t>
  </si>
  <si>
    <t>Nanded</t>
  </si>
  <si>
    <t>Taloda</t>
  </si>
  <si>
    <t>Deolali_Cantonment Board</t>
  </si>
  <si>
    <t>Wada</t>
  </si>
  <si>
    <t>Sindhudurg</t>
  </si>
  <si>
    <t>SIndhudurg</t>
  </si>
  <si>
    <t>Mangalwedha</t>
  </si>
  <si>
    <t>Pandharkawada</t>
  </si>
  <si>
    <t>Dhanaki</t>
  </si>
  <si>
    <t>Umri/ Peth Umri</t>
  </si>
  <si>
    <t>Mumbai city</t>
  </si>
  <si>
    <t>Konkan</t>
  </si>
  <si>
    <t>Population category</t>
  </si>
  <si>
    <t>3 star</t>
  </si>
  <si>
    <t>odf++</t>
  </si>
  <si>
    <t>5 star</t>
  </si>
  <si>
    <t>odf+</t>
  </si>
  <si>
    <t>ODF+</t>
  </si>
  <si>
    <t>1 star</t>
  </si>
  <si>
    <t>ODF</t>
  </si>
  <si>
    <t>ODF++</t>
  </si>
  <si>
    <t>I</t>
  </si>
  <si>
    <t>II</t>
  </si>
  <si>
    <t>V</t>
  </si>
  <si>
    <t>IV</t>
  </si>
  <si>
    <t>III</t>
  </si>
  <si>
    <t>No star</t>
  </si>
  <si>
    <t>No ODF</t>
  </si>
  <si>
    <t>Hupari</t>
  </si>
  <si>
    <t>Shirol</t>
  </si>
  <si>
    <t>Dondaicha Warwade</t>
  </si>
  <si>
    <t>Dehu Road (CB)</t>
  </si>
  <si>
    <t>Pune (CB)</t>
  </si>
  <si>
    <t>Kirkee (CB)</t>
  </si>
  <si>
    <t>Bhadravati</t>
  </si>
  <si>
    <t>Shendurni</t>
  </si>
  <si>
    <t>Mumbai city &amp; Mumbai suburban</t>
  </si>
  <si>
    <t>Dattapur Dhamangaon/ Dhamangaon railway</t>
  </si>
  <si>
    <t>not found</t>
  </si>
  <si>
    <t>not available</t>
  </si>
  <si>
    <t>Water Plus</t>
  </si>
  <si>
    <t>Not required</t>
  </si>
  <si>
    <t>Vadgaon Maval</t>
  </si>
  <si>
    <t>not relevant</t>
  </si>
  <si>
    <t>NA</t>
  </si>
  <si>
    <t>NA (put under Cat. IV in SS 2020)</t>
  </si>
  <si>
    <t>* SS averages</t>
  </si>
  <si>
    <t>NA (SLP)</t>
  </si>
  <si>
    <t>NA (Cert)</t>
  </si>
  <si>
    <t>NA ((DO)</t>
  </si>
  <si>
    <t xml:space="preserve"> -</t>
  </si>
  <si>
    <t>NA ((ciizen feedback)</t>
  </si>
  <si>
    <t>NA (total)</t>
  </si>
  <si>
    <t>SA (SLP)</t>
  </si>
  <si>
    <t>SA (SLP)_T.25</t>
  </si>
  <si>
    <t>SA (SLP)_T.10</t>
  </si>
  <si>
    <t>SA (SLP)_T.5</t>
  </si>
  <si>
    <t>SA (Cert)</t>
  </si>
  <si>
    <t>SA (Cert)_T.25</t>
  </si>
  <si>
    <t>SA (Cert)_T.10</t>
  </si>
  <si>
    <t>SA (Cert)_T.5</t>
  </si>
  <si>
    <t>SA (DO)</t>
  </si>
  <si>
    <t>SA ((DO)_T.25</t>
  </si>
  <si>
    <t>SA ((DO)_T.10</t>
  </si>
  <si>
    <t>SA ((DO)_T.5</t>
  </si>
  <si>
    <t>SA (ciizen feedback)</t>
  </si>
  <si>
    <t>SA (ciizen feedback)_T.25</t>
  </si>
  <si>
    <t>SA (ciizen feedback)_T.10</t>
  </si>
  <si>
    <t>SA (ciizen feedback)_T.5</t>
  </si>
  <si>
    <t>SA (total)</t>
  </si>
  <si>
    <t>SA (total)_T.25</t>
  </si>
  <si>
    <t>SA (total)_T.10</t>
  </si>
  <si>
    <t>SA (total)_T.5</t>
  </si>
  <si>
    <t>SA (SLP)_Cat.I</t>
  </si>
  <si>
    <t>SA (SLP)_Cat.II</t>
  </si>
  <si>
    <t>SA (SLP)_Cat.III</t>
  </si>
  <si>
    <t>SA (SLP)_Cat.IV</t>
  </si>
  <si>
    <t>SA (SLP)_Cat.V</t>
  </si>
  <si>
    <t>SA (Cert)__Cat.I</t>
  </si>
  <si>
    <t>SA (Cert)__Cat.II</t>
  </si>
  <si>
    <t>SA (Cert)__Cat.III</t>
  </si>
  <si>
    <t>SA (Cert)__Cat.IV</t>
  </si>
  <si>
    <t>SA (Cert)__Cat.V</t>
  </si>
  <si>
    <t>SA ((DO)__Cat.I</t>
  </si>
  <si>
    <t>SA ((DO)__Cat.II</t>
  </si>
  <si>
    <t>SA ((DO)__Cat.III</t>
  </si>
  <si>
    <t>SA ((DO)__Cat.IV</t>
  </si>
  <si>
    <t>-</t>
  </si>
  <si>
    <t>SA ((DO)__Cat.V</t>
  </si>
  <si>
    <t>SA ((ciizen feedback)__Cat.I</t>
  </si>
  <si>
    <t>SA ((ciizen feedback)__Cat.II</t>
  </si>
  <si>
    <t>SA ((ciizen feedback)__Cat.III</t>
  </si>
  <si>
    <t>SA ((ciizen feedback)__Cat.IV</t>
  </si>
  <si>
    <t>SA ((ciizen feedback)__Cat.V</t>
  </si>
  <si>
    <t>SA (total)__Cat.I</t>
  </si>
  <si>
    <t>SA (total)__Cat.II</t>
  </si>
  <si>
    <t>SA (total)__Cat.III</t>
  </si>
  <si>
    <t>SA (total)__Cat.IV</t>
  </si>
  <si>
    <t>SA (total)__Cat.V</t>
  </si>
  <si>
    <t>SA (SLP)_T.25_Cat.I</t>
  </si>
  <si>
    <t>SA (SLP)_T.10_Cat.I</t>
  </si>
  <si>
    <t>SA (SLP)_T.5_Cat.I</t>
  </si>
  <si>
    <t>SA (SLP)_T.3_Cat.I</t>
  </si>
  <si>
    <t>SA (SLP)_T.1_Cat.I</t>
  </si>
  <si>
    <t>SA (Cert)_T.25_Cat.I</t>
  </si>
  <si>
    <t>SA (Cert)_T.10_Cat.I</t>
  </si>
  <si>
    <t>SA (Cert)_T.5_Cat.I</t>
  </si>
  <si>
    <t>SA (Cert)_T.3_Cat.I</t>
  </si>
  <si>
    <t>SA (Cert)_T.1_Cat.I</t>
  </si>
  <si>
    <t>SA (ciizen voice)_T.25_Cat.I</t>
  </si>
  <si>
    <t>SA (ciizen voice)_T.10_Cat.I</t>
  </si>
  <si>
    <t>SA (ciizen voice)_T.5_Cat.I</t>
  </si>
  <si>
    <t>SA (ciizen voice)_T.3_Cat.I</t>
  </si>
  <si>
    <t>SA (ciizen voice)_T.1_Cat.I</t>
  </si>
  <si>
    <t>SA (total)__T.25_Cat.I</t>
  </si>
  <si>
    <t>SA (total)__T.10_Cat.I</t>
  </si>
  <si>
    <t>SA (total)__T.5_Cat.I</t>
  </si>
  <si>
    <t>SA (total)__T.3_Cat.I</t>
  </si>
  <si>
    <t>SA (total)__T.1_Cat.I</t>
  </si>
  <si>
    <t>SA (SLP)_T.25_Cat.II</t>
  </si>
  <si>
    <t>SA (SLP)_T.10_Cat.II</t>
  </si>
  <si>
    <t>SA (SLP)_T.5_Cat.II</t>
  </si>
  <si>
    <t>SA (SLP)_T.3_Cat.II</t>
  </si>
  <si>
    <t>SA (SLP)_T.1_Cat.II</t>
  </si>
  <si>
    <t>SA (Cert)_T.25_Cat.II</t>
  </si>
  <si>
    <t>SA (Cert)_T.10_Cat.II</t>
  </si>
  <si>
    <t>SA (Cert)_T.5_Cat.II</t>
  </si>
  <si>
    <t>SA (Cert)_T.3_Cat.II</t>
  </si>
  <si>
    <t>SA (Cert)_T.1_Cat.II</t>
  </si>
  <si>
    <t>SA (ciizen voice)_T.25_Cat.II</t>
  </si>
  <si>
    <t>SA (ciizen voice)_T.10_Cat.II</t>
  </si>
  <si>
    <t>SA (ciizen voice)_T.5_Cat.II</t>
  </si>
  <si>
    <t>SA (ciizen voice)_T.3_Cat.II</t>
  </si>
  <si>
    <t>SA (ciizen voice)_T.1_Cat.II</t>
  </si>
  <si>
    <t>SA (total)__T.25_Cat.II</t>
  </si>
  <si>
    <t>SA (total)__T.10_Cat.II</t>
  </si>
  <si>
    <t>SA (total)__T.5_Cat.II</t>
  </si>
  <si>
    <t>SA (total)__T.3_Cat.II</t>
  </si>
  <si>
    <t>SA (total)__T.1_Cat.II</t>
  </si>
  <si>
    <t>SA (SLP)_T.25_Cat.III</t>
  </si>
  <si>
    <t>SA (SLP)_T.10_Cat.III</t>
  </si>
  <si>
    <t>SA (SLP)_T.5_Cat.III</t>
  </si>
  <si>
    <t>SA (SLP)_T.3_Cat.III</t>
  </si>
  <si>
    <t>SA (SLP)_T.1_Cat.III</t>
  </si>
  <si>
    <t>SA (Cert)_T.25_Cat.III</t>
  </si>
  <si>
    <t>SA (Cert)_T.10_Cat.III</t>
  </si>
  <si>
    <t>SA (Cert)_T.5_Cat.III</t>
  </si>
  <si>
    <t>SA (Cert)_T.3_Cat.III</t>
  </si>
  <si>
    <t>SA (Cert)_T.1_Cat.III</t>
  </si>
  <si>
    <t>SA (ciizen voice)_T.25_Cat.III</t>
  </si>
  <si>
    <t>SA (ciizen voice)_T.10_Cat.III</t>
  </si>
  <si>
    <t>SA (ciizen voice)_T.5_Cat.III</t>
  </si>
  <si>
    <t>SA (ciizen voice)_T.3_Cat.III</t>
  </si>
  <si>
    <t>SA (ciizen voice)_T.1_Cat.III</t>
  </si>
  <si>
    <t>SA (total)__T.25_Cat.III</t>
  </si>
  <si>
    <t>SA (total)__T.10_Cat.III</t>
  </si>
  <si>
    <t>SA (total)__T.5_Cat.III</t>
  </si>
  <si>
    <t>SA (total)__T.3_Cat.III</t>
  </si>
  <si>
    <t>SA (total)__T.1_Cat.III</t>
  </si>
  <si>
    <t>SA (SLP)_T.25_Cat.IV</t>
  </si>
  <si>
    <t>SA (SLP)_T.10_Cat.IV</t>
  </si>
  <si>
    <t>SA (SLP)_T.5_Cat.IV</t>
  </si>
  <si>
    <t>SA (SLP)_T.3_Cat.IV</t>
  </si>
  <si>
    <t>SA (SLP)_T.1_Cat.IV</t>
  </si>
  <si>
    <t>SA (Cert)_T.25_Cat.IV</t>
  </si>
  <si>
    <t>SA (Cert)_T.10_Cat.IV</t>
  </si>
  <si>
    <t>SA (Cert)_T.5_Cat.IV</t>
  </si>
  <si>
    <t>SA (Cert)_T.3_Cat.IV</t>
  </si>
  <si>
    <t>SA (Cert)_T.1_Cat.IV</t>
  </si>
  <si>
    <t>SA (ciizen voice)_T.25_Cat.IV</t>
  </si>
  <si>
    <t>SA (ciizen voice)_T.10_Cat.IV</t>
  </si>
  <si>
    <t>SA (ciizen voice)_T.5_Cat.IV</t>
  </si>
  <si>
    <t>SA (ciizen voice)_T.3_Cat.IV</t>
  </si>
  <si>
    <t>SA (ciizen voice)_T.1_Cat.IV</t>
  </si>
  <si>
    <t>SA (total)__T.25_Cat.IV</t>
  </si>
  <si>
    <t>SA (total)__T.10_Cat.IV</t>
  </si>
  <si>
    <t>SA (total)__T.5_Cat.IV</t>
  </si>
  <si>
    <t>SA (total)__T.3_Cat.IV</t>
  </si>
  <si>
    <t>SA (total)__T.1_Cat.IV</t>
  </si>
  <si>
    <t>SA (SLP)_T.25_Cat.V</t>
  </si>
  <si>
    <t>SA (SLP)_T.10_Cat.V</t>
  </si>
  <si>
    <t>SA (SLP)_T.5_Cat.V</t>
  </si>
  <si>
    <t>SA (SLP)_T.3_Cat.V</t>
  </si>
  <si>
    <t>SA (SLP)_T.1_Cat.V</t>
  </si>
  <si>
    <t>SA (Cert)_T.25_Cat.V</t>
  </si>
  <si>
    <t>SA (Cert)_T.10_Cat.V</t>
  </si>
  <si>
    <t>SA (Cert)_T.5_Cat.V</t>
  </si>
  <si>
    <t>SA (Cert)_T.3_Cat.V</t>
  </si>
  <si>
    <t>SA (Cert)_T.1_Cat.V</t>
  </si>
  <si>
    <t>SA (ciizen voice)_T.25_Cat.V</t>
  </si>
  <si>
    <t>SA (ciizen voice)_T.10_Cat.V</t>
  </si>
  <si>
    <t>SA (ciizen voice)_T.5_Cat.V</t>
  </si>
  <si>
    <t>SA (ciizen voice)_T.3_Cat.V</t>
  </si>
  <si>
    <t>SA (ciizen voice)_T.1_Cat.V</t>
  </si>
  <si>
    <t>SA (total)__T.25_Cat.V</t>
  </si>
  <si>
    <t>SA (total)__T.10_Cat.V</t>
  </si>
  <si>
    <t>SA (total)__T.5_Cat.V</t>
  </si>
  <si>
    <t>SA (total)__T.3_Cat.V</t>
  </si>
  <si>
    <t>SA (total)__T.1_Cat.V</t>
  </si>
  <si>
    <t>*District level averages</t>
  </si>
  <si>
    <t>TS (district average)</t>
  </si>
  <si>
    <t>TS (T.5_dist.)</t>
  </si>
  <si>
    <t>TS (T.3_dist)</t>
  </si>
  <si>
    <t>TS (Top.)</t>
  </si>
  <si>
    <t>SLP (district average)</t>
  </si>
  <si>
    <t>SLP ((T.5_dist.)</t>
  </si>
  <si>
    <t>SLP (district average)_T.3</t>
  </si>
  <si>
    <t>SLP (district average)_Top.</t>
  </si>
  <si>
    <t>Cert (district average)</t>
  </si>
  <si>
    <t>Cert (district average)_T.5</t>
  </si>
  <si>
    <t>Cert (district average)_T.3</t>
  </si>
  <si>
    <t>Cert (district average)_Top.</t>
  </si>
  <si>
    <t>CV (district average)</t>
  </si>
  <si>
    <t>CV (district average)_T.5</t>
  </si>
  <si>
    <t>CV (district average)_T.3</t>
  </si>
  <si>
    <t>CV (district average)_Top.</t>
  </si>
  <si>
    <t>* Majhi Vasundhara averages</t>
  </si>
  <si>
    <r>
      <t xml:space="preserve"># </t>
    </r>
    <r>
      <rPr>
        <b/>
        <i/>
        <sz val="11"/>
        <color theme="1"/>
        <rFont val="Calibri"/>
        <family val="2"/>
        <scheme val="minor"/>
      </rPr>
      <t>Note:</t>
    </r>
    <r>
      <rPr>
        <sz val="11"/>
        <color theme="1"/>
        <rFont val="Calibri"/>
        <family val="2"/>
        <scheme val="minor"/>
      </rPr>
      <t xml:space="preserve"> for this assessment, scores were accorded only based on the MIS submitted and no physical verification was carried out on the ground of Corona.</t>
    </r>
  </si>
  <si>
    <t>SA (overall)</t>
  </si>
  <si>
    <t>SA (Nagar Panchayat)</t>
  </si>
  <si>
    <t>SA (Amrut City)</t>
  </si>
  <si>
    <t>SA (Nagar Parishad)</t>
  </si>
  <si>
    <t>SA (overall)_T.25</t>
  </si>
  <si>
    <t>SA (overall)_T.10</t>
  </si>
  <si>
    <t>SA (overall)_T.5</t>
  </si>
  <si>
    <t>GFC SS2021</t>
  </si>
  <si>
    <t>Sr. no.</t>
  </si>
  <si>
    <t>City Name</t>
  </si>
  <si>
    <t>District Name</t>
  </si>
  <si>
    <t>Division Name</t>
  </si>
  <si>
    <t>Population</t>
  </si>
  <si>
    <t>NR/ZR (2020)</t>
  </si>
  <si>
    <t>SR (2020)</t>
  </si>
  <si>
    <t>NR/ZR (2021)</t>
  </si>
  <si>
    <t>SR (2021)</t>
  </si>
  <si>
    <t>GFC SS2020</t>
  </si>
  <si>
    <t>ODF SS2020</t>
  </si>
  <si>
    <t>ODF SS2021</t>
  </si>
  <si>
    <t>SLP- obtained SS2020</t>
  </si>
  <si>
    <t>SLP % score SS2020</t>
  </si>
  <si>
    <t>Cert.- obtained SS2020</t>
  </si>
  <si>
    <t>Cert.-max. marks SS2020</t>
  </si>
  <si>
    <t>Cert. % score SS2020</t>
  </si>
  <si>
    <t>DO- obtained SS2020</t>
  </si>
  <si>
    <t>DO-max. marks SS2020</t>
  </si>
  <si>
    <t>DO % score SS2020</t>
  </si>
  <si>
    <t>CP- obtained SS2020</t>
  </si>
  <si>
    <t>CP-max. marks SS2020</t>
  </si>
  <si>
    <t>CP % score SS2020</t>
  </si>
  <si>
    <t>Total score (obtained) SS2020</t>
  </si>
  <si>
    <t>Total score (max) SS2020</t>
  </si>
  <si>
    <t>Total % score SS2020</t>
  </si>
  <si>
    <t>SLP- obtained SS2021</t>
  </si>
  <si>
    <t>SLP-max. marks SS2021</t>
  </si>
  <si>
    <t>SLP % score SS2021</t>
  </si>
  <si>
    <t>CV- obtained SS2021</t>
  </si>
  <si>
    <t>CV-max. marks SS2021</t>
  </si>
  <si>
    <t>CV % score SS2021</t>
  </si>
  <si>
    <t>Cert.- obtained SS2021</t>
  </si>
  <si>
    <t>Cert.-max. marks SS2021</t>
  </si>
  <si>
    <t>Cert. % score SS2021</t>
  </si>
  <si>
    <t>Total score (obtained) SS2021</t>
  </si>
  <si>
    <t>Total score (max) SS2021</t>
  </si>
  <si>
    <t>Total % score SS2021</t>
  </si>
  <si>
    <t>SLP + Cert. (obtained) SS2020</t>
  </si>
  <si>
    <t>SLP + Cert. (max.) SS2020</t>
  </si>
  <si>
    <t>SLP + Cert. (% score) SS2020</t>
  </si>
  <si>
    <t>SLP + Cert. (obtained) SS2021</t>
  </si>
  <si>
    <t>SLP + Cert. (max.) SS2021</t>
  </si>
  <si>
    <t>SLP + Cert. (% score) SS2021</t>
  </si>
  <si>
    <r>
      <t xml:space="preserve">NA </t>
    </r>
    <r>
      <rPr>
        <sz val="9"/>
        <color rgb="FF000000"/>
        <rFont val="Calibri"/>
        <family val="2"/>
        <scheme val="minor"/>
      </rPr>
      <t>(put under Cat. V in SS 2020)</t>
    </r>
  </si>
  <si>
    <t>Grand Total</t>
  </si>
  <si>
    <t>Row Labels</t>
  </si>
  <si>
    <t>SLP-max. marks SS2020</t>
  </si>
  <si>
    <t>NA 2020</t>
  </si>
  <si>
    <t>NA 2021</t>
  </si>
  <si>
    <t>SA 2020</t>
  </si>
  <si>
    <t>SA 2021</t>
  </si>
  <si>
    <t>SA Cat 2020</t>
  </si>
  <si>
    <t>SA Cat 2021</t>
  </si>
  <si>
    <t>SA Cat t.10 2021</t>
  </si>
  <si>
    <t>TS-NA 2020</t>
  </si>
  <si>
    <t>TS-NA 2021</t>
  </si>
  <si>
    <t>TS-SA 2020</t>
  </si>
  <si>
    <t>TS-SA 2021</t>
  </si>
  <si>
    <t>TS-SA cat 2020</t>
  </si>
  <si>
    <t>TS-SA cat 2021</t>
  </si>
  <si>
    <t>TS-SA cat t.10 2021</t>
  </si>
  <si>
    <t>SLP NA 2020</t>
  </si>
  <si>
    <t>SLP NA 2021</t>
  </si>
  <si>
    <t>SLP SA 2020</t>
  </si>
  <si>
    <t>SLP SA 2021</t>
  </si>
  <si>
    <t>SLP SA cat 2020</t>
  </si>
  <si>
    <t>SLP SA cat 2021</t>
  </si>
  <si>
    <t>SLP SA cat t.10 2021</t>
  </si>
  <si>
    <t>SLP - NA 2020</t>
  </si>
  <si>
    <t>SLP - NA 2021</t>
  </si>
  <si>
    <t>SLP - SA 2020</t>
  </si>
  <si>
    <t>SLP - SA 2021</t>
  </si>
  <si>
    <t>SLP - SA cat 2020</t>
  </si>
  <si>
    <t>SLP - SA cat 2021</t>
  </si>
  <si>
    <t>SLP - SA cat t.10 2021</t>
  </si>
  <si>
    <t>NA cert 2020</t>
  </si>
  <si>
    <t>NA cert 2021</t>
  </si>
  <si>
    <t>SA Cert 2020</t>
  </si>
  <si>
    <t>SA cert 2021</t>
  </si>
  <si>
    <t>SA cert cat 2021</t>
  </si>
  <si>
    <t>SA cert cat 2020</t>
  </si>
  <si>
    <t>SA cert cat t.10 2021</t>
  </si>
  <si>
    <t>cert - NA cert 2020</t>
  </si>
  <si>
    <t>cert - NA cert 2021</t>
  </si>
  <si>
    <t>cert - SA cert 2020</t>
  </si>
  <si>
    <t>cert - SA cert 2021</t>
  </si>
  <si>
    <t>cert - SA cat 2020</t>
  </si>
  <si>
    <t>cert - SA cat 2021</t>
  </si>
  <si>
    <t>cert - SA cat t.10 2021</t>
  </si>
  <si>
    <t>SA CV 2020</t>
  </si>
  <si>
    <t>SA CV 2021</t>
  </si>
  <si>
    <t>SA CV  cat 2020</t>
  </si>
  <si>
    <t>SA CV cat 2021</t>
  </si>
  <si>
    <t>SA CV cat t.10 2021</t>
  </si>
  <si>
    <t>NA CV 2020</t>
  </si>
  <si>
    <t>NA CV 2021</t>
  </si>
  <si>
    <t>CV - NA CV 2020</t>
  </si>
  <si>
    <t>CV -NA CV 2021</t>
  </si>
  <si>
    <t>CV - SA CV 2020</t>
  </si>
  <si>
    <t>CV - SA CV 2021</t>
  </si>
  <si>
    <t>CV - SA CV cat 2020</t>
  </si>
  <si>
    <t>CV - SA CV cat 2021</t>
  </si>
  <si>
    <t>CV - SA CV t.10 2021</t>
  </si>
  <si>
    <t>NA 2022</t>
  </si>
  <si>
    <t>SA 2022</t>
  </si>
  <si>
    <t>GFC SS2022</t>
  </si>
  <si>
    <t>ODF SS2022</t>
  </si>
  <si>
    <t>SLP % score SS2022</t>
  </si>
  <si>
    <t>SLP- obtained SS2022</t>
  </si>
  <si>
    <t>SLP-max. marks SS2022</t>
  </si>
  <si>
    <t>CV % score SS2022</t>
  </si>
  <si>
    <t>CV- obtained SS2022</t>
  </si>
  <si>
    <t>CV-max. marks SS2022</t>
  </si>
  <si>
    <t>Cert. % score SS2022</t>
  </si>
  <si>
    <t>Cert.- obtained SS2022</t>
  </si>
  <si>
    <t>Cert.-max. marks SS2022</t>
  </si>
  <si>
    <t>Total % score SS20222</t>
  </si>
  <si>
    <t>Total score (max) SS2022</t>
  </si>
  <si>
    <t>Total score (obtained) SS2022</t>
  </si>
  <si>
    <t>SLP + Cert. (% score) SS2022</t>
  </si>
  <si>
    <t>SLP + Cert. (obtained) SS2022</t>
  </si>
  <si>
    <t>SLP + Cert. (max.) SS2022</t>
  </si>
  <si>
    <t>SA Cat 2022</t>
  </si>
  <si>
    <t>TS-NA 2022</t>
  </si>
  <si>
    <t>TS-SA cat 2022</t>
  </si>
  <si>
    <t>SLP NA 2022</t>
  </si>
  <si>
    <t>SLP SA cat 2022</t>
  </si>
  <si>
    <t>SLP SA 2022</t>
  </si>
  <si>
    <t>SLP - NA 2022</t>
  </si>
  <si>
    <t>SLP SA cat t.10 2022</t>
  </si>
  <si>
    <t>SLP - SA 2022</t>
  </si>
  <si>
    <t>SLP - SA cat 2022</t>
  </si>
  <si>
    <t>SLP - SA cat t.10 2022</t>
  </si>
  <si>
    <t>NA cert 2022</t>
  </si>
  <si>
    <t>SA cert 2022</t>
  </si>
  <si>
    <t>SA cert cat 2022</t>
  </si>
  <si>
    <t>SA cert cat t.10 2022</t>
  </si>
  <si>
    <t>cert - NA cert 2022</t>
  </si>
  <si>
    <t>cert - SA cert 2022</t>
  </si>
  <si>
    <t>cert - SA cat 2022</t>
  </si>
  <si>
    <t>cert - SA cat t.10 2022</t>
  </si>
  <si>
    <t>NA CV 2022</t>
  </si>
  <si>
    <t>SA CV 2022</t>
  </si>
  <si>
    <t>SA CV cat 2022</t>
  </si>
  <si>
    <t>SA CV cat t.10 2022</t>
  </si>
  <si>
    <t>CV -NA CV 2022</t>
  </si>
  <si>
    <t>CV - SA CV 2022</t>
  </si>
  <si>
    <t>CV - SA CV cat 2022</t>
  </si>
  <si>
    <t>CV - SA CV t.10 2022</t>
  </si>
  <si>
    <t>NR/ZR (2022)</t>
  </si>
  <si>
    <t>SR (2022)</t>
  </si>
  <si>
    <t>SA Cat t.10 2022</t>
  </si>
  <si>
    <t>TS-SA 2022</t>
  </si>
  <si>
    <t>TS-SA cat t.10 2022</t>
  </si>
  <si>
    <t>SLP % share21</t>
  </si>
  <si>
    <t>CV% share21</t>
  </si>
  <si>
    <t>Cert.% share21</t>
  </si>
  <si>
    <t>SLP % share22</t>
  </si>
  <si>
    <t>CV % share22</t>
  </si>
  <si>
    <t>Cert. % share22</t>
  </si>
  <si>
    <t>ULB</t>
  </si>
  <si>
    <t>SLP 2021</t>
  </si>
  <si>
    <t>SLP 2022</t>
  </si>
  <si>
    <t>CV 2021</t>
  </si>
  <si>
    <t>CV 2022</t>
  </si>
  <si>
    <t>Cert 2021</t>
  </si>
  <si>
    <t>Cert 2022</t>
  </si>
  <si>
    <t>TS 2020</t>
  </si>
  <si>
    <t>TS 2021</t>
  </si>
  <si>
    <t>TS 2022</t>
  </si>
  <si>
    <t xml:space="preserve"> NR 20</t>
  </si>
  <si>
    <t xml:space="preserve"> SR 20</t>
  </si>
  <si>
    <t xml:space="preserve"> NR 21</t>
  </si>
  <si>
    <t xml:space="preserve"> SR 21</t>
  </si>
  <si>
    <t>NR 22</t>
  </si>
  <si>
    <t xml:space="preserve"> SR 22</t>
  </si>
  <si>
    <t xml:space="preserve"> SLP + Cert 20</t>
  </si>
  <si>
    <t xml:space="preserve"> SLP + Cert 21</t>
  </si>
  <si>
    <t xml:space="preserve"> SLP + Cert 22</t>
  </si>
  <si>
    <t>CV% 21</t>
  </si>
  <si>
    <t>CERT% 21</t>
  </si>
  <si>
    <t>SLP% 21</t>
  </si>
  <si>
    <t>SLP% 22</t>
  </si>
  <si>
    <t>CV% 22</t>
  </si>
  <si>
    <t>CERT% 22</t>
  </si>
  <si>
    <t xml:space="preserve">TS-NA </t>
  </si>
  <si>
    <t xml:space="preserve">TS-SA </t>
  </si>
  <si>
    <t xml:space="preserve"> TS-SA cat </t>
  </si>
  <si>
    <t xml:space="preserve">TS-SA cat t.10 </t>
  </si>
  <si>
    <t xml:space="preserve">SLP - NA </t>
  </si>
  <si>
    <t xml:space="preserve"> SLP - SA </t>
  </si>
  <si>
    <t>SLP - SA cat</t>
  </si>
  <si>
    <t xml:space="preserve"> SLP - SA cat t.10 </t>
  </si>
  <si>
    <t>CERT - NA</t>
  </si>
  <si>
    <t xml:space="preserve">CERT - SA </t>
  </si>
  <si>
    <t xml:space="preserve">CERT - SA cat </t>
  </si>
  <si>
    <t xml:space="preserve">CERT - SA cat t.10 </t>
  </si>
  <si>
    <t xml:space="preserve"> CV -NA</t>
  </si>
  <si>
    <t xml:space="preserve">CV - SA </t>
  </si>
  <si>
    <t>CV - SA cat</t>
  </si>
  <si>
    <t xml:space="preserve">CV - SA t.10 </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</si>
</sst>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scheme val="minor"/>
    </font>
    <font>
      <b/>
      <sz val="11"/>
      <color rgb="FF8D8F90"/>
      <name val="Arial"/>
      <family val="2"/>
    </font>
    <font>
      <sz val="11"/>
      <color rgb="FF8D8F90"/>
      <name val="Arial"/>
      <family val="2"/>
    </font>
    <font>
      <sz val="11"/>
      <color rgb="FF212529"/>
      <name val="Roboto"/>
    </font>
    <font>
      <sz val="7"/>
      <color rgb="FF212529"/>
      <name val="Arial"/>
      <family val="2"/>
    </font>
    <font>
      <sz val="12"/>
      <color theme="1"/>
      <name val="Calibri"/>
      <family val="2"/>
      <scheme val="minor"/>
    </font>
    <font>
      <sz val="12"/>
      <color rgb="FF212529"/>
      <name val="Roboto"/>
    </font>
    <font>
      <b/>
      <sz val="11"/>
      <color theme="1"/>
      <name val="Calibri"/>
      <family val="2"/>
      <scheme val="minor"/>
    </font>
    <font>
      <b/>
      <i/>
      <sz val="12"/>
      <color theme="1"/>
      <name val="Calibri"/>
      <family val="2"/>
      <scheme val="minor"/>
    </font>
    <font>
      <b/>
      <i/>
      <sz val="10"/>
      <color rgb="FF8D8F90"/>
      <name val="Arial"/>
      <family val="2"/>
    </font>
    <font>
      <b/>
      <i/>
      <sz val="12"/>
      <color rgb="FF8D8F90"/>
      <name val="Arial"/>
      <family val="2"/>
    </font>
    <font>
      <b/>
      <i/>
      <sz val="11"/>
      <color theme="1"/>
      <name val="Calibri"/>
      <family val="2"/>
      <scheme val="minor"/>
    </font>
    <font>
      <sz val="11"/>
      <color theme="1"/>
      <name val="Roboto"/>
    </font>
    <font>
      <sz val="11"/>
      <color theme="1"/>
      <name val="Arial"/>
      <family val="2"/>
    </font>
    <font>
      <sz val="11"/>
      <color rgb="FF000000"/>
      <name val="Calibri"/>
      <family val="2"/>
      <scheme val="minor"/>
    </font>
    <font>
      <sz val="9"/>
      <color rgb="FF000000"/>
      <name val="Calibri"/>
      <family val="2"/>
      <scheme val="minor"/>
    </font>
    <font>
      <sz val="11"/>
      <color theme="1"/>
      <name val="Calibri"/>
      <family val="2"/>
      <scheme val="minor"/>
    </font>
    <font>
      <b/>
      <sz val="26"/>
      <color theme="1"/>
      <name val="Arial Black"/>
      <family val="2"/>
    </font>
    <font>
      <sz val="26"/>
      <color theme="1"/>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FFFFF"/>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571B3"/>
        <bgColor indexed="64"/>
      </patternFill>
    </fill>
    <fill>
      <patternFill patternType="solid">
        <fgColor theme="4" tint="0.59999389629810485"/>
        <bgColor indexed="64"/>
      </patternFill>
    </fill>
    <fill>
      <patternFill patternType="solid">
        <fgColor rgb="FFE1B4EA"/>
        <bgColor indexed="64"/>
      </patternFill>
    </fill>
    <fill>
      <patternFill patternType="solid">
        <fgColor rgb="FFFEF2CB"/>
        <bgColor indexed="64"/>
      </patternFill>
    </fill>
    <fill>
      <patternFill patternType="solid">
        <fgColor rgb="FFECECEC"/>
        <bgColor indexed="64"/>
      </patternFill>
    </fill>
    <fill>
      <patternFill patternType="solid">
        <fgColor rgb="FFFBE4D5"/>
        <bgColor indexed="64"/>
      </patternFill>
    </fill>
    <fill>
      <patternFill patternType="solid">
        <fgColor rgb="FFC5E0B3"/>
        <bgColor indexed="64"/>
      </patternFill>
    </fill>
    <fill>
      <patternFill patternType="solid">
        <fgColor theme="7" tint="0.39997558519241921"/>
        <bgColor indexed="64"/>
      </patternFill>
    </fill>
    <fill>
      <patternFill patternType="solid">
        <fgColor rgb="FFF6FC04"/>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CCCCCC"/>
      </left>
      <right/>
      <top style="medium">
        <color rgb="FF000000"/>
      </top>
      <bottom style="medium">
        <color rgb="FF000000"/>
      </bottom>
      <diagonal/>
    </border>
    <border>
      <left style="medium">
        <color rgb="FFCCCCCC"/>
      </left>
      <right/>
      <top style="medium">
        <color rgb="FFCCCCCC"/>
      </top>
      <bottom style="medium">
        <color rgb="FF000000"/>
      </bottom>
      <diagonal/>
    </border>
    <border>
      <left/>
      <right style="medium">
        <color rgb="FF000000"/>
      </right>
      <top style="medium">
        <color rgb="FFCCCCCC"/>
      </top>
      <bottom/>
      <diagonal/>
    </border>
    <border>
      <left style="medium">
        <color rgb="FFCCCCCC"/>
      </left>
      <right style="medium">
        <color rgb="FF000000"/>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diagonal/>
    </border>
    <border>
      <left style="medium">
        <color rgb="FFCCCCCC"/>
      </left>
      <right style="medium">
        <color rgb="FF000000"/>
      </right>
      <top/>
      <bottom style="medium">
        <color rgb="FF000000"/>
      </bottom>
      <diagonal/>
    </border>
    <border>
      <left style="medium">
        <color rgb="FFCCCCCC"/>
      </left>
      <right style="medium">
        <color rgb="FF000000"/>
      </right>
      <top/>
      <bottom/>
      <diagonal/>
    </border>
  </borders>
  <cellStyleXfs count="2">
    <xf numFmtId="0" fontId="0" fillId="0" borderId="0"/>
    <xf numFmtId="9" fontId="16" fillId="0" borderId="0" applyFont="0" applyFill="0" applyBorder="0" applyAlignment="0" applyProtection="0"/>
  </cellStyleXfs>
  <cellXfs count="174">
    <xf numFmtId="0" fontId="0" fillId="0" borderId="0" xfId="0"/>
    <xf numFmtId="0" fontId="0" fillId="0" borderId="1" xfId="0" applyBorder="1"/>
    <xf numFmtId="0" fontId="0" fillId="0" borderId="1" xfId="0" applyBorder="1" applyAlignment="1">
      <alignment vertical="top"/>
    </xf>
    <xf numFmtId="0" fontId="0" fillId="3" borderId="1" xfId="0" applyFill="1" applyBorder="1"/>
    <xf numFmtId="0" fontId="0" fillId="2" borderId="1" xfId="0" applyFill="1" applyBorder="1"/>
    <xf numFmtId="0" fontId="0" fillId="0" borderId="2" xfId="0" applyBorder="1"/>
    <xf numFmtId="0" fontId="0" fillId="0" borderId="0" xfId="0" applyBorder="1"/>
    <xf numFmtId="0" fontId="8" fillId="5" borderId="1" xfId="0" applyFont="1" applyFill="1" applyBorder="1" applyAlignment="1">
      <alignment horizontal="center" vertical="top"/>
    </xf>
    <xf numFmtId="0" fontId="7" fillId="3" borderId="1" xfId="0" applyFont="1" applyFill="1" applyBorder="1" applyAlignment="1">
      <alignment vertical="top"/>
    </xf>
    <xf numFmtId="0" fontId="7" fillId="0" borderId="1" xfId="0" applyFont="1" applyBorder="1" applyAlignment="1">
      <alignment vertical="top"/>
    </xf>
    <xf numFmtId="0" fontId="7" fillId="4" borderId="1" xfId="0" applyFont="1" applyFill="1" applyBorder="1"/>
    <xf numFmtId="0" fontId="7" fillId="3" borderId="1" xfId="0" applyFont="1" applyFill="1" applyBorder="1"/>
    <xf numFmtId="0" fontId="0" fillId="3" borderId="1" xfId="0" applyFont="1" applyFill="1" applyBorder="1"/>
    <xf numFmtId="0" fontId="0" fillId="3" borderId="3" xfId="0" applyFont="1" applyFill="1" applyBorder="1"/>
    <xf numFmtId="0" fontId="0" fillId="3" borderId="2" xfId="0" applyFill="1" applyBorder="1"/>
    <xf numFmtId="0" fontId="0" fillId="3" borderId="3" xfId="0" applyFill="1" applyBorder="1"/>
    <xf numFmtId="0" fontId="7" fillId="6" borderId="0" xfId="0" applyFont="1" applyFill="1" applyAlignment="1">
      <alignment vertical="top"/>
    </xf>
    <xf numFmtId="0" fontId="8" fillId="5" borderId="1" xfId="0" applyFont="1" applyFill="1" applyBorder="1" applyAlignment="1">
      <alignment horizontal="center" vertical="top" wrapText="1"/>
    </xf>
    <xf numFmtId="0" fontId="10" fillId="3" borderId="1" xfId="0" applyFont="1" applyFill="1" applyBorder="1" applyAlignment="1">
      <alignment horizontal="center" vertical="top" wrapText="1"/>
    </xf>
    <xf numFmtId="0" fontId="7" fillId="0" borderId="1" xfId="0" applyFont="1" applyBorder="1"/>
    <xf numFmtId="0" fontId="0" fillId="0" borderId="5" xfId="0" applyBorder="1" applyAlignment="1">
      <alignment wrapText="1"/>
    </xf>
    <xf numFmtId="0" fontId="0" fillId="0" borderId="6" xfId="0" applyBorder="1" applyAlignment="1">
      <alignment wrapText="1"/>
    </xf>
    <xf numFmtId="0" fontId="0" fillId="0" borderId="6" xfId="0" applyBorder="1" applyAlignment="1">
      <alignment horizontal="right" wrapText="1"/>
    </xf>
    <xf numFmtId="0" fontId="0" fillId="7" borderId="6" xfId="0" applyFill="1" applyBorder="1" applyAlignment="1">
      <alignment horizontal="right" wrapText="1"/>
    </xf>
    <xf numFmtId="0" fontId="0" fillId="7" borderId="6" xfId="0" applyFill="1" applyBorder="1" applyAlignment="1">
      <alignment wrapText="1"/>
    </xf>
    <xf numFmtId="0" fontId="0" fillId="7" borderId="6" xfId="0" applyFill="1" applyBorder="1" applyAlignment="1">
      <alignment horizontal="right" vertical="top" wrapText="1"/>
    </xf>
    <xf numFmtId="0" fontId="0" fillId="0" borderId="6" xfId="0" applyBorder="1" applyAlignment="1">
      <alignment horizontal="right" vertical="top" wrapText="1"/>
    </xf>
    <xf numFmtId="0" fontId="0" fillId="7" borderId="6" xfId="0" applyFill="1" applyBorder="1" applyAlignment="1">
      <alignment vertical="top" wrapText="1"/>
    </xf>
    <xf numFmtId="0" fontId="0" fillId="0" borderId="6" xfId="0" applyBorder="1" applyAlignment="1">
      <alignment vertical="top" wrapText="1"/>
    </xf>
    <xf numFmtId="0" fontId="0" fillId="2" borderId="6" xfId="0" applyFill="1" applyBorder="1" applyAlignment="1">
      <alignment wrapText="1"/>
    </xf>
    <xf numFmtId="0" fontId="9" fillId="11" borderId="1" xfId="0" applyFont="1" applyFill="1" applyBorder="1" applyAlignment="1">
      <alignment horizontal="center" vertical="top" wrapText="1"/>
    </xf>
    <xf numFmtId="0" fontId="7" fillId="11" borderId="1" xfId="0" applyFont="1" applyFill="1" applyBorder="1" applyAlignment="1">
      <alignment vertical="top"/>
    </xf>
    <xf numFmtId="0" fontId="0" fillId="11" borderId="1" xfId="0" applyFill="1" applyBorder="1"/>
    <xf numFmtId="0" fontId="7" fillId="11" borderId="1" xfId="0" applyFont="1" applyFill="1" applyBorder="1"/>
    <xf numFmtId="0" fontId="7" fillId="9" borderId="1" xfId="0" applyFont="1" applyFill="1" applyBorder="1"/>
    <xf numFmtId="0" fontId="0" fillId="9" borderId="1" xfId="0" applyFill="1" applyBorder="1"/>
    <xf numFmtId="0" fontId="0" fillId="9" borderId="1" xfId="0" applyFont="1" applyFill="1" applyBorder="1"/>
    <xf numFmtId="0" fontId="0" fillId="9" borderId="3" xfId="0" applyFont="1" applyFill="1" applyBorder="1"/>
    <xf numFmtId="0" fontId="0" fillId="8" borderId="1" xfId="0" applyFill="1" applyBorder="1"/>
    <xf numFmtId="0" fontId="7" fillId="8" borderId="1" xfId="0" applyFont="1" applyFill="1" applyBorder="1" applyAlignment="1">
      <alignment vertical="top"/>
    </xf>
    <xf numFmtId="0" fontId="7" fillId="8" borderId="1" xfId="0" applyFont="1" applyFill="1" applyBorder="1"/>
    <xf numFmtId="0" fontId="7" fillId="6" borderId="1" xfId="0" applyFont="1" applyFill="1" applyBorder="1"/>
    <xf numFmtId="0" fontId="7" fillId="6" borderId="1" xfId="0" applyFont="1" applyFill="1" applyBorder="1" applyAlignment="1">
      <alignment vertical="top"/>
    </xf>
    <xf numFmtId="0" fontId="0" fillId="6" borderId="1" xfId="0" applyFill="1" applyBorder="1"/>
    <xf numFmtId="0" fontId="0" fillId="6" borderId="1" xfId="0" applyFont="1" applyFill="1" applyBorder="1"/>
    <xf numFmtId="0" fontId="7" fillId="12" borderId="1" xfId="0" applyFont="1" applyFill="1" applyBorder="1"/>
    <xf numFmtId="0" fontId="0" fillId="12" borderId="1" xfId="0" applyFill="1" applyBorder="1"/>
    <xf numFmtId="0" fontId="0" fillId="12" borderId="1" xfId="0" applyFont="1" applyFill="1" applyBorder="1"/>
    <xf numFmtId="0" fontId="0" fillId="12" borderId="3" xfId="0" applyFill="1" applyBorder="1"/>
    <xf numFmtId="0" fontId="0" fillId="12" borderId="3" xfId="0" applyFont="1" applyFill="1" applyBorder="1"/>
    <xf numFmtId="0" fontId="0" fillId="10" borderId="1" xfId="0" applyFill="1" applyBorder="1"/>
    <xf numFmtId="0" fontId="7" fillId="10" borderId="1" xfId="0" applyFont="1" applyFill="1" applyBorder="1"/>
    <xf numFmtId="0" fontId="0" fillId="10" borderId="1" xfId="0" applyFont="1" applyFill="1" applyBorder="1"/>
    <xf numFmtId="0" fontId="7" fillId="2" borderId="1" xfId="0" applyFont="1" applyFill="1" applyBorder="1"/>
    <xf numFmtId="0" fontId="0" fillId="2" borderId="1" xfId="0" applyFont="1" applyFill="1" applyBorder="1"/>
    <xf numFmtId="0" fontId="0" fillId="10" borderId="3" xfId="0" applyFill="1" applyBorder="1"/>
    <xf numFmtId="0" fontId="7" fillId="13" borderId="1" xfId="0" applyFont="1" applyFill="1" applyBorder="1"/>
    <xf numFmtId="0" fontId="0" fillId="13" borderId="1" xfId="0" applyFill="1" applyBorder="1"/>
    <xf numFmtId="0" fontId="0" fillId="13" borderId="1" xfId="0" applyFont="1" applyFill="1" applyBorder="1"/>
    <xf numFmtId="0" fontId="0" fillId="13" borderId="3" xfId="0" applyFont="1" applyFill="1" applyBorder="1"/>
    <xf numFmtId="0" fontId="0" fillId="7" borderId="6" xfId="0" applyFill="1" applyBorder="1" applyAlignment="1">
      <alignment horizontal="center" vertical="top" wrapText="1"/>
    </xf>
    <xf numFmtId="0" fontId="1" fillId="7" borderId="6" xfId="0" applyFont="1" applyFill="1" applyBorder="1" applyAlignment="1">
      <alignment horizontal="center" vertical="top" wrapText="1"/>
    </xf>
    <xf numFmtId="0" fontId="1" fillId="7" borderId="4" xfId="0" applyFont="1" applyFill="1" applyBorder="1" applyAlignment="1">
      <alignment horizontal="center" vertical="top" wrapText="1"/>
    </xf>
    <xf numFmtId="0" fontId="2" fillId="14" borderId="4" xfId="0" applyFont="1" applyFill="1" applyBorder="1" applyAlignment="1">
      <alignment horizontal="center" vertical="top" wrapText="1"/>
    </xf>
    <xf numFmtId="0" fontId="1" fillId="14" borderId="4" xfId="0" applyFont="1" applyFill="1" applyBorder="1" applyAlignment="1">
      <alignment horizontal="center" vertical="top" wrapText="1"/>
    </xf>
    <xf numFmtId="0" fontId="2" fillId="7" borderId="6" xfId="0" applyFont="1" applyFill="1" applyBorder="1" applyAlignment="1">
      <alignment vertical="top" wrapText="1"/>
    </xf>
    <xf numFmtId="0" fontId="1" fillId="15" borderId="6" xfId="0" applyFont="1" applyFill="1" applyBorder="1" applyAlignment="1">
      <alignment horizontal="right" vertical="top" wrapText="1"/>
    </xf>
    <xf numFmtId="0" fontId="3" fillId="0" borderId="6" xfId="0" applyFont="1" applyBorder="1" applyAlignment="1">
      <alignment horizontal="center" vertical="center" wrapText="1"/>
    </xf>
    <xf numFmtId="0" fontId="3" fillId="0" borderId="6" xfId="0" applyFont="1" applyBorder="1" applyAlignment="1">
      <alignment horizontal="right" vertical="center" wrapText="1"/>
    </xf>
    <xf numFmtId="0" fontId="2" fillId="16" borderId="6" xfId="0" applyFont="1" applyFill="1" applyBorder="1" applyAlignment="1">
      <alignment vertical="top" wrapText="1"/>
    </xf>
    <xf numFmtId="3" fontId="0" fillId="7" borderId="6" xfId="0" applyNumberFormat="1" applyFill="1" applyBorder="1" applyAlignment="1">
      <alignment horizontal="right" vertical="top" wrapText="1"/>
    </xf>
    <xf numFmtId="0" fontId="0" fillId="0" borderId="6" xfId="0" applyBorder="1" applyAlignment="1">
      <alignment horizontal="center" vertical="top" wrapText="1"/>
    </xf>
    <xf numFmtId="0" fontId="3" fillId="0" borderId="6" xfId="0" applyFont="1" applyBorder="1" applyAlignment="1">
      <alignment horizontal="center" vertical="top" wrapText="1"/>
    </xf>
    <xf numFmtId="0" fontId="3" fillId="0" borderId="6" xfId="0" applyFont="1" applyBorder="1" applyAlignment="1">
      <alignment horizontal="right" vertical="top" wrapText="1"/>
    </xf>
    <xf numFmtId="3" fontId="0" fillId="0" borderId="6" xfId="0" applyNumberFormat="1" applyBorder="1" applyAlignment="1">
      <alignment horizontal="right" vertical="top" wrapText="1"/>
    </xf>
    <xf numFmtId="0" fontId="3" fillId="7" borderId="6" xfId="0" applyFont="1" applyFill="1" applyBorder="1" applyAlignment="1">
      <alignment horizontal="center" vertical="center" wrapText="1"/>
    </xf>
    <xf numFmtId="0" fontId="3" fillId="7" borderId="6" xfId="0" applyFont="1" applyFill="1" applyBorder="1" applyAlignment="1">
      <alignment horizontal="right" vertical="center" wrapText="1"/>
    </xf>
    <xf numFmtId="0" fontId="0" fillId="2" borderId="6" xfId="0" applyFill="1" applyBorder="1" applyAlignment="1">
      <alignment vertical="top" wrapText="1"/>
    </xf>
    <xf numFmtId="0" fontId="2" fillId="2" borderId="6" xfId="0" applyFont="1" applyFill="1" applyBorder="1" applyAlignment="1">
      <alignment vertical="top" wrapText="1"/>
    </xf>
    <xf numFmtId="3" fontId="0" fillId="0" borderId="6" xfId="0" applyNumberFormat="1" applyBorder="1" applyAlignment="1">
      <alignment horizontal="right" wrapText="1"/>
    </xf>
    <xf numFmtId="0" fontId="0" fillId="0" borderId="7" xfId="0" applyBorder="1" applyAlignment="1">
      <alignment horizontal="right" vertical="top" wrapText="1"/>
    </xf>
    <xf numFmtId="0" fontId="0" fillId="0" borderId="7" xfId="0" applyBorder="1" applyAlignment="1">
      <alignment horizontal="right" wrapText="1"/>
    </xf>
    <xf numFmtId="0" fontId="2" fillId="17" borderId="6" xfId="0" applyFont="1" applyFill="1" applyBorder="1" applyAlignment="1">
      <alignment vertical="top" wrapText="1"/>
    </xf>
    <xf numFmtId="0" fontId="0" fillId="17" borderId="6" xfId="0" applyFill="1" applyBorder="1" applyAlignment="1">
      <alignment horizontal="right" wrapText="1"/>
    </xf>
    <xf numFmtId="0" fontId="2" fillId="7" borderId="6" xfId="0" applyFont="1" applyFill="1" applyBorder="1" applyAlignment="1">
      <alignment horizontal="right" vertical="top" wrapText="1"/>
    </xf>
    <xf numFmtId="0" fontId="12" fillId="0" borderId="6" xfId="0" applyFont="1" applyBorder="1" applyAlignment="1">
      <alignment horizontal="center" vertical="center" wrapText="1"/>
    </xf>
    <xf numFmtId="0" fontId="4" fillId="0" borderId="6" xfId="0" applyFont="1" applyBorder="1" applyAlignment="1">
      <alignment horizontal="right" vertical="top" wrapText="1"/>
    </xf>
    <xf numFmtId="0" fontId="0" fillId="15" borderId="6" xfId="0" applyFill="1" applyBorder="1" applyAlignment="1">
      <alignment vertical="top" wrapText="1"/>
    </xf>
    <xf numFmtId="0" fontId="1" fillId="15" borderId="6" xfId="0" applyFont="1" applyFill="1" applyBorder="1" applyAlignment="1">
      <alignment horizontal="center" vertical="top" wrapText="1"/>
    </xf>
    <xf numFmtId="0" fontId="3" fillId="16" borderId="6" xfId="0" applyFont="1" applyFill="1" applyBorder="1" applyAlignment="1">
      <alignment horizontal="center" vertical="center" wrapText="1"/>
    </xf>
    <xf numFmtId="0" fontId="6" fillId="16" borderId="6" xfId="0" applyFont="1" applyFill="1" applyBorder="1" applyAlignment="1">
      <alignment vertical="top" wrapText="1"/>
    </xf>
    <xf numFmtId="0" fontId="0" fillId="16" borderId="6" xfId="0" applyFill="1" applyBorder="1" applyAlignment="1">
      <alignment horizontal="right" vertical="top" wrapText="1"/>
    </xf>
    <xf numFmtId="0" fontId="5" fillId="16" borderId="6" xfId="0" applyFont="1" applyFill="1" applyBorder="1" applyAlignment="1">
      <alignment vertical="top" wrapText="1"/>
    </xf>
    <xf numFmtId="0" fontId="0" fillId="16" borderId="6" xfId="0" applyFill="1" applyBorder="1" applyAlignment="1">
      <alignment horizontal="center" wrapText="1"/>
    </xf>
    <xf numFmtId="0" fontId="13" fillId="7" borderId="6" xfId="0" applyFont="1" applyFill="1" applyBorder="1" applyAlignment="1">
      <alignment vertical="top" wrapText="1"/>
    </xf>
    <xf numFmtId="0" fontId="3" fillId="16" borderId="6" xfId="0" applyFont="1" applyFill="1" applyBorder="1" applyAlignment="1">
      <alignment horizontal="right" vertical="center" wrapText="1"/>
    </xf>
    <xf numFmtId="0" fontId="3" fillId="16" borderId="6" xfId="0" applyFont="1" applyFill="1" applyBorder="1" applyAlignment="1">
      <alignment horizontal="center" vertical="top" wrapText="1"/>
    </xf>
    <xf numFmtId="0" fontId="3" fillId="16" borderId="6" xfId="0" applyFont="1" applyFill="1" applyBorder="1" applyAlignment="1">
      <alignment horizontal="right" vertical="top" wrapText="1"/>
    </xf>
    <xf numFmtId="0" fontId="14" fillId="7" borderId="6" xfId="0" applyFont="1" applyFill="1" applyBorder="1" applyAlignment="1">
      <alignment horizontal="center" vertical="top" wrapText="1"/>
    </xf>
    <xf numFmtId="0" fontId="1" fillId="14" borderId="10" xfId="0" applyFont="1" applyFill="1" applyBorder="1" applyAlignment="1">
      <alignment horizontal="center" vertical="top" wrapText="1"/>
    </xf>
    <xf numFmtId="0" fontId="1" fillId="15" borderId="11" xfId="0" applyFont="1" applyFill="1" applyBorder="1" applyAlignment="1">
      <alignment horizontal="right" vertical="top" wrapText="1"/>
    </xf>
    <xf numFmtId="0" fontId="0" fillId="0" borderId="13" xfId="0" applyBorder="1" applyAlignment="1">
      <alignment horizontal="right" vertical="top" wrapText="1"/>
    </xf>
    <xf numFmtId="0" fontId="1" fillId="15" borderId="14" xfId="0" applyFont="1" applyFill="1" applyBorder="1" applyAlignment="1">
      <alignment horizontal="right" vertical="top" wrapText="1"/>
    </xf>
    <xf numFmtId="0" fontId="1" fillId="7" borderId="9" xfId="0" applyFont="1" applyFill="1" applyBorder="1" applyAlignment="1">
      <alignment horizontal="center" vertical="top" wrapText="1"/>
    </xf>
    <xf numFmtId="0" fontId="2" fillId="7" borderId="9" xfId="0" applyFont="1" applyFill="1" applyBorder="1" applyAlignment="1">
      <alignment horizontal="right" vertical="top" wrapText="1"/>
    </xf>
    <xf numFmtId="0" fontId="2" fillId="7" borderId="12" xfId="0" applyFont="1" applyFill="1" applyBorder="1" applyAlignment="1">
      <alignment horizontal="right" vertical="top" wrapText="1"/>
    </xf>
    <xf numFmtId="0" fontId="2" fillId="7" borderId="13" xfId="0" applyFont="1" applyFill="1" applyBorder="1" applyAlignment="1">
      <alignment vertical="top" wrapText="1"/>
    </xf>
    <xf numFmtId="0" fontId="0" fillId="0" borderId="13" xfId="0" applyBorder="1" applyAlignment="1">
      <alignment vertical="top" wrapText="1"/>
    </xf>
    <xf numFmtId="0" fontId="0" fillId="7" borderId="13" xfId="0" applyFill="1" applyBorder="1" applyAlignment="1">
      <alignment horizontal="center" vertical="top" wrapText="1"/>
    </xf>
    <xf numFmtId="0" fontId="0" fillId="0" borderId="13" xfId="0" applyBorder="1" applyAlignment="1">
      <alignment horizontal="right" wrapText="1"/>
    </xf>
    <xf numFmtId="0" fontId="1" fillId="15" borderId="13" xfId="0" applyFont="1" applyFill="1" applyBorder="1" applyAlignment="1">
      <alignment horizontal="right" vertical="top" wrapText="1"/>
    </xf>
    <xf numFmtId="0" fontId="3" fillId="0" borderId="13" xfId="0" applyFont="1" applyBorder="1" applyAlignment="1">
      <alignment horizontal="center" vertical="center" wrapText="1"/>
    </xf>
    <xf numFmtId="0" fontId="3" fillId="16" borderId="13" xfId="0" applyFont="1" applyFill="1" applyBorder="1" applyAlignment="1">
      <alignment horizontal="center" vertical="center" wrapText="1"/>
    </xf>
    <xf numFmtId="0" fontId="3" fillId="0" borderId="13" xfId="0" applyFont="1" applyBorder="1" applyAlignment="1">
      <alignment horizontal="right" vertical="center" wrapText="1"/>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9" fontId="0" fillId="0" borderId="6" xfId="1" applyFont="1" applyBorder="1" applyAlignment="1">
      <alignment vertical="top" wrapText="1"/>
    </xf>
    <xf numFmtId="9" fontId="0" fillId="0" borderId="13" xfId="1" applyFont="1" applyBorder="1" applyAlignment="1">
      <alignment vertical="top" wrapText="1"/>
    </xf>
    <xf numFmtId="9" fontId="0" fillId="0" borderId="5" xfId="1" applyFont="1" applyBorder="1" applyAlignment="1">
      <alignment wrapText="1"/>
    </xf>
    <xf numFmtId="9" fontId="0" fillId="0" borderId="0" xfId="1" applyFont="1"/>
    <xf numFmtId="0" fontId="0" fillId="0" borderId="6" xfId="1" applyNumberFormat="1" applyFont="1" applyBorder="1" applyAlignment="1">
      <alignment vertical="top" wrapText="1"/>
    </xf>
    <xf numFmtId="0" fontId="0" fillId="0" borderId="5" xfId="1" applyNumberFormat="1" applyFont="1" applyBorder="1" applyAlignment="1">
      <alignment wrapText="1"/>
    </xf>
    <xf numFmtId="0" fontId="0" fillId="0" borderId="0" xfId="1" applyNumberFormat="1" applyFont="1"/>
    <xf numFmtId="0" fontId="0" fillId="0" borderId="5" xfId="0" applyNumberFormat="1" applyBorder="1" applyAlignment="1">
      <alignment wrapText="1"/>
    </xf>
    <xf numFmtId="9" fontId="0" fillId="0" borderId="5" xfId="1" applyFont="1" applyBorder="1" applyAlignment="1">
      <alignment vertical="center" wrapText="1"/>
    </xf>
    <xf numFmtId="10" fontId="0" fillId="0" borderId="0" xfId="0" applyNumberFormat="1"/>
    <xf numFmtId="2" fontId="1" fillId="15" borderId="6" xfId="0" applyNumberFormat="1" applyFont="1" applyFill="1" applyBorder="1" applyAlignment="1">
      <alignment horizontal="right" vertical="top" wrapText="1"/>
    </xf>
    <xf numFmtId="2" fontId="1" fillId="15" borderId="13" xfId="0" applyNumberFormat="1" applyFont="1" applyFill="1" applyBorder="1" applyAlignment="1">
      <alignment horizontal="right" vertical="top" wrapText="1"/>
    </xf>
    <xf numFmtId="0" fontId="2" fillId="2" borderId="4" xfId="0" applyFont="1" applyFill="1" applyBorder="1" applyAlignment="1">
      <alignment horizontal="center" vertical="top" wrapText="1"/>
    </xf>
    <xf numFmtId="0" fontId="1" fillId="2" borderId="4" xfId="0" applyFont="1" applyFill="1" applyBorder="1" applyAlignment="1">
      <alignment horizontal="center" vertical="top" wrapText="1"/>
    </xf>
    <xf numFmtId="0" fontId="2" fillId="18" borderId="4" xfId="0" applyFont="1" applyFill="1" applyBorder="1" applyAlignment="1">
      <alignment horizontal="center" vertical="top" wrapText="1"/>
    </xf>
    <xf numFmtId="0" fontId="1" fillId="18" borderId="8" xfId="0" applyFont="1" applyFill="1" applyBorder="1" applyAlignment="1">
      <alignment horizontal="center" vertical="top" wrapText="1"/>
    </xf>
    <xf numFmtId="0" fontId="1" fillId="18" borderId="4" xfId="0" applyFont="1" applyFill="1" applyBorder="1" applyAlignment="1">
      <alignment horizontal="center" vertical="top" wrapText="1"/>
    </xf>
    <xf numFmtId="0" fontId="2" fillId="19" borderId="4" xfId="0" applyFont="1" applyFill="1" applyBorder="1" applyAlignment="1">
      <alignment horizontal="center" vertical="top" wrapText="1"/>
    </xf>
    <xf numFmtId="0" fontId="1" fillId="19" borderId="4" xfId="0" applyFont="1" applyFill="1" applyBorder="1" applyAlignment="1">
      <alignment horizontal="center" vertical="top" wrapText="1"/>
    </xf>
    <xf numFmtId="2" fontId="1" fillId="19" borderId="4" xfId="0" applyNumberFormat="1" applyFont="1" applyFill="1" applyBorder="1" applyAlignment="1">
      <alignment horizontal="center" vertical="top" wrapText="1"/>
    </xf>
    <xf numFmtId="0" fontId="1" fillId="15" borderId="17" xfId="0" applyFont="1" applyFill="1" applyBorder="1" applyAlignment="1">
      <alignment horizontal="right" vertical="top" wrapText="1"/>
    </xf>
    <xf numFmtId="2" fontId="1" fillId="2" borderId="10" xfId="0" applyNumberFormat="1" applyFont="1" applyFill="1" applyBorder="1" applyAlignment="1">
      <alignment horizontal="center" vertical="top" wrapText="1"/>
    </xf>
    <xf numFmtId="2" fontId="1" fillId="15" borderId="17" xfId="0" applyNumberFormat="1" applyFont="1" applyFill="1" applyBorder="1" applyAlignment="1">
      <alignment horizontal="right" vertical="top" wrapText="1"/>
    </xf>
    <xf numFmtId="0" fontId="1" fillId="18" borderId="6" xfId="0" applyFont="1" applyFill="1" applyBorder="1" applyAlignment="1">
      <alignment horizontal="center" vertical="top" wrapText="1"/>
    </xf>
    <xf numFmtId="0" fontId="1" fillId="5" borderId="6" xfId="0" applyFont="1" applyFill="1" applyBorder="1" applyAlignment="1">
      <alignment horizontal="center" vertical="top" wrapText="1"/>
    </xf>
    <xf numFmtId="9" fontId="1" fillId="5" borderId="16" xfId="1" applyFont="1" applyFill="1" applyBorder="1" applyAlignment="1">
      <alignment horizontal="center" vertical="top" wrapText="1"/>
    </xf>
    <xf numFmtId="0" fontId="1" fillId="5" borderId="16" xfId="1" applyNumberFormat="1" applyFont="1" applyFill="1" applyBorder="1" applyAlignment="1">
      <alignment horizontal="center" vertical="top" wrapText="1"/>
    </xf>
    <xf numFmtId="0" fontId="1" fillId="5" borderId="16" xfId="0" applyFont="1" applyFill="1" applyBorder="1" applyAlignment="1">
      <alignment horizontal="center" vertical="top" wrapText="1"/>
    </xf>
    <xf numFmtId="0" fontId="1" fillId="18" borderId="16" xfId="0" applyFont="1" applyFill="1" applyBorder="1" applyAlignment="1">
      <alignment horizontal="center" vertical="top" wrapText="1"/>
    </xf>
    <xf numFmtId="9" fontId="1" fillId="18" borderId="16" xfId="1" applyFont="1" applyFill="1" applyBorder="1" applyAlignment="1">
      <alignment horizontal="center" vertical="top" wrapText="1"/>
    </xf>
    <xf numFmtId="0" fontId="1" fillId="18" borderId="16" xfId="1" applyNumberFormat="1" applyFont="1" applyFill="1" applyBorder="1" applyAlignment="1">
      <alignment horizontal="center" vertical="top" wrapText="1"/>
    </xf>
    <xf numFmtId="9" fontId="0" fillId="18" borderId="6" xfId="1" applyFont="1" applyFill="1" applyBorder="1" applyAlignment="1">
      <alignment vertical="top" wrapText="1"/>
    </xf>
    <xf numFmtId="0" fontId="0" fillId="18" borderId="6" xfId="1" applyNumberFormat="1" applyFont="1" applyFill="1" applyBorder="1" applyAlignment="1">
      <alignment vertical="top" wrapText="1"/>
    </xf>
    <xf numFmtId="0" fontId="1" fillId="2" borderId="16" xfId="0" applyFont="1" applyFill="1" applyBorder="1" applyAlignment="1">
      <alignment horizontal="center" vertical="top" wrapText="1"/>
    </xf>
    <xf numFmtId="9" fontId="1" fillId="2" borderId="16" xfId="1" applyFont="1" applyFill="1" applyBorder="1" applyAlignment="1">
      <alignment horizontal="center" vertical="top" wrapText="1"/>
    </xf>
    <xf numFmtId="0" fontId="1" fillId="2" borderId="16" xfId="1" applyNumberFormat="1" applyFont="1" applyFill="1" applyBorder="1" applyAlignment="1">
      <alignment horizontal="center" vertical="top" wrapText="1"/>
    </xf>
    <xf numFmtId="0" fontId="1" fillId="2" borderId="6" xfId="0" applyFont="1" applyFill="1" applyBorder="1" applyAlignment="1">
      <alignment horizontal="center" vertical="top" wrapText="1"/>
    </xf>
    <xf numFmtId="9" fontId="0" fillId="0" borderId="0" xfId="0" pivotButton="1" applyNumberFormat="1"/>
    <xf numFmtId="9" fontId="0" fillId="0" borderId="0" xfId="0" applyNumberFormat="1"/>
    <xf numFmtId="9" fontId="0" fillId="0" borderId="0" xfId="0" applyNumberFormat="1" applyAlignment="1">
      <alignment horizontal="left"/>
    </xf>
    <xf numFmtId="9" fontId="2" fillId="14" borderId="4" xfId="1" applyFont="1" applyFill="1" applyBorder="1" applyAlignment="1">
      <alignment horizontal="center" vertical="top" wrapText="1"/>
    </xf>
    <xf numFmtId="9" fontId="1" fillId="15" borderId="6" xfId="1" applyFont="1" applyFill="1" applyBorder="1" applyAlignment="1">
      <alignment horizontal="right" vertical="top" wrapText="1"/>
    </xf>
    <xf numFmtId="9" fontId="1" fillId="15" borderId="13" xfId="1" applyFont="1" applyFill="1" applyBorder="1" applyAlignment="1">
      <alignment horizontal="right" vertical="top" wrapText="1"/>
    </xf>
    <xf numFmtId="9" fontId="2" fillId="2" borderId="4" xfId="1" applyFont="1" applyFill="1" applyBorder="1" applyAlignment="1">
      <alignment horizontal="center" vertical="top" wrapText="1"/>
    </xf>
    <xf numFmtId="9" fontId="2" fillId="19" borderId="4" xfId="1" applyFont="1" applyFill="1" applyBorder="1" applyAlignment="1">
      <alignment horizontal="center" vertical="top" wrapText="1"/>
    </xf>
    <xf numFmtId="0" fontId="0" fillId="4" borderId="0" xfId="0" applyFill="1" applyAlignment="1">
      <alignment horizontal="left"/>
    </xf>
    <xf numFmtId="0" fontId="17" fillId="4" borderId="0" xfId="0" applyFont="1" applyFill="1" applyAlignment="1">
      <alignment horizontal="left"/>
    </xf>
    <xf numFmtId="0" fontId="18" fillId="4" borderId="0" xfId="0" applyFont="1" applyFill="1" applyAlignment="1">
      <alignment horizontal="left"/>
    </xf>
    <xf numFmtId="0" fontId="0" fillId="4" borderId="0" xfId="0" applyFill="1"/>
    <xf numFmtId="0" fontId="0" fillId="5" borderId="0" xfId="0" applyFill="1" applyAlignment="1">
      <alignment horizontal="left"/>
    </xf>
    <xf numFmtId="0" fontId="17" fillId="5" borderId="0" xfId="0" applyFont="1" applyFill="1" applyAlignment="1">
      <alignment horizontal="left"/>
    </xf>
    <xf numFmtId="0" fontId="18" fillId="5" borderId="0" xfId="0" applyFont="1" applyFill="1" applyAlignment="1">
      <alignment horizontal="left"/>
    </xf>
    <xf numFmtId="0" fontId="0" fillId="5" borderId="0" xfId="0" applyFill="1"/>
    <xf numFmtId="0" fontId="0" fillId="0" borderId="15" xfId="0" applyBorder="1" applyAlignment="1">
      <alignment horizontal="center" vertical="top" wrapText="1"/>
    </xf>
    <xf numFmtId="0" fontId="0" fillId="0" borderId="3" xfId="0" applyBorder="1" applyAlignment="1">
      <alignment horizontal="center" vertical="top" wrapText="1"/>
    </xf>
    <xf numFmtId="0" fontId="0" fillId="0" borderId="2" xfId="0" applyBorder="1" applyAlignment="1">
      <alignment horizontal="center" vertical="top" wrapText="1"/>
    </xf>
  </cellXfs>
  <cellStyles count="2">
    <cellStyle name="Normal" xfId="0" builtinId="0"/>
    <cellStyle name="Percent" xfId="1" builtinId="5"/>
  </cellStyles>
  <dxfs count="266">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4" formatCode="0.00%"/>
    </dxf>
    <dxf>
      <numFmt numFmtId="2" formatCode="0.00"/>
    </dxf>
    <dxf>
      <numFmt numFmtId="2" formatCode="0.00"/>
    </dxf>
    <dxf>
      <numFmt numFmtId="2" formatCode="0.00"/>
      <alignment horizontal="right"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numFmt numFmtId="2" formatCode="0.00"/>
      <fill>
        <patternFill patternType="solid">
          <fgColor indexed="64"/>
          <bgColor rgb="FFECECEC"/>
        </patternFill>
      </fill>
      <alignment horizontal="right"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212529"/>
        <name val="Roboto"/>
        <scheme val="none"/>
      </font>
      <fill>
        <patternFill patternType="solid">
          <fgColor indexed="64"/>
          <bgColor rgb="FFECECEC"/>
        </patternFill>
      </fill>
      <alignment horizontal="right"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right"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212529"/>
        <name val="Roboto"/>
        <scheme val="none"/>
      </font>
      <fill>
        <patternFill patternType="solid">
          <fgColor indexed="64"/>
          <bgColor rgb="FFFBE4D5"/>
        </patternFill>
      </fill>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fill>
        <patternFill patternType="solid">
          <fgColor indexed="64"/>
          <bgColor rgb="FFFBE4D5"/>
        </patternFill>
      </fill>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212529"/>
        <name val="Roboto"/>
        <scheme val="none"/>
      </font>
      <fill>
        <patternFill patternType="solid">
          <fgColor indexed="64"/>
          <bgColor rgb="FFECECEC"/>
        </patternFill>
      </fill>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212529"/>
        <name val="Roboto"/>
        <scheme val="none"/>
      </font>
      <fill>
        <patternFill patternType="solid">
          <fgColor indexed="64"/>
          <bgColor rgb="FFECECEC"/>
        </patternFill>
      </fill>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212529"/>
        <name val="Roboto"/>
        <scheme val="none"/>
      </font>
      <alignment horizontal="center" vertical="center"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i val="0"/>
        <strike val="0"/>
        <condense val="0"/>
        <extend val="0"/>
        <outline val="0"/>
        <shadow val="0"/>
        <u val="none"/>
        <vertAlign val="baseline"/>
        <sz val="11"/>
        <color rgb="FF8D8F90"/>
        <name val="Arial"/>
        <scheme val="none"/>
      </font>
      <fill>
        <patternFill patternType="solid">
          <fgColor indexed="64"/>
          <bgColor rgb="FFECECEC"/>
        </patternFill>
      </fill>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bottom"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ill>
        <patternFill patternType="solid">
          <fgColor indexed="64"/>
          <bgColor rgb="FFFFFFFF"/>
        </patternFill>
      </fill>
      <alignment horizontal="center"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ill>
        <patternFill patternType="solid">
          <fgColor indexed="64"/>
          <bgColor rgb="FFFFFFFF"/>
        </patternFill>
      </fill>
      <alignment horizontal="center"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000000"/>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CCCCCC"/>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outline="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font>
        <b val="0"/>
        <i val="0"/>
        <strike val="0"/>
        <condense val="0"/>
        <extend val="0"/>
        <outline val="0"/>
        <shadow val="0"/>
        <u val="none"/>
        <vertAlign val="baseline"/>
        <sz val="11"/>
        <color theme="1"/>
        <name val="Calibri"/>
        <scheme val="minor"/>
      </font>
      <numFmt numFmtId="13" formatCode="0%"/>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numFmt numFmtId="0" formatCode="Genera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alignment horizontal="right"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8D8F90"/>
        <name val="Arial"/>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8D8F90"/>
        <name val="Arial"/>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8D8F90"/>
        <name val="Arial"/>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CCCCCC"/>
        </left>
        <right style="medium">
          <color rgb="FF000000"/>
        </right>
        <top style="medium">
          <color rgb="FFCCCCCC"/>
        </top>
        <bottom style="medium">
          <color rgb="FF000000"/>
        </bottom>
        <vertical/>
        <horizontal/>
      </border>
    </dxf>
    <dxf>
      <font>
        <b val="0"/>
        <i val="0"/>
        <strike val="0"/>
        <condense val="0"/>
        <extend val="0"/>
        <outline val="0"/>
        <shadow val="0"/>
        <u val="none"/>
        <vertAlign val="baseline"/>
        <sz val="11"/>
        <color rgb="FF8D8F90"/>
        <name val="Arial"/>
        <scheme val="none"/>
      </font>
      <fill>
        <patternFill patternType="solid">
          <fgColor indexed="64"/>
          <bgColor rgb="FFFFFFFF"/>
        </patternFill>
      </fill>
      <alignment horizontal="right" vertical="top" textRotation="0" wrapText="1" indent="0" justifyLastLine="0" shrinkToFit="0" readingOrder="0"/>
      <border diagonalUp="0" diagonalDown="0">
        <left/>
        <right style="medium">
          <color rgb="FF000000"/>
        </right>
        <top style="medium">
          <color rgb="FFCCCCCC"/>
        </top>
        <bottom style="medium">
          <color rgb="FF000000"/>
        </bottom>
        <vertical/>
        <horizontal/>
      </border>
    </dxf>
    <dxf>
      <border outline="0">
        <top style="medium">
          <color rgb="FFCCCCCC"/>
        </top>
      </border>
    </dxf>
    <dxf>
      <border outline="0">
        <left style="medium">
          <color rgb="FF000000"/>
        </left>
        <right style="medium">
          <color rgb="FF000000"/>
        </right>
        <bottom style="medium">
          <color rgb="FF000000"/>
        </bottom>
      </border>
    </dxf>
    <dxf>
      <border outline="0">
        <bottom style="medium">
          <color rgb="FF000000"/>
        </bottom>
      </border>
    </dxf>
    <dxf>
      <font>
        <b/>
        <i val="0"/>
        <strike val="0"/>
        <condense val="0"/>
        <extend val="0"/>
        <outline val="0"/>
        <shadow val="0"/>
        <u val="none"/>
        <vertAlign val="baseline"/>
        <sz val="11"/>
        <color rgb="FF8D8F90"/>
        <name val="Arial"/>
        <scheme val="none"/>
      </font>
      <fill>
        <patternFill patternType="solid">
          <fgColor indexed="64"/>
          <bgColor rgb="FFFEF2CB"/>
        </patternFill>
      </fill>
      <alignment horizontal="center" vertical="top" textRotation="0" wrapText="1" indent="0" justifyLastLine="0" shrinkToFit="0" readingOrder="0"/>
    </dxf>
  </dxfs>
  <tableStyles count="0" defaultTableStyle="TableStyleMedium2" defaultPivotStyle="PivotStyleLight16"/>
  <colors>
    <mruColors>
      <color rgb="FFFF66FF"/>
      <color rgb="FFFF00FF"/>
      <color rgb="FFFF0066"/>
      <color rgb="FFFF33CC"/>
      <color rgb="FFFF4747"/>
      <color rgb="FFCC0000"/>
      <color rgb="FFFF9900"/>
      <color rgb="FFCC3300"/>
      <color rgb="FFFFCC66"/>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level).xlsx]1.NR SR!PivotTable5</c:name>
    <c:fmtId val="1"/>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Y-o-Y</a:t>
            </a:r>
            <a:r>
              <a:rPr lang="en-US" sz="1400" baseline="0">
                <a:solidFill>
                  <a:sysClr val="windowText" lastClr="000000"/>
                </a:solidFill>
              </a:rPr>
              <a:t> </a:t>
            </a:r>
            <a:r>
              <a:rPr lang="en-US" sz="1400">
                <a:solidFill>
                  <a:sysClr val="windowText" lastClr="000000"/>
                </a:solidFill>
              </a:rPr>
              <a:t>NR &amp; SR SCORES </a:t>
            </a:r>
          </a:p>
        </c:rich>
      </c:tx>
      <c:layout>
        <c:manualLayout>
          <c:xMode val="edge"/>
          <c:yMode val="edge"/>
          <c:x val="8.6315789473684207E-2"/>
          <c:y val="2.7777777777777776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2">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'1.NR SR'!$B$3</c:f>
              <c:strCache>
                <c:ptCount val="1"/>
                <c:pt idx="0">
                  <c:v> NR 20</c:v>
                </c:pt>
              </c:strCache>
            </c:strRef>
          </c:tx>
          <c:spPr>
            <a:solidFill>
              <a:schemeClr val="accent2">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SR'!$B$4:$B$5</c:f>
              <c:numCache>
                <c:formatCode>General</c:formatCode>
                <c:ptCount val="1"/>
                <c:pt idx="0">
                  <c:v>22</c:v>
                </c:pt>
              </c:numCache>
            </c:numRef>
          </c:val>
        </c:ser>
        <c:ser>
          <c:idx val="1"/>
          <c:order val="1"/>
          <c:tx>
            <c:strRef>
              <c:f>'1.NR SR'!$C$3</c:f>
              <c:strCache>
                <c:ptCount val="1"/>
                <c:pt idx="0">
                  <c:v> SR 20</c:v>
                </c:pt>
              </c:strCache>
            </c:strRef>
          </c:tx>
          <c:spPr>
            <a:solidFill>
              <a:schemeClr val="accent4">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SR'!$C$4:$C$5</c:f>
              <c:numCache>
                <c:formatCode>General</c:formatCode>
                <c:ptCount val="1"/>
                <c:pt idx="0">
                  <c:v>6</c:v>
                </c:pt>
              </c:numCache>
            </c:numRef>
          </c:val>
        </c:ser>
        <c:ser>
          <c:idx val="2"/>
          <c:order val="2"/>
          <c:tx>
            <c:strRef>
              <c:f>'1.NR SR'!$D$3</c:f>
              <c:strCache>
                <c:ptCount val="1"/>
                <c:pt idx="0">
                  <c:v> NR 21</c:v>
                </c:pt>
              </c:strCache>
            </c:strRef>
          </c:tx>
          <c:spPr>
            <a:solidFill>
              <a:schemeClr val="accent6">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SR'!$D$4:$D$5</c:f>
              <c:numCache>
                <c:formatCode>General</c:formatCode>
                <c:ptCount val="1"/>
                <c:pt idx="0">
                  <c:v>25</c:v>
                </c:pt>
              </c:numCache>
            </c:numRef>
          </c:val>
        </c:ser>
        <c:ser>
          <c:idx val="3"/>
          <c:order val="3"/>
          <c:tx>
            <c:strRef>
              <c:f>'1.NR SR'!$E$3</c:f>
              <c:strCache>
                <c:ptCount val="1"/>
                <c:pt idx="0">
                  <c:v> SR 21</c:v>
                </c:pt>
              </c:strCache>
            </c:strRef>
          </c:tx>
          <c:spPr>
            <a:solidFill>
              <a:schemeClr val="accent2">
                <a:lumMod val="60000"/>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SR'!$E$4:$E$5</c:f>
              <c:numCache>
                <c:formatCode>General</c:formatCode>
                <c:ptCount val="1"/>
                <c:pt idx="0">
                  <c:v>8</c:v>
                </c:pt>
              </c:numCache>
            </c:numRef>
          </c:val>
        </c:ser>
        <c:ser>
          <c:idx val="4"/>
          <c:order val="4"/>
          <c:tx>
            <c:strRef>
              <c:f>'1.NR SR'!$F$3</c:f>
              <c:strCache>
                <c:ptCount val="1"/>
                <c:pt idx="0">
                  <c:v>NR 22</c:v>
                </c:pt>
              </c:strCache>
            </c:strRef>
          </c:tx>
          <c:spPr>
            <a:solidFill>
              <a:schemeClr val="accent4">
                <a:lumMod val="60000"/>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SR'!$F$4:$F$5</c:f>
              <c:numCache>
                <c:formatCode>General</c:formatCode>
                <c:ptCount val="1"/>
                <c:pt idx="0">
                  <c:v>25</c:v>
                </c:pt>
              </c:numCache>
            </c:numRef>
          </c:val>
        </c:ser>
        <c:ser>
          <c:idx val="5"/>
          <c:order val="5"/>
          <c:tx>
            <c:strRef>
              <c:f>'1.NR SR'!$G$3</c:f>
              <c:strCache>
                <c:ptCount val="1"/>
                <c:pt idx="0">
                  <c:v> SR 22</c:v>
                </c:pt>
              </c:strCache>
            </c:strRef>
          </c:tx>
          <c:spPr>
            <a:solidFill>
              <a:schemeClr val="accent6">
                <a:lumMod val="60000"/>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SR'!$G$4:$G$5</c:f>
              <c:numCache>
                <c:formatCode>General</c:formatCode>
                <c:ptCount val="1"/>
                <c:pt idx="0">
                  <c:v>8</c:v>
                </c:pt>
              </c:numCache>
            </c:numRef>
          </c:val>
        </c:ser>
        <c:dLbls>
          <c:dLblPos val="outEnd"/>
          <c:showLegendKey val="0"/>
          <c:showVal val="1"/>
          <c:showCatName val="0"/>
          <c:showSerName val="0"/>
          <c:showPercent val="0"/>
          <c:showBubbleSize val="0"/>
        </c:dLbls>
        <c:gapWidth val="65"/>
        <c:axId val="300056800"/>
        <c:axId val="305448984"/>
      </c:barChart>
      <c:catAx>
        <c:axId val="300056800"/>
        <c:scaling>
          <c:orientation val="minMax"/>
        </c:scaling>
        <c:delete val="0"/>
        <c:axPos val="b"/>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05448984"/>
        <c:crosses val="autoZero"/>
        <c:auto val="1"/>
        <c:lblAlgn val="ctr"/>
        <c:lblOffset val="100"/>
        <c:noMultiLvlLbl val="0"/>
      </c:catAx>
      <c:valAx>
        <c:axId val="3054489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r>
                  <a:rPr lang="en-US" sz="800" b="1">
                    <a:solidFill>
                      <a:sysClr val="windowText" lastClr="000000"/>
                    </a:solidFill>
                  </a:rPr>
                  <a:t>NR</a:t>
                </a:r>
                <a:r>
                  <a:rPr lang="en-US" sz="800" b="1" baseline="0">
                    <a:solidFill>
                      <a:sysClr val="windowText" lastClr="000000"/>
                    </a:solidFill>
                  </a:rPr>
                  <a:t> &amp; SR Scores</a:t>
                </a:r>
                <a:endParaRPr lang="en-US" sz="800" b="1">
                  <a:solidFill>
                    <a:sysClr val="windowText" lastClr="000000"/>
                  </a:solidFill>
                </a:endParaRPr>
              </a:p>
            </c:rich>
          </c:tx>
          <c:layout>
            <c:manualLayout>
              <c:xMode val="edge"/>
              <c:yMode val="edge"/>
              <c:x val="1.5948963317384369E-2"/>
              <c:y val="0.36794364246135902"/>
            </c:manualLayout>
          </c:layout>
          <c:overlay val="0"/>
          <c:spPr>
            <a:solidFill>
              <a:schemeClr val="accent4">
                <a:lumMod val="20000"/>
                <a:lumOff val="80000"/>
              </a:schemeClr>
            </a:solidFill>
            <a:ln>
              <a:solidFill>
                <a:sysClr val="windowText" lastClr="000000"/>
              </a:solid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crossAx val="300056800"/>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alpha val="39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level).xlsx]2.SS tot % Score!PivotTable1</c:name>
    <c:fmtId val="0"/>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Y-o-Y</a:t>
            </a:r>
            <a:r>
              <a:rPr lang="en-US" sz="1400" baseline="0">
                <a:solidFill>
                  <a:sysClr val="windowText" lastClr="000000"/>
                </a:solidFill>
              </a:rPr>
              <a:t> TOTAL SCORE COMPARISON</a:t>
            </a:r>
            <a:endParaRPr lang="en-US" sz="1400">
              <a:solidFill>
                <a:sysClr val="windowText" lastClr="000000"/>
              </a:solidFill>
            </a:endParaRPr>
          </a:p>
        </c:rich>
      </c:tx>
      <c:layout>
        <c:manualLayout>
          <c:xMode val="edge"/>
          <c:yMode val="edge"/>
          <c:x val="6.5512265512265522E-2"/>
          <c:y val="2.7538731310164176E-2"/>
        </c:manualLayout>
      </c:layout>
      <c:overlay val="0"/>
      <c:spPr>
        <a:solidFill>
          <a:schemeClr val="accent4">
            <a:lumMod val="20000"/>
            <a:lumOff val="80000"/>
          </a:schemeClr>
        </a:solidFill>
        <a:ln>
          <a:solidFill>
            <a:schemeClr val="tx1"/>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pivotFmt>
    </c:pivotFmts>
    <c:plotArea>
      <c:layout/>
      <c:barChart>
        <c:barDir val="col"/>
        <c:grouping val="clustered"/>
        <c:varyColors val="0"/>
        <c:ser>
          <c:idx val="0"/>
          <c:order val="0"/>
          <c:tx>
            <c:strRef>
              <c:f>'2.SS tot % Score'!$B$3</c:f>
              <c:strCache>
                <c:ptCount val="1"/>
                <c:pt idx="0">
                  <c:v>TS 2020</c:v>
                </c:pt>
              </c:strCache>
            </c:strRef>
          </c:tx>
          <c:spPr>
            <a:solidFill>
              <a:schemeClr val="accent6">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Score'!$B$4:$B$5</c:f>
              <c:numCache>
                <c:formatCode>General</c:formatCode>
                <c:ptCount val="1"/>
                <c:pt idx="0">
                  <c:v>68.180000000000007</c:v>
                </c:pt>
              </c:numCache>
            </c:numRef>
          </c:val>
        </c:ser>
        <c:ser>
          <c:idx val="1"/>
          <c:order val="1"/>
          <c:tx>
            <c:strRef>
              <c:f>'2.SS tot % Score'!$C$3</c:f>
              <c:strCache>
                <c:ptCount val="1"/>
                <c:pt idx="0">
                  <c:v>TS 2021</c:v>
                </c:pt>
              </c:strCache>
            </c:strRef>
          </c:tx>
          <c:spPr>
            <a:solidFill>
              <a:schemeClr val="accent5">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Score'!$C$4:$C$5</c:f>
              <c:numCache>
                <c:formatCode>General</c:formatCode>
                <c:ptCount val="1"/>
                <c:pt idx="0">
                  <c:v>61.67</c:v>
                </c:pt>
              </c:numCache>
            </c:numRef>
          </c:val>
        </c:ser>
        <c:ser>
          <c:idx val="2"/>
          <c:order val="2"/>
          <c:tx>
            <c:strRef>
              <c:f>'2.SS tot % Score'!$D$3</c:f>
              <c:strCache>
                <c:ptCount val="1"/>
                <c:pt idx="0">
                  <c:v>TS 2022</c:v>
                </c:pt>
              </c:strCache>
            </c:strRef>
          </c:tx>
          <c:spPr>
            <a:solidFill>
              <a:schemeClr val="accent4">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Score'!$D$4:$D$5</c:f>
              <c:numCache>
                <c:formatCode>0.00</c:formatCode>
                <c:ptCount val="1"/>
                <c:pt idx="0">
                  <c:v>61.665499999999994</c:v>
                </c:pt>
              </c:numCache>
            </c:numRef>
          </c:val>
        </c:ser>
        <c:dLbls>
          <c:dLblPos val="outEnd"/>
          <c:showLegendKey val="0"/>
          <c:showVal val="1"/>
          <c:showCatName val="0"/>
          <c:showSerName val="0"/>
          <c:showPercent val="0"/>
          <c:showBubbleSize val="0"/>
        </c:dLbls>
        <c:gapWidth val="75"/>
        <c:overlap val="-25"/>
        <c:axId val="305044912"/>
        <c:axId val="367813168"/>
      </c:barChart>
      <c:catAx>
        <c:axId val="305044912"/>
        <c:scaling>
          <c:orientation val="minMax"/>
        </c:scaling>
        <c:delete val="0"/>
        <c:axPos val="b"/>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cap="all" baseline="0">
                <a:solidFill>
                  <a:sysClr val="windowText" lastClr="000000"/>
                </a:solidFill>
                <a:latin typeface="+mn-lt"/>
                <a:ea typeface="+mn-ea"/>
                <a:cs typeface="+mn-cs"/>
              </a:defRPr>
            </a:pPr>
            <a:endParaRPr lang="en-US"/>
          </a:p>
        </c:txPr>
        <c:crossAx val="367813168"/>
        <c:crosses val="autoZero"/>
        <c:auto val="1"/>
        <c:lblAlgn val="ctr"/>
        <c:lblOffset val="100"/>
        <c:noMultiLvlLbl val="0"/>
      </c:catAx>
      <c:valAx>
        <c:axId val="36781316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05044912"/>
        <c:crosses val="autoZero"/>
        <c:crossBetween val="between"/>
      </c:valAx>
      <c:spPr>
        <a:noFill/>
        <a:ln>
          <a:solidFill>
            <a:sysClr val="windowText" lastClr="000000"/>
          </a:solidFill>
        </a:ln>
        <a:effectLst/>
      </c:spPr>
    </c:plotArea>
    <c:legend>
      <c:legendPos val="r"/>
      <c:layout/>
      <c:overlay val="0"/>
      <c:spPr>
        <a:solidFill>
          <a:schemeClr val="accent4">
            <a:lumMod val="20000"/>
            <a:lumOff val="80000"/>
            <a:alpha val="75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 3.SLP+Cert!PivotTable1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Y-oY</a:t>
            </a:r>
            <a:r>
              <a:rPr lang="en-US" sz="1400" baseline="0">
                <a:solidFill>
                  <a:sysClr val="windowText" lastClr="000000"/>
                </a:solidFill>
              </a:rPr>
              <a:t> COMPARISON OF (SLP+CERT) SCORES IN %</a:t>
            </a:r>
            <a:endParaRPr lang="en-US" sz="1400">
              <a:solidFill>
                <a:sysClr val="windowText" lastClr="000000"/>
              </a:solidFill>
            </a:endParaRPr>
          </a:p>
        </c:rich>
      </c:tx>
      <c:layout>
        <c:manualLayout>
          <c:xMode val="edge"/>
          <c:yMode val="edge"/>
          <c:x val="5.8900596984200512E-2"/>
          <c:y val="3.292181069958848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C00">
              <a:alpha val="84706"/>
            </a:srgbClr>
          </a:solidFill>
          <a:ln w="9525" cap="flat" cmpd="sng" algn="ctr">
            <a:solidFill>
              <a:schemeClr val="tx1">
                <a:lumMod val="95000"/>
                <a:lumOff val="5000"/>
                <a:alpha val="50000"/>
              </a:schemeClr>
            </a:solidFill>
            <a:round/>
          </a:ln>
          <a:effectLst/>
        </c:spPr>
      </c:pivotFmt>
      <c:pivotFmt>
        <c:idx val="5"/>
        <c:spPr>
          <a:solidFill>
            <a:srgbClr val="FFFF66">
              <a:alpha val="84706"/>
            </a:srgbClr>
          </a:solidFill>
          <a:ln w="9525" cap="flat" cmpd="sng" algn="ctr">
            <a:solidFill>
              <a:schemeClr val="tx1">
                <a:lumMod val="95000"/>
                <a:lumOff val="5000"/>
                <a:alpha val="50000"/>
              </a:schemeClr>
            </a:solidFill>
            <a:round/>
          </a:ln>
          <a:effectLst/>
        </c:spPr>
      </c:pivotFmt>
      <c:pivotFmt>
        <c:idx val="6"/>
        <c:spPr>
          <a:solidFill>
            <a:srgbClr val="FFFF00">
              <a:alpha val="84706"/>
            </a:srgbClr>
          </a:solidFill>
          <a:ln w="9525" cap="flat" cmpd="sng" algn="ctr">
            <a:solidFill>
              <a:schemeClr val="tx1">
                <a:lumMod val="95000"/>
                <a:lumOff val="5000"/>
                <a:alpha val="50000"/>
              </a:schemeClr>
            </a:solidFill>
            <a:round/>
          </a:ln>
          <a:effectLst/>
        </c:spPr>
      </c:pivotFmt>
      <c:pivotFmt>
        <c:idx val="7"/>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3.SLP+Cert'!$B$3</c:f>
              <c:strCache>
                <c:ptCount val="1"/>
                <c:pt idx="0">
                  <c:v> SLP + Cert 20</c:v>
                </c:pt>
              </c:strCache>
            </c:strRef>
          </c:tx>
          <c:spPr>
            <a:solidFill>
              <a:srgbClr val="FFFF00">
                <a:alpha val="84706"/>
              </a:srgb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3.SLP+Cert'!$B$4:$B$5</c:f>
              <c:numCache>
                <c:formatCode>0.00</c:formatCode>
                <c:ptCount val="1"/>
                <c:pt idx="0">
                  <c:v>58.37</c:v>
                </c:pt>
              </c:numCache>
            </c:numRef>
          </c:val>
        </c:ser>
        <c:ser>
          <c:idx val="1"/>
          <c:order val="1"/>
          <c:tx>
            <c:strRef>
              <c:f>' 3.SLP+Cert'!$C$3</c:f>
              <c:strCache>
                <c:ptCount val="1"/>
                <c:pt idx="0">
                  <c:v> SLP + Cert 21</c:v>
                </c:pt>
              </c:strCache>
            </c:strRef>
          </c:tx>
          <c:spPr>
            <a:solidFill>
              <a:srgbClr val="FFFF66">
                <a:alpha val="84706"/>
              </a:srgb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3.SLP+Cert'!$C$4:$C$5</c:f>
              <c:numCache>
                <c:formatCode>0.00</c:formatCode>
                <c:ptCount val="1"/>
                <c:pt idx="0">
                  <c:v>56.28</c:v>
                </c:pt>
              </c:numCache>
            </c:numRef>
          </c:val>
        </c:ser>
        <c:ser>
          <c:idx val="2"/>
          <c:order val="2"/>
          <c:tx>
            <c:strRef>
              <c:f>' 3.SLP+Cert'!$D$3</c:f>
              <c:strCache>
                <c:ptCount val="1"/>
                <c:pt idx="0">
                  <c:v> SLP + Cert 22</c:v>
                </c:pt>
              </c:strCache>
            </c:strRef>
          </c:tx>
          <c:spPr>
            <a:solidFill>
              <a:srgbClr val="FFCC00">
                <a:alpha val="84706"/>
              </a:srgb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3.SLP+Cert'!$D$4:$D$5</c:f>
              <c:numCache>
                <c:formatCode>0.00</c:formatCode>
                <c:ptCount val="1"/>
                <c:pt idx="0">
                  <c:v>56.277142857142856</c:v>
                </c:pt>
              </c:numCache>
            </c:numRef>
          </c:val>
        </c:ser>
        <c:dLbls>
          <c:dLblPos val="outEnd"/>
          <c:showLegendKey val="0"/>
          <c:showVal val="1"/>
          <c:showCatName val="0"/>
          <c:showSerName val="0"/>
          <c:showPercent val="0"/>
          <c:showBubbleSize val="0"/>
        </c:dLbls>
        <c:gapWidth val="150"/>
        <c:axId val="211381848"/>
        <c:axId val="211382240"/>
      </c:barChart>
      <c:catAx>
        <c:axId val="2113818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1" i="0" u="none" strike="noStrike" kern="1200" cap="all" baseline="0">
                <a:solidFill>
                  <a:sysClr val="windowText" lastClr="000000"/>
                </a:solidFill>
                <a:latin typeface="+mn-lt"/>
                <a:ea typeface="+mn-ea"/>
                <a:cs typeface="+mn-cs"/>
              </a:defRPr>
            </a:pPr>
            <a:endParaRPr lang="en-US"/>
          </a:p>
        </c:txPr>
        <c:crossAx val="211382240"/>
        <c:crosses val="autoZero"/>
        <c:auto val="1"/>
        <c:lblAlgn val="ctr"/>
        <c:lblOffset val="100"/>
        <c:noMultiLvlLbl val="0"/>
      </c:catAx>
      <c:valAx>
        <c:axId val="2113822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211381848"/>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alpha val="75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level).xlsx]4.SS Comp!PivotTable4</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u="none" baseline="0">
                <a:solidFill>
                  <a:sysClr val="windowText" lastClr="000000"/>
                </a:solidFill>
              </a:rPr>
              <a:t>Y-o-Y  % WISE COMPONENT SCORE</a:t>
            </a:r>
            <a:endParaRPr lang="en-US" sz="1400" b="1" u="none">
              <a:solidFill>
                <a:sysClr val="windowText" lastClr="000000"/>
              </a:solidFill>
            </a:endParaRPr>
          </a:p>
        </c:rich>
      </c:tx>
      <c:layout>
        <c:manualLayout>
          <c:xMode val="edge"/>
          <c:yMode val="edge"/>
          <c:x val="8.2187597912542668E-2"/>
          <c:y val="1.8700324502166441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lumMod val="5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0349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92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lumMod val="60000"/>
              <a:lumOff val="4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lumMod val="20000"/>
              <a:lumOff val="8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CC0000"/>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4747"/>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'4.SS Comp'!$B$3</c:f>
              <c:strCache>
                <c:ptCount val="1"/>
                <c:pt idx="0">
                  <c:v>SLP 2021</c:v>
                </c:pt>
              </c:strCache>
            </c:strRef>
          </c:tx>
          <c:spPr>
            <a:solidFill>
              <a:schemeClr val="accent2">
                <a:lumMod val="5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Comp'!$B$4:$B$5</c:f>
              <c:numCache>
                <c:formatCode>0%</c:formatCode>
                <c:ptCount val="1"/>
                <c:pt idx="0">
                  <c:v>0.77651666666666674</c:v>
                </c:pt>
              </c:numCache>
            </c:numRef>
          </c:val>
        </c:ser>
        <c:ser>
          <c:idx val="1"/>
          <c:order val="1"/>
          <c:tx>
            <c:strRef>
              <c:f>'4.SS Comp'!$C$3</c:f>
              <c:strCache>
                <c:ptCount val="1"/>
                <c:pt idx="0">
                  <c:v>SLP 2022</c:v>
                </c:pt>
              </c:strCache>
            </c:strRef>
          </c:tx>
          <c:spPr>
            <a:solidFill>
              <a:schemeClr val="accent2">
                <a:lumMod val="75000"/>
                <a:alpha val="92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Comp'!$C$4:$C$5</c:f>
              <c:numCache>
                <c:formatCode>0%</c:formatCode>
                <c:ptCount val="1"/>
                <c:pt idx="0">
                  <c:v>0.77651666666666674</c:v>
                </c:pt>
              </c:numCache>
            </c:numRef>
          </c:val>
        </c:ser>
        <c:ser>
          <c:idx val="2"/>
          <c:order val="2"/>
          <c:tx>
            <c:strRef>
              <c:f>'4.SS Comp'!$D$3</c:f>
              <c:strCache>
                <c:ptCount val="1"/>
                <c:pt idx="0">
                  <c:v>CV 2021</c:v>
                </c:pt>
              </c:strCache>
            </c:strRef>
          </c:tx>
          <c:spPr>
            <a:solidFill>
              <a:schemeClr val="accent2">
                <a:lumMod val="60000"/>
                <a:lumOff val="4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Comp'!$D$4:$D$5</c:f>
              <c:numCache>
                <c:formatCode>0%</c:formatCode>
                <c:ptCount val="1"/>
                <c:pt idx="0">
                  <c:v>0.7423777777777778</c:v>
                </c:pt>
              </c:numCache>
            </c:numRef>
          </c:val>
        </c:ser>
        <c:ser>
          <c:idx val="3"/>
          <c:order val="3"/>
          <c:tx>
            <c:strRef>
              <c:f>'4.SS Comp'!$E$3</c:f>
              <c:strCache>
                <c:ptCount val="1"/>
                <c:pt idx="0">
                  <c:v>CV 2022</c:v>
                </c:pt>
              </c:strCache>
            </c:strRef>
          </c:tx>
          <c:spPr>
            <a:solidFill>
              <a:schemeClr val="accent2">
                <a:lumMod val="20000"/>
                <a:lumOff val="8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Comp'!$E$4:$E$5</c:f>
              <c:numCache>
                <c:formatCode>0%</c:formatCode>
                <c:ptCount val="1"/>
                <c:pt idx="0">
                  <c:v>0.7423777777777778</c:v>
                </c:pt>
              </c:numCache>
            </c:numRef>
          </c:val>
        </c:ser>
        <c:ser>
          <c:idx val="4"/>
          <c:order val="4"/>
          <c:tx>
            <c:strRef>
              <c:f>'4.SS Comp'!$F$3</c:f>
              <c:strCache>
                <c:ptCount val="1"/>
                <c:pt idx="0">
                  <c:v>Cert 2021</c:v>
                </c:pt>
              </c:strCache>
            </c:strRef>
          </c:tx>
          <c:spPr>
            <a:solidFill>
              <a:srgbClr val="CC0000"/>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Comp'!$F$4:$F$5</c:f>
              <c:numCache>
                <c:formatCode>0%</c:formatCode>
                <c:ptCount val="1"/>
                <c:pt idx="0">
                  <c:v>0.27777777777777779</c:v>
                </c:pt>
              </c:numCache>
            </c:numRef>
          </c:val>
        </c:ser>
        <c:ser>
          <c:idx val="5"/>
          <c:order val="5"/>
          <c:tx>
            <c:strRef>
              <c:f>'4.SS Comp'!$G$3</c:f>
              <c:strCache>
                <c:ptCount val="1"/>
                <c:pt idx="0">
                  <c:v>Cert 2022</c:v>
                </c:pt>
              </c:strCache>
            </c:strRef>
          </c:tx>
          <c:spPr>
            <a:solidFill>
              <a:srgbClr val="FF4747"/>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Comp'!$G$4:$G$5</c:f>
              <c:numCache>
                <c:formatCode>0%</c:formatCode>
                <c:ptCount val="1"/>
                <c:pt idx="0">
                  <c:v>0.27777777777777779</c:v>
                </c:pt>
              </c:numCache>
            </c:numRef>
          </c:val>
        </c:ser>
        <c:dLbls>
          <c:dLblPos val="outEnd"/>
          <c:showLegendKey val="0"/>
          <c:showVal val="1"/>
          <c:showCatName val="0"/>
          <c:showSerName val="0"/>
          <c:showPercent val="0"/>
          <c:showBubbleSize val="0"/>
        </c:dLbls>
        <c:gapWidth val="219"/>
        <c:axId val="211383416"/>
        <c:axId val="369134944"/>
      </c:barChart>
      <c:catAx>
        <c:axId val="21138341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4944"/>
        <c:crosses val="autoZero"/>
        <c:auto val="1"/>
        <c:lblAlgn val="ctr"/>
        <c:lblOffset val="100"/>
        <c:noMultiLvlLbl val="0"/>
      </c:catAx>
      <c:valAx>
        <c:axId val="369134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211383416"/>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level).xlsx]5. Comp Share!PivotTable1</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COMPONENT</a:t>
            </a:r>
            <a:r>
              <a:rPr lang="en-US" b="1" baseline="0">
                <a:solidFill>
                  <a:sysClr val="windowText" lastClr="000000"/>
                </a:solidFill>
              </a:rPr>
              <a:t> SCORE SHARE FOR 2021</a:t>
            </a:r>
            <a:endParaRPr lang="en-US" b="1">
              <a:solidFill>
                <a:sysClr val="windowText" lastClr="000000"/>
              </a:solidFill>
            </a:endParaRPr>
          </a:p>
        </c:rich>
      </c:tx>
      <c:layout>
        <c:manualLayout>
          <c:xMode val="edge"/>
          <c:yMode val="edge"/>
          <c:x val="9.1940525200847362E-2"/>
          <c:y val="2.3148148148148147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66FF"/>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00FF">
              <a:alpha val="74902"/>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FF0066">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'5. Comp Share'!$B$3</c:f>
              <c:strCache>
                <c:ptCount val="1"/>
                <c:pt idx="0">
                  <c:v>SLP% 21</c:v>
                </c:pt>
              </c:strCache>
            </c:strRef>
          </c:tx>
          <c:spPr>
            <a:solidFill>
              <a:srgbClr val="FF66FF"/>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Share'!$B$4:$B$5</c:f>
              <c:numCache>
                <c:formatCode>0%</c:formatCode>
                <c:ptCount val="1"/>
                <c:pt idx="0">
                  <c:v>0.50369601587057056</c:v>
                </c:pt>
              </c:numCache>
            </c:numRef>
          </c:val>
        </c:ser>
        <c:ser>
          <c:idx val="1"/>
          <c:order val="1"/>
          <c:tx>
            <c:strRef>
              <c:f>'5. Comp Share'!$C$3</c:f>
              <c:strCache>
                <c:ptCount val="1"/>
                <c:pt idx="0">
                  <c:v>CV% 21</c:v>
                </c:pt>
              </c:strCache>
            </c:strRef>
          </c:tx>
          <c:spPr>
            <a:solidFill>
              <a:srgbClr val="FF00FF">
                <a:alpha val="74902"/>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Share'!$C$4:$C$5</c:f>
              <c:numCache>
                <c:formatCode>0%</c:formatCode>
                <c:ptCount val="1"/>
                <c:pt idx="0">
                  <c:v>0.36116358958142453</c:v>
                </c:pt>
              </c:numCache>
            </c:numRef>
          </c:val>
        </c:ser>
        <c:ser>
          <c:idx val="2"/>
          <c:order val="2"/>
          <c:tx>
            <c:strRef>
              <c:f>'5. Comp Share'!$D$3</c:f>
              <c:strCache>
                <c:ptCount val="1"/>
                <c:pt idx="0">
                  <c:v>CERT% 21</c:v>
                </c:pt>
              </c:strCache>
            </c:strRef>
          </c:tx>
          <c:spPr>
            <a:solidFill>
              <a:srgbClr val="FF0066">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Share'!$D$4:$D$5</c:f>
              <c:numCache>
                <c:formatCode>0%</c:formatCode>
                <c:ptCount val="1"/>
                <c:pt idx="0">
                  <c:v>0.1351376917941691</c:v>
                </c:pt>
              </c:numCache>
            </c:numRef>
          </c:val>
        </c:ser>
        <c:dLbls>
          <c:dLblPos val="ctr"/>
          <c:showLegendKey val="0"/>
          <c:showVal val="1"/>
          <c:showCatName val="0"/>
          <c:showSerName val="0"/>
          <c:showPercent val="0"/>
          <c:showBubbleSize val="0"/>
        </c:dLbls>
        <c:gapWidth val="150"/>
        <c:overlap val="100"/>
        <c:axId val="369138080"/>
        <c:axId val="369134160"/>
      </c:barChart>
      <c:catAx>
        <c:axId val="369138080"/>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4160"/>
        <c:crosses val="autoZero"/>
        <c:auto val="1"/>
        <c:lblAlgn val="ctr"/>
        <c:lblOffset val="100"/>
        <c:noMultiLvlLbl val="0"/>
      </c:catAx>
      <c:valAx>
        <c:axId val="369134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solidFill>
            <a:schemeClr val="accent4">
              <a:lumMod val="20000"/>
              <a:lumOff val="80000"/>
            </a:schemeClr>
          </a:solid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8080"/>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level).xlsx]5. Comp Share!PivotTable3</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COMPONENT</a:t>
            </a:r>
            <a:r>
              <a:rPr lang="en-US" b="1" baseline="0">
                <a:solidFill>
                  <a:sysClr val="windowText" lastClr="000000"/>
                </a:solidFill>
              </a:rPr>
              <a:t> SCORE SHARE FOR 2022</a:t>
            </a:r>
            <a:endParaRPr lang="en-US" b="1">
              <a:solidFill>
                <a:sysClr val="windowText" lastClr="000000"/>
              </a:solidFill>
            </a:endParaRPr>
          </a:p>
        </c:rich>
      </c:tx>
      <c:layout>
        <c:manualLayout>
          <c:xMode val="edge"/>
          <c:yMode val="edge"/>
          <c:x val="8.1136950904392782E-2"/>
          <c:y val="2.7777777777777776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66FF"/>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00FF">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FF0066">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pivotFmt>
    </c:pivotFmts>
    <c:plotArea>
      <c:layout/>
      <c:barChart>
        <c:barDir val="col"/>
        <c:grouping val="stacked"/>
        <c:varyColors val="0"/>
        <c:ser>
          <c:idx val="0"/>
          <c:order val="0"/>
          <c:tx>
            <c:strRef>
              <c:f>'5. Comp Share'!$B$408</c:f>
              <c:strCache>
                <c:ptCount val="1"/>
                <c:pt idx="0">
                  <c:v>SLP% 22</c:v>
                </c:pt>
              </c:strCache>
            </c:strRef>
          </c:tx>
          <c:spPr>
            <a:solidFill>
              <a:srgbClr val="FF66FF"/>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Share'!$B$409:$B$410</c:f>
              <c:numCache>
                <c:formatCode>0%</c:formatCode>
                <c:ptCount val="1"/>
                <c:pt idx="0">
                  <c:v>0.50369601587057056</c:v>
                </c:pt>
              </c:numCache>
            </c:numRef>
          </c:val>
        </c:ser>
        <c:ser>
          <c:idx val="1"/>
          <c:order val="1"/>
          <c:tx>
            <c:strRef>
              <c:f>'5. Comp Share'!$C$408</c:f>
              <c:strCache>
                <c:ptCount val="1"/>
                <c:pt idx="0">
                  <c:v>CV% 22</c:v>
                </c:pt>
              </c:strCache>
            </c:strRef>
          </c:tx>
          <c:spPr>
            <a:solidFill>
              <a:srgbClr val="FF00FF">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Share'!$C$409:$C$410</c:f>
              <c:numCache>
                <c:formatCode>0%</c:formatCode>
                <c:ptCount val="1"/>
                <c:pt idx="0">
                  <c:v>0.36116358958142453</c:v>
                </c:pt>
              </c:numCache>
            </c:numRef>
          </c:val>
        </c:ser>
        <c:ser>
          <c:idx val="2"/>
          <c:order val="2"/>
          <c:tx>
            <c:strRef>
              <c:f>'5. Comp Share'!$D$408</c:f>
              <c:strCache>
                <c:ptCount val="1"/>
                <c:pt idx="0">
                  <c:v>CERT% 22</c:v>
                </c:pt>
              </c:strCache>
            </c:strRef>
          </c:tx>
          <c:spPr>
            <a:solidFill>
              <a:srgbClr val="FF0066">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Share'!$D$409:$D$410</c:f>
              <c:numCache>
                <c:formatCode>0%</c:formatCode>
                <c:ptCount val="1"/>
                <c:pt idx="0">
                  <c:v>0.27777777777777779</c:v>
                </c:pt>
              </c:numCache>
            </c:numRef>
          </c:val>
        </c:ser>
        <c:dLbls>
          <c:dLblPos val="ctr"/>
          <c:showLegendKey val="0"/>
          <c:showVal val="1"/>
          <c:showCatName val="0"/>
          <c:showSerName val="0"/>
          <c:showPercent val="0"/>
          <c:showBubbleSize val="0"/>
        </c:dLbls>
        <c:gapWidth val="150"/>
        <c:overlap val="100"/>
        <c:axId val="369138472"/>
        <c:axId val="369137688"/>
      </c:barChart>
      <c:catAx>
        <c:axId val="369138472"/>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7688"/>
        <c:crosses val="autoZero"/>
        <c:auto val="1"/>
        <c:lblAlgn val="ctr"/>
        <c:lblOffset val="100"/>
        <c:noMultiLvlLbl val="0"/>
      </c:catAx>
      <c:valAx>
        <c:axId val="369137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8472"/>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[Swaccha Sarvekshan (ULB level).xlsx]6. 2022!PivotTable6</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DEVIATIONS</a:t>
            </a:r>
            <a:r>
              <a:rPr lang="en-US" b="1" baseline="0">
                <a:solidFill>
                  <a:sysClr val="windowText" lastClr="000000"/>
                </a:solidFill>
              </a:rPr>
              <a:t> FROM AVERAGE (TS) FOR 2022</a:t>
            </a:r>
            <a:endParaRPr lang="en-US" b="1">
              <a:solidFill>
                <a:sysClr val="windowText" lastClr="000000"/>
              </a:solidFill>
            </a:endParaRPr>
          </a:p>
        </c:rich>
      </c:tx>
      <c:layout/>
      <c:overlay val="0"/>
      <c:spPr>
        <a:solidFill>
          <a:schemeClr val="accent2">
            <a:lumMod val="20000"/>
            <a:lumOff val="80000"/>
          </a:schemeClr>
        </a:solidFill>
        <a:ln>
          <a:solidFill>
            <a:schemeClr val="accent1"/>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'6. 2022'!$B$3</c:f>
              <c:strCache>
                <c:ptCount val="1"/>
                <c:pt idx="0">
                  <c:v>TS-NA </c:v>
                </c:pt>
              </c:strCache>
            </c:strRef>
          </c:tx>
          <c:spPr>
            <a:solidFill>
              <a:schemeClr val="accent2">
                <a:shade val="58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2022'!$B$4:$B$5</c:f>
              <c:numCache>
                <c:formatCode>0%</c:formatCode>
                <c:ptCount val="1"/>
                <c:pt idx="0">
                  <c:v>0.78568050193050187</c:v>
                </c:pt>
              </c:numCache>
            </c:numRef>
          </c:val>
        </c:ser>
        <c:ser>
          <c:idx val="1"/>
          <c:order val="1"/>
          <c:tx>
            <c:strRef>
              <c:f>'6. 2022'!$C$3</c:f>
              <c:strCache>
                <c:ptCount val="1"/>
                <c:pt idx="0">
                  <c:v>TS-SA </c:v>
                </c:pt>
              </c:strCache>
            </c:strRef>
          </c:tx>
          <c:spPr>
            <a:solidFill>
              <a:schemeClr val="accent2">
                <a:shade val="86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2022'!$C$4:$C$5</c:f>
              <c:numCache>
                <c:formatCode>0%</c:formatCode>
                <c:ptCount val="1"/>
                <c:pt idx="0">
                  <c:v>0.16423222152297037</c:v>
                </c:pt>
              </c:numCache>
            </c:numRef>
          </c:val>
        </c:ser>
        <c:ser>
          <c:idx val="2"/>
          <c:order val="2"/>
          <c:tx>
            <c:strRef>
              <c:f>'6. 2022'!$D$3</c:f>
              <c:strCache>
                <c:ptCount val="1"/>
                <c:pt idx="0">
                  <c:v> TS-SA cat </c:v>
                </c:pt>
              </c:strCache>
            </c:strRef>
          </c:tx>
          <c:spPr>
            <a:solidFill>
              <a:schemeClr val="accent2">
                <a:tint val="86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2022'!$D$4:$D$5</c:f>
              <c:numCache>
                <c:formatCode>0%</c:formatCode>
                <c:ptCount val="1"/>
                <c:pt idx="0">
                  <c:v>-9.5194659102024848E-2</c:v>
                </c:pt>
              </c:numCache>
            </c:numRef>
          </c:val>
        </c:ser>
        <c:ser>
          <c:idx val="3"/>
          <c:order val="3"/>
          <c:tx>
            <c:strRef>
              <c:f>'6. 2022'!$E$3</c:f>
              <c:strCache>
                <c:ptCount val="1"/>
                <c:pt idx="0">
                  <c:v>TS-SA cat t.10 </c:v>
                </c:pt>
              </c:strCache>
            </c:strRef>
          </c:tx>
          <c:spPr>
            <a:solidFill>
              <a:schemeClr val="accent2">
                <a:tint val="58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2022'!$E$4:$E$5</c:f>
              <c:numCache>
                <c:formatCode>0%</c:formatCode>
                <c:ptCount val="1"/>
                <c:pt idx="0">
                  <c:v>-9.5194659102024848E-2</c:v>
                </c:pt>
              </c:numCache>
            </c:numRef>
          </c:val>
        </c:ser>
        <c:dLbls>
          <c:dLblPos val="ctr"/>
          <c:showLegendKey val="0"/>
          <c:showVal val="1"/>
          <c:showCatName val="0"/>
          <c:showSerName val="0"/>
          <c:showPercent val="0"/>
          <c:showBubbleSize val="0"/>
        </c:dLbls>
        <c:gapWidth val="219"/>
        <c:overlap val="-27"/>
        <c:axId val="369134552"/>
        <c:axId val="369136120"/>
      </c:barChart>
      <c:catAx>
        <c:axId val="369134552"/>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69136120"/>
        <c:crosses val="autoZero"/>
        <c:auto val="1"/>
        <c:lblAlgn val="ctr"/>
        <c:lblOffset val="100"/>
        <c:noMultiLvlLbl val="0"/>
      </c:catAx>
      <c:valAx>
        <c:axId val="369136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4552"/>
        <c:crosses val="autoZero"/>
        <c:crossBetween val="between"/>
      </c:valAx>
      <c:spPr>
        <a:noFill/>
        <a:ln>
          <a:solidFill>
            <a:schemeClr val="tx1"/>
          </a:solidFill>
        </a:ln>
        <a:effectLst/>
      </c:spPr>
    </c:plotArea>
    <c:legend>
      <c:legendPos val="b"/>
      <c:legendEntry>
        <c:idx val="3"/>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Entry>
      <c:layout/>
      <c:overlay val="0"/>
      <c:spPr>
        <a:solidFill>
          <a:schemeClr val="accent2">
            <a:lumMod val="20000"/>
            <a:lumOff val="80000"/>
          </a:schemeClr>
        </a:solidFill>
        <a:ln>
          <a:solidFill>
            <a:schemeClr val="accent1"/>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[Swaccha Sarvekshan (ULB level).xlsx]7.2 2022!PivotTable8</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a:t>
            </a:r>
            <a:r>
              <a:rPr lang="en-US" b="1" baseline="0">
                <a:solidFill>
                  <a:sysClr val="windowText" lastClr="000000"/>
                </a:solidFill>
              </a:rPr>
              <a:t> FROM AVERAGES (SLP) FOR 2022</a:t>
            </a:r>
            <a:endParaRPr lang="en-US" b="1">
              <a:solidFill>
                <a:sysClr val="windowText" lastClr="000000"/>
              </a:solidFill>
            </a:endParaRPr>
          </a:p>
        </c:rich>
      </c:tx>
      <c:layout>
        <c:manualLayout>
          <c:xMode val="edge"/>
          <c:yMode val="edge"/>
          <c:x val="5.3845643163311162E-2"/>
          <c:y val="2.3148148148148147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'7.2 2022'!$B$3</c:f>
              <c:strCache>
                <c:ptCount val="1"/>
                <c:pt idx="0">
                  <c:v>SLP - NA </c:v>
                </c:pt>
              </c:strCache>
            </c:strRef>
          </c:tx>
          <c:spPr>
            <a:solidFill>
              <a:schemeClr val="accent1">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2022'!$B$4:$B$5</c:f>
              <c:numCache>
                <c:formatCode>0%</c:formatCode>
                <c:ptCount val="1"/>
                <c:pt idx="0">
                  <c:v>1.0367650273224045</c:v>
                </c:pt>
              </c:numCache>
            </c:numRef>
          </c:val>
        </c:ser>
        <c:ser>
          <c:idx val="1"/>
          <c:order val="1"/>
          <c:tx>
            <c:strRef>
              <c:f>'7.2 2022'!$C$3</c:f>
              <c:strCache>
                <c:ptCount val="1"/>
                <c:pt idx="0">
                  <c:v> SLP - SA </c:v>
                </c:pt>
              </c:strCache>
            </c:strRef>
          </c:tx>
          <c:spPr>
            <a:solidFill>
              <a:schemeClr val="accent1">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2022'!$C$4:$C$5</c:f>
              <c:numCache>
                <c:formatCode>0%</c:formatCode>
                <c:ptCount val="1"/>
                <c:pt idx="0">
                  <c:v>0.23477108593387674</c:v>
                </c:pt>
              </c:numCache>
            </c:numRef>
          </c:val>
        </c:ser>
        <c:ser>
          <c:idx val="2"/>
          <c:order val="2"/>
          <c:tx>
            <c:strRef>
              <c:f>'7.2 2022'!$D$3</c:f>
              <c:strCache>
                <c:ptCount val="1"/>
                <c:pt idx="0">
                  <c:v>SLP - SA cat</c:v>
                </c:pt>
              </c:strCache>
            </c:strRef>
          </c:tx>
          <c:spPr>
            <a:solidFill>
              <a:schemeClr val="accent1">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2022'!$D$4:$D$5</c:f>
              <c:numCache>
                <c:formatCode>0%</c:formatCode>
                <c:ptCount val="1"/>
                <c:pt idx="0">
                  <c:v>-4.7121382554453348E-2</c:v>
                </c:pt>
              </c:numCache>
            </c:numRef>
          </c:val>
        </c:ser>
        <c:ser>
          <c:idx val="3"/>
          <c:order val="3"/>
          <c:tx>
            <c:strRef>
              <c:f>'7.2 2022'!$E$3</c:f>
              <c:strCache>
                <c:ptCount val="1"/>
                <c:pt idx="0">
                  <c:v> SLP - SA cat t.10 </c:v>
                </c:pt>
              </c:strCache>
            </c:strRef>
          </c:tx>
          <c:spPr>
            <a:solidFill>
              <a:schemeClr val="accent1">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2022'!$E$4:$E$5</c:f>
              <c:numCache>
                <c:formatCode>0%</c:formatCode>
                <c:ptCount val="1"/>
                <c:pt idx="0">
                  <c:v>-4.7121382554453348E-2</c:v>
                </c:pt>
              </c:numCache>
            </c:numRef>
          </c:val>
        </c:ser>
        <c:dLbls>
          <c:dLblPos val="ctr"/>
          <c:showLegendKey val="0"/>
          <c:showVal val="1"/>
          <c:showCatName val="0"/>
          <c:showSerName val="0"/>
          <c:showPercent val="0"/>
          <c:showBubbleSize val="0"/>
        </c:dLbls>
        <c:gapWidth val="150"/>
        <c:axId val="369135336"/>
        <c:axId val="369136512"/>
      </c:barChart>
      <c:catAx>
        <c:axId val="36913533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6512"/>
        <c:crosses val="autoZero"/>
        <c:auto val="1"/>
        <c:lblAlgn val="ctr"/>
        <c:lblOffset val="100"/>
        <c:noMultiLvlLbl val="0"/>
      </c:catAx>
      <c:valAx>
        <c:axId val="369136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369135336"/>
        <c:crosses val="autoZero"/>
        <c:crossBetween val="between"/>
      </c:valAx>
      <c:spPr>
        <a:noFill/>
        <a:ln>
          <a:solidFill>
            <a:schemeClr val="tx1">
              <a:lumMod val="95000"/>
              <a:lumOff val="5000"/>
            </a:schemeClr>
          </a:solidFill>
        </a:ln>
        <a:effectLst/>
      </c:spPr>
    </c:plotArea>
    <c:legend>
      <c:legendPos val="b"/>
      <c:layout>
        <c:manualLayout>
          <c:xMode val="edge"/>
          <c:yMode val="edge"/>
          <c:x val="0.14215688103505753"/>
          <c:y val="0.88773038786818337"/>
          <c:w val="0.70702354084921504"/>
          <c:h val="7.812554680664918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[Swaccha Sarvekshan (ULB level).xlsx]8.2 2022!PivotTable10</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DEVIATIONS</a:t>
            </a:r>
            <a:r>
              <a:rPr lang="en-US" b="1" baseline="0">
                <a:solidFill>
                  <a:sysClr val="windowText" lastClr="000000"/>
                </a:solidFill>
              </a:rPr>
              <a:t> FROM AVERGAE (CERT) FOR 2022</a:t>
            </a:r>
            <a:endParaRPr lang="en-US" b="1">
              <a:solidFill>
                <a:sysClr val="windowText" lastClr="000000"/>
              </a:solidFill>
            </a:endParaRPr>
          </a:p>
        </c:rich>
      </c:tx>
      <c:layout>
        <c:manualLayout>
          <c:xMode val="edge"/>
          <c:yMode val="edge"/>
          <c:x val="0.11292724653561283"/>
          <c:y val="1.3888888888888888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463285088876163"/>
          <c:y val="0.13467592592592592"/>
          <c:w val="0.81536012370178945"/>
          <c:h val="0.72238371245261002"/>
        </c:manualLayout>
      </c:layout>
      <c:barChart>
        <c:barDir val="col"/>
        <c:grouping val="clustered"/>
        <c:varyColors val="0"/>
        <c:ser>
          <c:idx val="0"/>
          <c:order val="0"/>
          <c:tx>
            <c:strRef>
              <c:f>'8.2 2022'!$B$3</c:f>
              <c:strCache>
                <c:ptCount val="1"/>
                <c:pt idx="0">
                  <c:v>CERT - NA</c:v>
                </c:pt>
              </c:strCache>
            </c:strRef>
          </c:tx>
          <c:spPr>
            <a:solidFill>
              <a:schemeClr val="accent4">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2022'!$B$4:$B$5</c:f>
              <c:numCache>
                <c:formatCode>0%</c:formatCode>
                <c:ptCount val="1"/>
                <c:pt idx="0">
                  <c:v>0.69491525423728817</c:v>
                </c:pt>
              </c:numCache>
            </c:numRef>
          </c:val>
        </c:ser>
        <c:ser>
          <c:idx val="1"/>
          <c:order val="1"/>
          <c:tx>
            <c:strRef>
              <c:f>'8.2 2022'!$C$3</c:f>
              <c:strCache>
                <c:ptCount val="1"/>
                <c:pt idx="0">
                  <c:v>CERT - SA </c:v>
                </c:pt>
              </c:strCache>
            </c:strRef>
          </c:tx>
          <c:spPr>
            <a:solidFill>
              <a:schemeClr val="accent4">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2022'!$C$4:$C$5</c:f>
              <c:numCache>
                <c:formatCode>0%</c:formatCode>
                <c:ptCount val="1"/>
                <c:pt idx="0">
                  <c:v>-4.7619047619047616E-2</c:v>
                </c:pt>
              </c:numCache>
            </c:numRef>
          </c:val>
        </c:ser>
        <c:ser>
          <c:idx val="2"/>
          <c:order val="2"/>
          <c:tx>
            <c:strRef>
              <c:f>'8.2 2022'!$D$3</c:f>
              <c:strCache>
                <c:ptCount val="1"/>
                <c:pt idx="0">
                  <c:v>CERT - SA cat </c:v>
                </c:pt>
              </c:strCache>
            </c:strRef>
          </c:tx>
          <c:spPr>
            <a:solidFill>
              <a:schemeClr val="accent4">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2022'!$D$4:$D$5</c:f>
              <c:numCache>
                <c:formatCode>0%</c:formatCode>
                <c:ptCount val="1"/>
                <c:pt idx="0">
                  <c:v>-0.31506849315068491</c:v>
                </c:pt>
              </c:numCache>
            </c:numRef>
          </c:val>
        </c:ser>
        <c:ser>
          <c:idx val="3"/>
          <c:order val="3"/>
          <c:tx>
            <c:strRef>
              <c:f>'8.2 2022'!$E$3</c:f>
              <c:strCache>
                <c:ptCount val="1"/>
                <c:pt idx="0">
                  <c:v>CERT - SA cat t.10 </c:v>
                </c:pt>
              </c:strCache>
            </c:strRef>
          </c:tx>
          <c:spPr>
            <a:solidFill>
              <a:schemeClr val="accent4">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2022'!$E$4:$E$5</c:f>
              <c:numCache>
                <c:formatCode>0%</c:formatCode>
                <c:ptCount val="1"/>
                <c:pt idx="0">
                  <c:v>-0.31506849315068491</c:v>
                </c:pt>
              </c:numCache>
            </c:numRef>
          </c:val>
        </c:ser>
        <c:dLbls>
          <c:dLblPos val="ctr"/>
          <c:showLegendKey val="0"/>
          <c:showVal val="1"/>
          <c:showCatName val="0"/>
          <c:showSerName val="0"/>
          <c:showPercent val="0"/>
          <c:showBubbleSize val="0"/>
        </c:dLbls>
        <c:gapWidth val="219"/>
        <c:overlap val="-27"/>
        <c:axId val="369135728"/>
        <c:axId val="369137296"/>
      </c:barChart>
      <c:catAx>
        <c:axId val="369135728"/>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7296"/>
        <c:crosses val="autoZero"/>
        <c:auto val="1"/>
        <c:lblAlgn val="ctr"/>
        <c:lblOffset val="100"/>
        <c:noMultiLvlLbl val="0"/>
      </c:catAx>
      <c:valAx>
        <c:axId val="369137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5728"/>
        <c:crosses val="autoZero"/>
        <c:crossBetween val="between"/>
      </c:valAx>
      <c:spPr>
        <a:noFill/>
        <a:ln>
          <a:solidFill>
            <a:schemeClr val="tx1">
              <a:lumMod val="95000"/>
              <a:lumOff val="5000"/>
            </a:schemeClr>
          </a:solidFill>
        </a:ln>
        <a:effectLst/>
      </c:spPr>
    </c:plotArea>
    <c:legend>
      <c:legendPos val="b"/>
      <c:layout>
        <c:manualLayout>
          <c:xMode val="edge"/>
          <c:yMode val="edge"/>
          <c:x val="0.1300366487895718"/>
          <c:y val="0.89872630504520268"/>
          <c:w val="0.77822637467280842"/>
          <c:h val="7.812554680664918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[Swaccha Sarvekshan (ULB level).xlsx]9.2 2022!PivotTable12</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a:solidFill>
                  <a:sysClr val="windowText" lastClr="000000"/>
                </a:solidFill>
              </a:rPr>
              <a:t>DEVIATIONS</a:t>
            </a:r>
            <a:r>
              <a:rPr lang="en-US" sz="1400" b="1" i="0" baseline="0">
                <a:solidFill>
                  <a:sysClr val="windowText" lastClr="000000"/>
                </a:solidFill>
              </a:rPr>
              <a:t> FROM AVERAGE (CV) FOR 2022</a:t>
            </a:r>
            <a:endParaRPr lang="en-US" sz="1400" b="1" i="0">
              <a:solidFill>
                <a:sysClr val="windowText" lastClr="000000"/>
              </a:solidFill>
            </a:endParaRPr>
          </a:p>
        </c:rich>
      </c:tx>
      <c:layout>
        <c:manualLayout>
          <c:xMode val="edge"/>
          <c:yMode val="edge"/>
          <c:x val="4.8500749698058544E-2"/>
          <c:y val="3.2972689136991785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'9.2 2022'!$B$3</c:f>
              <c:strCache>
                <c:ptCount val="1"/>
                <c:pt idx="0">
                  <c:v> CV -NA</c:v>
                </c:pt>
              </c:strCache>
            </c:strRef>
          </c:tx>
          <c:spPr>
            <a:solidFill>
              <a:schemeClr val="accent6">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2022'!$B$4:$B$5</c:f>
              <c:numCache>
                <c:formatCode>0%</c:formatCode>
                <c:ptCount val="1"/>
                <c:pt idx="0">
                  <c:v>0.54483236994219653</c:v>
                </c:pt>
              </c:numCache>
            </c:numRef>
          </c:val>
        </c:ser>
        <c:ser>
          <c:idx val="1"/>
          <c:order val="1"/>
          <c:tx>
            <c:strRef>
              <c:f>'9.2 2022'!$C$3</c:f>
              <c:strCache>
                <c:ptCount val="1"/>
                <c:pt idx="0">
                  <c:v>CV - SA </c:v>
                </c:pt>
              </c:strCache>
            </c:strRef>
          </c:tx>
          <c:spPr>
            <a:solidFill>
              <a:schemeClr val="accent6">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2022'!$C$4:$C$5</c:f>
              <c:numCache>
                <c:formatCode>0%</c:formatCode>
                <c:ptCount val="1"/>
                <c:pt idx="0">
                  <c:v>0.16198260869565215</c:v>
                </c:pt>
              </c:numCache>
            </c:numRef>
          </c:val>
        </c:ser>
        <c:ser>
          <c:idx val="2"/>
          <c:order val="2"/>
          <c:tx>
            <c:strRef>
              <c:f>'9.2 2022'!$D$3</c:f>
              <c:strCache>
                <c:ptCount val="1"/>
                <c:pt idx="0">
                  <c:v>CV - SA cat</c:v>
                </c:pt>
              </c:strCache>
            </c:strRef>
          </c:tx>
          <c:spPr>
            <a:solidFill>
              <a:schemeClr val="accent6">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2022'!$D$4:$D$5</c:f>
              <c:numCache>
                <c:formatCode>0%</c:formatCode>
                <c:ptCount val="1"/>
                <c:pt idx="0">
                  <c:v>-4.7853844838397136E-2</c:v>
                </c:pt>
              </c:numCache>
            </c:numRef>
          </c:val>
        </c:ser>
        <c:ser>
          <c:idx val="3"/>
          <c:order val="3"/>
          <c:tx>
            <c:strRef>
              <c:f>'9.2 2022'!$E$3</c:f>
              <c:strCache>
                <c:ptCount val="1"/>
                <c:pt idx="0">
                  <c:v>CV - SA t.10 </c:v>
                </c:pt>
              </c:strCache>
            </c:strRef>
          </c:tx>
          <c:spPr>
            <a:solidFill>
              <a:schemeClr val="accent6">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2022'!$E$4:$E$5</c:f>
              <c:numCache>
                <c:formatCode>0%</c:formatCode>
                <c:ptCount val="1"/>
                <c:pt idx="0">
                  <c:v>-4.7853844838397136E-2</c:v>
                </c:pt>
              </c:numCache>
            </c:numRef>
          </c:val>
        </c:ser>
        <c:dLbls>
          <c:dLblPos val="ctr"/>
          <c:showLegendKey val="0"/>
          <c:showVal val="1"/>
          <c:showCatName val="0"/>
          <c:showSerName val="0"/>
          <c:showPercent val="0"/>
          <c:showBubbleSize val="0"/>
        </c:dLbls>
        <c:gapWidth val="219"/>
        <c:overlap val="-27"/>
        <c:axId val="369139256"/>
        <c:axId val="369139648"/>
      </c:barChart>
      <c:catAx>
        <c:axId val="36913925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9648"/>
        <c:crosses val="autoZero"/>
        <c:auto val="1"/>
        <c:lblAlgn val="ctr"/>
        <c:lblOffset val="100"/>
        <c:noMultiLvlLbl val="0"/>
      </c:catAx>
      <c:valAx>
        <c:axId val="369139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139256"/>
        <c:crosses val="autoZero"/>
        <c:crossBetween val="between"/>
      </c:valAx>
      <c:spPr>
        <a:noFill/>
        <a:ln>
          <a:solidFill>
            <a:schemeClr val="tx1">
              <a:lumMod val="95000"/>
              <a:lumOff val="5000"/>
            </a:schemeClr>
          </a:solidFill>
        </a:ln>
        <a:effectLst/>
      </c:spPr>
    </c:plotArea>
    <c:legend>
      <c:legendPos val="b"/>
      <c:layout>
        <c:manualLayout>
          <c:xMode val="edge"/>
          <c:yMode val="edge"/>
          <c:x val="0.14705483301459998"/>
          <c:y val="0.8974750579131533"/>
          <c:w val="0.72294607056208504"/>
          <c:h val="6.955225294985491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level).xlsx]1.NR SR!PivotTable5</c:name>
    <c:fmtId val="20"/>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Y-o-Y</a:t>
            </a:r>
            <a:r>
              <a:rPr lang="en-US" sz="1400" baseline="0">
                <a:solidFill>
                  <a:sysClr val="windowText" lastClr="000000"/>
                </a:solidFill>
              </a:rPr>
              <a:t> </a:t>
            </a:r>
            <a:r>
              <a:rPr lang="en-US" sz="1400">
                <a:solidFill>
                  <a:sysClr val="windowText" lastClr="000000"/>
                </a:solidFill>
              </a:rPr>
              <a:t>NR &amp; SR SCORES </a:t>
            </a:r>
          </a:p>
        </c:rich>
      </c:tx>
      <c:layout>
        <c:manualLayout>
          <c:xMode val="edge"/>
          <c:yMode val="edge"/>
          <c:x val="8.6315789473684207E-2"/>
          <c:y val="2.7777777777777776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spPr>
          <a:solidFill>
            <a:schemeClr val="accent6">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7"/>
        <c:spPr>
          <a:solidFill>
            <a:schemeClr val="accent2">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2">
              <a:alpha val="85000"/>
            </a:schemeClr>
          </a:solidFill>
          <a:ln w="9525" cap="flat" cmpd="sng" algn="ctr">
            <a:solidFill>
              <a:schemeClr val="lt1">
                <a:alpha val="50000"/>
              </a:schemeClr>
            </a:solidFill>
            <a:round/>
          </a:ln>
          <a:effectLst/>
        </c:spPr>
      </c:pivotFmt>
      <c:pivotFmt>
        <c:idx val="12"/>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14"/>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16"/>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1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20"/>
        <c:spPr>
          <a:solidFill>
            <a:schemeClr val="accent2">
              <a:lumMod val="60000"/>
              <a:alpha val="85000"/>
            </a:schemeClr>
          </a:solidFill>
          <a:ln w="9525" cap="flat" cmpd="sng" algn="ctr">
            <a:solidFill>
              <a:schemeClr val="lt1">
                <a:alpha val="50000"/>
              </a:schemeClr>
            </a:solidFill>
            <a:round/>
          </a:ln>
          <a:effectLst/>
        </c:spPr>
      </c:pivotFmt>
      <c:pivotFmt>
        <c:idx val="21"/>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26"/>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2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0"/>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2"/>
        <c:spPr>
          <a:solidFill>
            <a:schemeClr val="accent2">
              <a:lumMod val="60000"/>
              <a:alpha val="85000"/>
            </a:schemeClr>
          </a:solidFill>
          <a:ln w="9525" cap="flat" cmpd="sng" algn="ctr">
            <a:solidFill>
              <a:schemeClr val="lt1">
                <a:alpha val="50000"/>
              </a:schemeClr>
            </a:solidFill>
            <a:round/>
          </a:ln>
          <a:effectLst/>
        </c:spPr>
      </c:pivotFmt>
      <c:pivotFmt>
        <c:idx val="33"/>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0"/>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2"/>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4"/>
        <c:spPr>
          <a:solidFill>
            <a:schemeClr val="accent2">
              <a:lumMod val="60000"/>
              <a:alpha val="85000"/>
            </a:schemeClr>
          </a:solidFill>
          <a:ln w="9525" cap="flat" cmpd="sng" algn="ctr">
            <a:solidFill>
              <a:schemeClr val="lt1">
                <a:alpha val="50000"/>
              </a:schemeClr>
            </a:solidFill>
            <a:round/>
          </a:ln>
          <a:effectLst/>
        </c:spPr>
      </c:pivotFmt>
      <c:pivotFmt>
        <c:idx val="45"/>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4">
              <a:lumMod val="60000"/>
              <a:alpha val="85000"/>
            </a:schemeClr>
          </a:solidFill>
          <a:ln w="9525" cap="flat" cmpd="sng" algn="ctr">
            <a:solidFill>
              <a:schemeClr val="tx1">
                <a:lumMod val="95000"/>
                <a:lumOff val="5000"/>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9"/>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FB75AC60-5518-4B4C-82BF-A1F2F6BB122A}"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0"/>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
        <c:dLbl>
          <c:idx val="0"/>
          <c:layout>
            <c:manualLayout>
              <c:x val="-7.5614366729678867E-3"/>
              <c:y val="8.789370078740158E-2"/>
            </c:manualLayout>
          </c:layout>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F5F465D-C312-43DC-B723-98050CA84125}"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2"/>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6F5B028A-A333-4F22-BEA5-05BFD39E734B}"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4"/>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5"/>
        <c:dLbl>
          <c:idx val="0"/>
          <c:tx>
            <c:rich>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fld id="{B2C13514-2873-4CE1-9EFE-7680CF66C3EE}" type="VALUE">
                  <a:rPr lang="en-US" baseline="0"/>
                  <a:pPr>
                    <a:defRPr sz="800" b="1"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6"/>
        <c:spPr>
          <a:solidFill>
            <a:schemeClr val="accent2">
              <a:lumMod val="60000"/>
              <a:alpha val="85000"/>
            </a:schemeClr>
          </a:solidFill>
          <a:ln w="9525" cap="flat" cmpd="sng" algn="ctr">
            <a:solidFill>
              <a:schemeClr val="lt1">
                <a:alpha val="50000"/>
              </a:schemeClr>
            </a:solidFill>
            <a:round/>
          </a:ln>
          <a:effectLst/>
        </c:spPr>
      </c:pivotFmt>
      <c:pivotFmt>
        <c:idx val="57"/>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8"/>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9964151-62CF-4113-A200-A01B8D71AAA4}" type="VALUE">
                  <a:rPr lang="en-US"/>
                  <a:pPr>
                    <a:defRPr sz="900" b="1" i="0" u="none" strike="noStrike" kern="1200" baseline="0">
                      <a:solidFill>
                        <a:schemeClr val="lt1"/>
                      </a:solidFill>
                      <a:latin typeface="+mn-lt"/>
                      <a:ea typeface="+mn-ea"/>
                      <a:cs typeface="+mn-cs"/>
                    </a:defRPr>
                  </a:pPr>
                  <a:t>[VALUE]</a:t>
                </a:fld>
                <a:endParaRPr lang="en-US"/>
              </a:p>
            </c:rich>
          </c:tx>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9"/>
        <c:spPr>
          <a:solidFill>
            <a:schemeClr val="accent2">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'1.NR SR'!$B$3</c:f>
              <c:strCache>
                <c:ptCount val="1"/>
                <c:pt idx="0">
                  <c:v> NR 20</c:v>
                </c:pt>
              </c:strCache>
            </c:strRef>
          </c:tx>
          <c:spPr>
            <a:solidFill>
              <a:schemeClr val="accent2">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SR'!$B$4:$B$5</c:f>
              <c:numCache>
                <c:formatCode>General</c:formatCode>
                <c:ptCount val="1"/>
                <c:pt idx="0">
                  <c:v>22</c:v>
                </c:pt>
              </c:numCache>
            </c:numRef>
          </c:val>
        </c:ser>
        <c:ser>
          <c:idx val="1"/>
          <c:order val="1"/>
          <c:tx>
            <c:strRef>
              <c:f>'1.NR SR'!$C$3</c:f>
              <c:strCache>
                <c:ptCount val="1"/>
                <c:pt idx="0">
                  <c:v> SR 20</c:v>
                </c:pt>
              </c:strCache>
            </c:strRef>
          </c:tx>
          <c:spPr>
            <a:solidFill>
              <a:schemeClr val="accent4">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SR'!$C$4:$C$5</c:f>
              <c:numCache>
                <c:formatCode>General</c:formatCode>
                <c:ptCount val="1"/>
                <c:pt idx="0">
                  <c:v>6</c:v>
                </c:pt>
              </c:numCache>
            </c:numRef>
          </c:val>
        </c:ser>
        <c:ser>
          <c:idx val="2"/>
          <c:order val="2"/>
          <c:tx>
            <c:strRef>
              <c:f>'1.NR SR'!$D$3</c:f>
              <c:strCache>
                <c:ptCount val="1"/>
                <c:pt idx="0">
                  <c:v> NR 21</c:v>
                </c:pt>
              </c:strCache>
            </c:strRef>
          </c:tx>
          <c:spPr>
            <a:solidFill>
              <a:schemeClr val="accent6">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SR'!$D$4:$D$5</c:f>
              <c:numCache>
                <c:formatCode>General</c:formatCode>
                <c:ptCount val="1"/>
                <c:pt idx="0">
                  <c:v>25</c:v>
                </c:pt>
              </c:numCache>
            </c:numRef>
          </c:val>
        </c:ser>
        <c:ser>
          <c:idx val="3"/>
          <c:order val="3"/>
          <c:tx>
            <c:strRef>
              <c:f>'1.NR SR'!$E$3</c:f>
              <c:strCache>
                <c:ptCount val="1"/>
                <c:pt idx="0">
                  <c:v> SR 21</c:v>
                </c:pt>
              </c:strCache>
            </c:strRef>
          </c:tx>
          <c:spPr>
            <a:solidFill>
              <a:schemeClr val="accent2">
                <a:lumMod val="60000"/>
                <a:alpha val="85000"/>
              </a:schemeClr>
            </a:solidFill>
            <a:ln w="9525" cap="flat" cmpd="sng" algn="ctr">
              <a:solidFill>
                <a:schemeClr val="tx1">
                  <a:lumMod val="95000"/>
                  <a:lumOff val="5000"/>
                  <a:alpha val="50000"/>
                </a:schemeClr>
              </a:solidFill>
              <a:round/>
            </a:ln>
            <a:effectLst/>
          </c:spPr>
          <c:invertIfNegative val="0"/>
          <c:dPt>
            <c:idx val="6"/>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SR'!$E$4:$E$5</c:f>
              <c:numCache>
                <c:formatCode>General</c:formatCode>
                <c:ptCount val="1"/>
                <c:pt idx="0">
                  <c:v>8</c:v>
                </c:pt>
              </c:numCache>
            </c:numRef>
          </c:val>
        </c:ser>
        <c:ser>
          <c:idx val="4"/>
          <c:order val="4"/>
          <c:tx>
            <c:strRef>
              <c:f>'1.NR SR'!$F$3</c:f>
              <c:strCache>
                <c:ptCount val="1"/>
                <c:pt idx="0">
                  <c:v>NR 22</c:v>
                </c:pt>
              </c:strCache>
            </c:strRef>
          </c:tx>
          <c:spPr>
            <a:solidFill>
              <a:schemeClr val="accent4">
                <a:lumMod val="60000"/>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SR'!$F$4:$F$5</c:f>
              <c:numCache>
                <c:formatCode>General</c:formatCode>
                <c:ptCount val="1"/>
                <c:pt idx="0">
                  <c:v>25</c:v>
                </c:pt>
              </c:numCache>
            </c:numRef>
          </c:val>
        </c:ser>
        <c:ser>
          <c:idx val="5"/>
          <c:order val="5"/>
          <c:tx>
            <c:strRef>
              <c:f>'1.NR SR'!$G$3</c:f>
              <c:strCache>
                <c:ptCount val="1"/>
                <c:pt idx="0">
                  <c:v> SR 22</c:v>
                </c:pt>
              </c:strCache>
            </c:strRef>
          </c:tx>
          <c:spPr>
            <a:solidFill>
              <a:schemeClr val="accent6">
                <a:lumMod val="60000"/>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'1.NR SR'!$A$4:$A$5</c:f>
              <c:strCache>
                <c:ptCount val="1"/>
                <c:pt idx="0">
                  <c:v>Kalyan Dombivali</c:v>
                </c:pt>
              </c:strCache>
            </c:strRef>
          </c:cat>
          <c:val>
            <c:numRef>
              <c:f>'1.NR SR'!$G$4:$G$5</c:f>
              <c:numCache>
                <c:formatCode>General</c:formatCode>
                <c:ptCount val="1"/>
                <c:pt idx="0">
                  <c:v>8</c:v>
                </c:pt>
              </c:numCache>
            </c:numRef>
          </c:val>
        </c:ser>
        <c:dLbls>
          <c:dLblPos val="outEnd"/>
          <c:showLegendKey val="0"/>
          <c:showVal val="1"/>
          <c:showCatName val="0"/>
          <c:showSerName val="0"/>
          <c:showPercent val="0"/>
          <c:showBubbleSize val="0"/>
        </c:dLbls>
        <c:gapWidth val="65"/>
        <c:axId val="369398440"/>
        <c:axId val="369401184"/>
      </c:barChart>
      <c:catAx>
        <c:axId val="369398440"/>
        <c:scaling>
          <c:orientation val="minMax"/>
        </c:scaling>
        <c:delete val="0"/>
        <c:axPos val="b"/>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69401184"/>
        <c:crosses val="autoZero"/>
        <c:auto val="1"/>
        <c:lblAlgn val="ctr"/>
        <c:lblOffset val="100"/>
        <c:noMultiLvlLbl val="0"/>
      </c:catAx>
      <c:valAx>
        <c:axId val="3694011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69398440"/>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alpha val="39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level).xlsx]2.SS tot % Score!PivotTable1</c:name>
    <c:fmtId val="11"/>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Y-o-Y</a:t>
            </a:r>
            <a:r>
              <a:rPr lang="en-US" sz="1400" baseline="0">
                <a:solidFill>
                  <a:sysClr val="windowText" lastClr="000000"/>
                </a:solidFill>
              </a:rPr>
              <a:t> TOTAL SCORE COMPARISON</a:t>
            </a:r>
            <a:endParaRPr lang="en-US" sz="1400">
              <a:solidFill>
                <a:sysClr val="windowText" lastClr="000000"/>
              </a:solidFill>
            </a:endParaRPr>
          </a:p>
        </c:rich>
      </c:tx>
      <c:layout>
        <c:manualLayout>
          <c:xMode val="edge"/>
          <c:yMode val="edge"/>
          <c:x val="6.5512265512265522E-2"/>
          <c:y val="2.7538731310164176E-2"/>
        </c:manualLayout>
      </c:layout>
      <c:overlay val="0"/>
      <c:spPr>
        <a:solidFill>
          <a:schemeClr val="accent4">
            <a:lumMod val="20000"/>
            <a:lumOff val="80000"/>
          </a:schemeClr>
        </a:solidFill>
        <a:ln>
          <a:solidFill>
            <a:schemeClr val="tx1"/>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tx1">
                <a:lumMod val="95000"/>
                <a:lumOff val="5000"/>
                <a:alpha val="50000"/>
              </a:schemeClr>
            </a:solidFill>
            <a:round/>
          </a:ln>
          <a:effectLst/>
        </c:spPr>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tx1">
                <a:lumMod val="95000"/>
                <a:lumOff val="5000"/>
                <a:alpha val="50000"/>
              </a:schemeClr>
            </a:solidFill>
            <a:round/>
          </a:ln>
          <a:effectLst/>
        </c:spP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tx1">
                <a:lumMod val="95000"/>
                <a:lumOff val="5000"/>
                <a:alpha val="50000"/>
              </a:schemeClr>
            </a:solidFill>
            <a:round/>
          </a:ln>
          <a:effectLst/>
        </c:spPr>
      </c:pivotFmt>
      <c:pivotFmt>
        <c:idx val="8"/>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alpha val="85000"/>
            </a:schemeClr>
          </a:solidFill>
          <a:ln w="9525" cap="flat" cmpd="sng" algn="ctr">
            <a:solidFill>
              <a:schemeClr val="tx1">
                <a:lumMod val="95000"/>
                <a:lumOff val="5000"/>
                <a:alpha val="50000"/>
              </a:schemeClr>
            </a:solidFill>
            <a:round/>
          </a:ln>
          <a:effectLst/>
        </c:spPr>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alpha val="85000"/>
            </a:schemeClr>
          </a:solidFill>
          <a:ln w="9525" cap="flat" cmpd="sng" algn="ctr">
            <a:solidFill>
              <a:schemeClr val="tx1">
                <a:lumMod val="95000"/>
                <a:lumOff val="5000"/>
                <a:alpha val="50000"/>
              </a:schemeClr>
            </a:solidFill>
            <a:round/>
          </a:ln>
          <a:effectLst/>
        </c:spP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alpha val="85000"/>
            </a:schemeClr>
          </a:solidFill>
          <a:ln w="9525" cap="flat" cmpd="sng" algn="ctr">
            <a:solidFill>
              <a:schemeClr val="tx1">
                <a:lumMod val="95000"/>
                <a:lumOff val="5000"/>
                <a:alpha val="50000"/>
              </a:schemeClr>
            </a:solidFill>
            <a:round/>
          </a:ln>
          <a:effectLst/>
        </c:spPr>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alpha val="85000"/>
            </a:schemeClr>
          </a:solidFill>
          <a:ln w="9525" cap="flat" cmpd="sng" algn="ctr">
            <a:solidFill>
              <a:schemeClr val="tx1">
                <a:lumMod val="95000"/>
                <a:lumOff val="5000"/>
                <a:alpha val="50000"/>
              </a:schemeClr>
            </a:solidFill>
            <a:round/>
          </a:ln>
          <a:effectLst/>
        </c:spP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alpha val="85000"/>
            </a:schemeClr>
          </a:solidFill>
          <a:ln w="9525" cap="flat" cmpd="sng" algn="ctr">
            <a:solidFill>
              <a:schemeClr val="tx1">
                <a:lumMod val="95000"/>
                <a:lumOff val="5000"/>
                <a:alpha val="50000"/>
              </a:schemeClr>
            </a:solidFill>
            <a:round/>
          </a:ln>
          <a:effectLst/>
        </c:spPr>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4">
              <a:alpha val="85000"/>
            </a:schemeClr>
          </a:solidFill>
          <a:ln w="9525" cap="flat" cmpd="sng" algn="ctr">
            <a:solidFill>
              <a:schemeClr val="tx1">
                <a:lumMod val="95000"/>
                <a:lumOff val="5000"/>
                <a:alpha val="50000"/>
              </a:schemeClr>
            </a:solidFill>
            <a:round/>
          </a:ln>
          <a:effectLst/>
        </c:spPr>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alpha val="85000"/>
            </a:schemeClr>
          </a:solidFill>
          <a:ln w="9525" cap="flat" cmpd="sng" algn="ctr">
            <a:solidFill>
              <a:schemeClr val="tx1">
                <a:lumMod val="95000"/>
                <a:lumOff val="5000"/>
                <a:alpha val="50000"/>
              </a:schemeClr>
            </a:solidFill>
            <a:round/>
          </a:ln>
          <a:effectLst/>
        </c:spP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chemeClr val="accent6">
              <a:alpha val="85000"/>
            </a:schemeClr>
          </a:solidFill>
          <a:ln w="9525" cap="flat" cmpd="sng" algn="ctr">
            <a:solidFill>
              <a:schemeClr val="lt1">
                <a:alpha val="50000"/>
              </a:schemeClr>
            </a:solidFill>
            <a:round/>
          </a:ln>
          <a:effectLst/>
        </c:spPr>
        <c:dLbl>
          <c:idx val="0"/>
          <c:layout>
            <c:manualLayout>
              <c:x val="3.0234308750856165E-3"/>
              <c:y val="7.8703703703703623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dLbl>
          <c:idx val="0"/>
          <c:layout>
            <c:manualLayout>
              <c:x val="0"/>
              <c:y val="0.10185185185185185"/>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alpha val="85000"/>
            </a:scheme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dLbl>
          <c:idx val="0"/>
          <c:layout>
            <c:manualLayout>
              <c:x val="-3.0234308750857549E-3"/>
              <c:y val="0.1064814814814815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'2.SS tot % Score'!$B$3</c:f>
              <c:strCache>
                <c:ptCount val="1"/>
                <c:pt idx="0">
                  <c:v>TS 2020</c:v>
                </c:pt>
              </c:strCache>
            </c:strRef>
          </c:tx>
          <c:spPr>
            <a:solidFill>
              <a:schemeClr val="accent6">
                <a:alpha val="85000"/>
              </a:schemeClr>
            </a:solidFill>
            <a:ln w="9525" cap="flat" cmpd="sng" algn="ctr">
              <a:solidFill>
                <a:schemeClr val="tx1">
                  <a:lumMod val="95000"/>
                  <a:lumOff val="5000"/>
                  <a:alpha val="50000"/>
                </a:schemeClr>
              </a:solidFill>
              <a:round/>
            </a:ln>
            <a:effectLst/>
          </c:spPr>
          <c:invertIfNegative val="0"/>
          <c:dPt>
            <c:idx val="6"/>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Score'!$B$4:$B$5</c:f>
              <c:numCache>
                <c:formatCode>General</c:formatCode>
                <c:ptCount val="1"/>
                <c:pt idx="0">
                  <c:v>68.180000000000007</c:v>
                </c:pt>
              </c:numCache>
            </c:numRef>
          </c:val>
        </c:ser>
        <c:ser>
          <c:idx val="1"/>
          <c:order val="1"/>
          <c:tx>
            <c:strRef>
              <c:f>'2.SS tot % Score'!$C$3</c:f>
              <c:strCache>
                <c:ptCount val="1"/>
                <c:pt idx="0">
                  <c:v>TS 2021</c:v>
                </c:pt>
              </c:strCache>
            </c:strRef>
          </c:tx>
          <c:spPr>
            <a:solidFill>
              <a:schemeClr val="accent5">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Score'!$C$4:$C$5</c:f>
              <c:numCache>
                <c:formatCode>General</c:formatCode>
                <c:ptCount val="1"/>
                <c:pt idx="0">
                  <c:v>61.67</c:v>
                </c:pt>
              </c:numCache>
            </c:numRef>
          </c:val>
        </c:ser>
        <c:ser>
          <c:idx val="2"/>
          <c:order val="2"/>
          <c:tx>
            <c:strRef>
              <c:f>'2.SS tot % Score'!$D$3</c:f>
              <c:strCache>
                <c:ptCount val="1"/>
                <c:pt idx="0">
                  <c:v>TS 2022</c:v>
                </c:pt>
              </c:strCache>
            </c:strRef>
          </c:tx>
          <c:spPr>
            <a:solidFill>
              <a:schemeClr val="accent4">
                <a:alpha val="85000"/>
              </a:schemeClr>
            </a:solidFill>
            <a:ln w="9525" cap="flat" cmpd="sng" algn="ctr">
              <a:solidFill>
                <a:schemeClr val="tx1">
                  <a:lumMod val="95000"/>
                  <a:lumOff val="5000"/>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'2.SS tot % Score'!$A$4:$A$5</c:f>
              <c:strCache>
                <c:ptCount val="1"/>
                <c:pt idx="0">
                  <c:v>Kalyan Dombivali</c:v>
                </c:pt>
              </c:strCache>
            </c:strRef>
          </c:cat>
          <c:val>
            <c:numRef>
              <c:f>'2.SS tot % Score'!$D$4:$D$5</c:f>
              <c:numCache>
                <c:formatCode>0.00</c:formatCode>
                <c:ptCount val="1"/>
                <c:pt idx="0">
                  <c:v>61.665499999999994</c:v>
                </c:pt>
              </c:numCache>
            </c:numRef>
          </c:val>
        </c:ser>
        <c:dLbls>
          <c:dLblPos val="outEnd"/>
          <c:showLegendKey val="0"/>
          <c:showVal val="1"/>
          <c:showCatName val="0"/>
          <c:showSerName val="0"/>
          <c:showPercent val="0"/>
          <c:showBubbleSize val="0"/>
        </c:dLbls>
        <c:gapWidth val="75"/>
        <c:overlap val="-25"/>
        <c:axId val="369400008"/>
        <c:axId val="369394520"/>
      </c:barChart>
      <c:catAx>
        <c:axId val="369400008"/>
        <c:scaling>
          <c:orientation val="minMax"/>
        </c:scaling>
        <c:delete val="0"/>
        <c:axPos val="b"/>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cap="all" baseline="0">
                <a:solidFill>
                  <a:sysClr val="windowText" lastClr="000000"/>
                </a:solidFill>
                <a:latin typeface="+mn-lt"/>
                <a:ea typeface="+mn-ea"/>
                <a:cs typeface="+mn-cs"/>
              </a:defRPr>
            </a:pPr>
            <a:endParaRPr lang="en-US"/>
          </a:p>
        </c:txPr>
        <c:crossAx val="369394520"/>
        <c:crosses val="autoZero"/>
        <c:auto val="1"/>
        <c:lblAlgn val="ctr"/>
        <c:lblOffset val="100"/>
        <c:noMultiLvlLbl val="0"/>
      </c:catAx>
      <c:valAx>
        <c:axId val="369394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69400008"/>
        <c:crosses val="autoZero"/>
        <c:crossBetween val="between"/>
      </c:valAx>
      <c:spPr>
        <a:noFill/>
        <a:ln>
          <a:solidFill>
            <a:sysClr val="windowText" lastClr="000000"/>
          </a:solidFill>
        </a:ln>
        <a:effectLst/>
      </c:spPr>
    </c:plotArea>
    <c:legend>
      <c:legendPos val="r"/>
      <c:layout/>
      <c:overlay val="0"/>
      <c:spPr>
        <a:solidFill>
          <a:schemeClr val="accent4">
            <a:lumMod val="20000"/>
            <a:lumOff val="80000"/>
            <a:alpha val="75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 3.SLP+Cert!PivotTable1</c:name>
    <c:fmtId val="15"/>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Y-oY</a:t>
            </a:r>
            <a:r>
              <a:rPr lang="en-US" sz="1400" baseline="0">
                <a:solidFill>
                  <a:sysClr val="windowText" lastClr="000000"/>
                </a:solidFill>
              </a:rPr>
              <a:t> COMPARISON OF (SLP+CERT) SCORES IN %</a:t>
            </a:r>
            <a:endParaRPr lang="en-US" sz="1400">
              <a:solidFill>
                <a:sysClr val="windowText" lastClr="000000"/>
              </a:solidFill>
            </a:endParaRPr>
          </a:p>
        </c:rich>
      </c:tx>
      <c:layout>
        <c:manualLayout>
          <c:xMode val="edge"/>
          <c:yMode val="edge"/>
          <c:x val="5.8900596984200512E-2"/>
          <c:y val="3.292181069958848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C00">
              <a:alpha val="84706"/>
            </a:srgbClr>
          </a:solidFill>
          <a:ln w="9525" cap="flat" cmpd="sng" algn="ctr">
            <a:solidFill>
              <a:schemeClr val="tx1">
                <a:lumMod val="95000"/>
                <a:lumOff val="5000"/>
                <a:alpha val="50000"/>
              </a:schemeClr>
            </a:solidFill>
            <a:round/>
          </a:ln>
          <a:effectLst/>
        </c:spPr>
      </c:pivotFmt>
      <c:pivotFmt>
        <c:idx val="5"/>
        <c:spPr>
          <a:solidFill>
            <a:srgbClr val="FFFF66">
              <a:alpha val="84706"/>
            </a:srgbClr>
          </a:solidFill>
          <a:ln w="9525" cap="flat" cmpd="sng" algn="ctr">
            <a:solidFill>
              <a:schemeClr val="tx1">
                <a:lumMod val="95000"/>
                <a:lumOff val="5000"/>
                <a:alpha val="50000"/>
              </a:schemeClr>
            </a:solidFill>
            <a:round/>
          </a:ln>
          <a:effectLst/>
        </c:spPr>
      </c:pivotFmt>
      <c:pivotFmt>
        <c:idx val="6"/>
        <c:spPr>
          <a:solidFill>
            <a:srgbClr val="FFFF00">
              <a:alpha val="84706"/>
            </a:srgbClr>
          </a:solidFill>
          <a:ln w="9525" cap="flat" cmpd="sng" algn="ctr">
            <a:solidFill>
              <a:schemeClr val="tx1">
                <a:lumMod val="95000"/>
                <a:lumOff val="5000"/>
                <a:alpha val="50000"/>
              </a:schemeClr>
            </a:solidFill>
            <a:round/>
          </a:ln>
          <a:effectLst/>
        </c:spPr>
      </c:pivotFmt>
      <c:pivotFmt>
        <c:idx val="7"/>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FF00">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FFFF66">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FFCC00">
              <a:alpha val="84706"/>
            </a:srgbClr>
          </a:solidFill>
          <a:ln w="9525" cap="flat" cmpd="sng" algn="ctr">
            <a:solidFill>
              <a:schemeClr val="tx1">
                <a:lumMod val="95000"/>
                <a:lumOff val="5000"/>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3.SLP+Cert'!$B$3</c:f>
              <c:strCache>
                <c:ptCount val="1"/>
                <c:pt idx="0">
                  <c:v> SLP + Cert 20</c:v>
                </c:pt>
              </c:strCache>
            </c:strRef>
          </c:tx>
          <c:spPr>
            <a:solidFill>
              <a:srgbClr val="FFFF00">
                <a:alpha val="84706"/>
              </a:srgbClr>
            </a:solidFill>
            <a:ln w="9525" cap="flat" cmpd="sng" algn="ctr">
              <a:solidFill>
                <a:schemeClr val="tx1">
                  <a:lumMod val="95000"/>
                  <a:lumOff val="5000"/>
                  <a:alpha val="50000"/>
                </a:schemeClr>
              </a:solidFill>
              <a:round/>
            </a:ln>
            <a:effectLst/>
          </c:spPr>
          <c:invertIfNegative val="0"/>
          <c:dPt>
            <c:idx val="0"/>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3.SLP+Cert'!$B$4:$B$5</c:f>
              <c:numCache>
                <c:formatCode>0.00</c:formatCode>
                <c:ptCount val="1"/>
                <c:pt idx="0">
                  <c:v>58.37</c:v>
                </c:pt>
              </c:numCache>
            </c:numRef>
          </c:val>
        </c:ser>
        <c:ser>
          <c:idx val="1"/>
          <c:order val="1"/>
          <c:tx>
            <c:strRef>
              <c:f>' 3.SLP+Cert'!$C$3</c:f>
              <c:strCache>
                <c:ptCount val="1"/>
                <c:pt idx="0">
                  <c:v> SLP + Cert 21</c:v>
                </c:pt>
              </c:strCache>
            </c:strRef>
          </c:tx>
          <c:spPr>
            <a:solidFill>
              <a:srgbClr val="FFFF66">
                <a:alpha val="84706"/>
              </a:srgbClr>
            </a:solidFill>
            <a:ln w="9525" cap="flat" cmpd="sng" algn="ctr">
              <a:solidFill>
                <a:schemeClr val="tx1">
                  <a:lumMod val="95000"/>
                  <a:lumOff val="5000"/>
                  <a:alpha val="50000"/>
                </a:schemeClr>
              </a:solidFill>
              <a:round/>
            </a:ln>
            <a:effectLst/>
          </c:spPr>
          <c:invertIfNegative val="0"/>
          <c:dPt>
            <c:idx val="0"/>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3.SLP+Cert'!$C$4:$C$5</c:f>
              <c:numCache>
                <c:formatCode>0.00</c:formatCode>
                <c:ptCount val="1"/>
                <c:pt idx="0">
                  <c:v>56.28</c:v>
                </c:pt>
              </c:numCache>
            </c:numRef>
          </c:val>
        </c:ser>
        <c:ser>
          <c:idx val="2"/>
          <c:order val="2"/>
          <c:tx>
            <c:strRef>
              <c:f>' 3.SLP+Cert'!$D$3</c:f>
              <c:strCache>
                <c:ptCount val="1"/>
                <c:pt idx="0">
                  <c:v> SLP + Cert 22</c:v>
                </c:pt>
              </c:strCache>
            </c:strRef>
          </c:tx>
          <c:spPr>
            <a:solidFill>
              <a:srgbClr val="FFCC00">
                <a:alpha val="84706"/>
              </a:srgbClr>
            </a:solidFill>
            <a:ln w="9525" cap="flat" cmpd="sng" algn="ctr">
              <a:solidFill>
                <a:schemeClr val="tx1">
                  <a:lumMod val="95000"/>
                  <a:lumOff val="5000"/>
                  <a:alpha val="50000"/>
                </a:schemeClr>
              </a:solidFill>
              <a:round/>
            </a:ln>
            <a:effectLst/>
          </c:spPr>
          <c:invertIfNegative val="0"/>
          <c:dPt>
            <c:idx val="0"/>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 3.SLP+Cert'!$A$4:$A$5</c:f>
              <c:strCache>
                <c:ptCount val="1"/>
                <c:pt idx="0">
                  <c:v>Kalyan Dombivali</c:v>
                </c:pt>
              </c:strCache>
            </c:strRef>
          </c:cat>
          <c:val>
            <c:numRef>
              <c:f>' 3.SLP+Cert'!$D$4:$D$5</c:f>
              <c:numCache>
                <c:formatCode>0.00</c:formatCode>
                <c:ptCount val="1"/>
                <c:pt idx="0">
                  <c:v>56.277142857142856</c:v>
                </c:pt>
              </c:numCache>
            </c:numRef>
          </c:val>
        </c:ser>
        <c:dLbls>
          <c:dLblPos val="outEnd"/>
          <c:showLegendKey val="0"/>
          <c:showVal val="1"/>
          <c:showCatName val="0"/>
          <c:showSerName val="0"/>
          <c:showPercent val="0"/>
          <c:showBubbleSize val="0"/>
        </c:dLbls>
        <c:gapWidth val="150"/>
        <c:axId val="369396480"/>
        <c:axId val="369395304"/>
      </c:barChart>
      <c:catAx>
        <c:axId val="36939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1" i="0" u="none" strike="noStrike" kern="1200" cap="all" baseline="0">
                <a:solidFill>
                  <a:sysClr val="windowText" lastClr="000000"/>
                </a:solidFill>
                <a:latin typeface="+mn-lt"/>
                <a:ea typeface="+mn-ea"/>
                <a:cs typeface="+mn-cs"/>
              </a:defRPr>
            </a:pPr>
            <a:endParaRPr lang="en-US"/>
          </a:p>
        </c:txPr>
        <c:crossAx val="369395304"/>
        <c:crosses val="autoZero"/>
        <c:auto val="1"/>
        <c:lblAlgn val="ctr"/>
        <c:lblOffset val="100"/>
        <c:noMultiLvlLbl val="0"/>
      </c:catAx>
      <c:valAx>
        <c:axId val="36939530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6480"/>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alpha val="75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level).xlsx]4.SS Comp!PivotTable4</c:name>
    <c:fmtId val="1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u="none" baseline="0">
                <a:solidFill>
                  <a:sysClr val="windowText" lastClr="000000"/>
                </a:solidFill>
              </a:rPr>
              <a:t>Y-o-Y  % WISE COMPONENT SCORE</a:t>
            </a:r>
            <a:endParaRPr lang="en-US" sz="1400" b="1" u="none">
              <a:solidFill>
                <a:sysClr val="windowText" lastClr="000000"/>
              </a:solidFill>
            </a:endParaRPr>
          </a:p>
        </c:rich>
      </c:tx>
      <c:layout>
        <c:manualLayout>
          <c:xMode val="edge"/>
          <c:yMode val="edge"/>
          <c:x val="8.2187597912542668E-2"/>
          <c:y val="1.8700324502166441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0349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alpha val="92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20000"/>
              <a:lumOff val="8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4747"/>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alpha val="92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20000"/>
              <a:lumOff val="8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C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4747"/>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2">
              <a:lumMod val="75000"/>
              <a:alpha val="92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2">
              <a:lumMod val="60000"/>
              <a:lumOff val="4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2">
              <a:lumMod val="20000"/>
              <a:lumOff val="80000"/>
            </a:scheme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CC0000"/>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FF4747"/>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'4.SS Comp'!$B$3</c:f>
              <c:strCache>
                <c:ptCount val="1"/>
                <c:pt idx="0">
                  <c:v>SLP 2021</c:v>
                </c:pt>
              </c:strCache>
            </c:strRef>
          </c:tx>
          <c:spPr>
            <a:solidFill>
              <a:schemeClr val="accent2">
                <a:lumMod val="5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Comp'!$B$4:$B$5</c:f>
              <c:numCache>
                <c:formatCode>0%</c:formatCode>
                <c:ptCount val="1"/>
                <c:pt idx="0">
                  <c:v>0.77651666666666674</c:v>
                </c:pt>
              </c:numCache>
            </c:numRef>
          </c:val>
        </c:ser>
        <c:ser>
          <c:idx val="1"/>
          <c:order val="1"/>
          <c:tx>
            <c:strRef>
              <c:f>'4.SS Comp'!$C$3</c:f>
              <c:strCache>
                <c:ptCount val="1"/>
                <c:pt idx="0">
                  <c:v>SLP 2022</c:v>
                </c:pt>
              </c:strCache>
            </c:strRef>
          </c:tx>
          <c:spPr>
            <a:solidFill>
              <a:schemeClr val="accent2">
                <a:lumMod val="75000"/>
                <a:alpha val="92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Comp'!$C$4:$C$5</c:f>
              <c:numCache>
                <c:formatCode>0%</c:formatCode>
                <c:ptCount val="1"/>
                <c:pt idx="0">
                  <c:v>0.77651666666666674</c:v>
                </c:pt>
              </c:numCache>
            </c:numRef>
          </c:val>
        </c:ser>
        <c:ser>
          <c:idx val="2"/>
          <c:order val="2"/>
          <c:tx>
            <c:strRef>
              <c:f>'4.SS Comp'!$D$3</c:f>
              <c:strCache>
                <c:ptCount val="1"/>
                <c:pt idx="0">
                  <c:v>CV 2021</c:v>
                </c:pt>
              </c:strCache>
            </c:strRef>
          </c:tx>
          <c:spPr>
            <a:solidFill>
              <a:schemeClr val="accent2">
                <a:lumMod val="60000"/>
                <a:lumOff val="4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Comp'!$D$4:$D$5</c:f>
              <c:numCache>
                <c:formatCode>0%</c:formatCode>
                <c:ptCount val="1"/>
                <c:pt idx="0">
                  <c:v>0.7423777777777778</c:v>
                </c:pt>
              </c:numCache>
            </c:numRef>
          </c:val>
        </c:ser>
        <c:ser>
          <c:idx val="3"/>
          <c:order val="3"/>
          <c:tx>
            <c:strRef>
              <c:f>'4.SS Comp'!$E$3</c:f>
              <c:strCache>
                <c:ptCount val="1"/>
                <c:pt idx="0">
                  <c:v>CV 2022</c:v>
                </c:pt>
              </c:strCache>
            </c:strRef>
          </c:tx>
          <c:spPr>
            <a:solidFill>
              <a:schemeClr val="accent2">
                <a:lumMod val="20000"/>
                <a:lumOff val="80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Comp'!$E$4:$E$5</c:f>
              <c:numCache>
                <c:formatCode>0%</c:formatCode>
                <c:ptCount val="1"/>
                <c:pt idx="0">
                  <c:v>0.7423777777777778</c:v>
                </c:pt>
              </c:numCache>
            </c:numRef>
          </c:val>
        </c:ser>
        <c:ser>
          <c:idx val="4"/>
          <c:order val="4"/>
          <c:tx>
            <c:strRef>
              <c:f>'4.SS Comp'!$F$3</c:f>
              <c:strCache>
                <c:ptCount val="1"/>
                <c:pt idx="0">
                  <c:v>Cert 2021</c:v>
                </c:pt>
              </c:strCache>
            </c:strRef>
          </c:tx>
          <c:spPr>
            <a:solidFill>
              <a:srgbClr val="CC0000"/>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Comp'!$F$4:$F$5</c:f>
              <c:numCache>
                <c:formatCode>0%</c:formatCode>
                <c:ptCount val="1"/>
                <c:pt idx="0">
                  <c:v>0.27777777777777779</c:v>
                </c:pt>
              </c:numCache>
            </c:numRef>
          </c:val>
        </c:ser>
        <c:ser>
          <c:idx val="5"/>
          <c:order val="5"/>
          <c:tx>
            <c:strRef>
              <c:f>'4.SS Comp'!$G$3</c:f>
              <c:strCache>
                <c:ptCount val="1"/>
                <c:pt idx="0">
                  <c:v>Cert 2022</c:v>
                </c:pt>
              </c:strCache>
            </c:strRef>
          </c:tx>
          <c:spPr>
            <a:solidFill>
              <a:srgbClr val="FF4747"/>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'4.SS Comp'!$A$4:$A$5</c:f>
              <c:strCache>
                <c:ptCount val="1"/>
                <c:pt idx="0">
                  <c:v>Kalyan Dombivali</c:v>
                </c:pt>
              </c:strCache>
            </c:strRef>
          </c:cat>
          <c:val>
            <c:numRef>
              <c:f>'4.SS Comp'!$G$4:$G$5</c:f>
              <c:numCache>
                <c:formatCode>0%</c:formatCode>
                <c:ptCount val="1"/>
                <c:pt idx="0">
                  <c:v>0.27777777777777779</c:v>
                </c:pt>
              </c:numCache>
            </c:numRef>
          </c:val>
        </c:ser>
        <c:dLbls>
          <c:dLblPos val="outEnd"/>
          <c:showLegendKey val="0"/>
          <c:showVal val="1"/>
          <c:showCatName val="0"/>
          <c:showSerName val="0"/>
          <c:showPercent val="0"/>
          <c:showBubbleSize val="0"/>
        </c:dLbls>
        <c:gapWidth val="219"/>
        <c:axId val="369399224"/>
        <c:axId val="369400400"/>
      </c:barChart>
      <c:catAx>
        <c:axId val="369399224"/>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400400"/>
        <c:crosses val="autoZero"/>
        <c:auto val="1"/>
        <c:lblAlgn val="ctr"/>
        <c:lblOffset val="100"/>
        <c:noMultiLvlLbl val="0"/>
      </c:catAx>
      <c:valAx>
        <c:axId val="369400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9224"/>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level).xlsx]5. Comp Share!PivotTable1</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COMPONENT</a:t>
            </a:r>
            <a:r>
              <a:rPr lang="en-US" b="1" baseline="0">
                <a:solidFill>
                  <a:sysClr val="windowText" lastClr="000000"/>
                </a:solidFill>
              </a:rPr>
              <a:t> SCORE SHARE FOR 2021</a:t>
            </a:r>
            <a:endParaRPr lang="en-US" b="1">
              <a:solidFill>
                <a:sysClr val="windowText" lastClr="000000"/>
              </a:solidFill>
            </a:endParaRPr>
          </a:p>
        </c:rich>
      </c:tx>
      <c:layout>
        <c:manualLayout>
          <c:xMode val="edge"/>
          <c:yMode val="edge"/>
          <c:x val="9.1940525200847362E-2"/>
          <c:y val="2.3148148148148147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FF">
              <a:alpha val="74902"/>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FF">
              <a:alpha val="74902"/>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FF">
              <a:alpha val="74902"/>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FF">
              <a:alpha val="74902"/>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66FF"/>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FF00FF">
              <a:alpha val="74902"/>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FF0066">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'5. Comp Share'!$B$3</c:f>
              <c:strCache>
                <c:ptCount val="1"/>
                <c:pt idx="0">
                  <c:v>SLP% 21</c:v>
                </c:pt>
              </c:strCache>
            </c:strRef>
          </c:tx>
          <c:spPr>
            <a:solidFill>
              <a:srgbClr val="FF66FF"/>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Share'!$B$4:$B$5</c:f>
              <c:numCache>
                <c:formatCode>0%</c:formatCode>
                <c:ptCount val="1"/>
                <c:pt idx="0">
                  <c:v>0.50369601587057056</c:v>
                </c:pt>
              </c:numCache>
            </c:numRef>
          </c:val>
        </c:ser>
        <c:ser>
          <c:idx val="1"/>
          <c:order val="1"/>
          <c:tx>
            <c:strRef>
              <c:f>'5. Comp Share'!$C$3</c:f>
              <c:strCache>
                <c:ptCount val="1"/>
                <c:pt idx="0">
                  <c:v>CV% 21</c:v>
                </c:pt>
              </c:strCache>
            </c:strRef>
          </c:tx>
          <c:spPr>
            <a:solidFill>
              <a:srgbClr val="FF00FF">
                <a:alpha val="74902"/>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Share'!$C$4:$C$5</c:f>
              <c:numCache>
                <c:formatCode>0%</c:formatCode>
                <c:ptCount val="1"/>
                <c:pt idx="0">
                  <c:v>0.36116358958142453</c:v>
                </c:pt>
              </c:numCache>
            </c:numRef>
          </c:val>
        </c:ser>
        <c:ser>
          <c:idx val="2"/>
          <c:order val="2"/>
          <c:tx>
            <c:strRef>
              <c:f>'5. Comp Share'!$D$3</c:f>
              <c:strCache>
                <c:ptCount val="1"/>
                <c:pt idx="0">
                  <c:v>CERT% 21</c:v>
                </c:pt>
              </c:strCache>
            </c:strRef>
          </c:tx>
          <c:spPr>
            <a:solidFill>
              <a:srgbClr val="FF0066">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Share'!$A$4:$A$5</c:f>
              <c:strCache>
                <c:ptCount val="1"/>
                <c:pt idx="0">
                  <c:v>Kalyan Dombivali</c:v>
                </c:pt>
              </c:strCache>
            </c:strRef>
          </c:cat>
          <c:val>
            <c:numRef>
              <c:f>'5. Comp Share'!$D$4:$D$5</c:f>
              <c:numCache>
                <c:formatCode>0%</c:formatCode>
                <c:ptCount val="1"/>
                <c:pt idx="0">
                  <c:v>0.1351376917941691</c:v>
                </c:pt>
              </c:numCache>
            </c:numRef>
          </c:val>
        </c:ser>
        <c:dLbls>
          <c:dLblPos val="ctr"/>
          <c:showLegendKey val="0"/>
          <c:showVal val="1"/>
          <c:showCatName val="0"/>
          <c:showSerName val="0"/>
          <c:showPercent val="0"/>
          <c:showBubbleSize val="0"/>
        </c:dLbls>
        <c:gapWidth val="150"/>
        <c:overlap val="100"/>
        <c:axId val="369399616"/>
        <c:axId val="369393736"/>
      </c:barChart>
      <c:catAx>
        <c:axId val="36939961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3736"/>
        <c:crosses val="autoZero"/>
        <c:auto val="1"/>
        <c:lblAlgn val="ctr"/>
        <c:lblOffset val="100"/>
        <c:noMultiLvlLbl val="0"/>
      </c:catAx>
      <c:valAx>
        <c:axId val="369393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solidFill>
            <a:schemeClr val="accent4">
              <a:lumMod val="20000"/>
              <a:lumOff val="80000"/>
            </a:schemeClr>
          </a:solid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9616"/>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[Swaccha Sarvekshan (ULB level).xlsx]5. Comp Share!PivotTable3</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COMPONENT</a:t>
            </a:r>
            <a:r>
              <a:rPr lang="en-US" b="1" baseline="0">
                <a:solidFill>
                  <a:sysClr val="windowText" lastClr="000000"/>
                </a:solidFill>
              </a:rPr>
              <a:t> SCORE SHARE FOR 2022</a:t>
            </a:r>
            <a:endParaRPr lang="en-US" b="1">
              <a:solidFill>
                <a:sysClr val="windowText" lastClr="000000"/>
              </a:solidFill>
            </a:endParaRPr>
          </a:p>
        </c:rich>
      </c:tx>
      <c:layout>
        <c:manualLayout>
          <c:xMode val="edge"/>
          <c:yMode val="edge"/>
          <c:x val="8.1136950904392782E-2"/>
          <c:y val="2.7777777777777776E-2"/>
        </c:manualLayout>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FF">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alpha val="75000"/>
            </a:srgbClr>
          </a:solidFill>
          <a:ln>
            <a:solidFill>
              <a:schemeClr val="tx1">
                <a:lumMod val="95000"/>
                <a:lumOff val="5000"/>
              </a:schemeClr>
            </a:solidFill>
          </a:ln>
          <a:effectLst/>
        </c:spPr>
      </c:pivotFmt>
      <c:pivotFmt>
        <c:idx val="4"/>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FF">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FF">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66FF"/>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FF">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66">
              <a:alpha val="75000"/>
            </a:srgb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66FF"/>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FF00FF">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FF0066">
              <a:alpha val="75000"/>
            </a:srgbClr>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'5. Comp Share'!$B$408</c:f>
              <c:strCache>
                <c:ptCount val="1"/>
                <c:pt idx="0">
                  <c:v>SLP% 22</c:v>
                </c:pt>
              </c:strCache>
            </c:strRef>
          </c:tx>
          <c:spPr>
            <a:solidFill>
              <a:srgbClr val="FF66FF"/>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Share'!$B$409:$B$410</c:f>
              <c:numCache>
                <c:formatCode>0%</c:formatCode>
                <c:ptCount val="1"/>
                <c:pt idx="0">
                  <c:v>0.50369601587057056</c:v>
                </c:pt>
              </c:numCache>
            </c:numRef>
          </c:val>
        </c:ser>
        <c:ser>
          <c:idx val="1"/>
          <c:order val="1"/>
          <c:tx>
            <c:strRef>
              <c:f>'5. Comp Share'!$C$408</c:f>
              <c:strCache>
                <c:ptCount val="1"/>
                <c:pt idx="0">
                  <c:v>CV% 22</c:v>
                </c:pt>
              </c:strCache>
            </c:strRef>
          </c:tx>
          <c:spPr>
            <a:solidFill>
              <a:srgbClr val="FF00FF">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Share'!$C$409:$C$410</c:f>
              <c:numCache>
                <c:formatCode>0%</c:formatCode>
                <c:ptCount val="1"/>
                <c:pt idx="0">
                  <c:v>0.36116358958142453</c:v>
                </c:pt>
              </c:numCache>
            </c:numRef>
          </c:val>
        </c:ser>
        <c:ser>
          <c:idx val="2"/>
          <c:order val="2"/>
          <c:tx>
            <c:strRef>
              <c:f>'5. Comp Share'!$D$408</c:f>
              <c:strCache>
                <c:ptCount val="1"/>
                <c:pt idx="0">
                  <c:v>CERT% 22</c:v>
                </c:pt>
              </c:strCache>
            </c:strRef>
          </c:tx>
          <c:spPr>
            <a:solidFill>
              <a:srgbClr val="FF0066">
                <a:alpha val="75000"/>
              </a:srgb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'5. Comp Share'!$A$409:$A$410</c:f>
              <c:strCache>
                <c:ptCount val="1"/>
                <c:pt idx="0">
                  <c:v>Kalyan Dombivali</c:v>
                </c:pt>
              </c:strCache>
            </c:strRef>
          </c:cat>
          <c:val>
            <c:numRef>
              <c:f>'5. Comp Share'!$D$409:$D$410</c:f>
              <c:numCache>
                <c:formatCode>0%</c:formatCode>
                <c:ptCount val="1"/>
                <c:pt idx="0">
                  <c:v>0.27777777777777779</c:v>
                </c:pt>
              </c:numCache>
            </c:numRef>
          </c:val>
        </c:ser>
        <c:dLbls>
          <c:dLblPos val="ctr"/>
          <c:showLegendKey val="0"/>
          <c:showVal val="1"/>
          <c:showCatName val="0"/>
          <c:showSerName val="0"/>
          <c:showPercent val="0"/>
          <c:showBubbleSize val="0"/>
        </c:dLbls>
        <c:gapWidth val="150"/>
        <c:overlap val="100"/>
        <c:axId val="369396088"/>
        <c:axId val="369397264"/>
      </c:barChart>
      <c:catAx>
        <c:axId val="369396088"/>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7264"/>
        <c:crosses val="autoZero"/>
        <c:auto val="1"/>
        <c:lblAlgn val="ctr"/>
        <c:lblOffset val="100"/>
        <c:noMultiLvlLbl val="0"/>
      </c:catAx>
      <c:valAx>
        <c:axId val="369397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6088"/>
        <c:crosses val="autoZero"/>
        <c:crossBetween val="between"/>
      </c:valAx>
      <c:spPr>
        <a:noFill/>
        <a:ln>
          <a:solidFill>
            <a:schemeClr val="tx1">
              <a:lumMod val="95000"/>
              <a:lumOff val="5000"/>
            </a:schemeClr>
          </a:solidFill>
        </a:ln>
        <a:effectLst/>
      </c:spPr>
    </c:plotArea>
    <c:legend>
      <c:legendPos val="r"/>
      <c:layout/>
      <c:overlay val="0"/>
      <c:spPr>
        <a:solidFill>
          <a:schemeClr val="accent4">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4">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[Swaccha Sarvekshan (ULB level).xlsx]6. 2022!PivotTable6</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DEVIATIONS</a:t>
            </a:r>
            <a:r>
              <a:rPr lang="en-US" b="1" baseline="0">
                <a:solidFill>
                  <a:sysClr val="windowText" lastClr="000000"/>
                </a:solidFill>
              </a:rPr>
              <a:t> FROM AVERAGE (TS) FOR 2022</a:t>
            </a:r>
            <a:endParaRPr lang="en-US" b="1">
              <a:solidFill>
                <a:sysClr val="windowText" lastClr="000000"/>
              </a:solidFill>
            </a:endParaRPr>
          </a:p>
        </c:rich>
      </c:tx>
      <c:layout>
        <c:manualLayout>
          <c:xMode val="edge"/>
          <c:yMode val="edge"/>
          <c:x val="7.1220715724517103E-2"/>
          <c:y val="2.4279207057665984E-2"/>
        </c:manualLayout>
      </c:layout>
      <c:overlay val="0"/>
      <c:spPr>
        <a:solidFill>
          <a:schemeClr val="accent2">
            <a:lumMod val="20000"/>
            <a:lumOff val="80000"/>
          </a:schemeClr>
        </a:solidFill>
        <a:ln>
          <a:solidFill>
            <a:schemeClr val="accent1"/>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2"/>
          </a:solidFill>
          <a:ln>
            <a:solidFill>
              <a:schemeClr val="tx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'6. 2022'!$B$3</c:f>
              <c:strCache>
                <c:ptCount val="1"/>
                <c:pt idx="0">
                  <c:v>TS-NA </c:v>
                </c:pt>
              </c:strCache>
            </c:strRef>
          </c:tx>
          <c:spPr>
            <a:solidFill>
              <a:schemeClr val="accent2">
                <a:shade val="58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2022'!$B$4:$B$5</c:f>
              <c:numCache>
                <c:formatCode>0%</c:formatCode>
                <c:ptCount val="1"/>
                <c:pt idx="0">
                  <c:v>0.78568050193050187</c:v>
                </c:pt>
              </c:numCache>
            </c:numRef>
          </c:val>
        </c:ser>
        <c:ser>
          <c:idx val="1"/>
          <c:order val="1"/>
          <c:tx>
            <c:strRef>
              <c:f>'6. 2022'!$C$3</c:f>
              <c:strCache>
                <c:ptCount val="1"/>
                <c:pt idx="0">
                  <c:v>TS-SA </c:v>
                </c:pt>
              </c:strCache>
            </c:strRef>
          </c:tx>
          <c:spPr>
            <a:solidFill>
              <a:schemeClr val="accent2">
                <a:shade val="86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2022'!$C$4:$C$5</c:f>
              <c:numCache>
                <c:formatCode>0%</c:formatCode>
                <c:ptCount val="1"/>
                <c:pt idx="0">
                  <c:v>0.16423222152297037</c:v>
                </c:pt>
              </c:numCache>
            </c:numRef>
          </c:val>
        </c:ser>
        <c:ser>
          <c:idx val="2"/>
          <c:order val="2"/>
          <c:tx>
            <c:strRef>
              <c:f>'6. 2022'!$D$3</c:f>
              <c:strCache>
                <c:ptCount val="1"/>
                <c:pt idx="0">
                  <c:v> TS-SA cat </c:v>
                </c:pt>
              </c:strCache>
            </c:strRef>
          </c:tx>
          <c:spPr>
            <a:solidFill>
              <a:schemeClr val="accent2">
                <a:tint val="86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2022'!$D$4:$D$5</c:f>
              <c:numCache>
                <c:formatCode>0%</c:formatCode>
                <c:ptCount val="1"/>
                <c:pt idx="0">
                  <c:v>-9.5194659102024848E-2</c:v>
                </c:pt>
              </c:numCache>
            </c:numRef>
          </c:val>
        </c:ser>
        <c:ser>
          <c:idx val="3"/>
          <c:order val="3"/>
          <c:tx>
            <c:strRef>
              <c:f>'6. 2022'!$E$3</c:f>
              <c:strCache>
                <c:ptCount val="1"/>
                <c:pt idx="0">
                  <c:v>TS-SA cat t.10 </c:v>
                </c:pt>
              </c:strCache>
            </c:strRef>
          </c:tx>
          <c:spPr>
            <a:solidFill>
              <a:schemeClr val="accent2">
                <a:tint val="58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 2022'!$A$4:$A$5</c:f>
              <c:strCache>
                <c:ptCount val="1"/>
                <c:pt idx="0">
                  <c:v>Kalyan Dombivali</c:v>
                </c:pt>
              </c:strCache>
            </c:strRef>
          </c:cat>
          <c:val>
            <c:numRef>
              <c:f>'6. 2022'!$E$4:$E$5</c:f>
              <c:numCache>
                <c:formatCode>0%</c:formatCode>
                <c:ptCount val="1"/>
                <c:pt idx="0">
                  <c:v>-9.5194659102024848E-2</c:v>
                </c:pt>
              </c:numCache>
            </c:numRef>
          </c:val>
        </c:ser>
        <c:dLbls>
          <c:dLblPos val="ctr"/>
          <c:showLegendKey val="0"/>
          <c:showVal val="1"/>
          <c:showCatName val="0"/>
          <c:showSerName val="0"/>
          <c:showPercent val="0"/>
          <c:showBubbleSize val="0"/>
        </c:dLbls>
        <c:gapWidth val="219"/>
        <c:overlap val="-27"/>
        <c:axId val="369398048"/>
        <c:axId val="372270120"/>
      </c:barChart>
      <c:catAx>
        <c:axId val="369398048"/>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2270120"/>
        <c:crosses val="autoZero"/>
        <c:auto val="1"/>
        <c:lblAlgn val="ctr"/>
        <c:lblOffset val="100"/>
        <c:noMultiLvlLbl val="0"/>
      </c:catAx>
      <c:valAx>
        <c:axId val="372270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69398048"/>
        <c:crosses val="autoZero"/>
        <c:crossBetween val="between"/>
      </c:valAx>
      <c:spPr>
        <a:noFill/>
        <a:ln>
          <a:solidFill>
            <a:schemeClr val="tx1"/>
          </a:solidFill>
        </a:ln>
        <a:effectLst/>
      </c:spPr>
    </c:plotArea>
    <c:legend>
      <c:legendPos val="b"/>
      <c:legendEntry>
        <c:idx val="3"/>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Entry>
      <c:layout/>
      <c:overlay val="0"/>
      <c:spPr>
        <a:solidFill>
          <a:schemeClr val="accent2">
            <a:lumMod val="20000"/>
            <a:lumOff val="80000"/>
          </a:schemeClr>
        </a:solidFill>
        <a:ln>
          <a:solidFill>
            <a:schemeClr val="accent1"/>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[Swaccha Sarvekshan (ULB level).xlsx]7.2 2022!PivotTable8</c:name>
    <c:fmtId val="1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a:t>
            </a:r>
            <a:r>
              <a:rPr lang="en-US" b="1" baseline="0">
                <a:solidFill>
                  <a:sysClr val="windowText" lastClr="000000"/>
                </a:solidFill>
              </a:rPr>
              <a:t> FROM AVERAGES (SLP) FOR 2022</a:t>
            </a:r>
            <a:endParaRPr lang="en-US" b="1">
              <a:solidFill>
                <a:sysClr val="windowText" lastClr="000000"/>
              </a:solidFill>
            </a:endParaRPr>
          </a:p>
        </c:rich>
      </c:tx>
      <c:layout>
        <c:manualLayout>
          <c:xMode val="edge"/>
          <c:yMode val="edge"/>
          <c:x val="5.3845643163311162E-2"/>
          <c:y val="2.3148148148148147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'7.2 2022'!$B$3</c:f>
              <c:strCache>
                <c:ptCount val="1"/>
                <c:pt idx="0">
                  <c:v>SLP - NA </c:v>
                </c:pt>
              </c:strCache>
            </c:strRef>
          </c:tx>
          <c:spPr>
            <a:solidFill>
              <a:schemeClr val="accent1">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2022'!$B$4:$B$5</c:f>
              <c:numCache>
                <c:formatCode>0%</c:formatCode>
                <c:ptCount val="1"/>
                <c:pt idx="0">
                  <c:v>1.0367650273224045</c:v>
                </c:pt>
              </c:numCache>
            </c:numRef>
          </c:val>
        </c:ser>
        <c:ser>
          <c:idx val="1"/>
          <c:order val="1"/>
          <c:tx>
            <c:strRef>
              <c:f>'7.2 2022'!$C$3</c:f>
              <c:strCache>
                <c:ptCount val="1"/>
                <c:pt idx="0">
                  <c:v> SLP - SA </c:v>
                </c:pt>
              </c:strCache>
            </c:strRef>
          </c:tx>
          <c:spPr>
            <a:solidFill>
              <a:schemeClr val="accent1">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2022'!$C$4:$C$5</c:f>
              <c:numCache>
                <c:formatCode>0%</c:formatCode>
                <c:ptCount val="1"/>
                <c:pt idx="0">
                  <c:v>0.23477108593387674</c:v>
                </c:pt>
              </c:numCache>
            </c:numRef>
          </c:val>
        </c:ser>
        <c:ser>
          <c:idx val="2"/>
          <c:order val="2"/>
          <c:tx>
            <c:strRef>
              <c:f>'7.2 2022'!$D$3</c:f>
              <c:strCache>
                <c:ptCount val="1"/>
                <c:pt idx="0">
                  <c:v>SLP - SA cat</c:v>
                </c:pt>
              </c:strCache>
            </c:strRef>
          </c:tx>
          <c:spPr>
            <a:solidFill>
              <a:schemeClr val="accent1">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2022'!$D$4:$D$5</c:f>
              <c:numCache>
                <c:formatCode>0%</c:formatCode>
                <c:ptCount val="1"/>
                <c:pt idx="0">
                  <c:v>-4.7121382554453348E-2</c:v>
                </c:pt>
              </c:numCache>
            </c:numRef>
          </c:val>
        </c:ser>
        <c:ser>
          <c:idx val="3"/>
          <c:order val="3"/>
          <c:tx>
            <c:strRef>
              <c:f>'7.2 2022'!$E$3</c:f>
              <c:strCache>
                <c:ptCount val="1"/>
                <c:pt idx="0">
                  <c:v> SLP - SA cat t.10 </c:v>
                </c:pt>
              </c:strCache>
            </c:strRef>
          </c:tx>
          <c:spPr>
            <a:solidFill>
              <a:schemeClr val="accent1">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'7.2 2022'!$A$4:$A$5</c:f>
              <c:strCache>
                <c:ptCount val="1"/>
                <c:pt idx="0">
                  <c:v>Kalyan Dombivali</c:v>
                </c:pt>
              </c:strCache>
            </c:strRef>
          </c:cat>
          <c:val>
            <c:numRef>
              <c:f>'7.2 2022'!$E$4:$E$5</c:f>
              <c:numCache>
                <c:formatCode>0%</c:formatCode>
                <c:ptCount val="1"/>
                <c:pt idx="0">
                  <c:v>-4.7121382554453348E-2</c:v>
                </c:pt>
              </c:numCache>
            </c:numRef>
          </c:val>
        </c:ser>
        <c:dLbls>
          <c:dLblPos val="ctr"/>
          <c:showLegendKey val="0"/>
          <c:showVal val="1"/>
          <c:showCatName val="0"/>
          <c:showSerName val="0"/>
          <c:showPercent val="0"/>
          <c:showBubbleSize val="0"/>
        </c:dLbls>
        <c:gapWidth val="150"/>
        <c:axId val="372267376"/>
        <c:axId val="372266984"/>
      </c:barChart>
      <c:catAx>
        <c:axId val="37226737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72266984"/>
        <c:crosses val="autoZero"/>
        <c:auto val="1"/>
        <c:lblAlgn val="ctr"/>
        <c:lblOffset val="100"/>
        <c:noMultiLvlLbl val="0"/>
      </c:catAx>
      <c:valAx>
        <c:axId val="372266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372267376"/>
        <c:crosses val="autoZero"/>
        <c:crossBetween val="between"/>
      </c:valAx>
      <c:spPr>
        <a:noFill/>
        <a:ln>
          <a:solidFill>
            <a:schemeClr val="tx1">
              <a:lumMod val="95000"/>
              <a:lumOff val="5000"/>
            </a:schemeClr>
          </a:solidFill>
        </a:ln>
        <a:effectLst/>
      </c:spPr>
    </c:plotArea>
    <c:legend>
      <c:legendPos val="b"/>
      <c:layout>
        <c:manualLayout>
          <c:xMode val="edge"/>
          <c:yMode val="edge"/>
          <c:x val="0.14215688103505753"/>
          <c:y val="0.88773038786818337"/>
          <c:w val="0.70702354084921504"/>
          <c:h val="7.812554680664918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[Swaccha Sarvekshan (ULB level).xlsx]8.2 2022!PivotTable10</c:name>
    <c:fmtId val="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DEVIATIONS</a:t>
            </a:r>
            <a:r>
              <a:rPr lang="en-US" b="1" baseline="0">
                <a:solidFill>
                  <a:sysClr val="windowText" lastClr="000000"/>
                </a:solidFill>
              </a:rPr>
              <a:t> FROM AVERGAE (CERT) FOR 2022</a:t>
            </a:r>
            <a:endParaRPr lang="en-US" b="1">
              <a:solidFill>
                <a:sysClr val="windowText" lastClr="000000"/>
              </a:solidFill>
            </a:endParaRPr>
          </a:p>
        </c:rich>
      </c:tx>
      <c:layout>
        <c:manualLayout>
          <c:xMode val="edge"/>
          <c:yMode val="edge"/>
          <c:x val="0.11292724653561283"/>
          <c:y val="1.3888888888888888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4"/>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463285088876163"/>
          <c:y val="0.13467592592592592"/>
          <c:w val="0.81536012370178945"/>
          <c:h val="0.72238371245261002"/>
        </c:manualLayout>
      </c:layout>
      <c:barChart>
        <c:barDir val="col"/>
        <c:grouping val="clustered"/>
        <c:varyColors val="0"/>
        <c:ser>
          <c:idx val="0"/>
          <c:order val="0"/>
          <c:tx>
            <c:strRef>
              <c:f>'8.2 2022'!$B$3</c:f>
              <c:strCache>
                <c:ptCount val="1"/>
                <c:pt idx="0">
                  <c:v>CERT - NA</c:v>
                </c:pt>
              </c:strCache>
            </c:strRef>
          </c:tx>
          <c:spPr>
            <a:solidFill>
              <a:schemeClr val="accent4">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2022'!$B$4:$B$5</c:f>
              <c:numCache>
                <c:formatCode>0%</c:formatCode>
                <c:ptCount val="1"/>
                <c:pt idx="0">
                  <c:v>0.69491525423728817</c:v>
                </c:pt>
              </c:numCache>
            </c:numRef>
          </c:val>
        </c:ser>
        <c:ser>
          <c:idx val="1"/>
          <c:order val="1"/>
          <c:tx>
            <c:strRef>
              <c:f>'8.2 2022'!$C$3</c:f>
              <c:strCache>
                <c:ptCount val="1"/>
                <c:pt idx="0">
                  <c:v>CERT - SA </c:v>
                </c:pt>
              </c:strCache>
            </c:strRef>
          </c:tx>
          <c:spPr>
            <a:solidFill>
              <a:schemeClr val="accent4">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2022'!$C$4:$C$5</c:f>
              <c:numCache>
                <c:formatCode>0%</c:formatCode>
                <c:ptCount val="1"/>
                <c:pt idx="0">
                  <c:v>-4.7619047619047616E-2</c:v>
                </c:pt>
              </c:numCache>
            </c:numRef>
          </c:val>
        </c:ser>
        <c:ser>
          <c:idx val="2"/>
          <c:order val="2"/>
          <c:tx>
            <c:strRef>
              <c:f>'8.2 2022'!$D$3</c:f>
              <c:strCache>
                <c:ptCount val="1"/>
                <c:pt idx="0">
                  <c:v>CERT - SA cat </c:v>
                </c:pt>
              </c:strCache>
            </c:strRef>
          </c:tx>
          <c:spPr>
            <a:solidFill>
              <a:schemeClr val="accent4">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2022'!$D$4:$D$5</c:f>
              <c:numCache>
                <c:formatCode>0%</c:formatCode>
                <c:ptCount val="1"/>
                <c:pt idx="0">
                  <c:v>-0.31506849315068491</c:v>
                </c:pt>
              </c:numCache>
            </c:numRef>
          </c:val>
        </c:ser>
        <c:ser>
          <c:idx val="3"/>
          <c:order val="3"/>
          <c:tx>
            <c:strRef>
              <c:f>'8.2 2022'!$E$3</c:f>
              <c:strCache>
                <c:ptCount val="1"/>
                <c:pt idx="0">
                  <c:v>CERT - SA cat t.10 </c:v>
                </c:pt>
              </c:strCache>
            </c:strRef>
          </c:tx>
          <c:spPr>
            <a:solidFill>
              <a:schemeClr val="accent4">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'8.2 2022'!$A$4:$A$5</c:f>
              <c:strCache>
                <c:ptCount val="1"/>
                <c:pt idx="0">
                  <c:v>Kalyan Dombivali</c:v>
                </c:pt>
              </c:strCache>
            </c:strRef>
          </c:cat>
          <c:val>
            <c:numRef>
              <c:f>'8.2 2022'!$E$4:$E$5</c:f>
              <c:numCache>
                <c:formatCode>0%</c:formatCode>
                <c:ptCount val="1"/>
                <c:pt idx="0">
                  <c:v>-0.31506849315068491</c:v>
                </c:pt>
              </c:numCache>
            </c:numRef>
          </c:val>
        </c:ser>
        <c:dLbls>
          <c:dLblPos val="ctr"/>
          <c:showLegendKey val="0"/>
          <c:showVal val="1"/>
          <c:showCatName val="0"/>
          <c:showSerName val="0"/>
          <c:showPercent val="0"/>
          <c:showBubbleSize val="0"/>
        </c:dLbls>
        <c:gapWidth val="219"/>
        <c:overlap val="-27"/>
        <c:axId val="372267768"/>
        <c:axId val="372265416"/>
      </c:barChart>
      <c:catAx>
        <c:axId val="372267768"/>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72265416"/>
        <c:crosses val="autoZero"/>
        <c:auto val="1"/>
        <c:lblAlgn val="ctr"/>
        <c:lblOffset val="100"/>
        <c:noMultiLvlLbl val="0"/>
      </c:catAx>
      <c:valAx>
        <c:axId val="372265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72267768"/>
        <c:crosses val="autoZero"/>
        <c:crossBetween val="between"/>
      </c:valAx>
      <c:spPr>
        <a:noFill/>
        <a:ln>
          <a:solidFill>
            <a:schemeClr val="tx1">
              <a:lumMod val="95000"/>
              <a:lumOff val="5000"/>
            </a:schemeClr>
          </a:solidFill>
        </a:ln>
        <a:effectLst/>
      </c:spPr>
    </c:plotArea>
    <c:legend>
      <c:legendPos val="b"/>
      <c:layout>
        <c:manualLayout>
          <c:xMode val="edge"/>
          <c:yMode val="edge"/>
          <c:x val="0.1300366487895718"/>
          <c:y val="0.89872630504520268"/>
          <c:w val="0.77822637467280842"/>
          <c:h val="7.812554680664918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[Swaccha Sarvekshan (ULB level).xlsx]9.2 2022!PivotTable12</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a:solidFill>
                  <a:sysClr val="windowText" lastClr="000000"/>
                </a:solidFill>
              </a:rPr>
              <a:t>DEVIATIONS</a:t>
            </a:r>
            <a:r>
              <a:rPr lang="en-US" sz="1400" b="1" i="0" baseline="0">
                <a:solidFill>
                  <a:sysClr val="windowText" lastClr="000000"/>
                </a:solidFill>
              </a:rPr>
              <a:t> FROM AVERAGE (CV) FOR 2022</a:t>
            </a:r>
            <a:endParaRPr lang="en-US" sz="1400" b="1" i="0">
              <a:solidFill>
                <a:sysClr val="windowText" lastClr="000000"/>
              </a:solidFill>
            </a:endParaRPr>
          </a:p>
        </c:rich>
      </c:tx>
      <c:layout>
        <c:manualLayout>
          <c:xMode val="edge"/>
          <c:yMode val="edge"/>
          <c:x val="4.8500749698058544E-2"/>
          <c:y val="3.2972689136991785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6"/>
          </a:solidFill>
          <a:ln>
            <a:solidFill>
              <a:schemeClr val="tx1">
                <a:lumMod val="95000"/>
                <a:lumOff val="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'9.2 2022'!$B$3</c:f>
              <c:strCache>
                <c:ptCount val="1"/>
                <c:pt idx="0">
                  <c:v> CV -NA</c:v>
                </c:pt>
              </c:strCache>
            </c:strRef>
          </c:tx>
          <c:spPr>
            <a:solidFill>
              <a:schemeClr val="accent6">
                <a:shade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2022'!$B$4:$B$5</c:f>
              <c:numCache>
                <c:formatCode>0%</c:formatCode>
                <c:ptCount val="1"/>
                <c:pt idx="0">
                  <c:v>0.54483236994219653</c:v>
                </c:pt>
              </c:numCache>
            </c:numRef>
          </c:val>
        </c:ser>
        <c:ser>
          <c:idx val="1"/>
          <c:order val="1"/>
          <c:tx>
            <c:strRef>
              <c:f>'9.2 2022'!$C$3</c:f>
              <c:strCache>
                <c:ptCount val="1"/>
                <c:pt idx="0">
                  <c:v>CV - SA </c:v>
                </c:pt>
              </c:strCache>
            </c:strRef>
          </c:tx>
          <c:spPr>
            <a:solidFill>
              <a:schemeClr val="accent6">
                <a:shade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2022'!$C$4:$C$5</c:f>
              <c:numCache>
                <c:formatCode>0%</c:formatCode>
                <c:ptCount val="1"/>
                <c:pt idx="0">
                  <c:v>0.16198260869565215</c:v>
                </c:pt>
              </c:numCache>
            </c:numRef>
          </c:val>
        </c:ser>
        <c:ser>
          <c:idx val="2"/>
          <c:order val="2"/>
          <c:tx>
            <c:strRef>
              <c:f>'9.2 2022'!$D$3</c:f>
              <c:strCache>
                <c:ptCount val="1"/>
                <c:pt idx="0">
                  <c:v>CV - SA cat</c:v>
                </c:pt>
              </c:strCache>
            </c:strRef>
          </c:tx>
          <c:spPr>
            <a:solidFill>
              <a:schemeClr val="accent6">
                <a:tint val="86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2022'!$D$4:$D$5</c:f>
              <c:numCache>
                <c:formatCode>0%</c:formatCode>
                <c:ptCount val="1"/>
                <c:pt idx="0">
                  <c:v>-4.7853844838397136E-2</c:v>
                </c:pt>
              </c:numCache>
            </c:numRef>
          </c:val>
        </c:ser>
        <c:ser>
          <c:idx val="3"/>
          <c:order val="3"/>
          <c:tx>
            <c:strRef>
              <c:f>'9.2 2022'!$E$3</c:f>
              <c:strCache>
                <c:ptCount val="1"/>
                <c:pt idx="0">
                  <c:v>CV - SA t.10 </c:v>
                </c:pt>
              </c:strCache>
            </c:strRef>
          </c:tx>
          <c:spPr>
            <a:solidFill>
              <a:schemeClr val="accent6">
                <a:tint val="58000"/>
              </a:schemeClr>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'9.2 2022'!$A$4:$A$5</c:f>
              <c:strCache>
                <c:ptCount val="1"/>
                <c:pt idx="0">
                  <c:v>Kalyan Dombivali</c:v>
                </c:pt>
              </c:strCache>
            </c:strRef>
          </c:cat>
          <c:val>
            <c:numRef>
              <c:f>'9.2 2022'!$E$4:$E$5</c:f>
              <c:numCache>
                <c:formatCode>0%</c:formatCode>
                <c:ptCount val="1"/>
                <c:pt idx="0">
                  <c:v>-4.7853844838397136E-2</c:v>
                </c:pt>
              </c:numCache>
            </c:numRef>
          </c:val>
        </c:ser>
        <c:dLbls>
          <c:dLblPos val="ctr"/>
          <c:showLegendKey val="0"/>
          <c:showVal val="1"/>
          <c:showCatName val="0"/>
          <c:showSerName val="0"/>
          <c:showPercent val="0"/>
          <c:showBubbleSize val="0"/>
        </c:dLbls>
        <c:gapWidth val="219"/>
        <c:overlap val="-27"/>
        <c:axId val="372268944"/>
        <c:axId val="372265024"/>
      </c:barChart>
      <c:catAx>
        <c:axId val="372268944"/>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72265024"/>
        <c:crosses val="autoZero"/>
        <c:auto val="1"/>
        <c:lblAlgn val="ctr"/>
        <c:lblOffset val="100"/>
        <c:noMultiLvlLbl val="0"/>
      </c:catAx>
      <c:valAx>
        <c:axId val="372265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372268944"/>
        <c:crosses val="autoZero"/>
        <c:crossBetween val="between"/>
      </c:valAx>
      <c:spPr>
        <a:noFill/>
        <a:ln>
          <a:solidFill>
            <a:schemeClr val="tx1">
              <a:lumMod val="95000"/>
              <a:lumOff val="5000"/>
            </a:schemeClr>
          </a:solidFill>
        </a:ln>
        <a:effectLst/>
      </c:spPr>
    </c:plotArea>
    <c:legend>
      <c:legendPos val="b"/>
      <c:layout>
        <c:manualLayout>
          <c:xMode val="edge"/>
          <c:yMode val="edge"/>
          <c:x val="0.14705483301459998"/>
          <c:y val="0.8974750579131533"/>
          <c:w val="0.72294607056208504"/>
          <c:h val="6.9552252949854912E-2"/>
        </c:manualLayout>
      </c:layout>
      <c:overlay val="0"/>
      <c:spPr>
        <a:solidFill>
          <a:schemeClr val="accent2">
            <a:lumMod val="20000"/>
            <a:lumOff val="80000"/>
          </a:schemeClr>
        </a:solidFill>
        <a:ln>
          <a:solidFill>
            <a:schemeClr val="tx1">
              <a:lumMod val="95000"/>
              <a:lumOff val="5000"/>
            </a:schemeClr>
          </a:solidFill>
        </a:ln>
        <a:effectLst/>
      </c:spPr>
      <c:txPr>
        <a:bodyPr rot="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2">
        <a:lumMod val="60000"/>
        <a:lumOff val="40000"/>
        <a:alpha val="8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13</xdr:col>
      <xdr:colOff>228600</xdr:colOff>
      <xdr:row>2</xdr:row>
      <xdr:rowOff>0</xdr:rowOff>
    </xdr:from>
    <xdr:to>
      <xdr:col>16</xdr:col>
      <xdr:colOff>228600</xdr:colOff>
      <xdr:row>15</xdr:row>
      <xdr:rowOff>47625</xdr:rowOff>
    </xdr:to>
    <mc:AlternateContent xmlns:mc="http://schemas.openxmlformats.org/markup-compatibility/2006" xmlns:a14="http://schemas.microsoft.com/office/drawing/2010/main">
      <mc:Choice Requires="a14">
        <xdr:graphicFrame macro="">
          <xdr:nvGraphicFramePr>
            <xdr:cNvPr id="4" name="City Name"/>
            <xdr:cNvGraphicFramePr/>
          </xdr:nvGraphicFramePr>
          <xdr:xfrm>
            <a:off x="0" y="0"/>
            <a:ext cx="0" cy="0"/>
          </xdr:xfrm>
          <a:graphic>
            <a:graphicData uri="http://schemas.microsoft.com/office/drawing/2010/slicer">
              <sle:slicer xmlns:sle="http://schemas.microsoft.com/office/drawing/2010/slicer" name="City Name"/>
            </a:graphicData>
          </a:graphic>
        </xdr:graphicFrame>
      </mc:Choice>
      <mc:Fallback xmlns="">
        <xdr:sp macro="" textlink="">
          <xdr:nvSpPr>
            <xdr:cNvPr id="0" name=""/>
            <xdr:cNvSpPr>
              <a:spLocks noTextEdit="1"/>
            </xdr:cNvSpPr>
          </xdr:nvSpPr>
          <xdr:spPr>
            <a:xfrm>
              <a:off x="7439025"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333375</xdr:colOff>
      <xdr:row>2</xdr:row>
      <xdr:rowOff>9525</xdr:rowOff>
    </xdr:from>
    <xdr:to>
      <xdr:col>12</xdr:col>
      <xdr:colOff>333375</xdr:colOff>
      <xdr:row>15</xdr:row>
      <xdr:rowOff>57150</xdr:rowOff>
    </xdr:to>
    <mc:AlternateContent xmlns:mc="http://schemas.openxmlformats.org/markup-compatibility/2006" xmlns:a14="http://schemas.microsoft.com/office/drawing/2010/main">
      <mc:Choice Requires="a14">
        <xdr:graphicFrame macro="">
          <xdr:nvGraphicFramePr>
            <xdr:cNvPr id="7" name="Population category 1"/>
            <xdr:cNvGraphicFramePr/>
          </xdr:nvGraphicFramePr>
          <xdr:xfrm>
            <a:off x="0" y="0"/>
            <a:ext cx="0" cy="0"/>
          </xdr:xfrm>
          <a:graphic>
            <a:graphicData uri="http://schemas.microsoft.com/office/drawing/2010/slicer">
              <sle:slicer xmlns:sle="http://schemas.microsoft.com/office/drawing/2010/slicer" name="Population category 1"/>
            </a:graphicData>
          </a:graphic>
        </xdr:graphicFrame>
      </mc:Choice>
      <mc:Fallback xmlns="">
        <xdr:sp macro="" textlink="">
          <xdr:nvSpPr>
            <xdr:cNvPr id="0" name=""/>
            <xdr:cNvSpPr>
              <a:spLocks noTextEdit="1"/>
            </xdr:cNvSpPr>
          </xdr:nvSpPr>
          <xdr:spPr>
            <a:xfrm>
              <a:off x="746760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342900</xdr:colOff>
      <xdr:row>5</xdr:row>
      <xdr:rowOff>185737</xdr:rowOff>
    </xdr:from>
    <xdr:to>
      <xdr:col>6</xdr:col>
      <xdr:colOff>247650</xdr:colOff>
      <xdr:row>20</xdr:row>
      <xdr:rowOff>71437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447674</xdr:colOff>
      <xdr:row>6</xdr:row>
      <xdr:rowOff>133349</xdr:rowOff>
    </xdr:from>
    <xdr:to>
      <xdr:col>5</xdr:col>
      <xdr:colOff>57150</xdr:colOff>
      <xdr:row>22</xdr:row>
      <xdr:rowOff>161924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276225</xdr:colOff>
      <xdr:row>1</xdr:row>
      <xdr:rowOff>114300</xdr:rowOff>
    </xdr:from>
    <xdr:to>
      <xdr:col>8</xdr:col>
      <xdr:colOff>276225</xdr:colOff>
      <xdr:row>14</xdr:row>
      <xdr:rowOff>161925</xdr:rowOff>
    </xdr:to>
    <mc:AlternateContent xmlns:mc="http://schemas.openxmlformats.org/markup-compatibility/2006" xmlns:a14="http://schemas.microsoft.com/office/drawing/2010/main">
      <mc:Choice Requires="a14">
        <xdr:graphicFrame macro="">
          <xdr:nvGraphicFramePr>
            <xdr:cNvPr id="3" name="City Name 12"/>
            <xdr:cNvGraphicFramePr/>
          </xdr:nvGraphicFramePr>
          <xdr:xfrm>
            <a:off x="0" y="0"/>
            <a:ext cx="0" cy="0"/>
          </xdr:xfrm>
          <a:graphic>
            <a:graphicData uri="http://schemas.microsoft.com/office/drawing/2010/slicer">
              <sle:slicer xmlns:sle="http://schemas.microsoft.com/office/drawing/2010/slicer" name="City Name 12"/>
            </a:graphicData>
          </a:graphic>
        </xdr:graphicFrame>
      </mc:Choice>
      <mc:Fallback xmlns="">
        <xdr:sp macro="" textlink="">
          <xdr:nvSpPr>
            <xdr:cNvPr id="0" name=""/>
            <xdr:cNvSpPr>
              <a:spLocks noTextEdit="1"/>
            </xdr:cNvSpPr>
          </xdr:nvSpPr>
          <xdr:spPr>
            <a:xfrm>
              <a:off x="5762625" y="30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457200</xdr:colOff>
      <xdr:row>1</xdr:row>
      <xdr:rowOff>133350</xdr:rowOff>
    </xdr:from>
    <xdr:to>
      <xdr:col>11</xdr:col>
      <xdr:colOff>457200</xdr:colOff>
      <xdr:row>14</xdr:row>
      <xdr:rowOff>180975</xdr:rowOff>
    </xdr:to>
    <mc:AlternateContent xmlns:mc="http://schemas.openxmlformats.org/markup-compatibility/2006" xmlns:a14="http://schemas.microsoft.com/office/drawing/2010/main">
      <mc:Choice Requires="a14">
        <xdr:graphicFrame macro="">
          <xdr:nvGraphicFramePr>
            <xdr:cNvPr id="4" name="Population category 12"/>
            <xdr:cNvGraphicFramePr/>
          </xdr:nvGraphicFramePr>
          <xdr:xfrm>
            <a:off x="0" y="0"/>
            <a:ext cx="0" cy="0"/>
          </xdr:xfrm>
          <a:graphic>
            <a:graphicData uri="http://schemas.microsoft.com/office/drawing/2010/slicer">
              <sle:slicer xmlns:sle="http://schemas.microsoft.com/office/drawing/2010/slicer" name="Population category 12"/>
            </a:graphicData>
          </a:graphic>
        </xdr:graphicFrame>
      </mc:Choice>
      <mc:Fallback xmlns="">
        <xdr:sp macro="" textlink="">
          <xdr:nvSpPr>
            <xdr:cNvPr id="0" name=""/>
            <xdr:cNvSpPr>
              <a:spLocks noTextEdit="1"/>
            </xdr:cNvSpPr>
          </xdr:nvSpPr>
          <xdr:spPr>
            <a:xfrm>
              <a:off x="7772400" y="32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352425</xdr:colOff>
      <xdr:row>2</xdr:row>
      <xdr:rowOff>142875</xdr:rowOff>
    </xdr:from>
    <xdr:to>
      <xdr:col>10</xdr:col>
      <xdr:colOff>352425</xdr:colOff>
      <xdr:row>16</xdr:row>
      <xdr:rowOff>0</xdr:rowOff>
    </xdr:to>
    <mc:AlternateContent xmlns:mc="http://schemas.openxmlformats.org/markup-compatibility/2006" xmlns:a14="http://schemas.microsoft.com/office/drawing/2010/main">
      <mc:Choice Requires="a14">
        <xdr:graphicFrame macro="">
          <xdr:nvGraphicFramePr>
            <xdr:cNvPr id="6" name="City Name 1"/>
            <xdr:cNvGraphicFramePr/>
          </xdr:nvGraphicFramePr>
          <xdr:xfrm>
            <a:off x="0" y="0"/>
            <a:ext cx="0" cy="0"/>
          </xdr:xfrm>
          <a:graphic>
            <a:graphicData uri="http://schemas.microsoft.com/office/drawing/2010/slicer">
              <sle:slicer xmlns:sle="http://schemas.microsoft.com/office/drawing/2010/slicer" name="City Name 1"/>
            </a:graphicData>
          </a:graphic>
        </xdr:graphicFrame>
      </mc:Choice>
      <mc:Fallback xmlns="">
        <xdr:sp macro="" textlink="">
          <xdr:nvSpPr>
            <xdr:cNvPr id="0" name=""/>
            <xdr:cNvSpPr>
              <a:spLocks noTextEdit="1"/>
            </xdr:cNvSpPr>
          </xdr:nvSpPr>
          <xdr:spPr>
            <a:xfrm>
              <a:off x="10477500" y="523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409575</xdr:colOff>
      <xdr:row>2</xdr:row>
      <xdr:rowOff>152400</xdr:rowOff>
    </xdr:from>
    <xdr:to>
      <xdr:col>13</xdr:col>
      <xdr:colOff>409575</xdr:colOff>
      <xdr:row>16</xdr:row>
      <xdr:rowOff>9525</xdr:rowOff>
    </xdr:to>
    <mc:AlternateContent xmlns:mc="http://schemas.openxmlformats.org/markup-compatibility/2006" xmlns:a14="http://schemas.microsoft.com/office/drawing/2010/main">
      <mc:Choice Requires="a14">
        <xdr:graphicFrame macro="">
          <xdr:nvGraphicFramePr>
            <xdr:cNvPr id="7" name="Population category 4"/>
            <xdr:cNvGraphicFramePr/>
          </xdr:nvGraphicFramePr>
          <xdr:xfrm>
            <a:off x="0" y="0"/>
            <a:ext cx="0" cy="0"/>
          </xdr:xfrm>
          <a:graphic>
            <a:graphicData uri="http://schemas.microsoft.com/office/drawing/2010/slicer">
              <sle:slicer xmlns:sle="http://schemas.microsoft.com/office/drawing/2010/slicer" name="Population category 4"/>
            </a:graphicData>
          </a:graphic>
        </xdr:graphicFrame>
      </mc:Choice>
      <mc:Fallback xmlns="">
        <xdr:sp macro="" textlink="">
          <xdr:nvSpPr>
            <xdr:cNvPr id="0" name=""/>
            <xdr:cNvSpPr>
              <a:spLocks noTextEdit="1"/>
            </xdr:cNvSpPr>
          </xdr:nvSpPr>
          <xdr:spPr>
            <a:xfrm>
              <a:off x="12363450" y="53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885825</xdr:colOff>
      <xdr:row>5</xdr:row>
      <xdr:rowOff>104775</xdr:rowOff>
    </xdr:from>
    <xdr:to>
      <xdr:col>4</xdr:col>
      <xdr:colOff>1181100</xdr:colOff>
      <xdr:row>21</xdr:row>
      <xdr:rowOff>142875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342899</xdr:colOff>
      <xdr:row>6</xdr:row>
      <xdr:rowOff>14286</xdr:rowOff>
    </xdr:from>
    <xdr:to>
      <xdr:col>7</xdr:col>
      <xdr:colOff>152400</xdr:colOff>
      <xdr:row>23</xdr:row>
      <xdr:rowOff>171449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238125</xdr:colOff>
      <xdr:row>4</xdr:row>
      <xdr:rowOff>180975</xdr:rowOff>
    </xdr:from>
    <xdr:to>
      <xdr:col>16</xdr:col>
      <xdr:colOff>238125</xdr:colOff>
      <xdr:row>18</xdr:row>
      <xdr:rowOff>38100</xdr:rowOff>
    </xdr:to>
    <mc:AlternateContent xmlns:mc="http://schemas.openxmlformats.org/markup-compatibility/2006" xmlns:a14="http://schemas.microsoft.com/office/drawing/2010/main">
      <mc:Choice Requires="a14">
        <xdr:graphicFrame macro="">
          <xdr:nvGraphicFramePr>
            <xdr:cNvPr id="5" name="City Name 7"/>
            <xdr:cNvGraphicFramePr/>
          </xdr:nvGraphicFramePr>
          <xdr:xfrm>
            <a:off x="0" y="0"/>
            <a:ext cx="0" cy="0"/>
          </xdr:xfrm>
          <a:graphic>
            <a:graphicData uri="http://schemas.microsoft.com/office/drawing/2010/slicer">
              <sle:slicer xmlns:sle="http://schemas.microsoft.com/office/drawing/2010/slicer" name="City Name 7"/>
            </a:graphicData>
          </a:graphic>
        </xdr:graphicFrame>
      </mc:Choice>
      <mc:Fallback xmlns="">
        <xdr:sp macro="" textlink="">
          <xdr:nvSpPr>
            <xdr:cNvPr id="0" name=""/>
            <xdr:cNvSpPr>
              <a:spLocks noTextEdit="1"/>
            </xdr:cNvSpPr>
          </xdr:nvSpPr>
          <xdr:spPr>
            <a:xfrm>
              <a:off x="83534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5</xdr:row>
      <xdr:rowOff>0</xdr:rowOff>
    </xdr:from>
    <xdr:to>
      <xdr:col>13</xdr:col>
      <xdr:colOff>76200</xdr:colOff>
      <xdr:row>18</xdr:row>
      <xdr:rowOff>47625</xdr:rowOff>
    </xdr:to>
    <mc:AlternateContent xmlns:mc="http://schemas.openxmlformats.org/markup-compatibility/2006" xmlns:a14="http://schemas.microsoft.com/office/drawing/2010/main">
      <mc:Choice Requires="a14">
        <xdr:graphicFrame macro="">
          <xdr:nvGraphicFramePr>
            <xdr:cNvPr id="6" name="Population category 3"/>
            <xdr:cNvGraphicFramePr/>
          </xdr:nvGraphicFramePr>
          <xdr:xfrm>
            <a:off x="0" y="0"/>
            <a:ext cx="0" cy="0"/>
          </xdr:xfrm>
          <a:graphic>
            <a:graphicData uri="http://schemas.microsoft.com/office/drawing/2010/slicer">
              <sle:slicer xmlns:sle="http://schemas.microsoft.com/office/drawing/2010/slicer" name="Population category 3"/>
            </a:graphicData>
          </a:graphic>
        </xdr:graphicFrame>
      </mc:Choice>
      <mc:Fallback xmlns="">
        <xdr:sp macro="" textlink="">
          <xdr:nvSpPr>
            <xdr:cNvPr id="0" name=""/>
            <xdr:cNvSpPr>
              <a:spLocks noTextEdit="1"/>
            </xdr:cNvSpPr>
          </xdr:nvSpPr>
          <xdr:spPr>
            <a:xfrm>
              <a:off x="6362700" y="95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xdr:colOff>
      <xdr:row>2</xdr:row>
      <xdr:rowOff>38100</xdr:rowOff>
    </xdr:from>
    <xdr:to>
      <xdr:col>3</xdr:col>
      <xdr:colOff>352425</xdr:colOff>
      <xdr:row>16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619125</xdr:colOff>
      <xdr:row>2</xdr:row>
      <xdr:rowOff>52387</xdr:rowOff>
    </xdr:from>
    <xdr:to>
      <xdr:col>11</xdr:col>
      <xdr:colOff>123825</xdr:colOff>
      <xdr:row>16</xdr:row>
      <xdr:rowOff>128587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600075</xdr:colOff>
      <xdr:row>2</xdr:row>
      <xdr:rowOff>114300</xdr:rowOff>
    </xdr:from>
    <xdr:to>
      <xdr:col>15</xdr:col>
      <xdr:colOff>600075</xdr:colOff>
      <xdr:row>15</xdr:row>
      <xdr:rowOff>161925</xdr:rowOff>
    </xdr:to>
    <mc:AlternateContent xmlns:mc="http://schemas.openxmlformats.org/markup-compatibility/2006" xmlns:a14="http://schemas.microsoft.com/office/drawing/2010/main">
      <mc:Choice Requires="a14">
        <xdr:graphicFrame macro="">
          <xdr:nvGraphicFramePr>
            <xdr:cNvPr id="4" name="City Name 2"/>
            <xdr:cNvGraphicFramePr/>
          </xdr:nvGraphicFramePr>
          <xdr:xfrm>
            <a:off x="0" y="0"/>
            <a:ext cx="0" cy="0"/>
          </xdr:xfrm>
          <a:graphic>
            <a:graphicData uri="http://schemas.microsoft.com/office/drawing/2010/slicer">
              <sle:slicer xmlns:sle="http://schemas.microsoft.com/office/drawing/2010/slicer" name="City Name 2"/>
            </a:graphicData>
          </a:graphic>
        </xdr:graphicFrame>
      </mc:Choice>
      <mc:Fallback xmlns="">
        <xdr:sp macro="" textlink="">
          <xdr:nvSpPr>
            <xdr:cNvPr id="0" name=""/>
            <xdr:cNvSpPr>
              <a:spLocks noTextEdit="1"/>
            </xdr:cNvSpPr>
          </xdr:nvSpPr>
          <xdr:spPr>
            <a:xfrm>
              <a:off x="8001000"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323849</xdr:colOff>
      <xdr:row>16</xdr:row>
      <xdr:rowOff>14287</xdr:rowOff>
    </xdr:from>
    <xdr:to>
      <xdr:col>18</xdr:col>
      <xdr:colOff>495299</xdr:colOff>
      <xdr:row>32</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523875</xdr:colOff>
      <xdr:row>1</xdr:row>
      <xdr:rowOff>152400</xdr:rowOff>
    </xdr:from>
    <xdr:to>
      <xdr:col>11</xdr:col>
      <xdr:colOff>523875</xdr:colOff>
      <xdr:row>15</xdr:row>
      <xdr:rowOff>9525</xdr:rowOff>
    </xdr:to>
    <mc:AlternateContent xmlns:mc="http://schemas.openxmlformats.org/markup-compatibility/2006" xmlns:a14="http://schemas.microsoft.com/office/drawing/2010/main">
      <mc:Choice Requires="a14">
        <xdr:graphicFrame macro="">
          <xdr:nvGraphicFramePr>
            <xdr:cNvPr id="3" name="City Name 5"/>
            <xdr:cNvGraphicFramePr/>
          </xdr:nvGraphicFramePr>
          <xdr:xfrm>
            <a:off x="0" y="0"/>
            <a:ext cx="0" cy="0"/>
          </xdr:xfrm>
          <a:graphic>
            <a:graphicData uri="http://schemas.microsoft.com/office/drawing/2010/slicer">
              <sle:slicer xmlns:sle="http://schemas.microsoft.com/office/drawing/2010/slicer" name="City Name 5"/>
            </a:graphicData>
          </a:graphic>
        </xdr:graphicFrame>
      </mc:Choice>
      <mc:Fallback xmlns="">
        <xdr:sp macro="" textlink="">
          <xdr:nvSpPr>
            <xdr:cNvPr id="0" name=""/>
            <xdr:cNvSpPr>
              <a:spLocks noTextEdit="1"/>
            </xdr:cNvSpPr>
          </xdr:nvSpPr>
          <xdr:spPr>
            <a:xfrm>
              <a:off x="852487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342900</xdr:colOff>
      <xdr:row>1</xdr:row>
      <xdr:rowOff>161925</xdr:rowOff>
    </xdr:from>
    <xdr:to>
      <xdr:col>7</xdr:col>
      <xdr:colOff>409575</xdr:colOff>
      <xdr:row>15</xdr:row>
      <xdr:rowOff>19050</xdr:rowOff>
    </xdr:to>
    <mc:AlternateContent xmlns:mc="http://schemas.openxmlformats.org/markup-compatibility/2006" xmlns:a14="http://schemas.microsoft.com/office/drawing/2010/main">
      <mc:Choice Requires="a14">
        <xdr:graphicFrame macro="">
          <xdr:nvGraphicFramePr>
            <xdr:cNvPr id="4" name="Population category 7"/>
            <xdr:cNvGraphicFramePr/>
          </xdr:nvGraphicFramePr>
          <xdr:xfrm>
            <a:off x="0" y="0"/>
            <a:ext cx="0" cy="0"/>
          </xdr:xfrm>
          <a:graphic>
            <a:graphicData uri="http://schemas.microsoft.com/office/drawing/2010/slicer">
              <sle:slicer xmlns:sle="http://schemas.microsoft.com/office/drawing/2010/slicer" name="Population category 7"/>
            </a:graphicData>
          </a:graphic>
        </xdr:graphicFrame>
      </mc:Choice>
      <mc:Fallback xmlns="">
        <xdr:sp macro="" textlink="">
          <xdr:nvSpPr>
            <xdr:cNvPr id="0" name=""/>
            <xdr:cNvSpPr>
              <a:spLocks noTextEdit="1"/>
            </xdr:cNvSpPr>
          </xdr:nvSpPr>
          <xdr:spPr>
            <a:xfrm>
              <a:off x="651510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561976</xdr:colOff>
      <xdr:row>16</xdr:row>
      <xdr:rowOff>23812</xdr:rowOff>
    </xdr:from>
    <xdr:to>
      <xdr:col>10</xdr:col>
      <xdr:colOff>561975</xdr:colOff>
      <xdr:row>30</xdr:row>
      <xdr:rowOff>100012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2</xdr:row>
      <xdr:rowOff>0</xdr:rowOff>
    </xdr:from>
    <xdr:to>
      <xdr:col>12</xdr:col>
      <xdr:colOff>0</xdr:colOff>
      <xdr:row>15</xdr:row>
      <xdr:rowOff>47625</xdr:rowOff>
    </xdr:to>
    <mc:AlternateContent xmlns:mc="http://schemas.openxmlformats.org/markup-compatibility/2006" xmlns:a14="http://schemas.microsoft.com/office/drawing/2010/main">
      <mc:Choice Requires="a14">
        <xdr:graphicFrame macro="">
          <xdr:nvGraphicFramePr>
            <xdr:cNvPr id="3" name="City Name 4"/>
            <xdr:cNvGraphicFramePr/>
          </xdr:nvGraphicFramePr>
          <xdr:xfrm>
            <a:off x="0" y="0"/>
            <a:ext cx="0" cy="0"/>
          </xdr:xfrm>
          <a:graphic>
            <a:graphicData uri="http://schemas.microsoft.com/office/drawing/2010/slicer">
              <sle:slicer xmlns:sle="http://schemas.microsoft.com/office/drawing/2010/slicer" name="City Name 4"/>
            </a:graphicData>
          </a:graphic>
        </xdr:graphicFrame>
      </mc:Choice>
      <mc:Fallback xmlns="">
        <xdr:sp macro="" textlink="">
          <xdr:nvSpPr>
            <xdr:cNvPr id="0" name=""/>
            <xdr:cNvSpPr>
              <a:spLocks noTextEdit="1"/>
            </xdr:cNvSpPr>
          </xdr:nvSpPr>
          <xdr:spPr>
            <a:xfrm>
              <a:off x="9410700"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485775</xdr:colOff>
      <xdr:row>2</xdr:row>
      <xdr:rowOff>0</xdr:rowOff>
    </xdr:from>
    <xdr:to>
      <xdr:col>8</xdr:col>
      <xdr:colOff>485775</xdr:colOff>
      <xdr:row>15</xdr:row>
      <xdr:rowOff>47625</xdr:rowOff>
    </xdr:to>
    <mc:AlternateContent xmlns:mc="http://schemas.openxmlformats.org/markup-compatibility/2006" xmlns:a14="http://schemas.microsoft.com/office/drawing/2010/main">
      <mc:Choice Requires="a14">
        <xdr:graphicFrame macro="">
          <xdr:nvGraphicFramePr>
            <xdr:cNvPr id="4" name="Population category 6"/>
            <xdr:cNvGraphicFramePr/>
          </xdr:nvGraphicFramePr>
          <xdr:xfrm>
            <a:off x="0" y="0"/>
            <a:ext cx="0" cy="0"/>
          </xdr:xfrm>
          <a:graphic>
            <a:graphicData uri="http://schemas.microsoft.com/office/drawing/2010/slicer">
              <sle:slicer xmlns:sle="http://schemas.microsoft.com/office/drawing/2010/slicer" name="Population category 6"/>
            </a:graphicData>
          </a:graphic>
        </xdr:graphicFrame>
      </mc:Choice>
      <mc:Fallback xmlns="">
        <xdr:sp macro="" textlink="">
          <xdr:nvSpPr>
            <xdr:cNvPr id="0" name=""/>
            <xdr:cNvSpPr>
              <a:spLocks noTextEdit="1"/>
            </xdr:cNvSpPr>
          </xdr:nvSpPr>
          <xdr:spPr>
            <a:xfrm>
              <a:off x="7458075"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257175</xdr:colOff>
      <xdr:row>2</xdr:row>
      <xdr:rowOff>19050</xdr:rowOff>
    </xdr:from>
    <xdr:to>
      <xdr:col>20</xdr:col>
      <xdr:colOff>409574</xdr:colOff>
      <xdr:row>17</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238125</xdr:colOff>
      <xdr:row>1</xdr:row>
      <xdr:rowOff>95250</xdr:rowOff>
    </xdr:from>
    <xdr:to>
      <xdr:col>6</xdr:col>
      <xdr:colOff>495300</xdr:colOff>
      <xdr:row>14</xdr:row>
      <xdr:rowOff>142875</xdr:rowOff>
    </xdr:to>
    <mc:AlternateContent xmlns:mc="http://schemas.openxmlformats.org/markup-compatibility/2006" xmlns:a14="http://schemas.microsoft.com/office/drawing/2010/main">
      <mc:Choice Requires="a14">
        <xdr:graphicFrame macro="">
          <xdr:nvGraphicFramePr>
            <xdr:cNvPr id="3" name="City Name 9"/>
            <xdr:cNvGraphicFramePr/>
          </xdr:nvGraphicFramePr>
          <xdr:xfrm>
            <a:off x="0" y="0"/>
            <a:ext cx="0" cy="0"/>
          </xdr:xfrm>
          <a:graphic>
            <a:graphicData uri="http://schemas.microsoft.com/office/drawing/2010/slicer">
              <sle:slicer xmlns:sle="http://schemas.microsoft.com/office/drawing/2010/slicer" name="City Name 9"/>
            </a:graphicData>
          </a:graphic>
        </xdr:graphicFrame>
      </mc:Choice>
      <mc:Fallback xmlns="">
        <xdr:sp macro="" textlink="">
          <xdr:nvSpPr>
            <xdr:cNvPr id="0" name=""/>
            <xdr:cNvSpPr>
              <a:spLocks noTextEdit="1"/>
            </xdr:cNvSpPr>
          </xdr:nvSpPr>
          <xdr:spPr>
            <a:xfrm>
              <a:off x="9458325" y="28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466725</xdr:colOff>
      <xdr:row>1</xdr:row>
      <xdr:rowOff>95250</xdr:rowOff>
    </xdr:from>
    <xdr:to>
      <xdr:col>10</xdr:col>
      <xdr:colOff>466725</xdr:colOff>
      <xdr:row>14</xdr:row>
      <xdr:rowOff>142875</xdr:rowOff>
    </xdr:to>
    <mc:AlternateContent xmlns:mc="http://schemas.openxmlformats.org/markup-compatibility/2006" xmlns:a14="http://schemas.microsoft.com/office/drawing/2010/main">
      <mc:Choice Requires="a14">
        <xdr:graphicFrame macro="">
          <xdr:nvGraphicFramePr>
            <xdr:cNvPr id="4" name="Population category 9"/>
            <xdr:cNvGraphicFramePr/>
          </xdr:nvGraphicFramePr>
          <xdr:xfrm>
            <a:off x="0" y="0"/>
            <a:ext cx="0" cy="0"/>
          </xdr:xfrm>
          <a:graphic>
            <a:graphicData uri="http://schemas.microsoft.com/office/drawing/2010/slicer">
              <sle:slicer xmlns:sle="http://schemas.microsoft.com/office/drawing/2010/slicer" name="Population category 9"/>
            </a:graphicData>
          </a:graphic>
        </xdr:graphicFrame>
      </mc:Choice>
      <mc:Fallback xmlns="">
        <xdr:sp macro="" textlink="">
          <xdr:nvSpPr>
            <xdr:cNvPr id="0" name=""/>
            <xdr:cNvSpPr>
              <a:spLocks noTextEdit="1"/>
            </xdr:cNvSpPr>
          </xdr:nvSpPr>
          <xdr:spPr>
            <a:xfrm>
              <a:off x="7820025" y="28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123825</xdr:colOff>
      <xdr:row>1</xdr:row>
      <xdr:rowOff>161925</xdr:rowOff>
    </xdr:from>
    <xdr:to>
      <xdr:col>12</xdr:col>
      <xdr:colOff>123825</xdr:colOff>
      <xdr:row>15</xdr:row>
      <xdr:rowOff>19050</xdr:rowOff>
    </xdr:to>
    <mc:AlternateContent xmlns:mc="http://schemas.openxmlformats.org/markup-compatibility/2006" xmlns:a14="http://schemas.microsoft.com/office/drawing/2010/main">
      <mc:Choice Requires="a14">
        <xdr:graphicFrame macro="">
          <xdr:nvGraphicFramePr>
            <xdr:cNvPr id="2" name="City Name 11"/>
            <xdr:cNvGraphicFramePr/>
          </xdr:nvGraphicFramePr>
          <xdr:xfrm>
            <a:off x="0" y="0"/>
            <a:ext cx="0" cy="0"/>
          </xdr:xfrm>
          <a:graphic>
            <a:graphicData uri="http://schemas.microsoft.com/office/drawing/2010/slicer">
              <sle:slicer xmlns:sle="http://schemas.microsoft.com/office/drawing/2010/slicer" name="City Name 11"/>
            </a:graphicData>
          </a:graphic>
        </xdr:graphicFrame>
      </mc:Choice>
      <mc:Fallback xmlns="">
        <xdr:sp macro="" textlink="">
          <xdr:nvSpPr>
            <xdr:cNvPr id="0" name=""/>
            <xdr:cNvSpPr>
              <a:spLocks noTextEdit="1"/>
            </xdr:cNvSpPr>
          </xdr:nvSpPr>
          <xdr:spPr>
            <a:xfrm>
              <a:off x="817245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85725</xdr:colOff>
      <xdr:row>1</xdr:row>
      <xdr:rowOff>161925</xdr:rowOff>
    </xdr:from>
    <xdr:to>
      <xdr:col>9</xdr:col>
      <xdr:colOff>85725</xdr:colOff>
      <xdr:row>15</xdr:row>
      <xdr:rowOff>19050</xdr:rowOff>
    </xdr:to>
    <mc:AlternateContent xmlns:mc="http://schemas.openxmlformats.org/markup-compatibility/2006" xmlns:a14="http://schemas.microsoft.com/office/drawing/2010/main">
      <mc:Choice Requires="a14">
        <xdr:graphicFrame macro="">
          <xdr:nvGraphicFramePr>
            <xdr:cNvPr id="3" name="Population category 11"/>
            <xdr:cNvGraphicFramePr/>
          </xdr:nvGraphicFramePr>
          <xdr:xfrm>
            <a:off x="0" y="0"/>
            <a:ext cx="0" cy="0"/>
          </xdr:xfrm>
          <a:graphic>
            <a:graphicData uri="http://schemas.microsoft.com/office/drawing/2010/slicer">
              <sle:slicer xmlns:sle="http://schemas.microsoft.com/office/drawing/2010/slicer" name="Population category 11"/>
            </a:graphicData>
          </a:graphic>
        </xdr:graphicFrame>
      </mc:Choice>
      <mc:Fallback xmlns="">
        <xdr:sp macro="" textlink="">
          <xdr:nvSpPr>
            <xdr:cNvPr id="0" name=""/>
            <xdr:cNvSpPr>
              <a:spLocks noTextEdit="1"/>
            </xdr:cNvSpPr>
          </xdr:nvSpPr>
          <xdr:spPr>
            <a:xfrm>
              <a:off x="630555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523874</xdr:colOff>
      <xdr:row>5</xdr:row>
      <xdr:rowOff>185737</xdr:rowOff>
    </xdr:from>
    <xdr:to>
      <xdr:col>5</xdr:col>
      <xdr:colOff>1057274</xdr:colOff>
      <xdr:row>22</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xdr:colOff>
      <xdr:row>0</xdr:row>
      <xdr:rowOff>16782</xdr:rowOff>
    </xdr:from>
    <xdr:to>
      <xdr:col>42</xdr:col>
      <xdr:colOff>420102</xdr:colOff>
      <xdr:row>1</xdr:row>
      <xdr:rowOff>84818</xdr:rowOff>
    </xdr:to>
    <xdr:sp macro="" textlink="">
      <xdr:nvSpPr>
        <xdr:cNvPr id="2" name="Rectangle 1"/>
        <xdr:cNvSpPr/>
      </xdr:nvSpPr>
      <xdr:spPr>
        <a:xfrm>
          <a:off x="19050" y="16782"/>
          <a:ext cx="26004252" cy="591911"/>
        </a:xfrm>
        <a:prstGeom prst="rect">
          <a:avLst/>
        </a:prstGeom>
        <a:solidFill>
          <a:schemeClr val="accent4">
            <a:lumMod val="60000"/>
            <a:lumOff val="40000"/>
          </a:schemeClr>
        </a:solidFill>
        <a:ln>
          <a:noFill/>
        </a:ln>
        <a:effectLst>
          <a:glow rad="63500">
            <a:schemeClr val="accent2">
              <a:satMod val="175000"/>
              <a:alpha val="40000"/>
            </a:schemeClr>
          </a:glow>
          <a:outerShdw blurRad="107950" dist="12700" dir="5400000" algn="ctr">
            <a:srgbClr val="000000"/>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19051</xdr:colOff>
      <xdr:row>0</xdr:row>
      <xdr:rowOff>0</xdr:rowOff>
    </xdr:from>
    <xdr:to>
      <xdr:col>1</xdr:col>
      <xdr:colOff>390525</xdr:colOff>
      <xdr:row>1</xdr:row>
      <xdr:rowOff>66675</xdr:rowOff>
    </xdr:to>
    <xdr:pic>
      <xdr:nvPicPr>
        <xdr:cNvPr id="3" name="Picture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9051" y="0"/>
          <a:ext cx="981074" cy="590550"/>
        </a:xfrm>
        <a:prstGeom prst="rect">
          <a:avLst/>
        </a:prstGeom>
        <a:ln>
          <a:noFill/>
        </a:ln>
        <a:effectLst>
          <a:glow rad="63500">
            <a:schemeClr val="accent3">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xdr:from>
      <xdr:col>7</xdr:col>
      <xdr:colOff>240081</xdr:colOff>
      <xdr:row>0</xdr:row>
      <xdr:rowOff>84503</xdr:rowOff>
    </xdr:from>
    <xdr:to>
      <xdr:col>17</xdr:col>
      <xdr:colOff>82306</xdr:colOff>
      <xdr:row>0</xdr:row>
      <xdr:rowOff>415192</xdr:rowOff>
    </xdr:to>
    <xdr:sp macro="" textlink="">
      <xdr:nvSpPr>
        <xdr:cNvPr id="4" name="Rectangle 3"/>
        <xdr:cNvSpPr/>
      </xdr:nvSpPr>
      <xdr:spPr>
        <a:xfrm>
          <a:off x="4514119" y="84503"/>
          <a:ext cx="5947995" cy="330689"/>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lumMod val="95000"/>
                  <a:lumOff val="5000"/>
                </a:schemeClr>
              </a:solidFill>
            </a:rPr>
            <a:t>SWACCHA</a:t>
          </a:r>
          <a:r>
            <a:rPr lang="en-US" sz="1800" b="1" baseline="0">
              <a:solidFill>
                <a:schemeClr val="tx1">
                  <a:lumMod val="95000"/>
                  <a:lumOff val="5000"/>
                </a:schemeClr>
              </a:solidFill>
            </a:rPr>
            <a:t> SARVEKSHAN 2020-2022 (ULB LEVEL)</a:t>
          </a:r>
          <a:endParaRPr lang="en-US" sz="1800" b="1">
            <a:solidFill>
              <a:schemeClr val="tx1">
                <a:lumMod val="95000"/>
                <a:lumOff val="5000"/>
              </a:schemeClr>
            </a:solidFill>
          </a:endParaRPr>
        </a:p>
      </xdr:txBody>
    </xdr:sp>
    <xdr:clientData/>
  </xdr:twoCellAnchor>
  <xdr:twoCellAnchor>
    <xdr:from>
      <xdr:col>13</xdr:col>
      <xdr:colOff>443159</xdr:colOff>
      <xdr:row>2</xdr:row>
      <xdr:rowOff>155992</xdr:rowOff>
    </xdr:from>
    <xdr:to>
      <xdr:col>20</xdr:col>
      <xdr:colOff>522337</xdr:colOff>
      <xdr:row>16</xdr:row>
      <xdr:rowOff>107541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112267</xdr:colOff>
      <xdr:row>3</xdr:row>
      <xdr:rowOff>2364</xdr:rowOff>
    </xdr:from>
    <xdr:to>
      <xdr:col>28</xdr:col>
      <xdr:colOff>595144</xdr:colOff>
      <xdr:row>16</xdr:row>
      <xdr:rowOff>107541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460886</xdr:colOff>
      <xdr:row>17</xdr:row>
      <xdr:rowOff>131568</xdr:rowOff>
    </xdr:from>
    <xdr:to>
      <xdr:col>20</xdr:col>
      <xdr:colOff>537700</xdr:colOff>
      <xdr:row>35</xdr:row>
      <xdr:rowOff>30724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61451</xdr:colOff>
      <xdr:row>17</xdr:row>
      <xdr:rowOff>155598</xdr:rowOff>
    </xdr:from>
    <xdr:to>
      <xdr:col>28</xdr:col>
      <xdr:colOff>612422</xdr:colOff>
      <xdr:row>35</xdr:row>
      <xdr:rowOff>34338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368710</xdr:colOff>
      <xdr:row>2</xdr:row>
      <xdr:rowOff>153628</xdr:rowOff>
    </xdr:from>
    <xdr:to>
      <xdr:col>13</xdr:col>
      <xdr:colOff>181897</xdr:colOff>
      <xdr:row>16</xdr:row>
      <xdr:rowOff>122903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291895</xdr:colOff>
      <xdr:row>17</xdr:row>
      <xdr:rowOff>153628</xdr:rowOff>
    </xdr:from>
    <xdr:to>
      <xdr:col>13</xdr:col>
      <xdr:colOff>243042</xdr:colOff>
      <xdr:row>35</xdr:row>
      <xdr:rowOff>30724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291895</xdr:colOff>
      <xdr:row>2</xdr:row>
      <xdr:rowOff>122903</xdr:rowOff>
    </xdr:from>
    <xdr:to>
      <xdr:col>3</xdr:col>
      <xdr:colOff>277147</xdr:colOff>
      <xdr:row>15</xdr:row>
      <xdr:rowOff>92179</xdr:rowOff>
    </xdr:to>
    <mc:AlternateContent xmlns:mc="http://schemas.openxmlformats.org/markup-compatibility/2006" xmlns:a14="http://schemas.microsoft.com/office/drawing/2010/main">
      <mc:Choice Requires="a14">
        <xdr:graphicFrame macro="">
          <xdr:nvGraphicFramePr>
            <xdr:cNvPr id="12" name="City Name 8"/>
            <xdr:cNvGraphicFramePr/>
          </xdr:nvGraphicFramePr>
          <xdr:xfrm>
            <a:off x="0" y="0"/>
            <a:ext cx="0" cy="0"/>
          </xdr:xfrm>
          <a:graphic>
            <a:graphicData uri="http://schemas.microsoft.com/office/drawing/2010/slicer">
              <sle:slicer xmlns:sle="http://schemas.microsoft.com/office/drawing/2010/slicer" name="City Name 8"/>
            </a:graphicData>
          </a:graphic>
        </xdr:graphicFrame>
      </mc:Choice>
      <mc:Fallback xmlns="">
        <xdr:sp macro="" textlink="">
          <xdr:nvSpPr>
            <xdr:cNvPr id="0" name=""/>
            <xdr:cNvSpPr>
              <a:spLocks noTextEdit="1"/>
            </xdr:cNvSpPr>
          </xdr:nvSpPr>
          <xdr:spPr>
            <a:xfrm>
              <a:off x="291895" y="829597"/>
              <a:ext cx="1828800" cy="236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322621</xdr:colOff>
      <xdr:row>20</xdr:row>
      <xdr:rowOff>30725</xdr:rowOff>
    </xdr:from>
    <xdr:to>
      <xdr:col>3</xdr:col>
      <xdr:colOff>307873</xdr:colOff>
      <xdr:row>33</xdr:row>
      <xdr:rowOff>-1</xdr:rowOff>
    </xdr:to>
    <mc:AlternateContent xmlns:mc="http://schemas.openxmlformats.org/markup-compatibility/2006" xmlns:a14="http://schemas.microsoft.com/office/drawing/2010/main">
      <mc:Choice Requires="a14">
        <xdr:graphicFrame macro="">
          <xdr:nvGraphicFramePr>
            <xdr:cNvPr id="13" name="Population category 5"/>
            <xdr:cNvGraphicFramePr/>
          </xdr:nvGraphicFramePr>
          <xdr:xfrm>
            <a:off x="0" y="0"/>
            <a:ext cx="0" cy="0"/>
          </xdr:xfrm>
          <a:graphic>
            <a:graphicData uri="http://schemas.microsoft.com/office/drawing/2010/slicer">
              <sle:slicer xmlns:sle="http://schemas.microsoft.com/office/drawing/2010/slicer" name="Population category 5"/>
            </a:graphicData>
          </a:graphic>
        </xdr:graphicFrame>
      </mc:Choice>
      <mc:Fallback xmlns="">
        <xdr:sp macro="" textlink="">
          <xdr:nvSpPr>
            <xdr:cNvPr id="0" name=""/>
            <xdr:cNvSpPr>
              <a:spLocks noTextEdit="1"/>
            </xdr:cNvSpPr>
          </xdr:nvSpPr>
          <xdr:spPr>
            <a:xfrm>
              <a:off x="322621" y="4055806"/>
              <a:ext cx="1828800" cy="2365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63698</xdr:colOff>
      <xdr:row>0</xdr:row>
      <xdr:rowOff>16782</xdr:rowOff>
    </xdr:from>
    <xdr:to>
      <xdr:col>42</xdr:col>
      <xdr:colOff>464750</xdr:colOff>
      <xdr:row>1</xdr:row>
      <xdr:rowOff>84818</xdr:rowOff>
    </xdr:to>
    <xdr:sp macro="" textlink="">
      <xdr:nvSpPr>
        <xdr:cNvPr id="2" name="Rectangle 1"/>
        <xdr:cNvSpPr/>
      </xdr:nvSpPr>
      <xdr:spPr>
        <a:xfrm>
          <a:off x="63698" y="16782"/>
          <a:ext cx="26029255" cy="588934"/>
        </a:xfrm>
        <a:prstGeom prst="rect">
          <a:avLst/>
        </a:prstGeom>
        <a:solidFill>
          <a:schemeClr val="accent2">
            <a:lumMod val="60000"/>
            <a:lumOff val="40000"/>
          </a:schemeClr>
        </a:solidFill>
        <a:ln>
          <a:noFill/>
        </a:ln>
        <a:effectLst>
          <a:glow rad="63500">
            <a:schemeClr val="accent2">
              <a:satMod val="175000"/>
              <a:alpha val="40000"/>
            </a:schemeClr>
          </a:glow>
          <a:outerShdw blurRad="107950" dist="12700" dir="5400000" algn="ctr">
            <a:srgbClr val="000000"/>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19051</xdr:colOff>
      <xdr:row>0</xdr:row>
      <xdr:rowOff>0</xdr:rowOff>
    </xdr:from>
    <xdr:to>
      <xdr:col>1</xdr:col>
      <xdr:colOff>390525</xdr:colOff>
      <xdr:row>1</xdr:row>
      <xdr:rowOff>57150</xdr:rowOff>
    </xdr:to>
    <xdr:pic>
      <xdr:nvPicPr>
        <xdr:cNvPr id="3" name="Picture 2"/>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9051" y="0"/>
          <a:ext cx="981074" cy="581025"/>
        </a:xfrm>
        <a:prstGeom prst="rect">
          <a:avLst/>
        </a:prstGeom>
        <a:ln>
          <a:noFill/>
        </a:ln>
        <a:effectLst>
          <a:glow rad="63500">
            <a:schemeClr val="accent3">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xdr:from>
      <xdr:col>7</xdr:col>
      <xdr:colOff>240081</xdr:colOff>
      <xdr:row>0</xdr:row>
      <xdr:rowOff>84503</xdr:rowOff>
    </xdr:from>
    <xdr:to>
      <xdr:col>17</xdr:col>
      <xdr:colOff>82306</xdr:colOff>
      <xdr:row>0</xdr:row>
      <xdr:rowOff>415192</xdr:rowOff>
    </xdr:to>
    <xdr:sp macro="" textlink="">
      <xdr:nvSpPr>
        <xdr:cNvPr id="4" name="Rectangle 3"/>
        <xdr:cNvSpPr/>
      </xdr:nvSpPr>
      <xdr:spPr>
        <a:xfrm>
          <a:off x="4507281" y="84503"/>
          <a:ext cx="5938225" cy="330689"/>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lumMod val="95000"/>
                  <a:lumOff val="5000"/>
                </a:schemeClr>
              </a:solidFill>
            </a:rPr>
            <a:t>SWACCHA</a:t>
          </a:r>
          <a:r>
            <a:rPr lang="en-US" sz="1800" b="1" baseline="0">
              <a:solidFill>
                <a:schemeClr val="tx1">
                  <a:lumMod val="95000"/>
                  <a:lumOff val="5000"/>
                </a:schemeClr>
              </a:solidFill>
            </a:rPr>
            <a:t> SARVEKSHAN 2020-2022 (ULB LEVEL)</a:t>
          </a:r>
          <a:endParaRPr lang="en-US" sz="1800" b="1">
            <a:solidFill>
              <a:schemeClr val="tx1">
                <a:lumMod val="95000"/>
                <a:lumOff val="5000"/>
              </a:schemeClr>
            </a:solidFill>
          </a:endParaRPr>
        </a:p>
      </xdr:txBody>
    </xdr:sp>
    <xdr:clientData/>
  </xdr:twoCellAnchor>
  <xdr:twoCellAnchor>
    <xdr:from>
      <xdr:col>0</xdr:col>
      <xdr:colOff>197470</xdr:colOff>
      <xdr:row>3</xdr:row>
      <xdr:rowOff>11615</xdr:rowOff>
    </xdr:from>
    <xdr:to>
      <xdr:col>10</xdr:col>
      <xdr:colOff>255550</xdr:colOff>
      <xdr:row>19</xdr:row>
      <xdr:rowOff>176445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334537</xdr:colOff>
      <xdr:row>2</xdr:row>
      <xdr:rowOff>123790</xdr:rowOff>
    </xdr:from>
    <xdr:to>
      <xdr:col>27</xdr:col>
      <xdr:colOff>528688</xdr:colOff>
      <xdr:row>20</xdr:row>
      <xdr:rowOff>30865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218887</xdr:colOff>
      <xdr:row>22</xdr:row>
      <xdr:rowOff>89296</xdr:rowOff>
    </xdr:from>
    <xdr:to>
      <xdr:col>10</xdr:col>
      <xdr:colOff>238125</xdr:colOff>
      <xdr:row>41</xdr:row>
      <xdr:rowOff>14883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351969</xdr:colOff>
      <xdr:row>21</xdr:row>
      <xdr:rowOff>166045</xdr:rowOff>
    </xdr:from>
    <xdr:to>
      <xdr:col>27</xdr:col>
      <xdr:colOff>534505</xdr:colOff>
      <xdr:row>40</xdr:row>
      <xdr:rowOff>112683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312964</xdr:colOff>
      <xdr:row>3</xdr:row>
      <xdr:rowOff>40822</xdr:rowOff>
    </xdr:from>
    <xdr:to>
      <xdr:col>15</xdr:col>
      <xdr:colOff>304800</xdr:colOff>
      <xdr:row>16</xdr:row>
      <xdr:rowOff>88447</xdr:rowOff>
    </xdr:to>
    <mc:AlternateContent xmlns:mc="http://schemas.openxmlformats.org/markup-compatibility/2006" xmlns:a14="http://schemas.microsoft.com/office/drawing/2010/main">
      <mc:Choice Requires="a14">
        <xdr:graphicFrame macro="">
          <xdr:nvGraphicFramePr>
            <xdr:cNvPr id="10" name="City Name 6"/>
            <xdr:cNvGraphicFramePr/>
          </xdr:nvGraphicFramePr>
          <xdr:xfrm>
            <a:off x="0" y="0"/>
            <a:ext cx="0" cy="0"/>
          </xdr:xfrm>
          <a:graphic>
            <a:graphicData uri="http://schemas.microsoft.com/office/drawing/2010/slicer">
              <sle:slicer xmlns:sle="http://schemas.microsoft.com/office/drawing/2010/slicer" name="City Name 6"/>
            </a:graphicData>
          </a:graphic>
        </xdr:graphicFrame>
      </mc:Choice>
      <mc:Fallback xmlns="">
        <xdr:sp macro="" textlink="">
          <xdr:nvSpPr>
            <xdr:cNvPr id="0" name=""/>
            <xdr:cNvSpPr>
              <a:spLocks noTextEdit="1"/>
            </xdr:cNvSpPr>
          </xdr:nvSpPr>
          <xdr:spPr>
            <a:xfrm>
              <a:off x="7660821" y="95250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353786</xdr:colOff>
      <xdr:row>22</xdr:row>
      <xdr:rowOff>40821</xdr:rowOff>
    </xdr:from>
    <xdr:to>
      <xdr:col>15</xdr:col>
      <xdr:colOff>345622</xdr:colOff>
      <xdr:row>35</xdr:row>
      <xdr:rowOff>88446</xdr:rowOff>
    </xdr:to>
    <mc:AlternateContent xmlns:mc="http://schemas.openxmlformats.org/markup-compatibility/2006" xmlns:a14="http://schemas.microsoft.com/office/drawing/2010/main">
      <mc:Choice Requires="a14">
        <xdr:graphicFrame macro="">
          <xdr:nvGraphicFramePr>
            <xdr:cNvPr id="11" name="Population category 8"/>
            <xdr:cNvGraphicFramePr/>
          </xdr:nvGraphicFramePr>
          <xdr:xfrm>
            <a:off x="0" y="0"/>
            <a:ext cx="0" cy="0"/>
          </xdr:xfrm>
          <a:graphic>
            <a:graphicData uri="http://schemas.microsoft.com/office/drawing/2010/slicer">
              <sle:slicer xmlns:sle="http://schemas.microsoft.com/office/drawing/2010/slicer" name="Population category 8"/>
            </a:graphicData>
          </a:graphic>
        </xdr:graphicFrame>
      </mc:Choice>
      <mc:Fallback xmlns="">
        <xdr:sp macro="" textlink="">
          <xdr:nvSpPr>
            <xdr:cNvPr id="0" name=""/>
            <xdr:cNvSpPr>
              <a:spLocks noTextEdit="1"/>
            </xdr:cNvSpPr>
          </xdr:nvSpPr>
          <xdr:spPr>
            <a:xfrm>
              <a:off x="7701643" y="457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dell\OneDrive\Documents\Social%20lab\ULB%20task%202\Theme%202%20DB%20(Autosav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dell\OneDrive\Documents\Social%20lab\ULB%20task%202\Swaccha%20Sarvekshan%20(ULB%20level).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780.726785648149" createdVersion="5" refreshedVersion="5" minRefreshableVersion="3" recordCount="402">
  <cacheSource type="worksheet">
    <worksheetSource name="ULB_Data" r:id="rId2"/>
  </cacheSource>
  <cacheFields count="154">
    <cacheField name="Sr. no." numFmtId="0">
      <sharedItems containsSemiMixedTypes="0" containsString="0" containsNumber="1" containsInteger="1" minValue="1" maxValue="402"/>
    </cacheField>
    <cacheField name="City Name" numFmtId="0">
      <sharedItems count="402">
        <s v="Akola"/>
        <s v="Akot"/>
        <s v="Balapur"/>
        <s v="Barshi Taklii"/>
        <s v="Murtizapur"/>
        <s v="Patur"/>
        <s v="Telhara"/>
        <s v="Achalpur"/>
        <s v="Amravati"/>
        <s v="Anjangaon Surji"/>
        <s v="Bhatakuli"/>
        <s v="Chandur Baazar"/>
        <s v="Chandur Railway"/>
        <s v="Chikhaldara"/>
        <s v="Daryapur"/>
        <s v="Dattapur Dhamangaon/ Dhamangaon railway"/>
        <s v="Dharni"/>
        <s v="Morshi"/>
        <s v="Nandgaon Khandeshwar"/>
        <s v="Shendurjanaghat"/>
        <s v="Teosa"/>
        <s v="Warud"/>
        <s v="Buldhana"/>
        <s v="Chikhli"/>
        <s v="Deulgaon Raja"/>
        <s v="Jalgaon Jamod"/>
        <s v="Khamgaon"/>
        <s v="Lonar"/>
        <s v="Malkapur_B"/>
        <s v="Mehkar"/>
        <s v="Motala"/>
        <s v="Nandura"/>
        <s v="Sangrampur"/>
        <s v="Shegaon"/>
        <s v="Sindkhed Raja"/>
        <s v="Karanja_Was"/>
        <s v="Malegaon Zahangir"/>
        <s v="Manglurpir"/>
        <s v="Manora"/>
        <s v="Risod"/>
        <s v="Washim"/>
        <s v="Arni"/>
        <s v="Babhulgaon"/>
        <s v="Darwha"/>
        <s v="Dhanaki"/>
        <s v="Digras"/>
        <s v="Ghatanji"/>
        <s v="Kalamb_Y"/>
        <s v="Mahagaon"/>
        <s v="Maregaon"/>
        <s v="Ner"/>
        <s v="Pandharkawada"/>
        <s v="Pusad"/>
        <s v="Ralegaon"/>
        <s v="Umarkhed"/>
        <s v="Wani"/>
        <s v="Yavatmal"/>
        <s v="Zari"/>
        <s v="Aurangabad"/>
        <s v="Gangapur_A"/>
        <s v="Kannad"/>
        <s v="Khuldabad"/>
        <s v="Paithan"/>
        <s v="Phulambri"/>
        <s v="Sillod"/>
        <s v="Soygaon"/>
        <s v="Vaijapur"/>
        <s v="Ambajogi"/>
        <s v="Ashti_B"/>
        <s v="Beed"/>
        <s v="Dharur"/>
        <s v="Georai"/>
        <s v="Kaij"/>
        <s v="Majalegaon"/>
        <s v="Parli"/>
        <s v="Patoda"/>
        <s v="Shirur Kasar"/>
        <s v="Wadavani"/>
        <s v="Aundha"/>
        <s v="Basmat"/>
        <s v="Hingoli"/>
        <s v="Kalamnuri"/>
        <s v="Sengaon"/>
        <s v="Ambad"/>
        <s v="Badnapur"/>
        <s v="Bhokardan"/>
        <s v="Ghansawangi"/>
        <s v="Jafrabad"/>
        <s v="Jalna"/>
        <s v="Mantha"/>
        <s v="Partur"/>
        <s v="Ahmedpur"/>
        <s v="Ausa"/>
        <s v="Chakur"/>
        <s v="Deoni"/>
        <s v="Jalkot"/>
        <s v="Latur"/>
        <s v="Nilanga"/>
        <s v="Renapur"/>
        <s v="Shirur Anantpal"/>
        <s v="Udgir"/>
        <s v="Ardharpur"/>
        <s v="Bhokar"/>
        <s v="Biloli"/>
        <s v="Deglur"/>
        <s v="Dharmabad"/>
        <s v="Hadgaon"/>
        <s v="Himayatnagar"/>
        <s v="Kandhar"/>
        <s v="Kinwat"/>
        <s v="Kundalwadi"/>
        <s v="Loha"/>
        <s v="Mahur"/>
        <s v="Mudkhed"/>
        <s v="Mukhed"/>
        <s v="Naigaon"/>
        <s v="Nanded Waghala"/>
        <s v="Umri/ Peth Umri"/>
        <s v="Bhum"/>
        <s v="Kalamb_O"/>
        <s v="Lohara B."/>
        <s v="Murum"/>
        <s v="Naldurg"/>
        <s v="Osmanabad"/>
        <s v="Paranda"/>
        <s v="Tuljapur"/>
        <s v="Umarga"/>
        <s v="Vashi"/>
        <s v="Gangakhed"/>
        <s v="Jintur"/>
        <s v="Manwat"/>
        <s v="Palam"/>
        <s v="Parbhani"/>
        <s v="Pathri"/>
        <s v="Purna"/>
        <s v="Sailu"/>
        <s v="Sonpeth"/>
        <s v="Mumbai city"/>
        <s v="Wada"/>
        <s v="Vikramgad"/>
        <s v="Vasai Virar"/>
        <s v="Talasari"/>
        <s v="Palghar"/>
        <s v="Mokhada"/>
        <s v="Jawhar"/>
        <s v="Dahanu"/>
        <s v="Alibag"/>
        <s v="Karjat_R"/>
        <s v="Khalapur"/>
        <s v="Khopoli"/>
        <s v="Mahad"/>
        <s v="Mangaon"/>
        <s v="Matheran"/>
        <s v="Mhasala"/>
        <s v="Murud-Janjira"/>
        <s v="Navi Mumbai"/>
        <s v="Panvel"/>
        <s v="Pen"/>
        <s v="Poladpur"/>
        <s v="Roha Ashtami"/>
        <s v="Shriwardhan"/>
        <s v="Tala"/>
        <s v="Uran"/>
        <s v="Chiplun"/>
        <s v="Dapoli Camp"/>
        <s v="Devrukh"/>
        <s v="Guhagar"/>
        <s v="Khed"/>
        <s v="Lanja"/>
        <s v="Mandangad"/>
        <s v="Rajapur"/>
        <s v="Ratnagiri"/>
        <s v="Devgad"/>
        <s v="Kankavli"/>
        <s v="Kasai Dodamarg"/>
        <s v="Kudal"/>
        <s v="Malwan"/>
        <s v="Sawantwadi"/>
        <s v="Vaibhavwadi"/>
        <s v="Vengurla"/>
        <s v="Ambarnath"/>
        <s v="Bhiwandi Nizampur"/>
        <s v="Kalyan Dombivali"/>
        <s v="Kulgaon-Badlapur"/>
        <s v="Mira-Bhayandar"/>
        <s v="Murbad"/>
        <s v="Shahpur_T"/>
        <s v="Thane"/>
        <s v="Ulhasnagar"/>
        <s v="Bhandara"/>
        <s v="Lakhandur"/>
        <s v="Lakhani"/>
        <s v="Mohadi"/>
        <s v="Pauni"/>
        <s v="Sakoli"/>
        <s v="Tumsar"/>
        <s v="Ballarpur"/>
        <s v="Bhadravati"/>
        <s v="Brahmapuri"/>
        <s v="Chandrapur_M"/>
        <s v="Chimur"/>
        <s v="Gadchandur"/>
        <s v="Gond Pipari"/>
        <s v="Jivati"/>
        <s v="Korpana"/>
        <s v="Mul"/>
        <s v="Nagbhid"/>
        <s v="Pombhurna"/>
        <s v="Rajura"/>
        <s v="Saoli"/>
        <s v="Sindewahi"/>
        <s v="Warora"/>
        <s v="Aheri"/>
        <s v="Armori"/>
        <s v="Bhamragad"/>
        <s v="Chamorshi"/>
        <s v="Desaiganj"/>
        <s v="Dhanora"/>
        <s v="Etapalli"/>
        <s v="Gadchiroli"/>
        <s v="Korchi"/>
        <s v="Kurkheda"/>
        <s v="Mulchera"/>
        <s v="Sironcha"/>
        <s v="Amgaon"/>
        <s v="Arjuni"/>
        <s v="Deori_G"/>
        <s v="Gondiya"/>
        <s v="Goregaon"/>
        <s v="Sadak Arjuni"/>
        <s v="Salekasa"/>
        <s v="Tirora"/>
        <s v="Bhiwapur"/>
        <s v="Butibori"/>
        <s v="Hingana"/>
        <s v="Kalameshwar"/>
        <s v="Kamptee"/>
        <s v="Kamptee cantonment board"/>
        <s v="Kanhan-Pipri"/>
        <s v="Katol"/>
        <s v="Khapa"/>
        <s v="Kuhi"/>
        <s v="Mahadula"/>
        <s v="Mauda CT"/>
        <s v="Mohpa"/>
        <s v="Mowad"/>
        <s v="Nagpur"/>
        <s v="Narkhed"/>
        <s v="Parsivni"/>
        <s v="Ramtek"/>
        <s v="Savner"/>
        <s v="Umred"/>
        <s v="Wadi"/>
        <s v="WANADONGRI"/>
        <s v="Arvi"/>
        <s v="Ashti_W"/>
        <s v="Deoli_W"/>
        <s v="Hinganghat"/>
        <s v="Karanja"/>
        <s v="Pulgaon"/>
        <s v="Samudrapur"/>
        <s v="Selu"/>
        <s v="Sindi"/>
        <s v="Wardha"/>
        <s v="Ahmednagar Cantonment Board"/>
        <s v="Ahmednagar city"/>
        <s v="Akole"/>
        <s v="Deolali Pravara"/>
        <s v="Jamkhed"/>
        <s v="Karjat_A"/>
        <s v="Kopargaon"/>
        <s v="Nevassa"/>
        <s v="Parner"/>
        <s v="Pathardi"/>
        <s v="Rahta Pimplas"/>
        <s v="Rahuri"/>
        <s v="Sangamner"/>
        <s v="Shevgaon"/>
        <s v="Shirdi"/>
        <s v="Shrigonda"/>
        <s v="Shrirampur"/>
        <s v="Dhule"/>
        <s v="Dondaicha Warwade"/>
        <s v="Sakri"/>
        <s v="Shirpur- Warwade"/>
        <s v="Sindhkheda"/>
        <s v="Amalner"/>
        <s v="Bhadgaon"/>
        <s v="Bhusawal"/>
        <s v="Bodwad"/>
        <s v="Chalisgaon"/>
        <s v="Chopada"/>
        <s v="Dharangaon"/>
        <s v="Erandol"/>
        <s v="Faizpur"/>
        <s v="Jalgaon"/>
        <s v="Jamner"/>
        <s v="Muktainagar"/>
        <s v="Pachora"/>
        <s v="Parola"/>
        <s v="Raver"/>
        <s v="Savda"/>
        <s v="Shendurni"/>
        <s v="Varangaon"/>
        <s v="Yawal"/>
        <s v="Dhadgaon Wadfalya"/>
        <s v="Nandurbar"/>
        <s v="Nawapur"/>
        <s v="Shahada"/>
        <s v="Taloda"/>
        <s v="Bhagur"/>
        <s v="Chandwad"/>
        <s v="Deola"/>
        <s v="Deolali_Cantonment Board"/>
        <s v="Dindori_N"/>
        <s v="Igatpuri"/>
        <s v="Kalwan"/>
        <s v="Malegaon"/>
        <s v="Manmad"/>
        <s v="Nandgaon"/>
        <s v="Nashik"/>
        <s v="Niphad"/>
        <s v="Peth"/>
        <s v="Satana"/>
        <s v="Sinnar"/>
        <s v="Surgana"/>
        <s v="Trimbak"/>
        <s v="Yeola"/>
        <s v="Ajara"/>
        <s v="Chandgad"/>
        <s v="Gadhinglaj"/>
        <s v="Hatkanagale"/>
        <s v="Hupari"/>
        <s v="Ichhalkaranji"/>
        <s v="Jaysingpur"/>
        <s v="Kagal"/>
        <s v="Kolhapur"/>
        <s v="Kurundvad"/>
        <s v="Malkapur_K"/>
        <s v="Murgud"/>
        <s v="Panhala"/>
        <s v="Shirol"/>
        <s v="Vadgaon"/>
        <s v="Alandi"/>
        <s v="Baramati"/>
        <s v="Bhor"/>
        <s v="Chakan"/>
        <s v="Daund"/>
        <s v="Dehu Road (CB)"/>
        <s v="Indapur"/>
        <s v="Jejuri"/>
        <s v="Junnar"/>
        <s v="Kirkee (CB)"/>
        <s v="Lonavala"/>
        <s v="Pimpri Chinchwad"/>
        <s v="Pune"/>
        <s v="Pune (CB)"/>
        <s v="Rajguru Nagar"/>
        <s v="Sasvad"/>
        <s v="Shirur"/>
        <s v="Talegaon Dabhade"/>
        <s v="Vadgaon Maval"/>
        <s v="Ashta_MH"/>
        <s v="Jath"/>
        <s v="Kadegaon"/>
        <s v="Kavathe Mahankal"/>
        <s v="Khanapur_M"/>
        <s v="Palus"/>
        <s v="Sangli"/>
        <s v="Shirala"/>
        <s v="Tasgaon"/>
        <s v="Uran Islampur"/>
        <s v="Vita"/>
        <s v="Dahiwadi"/>
        <s v="Karhad"/>
        <s v="Khandala"/>
        <s v="Koregaon"/>
        <s v="Lonand"/>
        <s v="Mahabaleshwar"/>
        <s v="Malkapur_S"/>
        <s v="Medha"/>
        <s v="Mhaswad"/>
        <s v="Panchgani"/>
        <s v="Patan_Mh"/>
        <s v="Phaltan"/>
        <s v="Rahimatpur"/>
        <s v="Satara"/>
        <s v="Waduj"/>
        <s v="Wai"/>
        <s v="Akkalkot"/>
        <s v="Barshi"/>
        <s v="Dudhani"/>
        <s v="Karmala"/>
        <s v="Kurduvadi"/>
        <s v="Madha"/>
        <s v="Maindargi"/>
        <s v="Malshiras"/>
        <s v="Mangalwedha"/>
        <s v="Mohol"/>
        <s v="Pandharpur"/>
        <s v="Sangole"/>
        <s v="Solapur"/>
      </sharedItems>
    </cacheField>
    <cacheField name="District Name" numFmtId="0">
      <sharedItems/>
    </cacheField>
    <cacheField name="Division Name" numFmtId="0">
      <sharedItems/>
    </cacheField>
    <cacheField name="Population" numFmtId="0">
      <sharedItems containsMixedTypes="1" containsNumber="1" containsInteger="1" minValue="590" maxValue="12442373"/>
    </cacheField>
    <cacheField name="Population category" numFmtId="0">
      <sharedItems count="7">
        <s v="II"/>
        <s v="III"/>
        <s v="IV"/>
        <s v="V"/>
        <s v="I"/>
        <s v="not available"/>
        <s v="not relevant"/>
      </sharedItems>
    </cacheField>
    <cacheField name="NA 2020" numFmtId="0">
      <sharedItems containsSemiMixedTypes="0" containsString="0" containsNumber="1" containsInteger="1" minValue="2214" maxValue="2214"/>
    </cacheField>
    <cacheField name="NA 2021" numFmtId="0">
      <sharedItems containsSemiMixedTypes="0" containsString="0" containsNumber="1" containsInteger="1" minValue="2072" maxValue="2072"/>
    </cacheField>
    <cacheField name="NA 2022" numFmtId="0">
      <sharedItems containsSemiMixedTypes="0" containsString="0" containsNumber="1" containsInteger="1" minValue="2072" maxValue="2072"/>
    </cacheField>
    <cacheField name="SA 2020" numFmtId="0">
      <sharedItems containsSemiMixedTypes="0" containsString="0" containsNumber="1" containsInteger="1" minValue="3325" maxValue="3325"/>
    </cacheField>
    <cacheField name="SA 2021" numFmtId="0">
      <sharedItems containsSemiMixedTypes="0" containsString="0" containsNumber="1" containsInteger="1" minValue="3178" maxValue="3178"/>
    </cacheField>
    <cacheField name="SA 2022" numFmtId="0">
      <sharedItems containsSemiMixedTypes="0" containsString="0" containsNumber="1" containsInteger="1" minValue="3178" maxValue="3178"/>
    </cacheField>
    <cacheField name="SA Cat 2020" numFmtId="0">
      <sharedItems containsMixedTypes="1" containsNumber="1" minValue="3070.1" maxValue="4176.7"/>
    </cacheField>
    <cacheField name="SA Cat 2021" numFmtId="0">
      <sharedItems containsMixedTypes="1" containsNumber="1" minValue="2928.3" maxValue="4089.2"/>
    </cacheField>
    <cacheField name="SA Cat 2022" numFmtId="0">
      <sharedItems containsMixedTypes="1" containsNumber="1" minValue="2928.3" maxValue="4089.2"/>
    </cacheField>
    <cacheField name="SA Cat t.10 2021" numFmtId="0">
      <sharedItems containsMixedTypes="1" containsNumber="1" minValue="4089.2" maxValue="4601.3999999999996"/>
    </cacheField>
    <cacheField name="SA Cat t.10 2022" numFmtId="0">
      <sharedItems containsMixedTypes="1" containsNumber="1" minValue="4089.2" maxValue="4601.3999999999996"/>
    </cacheField>
    <cacheField name="TS-NA 2020" numFmtId="9">
      <sharedItems containsSemiMixedTypes="0" containsString="0" containsNumber="1" minValue="-1" maxValue="1.4696883468834689"/>
    </cacheField>
    <cacheField name="TS-NA 2021" numFmtId="9">
      <sharedItems containsSemiMixedTypes="0" containsString="0" containsNumber="1" minValue="-1" maxValue="1.5616216216216217"/>
    </cacheField>
    <cacheField name="TS-NA 2022" numFmtId="9">
      <sharedItems containsSemiMixedTypes="0" containsString="0" containsNumber="1" minValue="-1" maxValue="1.5616216216216217"/>
    </cacheField>
    <cacheField name="TS-SA 2020" numFmtId="9">
      <sharedItems containsSemiMixedTypes="0" containsString="0" containsNumber="1" minValue="-1" maxValue="0.64447819548872187"/>
    </cacheField>
    <cacheField name="TS-SA 2021" numFmtId="9">
      <sharedItems containsSemiMixedTypes="0" containsString="0" containsNumber="1" minValue="-1" maxValue="0.6701321585903085"/>
    </cacheField>
    <cacheField name="TS-SA 2022" numFmtId="9">
      <sharedItems containsSemiMixedTypes="0" containsString="0" containsNumber="1" minValue="-1" maxValue="0.6701321585903085"/>
    </cacheField>
    <cacheField name="TS-SA cat 2020" numFmtId="9">
      <sharedItems containsMixedTypes="1" containsNumber="1" minValue="-1" maxValue="0.66800429953421703"/>
    </cacheField>
    <cacheField name="TS-SA cat 2021" numFmtId="9">
      <sharedItems containsMixedTypes="1" containsNumber="1" minValue="-1" maxValue="0.65650718847112643" count="396">
        <n v="-0.28408544161577703"/>
        <n v="-0.25791825204658136"/>
        <n v="-0.35231916570666338"/>
        <n v="-0.31991257726325861"/>
        <n v="-0.11776511247195781"/>
        <n v="4.4599255540757402E-2"/>
        <n v="-0.15087934979339554"/>
        <n v="-0.1952494250138789"/>
        <n v="-4.7981600444126247E-3"/>
        <n v="-0.15200910872823703"/>
        <n v="4.4875866543728389E-2"/>
        <n v="-3.5163746883857615E-2"/>
        <n v="-3.7342485401086076E-2"/>
        <n v="0.20778950244168964"/>
        <n v="4.2551385436245717E-2"/>
        <n v="-4.8666461769627502E-2"/>
        <n v="-0.18255984701021075"/>
        <n v="0.15646941126538536"/>
        <n v="-0.11172352559505525"/>
        <n v="0.41681863197076791"/>
        <n v="0.41013898849161634"/>
        <n v="0.12726308130722125"/>
        <n v="-0.13374264960221377"/>
        <n v="-0.16642165340712556"/>
        <n v="-1.9726550657854759E-2"/>
        <n v="-0.21902019038379922"/>
        <n v="2.7568315461778028E-2"/>
        <n v="0.17148516203940847"/>
        <n v="-0.13674622391329402"/>
        <n v="-9.5216152307039337E-2"/>
        <n v="-0.32580678209199881"/>
        <n v="-0.20944036864124177"/>
        <n v="-0.18202711470819252"/>
        <n v="-3.3843537414965943E-2"/>
        <n v="6.7445275415770237E-2"/>
        <n v="7.2143433644644359E-2"/>
        <n v="7.4883037940101677E-2"/>
        <n v="-0.1879858121627356"/>
        <n v="-0.37211009800908379"/>
        <n v="-2.3191657066634606E-3"/>
        <n v="3.8245128559898624E-2"/>
        <n v="-0.49210574182986722"/>
        <n v="-0.17511525458457122"/>
        <n v="8.482386466986E-2"/>
        <n v="-1"/>
        <n v="-0.10411992966713146"/>
        <n v="-0.1225045248096165"/>
        <n v="-2.2272308165147098E-2"/>
        <n v="-0.30273196052317053"/>
        <n v="-0.23854113308062697"/>
        <n v="7.7720851270235827E-2"/>
        <n v="-8.2483477839083233E-2"/>
        <n v="2.5464083938660252E-2"/>
        <n v="7.6836389714168623E-4"/>
        <n v="7.8603043715515741E-2"/>
        <n v="-9.4286867289288576E-2"/>
        <n v="-0.15911914769873362"/>
        <n v="-0.23223371922275729"/>
        <n v="-7.9220874498679414E-2"/>
        <n v="-0.11524889346995691"/>
        <n v="-9.5619353665191253E-2"/>
        <n v="3.5921865929037185E-2"/>
        <n v="0.15608136785302854"/>
        <n v="1.6402007990984444E-2"/>
        <n v="0.10553153464775746"/>
        <n v="-0.37017382098828677"/>
        <n v="0.22385860668162252"/>
        <n v="-0.15253949037242004"/>
        <n v="-7.9004883379435287E-2"/>
        <n v="-4.2665291987204874E-2"/>
        <n v="-0.18766861318853947"/>
        <n v="9.5995270720911935E-2"/>
        <n v="-0.21539440974959073"/>
        <n v="-0.38716728308979564"/>
        <n v="-0.11556843076213533"/>
        <n v="5.0199774613256211E-3"/>
        <n v="-0.35411386648881343"/>
        <n v="4.0023221664446263E-3"/>
        <n v="0.10898473517057673"/>
        <n v="-9.1531188746685116E-2"/>
        <n v="0.28294995964487507"/>
        <n v="-6.7499914626233753E-2"/>
        <n v="7.3899532151760275E-2"/>
        <n v="-0.37143939853271085"/>
        <n v="-0.14511149813885199"/>
        <n v="6.5300686405081368E-2"/>
        <n v="0.41067855069494247"/>
        <n v="-0.11057951712597766"/>
        <n v="-3.8171147592989105E-2"/>
        <n v="-0.169688897995424"/>
        <n v="6.8268356272357986E-2"/>
        <n v="-0.15163099496756202"/>
        <n v="1.6494876614321322E-2"/>
        <n v="-0.33016425912645564"/>
        <n v="-0.20779974729365158"/>
        <n v="-0.16091588976539289"/>
        <n v="6.0668305707563444E-2"/>
        <n v="-0.29538592129994545"/>
        <n v="-0.48518935901376231"/>
        <n v="-0.23027695249803645"/>
        <n v="1.5184920823750246E-2"/>
        <n v="-0.31192324016249312"/>
        <n v="-0.59778390832474382"/>
        <n v="-7.1003653997199767E-2"/>
        <n v="-6.2319843191513584E-3"/>
        <n v="-0.16802886072879397"/>
        <n v="-0.46793791305402294"/>
        <n v="-0.36605539049960728"/>
        <n v="-0.19984291226991779"/>
        <n v="-0.13831928697022972"/>
        <n v="8.1924666188572821E-3"/>
        <n v="-0.10869787931564394"/>
        <n v="-2.9054400163917759E-2"/>
        <n v="6.1260799781443109E-2"/>
        <n v="-0.26213241981446678"/>
        <n v="-3.2742546870197758E-2"/>
        <n v="9.9571734475374887E-2"/>
        <n v="-0.17822285967967774"/>
        <n v="-0.14350988628214328"/>
        <n v="-0.11724367913660334"/>
        <n v="-0.11792166103199822"/>
        <n v="-0.3127241061366664"/>
        <n v="-7.3674145408598915E-2"/>
        <n v="-0.1090332302323736"/>
        <n v="-0.2064132773281426"/>
        <n v="-0.13475413811920209"/>
        <n v="-0.17989450069726554"/>
        <n v="-0.26899593767052687"/>
        <n v="1.7204268477535926E-2"/>
        <n v="-0.26081974170860356"/>
        <n v="0.36748923785848553"/>
        <n v="-5.164771369053725E-2"/>
        <n v="5.9251328416210676E-2"/>
        <n v="8.9453101315709743E-2"/>
        <n v="-0.37084823864669852"/>
        <n v="0.23758564239374289"/>
        <n v="0.16089198511081509"/>
        <n v="-0.20069206690795258"/>
        <n v="-0.47631419390044255"/>
        <n v="-0.22726496602124097"/>
        <n v="-0.12664579868923009"/>
        <n v="-0.36172864802103616"/>
        <n v="-0.18465352242591951"/>
        <n v="-0.40887204179899606"/>
        <n v="4.7631731721476625E-2"/>
        <n v="-0.15561224489795916"/>
        <n v="-7.9978144315814723E-2"/>
        <n v="0.35307403140726373"/>
        <n v="5.358399071133417E-2"/>
        <n v="0.25409028017986851"/>
        <n v="0.25976474868125876"/>
        <n v="-3.6341904859474805E-2"/>
        <n v="0.14554178192125108"/>
        <n v="-3.5382303725711203E-2"/>
        <n v="0.32949492879827874"/>
        <n v="0.29797515406436481"/>
        <n v="0.10093319586538721"/>
        <n v="0.16233250469896326"/>
        <n v="-0.16752040433015747"/>
        <n v="0.11544240685722082"/>
        <n v="3.5775023050916829E-2"/>
        <n v="8.8778472151077342E-2"/>
        <n v="-0.1275328927423755"/>
        <n v="-0.1481811368615242"/>
        <n v="2.1551753577160698E-2"/>
        <n v="-0.11298364238636763"/>
        <n v="7.4592767134514848E-2"/>
        <n v="0.40132500085373757"/>
        <n v="-0.24533005498070554"/>
        <n v="-8.0251340368131682E-2"/>
        <n v="0.21658300037564449"/>
        <n v="0.16714804565894165"/>
        <n v="5.1804801420619405E-2"/>
        <n v="0.142044872451593"/>
        <n v="3.3463101458183854E-2"/>
        <n v="-0.10085373766349089"/>
        <n v="4.9240173479493082E-2"/>
        <n v="0.251842365877813"/>
        <n v="-0.15891131373151662"/>
        <n v="0.40026978110166295"/>
        <n v="-4.7402648901578227E-2"/>
        <n v="2.3779311074100584E-2"/>
        <n v="-9.5194659102024848E-2"/>
        <n v="0.21049779258201815"/>
        <n v="8.2692256853570248E-2"/>
        <n v="0.28398729638356723"/>
        <n v="0.22951541850220253"/>
        <n v="0.10887215103198666"/>
        <n v="-6.0295556084278411E-2"/>
        <n v="-0.27724835696990657"/>
        <n v="-0.21163815182870616"/>
        <n v="3.0092545162722358E-2"/>
        <n v="-9.6550899839497314E-2"/>
        <n v="-0.12192739814909673"/>
        <n v="-2.4372502817334406E-2"/>
        <n v="-0.26075910992542289"/>
        <n v="0.26423959414274178"/>
        <n v="0.19015046696644763"/>
        <n v="0.24051718911053172"/>
        <n v="0.24271023343114717"/>
        <n v="-7.941809240856483E-2"/>
        <n v="-0.23740981022251861"/>
        <n v="-4.1556534508076372E-2"/>
        <n v="-0.28063381484137562"/>
        <n v="0.19852815626814188"/>
        <n v="0.19834172073000667"/>
        <n v="3.3432366902298137E-2"/>
        <n v="-5.262780452822461E-2"/>
        <n v="0.14737767537743282"/>
        <n v="4.4558276132909885E-2"/>
        <n v="-0.29005566369565972"/>
        <n v="0.22621111986903544"/>
        <n v="-0.31944131407301163"/>
        <n v="-0.20961308609090612"/>
        <n v="0.12605265853908407"/>
        <n v="-2.3078236519482421E-2"/>
        <n v="0.19224216334202393"/>
        <n v="0.26134275859713824"/>
        <n v="-0.56282143223030423"/>
        <n v="-0.2381961259079903"/>
        <n v="-7.0447017040603743E-2"/>
        <n v="-0.30707919270566547"/>
        <n v="-0.44591401154253324"/>
        <n v="-0.16537581531946863"/>
        <e v="#VALUE!"/>
        <n v="-0.39458730321346863"/>
        <n v="0.22421541508725187"/>
        <n v="-0.16365558992254209"/>
        <n v="-0.38578014547689793"/>
        <n v="-0.29006590854762149"/>
        <n v="-0.14550080251340372"/>
        <n v="-0.12213363245013033"/>
        <n v="0.14955434893965769"/>
        <n v="-0.17247620202510153"/>
        <n v="0.15964211317146468"/>
        <n v="0.36762626780043023"/>
        <n v="0.14590971982013146"/>
        <n v="-0.12749718266571058"/>
        <n v="0.26321166555508396"/>
        <n v="0.25161697913465148"/>
        <n v="-4.59242563944951E-2"/>
        <n v="0.38196906054707508"/>
        <n v="0.48950244168971752"/>
        <n v="0.35821124884745409"/>
        <n v="0.43582283236007247"/>
        <n v="-8.9839088330235725E-2"/>
        <n v="0.4167878974148822"/>
        <n v="-0.11020728750469563"/>
        <n v="0.20347300481508038"/>
        <n v="-0.13942581701327833"/>
        <n v="0.14742303701141476"/>
        <n v="1.1818286636688574E-2"/>
        <n v="0.10107318256229919"/>
        <n v="3.2650215242830377E-2"/>
        <n v="-0.1609807738278182"/>
        <n v="0.18440392036335065"/>
        <n v="-0.12875194966558273"/>
        <n v="-0.23757638648679807"/>
        <n v="5.2767840902200921E-2"/>
        <n v="9.8569135675989433E-2"/>
        <n v="0.28597138271351974"/>
        <n v="-8.1846122323532444E-2"/>
        <n v="-1.2160626007878933E-4"/>
        <n v="0.13314563671451624"/>
        <n v="0.13940511559607957"/>
        <n v="0.41423634269083859"/>
        <n v="3.8243497241253893E-2"/>
        <n v="7.3844892941296925E-2"/>
        <n v="1.4017640954686992E-2"/>
        <n v="-0.26594611207868046"/>
        <n v="-0.11293583307721204"/>
        <n v="-0.21112593221366643"/>
        <n v="9.4433630434040142E-2"/>
        <n v="-0.12234584369126288"/>
        <n v="0.19463565087051785"/>
        <n v="-0.18807372824834781"/>
        <n v="0.3283968956527013"/>
        <n v="1.513975626023163E-2"/>
        <n v="-0.45930762135362618"/>
        <n v="0.24970259338567696"/>
        <n v="0.17487418904990001"/>
        <n v="5.8088310623910675E-3"/>
        <n v="0.15626369191744499"/>
        <n v="0.11109517467472585"/>
        <n v="0.10991871324801118"/>
        <n v="8.2092402837567441E-2"/>
        <n v="-0.21051365426811536"/>
        <n v="0.16755455383669693"/>
        <n v="-0.24162919405050151"/>
        <n v="4.4629885852646253E-2"/>
        <n v="-0.3148365973443279"/>
        <n v="0.17147577760261934"/>
        <n v="4.7871824410356006E-2"/>
        <n v="-6.9368440531894634E-3"/>
        <n v="0.14166009822348882"/>
        <n v="-0.21859099136017496"/>
        <n v="-0.26470656059033776"/>
        <n v="-0.26939307585036071"/>
        <n v="0.15619656824107198"/>
        <n v="-4.0651572584776134E-2"/>
        <n v="-0.23038964586961719"/>
        <n v="-0.10535075486570053"/>
        <n v="0.18145576911416972"/>
        <n v="-0.24236929276371955"/>
        <n v="-2.8606550876358168E-2"/>
        <n v="-0.32374340629357912"/>
        <n v="6.8514354894500196E-2"/>
        <n v="-0.18359607106044992"/>
        <n v="0.10154697264624514"/>
        <n v="-0.14501303583338376"/>
        <n v="-9.1978280913840846E-2"/>
        <n v="0.19136700474678128"/>
        <n v="0.12083004911174443"/>
        <n v="4.576033876310363E-3"/>
        <n v="-0.15033970444391562"/>
        <n v="-3.1938199008416851E-2"/>
        <n v="0.17267014991633359"/>
        <n v="3.8846229091264887E-2"/>
        <n v="-3.4255370009903488E-2"/>
        <n v="0.30407062117952388"/>
        <n v="9.0708179227551089E-2"/>
        <n v="0.16557419578000701"/>
        <n v="-0.28120411160058745"/>
        <n v="0.2522248403510568"/>
        <n v="-7.3822227611713989E-2"/>
        <n v="2.0267732131270672E-2"/>
        <n v="-0.22450227094218497"/>
        <n v="0.35460195234341846"/>
        <n v="-0.19074889867841413"/>
        <n v="-0.35367125447159398"/>
        <n v="-5.6018188066724733E-2"/>
        <n v="1.2108167101194464E-2"/>
        <n v="0.28280482628994125"/>
        <n v="7.4695323446215711E-2"/>
        <n v="0.40136939521223913"/>
        <n v="0.43184099989755126"/>
        <n v="0.5231089710753678"/>
        <n v="0.56162278455076298"/>
        <n v="-0.1282119687139999"/>
        <n v="0.37690838537561389"/>
        <n v="0.15744861456375436"/>
        <n v="-3.5273261847111693E-2"/>
        <n v="0.44434313424171018"/>
        <n v="0.17608682471351486"/>
        <n v="6.3269265749105351E-3"/>
        <n v="0.29398835869762946"/>
        <n v="0.44626916641054515"/>
        <n v="0.24990298914691092"/>
        <n v="0.42444655828433064"/>
        <n v="-5.2577521275555122E-2"/>
        <n v="0.1985082656754377"/>
        <n v="-0.11108045837628081"/>
        <n v="0.47435275571454566"/>
        <n v="0.40273146183229258"/>
        <n v="0.10447365386832701"/>
        <n v="-7.4377625243315917E-3"/>
        <n v="0.31433941672224569"/>
        <n v="-0.19923907112108169"/>
        <n v="-5.3846941911689469E-2"/>
        <n v="-3.2670832906464525E-2"/>
        <n v="0.12477888194515584"/>
        <n v="5.237979748984424E-2"/>
        <n v="2.1886483199830799E-2"/>
        <n v="4.1956083734589922E-2"/>
        <n v="0.11091675256169281"/>
        <n v="0.12607229332410941"/>
        <n v="0.50194628024010179"/>
        <n v="-3.4545640815490317E-2"/>
        <n v="0.37838406549060316"/>
        <n v="0.17694225318444143"/>
        <n v="1.8208516886930884E-2"/>
        <n v="-7.0563125362838541E-2"/>
        <n v="0.44646040364716721"/>
        <n v="0.37576547626265705"/>
        <n v="-4.7351705767851755E-2"/>
        <n v="-8.8925315029197857E-2"/>
        <n v="0.65650718847112643"/>
        <n v="-8.8139876378786439E-2"/>
        <n v="-4.9414850686037085E-2"/>
        <n v="0.36223064576716857"/>
        <n v="0.19809131043963324"/>
        <n v="0.16143496226479526"/>
        <n v="0.30816710119444612"/>
        <n v="7.2864245437458286E-2"/>
        <n v="9.2098236709228898E-2"/>
        <n v="0.10924085646962396"/>
        <n v="9.3955537342485282E-2"/>
        <n v="0.24817812382611062"/>
        <n v="0.13071406618174367"/>
        <n v="0.13346310145818382"/>
        <n v="-0.17192910562442373"/>
        <n v="0.35128572892121696"/>
        <n v="-3.6009216031043394E-2"/>
        <n v="0.14501037703216885"/>
        <n v="6.2405262838780062E-2"/>
        <n v="2.0762947101276859E-2"/>
      </sharedItems>
    </cacheField>
    <cacheField name="TS-SA cat 2022" numFmtId="9">
      <sharedItems containsMixedTypes="1" containsNumber="1" minValue="-1" maxValue="0.65650718847112643" count="396">
        <n v="-0.28408544161577703"/>
        <n v="-0.25791825204658136"/>
        <n v="-0.35231916570666338"/>
        <n v="-0.31991257726325861"/>
        <n v="-0.11776511247195781"/>
        <n v="4.4599255540757402E-2"/>
        <n v="-0.15087934979339554"/>
        <n v="-0.1952494250138789"/>
        <n v="-4.7981600444126247E-3"/>
        <n v="-0.15200910872823703"/>
        <n v="4.4875866543728389E-2"/>
        <n v="-3.5163746883857615E-2"/>
        <n v="-3.7342485401086076E-2"/>
        <n v="0.20778950244168964"/>
        <n v="4.2551385436245717E-2"/>
        <n v="-4.8666461769627502E-2"/>
        <n v="-0.18255984701021075"/>
        <n v="0.15646941126538536"/>
        <n v="-0.11172352559505525"/>
        <n v="0.41681863197076791"/>
        <n v="0.41013898849161634"/>
        <n v="0.12726308130722125"/>
        <n v="-0.13374264960221377"/>
        <n v="-0.16642165340712556"/>
        <n v="-1.9726550657854759E-2"/>
        <n v="-0.21902019038379922"/>
        <n v="2.7568315461778028E-2"/>
        <n v="0.17148516203940847"/>
        <n v="-0.13674622391329402"/>
        <n v="-9.5216152307039337E-2"/>
        <n v="-0.32580678209199881"/>
        <n v="-0.20944036864124177"/>
        <n v="-0.18202711470819252"/>
        <n v="-3.3843537414965943E-2"/>
        <n v="6.7445275415770237E-2"/>
        <n v="7.2143433644644359E-2"/>
        <n v="7.4883037940101677E-2"/>
        <n v="-0.1879858121627356"/>
        <n v="-0.37211009800908379"/>
        <n v="-2.3191657066634606E-3"/>
        <n v="3.8245128559898624E-2"/>
        <n v="-0.49210574182986722"/>
        <n v="-0.17511525458457122"/>
        <n v="8.482386466986E-2"/>
        <n v="-1"/>
        <n v="-0.10411992966713146"/>
        <n v="-0.1225045248096165"/>
        <n v="-2.2272308165147098E-2"/>
        <n v="-0.30273196052317053"/>
        <n v="-0.23854113308062697"/>
        <n v="7.7720851270235827E-2"/>
        <n v="-8.2483477839083233E-2"/>
        <n v="2.5464083938660252E-2"/>
        <n v="7.6836389714168623E-4"/>
        <n v="7.8603043715515741E-2"/>
        <n v="-9.4286867289288576E-2"/>
        <n v="-0.15911914769873362"/>
        <n v="-0.23223371922275729"/>
        <n v="-7.9220874498679414E-2"/>
        <n v="-0.11524889346995691"/>
        <n v="-9.5619353665191253E-2"/>
        <n v="3.5921865929037185E-2"/>
        <n v="0.15608136785302854"/>
        <n v="1.6402007990984444E-2"/>
        <n v="0.10553153464775746"/>
        <n v="-0.37017382098828677"/>
        <n v="0.22385860668162252"/>
        <n v="-0.15253949037242004"/>
        <n v="-7.9004883379435287E-2"/>
        <n v="-4.2665291987204874E-2"/>
        <n v="-0.18766861318853947"/>
        <n v="9.5995270720911935E-2"/>
        <n v="-0.21539440974959073"/>
        <n v="-0.38716728308979564"/>
        <n v="-0.11556843076213533"/>
        <n v="5.0199774613256211E-3"/>
        <n v="-0.35411386648881343"/>
        <n v="4.0023221664446263E-3"/>
        <n v="0.10898473517057673"/>
        <n v="-9.1531188746685116E-2"/>
        <n v="0.28294995964487507"/>
        <n v="-6.7499914626233753E-2"/>
        <n v="7.3899532151760275E-2"/>
        <n v="-0.37143939853271085"/>
        <n v="-0.14511149813885199"/>
        <n v="6.5300686405081368E-2"/>
        <n v="0.41067855069494247"/>
        <n v="-0.11057951712597766"/>
        <n v="-3.8171147592989105E-2"/>
        <n v="-0.169688897995424"/>
        <n v="6.8268356272357986E-2"/>
        <n v="-0.15163099496756202"/>
        <n v="1.6494876614321322E-2"/>
        <n v="-0.33016425912645564"/>
        <n v="-0.20779974729365158"/>
        <n v="-0.16091588976539289"/>
        <n v="6.0668305707563444E-2"/>
        <n v="-0.29538592129994545"/>
        <n v="-0.48518935901376231"/>
        <n v="-0.23027695249803645"/>
        <n v="1.5184920823750246E-2"/>
        <n v="-0.31192324016249312"/>
        <n v="-0.59778390832474382"/>
        <n v="-7.1003653997199767E-2"/>
        <n v="-6.2319843191513584E-3"/>
        <n v="-0.16802886072879397"/>
        <n v="-0.46793791305402294"/>
        <n v="-0.36605539049960728"/>
        <n v="-0.19984291226991779"/>
        <n v="-0.13831928697022972"/>
        <n v="8.1924666188572821E-3"/>
        <n v="-0.10869787931564394"/>
        <n v="-2.9054400163917759E-2"/>
        <n v="6.1260799781443109E-2"/>
        <n v="-0.26213241981446678"/>
        <n v="-3.2742546870197758E-2"/>
        <n v="9.9571734475374887E-2"/>
        <n v="-0.17822285967967774"/>
        <n v="-0.14350988628214328"/>
        <n v="-0.11724367913660334"/>
        <n v="-0.11792166103199822"/>
        <n v="-0.3127241061366664"/>
        <n v="-7.3674145408598915E-2"/>
        <n v="-0.1090332302323736"/>
        <n v="-0.2064132773281426"/>
        <n v="-0.13475413811920209"/>
        <n v="-0.17989450069726554"/>
        <n v="-0.26899593767052687"/>
        <n v="1.7204268477535926E-2"/>
        <n v="-0.26081974170860356"/>
        <n v="0.36748923785848553"/>
        <n v="-5.164771369053725E-2"/>
        <n v="5.9251328416210676E-2"/>
        <n v="8.9453101315709743E-2"/>
        <n v="-0.37084823864669852"/>
        <n v="0.23758564239374289"/>
        <n v="0.16089198511081509"/>
        <n v="-0.20069206690795258"/>
        <n v="-0.47631419390044255"/>
        <n v="-0.22726496602124097"/>
        <n v="-0.12664579868923009"/>
        <n v="-0.36172864802103616"/>
        <n v="-0.18465352242591951"/>
        <n v="-0.40887204179899606"/>
        <n v="4.7631731721476625E-2"/>
        <n v="-0.15561224489795916"/>
        <n v="-7.9978144315814723E-2"/>
        <n v="0.35307403140726373"/>
        <n v="5.358399071133417E-2"/>
        <n v="0.25409028017986851"/>
        <n v="0.25976474868125876"/>
        <n v="-3.6341904859474805E-2"/>
        <n v="0.14554178192125108"/>
        <n v="-3.5382303725711203E-2"/>
        <n v="0.32949492879827874"/>
        <n v="0.29797515406436481"/>
        <n v="0.10093319586538721"/>
        <n v="0.16233250469896326"/>
        <n v="-0.16752040433015747"/>
        <n v="0.11544240685722082"/>
        <n v="3.5775023050916829E-2"/>
        <n v="8.8778472151077342E-2"/>
        <n v="-0.1275328927423755"/>
        <n v="-0.1481811368615242"/>
        <n v="2.1551753577160698E-2"/>
        <n v="-0.11298364238636763"/>
        <n v="7.4592767134514848E-2"/>
        <n v="0.40132500085373757"/>
        <n v="-0.24533005498070554"/>
        <n v="-8.0251340368131682E-2"/>
        <n v="0.21658300037564449"/>
        <n v="0.16714804565894165"/>
        <n v="5.1804801420619405E-2"/>
        <n v="0.142044872451593"/>
        <n v="3.3463101458183854E-2"/>
        <n v="-0.10085373766349089"/>
        <n v="4.9240173479493082E-2"/>
        <n v="0.251842365877813"/>
        <n v="-0.15891131373151662"/>
        <n v="0.40026978110166295"/>
        <n v="-4.7402648901578227E-2"/>
        <n v="2.3779311074100584E-2"/>
        <n v="-9.5194659102024848E-2"/>
        <n v="0.21049779258201815"/>
        <n v="8.2692256853570248E-2"/>
        <n v="0.28398729638356723"/>
        <n v="0.22951541850220253"/>
        <n v="0.10887215103198666"/>
        <n v="-6.0295556084278411E-2"/>
        <n v="-0.27724835696990657"/>
        <n v="-0.21163815182870616"/>
        <n v="3.0092545162722358E-2"/>
        <n v="-9.6550899839497314E-2"/>
        <n v="-0.12192739814909673"/>
        <n v="-2.4372502817334406E-2"/>
        <n v="-0.26075910992542289"/>
        <n v="0.26423959414274178"/>
        <n v="0.19015046696644763"/>
        <n v="0.24051718911053172"/>
        <n v="0.24271023343114717"/>
        <n v="-7.941809240856483E-2"/>
        <n v="-0.23740981022251861"/>
        <n v="-4.1556534508076372E-2"/>
        <n v="-0.28063381484137562"/>
        <n v="0.19852815626814188"/>
        <n v="0.19834172073000667"/>
        <n v="3.3432366902298137E-2"/>
        <n v="-5.262780452822461E-2"/>
        <n v="0.14737767537743282"/>
        <n v="4.4558276132909885E-2"/>
        <n v="-0.29005566369565972"/>
        <n v="0.22621111986903544"/>
        <n v="-0.31944131407301163"/>
        <n v="-0.20961308609090612"/>
        <n v="0.12605265853908407"/>
        <n v="-2.3078236519482421E-2"/>
        <n v="0.19224216334202393"/>
        <n v="0.26134275859713824"/>
        <n v="-0.56282143223030423"/>
        <n v="-0.2381961259079903"/>
        <n v="-7.0447017040603743E-2"/>
        <n v="-0.30707919270566547"/>
        <n v="-0.44591401154253324"/>
        <n v="-0.16537581531946863"/>
        <e v="#VALUE!"/>
        <n v="-0.39458730321346863"/>
        <n v="0.22421541508725187"/>
        <n v="-0.16365558992254209"/>
        <n v="-0.38578014547689793"/>
        <n v="-0.29006590854762149"/>
        <n v="-0.14550080251340372"/>
        <n v="-0.12213363245013033"/>
        <n v="0.14955434893965769"/>
        <n v="-0.17247620202510153"/>
        <n v="0.15964211317146468"/>
        <n v="0.36762626780043023"/>
        <n v="0.14590971982013146"/>
        <n v="-0.12749718266571058"/>
        <n v="0.26321166555508396"/>
        <n v="0.25161697913465148"/>
        <n v="-4.59242563944951E-2"/>
        <n v="0.38196906054707508"/>
        <n v="0.48950244168971752"/>
        <n v="0.35821124884745409"/>
        <n v="0.43582283236007247"/>
        <n v="-8.9839088330235725E-2"/>
        <n v="0.4167878974148822"/>
        <n v="-0.11020728750469563"/>
        <n v="0.20347300481508038"/>
        <n v="-0.13942581701327833"/>
        <n v="0.14742303701141476"/>
        <n v="1.1818286636688574E-2"/>
        <n v="0.10107318256229919"/>
        <n v="3.2650215242830377E-2"/>
        <n v="-0.1609807738278182"/>
        <n v="0.18440392036335065"/>
        <n v="-0.12875194966558273"/>
        <n v="-0.23757638648679807"/>
        <n v="5.2767840902200921E-2"/>
        <n v="9.8569135675989433E-2"/>
        <n v="0.28597138271351974"/>
        <n v="-8.1846122323532444E-2"/>
        <n v="-1.2160626007878933E-4"/>
        <n v="0.13314563671451624"/>
        <n v="0.13940511559607957"/>
        <n v="0.41423634269083859"/>
        <n v="3.8243497241253893E-2"/>
        <n v="7.3844892941296925E-2"/>
        <n v="1.4017640954686992E-2"/>
        <n v="-0.26594611207868046"/>
        <n v="-0.11293583307721204"/>
        <n v="-0.21112593221366643"/>
        <n v="9.4433630434040142E-2"/>
        <n v="-0.12234584369126288"/>
        <n v="0.19463565087051785"/>
        <n v="-0.18807372824834781"/>
        <n v="0.3283968956527013"/>
        <n v="1.513975626023163E-2"/>
        <n v="-0.45930762135362618"/>
        <n v="0.24970259338567696"/>
        <n v="0.17487418904990001"/>
        <n v="5.8088310623910675E-3"/>
        <n v="0.15626369191744499"/>
        <n v="0.11109517467472585"/>
        <n v="0.10991871324801118"/>
        <n v="8.2092402837567441E-2"/>
        <n v="-0.21051365426811536"/>
        <n v="0.16755455383669693"/>
        <n v="-0.24162919405050151"/>
        <n v="4.4629885852646253E-2"/>
        <n v="-0.3148365973443279"/>
        <n v="0.17147577760261934"/>
        <n v="4.7871824410356006E-2"/>
        <n v="-6.9368440531894634E-3"/>
        <n v="0.14166009822348882"/>
        <n v="-0.21859099136017496"/>
        <n v="-0.26470656059033776"/>
        <n v="-0.26939307585036071"/>
        <n v="0.15619656824107198"/>
        <n v="-4.0651572584776134E-2"/>
        <n v="-0.23038964586961719"/>
        <n v="-0.10535075486570053"/>
        <n v="0.18145576911416972"/>
        <n v="-0.24236929276371955"/>
        <n v="-2.8606550876358168E-2"/>
        <n v="-0.32374340629357912"/>
        <n v="6.8514354894500196E-2"/>
        <n v="-0.18359607106044992"/>
        <n v="0.10154697264624514"/>
        <n v="-0.14501303583338376"/>
        <n v="-9.1978280913840846E-2"/>
        <n v="0.19136700474678128"/>
        <n v="0.12083004911174443"/>
        <n v="4.576033876310363E-3"/>
        <n v="-0.15033970444391562"/>
        <n v="-3.1938199008416851E-2"/>
        <n v="0.17267014991633359"/>
        <n v="3.8846229091264887E-2"/>
        <n v="-3.4255370009903488E-2"/>
        <n v="0.30407062117952388"/>
        <n v="9.0708179227551089E-2"/>
        <n v="0.16557419578000701"/>
        <n v="-0.28120411160058745"/>
        <n v="0.2522248403510568"/>
        <n v="-7.3822227611713989E-2"/>
        <n v="2.0267732131270672E-2"/>
        <n v="-0.22450227094218497"/>
        <n v="0.35460195234341846"/>
        <n v="-0.19074889867841413"/>
        <n v="-0.35367125447159398"/>
        <n v="-5.6018188066724733E-2"/>
        <n v="1.2108167101194464E-2"/>
        <n v="0.28280482628994125"/>
        <n v="7.4695323446215711E-2"/>
        <n v="0.40136939521223913"/>
        <n v="0.43184099989755126"/>
        <n v="0.5231089710753678"/>
        <n v="0.56162278455076298"/>
        <n v="-0.1282119687139999"/>
        <n v="0.37690838537561389"/>
        <n v="0.15744861456375436"/>
        <n v="-3.5273261847111693E-2"/>
        <n v="0.44434313424171018"/>
        <n v="0.17608682471351486"/>
        <n v="6.3269265749105351E-3"/>
        <n v="0.29398835869762946"/>
        <n v="0.44626916641054515"/>
        <n v="0.24990298914691092"/>
        <n v="0.42444655828433064"/>
        <n v="-5.2577521275555122E-2"/>
        <n v="0.1985082656754377"/>
        <n v="-0.11108045837628081"/>
        <n v="0.47435275571454566"/>
        <n v="0.40273146183229258"/>
        <n v="0.10447365386832701"/>
        <n v="-7.4377625243315917E-3"/>
        <n v="0.31433941672224569"/>
        <n v="-0.19923907112108169"/>
        <n v="-5.3846941911689469E-2"/>
        <n v="-3.2670832906464525E-2"/>
        <n v="0.12477888194515584"/>
        <n v="5.237979748984424E-2"/>
        <n v="2.1886483199830799E-2"/>
        <n v="4.1956083734589922E-2"/>
        <n v="0.11091675256169281"/>
        <n v="0.12607229332410941"/>
        <n v="0.50194628024010179"/>
        <n v="-3.4545640815490317E-2"/>
        <n v="0.37838406549060316"/>
        <n v="0.17694225318444143"/>
        <n v="1.8208516886930884E-2"/>
        <n v="-7.0563125362838541E-2"/>
        <n v="0.44646040364716721"/>
        <n v="0.37576547626265705"/>
        <n v="-4.7351705767851755E-2"/>
        <n v="-8.8925315029197857E-2"/>
        <n v="0.65650718847112643"/>
        <n v="-8.8139876378786439E-2"/>
        <n v="-4.9414850686037085E-2"/>
        <n v="0.36223064576716857"/>
        <n v="0.19809131043963324"/>
        <n v="0.16143496226479526"/>
        <n v="0.30816710119444612"/>
        <n v="7.2864245437458286E-2"/>
        <n v="9.2098236709228898E-2"/>
        <n v="0.10924085646962396"/>
        <n v="9.3955537342485282E-2"/>
        <n v="0.24817812382611062"/>
        <n v="0.13071406618174367"/>
        <n v="0.13346310145818382"/>
        <n v="-0.17192910562442373"/>
        <n v="0.35128572892121696"/>
        <n v="-3.6009216031043394E-2"/>
        <n v="0.14501037703216885"/>
        <n v="6.2405262838780062E-2"/>
        <n v="2.0762947101276859E-2"/>
      </sharedItems>
    </cacheField>
    <cacheField name="TS-SA cat t.10 2021" numFmtId="9">
      <sharedItems containsMixedTypes="1" containsNumber="1" minValue="-1" maxValue="0.29797515406436481" count="396">
        <n v="-0.37660505052830279"/>
        <n v="-0.40527859914987996"/>
        <n v="-0.53569783109488411"/>
        <n v="-0.54209969649590728"/>
        <n v="-0.3675533533272482"/>
        <n v="-0.2966752506208038"/>
        <n v="-0.42829026027775219"/>
        <n v="-0.29924955687023785"/>
        <n v="-0.13341083308395299"/>
        <n v="-0.32040057290704127"/>
        <n v="-0.29648900947300649"/>
        <n v="-0.35037938011588338"/>
        <n v="-0.35184631656396581"/>
        <n v="-0.18679987124068792"/>
        <n v="-0.25262746120745855"/>
        <n v="-0.35947070725650693"/>
        <n v="-0.44962061988411661"/>
        <n v="-0.17096318511757283"/>
        <n v="-0.40192679113400165"/>
        <n v="-4.6061344615101613E-2"/>
        <n v="-5.0558723443391754E-2"/>
        <n v="-0.19190029121571692"/>
        <n v="-0.30576141193864359"/>
        <n v="-0.33195111809277406"/>
        <n v="-0.29727256921806394"/>
        <n v="-0.44013995740426826"/>
        <n v="-0.17648309000184809"/>
        <n v="-0.21124344707072562"/>
        <n v="-0.30816854555535023"/>
        <n v="-0.35138870778458725"/>
        <n v="-0.54606824243539043"/>
        <n v="-0.43327248228799931"/>
        <n v="-0.44926193322909957"/>
        <n v="-0.22569996303825546"/>
        <n v="-0.28129311137680485"/>
        <n v="-0.1407595638514138"/>
        <n v="-0.27628529384714429"/>
        <n v="-0.41789238057982342"/>
        <n v="-0.5772440908672859"/>
        <n v="-0.28479375842135002"/>
        <n v="-0.16792644612825727"/>
        <n v="-0.63590646325031508"/>
        <n v="-0.44460820380759675"/>
        <n v="-0.22232364063111218"/>
        <n v="-1"/>
        <n v="-0.35777154778980302"/>
        <n v="-0.40918559735123694"/>
        <n v="-0.34169962291915751"/>
        <n v="-0.53053205187160857"/>
        <n v="-0.48731260921548786"/>
        <n v="-0.22741556917459901"/>
        <n v="-0.34226105098448295"/>
        <n v="-0.17816946959896512"/>
        <n v="-0.32618642508967161"/>
        <n v="-0.22678315295344886"/>
        <n v="-0.27414063943818151"/>
        <n v="-0.26778849473999217"/>
        <n v="-0.48306585119102363"/>
        <n v="-7.9220874498679414E-2"/>
        <n v="-0.365749554483418"/>
        <n v="-0.35167775024992387"/>
        <n v="-0.30251770440540793"/>
        <n v="-0.17124136132481416"/>
        <n v="-0.31566035132898002"/>
        <n v="-0.11400157087414531"/>
        <n v="-0.57594040283270487"/>
        <n v="-0.12265397487721122"/>
        <n v="-0.32082563296987615"/>
        <n v="-0.37989745240504003"/>
        <n v="-0.16638429133767646"/>
        <n v="-0.45306033293479259"/>
        <n v="-0.21431520841483021"/>
        <n v="-0.43754074846785757"/>
        <n v="-0.56067935845612205"/>
        <n v="-0.29119617445943452"/>
        <n v="-0.32332382966982431"/>
        <n v="-0.536984396053375"/>
        <n v="-0.32400901315184399"/>
        <n v="-0.25332474937919613"/>
        <n v="-0.27193217519866947"/>
        <n v="2.8185640362225147E-2"/>
        <n v="-0.37215120022073023"/>
        <n v="-0.27694748459486801"/>
        <n v="-0.54940452905637416"/>
        <n v="-0.42440678745516419"/>
        <n v="-0.28273705509059133"/>
        <n v="-5.0195438241515566E-2"/>
        <n v="-0.40115653453508693"/>
        <n v="-0.16247093759351772"/>
        <n v="-0.44095465832796832"/>
        <n v="-0.2341917677228669"/>
        <n v="-0.39183074716390665"/>
        <n v="-0.27130655887338628"/>
        <n v="-0.54900211533155518"/>
        <n v="-0.46661454980226241"/>
        <n v="-0.43504782488733557"/>
        <n v="-7.6404778895513517E-2"/>
        <n v="-0.49488416568870347"/>
        <n v="-0.65337993194150645"/>
        <n v="-0.48174836751586497"/>
        <n v="-0.11601022075919074"/>
        <n v="-0.50673925327074365"/>
        <n v="-0.71166384143956185"/>
        <n v="-0.37451025475949595"/>
        <n v="-0.20357142857142863"/>
        <n v="-0.40358586517146949"/>
        <n v="-0.61858130134306943"/>
        <n v="-0.5731674790766117"/>
        <n v="-0.46125724271130325"/>
        <n v="-0.38228799930455942"/>
        <n v="-0.32118780465372943"/>
        <n v="-0.39988963487537937"/>
        <n v="-0.3462659799503357"/>
        <n v="-0.28545709555780369"/>
        <n v="-0.47104576867909764"/>
        <n v="-0.34874919525429959"/>
        <n v="-4.2528947307842818E-2"/>
        <n v="-0.44670054262852937"/>
        <n v="-0.42332842821668354"/>
        <n v="-0.36717955404876768"/>
        <n v="-0.40609997240871887"/>
        <n v="-0.53725972592660709"/>
        <n v="-0.37630828658144028"/>
        <n v="-0.22417531824773831"/>
        <n v="-0.46568104478984634"/>
        <n v="-0.37973225540053024"/>
        <n v="-0.41209197200851916"/>
        <n v="-0.47596601034467767"/>
        <n v="-0.27079801799452335"/>
        <n v="-0.4701047507280392"/>
        <n v="-1.9689659668796336E-2"/>
        <n v="-0.36147797296054446"/>
        <n v="-7.7638636311318898E-2"/>
        <n v="-0.21900508540878855"/>
        <n v="-0.54898074499065497"/>
        <n v="-0.1128134915460511"/>
        <n v="-0.21837579324933318"/>
        <n v="-0.20069206690795258"/>
        <n v="-0.62458599556656658"/>
        <n v="-0.47972040835096103"/>
        <n v="-0.12664579868923009"/>
        <n v="-0.57025429964131324"/>
        <n v="-0.34656255775272599"/>
        <n v="-0.60199576933688947"/>
        <n v="-0.29463349581532228"/>
        <n v="-0.32328820920347445"/>
        <n v="-0.38055274533247491"/>
        <n v="-3.0023471117485906E-2"/>
        <n v="-0.29062586222753606"/>
        <n v="5.0568286823136702E-3"/>
        <n v="-9.6913982700917028E-2"/>
        <n v="-0.35117262944909405"/>
        <n v="-0.22871102731536835"/>
        <n v="-0.3505265336153775"/>
        <n v="-0.10485606548330727"/>
        <n v="0.29797515406436481"/>
        <n v="-4.1343431320641867E-2"/>
        <n v="-0.16676011648628669"/>
        <n v="-0.43949461970017473"/>
        <n v="-0.24897682332382967"/>
        <n v="-0.30261657316288049"/>
        <n v="-0.26692955026211712"/>
        <n v="-0.37455557004389961"/>
        <n v="-0.3173327481057106"/>
        <n v="-0.31219304699714889"/>
        <n v="-0.40277522302952268"/>
        <n v="-0.27648073208865998"/>
        <n v="-5.6493148165179766E-2"/>
        <n v="-0.49188356479352519"/>
        <n v="-0.38073668720684256"/>
        <n v="-0.18087924215947757"/>
        <n v="-6.4620680096100544E-2"/>
        <n v="-0.29182378368435569"/>
        <n v="-0.23106548330727486"/>
        <n v="-0.30417318127471715"/>
        <n v="-0.39460820380759681"/>
        <n v="-0.29355053802998254"/>
        <n v="-0.15713924399889631"/>
        <n v="-0.43369815138416257"/>
        <n v="-5.720362365492504E-2"/>
        <n v="-0.17050942657857793"/>
        <n v="-0.10852650721668475"/>
        <n v="-9.5194659102024848E-2"/>
        <n v="5.406183098915758E-2"/>
        <n v="-5.7227043576345005E-2"/>
        <n v="-0.13549618320610682"/>
        <n v="-0.17217189368159661"/>
        <n v="0.10887215103198666"/>
        <n v="-0.18173614787873216"/>
        <n v="-0.42077019035298469"/>
        <n v="-0.46919893313712868"/>
        <n v="-0.30644256414972865"/>
        <n v="-0.39171111928630548"/>
        <n v="-0.40879702014163516"/>
        <n v="-0.34311367607835924"/>
        <n v="-0.4700612856956578"/>
        <n v="1.3190722602106693E-2"/>
        <n v="-4.6186009979671108E-2"/>
        <n v="-0.11071195723040811"/>
        <n v="8.2111369443613122E-2"/>
        <n v="-0.38017566449002116"/>
        <n v="-0.45332290172556172"/>
        <n v="-0.35468361997608749"/>
        <n v="-0.51565345350869118"/>
        <n v="-0.19303550078175291"/>
        <n v="-0.14094623375494411"/>
        <n v="-0.30419387473558357"/>
        <n v="-0.36213786443483853"/>
        <n v="-0.1774807667231712"/>
        <n v="-0.29670284190195889"/>
        <n v="-0.52199714890094728"/>
        <n v="-0.12096753162081095"/>
        <n v="-0.54178239676262296"/>
        <n v="-0.46783546399337811"/>
        <n v="-0.24183298077807408"/>
        <n v="-0.34224225144854226"/>
        <n v="-0.14531881601251787"/>
        <n v="-0.15074266531775951"/>
        <n v="-0.70564931481651794"/>
        <n v="-0.38947283311772318"/>
        <n v="-0.37413547319047175"/>
        <n v="-0.53345902694748459"/>
        <n v="-0.62693598822772012"/>
        <n v="-0.43805067598638825"/>
        <e v="#VALUE!"/>
        <n v="-0.59237790858088846"/>
        <n v="-0.17574036604432999"/>
        <n v="-0.27173868004880192"/>
        <n v="-0.58644808240595969"/>
        <n v="-0.52200404672123601"/>
        <n v="-0.4246689046261381"/>
        <n v="-0.37068500891033157"/>
        <n v="-0.22600938103559276"/>
        <n v="-0.4067740252966488"/>
        <n v="-0.21921732732456536"/>
        <n v="-7.9182378368435502E-2"/>
        <n v="-8.1641563481796409E-2"/>
        <n v="-0.41254713510530672"/>
        <n v="-9.444299561003168E-2"/>
        <n v="-0.15729099604524963"/>
        <n v="-0.35762439069254109"/>
        <n v="-6.9525429964131261E-2"/>
        <n v="2.8763910604249561E-3"/>
        <n v="-8.5521475213832396E-2"/>
        <n v="-3.3265887979398369E-2"/>
        <n v="-8.9839088330235725E-2"/>
        <n v="-4.6082038075968015E-2"/>
        <n v="-0.40090591373126089"/>
        <n v="-0.18970615285569753"/>
        <n v="-0.38308123614552086"/>
        <n v="-8.0428756237294466E-2"/>
        <n v="-0.18910552578081694"/>
        <n v="-0.21067501195288385"/>
        <n v="-0.25972530099534913"/>
        <n v="-0.43509151108249788"/>
        <n v="-0.20254529568656301"/>
        <n v="-0.24134573329343251"/>
        <n v="-0.3889761596747367"/>
        <n v="-0.24530360325118439"/>
        <n v="-0.26033753333946469"/>
        <n v="-0.13416030534351139"/>
        <n v="-0.38181044789846402"/>
        <n v="-0.12933864321723729"/>
        <n v="-1.329389286618632E-2"/>
        <n v="-0.23284282166835277"/>
        <n v="1.3821880297300901E-2"/>
        <n v="-0.25571565175816052"/>
        <n v="-0.27698427296974154"/>
        <n v="-0.18734291258547409"/>
        <n v="-0.50576427848799776"/>
        <n v="-0.40274303320150828"/>
        <n v="-0.43448081018820356"/>
        <n v="-0.26312195346270578"/>
        <n v="-0.37083713652366662"/>
        <n v="-4.2591480317870974E-2"/>
        <n v="-0.41795540487677663"/>
        <n v="-4.771373929673562E-2"/>
        <n v="-0.27227800234711169"/>
        <n v="-0.56667667713916103"/>
        <n v="8.8200087474965952E-2"/>
        <n v="-0.15776937453818396"/>
        <n v="-0.3227926975075876"/>
        <n v="-7.3343651820365979E-2"/>
        <n v="-0.25190379839970567"/>
        <n v="-0.11048558491960819"/>
        <n v="-0.22428174033989651"/>
        <n v="-0.31254114776363351"/>
        <n v="-0.21388991078819095"/>
        <n v="-0.39222417298096474"/>
        <n v="-0.16280955461097762"/>
        <n v="-0.5088277480766723"/>
        <n v="-0.16020558960316419"/>
        <n v="-0.24881340461598633"/>
        <n v="-0.13527312907161443"/>
        <n v="-0.18157951927674176"/>
        <n v="-0.47388025383978666"/>
        <n v="-0.41071890593235999"/>
        <n v="-0.47625070630677613"/>
        <n v="-0.17115877776328939"/>
        <n v="-0.35407431251724447"/>
        <n v="-0.48182424353904163"/>
        <n v="-0.35865388794714642"/>
        <n v="-0.15305124527317765"/>
        <n v="-0.48989009473006523"/>
        <n v="-0.15414240003683169"/>
        <n v="-0.51521276133350724"/>
        <n v="-0.14366799112918135"/>
        <n v="-0.41474551223540662"/>
        <n v="-0.25833256690885681"/>
        <n v="-0.38708653887947136"/>
        <n v="-0.38863239216407613"/>
        <n v="-0.19785707716361631"/>
        <n v="-0.19651193115138862"/>
        <n v="-0.32362273521567186"/>
        <n v="-0.26014364310213856"/>
        <n v="-0.22417298096470153"/>
        <n v="-0.21044559919065575"/>
        <n v="3.8846229091264887E-2"/>
        <n v="-0.34976777338361081"/>
        <n v="-0.12197415616665129"/>
        <n v="-0.21810535923849259"/>
        <n v="-6.5881999630382562E-2"/>
        <n v="-0.51603743217143383"/>
        <n v="-0.15688172537478157"/>
        <n v="-0.33605207110879287"/>
        <n v="-0.31305757380667704"/>
        <n v="-0.47786029614641773"/>
        <n v="-2.8928152301473397E-2"/>
        <n v="-0.45513427756828839"/>
        <n v="-0.53666710131699047"/>
        <n v="-0.17801155590340925"/>
        <n v="-0.27445125396618414"/>
        <n v="-8.0397270395966364E-2"/>
        <n v="-6.4190511268156891E-2"/>
        <n v="-5.6463257610594987E-2"/>
        <n v="-3.5946840798307768E-2"/>
        <n v="2.5503540881081595E-2"/>
        <n v="5.1434746620068021E-2"/>
        <n v="-0.3750423784065719"/>
        <n v="-1.2937366888338277E-2"/>
        <n v="-0.17026122484461242"/>
        <n v="-0.22684577712068016"/>
        <n v="-2.7529200772555773E-2"/>
        <n v="-0.15690007389055496"/>
        <n v="-0.27859564480375537"/>
        <n v="-7.2380145173207996E-2"/>
        <n v="-2.6232410558263624E-2"/>
        <n v="-0.10398357021775968"/>
        <n v="0.14158427277767496"/>
        <n v="-5.2577521275555122E-2"/>
        <n v="0.1985082656754377"/>
        <n v="-0.36276133350719342"/>
        <n v="5.6917459903507751E-2"/>
        <n v="5.5743904029209694E-3"/>
        <n v="-0.1148493808907781"/>
        <n v="-0.33171157914099142"/>
        <n v="-5.7791107054374777E-2"/>
        <n v="-0.42595949058982047"/>
        <n v="-0.36295870504920447"/>
        <n v="-0.34870091051227808"/>
        <n v="-0.24269060976731349"/>
        <n v="-0.2455817794584256"/>
        <n v="-0.11017471973481285"/>
        <n v="-0.2984548882553113"/>
        <n v="-0.20361846394575561"/>
        <n v="-9.7539733875438919E-2"/>
        <n v="7.6698396140305145E-2"/>
        <n v="-0.34996321162512645"/>
        <n v="0.10466873036407322"/>
        <n v="-0.2075692081302308"/>
        <n v="-0.31444403568472362"/>
        <n v="-0.37421364848707805"/>
        <n v="-2.6103651246206141E-2"/>
        <n v="-1.375668274872849E-2"/>
        <n v="-0.35858548698611237"/>
        <n v="-0.38657684171801704"/>
        <n v="0.11532005886139984"/>
        <n v="-0.38604800882920998"/>
        <n v="-0.23817917205692113"/>
        <n v="-8.2815230387197611E-2"/>
        <n v="4.3258672682488904E-2"/>
        <n v="-0.21801020877402733"/>
        <n v="-6.2215847350806229E-2"/>
        <n v="-0.2308971182683531"/>
        <n v="-4.9036624387099839E-2"/>
        <n v="-0.2531523038719764"/>
        <n v="-0.26344385174284929"/>
        <n v="-0.15960636438885309"/>
        <n v="-0.23869447254667517"/>
        <n v="-0.23684355743585025"/>
        <n v="-0.44246298169778342"/>
        <n v="-9.018440172905362E-2"/>
        <n v="-0.30894510366410216"/>
        <n v="-8.2362317501386104E-2"/>
        <n v="-0.23839483635415307"/>
        <n v="-0.11115305817085254"/>
      </sharedItems>
    </cacheField>
    <cacheField name="TS-SA cat t.10 2022" numFmtId="9">
      <sharedItems containsMixedTypes="1" containsNumber="1" minValue="-1" maxValue="0.29797515406436481" count="396">
        <n v="-0.37660505052830279"/>
        <n v="-0.40527859914987996"/>
        <n v="-0.53569783109488411"/>
        <n v="-0.54209969649590728"/>
        <n v="-0.3675533533272482"/>
        <n v="-0.2966752506208038"/>
        <n v="-0.42829026027775219"/>
        <n v="-0.29924955687023785"/>
        <n v="-0.13341083308395299"/>
        <n v="-0.32040057290704127"/>
        <n v="-0.29648900947300649"/>
        <n v="-0.35037938011588338"/>
        <n v="-0.35184631656396581"/>
        <n v="-0.18679987124068792"/>
        <n v="-0.25262746120745855"/>
        <n v="-0.35947070725650693"/>
        <n v="-0.44962061988411661"/>
        <n v="-0.17096318511757283"/>
        <n v="-0.40192679113400165"/>
        <n v="-4.6061344615101613E-2"/>
        <n v="-5.0558723443391754E-2"/>
        <n v="-0.19190029121571692"/>
        <n v="-0.30576141193864359"/>
        <n v="-0.33195111809277406"/>
        <n v="-0.29727256921806394"/>
        <n v="-0.44013995740426826"/>
        <n v="-0.17648309000184809"/>
        <n v="-0.21124344707072562"/>
        <n v="-0.30816854555535023"/>
        <n v="-0.35138870778458725"/>
        <n v="-0.54606824243539043"/>
        <n v="-0.43327248228799931"/>
        <n v="-0.44926193322909957"/>
        <n v="-0.22569996303825546"/>
        <n v="-0.28129311137680485"/>
        <n v="-0.1407595638514138"/>
        <n v="-0.27628529384714429"/>
        <n v="-0.41789238057982342"/>
        <n v="-0.5772440908672859"/>
        <n v="-0.28479375842135002"/>
        <n v="-0.16792644612825727"/>
        <n v="-0.63590646325031508"/>
        <n v="-0.44460820380759675"/>
        <n v="-0.22232364063111218"/>
        <n v="-1"/>
        <n v="-0.35777154778980302"/>
        <n v="-0.40918559735123694"/>
        <n v="-0.34169962291915751"/>
        <n v="-0.53053205187160857"/>
        <n v="-0.48731260921548786"/>
        <n v="-0.22741556917459901"/>
        <n v="-0.34226105098448295"/>
        <n v="-0.17816946959896512"/>
        <n v="-0.32618642508967161"/>
        <n v="-0.22678315295344886"/>
        <n v="-0.27414063943818151"/>
        <n v="-0.26778849473999217"/>
        <n v="-0.48306585119102363"/>
        <n v="-7.9220874498679414E-2"/>
        <n v="-0.365749554483418"/>
        <n v="-0.35167775024992387"/>
        <n v="-0.30251770440540793"/>
        <n v="-0.17124136132481416"/>
        <n v="-0.31566035132898002"/>
        <n v="-0.11400157087414531"/>
        <n v="-0.57594040283270487"/>
        <n v="-0.12265397487721122"/>
        <n v="-0.32082563296987615"/>
        <n v="-0.37989745240504003"/>
        <n v="-0.16638429133767646"/>
        <n v="-0.45306033293479259"/>
        <n v="-0.21431520841483021"/>
        <n v="-0.43754074846785757"/>
        <n v="-0.56067935845612205"/>
        <n v="-0.29119617445943452"/>
        <n v="-0.32332382966982431"/>
        <n v="-0.536984396053375"/>
        <n v="-0.32400901315184399"/>
        <n v="-0.25332474937919613"/>
        <n v="-0.27193217519866947"/>
        <n v="2.8185640362225147E-2"/>
        <n v="-0.37215120022073023"/>
        <n v="-0.27694748459486801"/>
        <n v="-0.54940452905637416"/>
        <n v="-0.42440678745516419"/>
        <n v="-0.28273705509059133"/>
        <n v="-5.0195438241515566E-2"/>
        <n v="-0.40115653453508693"/>
        <n v="-0.16247093759351772"/>
        <n v="-0.44095465832796832"/>
        <n v="-0.2341917677228669"/>
        <n v="-0.39183074716390665"/>
        <n v="-0.27130655887338628"/>
        <n v="-0.54900211533155518"/>
        <n v="-0.46661454980226241"/>
        <n v="-0.43504782488733557"/>
        <n v="-7.6404778895513517E-2"/>
        <n v="-0.49488416568870347"/>
        <n v="-0.65337993194150645"/>
        <n v="-0.48174836751586497"/>
        <n v="-0.11601022075919074"/>
        <n v="-0.50673925327074365"/>
        <n v="-0.71166384143956185"/>
        <n v="-0.37451025475949595"/>
        <n v="-0.20357142857142863"/>
        <n v="-0.40358586517146949"/>
        <n v="-0.61858130134306943"/>
        <n v="-0.5731674790766117"/>
        <n v="-0.46125724271130325"/>
        <n v="-0.38228799930455942"/>
        <n v="-0.32118780465372943"/>
        <n v="-0.39988963487537937"/>
        <n v="-0.3462659799503357"/>
        <n v="-0.28545709555780369"/>
        <n v="-0.47104576867909764"/>
        <n v="-0.34874919525429959"/>
        <n v="-4.2528947307842818E-2"/>
        <n v="-0.44670054262852937"/>
        <n v="-0.42332842821668354"/>
        <n v="-0.36717955404876768"/>
        <n v="-0.40609997240871887"/>
        <n v="-0.53725972592660709"/>
        <n v="-0.37630828658144028"/>
        <n v="-0.22417531824773831"/>
        <n v="-0.46568104478984634"/>
        <n v="-0.37973225540053024"/>
        <n v="-0.41209197200851916"/>
        <n v="-0.47596601034467767"/>
        <n v="-0.27079801799452335"/>
        <n v="-0.4701047507280392"/>
        <n v="-1.9689659668796336E-2"/>
        <n v="-0.36147797296054446"/>
        <n v="-7.7638636311318898E-2"/>
        <n v="-0.21900508540878855"/>
        <n v="-0.54898074499065497"/>
        <n v="-0.1128134915460511"/>
        <n v="-0.21837579324933318"/>
        <n v="-0.20069206690795258"/>
        <n v="-0.62458599556656658"/>
        <n v="-0.47972040835096103"/>
        <n v="-0.12664579868923009"/>
        <n v="-0.57025429964131324"/>
        <n v="-0.34656255775272599"/>
        <n v="-0.60199576933688947"/>
        <n v="-0.29463349581532228"/>
        <n v="-0.32328820920347445"/>
        <n v="-0.38055274533247491"/>
        <n v="-3.0023471117485906E-2"/>
        <n v="-0.29062586222753606"/>
        <n v="5.0568286823136702E-3"/>
        <n v="-9.6913982700917028E-2"/>
        <n v="-0.35117262944909405"/>
        <n v="-0.22871102731536835"/>
        <n v="-0.3505265336153775"/>
        <n v="-0.10485606548330727"/>
        <n v="0.29797515406436481"/>
        <n v="-4.1343431320641867E-2"/>
        <n v="-0.16676011648628669"/>
        <n v="-0.43949461970017473"/>
        <n v="-0.24897682332382967"/>
        <n v="-0.30261657316288049"/>
        <n v="-0.26692955026211712"/>
        <n v="-0.37455557004389961"/>
        <n v="-0.3173327481057106"/>
        <n v="-0.31219304699714889"/>
        <n v="-0.40277522302952268"/>
        <n v="-0.27648073208865998"/>
        <n v="-5.6493148165179766E-2"/>
        <n v="-0.49188356479352519"/>
        <n v="-0.38073668720684256"/>
        <n v="-0.18087924215947757"/>
        <n v="-6.4620680096100544E-2"/>
        <n v="-0.29182378368435569"/>
        <n v="-0.23106548330727486"/>
        <n v="-0.30417318127471715"/>
        <n v="-0.39460820380759681"/>
        <n v="-0.29355053802998254"/>
        <n v="-0.15713924399889631"/>
        <n v="-0.43369815138416257"/>
        <n v="-5.720362365492504E-2"/>
        <n v="-0.17050942657857793"/>
        <n v="-0.10852650721668475"/>
        <n v="-9.5194659102024848E-2"/>
        <n v="5.406183098915758E-2"/>
        <n v="-5.7227043576345005E-2"/>
        <n v="-0.13549618320610682"/>
        <n v="-0.17217189368159661"/>
        <n v="0.10887215103198666"/>
        <n v="-0.18173614787873216"/>
        <n v="-0.42077019035298469"/>
        <n v="-0.46919893313712868"/>
        <n v="-0.30644256414972865"/>
        <n v="-0.39171111928630548"/>
        <n v="-0.40879702014163516"/>
        <n v="-0.34311367607835924"/>
        <n v="-0.4700612856956578"/>
        <n v="1.3190722602106693E-2"/>
        <n v="-4.6186009979671108E-2"/>
        <n v="-0.11071195723040811"/>
        <n v="8.2111369443613122E-2"/>
        <n v="-0.38017566449002116"/>
        <n v="-0.45332290172556172"/>
        <n v="-0.35468361997608749"/>
        <n v="-0.51565345350869118"/>
        <n v="-0.19303550078175291"/>
        <n v="-0.14094623375494411"/>
        <n v="-0.30419387473558357"/>
        <n v="-0.36213786443483853"/>
        <n v="-0.1774807667231712"/>
        <n v="-0.29670284190195889"/>
        <n v="-0.52199714890094728"/>
        <n v="-0.12096753162081095"/>
        <n v="-0.54178239676262296"/>
        <n v="-0.46783546399337811"/>
        <n v="-0.24183298077807408"/>
        <n v="-0.34224225144854226"/>
        <n v="-0.14531881601251787"/>
        <n v="-0.15074266531775951"/>
        <n v="-0.70564931481651794"/>
        <n v="-0.38947283311772318"/>
        <n v="-0.37413547319047175"/>
        <n v="-0.53345902694748459"/>
        <n v="-0.62693598822772012"/>
        <n v="-0.43805067598638825"/>
        <e v="#VALUE!"/>
        <n v="-0.59237790858088846"/>
        <n v="-0.17574036604432999"/>
        <n v="-0.27173868004880192"/>
        <n v="-0.58644808240595969"/>
        <n v="-0.52200404672123601"/>
        <n v="-0.4246689046261381"/>
        <n v="-0.37068500891033157"/>
        <n v="-0.22600938103559276"/>
        <n v="-0.4067740252966488"/>
        <n v="-0.21921732732456536"/>
        <n v="-7.9182378368435502E-2"/>
        <n v="-8.1641563481796409E-2"/>
        <n v="-0.41254713510530672"/>
        <n v="-9.444299561003168E-2"/>
        <n v="-0.15729099604524963"/>
        <n v="-0.35762439069254109"/>
        <n v="-6.9525429964131261E-2"/>
        <n v="2.8763910604249561E-3"/>
        <n v="-8.5521475213832396E-2"/>
        <n v="-3.3265887979398369E-2"/>
        <n v="-8.9839088330235725E-2"/>
        <n v="-4.6082038075968015E-2"/>
        <n v="-0.40090591373126089"/>
        <n v="-0.18970615285569753"/>
        <n v="-0.38308123614552086"/>
        <n v="-8.0428756237294466E-2"/>
        <n v="-0.18910552578081694"/>
        <n v="-0.21067501195288385"/>
        <n v="-0.25972530099534913"/>
        <n v="-0.43509151108249788"/>
        <n v="-0.20254529568656301"/>
        <n v="-0.24134573329343251"/>
        <n v="-0.3889761596747367"/>
        <n v="-0.24530360325118439"/>
        <n v="-0.26033753333946469"/>
        <n v="-0.13416030534351139"/>
        <n v="-0.38181044789846402"/>
        <n v="-0.12933864321723729"/>
        <n v="-1.329389286618632E-2"/>
        <n v="-0.23284282166835277"/>
        <n v="1.3821880297300901E-2"/>
        <n v="-0.25571565175816052"/>
        <n v="-0.27698427296974154"/>
        <n v="-0.18734291258547409"/>
        <n v="-0.50576427848799776"/>
        <n v="-0.40274303320150828"/>
        <n v="-0.43448081018820356"/>
        <n v="-0.26312195346270578"/>
        <n v="-0.37083713652366662"/>
        <n v="-4.2591480317870974E-2"/>
        <n v="-0.41795540487677663"/>
        <n v="-4.771373929673562E-2"/>
        <n v="-0.27227800234711169"/>
        <n v="-0.56667667713916103"/>
        <n v="8.8200087474965952E-2"/>
        <n v="-0.15776937453818396"/>
        <n v="-0.3227926975075876"/>
        <n v="-7.3343651820365979E-2"/>
        <n v="-0.25190379839970567"/>
        <n v="-0.11048558491960819"/>
        <n v="-0.22428174033989651"/>
        <n v="-0.31254114776363351"/>
        <n v="-0.21388991078819095"/>
        <n v="-0.39222417298096474"/>
        <n v="-0.16280955461097762"/>
        <n v="-0.5088277480766723"/>
        <n v="-0.16020558960316419"/>
        <n v="-0.24881340461598633"/>
        <n v="-0.13527312907161443"/>
        <n v="-0.18157951927674176"/>
        <n v="-0.47388025383978666"/>
        <n v="-0.41071890593235999"/>
        <n v="-0.47625070630677613"/>
        <n v="-0.17115877776328939"/>
        <n v="-0.35407431251724447"/>
        <n v="-0.48182424353904163"/>
        <n v="-0.35865388794714642"/>
        <n v="-0.15305124527317765"/>
        <n v="-0.48989009473006523"/>
        <n v="-0.15414240003683169"/>
        <n v="-0.51521276133350724"/>
        <n v="-0.14366799112918135"/>
        <n v="-0.41474551223540662"/>
        <n v="-0.25833256690885681"/>
        <n v="-0.38708653887947136"/>
        <n v="-0.38863239216407613"/>
        <n v="-0.19785707716361631"/>
        <n v="-0.19651193115138862"/>
        <n v="-0.32362273521567186"/>
        <n v="-0.26014364310213856"/>
        <n v="-0.22417298096470153"/>
        <n v="-0.21044559919065575"/>
        <n v="3.8846229091264887E-2"/>
        <n v="-0.34976777338361081"/>
        <n v="-0.12197415616665129"/>
        <n v="-0.21810535923849259"/>
        <n v="-6.5881999630382562E-2"/>
        <n v="-0.51603743217143383"/>
        <n v="-0.15688172537478157"/>
        <n v="-0.33605207110879287"/>
        <n v="-0.31305757380667704"/>
        <n v="-0.47786029614641773"/>
        <n v="-2.8928152301473397E-2"/>
        <n v="-0.45513427756828839"/>
        <n v="-0.53666710131699047"/>
        <n v="-0.17801155590340925"/>
        <n v="-0.27445125396618414"/>
        <n v="-8.0397270395966364E-2"/>
        <n v="-6.4190511268156891E-2"/>
        <n v="-5.6463257610594987E-2"/>
        <n v="-3.5946840798307768E-2"/>
        <n v="2.5503540881081595E-2"/>
        <n v="5.1434746620068021E-2"/>
        <n v="-0.3750423784065719"/>
        <n v="-1.2937366888338277E-2"/>
        <n v="-0.17026122484461242"/>
        <n v="-0.22684577712068016"/>
        <n v="-2.7529200772555773E-2"/>
        <n v="-0.15690007389055496"/>
        <n v="-0.27859564480375537"/>
        <n v="-7.2380145173207996E-2"/>
        <n v="-2.6232410558263624E-2"/>
        <n v="-0.10398357021775968"/>
        <n v="0.14158427277767496"/>
        <n v="-5.2577521275555122E-2"/>
        <n v="0.1985082656754377"/>
        <n v="-0.36276133350719342"/>
        <n v="5.6917459903507751E-2"/>
        <n v="5.5743904029209694E-3"/>
        <n v="-0.1148493808907781"/>
        <n v="-0.33171157914099142"/>
        <n v="-5.7791107054374777E-2"/>
        <n v="-0.42595949058982047"/>
        <n v="-0.36295870504920447"/>
        <n v="-0.34870091051227808"/>
        <n v="-0.24269060976731349"/>
        <n v="-0.2455817794584256"/>
        <n v="-0.11017471973481285"/>
        <n v="-0.2984548882553113"/>
        <n v="-0.20361846394575561"/>
        <n v="-9.7539733875438919E-2"/>
        <n v="7.6698396140305145E-2"/>
        <n v="-0.34996321162512645"/>
        <n v="0.10466873036407322"/>
        <n v="-0.2075692081302308"/>
        <n v="-0.31444403568472362"/>
        <n v="-0.37421364848707805"/>
        <n v="-2.6103651246206141E-2"/>
        <n v="-1.375668274872849E-2"/>
        <n v="-0.35858548698611237"/>
        <n v="-0.38657684171801704"/>
        <n v="0.11532005886139984"/>
        <n v="-0.38604800882920998"/>
        <n v="-0.23817917205692113"/>
        <n v="-8.2815230387197611E-2"/>
        <n v="4.3258672682488904E-2"/>
        <n v="-0.21801020877402733"/>
        <n v="-6.2215847350806229E-2"/>
        <n v="-0.2308971182683531"/>
        <n v="-4.9036624387099839E-2"/>
        <n v="-0.2531523038719764"/>
        <n v="-0.26344385174284929"/>
        <n v="-0.15960636438885309"/>
        <n v="-0.23869447254667517"/>
        <n v="-0.23684355743585025"/>
        <n v="-0.44246298169778342"/>
        <n v="-9.018440172905362E-2"/>
        <n v="-0.30894510366410216"/>
        <n v="-8.2362317501386104E-2"/>
        <n v="-0.23839483635415307"/>
        <n v="-0.11115305817085254"/>
      </sharedItems>
    </cacheField>
    <cacheField name="SLP NA 2020" numFmtId="0">
      <sharedItems containsSemiMixedTypes="0" containsString="0" containsNumber="1" minValue="306.24" maxValue="306.24"/>
    </cacheField>
    <cacheField name="SLP NA 2021" numFmtId="0">
      <sharedItems containsSemiMixedTypes="0" containsString="0" containsNumber="1" minValue="913.6" maxValue="913.6"/>
    </cacheField>
    <cacheField name="SLP NA 2022" numFmtId="0">
      <sharedItems containsSemiMixedTypes="0" containsString="0" containsNumber="1" containsInteger="1" minValue="915" maxValue="915"/>
    </cacheField>
    <cacheField name="SLP SA 2020" numFmtId="0">
      <sharedItems containsSemiMixedTypes="0" containsString="0" containsNumber="1" minValue="706.64" maxValue="706.64"/>
    </cacheField>
    <cacheField name="SLP SA 2021" numFmtId="0">
      <sharedItems containsSemiMixedTypes="0" containsString="0" containsNumber="1" minValue="1509.3" maxValue="1509.3"/>
    </cacheField>
    <cacheField name="SLP SA 2022" numFmtId="0">
      <sharedItems containsSemiMixedTypes="0" containsString="0" containsNumber="1" minValue="1509.3" maxValue="1509.3"/>
    </cacheField>
    <cacheField name="SLP SA cat 2020" numFmtId="0">
      <sharedItems containsString="0" containsBlank="1" containsNumber="1" minValue="593.21" maxValue="1129.3"/>
    </cacheField>
    <cacheField name="SLP SA cat 2021" numFmtId="0">
      <sharedItems containsString="0" containsBlank="1" containsNumber="1" minValue="1412.08" maxValue="1955.8"/>
    </cacheField>
    <cacheField name="SLP SA cat 2022" numFmtId="0">
      <sharedItems containsString="0" containsBlank="1" containsNumber="1" minValue="1412.08" maxValue="1955.8"/>
    </cacheField>
    <cacheField name="SLP SA cat t.10 2021" numFmtId="0">
      <sharedItems containsString="0" containsBlank="1" containsNumber="1" minValue="1955.8" maxValue="2033.9"/>
    </cacheField>
    <cacheField name="SLP SA cat t.10 2022" numFmtId="0">
      <sharedItems containsString="0" containsBlank="1" containsNumber="1" minValue="1955.8" maxValue="2033.9"/>
    </cacheField>
    <cacheField name="SLP - NA 2020" numFmtId="9">
      <sharedItems containsSemiMixedTypes="0" containsString="0" containsNumber="1" minValue="-1" maxValue="3.483672936259143"/>
    </cacheField>
    <cacheField name="SLP - NA 2021" numFmtId="9">
      <sharedItems containsSemiMixedTypes="0" containsString="0" containsNumber="1" minValue="-1" maxValue="1.4720665499124344"/>
    </cacheField>
    <cacheField name="SLP - NA 2022" numFmtId="9">
      <sharedItems containsSemiMixedTypes="0" containsString="0" containsNumber="1" minValue="-1" maxValue="1.4682841530054644"/>
    </cacheField>
    <cacheField name="SLP - SA 2020" numFmtId="9">
      <sharedItems containsSemiMixedTypes="0" containsString="0" containsNumber="1" minValue="-1" maxValue="0.94311106079474694"/>
    </cacheField>
    <cacheField name="SLP - SA 2021" numFmtId="9">
      <sharedItems containsSemiMixedTypes="0" containsString="0" containsNumber="1" minValue="-1" maxValue="0.49637580335254761"/>
    </cacheField>
    <cacheField name="SLP - SA 2022" numFmtId="9">
      <sharedItems containsSemiMixedTypes="0" containsString="0" containsNumber="1" minValue="-1" maxValue="0.49637580335254761"/>
    </cacheField>
    <cacheField name="SLP - SA cat 2020" numFmtId="9">
      <sharedItems containsMixedTypes="1" containsNumber="1" minValue="-1" maxValue="1.1705635441074826"/>
    </cacheField>
    <cacheField name="SLP - SA cat 2021" numFmtId="9">
      <sharedItems containsMixedTypes="1" containsNumber="1" minValue="-1" maxValue="0.50166421165939601"/>
    </cacheField>
    <cacheField name="SLP - SA cat 2022" numFmtId="9">
      <sharedItems containsMixedTypes="1" containsNumber="1" minValue="-1" maxValue="0.50166421165939601" count="395">
        <n v="-0.13679261125104961"/>
        <n v="-0.27126047313947754"/>
        <n v="-0.36345381526104414"/>
        <n v="-0.37492210073083676"/>
        <n v="-1.8137064386578277E-3"/>
        <n v="0.14540960852076382"/>
        <n v="-7.6667044360092904E-2"/>
        <n v="-0.16822278197593057"/>
        <n v="6.0789252728798765E-3"/>
        <n v="-0.12440857565303108"/>
        <n v="0.11272732423092181"/>
        <n v="-5.8134100050988555E-2"/>
        <n v="8.7034728910543053E-3"/>
        <n v="0.30463571469038586"/>
        <n v="5.281772250291486E-2"/>
        <n v="3.1867882839502399E-4"/>
        <n v="-0.15552943176024014"/>
        <n v="9.4176706827309303E-2"/>
        <n v="-9.2912582856495257E-2"/>
        <n v="0.25069401167072686"/>
        <n v="6.4507676618888551E-2"/>
        <n v="0.17153128643606683"/>
        <n v="-6.3300887136520448E-2"/>
        <n v="-0.139680877279448"/>
        <n v="-6.1277367534654688E-2"/>
        <n v="-0.22864360668480374"/>
        <n v="9.0937654016756964E-2"/>
        <n v="0.13300946122032759"/>
        <n v="-0.2125985707244949"/>
        <n v="-7.9861381007902563E-2"/>
        <n v="-0.30839612486544665"/>
        <n v="-0.11602539189014115"/>
        <n v="-0.14295932241799325"/>
        <n v="2.7507392804337026E-2"/>
        <n v="2.9707948558155377E-2"/>
        <n v="8.0039428289797834E-2"/>
        <n v="2.9424678488471037E-2"/>
        <n v="-0.21268299002461455"/>
        <n v="-0.37407937227352556"/>
        <n v="7.2010623137712185E-2"/>
        <n v="0.21286347954657464"/>
        <n v="-0.60940536338904006"/>
        <n v="-0.20182284289841937"/>
        <n v="0.15110117890918512"/>
        <n v="-1"/>
        <n v="-9.9669646327244399E-2"/>
        <n v="-7.1539856098804588E-2"/>
        <n v="3.3850773327290369E-2"/>
        <n v="-0.34424395218401221"/>
        <n v="-0.31029403433233244"/>
        <n v="0.19543334628837936"/>
        <n v="-2.2710195621194421E-2"/>
        <n v="-8.1136027599803297E-3"/>
        <n v="4.8545408192170549E-2"/>
        <n v="0.11610312216608371"/>
        <n v="-9.3574420896993651E-2"/>
        <n v="-0.10645955779457042"/>
        <n v="-0.24097076652880856"/>
        <n v="-4.63595459658451E-2"/>
        <n v="-0.18118279569892476"/>
        <n v="-0.22337090296670548"/>
        <n v="1.518327573508587E-2"/>
        <n v="0.19759036144578312"/>
        <n v="-4.5273638887315053E-2"/>
        <n v="4.5157713159191268E-3"/>
        <n v="-0.29705824032632705"/>
        <n v="0.24385930820054413"/>
        <n v="-8.6237062592410069E-2"/>
        <n v="-2.5621777802957223E-2"/>
        <n v="0.11502378953260566"/>
        <n v="-0.39732876324287575"/>
        <n v="0.10347195232543076"/>
        <n v="-0.24615235134084726"/>
        <n v="-0.33858012695945067"/>
        <n v="-9.3395761458846802E-2"/>
        <n v="-1.9078239193246721E-2"/>
        <n v="-0.37044954009586734"/>
        <n v="4.5960568806299992E-2"/>
        <n v="0.10440626593394146"/>
        <n v="-0.19481271562345984"/>
        <n v="0.16415722030556926"/>
        <n v="5.5790040224349878E-2"/>
        <n v="-0.39494753206373878"/>
        <n v="4.6307574641663435E-2"/>
        <n v="5.2879440258342361E-2"/>
        <n v="0.29903404906237607"/>
        <n v="-0.35978131550620362"/>
        <n v="-3.794570389028825E-2"/>
        <n v="-0.13740014730043623"/>
        <n v="0.1487627931079156"/>
        <n v="-0.14122943386449022"/>
        <n v="3.0224122295634204E-2"/>
        <n v="-0.34735992295054097"/>
        <n v="-0.27636536173587894"/>
        <n v="-0.16214378788737185"/>
        <n v="-5.6428771340610098E-2"/>
        <n v="-0.27807358466122556"/>
        <n v="-0.4603138632372103"/>
        <n v="-0.22775621777802951"/>
        <n v="-8.1354603974251288E-2"/>
        <n v="-0.3299779764218162"/>
        <n v="-0.7956535820702163"/>
        <n v="-2.2951957396181416E-2"/>
        <n v="1.322079842286843E-2"/>
        <n v="-0.1029148853478429"/>
        <n v="-0.49238243295763701"/>
        <n v="-0.31189451022604953"/>
        <n v="-0.33344428077729305"/>
        <n v="-9.6359632076693874E-2"/>
        <n v="8.7140955186675112E-2"/>
        <n v="-5.3764659226106064E-2"/>
        <n v="-4.8099257832417322E-2"/>
        <n v="-1.2817970653220717E-2"/>
        <n v="-0.2791682860474155"/>
        <n v="-0.31981899042547157"/>
        <n v="0.15212426532325776"/>
        <n v="-0.21097246614922657"/>
        <n v="-0.16816327686816615"/>
        <n v="-0.15202098717450452"/>
        <n v="-6.1667894170301919E-2"/>
        <n v="-0.39087728740581268"/>
        <n v="-6.2503540875871053E-2"/>
        <n v="-0.14476910159529813"/>
        <n v="-0.16851028270352941"/>
        <n v="-0.11213887809301716"/>
        <n v="-0.13335924342531408"/>
        <n v="-0.25764995465733903"/>
        <n v="9.0290193030185331E-2"/>
        <n v="-0.24433216737919422"/>
        <n v="0.23635185904909969"/>
        <n v="-6.3473740864540176E-2"/>
        <n v="9.7430730478589384E-2"/>
        <n v="-0.20588806840264279"/>
        <n v="-0.48784816686099236"/>
        <n v="3.4635315455369887E-2"/>
        <n v="0.17548580816950896"/>
        <n v="-0.13470702525820638"/>
        <n v="-0.40836895970980697"/>
        <n v="-0.24916435329443087"/>
        <n v="-5.8860824215154872E-2"/>
        <n v="-0.43608010877570674"/>
        <n v="-0.18395761458846729"/>
        <n v="-0.35356353747663016"/>
        <n v="7.629879326950316E-2"/>
        <n v="-0.11188393297190742"/>
        <n v="3.7349158687893048E-2"/>
        <n v="0.28796476227490603"/>
        <n v="0.1917880006798483"/>
        <n v="0.23594135041892558"/>
        <n v="0.22268428552921363"/>
        <n v="-0.11169338847657359"/>
        <n v="0.2693969180216419"/>
        <n v="-6.3502067871508597E-2"/>
        <n v="0.27171973259305426"/>
        <n v="7.9880355864607955E-2"/>
        <n v="-1.8152812762384587E-2"/>
        <n v="0.23099494753206382"/>
        <n v="-0.33211291144977617"/>
        <n v="0.21483202084867722"/>
        <n v="0.15621636167922509"/>
        <n v="7.8741997620531454E-2"/>
        <n v="-0.16454203912423887"/>
        <n v="-0.18528831936914736"/>
        <n v="0.2152498442014617"/>
        <n v="-5.6441561384624299E-3"/>
        <n v="0.2004419013087077"/>
        <n v="0.24807376352614596"/>
        <n v="-0.20441476403603187"/>
        <n v="-0.1269191547221121"/>
        <n v="0.12566568466375846"/>
        <n v="0.27881961557417456"/>
        <n v="0.12526202481445819"/>
        <n v="0.1586312390232848"/>
        <n v="4.5585235963968136E-2"/>
        <n v="-0.12682001019772246"/>
        <n v="1.3731516627953163E-2"/>
        <n v="0.33706305591751179"/>
        <n v="-0.10852076369610789"/>
        <n v="0.37655798538326446"/>
        <n v="6.1572907920514975E-3"/>
        <n v="8.5787853344528403E-2"/>
        <n v="-4.7121382554453348E-2"/>
        <n v="0.1164623565631122"/>
        <n v="8.8832913518052087E-2"/>
        <n v="0.16054331199365479"/>
        <n v="1.274715313580096E-3"/>
        <n v="2.4337866857551967E-2"/>
        <n v="-0.11130702490903997"/>
        <n v="-0.2704903893543617"/>
        <n v="-0.1844725511302476"/>
        <n v="-5.0414990652087578E-2"/>
        <n v="-0.10308906010990875"/>
        <n v="-0.18700781825392326"/>
        <n v="-2.0253809982437192E-2"/>
        <n v="-0.2322451094701386"/>
        <n v="0.16647979300147855"/>
        <n v="0.18656357811729912"/>
        <n v="0.17598782225676904"/>
        <n v="0.13822558074447247"/>
        <n v="-2.7208090193190079E-2"/>
        <n v="-0.18633890400310912"/>
        <n v="3.3709138292448121E-2"/>
        <n v="-0.20809727494192959"/>
        <n v="0.12547447736672149"/>
        <n v="0.25612773675346556"/>
        <n v="0.11956121466205892"/>
        <n v="6.3268370064019142E-2"/>
        <n v="9.3664982510688E-2"/>
        <n v="-0.17593904028100379"/>
        <n v="-0.3504688119653277"/>
        <n v="0.30073196009845837"/>
        <n v="-0.32877032462749978"/>
        <n v="-0.34383321058296978"/>
        <n v="-2.8815647838649247E-2"/>
        <n v="-4.2292221403886485E-2"/>
        <n v="0.11912164788185005"/>
        <n v="0.18816922553962953"/>
        <n v="-0.60355645572488814"/>
        <n v="-8.4961803844258305E-2"/>
        <n v="-5.9125545294884153E-2"/>
        <n v="-0.16425414990652076"/>
        <n v="-0.44768001812928448"/>
        <n v="-9.0660585802504093E-2"/>
        <e v="#DIV/0!"/>
        <n v="-0.42486261401620301"/>
        <n v="0.20586652314316473"/>
        <n v="-0.14392947103274564"/>
        <n v="-0.48490878703756157"/>
        <n v="-0.36324429210809583"/>
        <n v="-0.1097034162370403"/>
        <n v="-1.2333203782873406E-2"/>
        <n v="0.40846127698147416"/>
        <n v="0.1242518460940536"/>
        <n v="0.18345986063112585"/>
        <n v="0.3738810832247465"/>
        <n v="7.4593395761458806E-2"/>
        <n v="-0.13912809472551133"/>
        <n v="0.22147946625210524"/>
        <n v="0.11983740298000116"/>
        <n v="3.7703246274998589E-2"/>
        <n v="0.1393688742847432"/>
        <n v="0.37703246274998592"/>
        <n v="0.42639935414424124"/>
        <n v="0.37007110078749095"/>
        <n v="-4.5960732181204556E-2"/>
        <n v="0.27366721432213476"/>
        <n v="-3.0642739788113976E-2"/>
        <n v="0.36920004532321127"/>
        <n v="-0.13597616271537755"/>
        <n v="2.1420650566781656E-2"/>
        <n v="3.6625184820108451E-2"/>
        <n v="5.8187589065941285E-2"/>
        <n v="0.13093017230211174"/>
        <n v="-8.4102883689309391E-2"/>
        <n v="0.2503115970766529"/>
        <n v="-0.13705569549398261"/>
        <n v="-0.15155248891079348"/>
        <n v="5.0045342660966441E-2"/>
        <n v="0.19573253640020405"/>
        <n v="7.8345419522973289E-2"/>
        <n v="6.7659056144127788E-2"/>
        <n v="-3.6120906801007539E-2"/>
        <n v="-2.0850825636719843E-2"/>
        <n v="0.22532009517874349"/>
        <n v="0.33842466640756591"/>
        <n v="0.1999157922010624"/>
        <n v="4.9225256359413064E-2"/>
        <n v="-6.0220551996057171E-2"/>
        <n v="-0.36284771401053761"/>
        <n v="-6.088890147866978E-2"/>
        <n v="-0.2536598004922917"/>
        <n v="0.12992181746076714"/>
        <n v="-0.10562896748283453"/>
        <n v="0.19962419911286347"/>
        <n v="-6.2968001036403709E-2"/>
        <n v="0.21620028501101179"/>
        <n v="1.4833527659023248E-2"/>
        <n v="-0.4057232626909808"/>
        <n v="0.17676462356563111"/>
        <n v="0.18006218422075401"/>
        <n v="2.7193926689706997E-3"/>
        <n v="-1.4687037949729019E-2"/>
        <n v="0.20277179763186234"/>
        <n v="0.11967718087727944"/>
        <n v="3.0774711750226707E-2"/>
        <n v="-0.18191995521970333"/>
        <n v="4.7483145430853906E-2"/>
        <n v="-0.13987801872843761"/>
        <n v="8.9434450468210844E-2"/>
        <n v="-0.35297318305479986"/>
        <n v="1.4516129032258117E-2"/>
        <n v="0.21439305609534914"/>
        <n v="-0.12695773859501816"/>
        <n v="0.1569439046508615"/>
        <n v="-9.6226842671803217E-2"/>
        <n v="-0.37061976343026121"/>
        <n v="-0.32959580256509907"/>
        <n v="0.20201450965150936"/>
        <n v="-4.0635091496232428E-2"/>
        <n v="-7.4124695484674985E-2"/>
        <n v="-9.5498121518331439E-2"/>
        <n v="-4.5407436196398436E-3"/>
        <n v="-4.9572262194776499E-2"/>
        <n v="6.0968373915477228E-2"/>
        <n v="-0.34234356781966574"/>
        <n v="3.1444061113849162E-2"/>
        <n v="-0.11895323228397453"/>
        <n v="7.3196986006458645E-2"/>
        <n v="-7.5016193807487988E-2"/>
        <n v="-7.410345022944867E-2"/>
        <n v="0.23497252280324074"/>
        <n v="3.1143930560953593E-2"/>
        <n v="6.2985099994334645E-2"/>
        <n v="-7.7637839350685731E-2"/>
        <n v="1.6757023164120283E-2"/>
        <n v="0.15315704492663304"/>
        <n v="6.3641476633602631E-2"/>
        <n v="6.7878590448133352E-2"/>
        <n v="0.36963911393122206"/>
        <n v="0.23276978883275046"/>
        <n v="0.11532774765894532"/>
        <n v="-0.2347813155062036"/>
        <n v="0.27130899099201189"/>
        <n v="-4.9365202746469772E-2"/>
        <n v="0.22464024701150082"/>
        <n v="-0.10480992578324175"/>
        <n v="0.25129550459904137"/>
        <n v="-2.4432043510282705E-2"/>
        <n v="-0.1871615494235005"/>
        <n v="3.3417296389588735E-3"/>
        <n v="0.12545018784816692"/>
        <n v="0.25265578442803471"/>
        <n v="0.17042821158690166"/>
        <n v="0.22682142654807091"/>
        <n v="0.40664126678375168"/>
        <n v="0.38335646705569104"/>
        <n v="0.3468004645629143"/>
        <n v="6.8150019432569015E-2"/>
        <n v="0.27787925897136934"/>
        <n v="0.20245498121518329"/>
        <n v="-4.9205273533760543E-2"/>
        <n v="0.42695881253186796"/>
        <n v="0.29989635963207673"/>
        <n v="0.13588547739344473"/>
        <n v="0.13846353154553698"/>
        <n v="0.22937085717523095"/>
        <n v="0.12114911257934964"/>
        <n v="0.34448620009857062"/>
        <n v="1.0190203497290145E-2"/>
        <n v="0.15476020042949182"/>
        <n v="-6.7696592822904522E-2"/>
        <n v="0.41141339551755418"/>
        <n v="0.31212592304702691"/>
        <n v="6.5475603745687519E-2"/>
        <n v="0.31110843578267533"/>
        <n v="0.22076693872263242"/>
        <n v="-6.5060240963855459E-2"/>
        <n v="-2.7965837629596063E-2"/>
        <n v="-6.605149849866862E-2"/>
        <n v="0.22417285139652157"/>
        <n v="0.23802953750485817"/>
        <n v="8.3117828155611542E-2"/>
        <n v="0.11337884539119607"/>
        <n v="5.5752040419743451E-2"/>
        <n v="0.13641572203055696"/>
        <n v="0.42332556030573909"/>
        <n v="-5.6052065038807906E-2"/>
        <n v="0.26465623459832421"/>
        <n v="0.26660670783525015"/>
        <n v="0.11157299869695782"/>
        <n v="-4.9012803807149764E-2"/>
        <n v="0.31768738315109635"/>
        <n v="0.26684803731053247"/>
        <n v="1.9552716559968365E-2"/>
        <n v="-2.1351481502464353E-2"/>
        <n v="0.50166421165939601"/>
        <n v="-0.12167157668120783"/>
        <n v="7.3459832429768362E-2"/>
        <n v="0.10766387173531243"/>
        <n v="0.11481668066050932"/>
        <n v="0.21728938870318973"/>
        <n v="0.19269983158440213"/>
        <n v="2.4588677289804402E-2"/>
        <n v="0.10834592779177159"/>
        <n v="0.16249079372273528"/>
        <n v="0.15154948728117387"/>
        <n v="0.34572403829811349"/>
        <n v="0.17182454251883755"/>
        <n v="3.7476630219251086E-2"/>
        <n v="-0.11662936944082476"/>
        <n v="0.24938388759843644"/>
        <n v="-1.3784168933799698E-2"/>
        <n v="0.26499507146377532"/>
        <n v="8.456406270242256E-2"/>
        <n v="6.1427371956339218E-2"/>
      </sharedItems>
    </cacheField>
    <cacheField name="SLP - SA cat t.10 2021" numFmtId="9">
      <sharedItems containsMixedTypes="1" containsNumber="1" minValue="-1" maxValue="0.15476020042949182"/>
    </cacheField>
    <cacheField name="SLP - SA cat t.10 2022" numFmtId="9">
      <sharedItems containsMixedTypes="1" containsNumber="1" minValue="-1" maxValue="0.15476020042949182" count="395">
        <n v="-0.23464191771303797"/>
        <n v="-0.40843668733746741"/>
        <n v="-0.5168395693003589"/>
        <n v="-0.55513555196032471"/>
        <n v="-0.24234229804808499"/>
        <n v="-0.18481838204535023"/>
        <n v="-0.34286909495945284"/>
        <n v="-0.26250930567273811"/>
        <n v="-0.10796565586381467"/>
        <n v="-0.2892278455691138"/>
        <n v="-0.2080781811492306"/>
        <n v="-0.32967930205482554"/>
        <n v="-0.28211137487336896"/>
        <n v="-7.1498052023325279E-2"/>
        <n v="-0.20087516593736179"/>
        <n v="-0.28807878595440772"/>
        <n v="-0.39899501539733173"/>
        <n v="-0.16948227543143715"/>
        <n v="-0.35443095392896556"/>
        <n v="-0.10988806064179908"/>
        <n v="-0.24239583490834674"/>
        <n v="-0.11076749102709089"/>
        <n v="-0.23962292458491694"/>
        <n v="-0.30162532506501294"/>
        <n v="-0.28747726043561633"/>
        <n v="-0.41451398790501015"/>
        <n v="-0.11441788357671533"/>
        <n v="-0.19364349758833926"/>
        <n v="-0.36081716343268655"/>
        <n v="-0.30158316534736224"/>
        <n v="-0.5077893866771499"/>
        <n v="-0.3290328924725896"/>
        <n v="-0.39004893881891622"/>
        <n v="-0.16590818163632728"/>
        <n v="-0.26716260691191512"/>
        <n v="-0.12326465293058614"/>
        <n v="-0.26736420863762583"/>
        <n v="-0.40239933133389055"/>
        <n v="-0.5545357868263352"/>
        <n v="-0.18630709474408774"/>
        <n v="-1.5443088617723486E-2"/>
        <n v="-0.70352524706229413"/>
        <n v="-0.43194177742161471"/>
        <n v="-0.12627464477112943"/>
        <n v="-1"/>
        <n v="-0.31661831948473373"/>
        <n v="-0.3392201037240879"/>
        <n v="-0.26421418167339505"/>
        <n v="-0.53330208506584809"/>
        <n v="-0.50914011823941208"/>
        <n v="-9.2625006145828262E-2"/>
        <n v="-0.25820345149712376"/>
        <n v="-0.19482396479295858"/>
        <n v="-0.25375609215214873"/>
        <n v="-0.15283937263385619"/>
        <n v="-0.26419783956791359"/>
        <n v="-0.20774728274356052"/>
        <n v="-0.45980313591484345"/>
        <n v="-4.63595459658451E-2"/>
        <n v="-0.37848960125866571"/>
        <n v="-0.41051182457347951"/>
        <n v="-0.27749973539773498"/>
        <n v="-9.0987757510202161E-2"/>
        <n v="-0.32052658370755643"/>
        <n v="-0.18457191438287654"/>
        <n v="-0.49972027760557625"/>
        <n v="-5.5868036776636071E-2"/>
        <n v="-0.2582416483296659"/>
        <n v="-0.30654046398637164"/>
        <n v="-1.1370291329594561E-2"/>
        <n v="-0.57108224846404687"/>
        <n v="-0.16242686464427952"/>
        <n v="-0.42780372683022766"/>
        <n v="-0.49795958503367915"/>
        <n v="-0.26405281056211244"/>
        <n v="-0.30188346412245282"/>
        <n v="-0.52214956487536257"/>
        <n v="-0.25559570789925956"/>
        <n v="-0.21400023184198452"/>
        <n v="-0.34637927585517098"/>
        <n v="-5.4980996199239761E-2"/>
        <n v="-0.24860012801709583"/>
        <n v="-0.5407443827130145"/>
        <n v="-0.2553487457852639"/>
        <n v="-0.25067158574877396"/>
        <n v="-7.5484726149255832E-2"/>
        <n v="-0.54435993972108399"/>
        <n v="-0.14699985110923622"/>
        <n v="-0.38609250495184239"/>
        <n v="-0.12804955995870004"/>
        <n v="-0.34816362653031124"/>
        <n v="-0.21802448497959587"/>
        <n v="-0.53551970404866656"/>
        <n v="-0.48499327154240435"/>
        <n v="-0.40370241569267834"/>
        <n v="-0.16338776117921486"/>
        <n v="-0.45203303997246674"/>
        <n v="-0.61590839217583693"/>
        <n v="-0.45039841541043585"/>
        <n v="-0.18548811355402253"/>
        <n v="-0.49143025714145233"/>
        <n v="-0.84489404592162842"/>
        <n v="-0.30464036772154762"/>
        <n v="-0.17750550110021995"/>
        <n v="-0.31908156743202715"/>
        <n v="-0.61470082108264923"/>
        <n v="-0.51027916798967798"/>
        <n v="-0.52561601927312496"/>
        <n v="-0.31410590491174595"/>
        <n v="-0.22628785702405604"/>
        <n v="-0.32656959543573688"/>
        <n v="-0.32253756092152142"/>
        <n v="-0.29742806598424476"/>
        <n v="-0.45286395594670342"/>
        <n v="-0.51591897626643679"/>
        <n v="2.1524641421410438E-2"/>
        <n v="-0.43845351316207259"/>
        <n v="-0.40798645236403225"/>
        <n v="-0.35635478637101142"/>
        <n v="-0.33219428358306746"/>
        <n v="-0.56649076916098406"/>
        <n v="-0.33278900867391425"/>
        <n v="-0.24171422899399483"/>
        <n v="-0.40823341447802786"/>
        <n v="-0.32608289493092091"/>
        <n v="-0.34218988150843205"/>
        <n v="-0.43653080289099766"/>
        <n v="-0.17243227297310587"/>
        <n v="-0.42642214464821288"/>
        <n v="-6.1566448694626096E-2"/>
        <n v="-0.33347949458447357"/>
        <n v="-2.6969080351382273E-2"/>
        <n v="-0.39724175229853975"/>
        <n v="-0.61125915728403568"/>
        <n v="-0.21467623776980191"/>
        <n v="-0.163413318818009"/>
        <n v="-0.13470702525820638"/>
        <n v="-0.55093170755691034"/>
        <n v="-0.46563446583102747"/>
        <n v="-5.8860824215154872E-2"/>
        <n v="-0.59866136454128049"/>
        <n v="-0.33756751350270053"/>
        <n v="-0.5399347818417326"/>
        <n v="-0.23400416307563593"/>
        <n v="-0.2790608121624325"/>
        <n v="-0.26172440036086708"/>
        <n v="-2.2390481341265641E-2"/>
        <n v="-0.15181113950335406"/>
        <n v="3.2906581316264026E-3"/>
        <n v="-7.1940606716161148E-2"/>
        <n v="-0.36779714834358984"/>
        <n v="-9.6577306701745316E-2"/>
        <n v="-0.33349965475704463"/>
        <n v="-9.4924172550916994E-2"/>
        <n v="7.9880355864607955E-2"/>
        <n v="-0.12945059308154258"/>
        <n v="-6.563252863955947E-2"/>
        <n v="-0.52466849116228442"/>
        <n v="-0.13541083911678276"/>
        <n v="-0.17712727620948426"/>
        <n v="-0.23226534819138048"/>
        <n v="-0.3658586951177541"/>
        <n v="-0.3386477295459091"/>
        <n v="-0.13511347657135941"/>
        <n v="-0.29232250228061951"/>
        <n v="-0.14565220678289006"/>
        <n v="-0.11175287660462363"/>
        <n v="-0.43378643321186822"/>
        <n v="-0.37863324110054386"/>
        <n v="-0.19887002232739109"/>
        <n v="3.8097619523904926E-2"/>
        <n v="-0.1991573047865289"/>
        <n v="-0.17540862149780001"/>
        <n v="-0.25586283018582634"/>
        <n v="-0.37856268049654501"/>
        <n v="-0.27853294424200264"/>
        <n v="-4.8419694472584658E-2"/>
        <n v="-0.3655392090156292"/>
        <n v="-2.0311373865360267E-2"/>
        <n v="-0.10789617350737013"/>
        <n v="-3.7292173308849125E-2"/>
        <n v="-4.7121382554453348E-2"/>
        <n v="-1.0094793786292196E-2"/>
        <n v="-3.4592287458434685E-2"/>
        <n v="-0.17404780984925228"/>
        <n v="-0.2873983801301338"/>
        <n v="2.4337866857551967E-2"/>
        <n v="-0.21204526279219812"/>
        <n v="-0.40781156231246241"/>
        <n v="-0.41959367172182993"/>
        <n v="-0.32418565502920699"/>
        <n v="-0.3616734959251251"/>
        <n v="-0.42139800716694131"/>
        <n v="-0.30272011128415255"/>
        <n v="-0.41724765229362309"/>
        <n v="-5.309561912382469E-2"/>
        <n v="-3.6792358471694306E-2"/>
        <n v="-0.10738482717931072"/>
        <n v="9.2014492034343948E-3"/>
        <n v="-0.30766943365035199"/>
        <n v="-0.38240326466394609"/>
        <n v="-0.26431498253625046"/>
        <n v="-0.43640725564610827"/>
        <n v="-0.19900610349224584"/>
        <n v="-4.6555877870101799E-2"/>
        <n v="-0.20321453951645818"/>
        <n v="-0.24327784245833137"/>
        <n v="-0.16987069177442352"/>
        <n v="-0.41352041973479287"/>
        <n v="-0.5377322829883423"/>
        <n v="-1.2699739416883895E-2"/>
        <n v="-0.52228959079889714"/>
        <n v="-0.53300976256356758"/>
        <n v="-0.30881352344376062"/>
        <n v="-0.31840472554445065"/>
        <n v="-0.15054820787649345"/>
        <n v="-0.15438660154930925"/>
        <n v="-0.7178533448246317"/>
        <n v="-0.25720644128825765"/>
        <n v="-0.3303849080948133"/>
        <n v="-0.40520434854922349"/>
        <n v="-0.60691695520913669"/>
        <n v="-0.352828220209565"/>
        <e v="#DIV/0!"/>
        <n v="-0.5906779362031338"/>
        <n v="-0.14179153373552875"/>
        <n v="-0.24096977517494675"/>
        <n v="-0.63341246201067469"/>
        <n v="-0.54682452081789823"/>
        <n v="-0.3663808962204716"/>
        <n v="-0.2503269580608683"/>
        <n v="2.3940204928154184E-3"/>
        <n v="-0.14665421112149082"/>
        <n v="-0.15773823023925077"/>
        <n v="-2.2216510173327049E-2"/>
        <n v="-0.12768553710742145"/>
        <n v="-0.38732227547867815"/>
        <n v="-7.2855105954078403E-2"/>
        <n v="-0.20301797783389025"/>
        <n v="-0.26147239820372864"/>
        <n v="-0.18911753884613242"/>
        <n v="-1.9973690974794685E-2"/>
        <n v="1.516044977345014E-2"/>
        <n v="-2.4928053384136874E-2"/>
        <n v="-4.5960732181204556E-2"/>
        <n v="-9.3538160686655436E-2"/>
        <n v="-0.31011385457459517"/>
        <n v="-2.5547978690697505E-2"/>
        <n v="-0.344176213186489"/>
        <n v="-0.17084916983396675"/>
        <n v="-0.15850670134026798"/>
        <n v="-0.19679925266728943"/>
        <n v="-0.14158513201239001"/>
        <n v="-0.34816114025936062"/>
        <n v="-0.11016022297150861"/>
        <n v="-0.23487517990967294"/>
        <n v="-0.31126225245049005"/>
        <n v="-0.20297949751708547"/>
        <n v="-0.14900383547283158"/>
        <n v="-0.23254759060737554"/>
        <n v="-0.24015301570981448"/>
        <n v="-0.14538190480917171"/>
        <n v="-0.13184277135341707"/>
        <n v="-0.12794653522234145"/>
        <n v="1.5910320074733333E-2"/>
        <n v="-8.9222675647770297E-2"/>
        <n v="-0.25327224801044296"/>
        <n v="-0.23712242448489693"/>
        <n v="-0.54654227840190306"/>
        <n v="-0.33163987883736284"/>
        <n v="-0.43350213874821769"/>
        <n v="-0.19584095639858676"/>
        <n v="-0.3211416490486258"/>
        <n v="-2.619023804760947E-2"/>
        <n v="-0.28876050936624226"/>
        <n v="-7.6862185948178452E-2"/>
        <n v="-0.22970647524460397"/>
        <n v="-0.51758851770354064"/>
        <n v="4.337187949774176E-2"/>
        <n v="-0.10429224642312804"/>
        <n v="-0.28637021132900892"/>
        <n v="-0.20016003200640128"/>
        <n v="-0.14399403258891888"/>
        <n v="-9.1088217643528646E-2"/>
        <n v="-0.21760656866119285"/>
        <n v="-0.27465382897414264"/>
        <n v="-0.25451209862356411"/>
        <n v="-0.30178535707141418"/>
        <n v="-0.11563812762552513"/>
        <n v="-0.50888440926299228"/>
        <n v="-0.22994739171050693"/>
        <n v="-7.8233934805054389E-2"/>
        <n v="-0.22592188197925456"/>
        <n v="-0.12183981513348748"/>
        <n v="-0.35678969411978162"/>
        <n v="-0.48909281856371273"/>
        <n v="-0.49114017404985499"/>
        <n v="-8.7629676975269188E-2"/>
        <n v="-0.31722535544904257"/>
        <n v="-0.34105971947119862"/>
        <n v="-0.31345198879000941"/>
        <n v="-0.24441221298982255"/>
        <n v="-0.32358588989521753"/>
        <n v="-5.9298228199910673E-2"/>
        <n v="-0.50081616598652834"/>
        <n v="-0.16271254250850165"/>
        <n v="-0.33125522395398005"/>
        <n v="-0.23621170197216881"/>
        <n v="-0.29790550174541525"/>
        <n v="-0.34104459934177028"/>
        <n v="-0.12107695641874684"/>
        <n v="-0.21732631889473425"/>
        <n v="-0.24347944418404219"/>
        <n v="-0.1821926646483697"/>
        <n v="-0.17463492698539701"/>
        <n v="-0.1793045748471607"/>
        <n v="6.3641476633602631E-2"/>
        <n v="-0.23999677437238856"/>
        <n v="-2.5235496015845866E-2"/>
        <n v="-6.4285363095530748E-2"/>
        <n v="-9.4618923784756864E-2"/>
        <n v="-0.45539813820806307"/>
        <n v="-9.5216495053197583E-2"/>
        <n v="-0.27843551797040178"/>
        <n v="-0.12843037936404733"/>
        <n v="-0.36289822640881808"/>
        <n v="-5.0223708146909921E-2"/>
        <n v="-0.30569373673838646"/>
        <n v="-0.38302768081026606"/>
        <n v="-0.11039257531391139"/>
        <n v="-0.1457446285461429"/>
        <n v="-4.9191209007325917E-2"/>
        <n v="3.7753734676658747E-2"/>
        <n v="-0.12687804607607442"/>
        <n v="1.09872940512374E-3"/>
        <n v="-1.5472932448301667E-2"/>
        <n v="-4.1489635151276863E-2"/>
        <n v="-0.18923742563547868"/>
        <n v="-3.0045724961895927E-2"/>
        <n v="-8.7295343920546817E-2"/>
        <n v="-0.22818063612722544"/>
        <n v="1.5558613181728896E-2"/>
        <n v="-1.3333988888342651E-2"/>
        <n v="-0.13782388514676244"/>
        <n v="-0.1358670534441222"/>
        <n v="-0.1250636305446774"/>
        <n v="-0.14900929249225633"/>
        <n v="9.1403280656131222E-2"/>
        <n v="1.0190203497290145E-2"/>
        <n v="0.15476020042949182"/>
        <n v="-0.29234967304193921"/>
        <n v="7.1311273907271724E-2"/>
        <n v="-4.0513299572250399E-3"/>
        <n v="-0.13508701740348064"/>
        <n v="-6.689145259083408E-2"/>
        <n v="-7.3395938836717731E-2"/>
        <n v="-0.29034859137617391"/>
        <n v="-0.30820871826662838"/>
        <n v="-0.33531407028844168"/>
        <n v="-0.12876302221147004"/>
        <n v="-6.0293033089139143E-2"/>
        <n v="-3.9659536453422045E-2"/>
        <n v="-0.20761449718009578"/>
        <n v="-0.19864791779340193"/>
        <n v="-7.7500500100019909E-2"/>
        <n v="8.0353016372486277E-2"/>
        <n v="-0.32819752937085134"/>
        <n v="2.660032006401283E-2"/>
        <n v="-9.8563083699996445E-2"/>
        <n v="-0.20889970818150194"/>
        <n v="-0.32318772648693878"/>
        <n v="-6.2209252511201414E-2"/>
        <n v="-3.8418801317665618E-2"/>
        <n v="-0.27439002877864627"/>
        <n v="-0.30350131797128177"/>
        <n v="6.8726028294802163E-2"/>
        <n v="-0.37489856913175174"/>
        <n v="-0.12860572114422877"/>
        <n v="-0.2116818119963107"/>
        <n v="-1.1553923271626482E-2"/>
        <n v="-0.1336619441462418"/>
        <n v="-9.4699837750135268E-2"/>
        <n v="-0.22230198141501553"/>
        <n v="-1.729118070375708E-2"/>
        <n v="-0.17266179798499073"/>
        <n v="-0.18044866464056933"/>
        <n v="-4.2255721708977789E-2"/>
        <n v="-0.16601902112282074"/>
        <n v="-0.26163367958429723"/>
        <n v="-0.37131005841409992"/>
        <n v="-0.11082046862321136"/>
        <n v="-0.25142829047642462"/>
        <n v="2.6875375075015123E-2"/>
        <n v="-0.17677860268449785"/>
        <n v="-5.8891260112164411E-2"/>
      </sharedItems>
    </cacheField>
    <cacheField name="NA cert 2020" numFmtId="0">
      <sharedItems containsSemiMixedTypes="0" containsString="0" containsNumber="1" minValue="232.44" maxValue="232.44"/>
    </cacheField>
    <cacheField name="NA cert 2021" numFmtId="0">
      <sharedItems containsSemiMixedTypes="0" containsString="0" containsNumber="1" minValue="298.10000000000002" maxValue="298.10000000000002"/>
    </cacheField>
    <cacheField name="NA cert 2022" numFmtId="0">
      <sharedItems containsSemiMixedTypes="0" containsString="0" containsNumber="1" containsInteger="1" minValue="295" maxValue="295"/>
    </cacheField>
    <cacheField name="SA Cert 2020" numFmtId="0">
      <sharedItems containsSemiMixedTypes="0" containsString="0" containsNumber="1" minValue="421.09" maxValue="421.09"/>
    </cacheField>
    <cacheField name="SA cert 2021" numFmtId="0">
      <sharedItems containsSemiMixedTypes="0" containsString="0" containsNumber="1" minValue="522.70000000000005" maxValue="522.70000000000005"/>
    </cacheField>
    <cacheField name="SA cert 2022" numFmtId="0">
      <sharedItems containsSemiMixedTypes="0" containsString="0" containsNumber="1" containsInteger="1" minValue="525" maxValue="525"/>
    </cacheField>
    <cacheField name="SA cert cat 2020" numFmtId="0">
      <sharedItems containsString="0" containsBlank="1" containsNumber="1" minValue="365.77" maxValue="710"/>
    </cacheField>
    <cacheField name="SA cert cat 2021" numFmtId="0">
      <sharedItems containsString="0" containsBlank="1" containsNumber="1" minValue="453.88" maxValue="730"/>
    </cacheField>
    <cacheField name="SA cert cat 2022" numFmtId="0">
      <sharedItems containsString="0" containsBlank="1" containsNumber="1" minValue="453.88" maxValue="730"/>
    </cacheField>
    <cacheField name="SA cert cat t.10 2021" numFmtId="0">
      <sharedItems containsString="0" containsBlank="1" containsNumber="1" containsInteger="1" minValue="730" maxValue="1100"/>
    </cacheField>
    <cacheField name="SA cert cat t.10 2022" numFmtId="0">
      <sharedItems containsString="0" containsBlank="1" containsNumber="1" containsInteger="1" minValue="730" maxValue="1100"/>
    </cacheField>
    <cacheField name="cert - NA cert 2020" numFmtId="9">
      <sharedItems containsSemiMixedTypes="0" containsString="0" containsNumber="1" minValue="-1" maxValue="4.592841163310962"/>
    </cacheField>
    <cacheField name="cert - NA cert 2021" numFmtId="9">
      <sharedItems containsSemiMixedTypes="0" containsString="0" containsNumber="1" minValue="-1" maxValue="4.3673264005367329"/>
    </cacheField>
    <cacheField name="cert - NA cert 2022" numFmtId="9">
      <sharedItems containsSemiMixedTypes="0" containsString="0" containsNumber="1" minValue="-1" maxValue="4.4237288135593218"/>
    </cacheField>
    <cacheField name="cert - SA cert 2020" numFmtId="9">
      <sharedItems containsSemiMixedTypes="0" containsString="0" containsNumber="1" minValue="-1" maxValue="2.0872260086917289"/>
    </cacheField>
    <cacheField name="cert - SA cert 2021" numFmtId="9">
      <sharedItems containsSemiMixedTypes="0" containsString="0" containsNumber="1" minValue="-1" maxValue="2.0610292710924045"/>
    </cacheField>
    <cacheField name="cert - SA cert 2022" numFmtId="9">
      <sharedItems containsSemiMixedTypes="0" containsString="0" containsNumber="1" minValue="-1" maxValue="2.0476190476190474"/>
    </cacheField>
    <cacheField name="cert - SA cat 2020" numFmtId="9">
      <sharedItems containsMixedTypes="1" containsNumber="1" minValue="-1" maxValue="2.0073543483609919"/>
    </cacheField>
    <cacheField name="cert - SA cat 2021" numFmtId="9">
      <sharedItems containsMixedTypes="1" containsNumber="1" minValue="-1" maxValue="1.4235480743808937"/>
    </cacheField>
    <cacheField name="cert - SA cat 2022" numFmtId="9">
      <sharedItems containsMixedTypes="1" containsNumber="1" minValue="-1" maxValue="1.4235480743808937" count="24">
        <n v="-0.53953124280517561"/>
        <n v="-0.50172734520329532"/>
        <n v="-0.12280701754385964"/>
        <n v="-0.33903234335066534"/>
        <n v="0.10161276108222439"/>
        <n v="-0.23255207134195943"/>
        <n v="0.22807017543859648"/>
        <n v="1.4235480743808937"/>
        <n v="-0.16954557533882547"/>
        <n v="-0.47368421052631576"/>
        <n v="0.16263619452564435"/>
        <n v="-1"/>
        <n v="-0.31506849315068491"/>
        <n v="0.54225786551511412"/>
        <n v="0.82699973425458395"/>
        <n v="7.4427100121256792E-2"/>
        <n v="0.98290296994800386"/>
        <n v="0.68838544304768923"/>
        <n v="0.92982456140350878"/>
        <n v="-0.58904109589041098"/>
        <n v="1.1917808219178083"/>
        <n v="0.50684931506849318"/>
        <e v="#DIV/0!"/>
        <n v="-4.1095890410958902E-2"/>
      </sharedItems>
    </cacheField>
    <cacheField name="cert - SA cat t.10 2021" numFmtId="9">
      <sharedItems containsMixedTypes="1" containsNumber="1" minValue="-1" maxValue="1.1917808219178083"/>
    </cacheField>
    <cacheField name="cert - SA cat t.10 2022" numFmtId="9">
      <sharedItems containsMixedTypes="1" containsNumber="1" minValue="-1" maxValue="1.1917808219178083" count="16">
        <n v="-0.70588235294117652"/>
        <n v="-0.72727272727272729"/>
        <n v="-0.54545454545454541"/>
        <n v="-0.50980392156862742"/>
        <n v="-0.36363636363636365"/>
        <n v="0"/>
        <n v="-1"/>
        <n v="-0.31506849315068491"/>
        <n v="-0.31372549019607843"/>
        <n v="-0.18181818181818182"/>
        <n v="7.8431372549019607E-2"/>
        <n v="-0.58904109589041098"/>
        <n v="1.1917808219178083"/>
        <n v="0.50684931506849318"/>
        <e v="#DIV/0!"/>
        <n v="-4.1095890410958902E-2"/>
      </sharedItems>
    </cacheField>
    <cacheField name="NA CV 2020" numFmtId="0">
      <sharedItems containsSemiMixedTypes="0" containsString="0" containsNumber="1" minValue="855.72" maxValue="855.72"/>
    </cacheField>
    <cacheField name="NA CV 2021" numFmtId="0">
      <sharedItems containsSemiMixedTypes="0" containsString="0" containsNumber="1" minValue="860.25" maxValue="860.25"/>
    </cacheField>
    <cacheField name="NA CV 2022" numFmtId="0">
      <sharedItems containsSemiMixedTypes="0" containsString="0" containsNumber="1" containsInteger="1" minValue="865" maxValue="865"/>
    </cacheField>
    <cacheField name="SA CV 2020" numFmtId="0">
      <sharedItems containsSemiMixedTypes="0" containsString="0" containsNumber="1" containsInteger="1" minValue="1100" maxValue="1100"/>
    </cacheField>
    <cacheField name="SA CV 2021" numFmtId="0">
      <sharedItems containsSemiMixedTypes="0" containsString="0" containsNumber="1" minValue="1147.0899999999999" maxValue="1147.0899999999999"/>
    </cacheField>
    <cacheField name="SA CV 2022" numFmtId="0">
      <sharedItems containsSemiMixedTypes="0" containsString="0" containsNumber="1" containsInteger="1" minValue="1150" maxValue="1150"/>
    </cacheField>
    <cacheField name="SA CV  cat 2020" numFmtId="0">
      <sharedItems containsString="0" containsBlank="1" containsNumber="1" minValue="1056.55" maxValue="1201.1099999999999"/>
    </cacheField>
    <cacheField name="SA CV cat 2021" numFmtId="0">
      <sharedItems containsString="0" containsBlank="1" containsNumber="1" minValue="1062.31" maxValue="1403.44"/>
    </cacheField>
    <cacheField name="SA CV cat 2022" numFmtId="0">
      <sharedItems containsString="0" containsBlank="1" containsNumber="1" minValue="1062.31" maxValue="1403.44"/>
    </cacheField>
    <cacheField name="SA CV cat t.10 2021" numFmtId="0">
      <sharedItems containsString="0" containsBlank="1" containsNumber="1" minValue="1403.44" maxValue="1531.86"/>
    </cacheField>
    <cacheField name="SA CV cat t.10 2022" numFmtId="0">
      <sharedItems containsString="0" containsBlank="1" containsNumber="1" minValue="1403.44" maxValue="1531.86"/>
    </cacheField>
    <cacheField name="CV - NA CV 2020" numFmtId="9">
      <sharedItems containsSemiMixedTypes="0" containsString="0" containsNumber="1" minValue="-1" maxValue="0.64620436591408403"/>
    </cacheField>
    <cacheField name="CV -NA CV 2021" numFmtId="9">
      <sharedItems containsSemiMixedTypes="0" containsString="0" containsNumber="1" minValue="-1" maxValue="0.92888113920371973"/>
    </cacheField>
    <cacheField name="CV -NA CV 2022" numFmtId="9">
      <sharedItems containsSemiMixedTypes="0" containsString="0" containsNumber="1" minValue="-1" maxValue="0.9182890173410404"/>
    </cacheField>
    <cacheField name="CV - SA CV 2020" numFmtId="9">
      <sharedItems containsSemiMixedTypes="0" containsString="0" containsNumber="1" minValue="-1" maxValue="0.28062727272727278"/>
    </cacheField>
    <cacheField name="CV - SA CV 2021" numFmtId="9">
      <sharedItems containsSemiMixedTypes="0" containsString="0" containsNumber="1" minValue="-1" maxValue="0.44654735025150605"/>
    </cacheField>
    <cacheField name="CV - SA CV 2022" numFmtId="9">
      <sharedItems containsSemiMixedTypes="0" containsString="0" containsNumber="1" minValue="-1" maxValue="0.44288695652173909"/>
    </cacheField>
    <cacheField name="CV - SA CV cat 2020" numFmtId="9">
      <sharedItems containsMixedTypes="1" containsNumber="1" minValue="-1" maxValue="0.27964601769911507"/>
    </cacheField>
    <cacheField name="CV - SA CV cat 2021" numFmtId="9">
      <sharedItems containsMixedTypes="1" containsNumber="1" minValue="-1" maxValue="0.53464619555496984"/>
    </cacheField>
    <cacheField name="CV - SA CV cat 2022" numFmtId="9">
      <sharedItems containsMixedTypes="1" containsNumber="1" minValue="-1" maxValue="0.53464619555496984" count="395">
        <n v="-0.35601249349297243"/>
        <n v="-0.12250689347471329"/>
        <n v="-0.44822289182049135"/>
        <n v="-0.23860266777117783"/>
        <n v="-0.26641852142573791"/>
        <n v="7.4535681674840745E-2"/>
        <n v="-0.35738155528988713"/>
        <n v="-6.4348925410872296E-2"/>
        <n v="9.1090949654197964E-2"/>
        <n v="-1.8763113680030342E-2"/>
        <n v="-6.9527727311236742E-2"/>
        <n v="0.12522709943425175"/>
        <n v="-0.1579011776223512"/>
        <n v="0.12445519669399709"/>
        <n v="0.10873656934984254"/>
        <n v="-0.17796123542092229"/>
        <n v="-0.15160358087563891"/>
        <n v="0.20320056718912213"/>
        <n v="-3.9583549058184481E-2"/>
        <n v="0.20755711609605484"/>
        <n v="0.43662396099067147"/>
        <n v="0.18989863182504918"/>
        <n v="-0.20833165853384039"/>
        <n v="-3.902952738498143E-2"/>
        <n v="8.4006448400138406E-2"/>
        <n v="-8.3964246828551914E-2"/>
        <n v="-0.12049713408310765"/>
        <n v="0.25252515743991866"/>
        <n v="-2.1898338330935026E-2"/>
        <n v="-0.10193367601009461"/>
        <n v="-0.34328021010816051"/>
        <n v="-0.20402771799221806"/>
        <n v="-0.16685336671969578"/>
        <n v="-4.822618636096887E-2"/>
        <n v="0.10303960237595433"/>
        <n v="0.1788123125899366"/>
        <n v="0.12391863015503959"/>
        <n v="-0.187155529671925"/>
        <n v="-0.10121339345388822"/>
        <n v="-4.119717418276652E-2"/>
        <n v="-8.9048419123262543E-2"/>
        <n v="-0.34812076401725195"/>
        <n v="-6.9555967655392487E-2"/>
        <n v="9.8363423053874494E-2"/>
        <n v="-1"/>
        <n v="-0.10091239797770064"/>
        <n v="-0.28598055181632476"/>
        <n v="3.8482175636113856E-2"/>
        <n v="-0.23202266758290888"/>
        <n v="-0.10019674106428439"/>
        <n v="2.0813815106474634E-2"/>
        <n v="2.7844596932789786E-2"/>
        <n v="0.16365068773966374"/>
        <n v="8.2480631830633352E-2"/>
        <n v="0.12664691633116415"/>
        <n v="0.10198323056763636"/>
        <n v="-4.477578642076302E-2"/>
        <n v="-0.17496775894042219"/>
        <n v="-2.3656159151799602E-3"/>
        <n v="-0.19449860312798045"/>
        <n v="-8.4884241089138113E-2"/>
        <n v="3.5460458811458116E-2"/>
        <n v="6.7370588880729873E-2"/>
        <n v="-0.12626257871995933"/>
        <n v="-0.11186320773676982"/>
        <n v="-0.19824721597273859"/>
        <n v="0.19578153090421091"/>
        <n v="-0.23083292468225711"/>
        <n v="-3.8839886662085446E-2"/>
        <n v="-0.30889417713988249"/>
        <n v="-3.2551703363424923E-2"/>
        <n v="2.2721326142185597E-2"/>
        <n v="-5.1047020991061724E-2"/>
        <n v="-0.15563939601110743"/>
        <n v="-0.11839090624070485"/>
        <n v="0.18407997665464879"/>
        <n v="-0.27529773208754293"/>
        <n v="9.4831075674708901E-2"/>
        <n v="0.11825173442780368"/>
        <n v="8.0993303481707163E-2"/>
        <n v="0.17463201305539702"/>
        <n v="1.8996338168707876E-2"/>
        <n v="8.6151876570869132E-2"/>
        <n v="-0.29161285966289385"/>
        <n v="-0.31667780591352807"/>
        <n v="6.6336568421647188E-2"/>
        <n v="0.12636612664853011"/>
        <n v="-0.24650996413476284"/>
        <n v="5.5707592771621815E-2"/>
        <n v="-0.14023213562895945"/>
        <n v="-0.11348002599616813"/>
        <n v="-0.17904438761299471"/>
        <n v="6.5623443817047752E-2"/>
        <n v="-0.30349897864088637"/>
        <n v="-0.24883508580357894"/>
        <n v="-8.3158400090369025E-2"/>
        <n v="-8.7893210381497763E-2"/>
        <n v="-0.23215928561179613"/>
        <n v="-0.58068736997674875"/>
        <n v="-0.18713934727151205"/>
        <n v="0.1147393470662601"/>
        <n v="-0.37937524793423311"/>
        <n v="-0.39965732323871739"/>
        <n v="-2.0323634344023796E-2"/>
        <n v="-0.11335846872412433"/>
        <n v="-0.10580778028173761"/>
        <n v="-0.18010786721697516"/>
        <n v="-0.44957686551006765"/>
        <n v="3.7239600493264628E-2"/>
        <n v="-3.1642738375577115E-2"/>
        <n v="5.1632762564599921E-2"/>
        <n v="-8.3280774915043557E-2"/>
        <n v="-5.9540058928184807E-2"/>
        <n v="0.14251960350556814"/>
        <n v="-0.13815106474565109"/>
        <n v="-8.5059916596850166E-2"/>
        <n v="4.1927567487171767E-2"/>
        <n v="-6.5960030499571637E-2"/>
        <n v="-2.7176624525797454E-2"/>
        <n v="9.9561947686931898E-2"/>
        <n v="-9.820109007728435E-2"/>
        <n v="-0.1975694477130028"/>
        <n v="2.4889156649189084E-2"/>
        <n v="-1.7178552837063623E-3"/>
        <n v="8.2301776317647457E-2"/>
        <n v="-1.1563230614707171E-3"/>
        <n v="-9.9182133542653123E-2"/>
        <n v="-0.18529866052211783"/>
        <n v="-1.0660116982756339E-2"/>
        <n v="-0.17988841904472522"/>
        <n v="0.26783649423104511"/>
        <n v="8.688612551891628E-2"/>
        <n v="1.1749832676432863E-3"/>
        <n v="6.9995526633411881E-2"/>
        <n v="-0.1689244507465458"/>
        <n v="0.16900885388971887"/>
        <n v="0.16685336671969578"/>
        <n v="-9.0670067833323834E-2"/>
        <n v="-0.31289933237113743"/>
        <n v="-0.15037983262889365"/>
        <n v="-0.12313315852476767"/>
        <n v="-0.27257580179043778"/>
        <n v="-3.2091837965158868E-2"/>
        <n v="-0.22981050729071553"/>
        <n v="0.17476066308328086"/>
        <n v="-4.5155274010595506E-2"/>
        <n v="-0.12522709943425175"/>
        <n v="0.16045037517197153"/>
        <n v="3.7653792207547707E-2"/>
        <n v="4.6626417885244927E-4"/>
        <n v="0.32334000118164413"/>
        <n v="0.19317336747277164"/>
        <n v="0.18797714414813008"/>
        <n v="0.13176003238226133"/>
        <n v="0.31542581732262726"/>
        <n v="0.13695633586045719"/>
        <n v="-2.5485238343124845E-2"/>
        <n v="4.1247816068670499E-2"/>
        <n v="0.12455874462256795"/>
        <n v="-1.0731330779150967E-2"/>
        <n v="3.5846410181585561E-2"/>
        <n v="0.28493565908256541"/>
        <n v="-8.1575637876754412E-2"/>
        <n v="7.1354497439566525E-2"/>
        <n v="-8.1831103915053008E-2"/>
        <n v="-0.15905903173273331"/>
        <n v="8.4062091103350209E-2"/>
        <n v="0.35659082565352862"/>
        <n v="-0.25966055106324887"/>
        <n v="9.2374165733166508E-2"/>
        <n v="0.19832252355715382"/>
        <n v="0.18438336562346747"/>
        <n v="0.1211887302199923"/>
        <n v="0.13730455328482283"/>
        <n v="-1.1747983168754901E-2"/>
        <n v="7.4093249616402027E-2"/>
        <n v="0.20278449793374823"/>
        <n v="-0.14891133473279922"/>
        <n v="0.37116284323784959"/>
        <n v="-2.885401948389972E-2"/>
        <n v="6.5583401502193842E-2"/>
        <n v="-4.7853844838397136E-2"/>
        <n v="0.10388190674499892"/>
        <n v="7.8530527255149779E-2"/>
        <n v="-3.8764579077670315E-2"/>
        <n v="0.2110589187713568"/>
        <n v="1.9637462235649508E-2"/>
        <n v="9.0919907786123286E-2"/>
        <n v="-0.17742959812851208"/>
        <n v="-0.19329574229744606"/>
        <n v="0.1065790588434638"/>
        <n v="1.57675254869106E-2"/>
        <n v="-0.13090340860953956"/>
        <n v="-8.363848594101525E-2"/>
        <n v="-0.19546923927447052"/>
        <n v="0.11940382497407408"/>
        <n v="0.20814676066981247"/>
        <n v="-7.0139011976805554E-3"/>
        <n v="0.16558340150219369"/>
        <n v="-0.22614867599853142"/>
        <n v="-0.19027844596932786"/>
        <n v="-1.4468469655750103E-2"/>
        <n v="-0.35208178403667478"/>
        <n v="-3.9461174233509956E-2"/>
        <n v="0.10874500966416002"/>
        <n v="7.8112791934557724E-2"/>
        <n v="-8.4297427304647385E-2"/>
        <n v="0.17855484938259097"/>
        <n v="-6.323013056452445E-2"/>
        <n v="-0.18880552757669603"/>
        <n v="0.1282252551085003"/>
        <n v="-0.2986510528941646"/>
        <n v="-0.16415170712880423"/>
        <n v="-3.4151989532245741E-2"/>
        <n v="-5.07855522399299E-2"/>
        <n v="-6.7319946994826088E-2"/>
        <n v="5.0352533629543179E-2"/>
        <n v="-0.60427747079477745"/>
        <n v="-0.31060429445386806"/>
        <n v="-0.1589837241483183"/>
        <n v="-0.48325818263971904"/>
        <n v="-0.48921689525656348"/>
        <n v="-0.19047170788187998"/>
        <e v="#DIV/0!"/>
        <n v="-0.37806290065988263"/>
        <n v="0.30102324180324008"/>
        <n v="-7.7563768870380478E-3"/>
        <n v="-0.27396899210211706"/>
        <n v="-0.17185190763524769"/>
        <n v="-0.11038209185642608"/>
        <n v="-9.6067657559567463E-2"/>
        <n v="1.4186066214193752E-2"/>
        <n v="-0.16099055528827894"/>
        <n v="0.15280850222628062"/>
        <n v="0.28473797667347578"/>
        <n v="-9.0696421824379314E-2"/>
        <n v="-0.20989165121292272"/>
        <n v="-3.1060356687683589E-3"/>
        <n v="-7.3904980655364244E-2"/>
        <n v="-3.1836281311481522E-2"/>
        <n v="0.25946286865415946"/>
        <n v="0.23996761773870159"/>
        <n v="0.18898438308968193"/>
        <n v="0.10125104724609572"/>
        <n v="-3.3866784472439126E-2"/>
        <n v="0.17692575613521483"/>
        <n v="-0.11817642684338844"/>
        <n v="2.6734192467358957E-2"/>
        <n v="-0.1519003367685412"/>
        <n v="-1.7090993866214328E-2"/>
        <n v="6.7222432130425253E-2"/>
        <n v="9.587353033026963E-2"/>
        <n v="-2.0602807248541813E-2"/>
        <n v="-0.18708286658320067"/>
        <n v="0.13220246444070005"/>
        <n v="-6.7427679036216312E-2"/>
        <n v="-0.22198194432162588"/>
        <n v="0.14079288312696761"/>
        <n v="0.15641385283015324"/>
        <n v="0.26422607336841419"/>
        <n v="0.11173762837589786"/>
        <n v="0.16031085000371825"/>
        <n v="6.8714211348256019E-2"/>
        <n v="4.1390931084146841E-2"/>
        <n v="0.26498366799179607"/>
        <n v="7.3878071219372191E-2"/>
        <n v="9.4736941194190114E-2"/>
        <n v="3.8949137009317278E-2"/>
        <n v="-0.10588246368762405"/>
        <n v="-8.5492935207236997E-2"/>
        <n v="-2.9380734138539272E-2"/>
        <n v="4.4224378947764799E-2"/>
        <n v="2.4907367550367567E-2"/>
        <n v="0.20359666540721744"/>
        <n v="-0.21367499725689781"/>
        <n v="0.18525645895053133"/>
        <n v="8.1921690763764002E-2"/>
        <n v="-0.267531131172976"/>
        <n v="0.13404476834981779"/>
        <n v="0.1425315878763326"/>
        <n v="0.15727989005092691"/>
        <n v="5.4689572564372568E-2"/>
        <n v="-6.6835481168396318E-3"/>
        <n v="0.23244073219554143"/>
        <n v="7.9347394896985959E-2"/>
        <n v="-8.9097940060980096E-2"/>
        <n v="-2.1170844668693706E-2"/>
        <n v="-0.24852684636595312"/>
        <n v="8.9812127692072724E-2"/>
        <n v="-0.18871698782062638"/>
        <n v="1.1174976156112062E-2"/>
        <n v="-8.6985879354147103E-2"/>
        <n v="-0.18437569718152752"/>
        <n v="8.0182986014399174E-2"/>
        <n v="-4.7359057149043073E-2"/>
        <n v="-0.17256598040082646"/>
        <n v="-9.2691531832645391E-2"/>
        <n v="0.23073287249217173"/>
        <n v="8.68390582786569E-2"/>
        <n v="-0.10926189153825148"/>
        <n v="-0.10977472801087108"/>
        <n v="6.378345529587516E-2"/>
        <n v="-0.17492069170016281"/>
        <n v="-4.8813861827917082E-2"/>
        <n v="-0.22735674676524956"/>
        <n v="7.1330380326867282E-2"/>
        <n v="-0.1282590163657695"/>
        <n v="0.13924372358351148"/>
        <n v="-7.8098228378024784E-2"/>
        <n v="-0.19841665803767261"/>
        <n v="0.17178601349888453"/>
        <n v="0.18611737101089645"/>
        <n v="7.377319238263795E-2"/>
        <n v="-0.20710195582657842"/>
        <n v="-2.8884261976156265E-2"/>
        <n v="4.0731989720514714E-2"/>
        <n v="4.5844496380322577E-2"/>
        <n v="-3.9781231467274143E-2"/>
        <n v="0.11519236381094043"/>
        <n v="-0.16047569611492332"/>
        <n v="-8.9008223935430467E-2"/>
        <n v="-0.31818395760182999"/>
        <n v="0.29124266927732972"/>
        <n v="-8.2124258307379336E-2"/>
        <n v="0.18455064905724314"/>
        <n v="-5.224463668797244E-2"/>
        <n v="0.21248491293815783"/>
        <n v="-6.6044751532038648E-2"/>
        <n v="-0.25968315060052832"/>
        <n v="-4.9356733843980156E-2"/>
        <n v="-7.0662311464478961E-2"/>
        <n v="0.34843305564699223"/>
        <n v="9.6363501152673406E-2"/>
        <n v="0.19669399704417737"/>
        <n v="0.4181924297050767"/>
        <n v="0.3242085643550377"/>
        <n v="0.47894682343195488"/>
        <n v="3.535647667519147E-2"/>
        <n v="0.23995813604098615"/>
        <n v="6.4838494585538309E-2"/>
        <n v="4.7896585820745477E-2"/>
        <n v="0.42564788056217123"/>
        <n v="0.15856818507921244"/>
        <n v="6.8459389427662401E-2"/>
        <n v="0.1907595438854143"/>
        <n v="0.31707317073170749"/>
        <n v="9.0573012939001801E-2"/>
        <n v="0.33393358147162611"/>
        <n v="-3.5412985236276773E-3"/>
        <n v="9.9056603773584884E-2"/>
        <n v="6.8366545970173082E-3"/>
        <n v="0.33724963917656287"/>
        <n v="0.26721191097156471"/>
        <n v="0.12720169141350399"/>
        <n v="-6.7588557012546588E-3"/>
        <n v="0.14016829986748702"/>
        <n v="-0.24203445336304324"/>
        <n v="3.3615422993288249E-2"/>
        <n v="-4.5645809603599603E-2"/>
        <n v="0.19085765925200743"/>
        <n v="6.3572447437942534E-2"/>
        <n v="6.3806053394809215E-2"/>
        <n v="0.10982669842136483"/>
        <n v="0.12644434878754882"/>
        <n v="9.4868682321352482E-2"/>
        <n v="0.39854320174883318"/>
        <n v="0.12416337980438864"/>
        <n v="0.30963960994589712"/>
        <n v="8.9973736479935382E-2"/>
        <n v="4.6766009921774307E-2"/>
        <n v="1.552277583756155E-2"/>
        <n v="0.20019579971947932"/>
        <n v="0.25114155251141551"/>
        <n v="-1.1635021792132147E-2"/>
        <n v="-7.1862262428104715E-2"/>
        <n v="0.53464619555496984"/>
        <n v="6.3653735726859506E-2"/>
        <n v="-0.15161624850272937"/>
        <n v="0.24719714584255081"/>
        <n v="7.116829032497958E-2"/>
        <n v="0.30105148214739574"/>
        <n v="0.15955570185433704"/>
        <n v="0.2299057216890758"/>
        <n v="7.905852606529333E-2"/>
        <n v="4.1758055558170526E-2"/>
        <n v="1.4157825870037903E-2"/>
        <n v="0.1811712212066158"/>
        <n v="-9.9726068661690037E-2"/>
        <n v="0.27469382760211236"/>
        <n v="-0.17401700068718162"/>
        <n v="0.21691408345963051"/>
        <n v="-2.3202424058271939E-2"/>
        <n v="0.14067511837482816"/>
        <n v="0.12264620734476148"/>
        <n v="8.9462333606008734E-2"/>
      </sharedItems>
    </cacheField>
    <cacheField name="CV - SA CV t.10 2021" numFmtId="9">
      <sharedItems containsMixedTypes="1" containsNumber="1" minValue="-1" maxValue="0.13695633586045719"/>
    </cacheField>
    <cacheField name="CV - SA CV t.10 2022" numFmtId="9">
      <sharedItems containsMixedTypes="1" containsNumber="1" minValue="-1" maxValue="0.13695633586045719" count="395">
        <n v="-0.42115852517312369"/>
        <n v="-0.27658446387031349"/>
        <n v="-0.57323776324207165"/>
        <n v="-0.45530825953735815"/>
        <n v="-0.43262439126290914"/>
        <n v="-0.23129398296238932"/>
        <n v="-0.54028081753594404"/>
        <n v="-0.1589997593647228"/>
        <n v="-1.928424373679842E-2"/>
        <n v="-0.19105688362814557"/>
        <n v="-0.33435469207717433"/>
        <n v="-0.19503013569480462"/>
        <n v="-0.39757567594868515"/>
        <n v="-0.19558234283982628"/>
        <n v="-0.14246732730145054"/>
        <n v="-0.41192632748577396"/>
        <n v="-0.39307047375332504"/>
        <n v="-6.9405820375230076E-2"/>
        <n v="-0.31293309539041719"/>
        <n v="-0.13613252971480527"/>
        <n v="2.773830768712755E-2"/>
        <n v="-7.9693966811588482E-2"/>
        <n v="-0.3473393996832066"/>
        <n v="-0.20776475110513151"/>
        <n v="-0.16159440157716762"/>
        <n v="-0.29150836238298539"/>
        <n v="-0.27492759482261558"/>
        <n v="-0.10396309640055228"/>
        <n v="-0.19364159934255426"/>
        <n v="-0.30540649928844671"/>
        <n v="-0.53019293578908389"/>
        <n v="-0.38436932878983721"/>
        <n v="-0.40397993198424192"/>
        <n v="-0.21534658386739736"/>
        <n v="-0.21090272399744103"/>
        <n v="-2.8173401287055873E-2"/>
        <n v="-0.19596619414795111"/>
        <n v="-0.37131983340514146"/>
        <n v="-0.35702212195696831"/>
        <n v="-0.2584309271082213"/>
        <n v="-0.24900090796423802"/>
        <n v="-0.49581554450145571"/>
        <n v="-0.33437489477760196"/>
        <n v="-0.15049025367853458"/>
        <n v="-1"/>
        <n v="-0.30461660987296485"/>
        <n v="-0.48920165662143511"/>
        <n v="-0.25708609717498904"/>
        <n v="-0.45060103033772181"/>
        <n v="-0.35629482474157381"/>
        <n v="-0.2104696251615682"/>
        <n v="-0.20503179141697017"/>
        <n v="-4.0672821382889114E-2"/>
        <n v="-0.22561028990875112"/>
        <n v="-0.12861488647787656"/>
        <n v="-9.1512191242452925E-2"/>
        <n v="-0.14140664688109941"/>
        <n v="-0.40978484124044579"/>
        <n v="-2.3656159151799602E-3"/>
        <n v="-0.37699920358257277"/>
        <n v="-0.2922199156580888"/>
        <n v="-0.25924778612074484"/>
        <n v="-0.17446111263431385"/>
        <n v="-0.37494191723627063"/>
        <n v="-0.2678096853937052"/>
        <n v="-0.42643860062628369"/>
        <n v="-7.5143942657945176E-2"/>
        <n v="-0.36588970554123285"/>
        <n v="-0.31240109094582313"/>
        <n v="-0.37880671639795721"/>
        <n v="-0.30790262298393889"/>
        <n v="-0.20899429451777571"/>
        <n v="-0.26604911676001725"/>
        <n v="-0.34694423772407396"/>
        <n v="-0.27319119606062803"/>
        <n v="-0.15292770800363659"/>
        <n v="-0.43949185956941234"/>
        <n v="-0.2167749755884037"/>
        <n v="-0.20002020270042761"/>
        <n v="-0.1088165315766102"/>
        <n v="-3.1619688906267478E-2"/>
        <n v="-0.27102596047004951"/>
        <n v="-0.22298393885316012"/>
        <n v="-0.45211050618202708"/>
        <n v="-0.51116199198626222"/>
        <n v="-0.23715950031987612"/>
        <n v="-0.19421529344422378"/>
        <n v="-0.4609650156570928"/>
        <n v="-5.1088206197695295E-2"/>
        <n v="-0.38493551971446849"/>
        <n v="-0.31433681929158019"/>
        <n v="-0.36504641416317418"/>
        <n v="-0.17581241105584058"/>
        <n v="-0.50173406512003771"/>
        <n v="-0.46262837132563384"/>
        <n v="-0.34410586215024075"/>
        <n v="-0.18016229512579876"/>
        <n v="-0.40612719177992762"/>
        <n v="-0.70003030405064137"/>
        <n v="-0.41849220512475171"/>
        <n v="1.9718724098286445E-3"/>
        <n v="-0.51998877181987913"/>
        <n v="-0.5356755839306464"/>
        <n v="-0.29915485369877776"/>
        <n v="-0.26904239596519242"/>
        <n v="-0.30840285665791906"/>
        <n v="-0.36586894363714695"/>
        <n v="-0.60623590019865992"/>
        <n v="-0.25797501599380462"/>
        <n v="-0.25104121786586242"/>
        <n v="-0.24767837300919221"/>
        <n v="-0.34419340718542712"/>
        <n v="-0.3272096703592714"/>
        <n v="-0.18265934879962289"/>
        <n v="-0.33341819748540985"/>
        <n v="-0.3454661773123674"/>
        <n v="-6.347423865672043E-2"/>
        <n v="-0.33180241758981788"/>
        <n v="-0.30405737566921442"/>
        <n v="-0.14956327601739056"/>
        <n v="-0.35486716724468836"/>
        <n v="-0.42595373581602081"/>
        <n v="-0.26681033031415202"/>
        <n v="-0.10270447314242925"/>
        <n v="-0.22573824034479278"/>
        <n v="-0.22746203961197489"/>
        <n v="-0.3032783674748345"/>
        <n v="-0.36988367083153811"/>
        <n v="-0.23481258078414466"/>
        <n v="-0.36569921533299388"/>
        <n v="-1.9414306790437777E-2"/>
        <n v="-0.22245866864204192"/>
        <n v="-0.10010427528675704"/>
        <n v="-0.1724309009961745"/>
        <n v="-0.357219328137036"/>
        <n v="-9.5850795764625962E-2"/>
        <n v="-0.16525135526448709"/>
        <n v="-9.0670067833323834E-2"/>
        <n v="-0.46857415168487976"/>
        <n v="-0.3921950234014614"/>
        <n v="-0.12313315852476767"/>
        <n v="-0.47961210815178962"/>
        <n v="-0.2020452391524783"/>
        <n v="-0.44901848547089135"/>
        <n v="-0.15959459914475235"/>
        <n v="-0.21281488796251494"/>
        <n v="-0.37420115155392442"/>
        <n v="-0.10247019962659761"/>
        <n v="-0.25767870972086609"/>
        <n v="-0.17520396057977156"/>
        <n v="2.35138981369056E-2"/>
        <n v="-0.14642243846594166"/>
        <n v="-0.15013973534462444"/>
        <n v="-0.1903565776625476"/>
        <n v="-5.8964948314758035E-2"/>
        <n v="0.13695633586045719"/>
        <n v="-0.12406753830111487"/>
        <n v="-0.19466530884023334"/>
        <n v="-0.1955082662715916"/>
        <n v="-0.29229266978686147"/>
        <n v="-0.25897168254823388"/>
        <n v="-8.0777130543115958E-2"/>
        <n v="-0.28966093507239554"/>
        <n v="-0.11676287552936956"/>
        <n v="-0.34315633523014244"/>
        <n v="-0.39840398666621774"/>
        <n v="-0.22447893868480429"/>
        <n v="-2.9516145324758512E-2"/>
        <n v="-0.47037273982288968"/>
        <n v="-0.21853261052560691"/>
        <n v="-0.14273881275463823"/>
        <n v="-2.3580560286837124E-2"/>
        <n v="-0.19791912185595481"/>
        <n v="-0.18639011414525739"/>
        <n v="-0.29301996700225602"/>
        <n v="-0.23161049193575545"/>
        <n v="-0.13954678608707366"/>
        <n v="-0.39114448297922488"/>
        <n v="-1.9091551904104605E-2"/>
        <n v="-0.12709553220502118"/>
        <n v="-4.2211438196839569E-2"/>
        <n v="-4.7853844838397136E-2"/>
        <n v="-7.7872249405095207E-3"/>
        <n v="-3.0574048822224011E-2"/>
        <n v="-0.3123472170780161"/>
        <n v="-0.13362739486177991"/>
        <n v="1.9637462235649508E-2"/>
        <n v="-1.9437982941632528E-2"/>
        <n v="-0.32186338120580293"/>
        <n v="-0.42289639381797367"/>
        <n v="-0.20837065221051218"/>
        <n v="-0.27333580255227452"/>
        <n v="-0.37826189433987678"/>
        <n v="-0.34444930805751034"/>
        <n v="-0.37774992492786541"/>
        <n v="-7.715045033700707E-2"/>
        <n v="-3.9897406668566423E-3"/>
        <n v="-0.23199247973052362"/>
        <n v="4.7672522125076826E-2"/>
        <n v="-0.44639886864877604"/>
        <n v="-0.3737351977334743"/>
        <n v="-0.2949661604767837"/>
        <n v="-0.53648944408902666"/>
        <n v="-0.31284555035523087"/>
        <n v="-0.14246079928975219"/>
        <n v="-0.228734974241557"/>
        <n v="-0.34492070440082162"/>
        <n v="-8.8467614533965233E-2"/>
        <n v="-0.32984948988181423"/>
        <n v="-0.41968416444998147"/>
        <n v="-0.12739414829031365"/>
        <n v="-0.49826593487996235"/>
        <n v="-0.40204720697666596"/>
        <n v="-0.30904744267483758"/>
        <n v="-0.32094683322670797"/>
        <n v="-0.27863512331414098"/>
        <n v="-0.24859422876191123"/>
        <n v="-0.71690629314118326"/>
        <n v="-0.43165415178245969"/>
        <n v="-0.39835011279841076"/>
        <n v="-0.63033098757533923"/>
        <n v="-0.63459375736556789"/>
        <n v="-0.42087612377521127"/>
        <e v="#DIV/0!"/>
        <n v="-0.55507592848244047"/>
        <n v="-6.9268325532846314E-2"/>
        <n v="-0.10813213550439826"/>
        <n v="-0.4806087747062191"/>
        <n v="-0.40755580995993135"/>
        <n v="-0.36358126536247015"/>
        <n v="-0.30086953115819975"/>
        <n v="-0.27446715377622138"/>
        <n v="-0.35108299714073088"/>
        <n v="-0.1752988316104919"/>
        <n v="-8.091854944610935E-2"/>
        <n v="-0.25035954058335047"/>
        <n v="-0.43476884743594058"/>
        <n v="-0.22897001031425851"/>
        <n v="-0.33748611064345607"/>
        <n v="-0.3073908212397724"/>
        <n v="-9.8999966328832609E-2"/>
        <n v="-0.11294656385736895"/>
        <n v="-0.14941917236270588"/>
        <n v="-0.21218222835785727"/>
        <n v="-3.3866784472439126E-2"/>
        <n v="-0.15804572544530121"/>
        <n v="-0.36915721068049434"/>
        <n v="-0.26549042055288058"/>
        <n v="-0.34405232854177265"/>
        <n v="-0.18967836858046078"/>
        <n v="-0.12016939829143661"/>
        <n v="-0.15241601712950256"/>
        <n v="-0.24250257856462068"/>
        <n v="-0.4184517997238964"/>
        <n v="-0.19004006868918147"/>
        <n v="-0.16176706505173657"/>
        <n v="-0.35859285425517107"/>
        <n v="-0.11767393887169846"/>
        <n v="-0.17271962018923195"/>
        <n v="-9.5592444190040093E-2"/>
        <n v="-0.20468029226573289"/>
        <n v="4.2933344028234552E-2"/>
        <n v="-3.9397342317050381E-2"/>
        <n v="-0.25500521903094386"/>
        <n v="-2.1620774744428271E-2"/>
        <n v="-0.16942801561500398"/>
        <n v="-0.21684231792316239"/>
        <n v="-0.1434782320544512"/>
        <n v="-0.36036230176100204"/>
        <n v="-0.34577595205225764"/>
        <n v="-0.24929171073074557"/>
        <n v="-0.25297821475470561"/>
        <n v="-0.20730353948794275"/>
        <n v="-7.740892190844696E-3"/>
        <n v="-0.39183084616087627"/>
        <n v="-8.3284373245596816E-2"/>
        <n v="-0.16320682046662227"/>
        <n v="-0.39614413435219731"/>
        <n v="1.9324349616320475E-2"/>
        <n v="-0.11632916846186978"/>
        <n v="-0.17210007070945146"/>
        <n v="-0.13050163367288095"/>
        <n v="-0.28939694939223543"/>
        <n v="1.603849238171615E-2"/>
        <n v="-0.16519786403457232"/>
        <n v="-0.181245153872891"/>
        <n v="-0.29976093471160653"/>
        <n v="-0.38047678063716556"/>
        <n v="-0.10154619019531159"/>
        <n v="-0.37252751556930785"/>
        <n v="-0.21792461452090919"/>
        <n v="-0.29384539057093984"/>
        <n v="-0.26688457527873588"/>
        <n v="-0.16455159087645083"/>
        <n v="-0.31849557224148961"/>
        <n v="-0.31785375811037397"/>
        <n v="-0.29825832647892098"/>
        <n v="-4.8111446215711506E-2"/>
        <n v="-0.22249233980942126"/>
        <n v="-0.36277989157884105"/>
        <n v="-0.31147102215607164"/>
        <n v="-0.17723551760604755"/>
        <n v="-0.40975117007306644"/>
        <n v="-0.14503622897783483"/>
        <n v="-0.4024127531236536"/>
        <n v="-0.11678275795794192"/>
        <n v="-0.32576736777512305"/>
        <n v="-0.18500286204922725"/>
        <n v="-0.28697139425273849"/>
        <n v="-0.42655981682884947"/>
        <n v="-0.16172261692312878"/>
        <n v="-8.2618516052380742E-2"/>
        <n v="-0.23183945587393512"/>
        <n v="-0.28731183658190951"/>
        <n v="-0.19940087615235236"/>
        <n v="-0.25547661537425509"/>
        <n v="4.5844496380322577E-2"/>
        <n v="-0.3130745142934106"/>
        <n v="-0.20220882858008685"/>
        <n v="-0.35068478842714085"/>
        <n v="-0.24896777058328409"/>
        <n v="-0.51223946934240216"/>
        <n v="-7.6265194114279941E-2"/>
        <n v="-0.29008525583277839"/>
        <n v="-0.15259099632984285"/>
        <n v="-0.32199063941546857"/>
        <n v="-6.2225007507213416E-2"/>
        <n v="-0.33186302569110077"/>
        <n v="-0.42741503792774793"/>
        <n v="-0.14552418384535176"/>
        <n v="-0.28122021594662699"/>
        <n v="4.2921676915645038E-2"/>
        <n v="-1.4545065639956145E-2"/>
        <n v="-0.14390383514596455"/>
        <n v="1.4552678541364961E-2"/>
        <n v="-5.268190848176707E-2"/>
        <n v="5.8015421394659657E-2"/>
        <n v="-0.19922186100557482"/>
        <n v="-4.0976329429582327E-2"/>
        <n v="-0.17641951614377294"/>
        <n v="-0.13610185105410003"/>
        <n v="1.9886191454257698E-2"/>
        <n v="-0.10392594623529554"/>
        <n v="-0.17361899912524631"/>
        <n v="-7.9028109618372408E-2"/>
        <n v="-5.7786457456479978E-2"/>
        <n v="-0.1565156084759704"/>
        <n v="9.9710379290462434E-2"/>
        <n v="-3.5412985236276773E-3"/>
        <n v="9.9056603773584884E-2"/>
        <n v="-0.22128001253378235"/>
        <n v="3.4272061415534058E-2"/>
        <n v="-1.9897379656104209E-2"/>
        <n v="-7.0721798431939015E-2"/>
        <n v="-0.2894508232600424"/>
        <n v="-0.11815701173736504"/>
        <n v="-0.41376496546681807"/>
        <n v="-0.26056769588201628"/>
        <n v="-0.3172699417488804"/>
        <n v="-0.14807905990100684"/>
        <n v="-0.17739871789850248"/>
        <n v="-4.3808989064463497E-2"/>
        <n v="-0.2060473416613354"/>
        <n v="-0.1287715587586333"/>
        <n v="-9.7377507671303584E-2"/>
        <n v="8.1678482367840491E-2"/>
        <n v="-0.19579110407757838"/>
        <n v="7.9682146241889643E-2"/>
        <n v="-0.22024984006195492"/>
        <n v="-0.2511599717162194"/>
        <n v="-0.27351089262264727"/>
        <n v="-0.14139870029293916"/>
        <n v="-3.2326713929471354E-2"/>
        <n v="-0.29293915620054545"/>
        <n v="-0.33602478197919122"/>
        <n v="9.7861880871409762E-2"/>
        <n v="-0.23907875686050034"/>
        <n v="-0.30058255515717058"/>
        <n v="-0.1077746725478972"/>
        <n v="-3.7191518943343674E-2"/>
        <n v="-6.9248122832418699E-2"/>
        <n v="-0.1031621688666066"/>
        <n v="-4.8751191362134814E-2"/>
        <n v="-3.009946258121439E-2"/>
        <n v="-0.25474258392538468"/>
        <n v="-0.27448735647664912"/>
        <n v="-0.15500858614768179"/>
        <n v="-0.35595811306778008"/>
        <n v="-8.8103976564867612E-2"/>
        <n v="-0.40910468365938246"/>
        <n v="-0.12943870163978588"/>
        <n v="-0.24451320616766542"/>
        <n v="-5.9614148336171985E-2"/>
        <n v="-0.13170916402282193"/>
        <n v="-2.0748108339349192E-2"/>
      </sharedItems>
    </cacheField>
    <cacheField name="NR/ZR (2020)" numFmtId="0">
      <sharedItems containsBlank="1" containsMixedTypes="1" containsNumber="1" containsInteger="1" minValue="1" maxValue="557"/>
    </cacheField>
    <cacheField name="SR (2020)" numFmtId="0">
      <sharedItems containsBlank="1" containsMixedTypes="1" containsNumber="1" containsInteger="1" minValue="1" maxValue="186"/>
    </cacheField>
    <cacheField name="NR/ZR (2021)" numFmtId="0">
      <sharedItems containsString="0" containsBlank="1" containsNumber="1" containsInteger="1" minValue="1" maxValue="548"/>
    </cacheField>
    <cacheField name="SR (2021)" numFmtId="0">
      <sharedItems containsString="0" containsBlank="1" containsNumber="1" containsInteger="1" minValue="0" maxValue="193"/>
    </cacheField>
    <cacheField name="NR/ZR (2022)" numFmtId="0">
      <sharedItems containsString="0" containsBlank="1" containsNumber="1" containsInteger="1" minValue="1" maxValue="548" count="253">
        <n v="173"/>
        <n v="91"/>
        <n v="221"/>
        <n v="467"/>
        <n v="118"/>
        <n v="138"/>
        <n v="352"/>
        <n v="122"/>
        <n v="54"/>
        <n v="67"/>
        <n v="137"/>
        <n v="208"/>
        <n v="214"/>
        <n v="43"/>
        <n v="60"/>
        <n v="225"/>
        <n v="384"/>
        <n v="31"/>
        <n v="308"/>
        <n v="11"/>
        <n v="14"/>
        <n v="37"/>
        <n v="61"/>
        <n v="76"/>
        <n v="78"/>
        <n v="176"/>
        <n v="25"/>
        <n v="53"/>
        <n v="63"/>
        <n v="105"/>
        <n v="471"/>
        <n v="167"/>
        <n v="383"/>
        <n v="38"/>
        <n v="20"/>
        <n v="109"/>
        <n v="160"/>
        <n v="493"/>
        <n v="73"/>
        <n v="429"/>
        <n v="249"/>
        <n v="378"/>
        <n v="48"/>
        <m/>
        <n v="323"/>
        <n v="188"/>
        <n v="458"/>
        <n v="431"/>
        <n v="51"/>
        <n v="96"/>
        <n v="27"/>
        <n v="175"/>
        <n v="50"/>
        <n v="55"/>
        <n v="110"/>
        <n v="22"/>
        <n v="116"/>
        <n v="106"/>
        <n v="144"/>
        <n v="33"/>
        <n v="162"/>
        <n v="17"/>
        <n v="492"/>
        <n v="69"/>
        <n v="265"/>
        <n v="389"/>
        <n v="45"/>
        <n v="230"/>
        <n v="58"/>
        <n v="170"/>
        <n v="441"/>
        <n v="172"/>
        <n v="90"/>
        <n v="3"/>
        <n v="247"/>
        <n v="112"/>
        <n v="226"/>
        <n v="349"/>
        <n v="124"/>
        <n v="13"/>
        <n v="307"/>
        <n v="65"/>
        <n v="367"/>
        <n v="68"/>
        <n v="475"/>
        <n v="406"/>
        <n v="360"/>
        <n v="202"/>
        <n v="525"/>
        <n v="427"/>
        <n v="209"/>
        <n v="272"/>
        <n v="259"/>
        <n v="145"/>
        <n v="241"/>
        <n v="487"/>
        <n v="402"/>
        <n v="129"/>
        <n v="304"/>
        <n v="200"/>
        <n v="126"/>
        <n v="203"/>
        <n v="28"/>
        <n v="379"/>
        <n v="345"/>
        <n v="117"/>
        <n v="318"/>
        <n v="461"/>
        <n v="262"/>
        <n v="87"/>
        <n v="404"/>
        <n v="128"/>
        <n v="151"/>
        <n v="193"/>
        <n v="187"/>
        <n v="8"/>
        <n v="229"/>
        <n v="39"/>
        <n v="47"/>
        <n v="57"/>
        <n v="505"/>
        <n v="424"/>
        <n v="29"/>
        <n v="485"/>
        <n v="82"/>
        <n v="503"/>
        <n v="136"/>
        <n v="70"/>
        <n v="268"/>
        <n v="10"/>
        <n v="5"/>
        <n v="212"/>
        <n v="64"/>
        <n v="23"/>
        <n v="4"/>
        <n v="365"/>
        <n v="83"/>
        <n v="103"/>
        <n v="157"/>
        <n v="314"/>
        <n v="111"/>
        <n v="16"/>
        <n v="434"/>
        <n v="269"/>
        <n v="42"/>
        <n v="9"/>
        <n v="131"/>
        <n v="148"/>
        <n v="295"/>
        <n v="134"/>
        <n v="32"/>
        <n v="357"/>
        <n v="44"/>
        <n v="40"/>
        <n v="77"/>
        <n v="410"/>
        <n v="152"/>
        <n v="293"/>
        <n v="321"/>
        <n v="194"/>
        <n v="186"/>
        <n v="19"/>
        <n v="267"/>
        <n v="181"/>
        <n v="219"/>
        <n v="447"/>
        <n v="149"/>
        <n v="231"/>
        <n v="34"/>
        <n v="139"/>
        <n v="450"/>
        <n v="21"/>
        <n v="466"/>
        <n v="407"/>
        <n v="190"/>
        <n v="24"/>
        <n v="548"/>
        <n v="88"/>
        <n v="254"/>
        <n v="460"/>
        <n v="514"/>
        <n v="364"/>
        <n v="499"/>
        <n v="41"/>
        <n v="496"/>
        <n v="451"/>
        <n v="350"/>
        <n v="120"/>
        <n v="59"/>
        <n v="327"/>
        <n v="223"/>
        <n v="18"/>
        <n v="12"/>
        <n v="305"/>
        <n v="130"/>
        <n v="361"/>
        <n v="56"/>
        <n v="94"/>
        <n v="26"/>
        <n v="52"/>
        <n v="62"/>
        <n v="113"/>
        <n v="439"/>
        <n v="313"/>
        <n v="168"/>
        <n v="98"/>
        <n v="121"/>
        <n v="7"/>
        <n v="161"/>
        <n v="169"/>
        <n v="86"/>
        <n v="49"/>
        <n v="89"/>
        <n v="211"/>
        <n v="35"/>
        <n v="415"/>
        <n v="92"/>
        <n v="218"/>
        <n v="428"/>
        <n v="433"/>
        <n v="216"/>
        <n v="156"/>
        <n v="93"/>
        <n v="285"/>
        <n v="46"/>
        <n v="171"/>
        <n v="104"/>
        <n v="206"/>
        <n v="448"/>
        <n v="159"/>
        <n v="422"/>
        <n v="393"/>
        <n v="222"/>
        <n v="15"/>
        <n v="2"/>
        <n v="125"/>
        <n v="6"/>
        <n v="30"/>
        <n v="71"/>
        <n v="1"/>
        <n v="179"/>
        <n v="163"/>
        <n v="236"/>
        <n v="79"/>
        <n v="141"/>
        <n v="207"/>
        <n v="255"/>
        <n v="224"/>
        <n v="280"/>
        <n v="279"/>
        <n v="99"/>
        <n v="75"/>
        <n v="374"/>
      </sharedItems>
    </cacheField>
    <cacheField name="SR (2022)" numFmtId="0">
      <sharedItems containsString="0" containsBlank="1" containsNumber="1" containsInteger="1" minValue="0" maxValue="193" count="195">
        <n v="33"/>
        <n v="45"/>
        <n v="103"/>
        <n v="180"/>
        <n v="72"/>
        <n v="75"/>
        <n v="142"/>
        <n v="31"/>
        <n v="18"/>
        <n v="37"/>
        <n v="74"/>
        <n v="102"/>
        <n v="105"/>
        <n v="34"/>
        <n v="52"/>
        <n v="110"/>
        <n v="153"/>
        <n v="30"/>
        <n v="132"/>
        <n v="10"/>
        <n v="13"/>
        <n v="35"/>
        <n v="40"/>
        <n v="61"/>
        <n v="92"/>
        <n v="22"/>
        <n v="41"/>
        <n v="65"/>
        <n v="181"/>
        <n v="89"/>
        <n v="152"/>
        <n v="28"/>
        <n v="67"/>
        <n v="63"/>
        <n v="86"/>
        <n v="186"/>
        <n v="60"/>
        <n v="166"/>
        <n v="109"/>
        <n v="150"/>
        <n v="42"/>
        <m/>
        <n v="137"/>
        <n v="94"/>
        <n v="176"/>
        <n v="167"/>
        <n v="64"/>
        <n v="23"/>
        <n v="44"/>
        <n v="32"/>
        <n v="29"/>
        <n v="6"/>
        <n v="70"/>
        <n v="66"/>
        <n v="78"/>
        <n v="16"/>
        <n v="185"/>
        <n v="21"/>
        <n v="38"/>
        <n v="119"/>
        <n v="154"/>
        <n v="39"/>
        <n v="91"/>
        <n v="107"/>
        <n v="171"/>
        <n v="57"/>
        <n v="3"/>
        <n v="114"/>
        <n v="106"/>
        <n v="140"/>
        <n v="68"/>
        <n v="12"/>
        <n v="131"/>
        <n v="148"/>
        <n v="47"/>
        <n v="81"/>
        <n v="56"/>
        <n v="182"/>
        <n v="158"/>
        <n v="144"/>
        <n v="11"/>
        <n v="99"/>
        <n v="192"/>
        <n v="164"/>
        <n v="100"/>
        <n v="117"/>
        <n v="26"/>
        <n v="82"/>
        <n v="108"/>
        <n v="184"/>
        <n v="156"/>
        <n v="87"/>
        <n v="129"/>
        <n v="97"/>
        <n v="69"/>
        <n v="96"/>
        <n v="7"/>
        <n v="151"/>
        <n v="139"/>
        <n v="71"/>
        <n v="135"/>
        <n v="178"/>
        <n v="118"/>
        <n v="157"/>
        <n v="77"/>
        <n v="84"/>
        <n v="55"/>
        <n v="95"/>
        <n v="111"/>
        <n v="19"/>
        <n v="190"/>
        <n v="163"/>
        <n v="9"/>
        <n v="183"/>
        <n v="189"/>
        <n v="73"/>
        <n v="121"/>
        <n v="5"/>
        <n v="104"/>
        <n v="1"/>
        <n v="147"/>
        <n v="54"/>
        <n v="79"/>
        <n v="62"/>
        <n v="36"/>
        <n v="83"/>
        <n v="134"/>
        <n v="15"/>
        <n v="169"/>
        <n v="122"/>
        <n v="8"/>
        <n v="48"/>
        <n v="80"/>
        <n v="128"/>
        <n v="143"/>
        <n v="25"/>
        <n v="160"/>
        <n v="127"/>
        <n v="136"/>
        <n v="4"/>
        <n v="2"/>
        <n v="120"/>
        <n v="93"/>
        <n v="172"/>
        <n v="112"/>
        <n v="76"/>
        <n v="174"/>
        <n v="20"/>
        <n v="179"/>
        <n v="159"/>
        <n v="193"/>
        <n v="43"/>
        <n v="115"/>
        <n v="177"/>
        <n v="191"/>
        <n v="146"/>
        <n v="188"/>
        <n v="187"/>
        <n v="175"/>
        <n v="141"/>
        <n v="46"/>
        <n v="138"/>
        <n v="17"/>
        <n v="130"/>
        <n v="145"/>
        <n v="27"/>
        <n v="49"/>
        <n v="59"/>
        <n v="24"/>
        <n v="123"/>
        <n v="53"/>
        <n v="170"/>
        <n v="133"/>
        <n v="90"/>
        <n v="0"/>
        <n v="88"/>
        <n v="101"/>
        <n v="51"/>
        <n v="161"/>
        <n v="98"/>
        <n v="165"/>
        <n v="168"/>
        <n v="85"/>
        <n v="58"/>
        <n v="126"/>
        <n v="173"/>
        <n v="162"/>
        <n v="155"/>
        <n v="14"/>
        <n v="113"/>
        <n v="50"/>
        <n v="116"/>
        <n v="125"/>
        <n v="124"/>
        <n v="149"/>
      </sharedItems>
    </cacheField>
    <cacheField name="GFC SS2020" numFmtId="0">
      <sharedItems/>
    </cacheField>
    <cacheField name="GFC SS2021" numFmtId="0">
      <sharedItems containsBlank="1"/>
    </cacheField>
    <cacheField name="GFC SS2022" numFmtId="0">
      <sharedItems containsBlank="1"/>
    </cacheField>
    <cacheField name="ODF SS2020" numFmtId="0">
      <sharedItems/>
    </cacheField>
    <cacheField name="ODF SS2021" numFmtId="0">
      <sharedItems containsBlank="1"/>
    </cacheField>
    <cacheField name="ODF SS2022" numFmtId="0">
      <sharedItems containsBlank="1"/>
    </cacheField>
    <cacheField name="SLP- obtained SS2020" numFmtId="0">
      <sharedItems containsString="0" containsBlank="1" containsNumber="1" minValue="112.44" maxValue="1373.08"/>
    </cacheField>
    <cacheField name="SLP-max. marks SS2020" numFmtId="0">
      <sharedItems containsString="0" containsBlank="1" containsNumber="1" containsInteger="1" minValue="1500" maxValue="1500"/>
    </cacheField>
    <cacheField name="SLP % score SS2020" numFmtId="0">
      <sharedItems containsString="0" containsBlank="1" containsNumber="1" minValue="0" maxValue="91.54"/>
    </cacheField>
    <cacheField name="Cert.- obtained SS2020" numFmtId="0">
      <sharedItems containsString="0" containsBlank="1" containsNumber="1" containsInteger="1" minValue="0" maxValue="1300"/>
    </cacheField>
    <cacheField name="Cert.-max. marks SS2020" numFmtId="0">
      <sharedItems containsString="0" containsBlank="1" containsNumber="1" containsInteger="1" minValue="1500" maxValue="1500"/>
    </cacheField>
    <cacheField name="Cert. % score SS2020" numFmtId="0">
      <sharedItems containsString="0" containsBlank="1" containsNumber="1" minValue="0" maxValue="86.67"/>
    </cacheField>
    <cacheField name="DO- obtained SS2020" numFmtId="0">
      <sharedItems containsString="0" containsBlank="1" containsNumber="1" minValue="216.11" maxValue="1500"/>
    </cacheField>
    <cacheField name="DO-max. marks SS2020" numFmtId="0">
      <sharedItems containsString="0" containsBlank="1" containsNumber="1" containsInteger="1" minValue="1500" maxValue="1500"/>
    </cacheField>
    <cacheField name="DO % score SS2020" numFmtId="0">
      <sharedItems containsString="0" containsBlank="1" containsNumber="1" minValue="0" maxValue="100"/>
    </cacheField>
    <cacheField name="CP- obtained SS2020" numFmtId="0">
      <sharedItems containsString="0" containsBlank="1" containsNumber="1" minValue="486.7" maxValue="1408.69"/>
    </cacheField>
    <cacheField name="CP-max. marks SS2020" numFmtId="0">
      <sharedItems containsString="0" containsBlank="1" containsNumber="1" containsInteger="1" minValue="1500" maxValue="1500"/>
    </cacheField>
    <cacheField name="CP % score SS2020" numFmtId="0">
      <sharedItems containsString="0" containsBlank="1" containsNumber="1" minValue="0" maxValue="93.91"/>
    </cacheField>
    <cacheField name="Total score (obtained) SS2020" numFmtId="0">
      <sharedItems containsString="0" containsBlank="1" containsNumber="1" minValue="1175.19" maxValue="5467.89"/>
    </cacheField>
    <cacheField name="Total score (max) SS2020" numFmtId="0">
      <sharedItems containsString="0" containsBlank="1" containsNumber="1" containsInteger="1" minValue="6000" maxValue="6000"/>
    </cacheField>
    <cacheField name="Total % score SS2020" numFmtId="0">
      <sharedItems containsString="0" containsBlank="1" containsNumber="1" minValue="0" maxValue="91.13"/>
    </cacheField>
    <cacheField name="SLP- obtained SS2021" numFmtId="0">
      <sharedItems containsString="0" containsBlank="1" containsNumber="1" minValue="315.47000000000003" maxValue="2258.48"/>
    </cacheField>
    <cacheField name="SLP-max. marks SS2021" numFmtId="0">
      <sharedItems containsSemiMixedTypes="0" containsString="0" containsNumber="1" containsInteger="1" minValue="2400" maxValue="2400"/>
    </cacheField>
    <cacheField name="SLP % score SS2021" numFmtId="0">
      <sharedItems containsSemiMixedTypes="0" containsString="0" containsNumber="1" minValue="0" maxValue="94.1"/>
    </cacheField>
    <cacheField name="SLP- obtained SS2022" numFmtId="0">
      <sharedItems containsString="0" containsBlank="1" containsNumber="1" minValue="315.47000000000003" maxValue="2258.48"/>
    </cacheField>
    <cacheField name="SLP-max. marks SS2022" numFmtId="0">
      <sharedItems containsSemiMixedTypes="0" containsString="0" containsNumber="1" containsInteger="1" minValue="2400" maxValue="2400"/>
    </cacheField>
    <cacheField name="SLP % score SS2022" numFmtId="2">
      <sharedItems containsSemiMixedTypes="0" containsString="0" containsNumber="1" minValue="0" maxValue="94.103333333333339"/>
    </cacheField>
    <cacheField name="CV- obtained SS2021" numFmtId="0">
      <sharedItems containsString="0" containsBlank="1" containsNumber="1" minValue="420.38" maxValue="1659.32"/>
    </cacheField>
    <cacheField name="CV-max. marks SS2021" numFmtId="0">
      <sharedItems containsSemiMixedTypes="0" containsString="0" containsNumber="1" containsInteger="1" minValue="1800" maxValue="1800"/>
    </cacheField>
    <cacheField name="CV % score SS2021" numFmtId="0">
      <sharedItems containsSemiMixedTypes="0" containsString="0" containsNumber="1" minValue="0" maxValue="92.18"/>
    </cacheField>
    <cacheField name="CV- obtained SS2022" numFmtId="0">
      <sharedItems containsString="0" containsBlank="1" containsNumber="1" minValue="420.38" maxValue="1659.32"/>
    </cacheField>
    <cacheField name="CV-max. marks SS2022" numFmtId="0">
      <sharedItems containsSemiMixedTypes="0" containsString="0" containsNumber="1" containsInteger="1" minValue="1800" maxValue="1800"/>
    </cacheField>
    <cacheField name="CV % score SS2022" numFmtId="2">
      <sharedItems containsSemiMixedTypes="0" containsString="0" containsNumber="1" minValue="0" maxValue="92.184444444444438"/>
    </cacheField>
    <cacheField name="Cert.- obtained SS2021" numFmtId="0">
      <sharedItems containsString="0" containsBlank="1" containsNumber="1" containsInteger="1" minValue="0" maxValue="1600"/>
    </cacheField>
    <cacheField name="Cert.-max. marks SS2021" numFmtId="0">
      <sharedItems containsSemiMixedTypes="0" containsString="0" containsNumber="1" containsInteger="1" minValue="1800" maxValue="1800"/>
    </cacheField>
    <cacheField name="Cert. % score SS2021" numFmtId="0">
      <sharedItems containsSemiMixedTypes="0" containsString="0" containsNumber="1" minValue="0" maxValue="88.89"/>
    </cacheField>
    <cacheField name="Cert.- obtained SS2022" numFmtId="0">
      <sharedItems containsString="0" containsBlank="1" containsNumber="1" containsInteger="1" minValue="0" maxValue="1600"/>
    </cacheField>
    <cacheField name="Cert.-max. marks SS2022" numFmtId="0">
      <sharedItems containsSemiMixedTypes="0" containsString="0" containsNumber="1" containsInteger="1" minValue="1800" maxValue="1800"/>
    </cacheField>
    <cacheField name="Cert. % score SS2022" numFmtId="2">
      <sharedItems containsSemiMixedTypes="0" containsString="0" containsNumber="1" minValue="0" maxValue="88.888888888888886"/>
    </cacheField>
    <cacheField name="Total score (obtained) SS2021" numFmtId="0">
      <sharedItems containsString="0" containsBlank="1" containsNumber="1" minValue="1280.19" maxValue="5307.68"/>
    </cacheField>
    <cacheField name="Total score (max) SS2021" numFmtId="0">
      <sharedItems containsSemiMixedTypes="0" containsString="0" containsNumber="1" containsInteger="1" minValue="6000" maxValue="6000"/>
    </cacheField>
    <cacheField name="Total % score SS2021" numFmtId="0">
      <sharedItems containsSemiMixedTypes="0" containsString="0" containsNumber="1" minValue="0" maxValue="88.46"/>
    </cacheField>
    <cacheField name="Total score (obtained) SS2022" numFmtId="0">
      <sharedItems containsString="0" containsBlank="1" containsNumber="1" minValue="1280.19" maxValue="5307.68"/>
    </cacheField>
    <cacheField name="Total score (max) SS2022" numFmtId="0">
      <sharedItems containsSemiMixedTypes="0" containsString="0" containsNumber="1" containsInteger="1" minValue="6000" maxValue="6000"/>
    </cacheField>
    <cacheField name="Total % score SS20222" numFmtId="2">
      <sharedItems containsSemiMixedTypes="0" containsString="0" containsNumber="1" minValue="0" maxValue="88.461333333333343"/>
    </cacheField>
    <cacheField name="SLP + Cert. (obtained) SS2020" numFmtId="0">
      <sharedItems containsSemiMixedTypes="0" containsString="0" containsNumber="1" minValue="0" maxValue="2673.08"/>
    </cacheField>
    <cacheField name="SLP + Cert. (max.) SS2020" numFmtId="0">
      <sharedItems containsSemiMixedTypes="0" containsString="0" containsNumber="1" containsInteger="1" minValue="0" maxValue="3000"/>
    </cacheField>
    <cacheField name="SLP + Cert. (% score) SS2020" numFmtId="0">
      <sharedItems containsBlank="1" containsMixedTypes="1" containsNumber="1" minValue="0" maxValue="89.1"/>
    </cacheField>
    <cacheField name="SLP + Cert. (obtained) SS2021" numFmtId="0">
      <sharedItems containsSemiMixedTypes="0" containsString="0" containsNumber="1" minValue="0" maxValue="3712.03"/>
    </cacheField>
    <cacheField name="SLP + Cert. (max.) SS2021" numFmtId="0">
      <sharedItems containsSemiMixedTypes="0" containsString="0" containsNumber="1" containsInteger="1" minValue="4200" maxValue="4200"/>
    </cacheField>
    <cacheField name="SLP + Cert. (% score) SS2021" numFmtId="0">
      <sharedItems containsSemiMixedTypes="0" containsString="0" containsNumber="1" minValue="0" maxValue="88.38"/>
    </cacheField>
    <cacheField name="SLP + Cert. (obtained) SS2022" numFmtId="0">
      <sharedItems containsSemiMixedTypes="0" containsString="0" containsNumber="1" minValue="0" maxValue="3712.03"/>
    </cacheField>
    <cacheField name="SLP + Cert. (max.) SS2022" numFmtId="0">
      <sharedItems containsSemiMixedTypes="0" containsString="0" containsNumber="1" containsInteger="1" minValue="4200" maxValue="4200"/>
    </cacheField>
    <cacheField name="SLP + Cert. (% score) SS2022" numFmtId="2">
      <sharedItems containsSemiMixedTypes="0" containsString="0" containsNumber="1" minValue="0" maxValue="88.381666666666675"/>
    </cacheField>
  </cacheFields>
  <extLst>
    <ext xmlns:x14="http://schemas.microsoft.com/office/spreadsheetml/2009/9/main" uri="{725AE2AE-9491-48be-B2B4-4EB974FC3084}">
      <x14:pivotCacheDefinition pivotCacheId="1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801.665469328706" createdVersion="5" refreshedVersion="5" minRefreshableVersion="3" recordCount="402">
  <cacheSource type="worksheet">
    <worksheetSource name="ULB_Data" r:id="rId2"/>
  </cacheSource>
  <cacheFields count="160">
    <cacheField name="Sr. no." numFmtId="0">
      <sharedItems containsSemiMixedTypes="0" containsString="0" containsNumber="1" containsInteger="1" minValue="1" maxValue="402"/>
    </cacheField>
    <cacheField name="City Name" numFmtId="0">
      <sharedItems count="402">
        <s v="Akola"/>
        <s v="Akot"/>
        <s v="Balapur"/>
        <s v="Barshi Taklii"/>
        <s v="Murtizapur"/>
        <s v="Patur"/>
        <s v="Telhara"/>
        <s v="Achalpur"/>
        <s v="Amravati"/>
        <s v="Anjangaon Surji"/>
        <s v="Bhatakuli"/>
        <s v="Chandur Baazar"/>
        <s v="Chandur Railway"/>
        <s v="Chikhaldara"/>
        <s v="Daryapur"/>
        <s v="Dattapur Dhamangaon/ Dhamangaon railway"/>
        <s v="Dharni"/>
        <s v="Morshi"/>
        <s v="Nandgaon Khandeshwar"/>
        <s v="Shendurjanaghat"/>
        <s v="Teosa"/>
        <s v="Warud"/>
        <s v="Buldhana"/>
        <s v="Chikhli"/>
        <s v="Deulgaon Raja"/>
        <s v="Jalgaon Jamod"/>
        <s v="Khamgaon"/>
        <s v="Lonar"/>
        <s v="Malkapur_B"/>
        <s v="Mehkar"/>
        <s v="Motala"/>
        <s v="Nandura"/>
        <s v="Sangrampur"/>
        <s v="Shegaon"/>
        <s v="Sindkhed Raja"/>
        <s v="Karanja_Was"/>
        <s v="Malegaon Zahangir"/>
        <s v="Manglurpir"/>
        <s v="Manora"/>
        <s v="Risod"/>
        <s v="Washim"/>
        <s v="Arni"/>
        <s v="Babhulgaon"/>
        <s v="Darwha"/>
        <s v="Dhanaki"/>
        <s v="Digras"/>
        <s v="Ghatanji"/>
        <s v="Kalamb_Y"/>
        <s v="Mahagaon"/>
        <s v="Maregaon"/>
        <s v="Ner"/>
        <s v="Pandharkawada"/>
        <s v="Pusad"/>
        <s v="Ralegaon"/>
        <s v="Umarkhed"/>
        <s v="Wani"/>
        <s v="Yavatmal"/>
        <s v="Zari"/>
        <s v="Aurangabad"/>
        <s v="Gangapur_A"/>
        <s v="Kannad"/>
        <s v="Khuldabad"/>
        <s v="Paithan"/>
        <s v="Phulambri"/>
        <s v="Sillod"/>
        <s v="Soygaon"/>
        <s v="Vaijapur"/>
        <s v="Ambajogi"/>
        <s v="Ashti_B"/>
        <s v="Beed"/>
        <s v="Dharur"/>
        <s v="Georai"/>
        <s v="Kaij"/>
        <s v="Majalegaon"/>
        <s v="Parli"/>
        <s v="Patoda"/>
        <s v="Shirur Kasar"/>
        <s v="Wadavani"/>
        <s v="Aundha"/>
        <s v="Basmat"/>
        <s v="Hingoli"/>
        <s v="Kalamnuri"/>
        <s v="Sengaon"/>
        <s v="Ambad"/>
        <s v="Badnapur"/>
        <s v="Bhokardan"/>
        <s v="Ghansawangi"/>
        <s v="Jafrabad"/>
        <s v="Jalna"/>
        <s v="Mantha"/>
        <s v="Partur"/>
        <s v="Ahmedpur"/>
        <s v="Ausa"/>
        <s v="Chakur"/>
        <s v="Deoni"/>
        <s v="Jalkot"/>
        <s v="Latur"/>
        <s v="Nilanga"/>
        <s v="Renapur"/>
        <s v="Shirur Anantpal"/>
        <s v="Udgir"/>
        <s v="Ardharpur"/>
        <s v="Bhokar"/>
        <s v="Biloli"/>
        <s v="Deglur"/>
        <s v="Dharmabad"/>
        <s v="Hadgaon"/>
        <s v="Himayatnagar"/>
        <s v="Kandhar"/>
        <s v="Kinwat"/>
        <s v="Kundalwadi"/>
        <s v="Loha"/>
        <s v="Mahur"/>
        <s v="Mudkhed"/>
        <s v="Mukhed"/>
        <s v="Naigaon"/>
        <s v="Nanded Waghala"/>
        <s v="Umri/ Peth Umri"/>
        <s v="Bhum"/>
        <s v="Kalamb_O"/>
        <s v="Lohara B."/>
        <s v="Murum"/>
        <s v="Naldurg"/>
        <s v="Osmanabad"/>
        <s v="Paranda"/>
        <s v="Tuljapur"/>
        <s v="Umarga"/>
        <s v="Vashi"/>
        <s v="Gangakhed"/>
        <s v="Jintur"/>
        <s v="Manwat"/>
        <s v="Palam"/>
        <s v="Parbhani"/>
        <s v="Pathri"/>
        <s v="Purna"/>
        <s v="Sailu"/>
        <s v="Sonpeth"/>
        <s v="Mumbai city"/>
        <s v="Wada"/>
        <s v="Vikramgad"/>
        <s v="Vasai Virar"/>
        <s v="Talasari"/>
        <s v="Palghar"/>
        <s v="Mokhada"/>
        <s v="Jawhar"/>
        <s v="Dahanu"/>
        <s v="Alibag"/>
        <s v="Karjat_R"/>
        <s v="Khalapur"/>
        <s v="Khopoli"/>
        <s v="Mahad"/>
        <s v="Mangaon"/>
        <s v="Matheran"/>
        <s v="Mhasala"/>
        <s v="Murud-Janjira"/>
        <s v="Navi Mumbai"/>
        <s v="Panvel"/>
        <s v="Pen"/>
        <s v="Poladpur"/>
        <s v="Roha Ashtami"/>
        <s v="Shriwardhan"/>
        <s v="Tala"/>
        <s v="Uran"/>
        <s v="Chiplun"/>
        <s v="Dapoli Camp"/>
        <s v="Devrukh"/>
        <s v="Guhagar"/>
        <s v="Khed"/>
        <s v="Lanja"/>
        <s v="Mandangad"/>
        <s v="Rajapur"/>
        <s v="Ratnagiri"/>
        <s v="Devgad"/>
        <s v="Kankavli"/>
        <s v="Kasai Dodamarg"/>
        <s v="Kudal"/>
        <s v="Malwan"/>
        <s v="Sawantwadi"/>
        <s v="Vaibhavwadi"/>
        <s v="Vengurla"/>
        <s v="Ambarnath"/>
        <s v="Bhiwandi Nizampur"/>
        <s v="Kalyan Dombivali"/>
        <s v="Kulgaon-Badlapur"/>
        <s v="Mira-Bhayandar"/>
        <s v="Murbad"/>
        <s v="Shahpur_T"/>
        <s v="Thane"/>
        <s v="Ulhasnagar"/>
        <s v="Bhandara"/>
        <s v="Lakhandur"/>
        <s v="Lakhani"/>
        <s v="Mohadi"/>
        <s v="Pauni"/>
        <s v="Sakoli"/>
        <s v="Tumsar"/>
        <s v="Ballarpur"/>
        <s v="Bhadravati"/>
        <s v="Brahmapuri"/>
        <s v="Chandrapur_M"/>
        <s v="Chimur"/>
        <s v="Gadchandur"/>
        <s v="Gond Pipari"/>
        <s v="Jivati"/>
        <s v="Korpana"/>
        <s v="Mul"/>
        <s v="Nagbhid"/>
        <s v="Pombhurna"/>
        <s v="Rajura"/>
        <s v="Saoli"/>
        <s v="Sindewahi"/>
        <s v="Warora"/>
        <s v="Aheri"/>
        <s v="Armori"/>
        <s v="Bhamragad"/>
        <s v="Chamorshi"/>
        <s v="Desaiganj"/>
        <s v="Dhanora"/>
        <s v="Etapalli"/>
        <s v="Gadchiroli"/>
        <s v="Korchi"/>
        <s v="Kurkheda"/>
        <s v="Mulchera"/>
        <s v="Sironcha"/>
        <s v="Amgaon"/>
        <s v="Arjuni"/>
        <s v="Deori_G"/>
        <s v="Gondiya"/>
        <s v="Goregaon"/>
        <s v="Sadak Arjuni"/>
        <s v="Salekasa"/>
        <s v="Tirora"/>
        <s v="Bhiwapur"/>
        <s v="Butibori"/>
        <s v="Hingana"/>
        <s v="Kalameshwar"/>
        <s v="Kamptee"/>
        <s v="Kamptee cantonment board"/>
        <s v="Kanhan-Pipri"/>
        <s v="Katol"/>
        <s v="Khapa"/>
        <s v="Kuhi"/>
        <s v="Mahadula"/>
        <s v="Mauda CT"/>
        <s v="Mohpa"/>
        <s v="Mowad"/>
        <s v="Nagpur"/>
        <s v="Narkhed"/>
        <s v="Parsivni"/>
        <s v="Ramtek"/>
        <s v="Savner"/>
        <s v="Umred"/>
        <s v="Wadi"/>
        <s v="WANADONGRI"/>
        <s v="Arvi"/>
        <s v="Ashti_W"/>
        <s v="Deoli_W"/>
        <s v="Hinganghat"/>
        <s v="Karanja"/>
        <s v="Pulgaon"/>
        <s v="Samudrapur"/>
        <s v="Selu"/>
        <s v="Sindi"/>
        <s v="Wardha"/>
        <s v="Ahmednagar Cantonment Board"/>
        <s v="Ahmednagar city"/>
        <s v="Akole"/>
        <s v="Deolali Pravara"/>
        <s v="Jamkhed"/>
        <s v="Karjat_A"/>
        <s v="Kopargaon"/>
        <s v="Nevassa"/>
        <s v="Parner"/>
        <s v="Pathardi"/>
        <s v="Rahta Pimplas"/>
        <s v="Rahuri"/>
        <s v="Sangamner"/>
        <s v="Shevgaon"/>
        <s v="Shirdi"/>
        <s v="Shrigonda"/>
        <s v="Shrirampur"/>
        <s v="Dhule"/>
        <s v="Dondaicha Warwade"/>
        <s v="Sakri"/>
        <s v="Shirpur- Warwade"/>
        <s v="Sindhkheda"/>
        <s v="Amalner"/>
        <s v="Bhadgaon"/>
        <s v="Bhusawal"/>
        <s v="Bodwad"/>
        <s v="Chalisgaon"/>
        <s v="Chopada"/>
        <s v="Dharangaon"/>
        <s v="Erandol"/>
        <s v="Faizpur"/>
        <s v="Jalgaon"/>
        <s v="Jamner"/>
        <s v="Muktainagar"/>
        <s v="Pachora"/>
        <s v="Parola"/>
        <s v="Raver"/>
        <s v="Savda"/>
        <s v="Shendurni"/>
        <s v="Varangaon"/>
        <s v="Yawal"/>
        <s v="Dhadgaon Wadfalya"/>
        <s v="Nandurbar"/>
        <s v="Nawapur"/>
        <s v="Shahada"/>
        <s v="Taloda"/>
        <s v="Bhagur"/>
        <s v="Chandwad"/>
        <s v="Deola"/>
        <s v="Deolali_Cantonment Board"/>
        <s v="Dindori_N"/>
        <s v="Igatpuri"/>
        <s v="Kalwan"/>
        <s v="Malegaon"/>
        <s v="Manmad"/>
        <s v="Nandgaon"/>
        <s v="Nashik"/>
        <s v="Niphad"/>
        <s v="Peth"/>
        <s v="Satana"/>
        <s v="Sinnar"/>
        <s v="Surgana"/>
        <s v="Trimbak"/>
        <s v="Yeola"/>
        <s v="Ajara"/>
        <s v="Chandgad"/>
        <s v="Gadhinglaj"/>
        <s v="Hatkanagale"/>
        <s v="Hupari"/>
        <s v="Ichhalkaranji"/>
        <s v="Jaysingpur"/>
        <s v="Kagal"/>
        <s v="Kolhapur"/>
        <s v="Kurundvad"/>
        <s v="Malkapur_K"/>
        <s v="Murgud"/>
        <s v="Panhala"/>
        <s v="Shirol"/>
        <s v="Vadgaon"/>
        <s v="Alandi"/>
        <s v="Baramati"/>
        <s v="Bhor"/>
        <s v="Chakan"/>
        <s v="Daund"/>
        <s v="Dehu Road (CB)"/>
        <s v="Indapur"/>
        <s v="Jejuri"/>
        <s v="Junnar"/>
        <s v="Kirkee (CB)"/>
        <s v="Lonavala"/>
        <s v="Pimpri Chinchwad"/>
        <s v="Pune"/>
        <s v="Pune (CB)"/>
        <s v="Rajguru Nagar"/>
        <s v="Sasvad"/>
        <s v="Shirur"/>
        <s v="Talegaon Dabhade"/>
        <s v="Vadgaon Maval"/>
        <s v="Ashta_MH"/>
        <s v="Jath"/>
        <s v="Kadegaon"/>
        <s v="Kavathe Mahankal"/>
        <s v="Khanapur_M"/>
        <s v="Palus"/>
        <s v="Sangli"/>
        <s v="Shirala"/>
        <s v="Tasgaon"/>
        <s v="Uran Islampur"/>
        <s v="Vita"/>
        <s v="Dahiwadi"/>
        <s v="Karhad"/>
        <s v="Khandala"/>
        <s v="Koregaon"/>
        <s v="Lonand"/>
        <s v="Mahabaleshwar"/>
        <s v="Malkapur_S"/>
        <s v="Medha"/>
        <s v="Mhaswad"/>
        <s v="Panchgani"/>
        <s v="Patan_Mh"/>
        <s v="Phaltan"/>
        <s v="Rahimatpur"/>
        <s v="Satara"/>
        <s v="Waduj"/>
        <s v="Wai"/>
        <s v="Akkalkot"/>
        <s v="Barshi"/>
        <s v="Dudhani"/>
        <s v="Karmala"/>
        <s v="Kurduvadi"/>
        <s v="Madha"/>
        <s v="Maindargi"/>
        <s v="Malshiras"/>
        <s v="Mangalwedha"/>
        <s v="Mohol"/>
        <s v="Pandharpur"/>
        <s v="Sangole"/>
        <s v="Solapur"/>
      </sharedItems>
    </cacheField>
    <cacheField name="District Name" numFmtId="0">
      <sharedItems count="35">
        <s v="Akola"/>
        <s v="Amravati"/>
        <s v="Buldhana"/>
        <s v="Washim"/>
        <s v="Yavatmal"/>
        <s v="Aurangabad"/>
        <s v="Beed"/>
        <s v="Hingoli"/>
        <s v="Jalna"/>
        <s v="Latur"/>
        <s v="Nanded"/>
        <s v="Osmanabad"/>
        <s v="Parbhani"/>
        <s v="Mumbai city &amp; Mumbai suburban"/>
        <s v="Palghar"/>
        <s v="Raigad"/>
        <s v="Ratnagiri"/>
        <s v="Sindhudurg"/>
        <s v="Thane"/>
        <s v="Bhandara"/>
        <s v="Chandrapur"/>
        <s v="Gadchiroli"/>
        <s v="Gondia"/>
        <s v="Nagpur"/>
        <s v="Wardha"/>
        <s v="Ahmednagar"/>
        <s v="Dhule"/>
        <s v="Jalgaon"/>
        <s v="Nandurbar"/>
        <s v="Nashik"/>
        <s v="Kolhapur"/>
        <s v="Pune"/>
        <s v="Sangli"/>
        <s v="Satara"/>
        <s v="Solapur"/>
      </sharedItems>
    </cacheField>
    <cacheField name="Division Name" numFmtId="0">
      <sharedItems/>
    </cacheField>
    <cacheField name="Population" numFmtId="0">
      <sharedItems containsMixedTypes="1" containsNumber="1" containsInteger="1" minValue="590" maxValue="12442373"/>
    </cacheField>
    <cacheField name="Population category" numFmtId="0">
      <sharedItems count="7">
        <s v="II"/>
        <s v="III"/>
        <s v="IV"/>
        <s v="V"/>
        <s v="I"/>
        <s v="not available"/>
        <s v="not relevant"/>
      </sharedItems>
    </cacheField>
    <cacheField name="NA 2020" numFmtId="0">
      <sharedItems containsSemiMixedTypes="0" containsString="0" containsNumber="1" containsInteger="1" minValue="2214" maxValue="2214"/>
    </cacheField>
    <cacheField name="NA 2021" numFmtId="0">
      <sharedItems containsSemiMixedTypes="0" containsString="0" containsNumber="1" containsInteger="1" minValue="2072" maxValue="2072"/>
    </cacheField>
    <cacheField name="NA 2022" numFmtId="0">
      <sharedItems containsSemiMixedTypes="0" containsString="0" containsNumber="1" containsInteger="1" minValue="2072" maxValue="2072"/>
    </cacheField>
    <cacheField name="SA 2020" numFmtId="0">
      <sharedItems containsSemiMixedTypes="0" containsString="0" containsNumber="1" containsInteger="1" minValue="3325" maxValue="3325"/>
    </cacheField>
    <cacheField name="SA 2021" numFmtId="0">
      <sharedItems containsSemiMixedTypes="0" containsString="0" containsNumber="1" containsInteger="1" minValue="3178" maxValue="3178"/>
    </cacheField>
    <cacheField name="SA 2022" numFmtId="0">
      <sharedItems containsSemiMixedTypes="0" containsString="0" containsNumber="1" containsInteger="1" minValue="3178" maxValue="3178"/>
    </cacheField>
    <cacheField name="SA Cat 2020" numFmtId="0">
      <sharedItems containsMixedTypes="1" containsNumber="1" minValue="3070.1" maxValue="4176.7"/>
    </cacheField>
    <cacheField name="SA Cat 2021" numFmtId="0">
      <sharedItems containsMixedTypes="1" containsNumber="1" minValue="2928.3" maxValue="4089.2"/>
    </cacheField>
    <cacheField name="SA Cat 2022" numFmtId="0">
      <sharedItems containsMixedTypes="1" containsNumber="1" minValue="2928.3" maxValue="4089.2"/>
    </cacheField>
    <cacheField name="SA Cat t.10 2021" numFmtId="0">
      <sharedItems containsMixedTypes="1" containsNumber="1" minValue="4089.2" maxValue="4601.3999999999996"/>
    </cacheField>
    <cacheField name="SA Cat t.10 2022" numFmtId="0">
      <sharedItems containsMixedTypes="1" containsNumber="1" minValue="4089.2" maxValue="4601.3999999999996"/>
    </cacheField>
    <cacheField name="TS-NA 2020" numFmtId="9">
      <sharedItems containsSemiMixedTypes="0" containsString="0" containsNumber="1" minValue="-1" maxValue="1.4696883468834689"/>
    </cacheField>
    <cacheField name="TS-NA 2021" numFmtId="9">
      <sharedItems containsSemiMixedTypes="0" containsString="0" containsNumber="1" minValue="-1" maxValue="1.5616216216216217"/>
    </cacheField>
    <cacheField name="TS-NA 2022" numFmtId="9">
      <sharedItems containsSemiMixedTypes="0" containsString="0" containsNumber="1" minValue="-1" maxValue="1.5616216216216217"/>
    </cacheField>
    <cacheField name="TS-SA 2020" numFmtId="9">
      <sharedItems containsSemiMixedTypes="0" containsString="0" containsNumber="1" minValue="-1" maxValue="0.64447819548872187"/>
    </cacheField>
    <cacheField name="TS-SA 2021" numFmtId="9">
      <sharedItems containsSemiMixedTypes="0" containsString="0" containsNumber="1" minValue="-1" maxValue="0.6701321585903085"/>
    </cacheField>
    <cacheField name="TS-SA 2022" numFmtId="9">
      <sharedItems containsSemiMixedTypes="0" containsString="0" containsNumber="1" minValue="-1" maxValue="0.6701321585903085"/>
    </cacheField>
    <cacheField name="TS-SA cat 2020" numFmtId="9">
      <sharedItems containsMixedTypes="1" containsNumber="1" minValue="-1" maxValue="0.66800429953421703"/>
    </cacheField>
    <cacheField name="TS-SA cat 2021" numFmtId="9">
      <sharedItems containsMixedTypes="1" containsNumber="1" minValue="-1" maxValue="0.65650718847112643"/>
    </cacheField>
    <cacheField name="TS-SA cat 2022" numFmtId="9">
      <sharedItems containsMixedTypes="1" containsNumber="1" minValue="-1" maxValue="0.65650718847112643"/>
    </cacheField>
    <cacheField name="TS-SA cat t.10 2021" numFmtId="9">
      <sharedItems containsMixedTypes="1" containsNumber="1" minValue="-1" maxValue="0.29797515406436481"/>
    </cacheField>
    <cacheField name="TS-SA cat t.10 2022" numFmtId="9">
      <sharedItems containsMixedTypes="1" containsNumber="1" minValue="-1" maxValue="0.29797515406436481"/>
    </cacheField>
    <cacheField name="SLP NA 2020" numFmtId="0">
      <sharedItems containsSemiMixedTypes="0" containsString="0" containsNumber="1" minValue="306.24" maxValue="306.24"/>
    </cacheField>
    <cacheField name="SLP NA 2021" numFmtId="0">
      <sharedItems containsSemiMixedTypes="0" containsString="0" containsNumber="1" minValue="913.6" maxValue="913.6"/>
    </cacheField>
    <cacheField name="SLP NA 2022" numFmtId="0">
      <sharedItems containsSemiMixedTypes="0" containsString="0" containsNumber="1" containsInteger="1" minValue="915" maxValue="915"/>
    </cacheField>
    <cacheField name="SLP SA 2020" numFmtId="0">
      <sharedItems containsSemiMixedTypes="0" containsString="0" containsNumber="1" minValue="706.64" maxValue="706.64"/>
    </cacheField>
    <cacheField name="SLP SA 2021" numFmtId="0">
      <sharedItems containsSemiMixedTypes="0" containsString="0" containsNumber="1" minValue="1509.3" maxValue="1509.3"/>
    </cacheField>
    <cacheField name="SLP SA 2022" numFmtId="0">
      <sharedItems containsSemiMixedTypes="0" containsString="0" containsNumber="1" minValue="1509.3" maxValue="1509.3"/>
    </cacheField>
    <cacheField name="SLP SA cat 2020" numFmtId="0">
      <sharedItems containsString="0" containsBlank="1" containsNumber="1" minValue="593.21" maxValue="1129.3"/>
    </cacheField>
    <cacheField name="SLP SA cat 2021" numFmtId="0">
      <sharedItems containsString="0" containsBlank="1" containsNumber="1" minValue="1412.08" maxValue="1955.8"/>
    </cacheField>
    <cacheField name="SLP SA cat 2022" numFmtId="0">
      <sharedItems containsString="0" containsBlank="1" containsNumber="1" minValue="1412.08" maxValue="1955.8"/>
    </cacheField>
    <cacheField name="SLP SA cat t.10 2021" numFmtId="0">
      <sharedItems containsString="0" containsBlank="1" containsNumber="1" minValue="1955.8" maxValue="2033.9"/>
    </cacheField>
    <cacheField name="SLP SA cat t.10 2022" numFmtId="0">
      <sharedItems containsString="0" containsBlank="1" containsNumber="1" minValue="1955.8" maxValue="2033.9"/>
    </cacheField>
    <cacheField name="SLP - NA 2020" numFmtId="9">
      <sharedItems containsSemiMixedTypes="0" containsString="0" containsNumber="1" minValue="-1" maxValue="3.483672936259143"/>
    </cacheField>
    <cacheField name="SLP - NA 2021" numFmtId="9">
      <sharedItems containsSemiMixedTypes="0" containsString="0" containsNumber="1" minValue="-1" maxValue="1.4720665499124344"/>
    </cacheField>
    <cacheField name="SLP - NA 2022" numFmtId="9">
      <sharedItems containsSemiMixedTypes="0" containsString="0" containsNumber="1" minValue="-1" maxValue="1.4682841530054644"/>
    </cacheField>
    <cacheField name="SLP - SA 2020" numFmtId="9">
      <sharedItems containsSemiMixedTypes="0" containsString="0" containsNumber="1" minValue="-1" maxValue="0.94311106079474694"/>
    </cacheField>
    <cacheField name="SLP - SA 2021" numFmtId="9">
      <sharedItems containsSemiMixedTypes="0" containsString="0" containsNumber="1" minValue="-1" maxValue="0.49637580335254761"/>
    </cacheField>
    <cacheField name="SLP - SA 2022" numFmtId="9">
      <sharedItems containsSemiMixedTypes="0" containsString="0" containsNumber="1" minValue="-1" maxValue="0.49637580335254761"/>
    </cacheField>
    <cacheField name="SLP - SA cat 2020" numFmtId="9">
      <sharedItems containsMixedTypes="1" containsNumber="1" minValue="-1" maxValue="1.1705635441074826"/>
    </cacheField>
    <cacheField name="SLP - SA cat 2021" numFmtId="9">
      <sharedItems containsMixedTypes="1" containsNumber="1" minValue="-1" maxValue="0.50166421165939601"/>
    </cacheField>
    <cacheField name="SLP - SA cat 2022" numFmtId="9">
      <sharedItems containsMixedTypes="1" containsNumber="1" minValue="-1" maxValue="0.50166421165939601"/>
    </cacheField>
    <cacheField name="SLP - SA cat t.10 2021" numFmtId="9">
      <sharedItems containsMixedTypes="1" containsNumber="1" minValue="-1" maxValue="0.15476020042949182"/>
    </cacheField>
    <cacheField name="SLP - SA cat t.10 2022" numFmtId="9">
      <sharedItems containsMixedTypes="1" containsNumber="1" minValue="-1" maxValue="0.15476020042949182"/>
    </cacheField>
    <cacheField name="NA cert 2020" numFmtId="0">
      <sharedItems containsSemiMixedTypes="0" containsString="0" containsNumber="1" minValue="232.44" maxValue="232.44"/>
    </cacheField>
    <cacheField name="NA cert 2021" numFmtId="0">
      <sharedItems containsSemiMixedTypes="0" containsString="0" containsNumber="1" minValue="298.10000000000002" maxValue="298.10000000000002"/>
    </cacheField>
    <cacheField name="NA cert 2022" numFmtId="0">
      <sharedItems containsSemiMixedTypes="0" containsString="0" containsNumber="1" containsInteger="1" minValue="295" maxValue="295"/>
    </cacheField>
    <cacheField name="SA Cert 2020" numFmtId="0">
      <sharedItems containsSemiMixedTypes="0" containsString="0" containsNumber="1" minValue="421.09" maxValue="421.09"/>
    </cacheField>
    <cacheField name="SA cert 2021" numFmtId="0">
      <sharedItems containsSemiMixedTypes="0" containsString="0" containsNumber="1" minValue="522.70000000000005" maxValue="522.70000000000005"/>
    </cacheField>
    <cacheField name="SA cert 2022" numFmtId="0">
      <sharedItems containsSemiMixedTypes="0" containsString="0" containsNumber="1" containsInteger="1" minValue="525" maxValue="525"/>
    </cacheField>
    <cacheField name="SA cert cat 2020" numFmtId="0">
      <sharedItems containsString="0" containsBlank="1" containsNumber="1" minValue="365.77" maxValue="710"/>
    </cacheField>
    <cacheField name="SA cert cat 2021" numFmtId="0">
      <sharedItems containsString="0" containsBlank="1" containsNumber="1" minValue="453.88" maxValue="730"/>
    </cacheField>
    <cacheField name="SA cert cat 2022" numFmtId="0">
      <sharedItems containsString="0" containsBlank="1" containsNumber="1" minValue="453.88" maxValue="730"/>
    </cacheField>
    <cacheField name="SA cert cat t.10 2021" numFmtId="0">
      <sharedItems containsString="0" containsBlank="1" containsNumber="1" containsInteger="1" minValue="730" maxValue="1100"/>
    </cacheField>
    <cacheField name="SA cert cat t.10 2022" numFmtId="0">
      <sharedItems containsString="0" containsBlank="1" containsNumber="1" containsInteger="1" minValue="730" maxValue="1100"/>
    </cacheField>
    <cacheField name="cert - NA cert 2020" numFmtId="9">
      <sharedItems containsSemiMixedTypes="0" containsString="0" containsNumber="1" minValue="-1" maxValue="4.592841163310962"/>
    </cacheField>
    <cacheField name="cert - NA cert 2021" numFmtId="9">
      <sharedItems containsSemiMixedTypes="0" containsString="0" containsNumber="1" minValue="-1" maxValue="4.3673264005367329"/>
    </cacheField>
    <cacheField name="cert - NA cert 2022" numFmtId="9">
      <sharedItems containsSemiMixedTypes="0" containsString="0" containsNumber="1" minValue="-1" maxValue="4.4237288135593218"/>
    </cacheField>
    <cacheField name="cert - SA cert 2020" numFmtId="9">
      <sharedItems containsSemiMixedTypes="0" containsString="0" containsNumber="1" minValue="-1" maxValue="2.0872260086917289"/>
    </cacheField>
    <cacheField name="cert - SA cert 2021" numFmtId="9">
      <sharedItems containsSemiMixedTypes="0" containsString="0" containsNumber="1" minValue="-1" maxValue="2.0610292710924045"/>
    </cacheField>
    <cacheField name="cert - SA cert 2022" numFmtId="9">
      <sharedItems containsSemiMixedTypes="0" containsString="0" containsNumber="1" minValue="-1" maxValue="2.0476190476190474"/>
    </cacheField>
    <cacheField name="cert - SA cat 2020" numFmtId="9">
      <sharedItems containsMixedTypes="1" containsNumber="1" minValue="-1" maxValue="2.0073543483609919"/>
    </cacheField>
    <cacheField name="cert - SA cat 2021" numFmtId="9">
      <sharedItems containsMixedTypes="1" containsNumber="1" minValue="-1" maxValue="1.4235480743808937"/>
    </cacheField>
    <cacheField name="cert - SA cat 2022" numFmtId="9">
      <sharedItems containsMixedTypes="1" containsNumber="1" minValue="-1" maxValue="1.4235480743808937"/>
    </cacheField>
    <cacheField name="cert - SA cat t.10 2021" numFmtId="9">
      <sharedItems containsMixedTypes="1" containsNumber="1" minValue="-1" maxValue="1.1917808219178083"/>
    </cacheField>
    <cacheField name="cert - SA cat t.10 2022" numFmtId="9">
      <sharedItems containsMixedTypes="1" containsNumber="1" minValue="-1" maxValue="1.1917808219178083"/>
    </cacheField>
    <cacheField name="NA CV 2020" numFmtId="0">
      <sharedItems containsSemiMixedTypes="0" containsString="0" containsNumber="1" minValue="855.72" maxValue="855.72"/>
    </cacheField>
    <cacheField name="NA CV 2021" numFmtId="0">
      <sharedItems containsSemiMixedTypes="0" containsString="0" containsNumber="1" minValue="860.25" maxValue="860.25"/>
    </cacheField>
    <cacheField name="NA CV 2022" numFmtId="0">
      <sharedItems containsSemiMixedTypes="0" containsString="0" containsNumber="1" containsInteger="1" minValue="865" maxValue="865"/>
    </cacheField>
    <cacheField name="SA CV 2020" numFmtId="0">
      <sharedItems containsSemiMixedTypes="0" containsString="0" containsNumber="1" containsInteger="1" minValue="1100" maxValue="1100"/>
    </cacheField>
    <cacheField name="SA CV 2021" numFmtId="0">
      <sharedItems containsSemiMixedTypes="0" containsString="0" containsNumber="1" minValue="1147.0899999999999" maxValue="1147.0899999999999"/>
    </cacheField>
    <cacheField name="SA CV 2022" numFmtId="0">
      <sharedItems containsSemiMixedTypes="0" containsString="0" containsNumber="1" containsInteger="1" minValue="1150" maxValue="1150"/>
    </cacheField>
    <cacheField name="SA CV  cat 2020" numFmtId="0">
      <sharedItems containsString="0" containsBlank="1" containsNumber="1" minValue="1056.55" maxValue="1201.1099999999999"/>
    </cacheField>
    <cacheField name="SA CV cat 2021" numFmtId="0">
      <sharedItems containsString="0" containsBlank="1" containsNumber="1" minValue="1062.31" maxValue="1403.44"/>
    </cacheField>
    <cacheField name="SA CV cat 2022" numFmtId="0">
      <sharedItems containsString="0" containsBlank="1" containsNumber="1" minValue="1062.31" maxValue="1403.44"/>
    </cacheField>
    <cacheField name="SA CV cat t.10 2021" numFmtId="0">
      <sharedItems containsString="0" containsBlank="1" containsNumber="1" minValue="1403.44" maxValue="1531.86"/>
    </cacheField>
    <cacheField name="SA CV cat t.10 2022" numFmtId="0">
      <sharedItems containsString="0" containsBlank="1" containsNumber="1" minValue="1403.44" maxValue="1531.86"/>
    </cacheField>
    <cacheField name="CV - NA CV 2020" numFmtId="9">
      <sharedItems containsSemiMixedTypes="0" containsString="0" containsNumber="1" minValue="-1" maxValue="0.64620436591408403"/>
    </cacheField>
    <cacheField name="CV -NA CV 2021" numFmtId="9">
      <sharedItems containsSemiMixedTypes="0" containsString="0" containsNumber="1" minValue="-1" maxValue="0.92888113920371973"/>
    </cacheField>
    <cacheField name="CV -NA CV 2022" numFmtId="9">
      <sharedItems containsSemiMixedTypes="0" containsString="0" containsNumber="1" minValue="-1" maxValue="0.9182890173410404"/>
    </cacheField>
    <cacheField name="CV - SA CV 2020" numFmtId="9">
      <sharedItems containsSemiMixedTypes="0" containsString="0" containsNumber="1" minValue="-1" maxValue="0.28062727272727278"/>
    </cacheField>
    <cacheField name="CV - SA CV 2021" numFmtId="9">
      <sharedItems containsSemiMixedTypes="0" containsString="0" containsNumber="1" minValue="-1" maxValue="0.44654735025150605"/>
    </cacheField>
    <cacheField name="CV - SA CV 2022" numFmtId="9">
      <sharedItems containsSemiMixedTypes="0" containsString="0" containsNumber="1" minValue="-1" maxValue="0.44288695652173909"/>
    </cacheField>
    <cacheField name="CV - SA CV cat 2020" numFmtId="9">
      <sharedItems containsMixedTypes="1" containsNumber="1" minValue="-1" maxValue="0.27964601769911507"/>
    </cacheField>
    <cacheField name="CV - SA CV cat 2021" numFmtId="9">
      <sharedItems containsMixedTypes="1" containsNumber="1" minValue="-1" maxValue="0.53464619555496984"/>
    </cacheField>
    <cacheField name="CV - SA CV cat 2022" numFmtId="9">
      <sharedItems containsMixedTypes="1" containsNumber="1" minValue="-1" maxValue="0.53464619555496984"/>
    </cacheField>
    <cacheField name="CV - SA CV t.10 2021" numFmtId="9">
      <sharedItems containsMixedTypes="1" containsNumber="1" minValue="-1" maxValue="0.13695633586045719"/>
    </cacheField>
    <cacheField name="CV - SA CV t.10 2022" numFmtId="9">
      <sharedItems containsMixedTypes="1" containsNumber="1" minValue="-1" maxValue="0.13695633586045719"/>
    </cacheField>
    <cacheField name="NR/ZR (2020)" numFmtId="0">
      <sharedItems containsBlank="1" containsMixedTypes="1" containsNumber="1" containsInteger="1" minValue="1" maxValue="557"/>
    </cacheField>
    <cacheField name="SR (2020)" numFmtId="0">
      <sharedItems containsBlank="1" containsMixedTypes="1" containsNumber="1" containsInteger="1" minValue="1" maxValue="186"/>
    </cacheField>
    <cacheField name="NR/ZR (2021)" numFmtId="0">
      <sharedItems containsString="0" containsBlank="1" containsNumber="1" containsInteger="1" minValue="1" maxValue="548"/>
    </cacheField>
    <cacheField name="SR (2021)" numFmtId="0">
      <sharedItems containsString="0" containsBlank="1" containsNumber="1" containsInteger="1" minValue="0" maxValue="193"/>
    </cacheField>
    <cacheField name="NR/ZR (2022)" numFmtId="0">
      <sharedItems containsString="0" containsBlank="1" containsNumber="1" containsInteger="1" minValue="1" maxValue="548"/>
    </cacheField>
    <cacheField name="SR (2022)" numFmtId="0">
      <sharedItems containsString="0" containsBlank="1" containsNumber="1" containsInteger="1" minValue="0" maxValue="193"/>
    </cacheField>
    <cacheField name="GFC SS2020" numFmtId="0">
      <sharedItems/>
    </cacheField>
    <cacheField name="GFC SS2021" numFmtId="0">
      <sharedItems containsBlank="1"/>
    </cacheField>
    <cacheField name="GFC SS2022" numFmtId="0">
      <sharedItems containsBlank="1"/>
    </cacheField>
    <cacheField name="ODF SS2020" numFmtId="0">
      <sharedItems/>
    </cacheField>
    <cacheField name="ODF SS2021" numFmtId="0">
      <sharedItems containsBlank="1"/>
    </cacheField>
    <cacheField name="ODF SS2022" numFmtId="0">
      <sharedItems containsBlank="1"/>
    </cacheField>
    <cacheField name="SLP- obtained SS2020" numFmtId="0">
      <sharedItems containsString="0" containsBlank="1" containsNumber="1" minValue="112.44" maxValue="1373.08"/>
    </cacheField>
    <cacheField name="SLP-max. marks SS2020" numFmtId="0">
      <sharedItems containsString="0" containsBlank="1" containsNumber="1" containsInteger="1" minValue="1500" maxValue="1500"/>
    </cacheField>
    <cacheField name="SLP % score SS2020" numFmtId="0">
      <sharedItems containsString="0" containsBlank="1" containsNumber="1" minValue="0" maxValue="91.54"/>
    </cacheField>
    <cacheField name="Cert.- obtained SS2020" numFmtId="0">
      <sharedItems containsString="0" containsBlank="1" containsNumber="1" containsInteger="1" minValue="0" maxValue="1300"/>
    </cacheField>
    <cacheField name="Cert.-max. marks SS2020" numFmtId="0">
      <sharedItems containsString="0" containsBlank="1" containsNumber="1" containsInteger="1" minValue="1500" maxValue="1500"/>
    </cacheField>
    <cacheField name="Cert. % score SS2020" numFmtId="0">
      <sharedItems containsString="0" containsBlank="1" containsNumber="1" minValue="0" maxValue="86.67"/>
    </cacheField>
    <cacheField name="DO- obtained SS2020" numFmtId="0">
      <sharedItems containsString="0" containsBlank="1" containsNumber="1" minValue="216.11" maxValue="1500"/>
    </cacheField>
    <cacheField name="DO-max. marks SS2020" numFmtId="0">
      <sharedItems containsString="0" containsBlank="1" containsNumber="1" containsInteger="1" minValue="1500" maxValue="1500"/>
    </cacheField>
    <cacheField name="DO % score SS2020" numFmtId="0">
      <sharedItems containsString="0" containsBlank="1" containsNumber="1" minValue="0" maxValue="100"/>
    </cacheField>
    <cacheField name="CP- obtained SS2020" numFmtId="0">
      <sharedItems containsString="0" containsBlank="1" containsNumber="1" minValue="486.7" maxValue="1408.69"/>
    </cacheField>
    <cacheField name="CP-max. marks SS2020" numFmtId="0">
      <sharedItems containsString="0" containsBlank="1" containsNumber="1" containsInteger="1" minValue="1500" maxValue="1500"/>
    </cacheField>
    <cacheField name="CP % score SS2020" numFmtId="0">
      <sharedItems containsString="0" containsBlank="1" containsNumber="1" minValue="0" maxValue="93.91"/>
    </cacheField>
    <cacheField name="Total score (obtained) SS2020" numFmtId="0">
      <sharedItems containsString="0" containsBlank="1" containsNumber="1" minValue="1175.19" maxValue="5467.89"/>
    </cacheField>
    <cacheField name="Total score (max) SS2020" numFmtId="0">
      <sharedItems containsString="0" containsBlank="1" containsNumber="1" containsInteger="1" minValue="6000" maxValue="6000"/>
    </cacheField>
    <cacheField name="Total % score SS2020" numFmtId="0">
      <sharedItems containsString="0" containsBlank="1" containsNumber="1" minValue="0" maxValue="91.13"/>
    </cacheField>
    <cacheField name="SLP- obtained SS2021" numFmtId="0">
      <sharedItems containsString="0" containsBlank="1" containsNumber="1" minValue="315.47000000000003" maxValue="2258.48"/>
    </cacheField>
    <cacheField name="SLP-max. marks SS2021" numFmtId="0">
      <sharedItems containsSemiMixedTypes="0" containsString="0" containsNumber="1" containsInteger="1" minValue="2400" maxValue="2400"/>
    </cacheField>
    <cacheField name="SLP % score SS2021" numFmtId="9">
      <sharedItems containsSemiMixedTypes="0" containsString="0" containsNumber="1" minValue="0" maxValue="0.94103333333333339"/>
    </cacheField>
    <cacheField name="SLP % share21" numFmtId="9">
      <sharedItems containsMixedTypes="1" containsNumber="1" minValue="0.23777652157527795" maxValue="0.63697824202138642" count="395">
        <n v="0.56944931667706755"/>
        <n v="0.45947646663533293"/>
        <n v="0.45997079253337331"/>
        <n v="0.44321365804669843"/>
        <n v="0.52952778904107711"/>
        <n v="0.52875543496027988"/>
        <n v="0.5243637592098066"/>
        <n v="0.48814275343037256"/>
        <n v="0.47744351914571459"/>
        <n v="0.4831177660315788"/>
        <n v="0.51353232822718498"/>
        <n v="0.47073793149826748"/>
        <n v="0.50528388229659982"/>
        <n v="0.52088487518272319"/>
        <n v="0.47262544490194708"/>
        <n v="0.50704826997009822"/>
        <n v="0.49816393798747549"/>
        <n v="0.44280722357807761"/>
        <n v="0.49243024212460695"/>
        <n v="0.425677353110606"/>
        <n v="0.36402449803962406"/>
        <n v="0.48639599396513006"/>
        <n v="0.50593633743952193"/>
        <n v="0.4828984905856113"/>
        <n v="0.44817892519939506"/>
        <n v="0.4622497224529723"/>
        <n v="0.49674319184030696"/>
        <n v="0.46638060201838821"/>
        <n v="0.42677641244824355"/>
        <n v="0.475959283234825"/>
        <n v="0.49467136720966043"/>
        <n v="0.52331904254258488"/>
        <n v="0.505249930070514"/>
        <n v="0.49759978996297499"/>
        <n v="0.46517051634781492"/>
        <n v="0.47133470270037742"/>
        <n v="0.46182463988206818"/>
        <n v="0.45378214007041223"/>
        <n v="0.48070595273706251"/>
        <n v="0.50288518512891422"/>
        <n v="0.54658122980221435"/>
        <n v="0.35992694020318267"/>
        <n v="0.46660539596192929"/>
        <n v="0.49661021685669571"/>
        <e v="#DIV/0!"/>
        <n v="0.47034160702502414"/>
        <n v="0.51022544628089517"/>
        <n v="0.50989843106025678"/>
        <n v="0.4535093862798204"/>
        <n v="0.4367785162661787"/>
        <n v="0.51913518257538038"/>
        <n v="0.49850653555899183"/>
        <n v="0.45256834779088922"/>
        <n v="0.50523963078602996"/>
        <n v="0.48428839646081373"/>
        <n v="0.4682568982527609"/>
        <n v="0.50185802313883299"/>
        <n v="0.47673079061492268"/>
        <n v="0.49535356218046611"/>
        <n v="0.4331389372404435"/>
        <n v="0.40190534293826408"/>
        <n v="0.4725646038061771"/>
        <n v="0.48482083153050387"/>
        <n v="0.45295716536808761"/>
        <n v="0.42513642964975451"/>
        <n v="0.5381983603713022"/>
        <n v="0.47566521840367398"/>
        <n v="0.50449488267046705"/>
        <n v="0.51016889449192615"/>
        <n v="0.5500744205826068"/>
        <n v="0.35775932737782445"/>
        <n v="0.47120945992669938"/>
        <n v="0.44966964182218616"/>
        <n v="0.50512245917615228"/>
        <n v="0.47961880799277767"/>
        <n v="0.470655793408087"/>
        <n v="0.45617971199519364"/>
        <n v="0.50237073217188999"/>
        <n v="0.48022750227871802"/>
        <n v="0.41469574763775285"/>
        <n v="0.42456541618267235"/>
        <n v="0.49371209679782035"/>
        <n v="0.4740865583362483"/>
        <n v="0.45051293305102325"/>
        <n v="0.59019242061700827"/>
        <n v="0.47659575832179307"/>
        <n v="0.44405442894872527"/>
        <n v="0.34710826303806119"/>
        <n v="0.47239240196684729"/>
        <n v="0.50097063420251697"/>
        <n v="0.50328197764338967"/>
        <n v="0.4737549268697091"/>
        <n v="0.47433798288701789"/>
        <n v="0.46983910108693439"/>
        <n v="0.44048193809811187"/>
        <n v="0.48151268370307959"/>
        <n v="0.42014211689875108"/>
        <n v="0.47951588476233098"/>
        <n v="0.50551899808957756"/>
        <n v="0.48379754922403928"/>
        <n v="0.42736983547474833"/>
        <n v="0.45573624591904627"/>
        <n v="0.23777652157527795"/>
        <n v="0.5071607643049868"/>
        <n v="0.47704766821944672"/>
        <n v="0.50464592579636636"/>
        <n v="0.44651464907182659"/>
        <n v="0.52341654187181497"/>
        <n v="0.40170287226324103"/>
        <n v="0.49080687039551912"/>
        <n v="0.51997940581717927"/>
        <n v="0.51193869731800767"/>
        <n v="0.47275975830220673"/>
        <n v="0.44855825387989151"/>
        <n v="0.45721117698536934"/>
        <n v="0.33909872123484514"/>
        <n v="0.49485376320819352"/>
        <n v="0.46300090175822078"/>
        <n v="0.46833807803641059"/>
        <n v="0.44957861985122904"/>
        <n v="0.51297140136043895"/>
        <n v="0.42738317060445702"/>
        <n v="0.48803344442150587"/>
        <n v="0.45333891153798217"/>
        <n v="0.50524988596559173"/>
        <n v="0.48024946568095023"/>
        <n v="0.49457341416531131"/>
        <n v="0.47528086625830984"/>
        <n v="0.50164364373314263"/>
        <n v="0.47845594809413261"/>
        <n v="0.42313558570541809"/>
        <n v="0.47620505138527797"/>
        <n v="0.48930451254482971"/>
        <n v="0.34114150715007224"/>
        <n v="0.38098220997243792"/>
        <n v="0.391267177816427"/>
        <n v="0.48828042265784954"/>
        <n v="0.51776792625431001"/>
        <n v="0.52873922532316797"/>
        <n v="0.46855223616757996"/>
        <n v="0.51540606834447766"/>
        <n v="0.42604531713972338"/>
        <n v="0.46828819910909991"/>
        <n v="0.52733679953783941"/>
        <n v="0.49541362157651458"/>
        <n v="0.49211941215628041"/>
        <n v="0.54371404179503358"/>
        <n v="0.44549599507085641"/>
        <n v="0.54547340375533593"/>
        <n v="0.46111766179617492"/>
        <n v="0.45424092639563368"/>
        <n v="0.44451216919216968"/>
        <n v="0.53435544598433748"/>
        <n v="0.46816110794458865"/>
        <n v="0.46126283019449499"/>
        <n v="0.39791961836433243"/>
        <n v="0.42119582182735021"/>
        <n v="0.49566387676802981"/>
        <n v="0.3868772433596554"/>
        <n v="0.52518560472698883"/>
        <n v="0.53829136251838083"/>
        <n v="0.47777321243182042"/>
        <n v="0.44816395174292545"/>
        <n v="0.44750653947542068"/>
        <n v="0.57365255849248353"/>
        <n v="0.5405724845521569"/>
        <n v="0.53869254750169215"/>
        <n v="0.42948214938467166"/>
        <n v="0.50836236933797907"/>
        <n v="0.45775071473656848"/>
        <n v="0.44618135477134163"/>
        <n v="0.51265599261064887"/>
        <n v="0.51589610389610385"/>
        <n v="0.48922179860955367"/>
        <n v="0.48787459232261288"/>
        <n v="0.46829246060532403"/>
        <n v="0.46589899397557033"/>
        <n v="0.51504595214647941"/>
        <n v="0.51110858479228238"/>
        <n v="0.47405259474052597"/>
        <n v="0.49883581849314118"/>
        <n v="0.5008869895291338"/>
        <n v="0.50369601587057056"/>
        <n v="0.43559331287740638"/>
        <n v="0.47496032230496887"/>
        <n v="0.43585733663129339"/>
        <n v="0.39270190173842284"/>
        <n v="0.44182251235003533"/>
        <n v="0.44664408572505643"/>
        <n v="0.47226376641660389"/>
        <n v="0.49883477145926464"/>
        <n v="0.44453027098348374"/>
        <n v="0.47872859157005859"/>
        <n v="0.44647760242060308"/>
        <n v="0.48425407692873124"/>
        <n v="0.48606907638427532"/>
        <n v="0.43170842928475345"/>
        <n v="0.46647872178102001"/>
        <n v="0.44367138566509534"/>
        <n v="0.43257317903335601"/>
        <n v="0.50956694636723132"/>
        <n v="0.49935996310843261"/>
        <n v="0.52008651006017936"/>
        <n v="0.5308423371247365"/>
        <n v="0.45282578034846777"/>
        <n v="0.49058527391628826"/>
        <n v="0.52240763994448491"/>
        <n v="0.54121022712936029"/>
        <n v="0.44610726232185044"/>
        <n v="0.38042618298798869"/>
        <n v="0.44118368583838807"/>
        <n v="0.49645963439297064"/>
        <n v="0.47560816506764081"/>
        <n v="0.40033009431883482"/>
        <n v="0.41589788380006187"/>
        <n v="0.47273413686065047"/>
        <n v="0.43931314888131145"/>
        <n v="0.45424370328054814"/>
        <n v="0.43728665276248052"/>
        <n v="0.56200314054902856"/>
        <n v="0.48809152060425931"/>
        <n v="0.58161334200721515"/>
        <n v="0.480681404966318"/>
        <n v="0.52538634959472663"/>
        <n v="0.45810370988758087"/>
        <n v="0.47499072490773725"/>
        <n v="0.48342099606782057"/>
        <n v="0.40439336824899091"/>
        <n v="0.43251238635817013"/>
        <n v="0.50241984150138075"/>
        <n v="0.52655461662516878"/>
        <n v="0.59082537192832363"/>
        <n v="0.63583510094626816"/>
        <n v="0.49212257566744605"/>
        <n v="0.48442376935792369"/>
        <n v="0.43876952953043602"/>
        <n v="0.47579013287931271"/>
        <n v="0.45255505984165423"/>
        <n v="0.4314468051436382"/>
        <n v="0.52448618737069674"/>
        <n v="0.39756648430125385"/>
        <n v="0.44580680512918097"/>
        <n v="0.50642780815890376"/>
        <n v="0.46013575865972806"/>
        <n v="0.50134208171786465"/>
        <n v="0.43350575349861892"/>
        <n v="0.52533792859939055"/>
        <n v="0.54862334817387559"/>
        <n v="0.46989280266601852"/>
        <n v="0.41650840065919048"/>
        <n v="0.47936015041877961"/>
        <n v="0.44978799559471366"/>
        <n v="0.51255908170155295"/>
        <n v="0.52640319101306521"/>
        <n v="0.50905201122166832"/>
        <n v="0.46778045131945856"/>
        <n v="0.52068052930056707"/>
        <n v="0.46680642504593023"/>
        <n v="0.52486835315548319"/>
        <n v="0.40436199282472629"/>
        <n v="0.56073911248479702"/>
        <n v="0.45527782478108214"/>
        <n v="0.40809779882650737"/>
        <n v="0.51857923824823471"/>
        <n v="0.44292818863879962"/>
        <n v="0.5408949558361924"/>
        <n v="0.47116271378325603"/>
        <n v="0.4336338026567515"/>
        <n v="0.41856126688159734"/>
        <n v="0.51051166658325597"/>
        <n v="0.44278258998224568"/>
        <n v="0.49785480041063018"/>
        <n v="0.4769311544267244"/>
        <n v="0.4698426562880782"/>
        <n v="0.54013113187116812"/>
        <n v="0.42848796741102496"/>
        <n v="0.46787555173299411"/>
        <n v="0.51425814465526154"/>
        <n v="0.44471733037178063"/>
        <n v="0.47008339698202012"/>
        <n v="0.48073717197850147"/>
        <n v="0.39871264001037066"/>
        <n v="0.52200625764533048"/>
        <n v="0.47200255549236075"/>
        <n v="0.44582127478364653"/>
        <n v="0.48938685168380558"/>
        <n v="0.43262697611839895"/>
        <n v="0.530665845667328"/>
        <n v="0.48795677739974552"/>
        <n v="0.44196665604757357"/>
        <n v="0.40530972535278698"/>
        <n v="0.54239102447266174"/>
        <n v="0.41520207855267993"/>
        <n v="0.47428223947656323"/>
        <n v="0.55773096757276464"/>
        <n v="0.40049316314369943"/>
        <n v="0.42945169669457839"/>
        <n v="0.48656337592394"/>
        <n v="0.48222663619600892"/>
        <n v="0.58013001131497799"/>
        <n v="0.47317093006312916"/>
        <n v="0.39433688721245008"/>
        <n v="0.60493020278828247"/>
        <n v="0.51583212908458054"/>
        <n v="0.45514412516250508"/>
        <n v="0.45165624013661049"/>
        <n v="0.50507428545965649"/>
        <n v="0.46980772927090891"/>
        <n v="0.50633274946281548"/>
        <n v="0.49171104491981826"/>
        <n v="0.4998681449717372"/>
        <n v="0.43056716353318891"/>
        <n v="0.51025597443655035"/>
        <n v="0.51269286654366353"/>
        <n v="0.49142448785135778"/>
        <n v="0.4741942905067954"/>
        <n v="0.48969997999081927"/>
        <n v="0.53321617120286857"/>
        <n v="0.50646422482985087"/>
        <n v="0.52897457064158482"/>
        <n v="0.44771874636772585"/>
        <n v="0.51336199729196852"/>
        <n v="0.48956745361873416"/>
        <n v="0.48037537355691645"/>
        <n v="0.57881277927468078"/>
        <n v="0.55664519197319118"/>
        <n v="0.43232422246541741"/>
        <n v="0.58132361070670491"/>
        <n v="0.58858901115395068"/>
        <n v="0.50197994847093086"/>
        <n v="0.52042809132135603"/>
        <n v="0.4570171997372065"/>
        <n v="0.51435213086526044"/>
        <n v="0.4221555062225395"/>
        <n v="0.47373153408413354"/>
        <n v="0.43797252091871969"/>
        <n v="0.41588270025585516"/>
        <n v="0.57343306626606583"/>
        <n v="0.43435633340452279"/>
        <n v="0.48621515154689937"/>
        <n v="0.46113187702990588"/>
        <n v="0.47641430250125899"/>
        <n v="0.51728600004124303"/>
        <n v="0.52827107941930485"/>
        <n v="0.4117656705752808"/>
        <n v="0.40989962480313386"/>
        <n v="0.41980581770731007"/>
        <n v="0.4416242216731523"/>
        <n v="0.5099710908058438"/>
        <n v="0.46082588238174721"/>
        <n v="0.49085836865960253"/>
        <n v="0.4480373409002118"/>
        <n v="0.43778649463481051"/>
        <n v="0.45136808259648614"/>
        <n v="0.63697824202138642"/>
        <n v="0.43469696550324305"/>
        <n v="0.54643956401743021"/>
        <n v="0.49540896983346688"/>
        <n v="0.46557792581452567"/>
        <n v="0.52483081285731203"/>
        <n v="0.55057930851707393"/>
        <n v="0.50058078018569452"/>
        <n v="0.51527287982275594"/>
        <n v="0.44477646153468303"/>
        <n v="0.47218659847385303"/>
        <n v="0.44351798026772593"/>
        <n v="0.4714764744582865"/>
        <n v="0.42928423698579427"/>
        <n v="0.51895579206369469"/>
        <n v="0.5264352935652431"/>
        <n v="0.49339927324032667"/>
        <n v="0.43928823539133127"/>
        <n v="0.43096450056190916"/>
        <n v="0.51608451269697886"/>
        <n v="0.517984182315679"/>
        <n v="0.43714270989022314"/>
        <n v="0.46448580630664371"/>
        <n v="0.52836917068200639"/>
        <n v="0.39210382499962393"/>
        <n v="0.43945525394857032"/>
        <n v="0.50540865561315251"/>
        <n v="0.42670655740744173"/>
        <n v="0.44695743087638989"/>
        <n v="0.4793080744018513"/>
        <n v="0.50536760472755593"/>
        <n v="0.50760590991530952"/>
        <n v="0.51990402293818949"/>
        <n v="0.49975083583252544"/>
        <n v="0.44138205307430889"/>
        <n v="0.51442157008297451"/>
        <n v="0.44585377195177123"/>
        <n v="0.47880697649552489"/>
        <n v="0.51691853776304231"/>
        <n v="0.4777782533635806"/>
        <n v="0.49109612456102186"/>
      </sharedItems>
    </cacheField>
    <cacheField name="SLP- obtained SS2022" numFmtId="0">
      <sharedItems containsString="0" containsBlank="1" containsNumber="1" minValue="315.47000000000003" maxValue="2258.48"/>
    </cacheField>
    <cacheField name="SLP-max. marks SS2022" numFmtId="0">
      <sharedItems containsSemiMixedTypes="0" containsString="0" containsNumber="1" containsInteger="1" minValue="2400" maxValue="2400"/>
    </cacheField>
    <cacheField name="SLP % score SS2022" numFmtId="9">
      <sharedItems containsSemiMixedTypes="0" containsString="0" containsNumber="1" minValue="0" maxValue="0.94103333333333339"/>
    </cacheField>
    <cacheField name="SLP % share22" numFmtId="9">
      <sharedItems containsMixedTypes="1" containsNumber="1" minValue="0.23777652157527795" maxValue="0.63697824202138642" count="395">
        <n v="0.56944931667706755"/>
        <n v="0.45947646663533293"/>
        <n v="0.45997079253337331"/>
        <n v="0.44321365804669843"/>
        <n v="0.52952778904107711"/>
        <n v="0.52875543496027988"/>
        <n v="0.5243637592098066"/>
        <n v="0.48814275343037256"/>
        <n v="0.47744351914571459"/>
        <n v="0.4831177660315788"/>
        <n v="0.51353232822718498"/>
        <n v="0.47073793149826748"/>
        <n v="0.50528388229659982"/>
        <n v="0.52088487518272319"/>
        <n v="0.47262544490194708"/>
        <n v="0.50704826997009822"/>
        <n v="0.49816393798747549"/>
        <n v="0.44280722357807761"/>
        <n v="0.49243024212460695"/>
        <n v="0.425677353110606"/>
        <n v="0.36402449803962406"/>
        <n v="0.48639599396513006"/>
        <n v="0.50593633743952193"/>
        <n v="0.4828984905856113"/>
        <n v="0.44817892519939506"/>
        <n v="0.4622497224529723"/>
        <n v="0.49674319184030696"/>
        <n v="0.46638060201838821"/>
        <n v="0.42677641244824355"/>
        <n v="0.475959283234825"/>
        <n v="0.49467136720966043"/>
        <n v="0.52331904254258488"/>
        <n v="0.505249930070514"/>
        <n v="0.49759978996297499"/>
        <n v="0.46517051634781492"/>
        <n v="0.47133470270037742"/>
        <n v="0.46182463988206818"/>
        <n v="0.45378214007041223"/>
        <n v="0.48070595273706251"/>
        <n v="0.50288518512891422"/>
        <n v="0.54658122980221435"/>
        <n v="0.35992694020318267"/>
        <n v="0.46660539596192929"/>
        <n v="0.49661021685669571"/>
        <e v="#DIV/0!"/>
        <n v="0.47034160702502414"/>
        <n v="0.51022544628089517"/>
        <n v="0.50989843106025678"/>
        <n v="0.4535093862798204"/>
        <n v="0.4367785162661787"/>
        <n v="0.51913518257538038"/>
        <n v="0.49850653555899183"/>
        <n v="0.45256834779088922"/>
        <n v="0.50523963078602996"/>
        <n v="0.48428839646081373"/>
        <n v="0.4682568982527609"/>
        <n v="0.50185802313883299"/>
        <n v="0.47673079061492268"/>
        <n v="0.49535356218046611"/>
        <n v="0.4331389372404435"/>
        <n v="0.40190534293826408"/>
        <n v="0.4725646038061771"/>
        <n v="0.48482083153050387"/>
        <n v="0.45295716536808761"/>
        <n v="0.42513642964975451"/>
        <n v="0.5381983603713022"/>
        <n v="0.47566521840367398"/>
        <n v="0.50449488267046705"/>
        <n v="0.51016889449192615"/>
        <n v="0.5500744205826068"/>
        <n v="0.35775932737782445"/>
        <n v="0.47120945992669938"/>
        <n v="0.44966964182218616"/>
        <n v="0.50512245917615228"/>
        <n v="0.47961880799277767"/>
        <n v="0.470655793408087"/>
        <n v="0.45617971199519364"/>
        <n v="0.50237073217188999"/>
        <n v="0.48022750227871802"/>
        <n v="0.41469574763775285"/>
        <n v="0.42456541618267235"/>
        <n v="0.49371209679782035"/>
        <n v="0.4740865583362483"/>
        <n v="0.45051293305102325"/>
        <n v="0.59019242061700827"/>
        <n v="0.47659575832179307"/>
        <n v="0.44405442894872527"/>
        <n v="0.34710826303806119"/>
        <n v="0.47239240196684729"/>
        <n v="0.50097063420251697"/>
        <n v="0.50328197764338967"/>
        <n v="0.4737549268697091"/>
        <n v="0.47433798288701789"/>
        <n v="0.46983910108693439"/>
        <n v="0.44048193809811187"/>
        <n v="0.48151268370307959"/>
        <n v="0.42014211689875108"/>
        <n v="0.47951588476233098"/>
        <n v="0.50551899808957756"/>
        <n v="0.48379754922403928"/>
        <n v="0.42736983547474833"/>
        <n v="0.45573624591904627"/>
        <n v="0.23777652157527795"/>
        <n v="0.5071607643049868"/>
        <n v="0.47704766821944672"/>
        <n v="0.50464592579636636"/>
        <n v="0.44651464907182659"/>
        <n v="0.52341654187181497"/>
        <n v="0.40170287226324103"/>
        <n v="0.49080687039551912"/>
        <n v="0.51997940581717927"/>
        <n v="0.51193869731800767"/>
        <n v="0.47275975830220673"/>
        <n v="0.44855825387989151"/>
        <n v="0.45721117698536934"/>
        <n v="0.33909872123484514"/>
        <n v="0.49485376320819352"/>
        <n v="0.46300090175822078"/>
        <n v="0.46833807803641059"/>
        <n v="0.44957861985122904"/>
        <n v="0.51297140136043895"/>
        <n v="0.42738317060445702"/>
        <n v="0.48803344442150587"/>
        <n v="0.45333891153798217"/>
        <n v="0.50524988596559173"/>
        <n v="0.48024946568095023"/>
        <n v="0.49457341416531131"/>
        <n v="0.47528086625830984"/>
        <n v="0.50164364373314263"/>
        <n v="0.47845594809413261"/>
        <n v="0.42313558570541809"/>
        <n v="0.47620505138527797"/>
        <n v="0.48930451254482971"/>
        <n v="0.34114150715007224"/>
        <n v="0.38098220997243792"/>
        <n v="0.391267177816427"/>
        <n v="0.48828042265784954"/>
        <n v="0.51776792625431001"/>
        <n v="0.52873922532316797"/>
        <n v="0.46855223616757996"/>
        <n v="0.51540606834447766"/>
        <n v="0.42604531713972338"/>
        <n v="0.46828819910909991"/>
        <n v="0.52733679953783941"/>
        <n v="0.49541362157651458"/>
        <n v="0.49211941215628041"/>
        <n v="0.54371404179503358"/>
        <n v="0.44549599507085641"/>
        <n v="0.54547340375533593"/>
        <n v="0.46111766179617492"/>
        <n v="0.45424092639563368"/>
        <n v="0.44451216919216968"/>
        <n v="0.53435544598433748"/>
        <n v="0.46816110794458865"/>
        <n v="0.46126283019449499"/>
        <n v="0.39791961836433243"/>
        <n v="0.42119582182735021"/>
        <n v="0.49566387676802981"/>
        <n v="0.3868772433596554"/>
        <n v="0.52518560472698883"/>
        <n v="0.53829136251838083"/>
        <n v="0.47777321243182042"/>
        <n v="0.44816395174292545"/>
        <n v="0.44750653947542068"/>
        <n v="0.57365255849248353"/>
        <n v="0.5405724845521569"/>
        <n v="0.53869254750169215"/>
        <n v="0.42948214938467166"/>
        <n v="0.50836236933797907"/>
        <n v="0.45775071473656848"/>
        <n v="0.44618135477134163"/>
        <n v="0.51265599261064887"/>
        <n v="0.51589610389610385"/>
        <n v="0.48922179860955367"/>
        <n v="0.48787459232261288"/>
        <n v="0.46829246060532403"/>
        <n v="0.46589899397557033"/>
        <n v="0.51504595214647941"/>
        <n v="0.51110858479228238"/>
        <n v="0.47405259474052597"/>
        <n v="0.49883581849314118"/>
        <n v="0.5008869895291338"/>
        <n v="0.50369601587057056"/>
        <n v="0.43559331287740638"/>
        <n v="0.47496032230496887"/>
        <n v="0.43585733663129339"/>
        <n v="0.39270190173842284"/>
        <n v="0.44182251235003533"/>
        <n v="0.44664408572505643"/>
        <n v="0.47226376641660389"/>
        <n v="0.49883477145926464"/>
        <n v="0.44453027098348374"/>
        <n v="0.47872859157005859"/>
        <n v="0.44647760242060308"/>
        <n v="0.48425407692873124"/>
        <n v="0.48606907638427532"/>
        <n v="0.43170842928475345"/>
        <n v="0.46647872178102001"/>
        <n v="0.44367138566509534"/>
        <n v="0.43257317903335601"/>
        <n v="0.50956694636723132"/>
        <n v="0.49935996310843261"/>
        <n v="0.52008651006017936"/>
        <n v="0.5308423371247365"/>
        <n v="0.45282578034846777"/>
        <n v="0.49058527391628826"/>
        <n v="0.52240763994448491"/>
        <n v="0.54121022712936029"/>
        <n v="0.44610726232185044"/>
        <n v="0.38042618298798869"/>
        <n v="0.44118368583838807"/>
        <n v="0.49645963439297064"/>
        <n v="0.47560816506764081"/>
        <n v="0.40033009431883482"/>
        <n v="0.41589788380006187"/>
        <n v="0.47273413686065047"/>
        <n v="0.43931314888131145"/>
        <n v="0.45424370328054814"/>
        <n v="0.43728665276248052"/>
        <n v="0.56200314054902856"/>
        <n v="0.48809152060425931"/>
        <n v="0.58161334200721515"/>
        <n v="0.480681404966318"/>
        <n v="0.52538634959472663"/>
        <n v="0.45810370988758087"/>
        <n v="0.47499072490773725"/>
        <n v="0.48342099606782057"/>
        <n v="0.40439336824899091"/>
        <n v="0.43251238635817013"/>
        <n v="0.50241984150138075"/>
        <n v="0.52655461662516878"/>
        <n v="0.59082537192832363"/>
        <n v="0.63583510094626816"/>
        <n v="0.49212257566744605"/>
        <n v="0.48442376935792369"/>
        <n v="0.43876952953043602"/>
        <n v="0.47579013287931271"/>
        <n v="0.45255505984165423"/>
        <n v="0.4314468051436382"/>
        <n v="0.52448618737069674"/>
        <n v="0.39756648430125385"/>
        <n v="0.44580680512918097"/>
        <n v="0.50642780815890376"/>
        <n v="0.46013575865972806"/>
        <n v="0.50134208171786465"/>
        <n v="0.43350575349861892"/>
        <n v="0.52533792859939055"/>
        <n v="0.54862334817387559"/>
        <n v="0.46989280266601852"/>
        <n v="0.41650840065919048"/>
        <n v="0.47936015041877961"/>
        <n v="0.44978799559471366"/>
        <n v="0.51255908170155295"/>
        <n v="0.52640319101306521"/>
        <n v="0.50905201122166832"/>
        <n v="0.46778045131945856"/>
        <n v="0.52068052930056707"/>
        <n v="0.46680642504593023"/>
        <n v="0.52486835315548319"/>
        <n v="0.40436199282472629"/>
        <n v="0.56073911248479702"/>
        <n v="0.45527782478108214"/>
        <n v="0.40809779882650737"/>
        <n v="0.51857923824823471"/>
        <n v="0.44292818863879962"/>
        <n v="0.5408949558361924"/>
        <n v="0.47116271378325603"/>
        <n v="0.4336338026567515"/>
        <n v="0.41856126688159734"/>
        <n v="0.51051166658325597"/>
        <n v="0.44278258998224568"/>
        <n v="0.49785480041063018"/>
        <n v="0.4769311544267244"/>
        <n v="0.4698426562880782"/>
        <n v="0.54013113187116812"/>
        <n v="0.42848796741102496"/>
        <n v="0.46787555173299411"/>
        <n v="0.51425814465526154"/>
        <n v="0.44471733037178063"/>
        <n v="0.47008339698202012"/>
        <n v="0.48073717197850147"/>
        <n v="0.39871264001037066"/>
        <n v="0.52200625764533048"/>
        <n v="0.47200255549236075"/>
        <n v="0.44582127478364653"/>
        <n v="0.48938685168380558"/>
        <n v="0.43262697611839895"/>
        <n v="0.530665845667328"/>
        <n v="0.48795677739974552"/>
        <n v="0.44196665604757357"/>
        <n v="0.40530972535278698"/>
        <n v="0.54239102447266174"/>
        <n v="0.41520207855267993"/>
        <n v="0.47428223947656323"/>
        <n v="0.55773096757276464"/>
        <n v="0.40049316314369943"/>
        <n v="0.42945169669457839"/>
        <n v="0.48656337592394"/>
        <n v="0.48222663619600892"/>
        <n v="0.58013001131497799"/>
        <n v="0.47317093006312916"/>
        <n v="0.39433688721245008"/>
        <n v="0.60493020278828247"/>
        <n v="0.51583212908458054"/>
        <n v="0.45514412516250508"/>
        <n v="0.45165624013661049"/>
        <n v="0.50507428545965649"/>
        <n v="0.46980772927090891"/>
        <n v="0.50633274946281548"/>
        <n v="0.49171104491981826"/>
        <n v="0.4998681449717372"/>
        <n v="0.43056716353318891"/>
        <n v="0.51025597443655035"/>
        <n v="0.51269286654366353"/>
        <n v="0.49142448785135778"/>
        <n v="0.4741942905067954"/>
        <n v="0.48969997999081927"/>
        <n v="0.53321617120286857"/>
        <n v="0.50646422482985087"/>
        <n v="0.52897457064158482"/>
        <n v="0.44771874636772585"/>
        <n v="0.51336199729196852"/>
        <n v="0.48956745361873416"/>
        <n v="0.48037537355691645"/>
        <n v="0.57881277927468078"/>
        <n v="0.55664519197319118"/>
        <n v="0.43232422246541741"/>
        <n v="0.58132361070670491"/>
        <n v="0.58858901115395068"/>
        <n v="0.50197994847093086"/>
        <n v="0.52042809132135603"/>
        <n v="0.4570171997372065"/>
        <n v="0.51435213086526044"/>
        <n v="0.4221555062225395"/>
        <n v="0.47373153408413354"/>
        <n v="0.43797252091871969"/>
        <n v="0.41588270025585516"/>
        <n v="0.57343306626606583"/>
        <n v="0.43435633340452279"/>
        <n v="0.48621515154689937"/>
        <n v="0.46113187702990588"/>
        <n v="0.47641430250125899"/>
        <n v="0.51728600004124303"/>
        <n v="0.52827107941930485"/>
        <n v="0.4117656705752808"/>
        <n v="0.40989962480313386"/>
        <n v="0.41980581770731007"/>
        <n v="0.4416242216731523"/>
        <n v="0.5099710908058438"/>
        <n v="0.46082588238174721"/>
        <n v="0.49085836865960253"/>
        <n v="0.4480373409002118"/>
        <n v="0.43778649463481051"/>
        <n v="0.45136808259648614"/>
        <n v="0.63697824202138642"/>
        <n v="0.43469696550324305"/>
        <n v="0.54643956401743021"/>
        <n v="0.49540896983346688"/>
        <n v="0.46557792581452567"/>
        <n v="0.52483081285731203"/>
        <n v="0.55057930851707393"/>
        <n v="0.50058078018569452"/>
        <n v="0.51527287982275594"/>
        <n v="0.44477646153468303"/>
        <n v="0.47218659847385303"/>
        <n v="0.44351798026772593"/>
        <n v="0.4714764744582865"/>
        <n v="0.42928423698579427"/>
        <n v="0.51895579206369469"/>
        <n v="0.5264352935652431"/>
        <n v="0.49339927324032667"/>
        <n v="0.43928823539133127"/>
        <n v="0.43096450056190916"/>
        <n v="0.51608451269697886"/>
        <n v="0.517984182315679"/>
        <n v="0.43714270989022314"/>
        <n v="0.46448580630664371"/>
        <n v="0.52836917068200639"/>
        <n v="0.39210382499962393"/>
        <n v="0.43945525394857032"/>
        <n v="0.50540865561315251"/>
        <n v="0.42670655740744173"/>
        <n v="0.44695743087638989"/>
        <n v="0.4793080744018513"/>
        <n v="0.50536760472755593"/>
        <n v="0.50760590991530952"/>
        <n v="0.51990402293818949"/>
        <n v="0.49975083583252544"/>
        <n v="0.44138205307430889"/>
        <n v="0.51442157008297451"/>
        <n v="0.44585377195177123"/>
        <n v="0.47880697649552489"/>
        <n v="0.51691853776304231"/>
        <n v="0.4777782533635806"/>
        <n v="0.49109612456102186"/>
      </sharedItems>
    </cacheField>
    <cacheField name="CV- obtained SS2021" numFmtId="0">
      <sharedItems containsString="0" containsBlank="1" containsNumber="1" minValue="420.38" maxValue="1659.32"/>
    </cacheField>
    <cacheField name="CV-max. marks SS2021" numFmtId="0">
      <sharedItems containsSemiMixedTypes="0" containsString="0" containsNumber="1" containsInteger="1" minValue="1800" maxValue="1800"/>
    </cacheField>
    <cacheField name="CV % score SS2021" numFmtId="9">
      <sharedItems containsSemiMixedTypes="0" containsString="0" containsNumber="1" minValue="0" maxValue="0.92184444444444436"/>
    </cacheField>
    <cacheField name="CV% share21" numFmtId="9">
      <sharedItems containsMixedTypes="1" containsNumber="1" minValue="0.25662812628579162" maxValue="0.55348535092817341" count="395">
        <n v="0.31977149947010625"/>
        <n v="0.42399288386167039"/>
        <n v="0.30599501975248544"/>
        <n v="0.40614612101431086"/>
        <n v="0.29865917103644501"/>
        <n v="0.37317009382457744"/>
        <n v="0.2745487596924166"/>
        <n v="0.4133102068571316"/>
        <n v="0.38973848135899375"/>
        <n v="0.41490558662066385"/>
        <n v="0.32305349199760763"/>
        <n v="0.42307978183079498"/>
        <n v="0.31734156334805519"/>
        <n v="0.33774319506216122"/>
        <n v="0.38198176192802474"/>
        <n v="0.31346942877962802"/>
        <n v="0.37651177460928847"/>
        <n v="0.37369355105079521"/>
        <n v="0.39223571203395435"/>
        <n v="0.30919262353363686"/>
        <n v="0.36958717073796832"/>
        <n v="0.37913720723216232"/>
        <n v="0.3276898197136982"/>
        <n v="0.41336168888427827"/>
        <n v="0.39718821226337775"/>
        <n v="0.4212930974248294"/>
        <n v="0.30689736425758235"/>
        <n v="0.38786926534633837"/>
        <n v="0.40626753038600238"/>
        <n v="0.35651294010427137"/>
        <n v="0.3533714239403517"/>
        <n v="0.36163881368541345"/>
        <n v="0.36950322928104135"/>
        <n v="0.3532261866047694"/>
        <n v="0.37487043316910867"/>
        <n v="0.39423790422317095"/>
        <n v="0.37932316255663084"/>
        <n v="0.35954691227585484"/>
        <n v="0.51928860848992464"/>
        <n v="0.34518300186876133"/>
        <n v="0.3146023743156352"/>
        <n v="0.46100493034249768"/>
        <n v="0.40919722957056681"/>
        <n v="0.36366253073999549"/>
        <e v="#DIV/0!"/>
        <n v="0.36046562780231123"/>
        <n v="0.29518946749845304"/>
        <n v="0.38531581373905027"/>
        <n v="0.39956215318761296"/>
        <n v="0.42868354725578306"/>
        <n v="0.34021384146701661"/>
        <n v="0.40236971835639612"/>
        <n v="0.40688228382533997"/>
        <n v="0.39239391923017863"/>
        <n v="0.37517847707061502"/>
        <n v="0.43626555488367652"/>
        <n v="0.40382608148893356"/>
        <n v="0.38983209162682086"/>
        <n v="0.37185313060221764"/>
        <n v="0.32700689409410505"/>
        <n v="0.36344315983896436"/>
        <n v="0.36261204091656807"/>
        <n v="0.33161835083716845"/>
        <n v="0.31185386029102957"/>
        <n v="0.28805494210376736"/>
        <n v="0.46180163962869786"/>
        <n v="0.35093955442380764"/>
        <n v="0.32543766857935852"/>
        <n v="0.37859433804853632"/>
        <n v="0.25662812628579162"/>
        <n v="0.43204624277456649"/>
        <n v="0.33516630938386005"/>
        <n v="0.43441520806769446"/>
        <n v="0.49487754082384777"/>
        <n v="0.35741965342033133"/>
        <n v="0.42740740740740735"/>
        <n v="0.40300959390195823"/>
        <n v="0.39559254698947627"/>
        <n v="0.36580506491266968"/>
        <n v="0.42665769784811819"/>
        <n v="0.32829080549383144"/>
        <n v="0.39642354905809629"/>
        <n v="0.3669125830762871"/>
        <n v="0.40479509204821135"/>
        <n v="0.28996912162405081"/>
        <n v="0.36312637841719236"/>
        <n v="0.28965912914650349"/>
        <n v="0.3073308018076476"/>
        <n v="0.39018390406534897"/>
        <n v="0.37564366208768613"/>
        <n v="0.29807111093453353"/>
        <n v="0.34757346083339585"/>
        <n v="0.37653928857951507"/>
        <n v="0.37721516405979155"/>
        <n v="0.34398223984826276"/>
        <n v="0.39639166656492025"/>
        <n v="0.30569589176983142"/>
        <n v="0.39140966509482672"/>
        <n v="0.29547866694969221"/>
        <n v="0.38310455283542888"/>
        <n v="0.39034774773836373"/>
        <n v="0.32396935264287191"/>
        <n v="0.53610702845298663"/>
        <n v="0.38256420058962348"/>
        <n v="0.31991135811206706"/>
        <n v="0.38604181697603068"/>
        <n v="0.55348535092817341"/>
        <n v="0.31497861429233237"/>
        <n v="0.47026161922239768"/>
        <n v="0.40364629143592951"/>
        <n v="0.37840456052759047"/>
        <n v="0.37311877394636017"/>
        <n v="0.35138329077595121"/>
        <n v="0.39055053753752789"/>
        <n v="0.41953137518334549"/>
        <n v="0.34315179246015776"/>
        <n v="0.3368507098464904"/>
        <n v="0.41233206311476434"/>
        <n v="0.41204755867084525"/>
        <n v="0.44739444890894475"/>
        <n v="0.37088413040700896"/>
        <n v="0.42355717870363468"/>
        <n v="0.40137361016899165"/>
        <n v="0.39830458184235046"/>
        <n v="0.49475441721962593"/>
        <n v="0.41463859009845488"/>
        <n v="0.3945290551530386"/>
        <n v="0.40030440137851525"/>
        <n v="0.34934060530198047"/>
        <n v="0.39850549162107402"/>
        <n v="0.33300523188791342"/>
        <n v="0.41576703420163769"/>
        <n v="0.33599628634107259"/>
        <n v="0.35276472241469026"/>
        <n v="0.47445695121716164"/>
        <n v="0.33927687823040931"/>
        <n v="0.36463652836937849"/>
        <n v="0.39044769361150117"/>
        <n v="0.47126077467683208"/>
        <n v="0.39886865829945195"/>
        <n v="0.34458687544101341"/>
        <n v="0.41344533319065835"/>
        <n v="0.42565580145655096"/>
        <n v="0.47266320046216059"/>
        <n v="0.40679579370098246"/>
        <n v="0.40546879000460856"/>
        <n v="0.34493151701867042"/>
        <n v="0.30804682686383245"/>
        <n v="0.35728848279371578"/>
        <n v="0.28604887960300551"/>
        <n v="0.37730600222358057"/>
        <n v="0.44917572682041756"/>
        <n v="0.3762121812853817"/>
        <n v="0.42563254728837496"/>
        <n v="0.35893464435060468"/>
        <n v="0.30063040725891538"/>
        <n v="0.31466682674990998"/>
        <n v="0.32176251346480372"/>
        <n v="0.49005435339965137"/>
        <n v="0.32173833177706007"/>
        <n v="0.36279862581023786"/>
        <n v="0.42813187088922833"/>
        <n v="0.37809946072163231"/>
        <n v="0.45097508400645658"/>
        <n v="0.32606028595210956"/>
        <n v="0.3439296232843751"/>
        <n v="0.36597038830786244"/>
        <n v="0.35119288412330935"/>
        <n v="0.35588488166885379"/>
        <n v="0.43086176809118926"/>
        <n v="0.35732852026093886"/>
        <n v="0.36385886141756008"/>
        <n v="0.38670454545454547"/>
        <n v="0.36126784779846005"/>
        <n v="0.34690330404554748"/>
        <n v="0.41777156595023873"/>
        <n v="0.37136654635165617"/>
        <n v="0.34855705622556787"/>
        <n v="0.36708675739760288"/>
        <n v="0.35523276940598625"/>
        <n v="0.36240873177757615"/>
        <n v="0.37000245310059005"/>
        <n v="0.36116358958142453"/>
        <n v="0.32417694012819537"/>
        <n v="0.35412037602246366"/>
        <n v="0.2715843506476236"/>
        <n v="0.35732795613808505"/>
        <n v="0.31558750882145381"/>
        <n v="0.41269108934288334"/>
        <n v="0.40808496552164225"/>
        <n v="0.37121409016876322"/>
        <n v="0.3897103188548014"/>
        <n v="0.40787429552043603"/>
        <n v="0.35906520538568637"/>
        <n v="0.34073638486067215"/>
        <n v="0.3909024548280472"/>
        <n v="0.31748557878656608"/>
        <n v="0.36398578787900804"/>
        <n v="0.2875094392187626"/>
        <n v="0.33342409802586792"/>
        <n v="0.30495151609576593"/>
        <n v="0.38137850430136594"/>
        <n v="0.3730265337898746"/>
        <n v="0.32674268461728345"/>
        <n v="0.29073839271722252"/>
        <n v="0.33232477832450008"/>
        <n v="0.37845813231114933"/>
        <n v="0.35064649501295875"/>
        <n v="0.36893947800905741"/>
        <n v="0.3253388605914776"/>
        <n v="0.41451131110715611"/>
        <n v="0.33047780101760788"/>
        <n v="0.37385592710047766"/>
        <n v="0.38363959230759259"/>
        <n v="0.31116145350000907"/>
        <n v="0.35248468916916026"/>
        <n v="0.2809829304325494"/>
        <n v="0.30209091967435475"/>
        <n v="0.3283731321132019"/>
        <n v="0.32448303914334903"/>
        <n v="0.32822068985786235"/>
        <n v="0.27053640073333729"/>
        <n v="0.3344221678489766"/>
        <n v="0.35186556629828603"/>
        <n v="0.37267532701951123"/>
        <n v="0.3855342034718135"/>
        <n v="0.42175152672238309"/>
        <n v="0.42881208926843917"/>
        <n v="0.42318052816393281"/>
        <n v="0.37768310666885135"/>
        <n v="0.36984456423768791"/>
        <n v="0.32005442273872337"/>
        <n v="0.36416489905373173"/>
        <n v="0.36063584802313459"/>
        <n v="0.34078685184352853"/>
        <n v="0.28452805888227317"/>
        <n v="0.32851523513180303"/>
        <n v="0.2834552885526887"/>
        <n v="0.26842304869430927"/>
        <n v="0.36813037346715249"/>
        <n v="0.33061514967307665"/>
        <n v="0.3019985281002176"/>
        <n v="0.31757370042114524"/>
        <n v="0.27824103583762233"/>
        <n v="0.36431271713108876"/>
        <n v="0.30135606129994841"/>
        <n v="0.35952455883143103"/>
        <n v="0.30949766325305822"/>
        <n v="0.35397313549559833"/>
        <n v="0.30715412596969333"/>
        <n v="0.37819782348584124"/>
        <n v="0.35748348017621151"/>
        <n v="0.34065701787863667"/>
        <n v="0.35148764703488133"/>
        <n v="0.34678472676736949"/>
        <n v="0.38050836400489124"/>
        <n v="0.36589792060491494"/>
        <n v="0.38921172818531041"/>
        <n v="0.38187532251145501"/>
        <n v="0.3566392526243391"/>
        <n v="0.43926088751520287"/>
        <n v="0.41252538178433945"/>
        <n v="0.33527360108250603"/>
        <n v="0.33156702192703774"/>
        <n v="0.32127331189710612"/>
        <n v="0.37150740929994891"/>
        <n v="0.36983151748745446"/>
        <n v="0.3673798904438248"/>
        <n v="0.44187799193312022"/>
        <n v="0.37399666614053795"/>
        <n v="0.44192945914579318"/>
        <n v="0.34613068399883923"/>
        <n v="0.41944297641129796"/>
        <n v="0.36125353788096309"/>
        <n v="0.34785417180067363"/>
        <n v="0.32047651106267899"/>
        <n v="0.38280862704342788"/>
        <n v="0.4857418553447384"/>
        <n v="0.32258712782272991"/>
        <n v="0.34929195136552238"/>
        <n v="0.41740597763902615"/>
        <n v="0.32706522308173641"/>
        <n v="0.32431875879789285"/>
        <n v="0.39814519040236018"/>
        <n v="0.35826849965960572"/>
        <n v="0.41015741413546125"/>
        <n v="0.30413431024144838"/>
        <n v="0.35530266748766598"/>
        <n v="0.37407251043727563"/>
        <n v="0.42529467983434216"/>
        <n v="0.31003071763326717"/>
        <n v="0.31295439619732041"/>
        <n v="0.29196903467626434"/>
        <n v="0.33983823170148808"/>
        <n v="0.44226903242723542"/>
        <n v="0.40349604842250514"/>
        <n v="0.44604934480784075"/>
        <n v="0.38233481827978699"/>
        <n v="0.41098367541630176"/>
        <n v="0.41986998868502207"/>
        <n v="0.3574035356427625"/>
        <n v="0.32340556560563488"/>
        <n v="0.39506979721171742"/>
        <n v="0.3480918440382203"/>
        <n v="0.41037342538216703"/>
        <n v="0.35950891448087213"/>
        <n v="0.38352537514064294"/>
        <n v="0.3751883335503432"/>
        <n v="0.38729053349691162"/>
        <n v="0.3202492703914312"/>
        <n v="0.35681117213387298"/>
        <n v="0.38010153712163625"/>
        <n v="0.3877621783322569"/>
        <n v="0.33173823354625531"/>
        <n v="0.35969509290138157"/>
        <n v="0.32195764037123648"/>
        <n v="0.34551853203234423"/>
        <n v="0.36069788082701848"/>
        <n v="0.31023041812549268"/>
        <n v="0.27646262587518516"/>
        <n v="0.28024710592762409"/>
        <n v="0.34411003159370024"/>
        <n v="0.37407721529688648"/>
        <n v="0.35596005354997723"/>
        <n v="0.42118722072531917"/>
        <n v="0.44335480802680888"/>
        <n v="0.32149659041825845"/>
        <n v="0.41867638929329498"/>
        <n v="0.41141098884604921"/>
        <n v="0.35799540719166567"/>
        <n v="0.32980584327280787"/>
        <n v="0.37755526461315952"/>
        <n v="0.3626542033085296"/>
        <n v="0.30978913790960683"/>
        <n v="0.35931559842207944"/>
        <n v="0.31539958566137233"/>
        <n v="0.34356753919832056"/>
        <n v="0.42657041117231409"/>
        <n v="0.32345487651562022"/>
        <n v="0.33044086370732012"/>
        <n v="0.38947601162891454"/>
        <n v="0.35807796248702556"/>
        <n v="0.3538294186789846"/>
        <n v="0.38135605985292836"/>
        <n v="0.33052584722433725"/>
        <n v="0.33036686178163027"/>
        <n v="0.31339363025809308"/>
        <n v="0.33577986478310051"/>
        <n v="0.36097000671106294"/>
        <n v="0.31472737882936747"/>
        <n v="0.4068256149840222"/>
        <n v="0.32577879217815059"/>
        <n v="0.32447887963173083"/>
        <n v="0.36594252069609884"/>
        <n v="0.36302175797861364"/>
        <n v="0.31158256986538979"/>
        <n v="0.33998387212793263"/>
        <n v="0.3963084075044575"/>
        <n v="0.35790766884485442"/>
        <n v="0.38408593401321917"/>
        <n v="0.36299972921431817"/>
        <n v="0.37006951253269316"/>
        <n v="0.3864038595157252"/>
        <n v="0.36420000709515971"/>
        <n v="0.34862808038765464"/>
        <n v="0.33445154935490645"/>
        <n v="0.42240921921093405"/>
        <n v="0.34068119509231704"/>
        <n v="0.33596696881419669"/>
        <n v="0.37294826302479861"/>
        <n v="0.39637428490595844"/>
        <n v="0.3010102297865509"/>
        <n v="0.3266433088737577"/>
        <n v="0.37637472935575922"/>
        <n v="0.36956782488099255"/>
        <n v="0.33608617224140597"/>
        <n v="0.42316305894689543"/>
        <n v="0.3200132210554405"/>
        <n v="0.33213922216484254"/>
        <n v="0.31782737057647581"/>
        <n v="0.40638277227780989"/>
        <n v="0.31837585049778455"/>
        <n v="0.41175489905197871"/>
        <n v="0.35124229015172787"/>
        <n v="0.34070359184653609"/>
        <n v="0.33631139122752796"/>
        <n v="0.34329856855191737"/>
        <n v="0.28884016345169383"/>
        <n v="0.40797560799247989"/>
        <n v="0.36185892677455006"/>
        <n v="0.32669946954361545"/>
        <n v="0.36395141863375913"/>
        <n v="0.35720633290284903"/>
        <n v="0.37954600579263509"/>
        <n v="0.37941179517460716"/>
      </sharedItems>
    </cacheField>
    <cacheField name="CV- obtained SS2022" numFmtId="0">
      <sharedItems containsString="0" containsBlank="1" containsNumber="1" minValue="420.38" maxValue="1659.32"/>
    </cacheField>
    <cacheField name="CV-max. marks SS2022" numFmtId="0">
      <sharedItems containsSemiMixedTypes="0" containsString="0" containsNumber="1" containsInteger="1" minValue="1800" maxValue="1800"/>
    </cacheField>
    <cacheField name="CV % score SS2022" numFmtId="9">
      <sharedItems containsSemiMixedTypes="0" containsString="0" containsNumber="1" minValue="0" maxValue="0.92184444444444436"/>
    </cacheField>
    <cacheField name="CV % share22" numFmtId="9">
      <sharedItems containsMixedTypes="1" containsNumber="1" minValue="0.25662812628579162" maxValue="0.55348535092817341" count="395">
        <n v="0.31977149947010625"/>
        <n v="0.42399288386167039"/>
        <n v="0.30599501975248544"/>
        <n v="0.40614612101431086"/>
        <n v="0.29865917103644501"/>
        <n v="0.37317009382457744"/>
        <n v="0.2745487596924166"/>
        <n v="0.4133102068571316"/>
        <n v="0.38973848135899375"/>
        <n v="0.41490558662066385"/>
        <n v="0.32305349199760763"/>
        <n v="0.42307978183079498"/>
        <n v="0.31734156334805519"/>
        <n v="0.33774319506216122"/>
        <n v="0.38198176192802474"/>
        <n v="0.31346942877962802"/>
        <n v="0.37651177460928847"/>
        <n v="0.37369355105079521"/>
        <n v="0.39223571203395435"/>
        <n v="0.30919262353363686"/>
        <n v="0.36958717073796832"/>
        <n v="0.37913720723216232"/>
        <n v="0.3276898197136982"/>
        <n v="0.41336168888427827"/>
        <n v="0.39718821226337775"/>
        <n v="0.4212930974248294"/>
        <n v="0.30689736425758235"/>
        <n v="0.38786926534633837"/>
        <n v="0.40626753038600238"/>
        <n v="0.35651294010427137"/>
        <n v="0.3533714239403517"/>
        <n v="0.36163881368541345"/>
        <n v="0.36950322928104135"/>
        <n v="0.3532261866047694"/>
        <n v="0.37487043316910867"/>
        <n v="0.39423790422317095"/>
        <n v="0.37932316255663084"/>
        <n v="0.35954691227585484"/>
        <n v="0.51928860848992464"/>
        <n v="0.34518300186876133"/>
        <n v="0.3146023743156352"/>
        <n v="0.46100493034249768"/>
        <n v="0.40919722957056681"/>
        <n v="0.36366253073999549"/>
        <e v="#DIV/0!"/>
        <n v="0.36046562780231123"/>
        <n v="0.29518946749845304"/>
        <n v="0.38531581373905027"/>
        <n v="0.39956215318761296"/>
        <n v="0.42868354725578306"/>
        <n v="0.34021384146701661"/>
        <n v="0.40236971835639612"/>
        <n v="0.40688228382533997"/>
        <n v="0.39239391923017863"/>
        <n v="0.37517847707061502"/>
        <n v="0.43626555488367652"/>
        <n v="0.40382608148893356"/>
        <n v="0.38983209162682086"/>
        <n v="0.37185313060221764"/>
        <n v="0.32700689409410505"/>
        <n v="0.36344315983896436"/>
        <n v="0.36261204091656807"/>
        <n v="0.33161835083716845"/>
        <n v="0.31185386029102957"/>
        <n v="0.28805494210376736"/>
        <n v="0.46180163962869786"/>
        <n v="0.35093955442380764"/>
        <n v="0.32543766857935852"/>
        <n v="0.37859433804853632"/>
        <n v="0.25662812628579162"/>
        <n v="0.43204624277456649"/>
        <n v="0.33516630938386005"/>
        <n v="0.43441520806769446"/>
        <n v="0.49487754082384777"/>
        <n v="0.35741965342033133"/>
        <n v="0.42740740740740735"/>
        <n v="0.40300959390195823"/>
        <n v="0.39559254698947627"/>
        <n v="0.36580506491266968"/>
        <n v="0.42665769784811819"/>
        <n v="0.32829080549383144"/>
        <n v="0.39642354905809629"/>
        <n v="0.3669125830762871"/>
        <n v="0.40479509204821135"/>
        <n v="0.28996912162405081"/>
        <n v="0.36312637841719236"/>
        <n v="0.28965912914650349"/>
        <n v="0.3073308018076476"/>
        <n v="0.39018390406534897"/>
        <n v="0.37564366208768613"/>
        <n v="0.29807111093453353"/>
        <n v="0.34757346083339585"/>
        <n v="0.37653928857951507"/>
        <n v="0.37721516405979155"/>
        <n v="0.34398223984826276"/>
        <n v="0.39639166656492025"/>
        <n v="0.30569589176983142"/>
        <n v="0.39140966509482672"/>
        <n v="0.29547866694969221"/>
        <n v="0.38310455283542888"/>
        <n v="0.39034774773836373"/>
        <n v="0.32396935264287191"/>
        <n v="0.53610702845298663"/>
        <n v="0.38256420058962348"/>
        <n v="0.31991135811206706"/>
        <n v="0.38604181697603068"/>
        <n v="0.55348535092817341"/>
        <n v="0.31497861429233237"/>
        <n v="0.47026161922239768"/>
        <n v="0.40364629143592951"/>
        <n v="0.37840456052759047"/>
        <n v="0.37311877394636017"/>
        <n v="0.35138329077595121"/>
        <n v="0.39055053753752789"/>
        <n v="0.41953137518334549"/>
        <n v="0.34315179246015776"/>
        <n v="0.3368507098464904"/>
        <n v="0.41233206311476434"/>
        <n v="0.41204755867084525"/>
        <n v="0.44739444890894475"/>
        <n v="0.37088413040700896"/>
        <n v="0.42355717870363468"/>
        <n v="0.40137361016899165"/>
        <n v="0.39830458184235046"/>
        <n v="0.49475441721962593"/>
        <n v="0.41463859009845488"/>
        <n v="0.3945290551530386"/>
        <n v="0.40030440137851525"/>
        <n v="0.34934060530198047"/>
        <n v="0.39850549162107402"/>
        <n v="0.33300523188791342"/>
        <n v="0.41576703420163769"/>
        <n v="0.33599628634107259"/>
        <n v="0.35276472241469026"/>
        <n v="0.47445695121716164"/>
        <n v="0.33927687823040931"/>
        <n v="0.36463652836937849"/>
        <n v="0.39044769361150117"/>
        <n v="0.47126077467683208"/>
        <n v="0.39886865829945195"/>
        <n v="0.34458687544101341"/>
        <n v="0.41344533319065835"/>
        <n v="0.42565580145655096"/>
        <n v="0.47266320046216059"/>
        <n v="0.40679579370098246"/>
        <n v="0.40546879000460856"/>
        <n v="0.34493151701867042"/>
        <n v="0.30804682686383245"/>
        <n v="0.35728848279371578"/>
        <n v="0.28604887960300551"/>
        <n v="0.37730600222358057"/>
        <n v="0.44917572682041756"/>
        <n v="0.3762121812853817"/>
        <n v="0.42563254728837496"/>
        <n v="0.35893464435060468"/>
        <n v="0.30063040725891538"/>
        <n v="0.31466682674990998"/>
        <n v="0.32176251346480372"/>
        <n v="0.49005435339965137"/>
        <n v="0.32173833177706007"/>
        <n v="0.36279862581023786"/>
        <n v="0.42813187088922833"/>
        <n v="0.37809946072163231"/>
        <n v="0.45097508400645658"/>
        <n v="0.32606028595210956"/>
        <n v="0.3439296232843751"/>
        <n v="0.36597038830786244"/>
        <n v="0.35119288412330935"/>
        <n v="0.35588488166885379"/>
        <n v="0.43086176809118926"/>
        <n v="0.35732852026093886"/>
        <n v="0.36385886141756008"/>
        <n v="0.38670454545454547"/>
        <n v="0.36126784779846005"/>
        <n v="0.34690330404554748"/>
        <n v="0.41777156595023873"/>
        <n v="0.37136654635165617"/>
        <n v="0.34855705622556787"/>
        <n v="0.36708675739760288"/>
        <n v="0.35523276940598625"/>
        <n v="0.36240873177757615"/>
        <n v="0.37000245310059005"/>
        <n v="0.36116358958142453"/>
        <n v="0.32417694012819537"/>
        <n v="0.35412037602246366"/>
        <n v="0.2715843506476236"/>
        <n v="0.35732795613808505"/>
        <n v="0.31558750882145381"/>
        <n v="0.41269108934288334"/>
        <n v="0.40808496552164225"/>
        <n v="0.37121409016876322"/>
        <n v="0.3897103188548014"/>
        <n v="0.40787429552043603"/>
        <n v="0.35906520538568637"/>
        <n v="0.34073638486067215"/>
        <n v="0.3909024548280472"/>
        <n v="0.31748557878656608"/>
        <n v="0.36398578787900804"/>
        <n v="0.2875094392187626"/>
        <n v="0.33342409802586792"/>
        <n v="0.30495151609576593"/>
        <n v="0.38137850430136594"/>
        <n v="0.3730265337898746"/>
        <n v="0.32674268461728345"/>
        <n v="0.29073839271722252"/>
        <n v="0.33232477832450008"/>
        <n v="0.37845813231114933"/>
        <n v="0.35064649501295875"/>
        <n v="0.36893947800905741"/>
        <n v="0.3253388605914776"/>
        <n v="0.41451131110715611"/>
        <n v="0.33047780101760788"/>
        <n v="0.37385592710047766"/>
        <n v="0.38363959230759259"/>
        <n v="0.31116145350000907"/>
        <n v="0.35248468916916026"/>
        <n v="0.2809829304325494"/>
        <n v="0.30209091967435475"/>
        <n v="0.3283731321132019"/>
        <n v="0.32448303914334903"/>
        <n v="0.32822068985786235"/>
        <n v="0.27053640073333729"/>
        <n v="0.3344221678489766"/>
        <n v="0.35186556629828603"/>
        <n v="0.37267532701951123"/>
        <n v="0.3855342034718135"/>
        <n v="0.42175152672238309"/>
        <n v="0.42881208926843917"/>
        <n v="0.42318052816393281"/>
        <n v="0.37768310666885135"/>
        <n v="0.36984456423768791"/>
        <n v="0.32005442273872337"/>
        <n v="0.36416489905373173"/>
        <n v="0.36063584802313459"/>
        <n v="0.34078685184352853"/>
        <n v="0.28452805888227317"/>
        <n v="0.32851523513180303"/>
        <n v="0.2834552885526887"/>
        <n v="0.26842304869430927"/>
        <n v="0.36813037346715249"/>
        <n v="0.33061514967307665"/>
        <n v="0.3019985281002176"/>
        <n v="0.31757370042114524"/>
        <n v="0.27824103583762233"/>
        <n v="0.36431271713108876"/>
        <n v="0.30135606129994841"/>
        <n v="0.35952455883143103"/>
        <n v="0.30949766325305822"/>
        <n v="0.35397313549559833"/>
        <n v="0.30715412596969333"/>
        <n v="0.37819782348584124"/>
        <n v="0.35748348017621151"/>
        <n v="0.34065701787863667"/>
        <n v="0.35148764703488133"/>
        <n v="0.34678472676736949"/>
        <n v="0.38050836400489124"/>
        <n v="0.36589792060491494"/>
        <n v="0.38921172818531041"/>
        <n v="0.38187532251145501"/>
        <n v="0.3566392526243391"/>
        <n v="0.43926088751520287"/>
        <n v="0.41252538178433945"/>
        <n v="0.33527360108250603"/>
        <n v="0.33156702192703774"/>
        <n v="0.32127331189710612"/>
        <n v="0.37150740929994891"/>
        <n v="0.36983151748745446"/>
        <n v="0.3673798904438248"/>
        <n v="0.44187799193312022"/>
        <n v="0.37399666614053795"/>
        <n v="0.44192945914579318"/>
        <n v="0.34613068399883923"/>
        <n v="0.41944297641129796"/>
        <n v="0.36125353788096309"/>
        <n v="0.34785417180067363"/>
        <n v="0.32047651106267899"/>
        <n v="0.38280862704342788"/>
        <n v="0.4857418553447384"/>
        <n v="0.32258712782272991"/>
        <n v="0.34929195136552238"/>
        <n v="0.41740597763902615"/>
        <n v="0.32706522308173641"/>
        <n v="0.32431875879789285"/>
        <n v="0.39814519040236018"/>
        <n v="0.35826849965960572"/>
        <n v="0.41015741413546125"/>
        <n v="0.30413431024144838"/>
        <n v="0.35530266748766598"/>
        <n v="0.37407251043727563"/>
        <n v="0.42529467983434216"/>
        <n v="0.31003071763326717"/>
        <n v="0.31295439619732041"/>
        <n v="0.29196903467626434"/>
        <n v="0.33983823170148808"/>
        <n v="0.44226903242723542"/>
        <n v="0.40349604842250514"/>
        <n v="0.44604934480784075"/>
        <n v="0.38233481827978699"/>
        <n v="0.41098367541630176"/>
        <n v="0.41986998868502207"/>
        <n v="0.3574035356427625"/>
        <n v="0.32340556560563488"/>
        <n v="0.39506979721171742"/>
        <n v="0.3480918440382203"/>
        <n v="0.41037342538216703"/>
        <n v="0.35950891448087213"/>
        <n v="0.38352537514064294"/>
        <n v="0.3751883335503432"/>
        <n v="0.38729053349691162"/>
        <n v="0.3202492703914312"/>
        <n v="0.35681117213387298"/>
        <n v="0.38010153712163625"/>
        <n v="0.3877621783322569"/>
        <n v="0.33173823354625531"/>
        <n v="0.35969509290138157"/>
        <n v="0.32195764037123648"/>
        <n v="0.34551853203234423"/>
        <n v="0.36069788082701848"/>
        <n v="0.31023041812549268"/>
        <n v="0.27646262587518516"/>
        <n v="0.28024710592762409"/>
        <n v="0.34411003159370024"/>
        <n v="0.37407721529688648"/>
        <n v="0.35596005354997723"/>
        <n v="0.42118722072531917"/>
        <n v="0.44335480802680888"/>
        <n v="0.32149659041825845"/>
        <n v="0.41867638929329498"/>
        <n v="0.41141098884604921"/>
        <n v="0.35799540719166567"/>
        <n v="0.32980584327280787"/>
        <n v="0.37755526461315952"/>
        <n v="0.3626542033085296"/>
        <n v="0.30978913790960683"/>
        <n v="0.35931559842207944"/>
        <n v="0.31539958566137233"/>
        <n v="0.34356753919832056"/>
        <n v="0.42657041117231409"/>
        <n v="0.32345487651562022"/>
        <n v="0.33044086370732012"/>
        <n v="0.38947601162891454"/>
        <n v="0.35807796248702556"/>
        <n v="0.3538294186789846"/>
        <n v="0.38135605985292836"/>
        <n v="0.33052584722433725"/>
        <n v="0.33036686178163027"/>
        <n v="0.31339363025809308"/>
        <n v="0.33577986478310051"/>
        <n v="0.36097000671106294"/>
        <n v="0.31472737882936747"/>
        <n v="0.4068256149840222"/>
        <n v="0.32577879217815059"/>
        <n v="0.32447887963173083"/>
        <n v="0.36594252069609884"/>
        <n v="0.36302175797861364"/>
        <n v="0.31158256986538979"/>
        <n v="0.33998387212793263"/>
        <n v="0.3963084075044575"/>
        <n v="0.35790766884485442"/>
        <n v="0.38408593401321917"/>
        <n v="0.36299972921431817"/>
        <n v="0.37006951253269316"/>
        <n v="0.3864038595157252"/>
        <n v="0.36420000709515971"/>
        <n v="0.34862808038765464"/>
        <n v="0.33445154935490645"/>
        <n v="0.42240921921093405"/>
        <n v="0.34068119509231704"/>
        <n v="0.33596696881419669"/>
        <n v="0.37294826302479861"/>
        <n v="0.39637428490595844"/>
        <n v="0.3010102297865509"/>
        <n v="0.3266433088737577"/>
        <n v="0.37637472935575922"/>
        <n v="0.36956782488099255"/>
        <n v="0.33608617224140597"/>
        <n v="0.42316305894689543"/>
        <n v="0.3200132210554405"/>
        <n v="0.33213922216484254"/>
        <n v="0.31782737057647581"/>
        <n v="0.40638277227780989"/>
        <n v="0.31837585049778455"/>
        <n v="0.41175489905197871"/>
        <n v="0.35124229015172787"/>
        <n v="0.34070359184653609"/>
        <n v="0.33631139122752796"/>
        <n v="0.34329856855191737"/>
        <n v="0.28884016345169383"/>
        <n v="0.40797560799247989"/>
        <n v="0.36185892677455006"/>
        <n v="0.32669946954361545"/>
        <n v="0.36395141863375913"/>
        <n v="0.35720633290284903"/>
        <n v="0.37954600579263509"/>
        <n v="0.37941179517460716"/>
      </sharedItems>
    </cacheField>
    <cacheField name="Cert.- obtained SS2021" numFmtId="0">
      <sharedItems containsString="0" containsBlank="1" containsNumber="1" containsInteger="1" minValue="0" maxValue="1600"/>
    </cacheField>
    <cacheField name="Cert.-max. marks SS2021" numFmtId="0">
      <sharedItems containsSemiMixedTypes="0" containsString="0" containsNumber="1" containsInteger="1" minValue="1800" maxValue="1800"/>
    </cacheField>
    <cacheField name="Cert. % score SS2021" numFmtId="9">
      <sharedItems containsSemiMixedTypes="0" containsString="0" containsNumber="1" minValue="0" maxValue="0.88888888888888884"/>
    </cacheField>
    <cacheField name="Cert.% share21" numFmtId="9">
      <sharedItems containsMixedTypes="1" containsNumber="1" minValue="0" maxValue="0.34555709563100651" count="377">
        <n v="0.11077918385282616"/>
        <n v="0.11653064950299678"/>
        <n v="0.23403418771414128"/>
        <n v="0.15064022093899071"/>
        <n v="0.17181303992247796"/>
        <n v="9.8074471215142692E-2"/>
        <n v="0.20108748109777677"/>
        <n v="9.8550324723319954E-2"/>
        <n v="0.13281799949529161"/>
        <n v="0.10197664734775737"/>
        <n v="0.16341417977520745"/>
        <n v="0.10618228667093756"/>
        <n v="0.17737100693520638"/>
        <n v="0.14137192975511553"/>
        <n v="0.14539279317002815"/>
        <n v="0.1794823012502737"/>
        <n v="0.1253284650187366"/>
        <n v="0.18349922537112717"/>
        <n v="0.11533404584143876"/>
        <n v="0.26513243365060851"/>
        <n v="0.26638833122240757"/>
        <n v="0.13446679880270762"/>
        <n v="0.16637717039018776"/>
        <n v="0.10373982053011048"/>
        <n v="0.15462976994182828"/>
        <n v="0.11645329834558682"/>
        <n v="0.19636224907709743"/>
        <n v="0.14575304769622732"/>
        <n v="0.16695605716575396"/>
        <n v="0.16753112728344927"/>
        <n v="0.15195720884998784"/>
        <n v="0.11504214377200182"/>
        <n v="0.12524684064844466"/>
        <n v="0.14917402343225561"/>
        <n v="0.15995905048307632"/>
        <n v="0.13442739307645155"/>
        <n v="0.15885219756130106"/>
        <n v="0.18667094765373285"/>
        <n v="0"/>
        <n v="0.15193181300232456"/>
        <n v="0.13881639588215042"/>
        <n v="0.17906812945431974"/>
        <n v="0.12419737446750374"/>
        <n v="0.13972725240330874"/>
        <e v="#DIV/0!"/>
        <n v="0.16919614909564656"/>
        <n v="0.19458508622065168"/>
        <n v="0.10478226245861101"/>
        <n v="0.1469284605325667"/>
        <n v="0.13454242122541235"/>
        <n v="0.14064816299434313"/>
        <n v="9.9123746084612024E-2"/>
        <n v="0.14054655745262176"/>
        <n v="0.10236986231253518"/>
        <n v="0.14053312646857116"/>
        <n v="9.5477546863562593E-2"/>
        <n v="9.4315895372233394E-2"/>
        <n v="0.13343711775825642"/>
        <n v="0.13279330721731625"/>
        <n v="0.23985416866545139"/>
        <n v="0.23464814510641294"/>
        <n v="0.16482665181029113"/>
        <n v="0.18356081763232768"/>
        <n v="0.2351889743408829"/>
        <n v="0.28680862824647813"/>
        <n v="0.17339522717251835"/>
        <n v="0.17006744875017429"/>
        <n v="0.11123676745953763"/>
        <n v="0.19330021456323818"/>
        <n v="0.21019442984760903"/>
        <n v="0.19362423068944057"/>
        <n v="0.11591515011011939"/>
        <n v="0.16295827942130256"/>
        <n v="0.1019367991845056"/>
        <n v="0.14081069410284813"/>
        <n v="0.10204012217603962"/>
        <n v="0.15396743280861233"/>
        <n v="0.15864655451412907"/>
        <n v="0.24714602510554257"/>
        <n v="0.10986435414408344"/>
        <n v="0.15899767863389194"/>
        <n v="0.14469197490076544"/>
        <n v="0.11983845775894095"/>
        <n v="0.16028106888239216"/>
        <n v="0.26628644190477113"/>
        <n v="0.34555709563100651"/>
        <n v="0.13742644249665367"/>
        <n v="0.12338570370979682"/>
        <n v="0.19864974927563789"/>
        <n v="0.17867161229689504"/>
        <n v="0.14911974613854417"/>
        <n v="0.15294573485327406"/>
        <n v="0.21553582205362529"/>
        <n v="0.12209564973200004"/>
        <n v="0.27416448373581509"/>
        <n v="0.12907445014284241"/>
        <n v="0.19900233496073022"/>
        <n v="0.13309789794053187"/>
        <n v="0.18228502085861453"/>
        <n v="0.22029440143808185"/>
        <n v="0.22611644997173544"/>
        <n v="0.11027871106242509"/>
        <n v="0.20304097366848631"/>
        <n v="0.10931590109097268"/>
        <n v="0.16160484383585255"/>
        <n v="0.12803550851436132"/>
        <n v="0.10554683816855126"/>
        <n v="0.10161603365523035"/>
        <n v="0.11494252873563218"/>
        <n v="0.17585695092184214"/>
        <n v="0.16089120858258063"/>
        <n v="0.12325744783128521"/>
        <n v="0.31774948630499711"/>
        <n v="0.16829552694531597"/>
        <n v="0.12466703512701494"/>
        <n v="0.11961436329274419"/>
        <n v="0.10302693123982609"/>
        <n v="0.1161444682325522"/>
        <n v="0.1490646195125587"/>
        <n v="0.11059663196390127"/>
        <n v="0.14835650661966732"/>
        <n v="0.10511194422059493"/>
        <n v="0.11089753068165016"/>
        <n v="0.12441473236317489"/>
        <n v="0.14901575096487699"/>
        <n v="0.12303856028479325"/>
        <n v="0.24385918240666843"/>
        <n v="0.10802791441308435"/>
        <n v="0.17470169685262416"/>
        <n v="0.3060937704352375"/>
        <n v="0.14455602027639111"/>
        <n v="0.26945594395316363"/>
        <n v="0.147083048972772"/>
        <n v="9.1784380134188756E-2"/>
        <n v="0.13257910553296801"/>
        <n v="0.14000425612938633"/>
        <n v="0.16050934966961825"/>
        <n v="0.10605953475217422"/>
        <n v="9.7790584722502905E-2"/>
        <n v="0.10241179783911107"/>
        <n v="0.11135444118629598"/>
        <n v="0.24645717806531114"/>
        <n v="9.7238113450948238E-2"/>
        <n v="0.25283345860081968"/>
        <n v="0.16845307138078575"/>
        <n v="0.10631210398741264"/>
        <n v="8.9432372730280915E-2"/>
        <n v="0.10620634476703639"/>
        <n v="0.17980252545490039"/>
        <n v="0.30144997437675214"/>
        <n v="0.26413735142273981"/>
        <n v="0.18257360976716647"/>
        <n v="0.12306430109732334"/>
        <n v="0.15307606349595115"/>
        <n v="9.8910011671381373E-2"/>
        <n v="9.4094916678951285E-2"/>
        <n v="0.17373658753544227"/>
        <n v="0.10151837651812272"/>
        <n v="0.10028715555540699"/>
        <n v="0.11549789216346802"/>
        <n v="9.5337064190445325E-2"/>
        <n v="0.21932496649201902"/>
        <n v="0.13575274899316711"/>
        <n v="0.11138751717224223"/>
        <n v="0.19649012496771948"/>
        <n v="0.12348514597179105"/>
        <n v="9.7402597402597407E-2"/>
        <n v="0.14951035359198625"/>
        <n v="0.16521879925585453"/>
        <n v="0.11393977143681851"/>
        <n v="0.16273445967277356"/>
        <n v="0.13639699162795266"/>
        <n v="0.12180465781011465"/>
        <n v="0.17071463585348784"/>
        <n v="0.13875822489378059"/>
        <n v="0.12911055737027616"/>
        <n v="0.1351376917941691"/>
        <n v="0.24022974699439828"/>
        <n v="0.17091930167256744"/>
        <n v="0.29256097236628631"/>
        <n v="0.24997291960037663"/>
        <n v="0.24258997882851097"/>
        <n v="0.14066201169182641"/>
        <n v="0.11964727981909332"/>
        <n v="0.12995113837197214"/>
        <n v="0.16575941016171489"/>
        <n v="0.11339711290950531"/>
        <n v="0.19445719219371047"/>
        <n v="0.17501303847136612"/>
        <n v="0.12302846878767747"/>
        <n v="0.25080371189493605"/>
        <n v="0.16953791231014781"/>
        <n v="0.26881917511614212"/>
        <n v="0.23400272294077604"/>
        <n v="0.18547782798044324"/>
        <n v="0.11926153259020147"/>
        <n v="0.10689051916725159"/>
        <n v="0.14241497825798"/>
        <n v="0.25643582693430966"/>
        <n v="0.17708741793895544"/>
        <n v="9.913422774436588E-2"/>
        <n v="0.10813967320190758"/>
        <n v="0.18495325966909221"/>
        <n v="0.29423495642053366"/>
        <n v="0.1443050030544559"/>
        <n v="0.17306256458942143"/>
        <n v="0.15053590783188148"/>
        <n v="0.21603031337357259"/>
        <n v="0.272940662699929"/>
        <n v="0.17478117397018933"/>
        <n v="0.27970392068613914"/>
        <n v="0.24366537704509703"/>
        <n v="0.23434021512431746"/>
        <n v="0.11351382030762246"/>
        <n v="0.18368778953787823"/>
        <n v="0.14785025725944764"/>
        <n v="0.18489642718470536"/>
        <n v="0.12274808410698722"/>
        <n v="0.16922096309290796"/>
        <n v="0.13947507162044928"/>
        <n v="9.4827477209796313E-2"/>
        <n v="0.16679454248256997"/>
        <n v="0.14430708547789695"/>
        <n v="0.11989305539458803"/>
        <n v="0.10360081913714331"/>
        <n v="8.912020533295309E-2"/>
        <n v="0.14724157630941934"/>
        <n v="0.17478937879854775"/>
        <n v="0.27670241158729081"/>
        <n v="0.19569854595980354"/>
        <n v="0.26398965160565707"/>
        <n v="0.30012741773098212"/>
        <n v="0.10737985983348962"/>
        <n v="0.2718183660256695"/>
        <n v="0.25219466677060143"/>
        <n v="0.17600100572003269"/>
        <n v="0.2616232055026495"/>
        <n v="0.13434251430076066"/>
        <n v="0.26513818520143273"/>
        <n v="0.11513751256917845"/>
        <n v="0.14187898857306624"/>
        <n v="0.176137584590075"/>
        <n v="0.27633747337111619"/>
        <n v="0.14244202609537918"/>
        <n v="0.19273127753303965"/>
        <n v="0.14678683615653348"/>
        <n v="0.12210509178232731"/>
        <n v="0.14416326201096216"/>
        <n v="0.15171421896002937"/>
        <n v="0.11342155009451796"/>
        <n v="0.14398184676875941"/>
        <n v="9.3256324333061857E-2"/>
        <n v="0.23899875455093461"/>
        <n v="0.13219679343457846"/>
        <n v="0.25662860009098648"/>
        <n v="0.14985673695946675"/>
        <n v="0.23579849946409431"/>
        <n v="8.7597634863858673E-2"/>
        <n v="0.15900576872928951"/>
        <n v="0.19898630689942379"/>
        <n v="0.13956539336506119"/>
        <n v="0.11549166727620601"/>
        <n v="0.11528795087196121"/>
        <n v="0.15601451559053053"/>
        <n v="0.10362586916197759"/>
        <n v="0.16890139295391646"/>
        <n v="0.11201469632815826"/>
        <n v="0.25103552152629593"/>
        <n v="0.14931880759973004"/>
        <n v="0.2326934264107039"/>
        <n v="0.18062465165245753"/>
        <n v="0.10185685038247247"/>
        <n v="0.27422462985907348"/>
        <n v="0.15367498355677675"/>
        <n v="0.12985225410527901"/>
        <n v="0.19611194069574914"/>
        <n v="0.10045573418073327"/>
        <n v="0.26323871364015267"/>
        <n v="0.11402768592214189"/>
        <n v="0.13796795280392271"/>
        <n v="0.13273866411808433"/>
        <n v="0.28466214485162633"/>
        <n v="0.14465457933001785"/>
        <n v="0.29282888677105573"/>
        <n v="0.18587952882194864"/>
        <n v="0.19601078843379538"/>
        <n v="0.12448236084946764"/>
        <n v="0.13110180579627304"/>
        <n v="0.10678968838768928"/>
        <n v="0.16942892287256572"/>
        <n v="0.28225754718191498"/>
        <n v="0.13607330541109108"/>
        <n v="0.13448693235307305"/>
        <n v="0.18883754306170403"/>
        <n v="0.11140033939970072"/>
        <n v="0.15500703731949431"/>
        <n v="0.10637317126789728"/>
        <n v="0.18804344555766164"/>
        <n v="0.14332068289438987"/>
        <n v="0.18933400411666221"/>
        <n v="0.10198184723119286"/>
        <n v="0.15556889991008116"/>
        <n v="0.14888041924726059"/>
        <n v="0.20384806912196812"/>
        <n v="0.16478148797683642"/>
        <n v="0.10608241188971673"/>
        <n v="0.18330797573002403"/>
        <n v="0.19456280348323007"/>
        <n v="0.27203414770465006"/>
        <n v="0.14252797111433119"/>
        <n v="0.13635533108437942"/>
        <n v="0.1636612996671129"/>
        <n v="0.24617918711632414"/>
        <n v="0.14002464433740339"/>
        <n v="0.14976606540583609"/>
        <n v="0.16542753564963394"/>
        <n v="0.12299366582620995"/>
        <n v="0.26805535586785356"/>
        <n v="0.1669504824868944"/>
        <n v="0.24663013551204901"/>
        <n v="0.24054757374969934"/>
        <n v="0.24219099181614623"/>
        <n v="0.18334398474578048"/>
        <n v="0.14939509924316444"/>
        <n v="0.16550537064927756"/>
        <n v="0.12888458127977234"/>
        <n v="9.037587325687535E-2"/>
        <n v="0.25771082502606391"/>
        <n v="0.25973351341523598"/>
        <n v="0.26680055203459674"/>
        <n v="0.22259591354374719"/>
        <n v="0.12905890248309329"/>
        <n v="0.22444673878888541"/>
        <n v="0.1023126059361774"/>
        <n v="0.22618386692163756"/>
        <n v="0.23773246452923569"/>
        <n v="0.1826893967074151"/>
        <n v="0.25372046463136727"/>
        <n v="0.11357656385463714"/>
        <n v="0.10827901336163025"/>
        <n v="0.17651440534061985"/>
        <n v="9.1083253129468772E-2"/>
        <n v="8.6420962268607876E-2"/>
        <n v="0.12934970728161244"/>
        <n v="9.8323260661518905E-2"/>
        <n v="0.19102353137015723"/>
        <n v="0.17918532113849234"/>
        <n v="0.22202845193689549"/>
        <n v="0.10611430633077952"/>
        <n v="0.23003456792188862"/>
        <n v="0.1450772391221086"/>
        <n v="0.10061644340995834"/>
        <n v="0.11022644185371482"/>
        <n v="0.25969917392053676"/>
        <n v="0.24239219056433306"/>
        <n v="0.10754075794726202"/>
        <n v="0.11244799280332846"/>
        <n v="0.22676905633149513"/>
        <n v="0.11235113474646094"/>
        <n v="0.15161760826255319"/>
        <n v="0.27575695283553353"/>
        <n v="0.24271737547495376"/>
        <n v="8.8208572109037556E-2"/>
        <n v="0.25491759209477372"/>
        <n v="0.14128484437474392"/>
        <n v="0.16944721477192407"/>
        <n v="0.15393188206354924"/>
        <n v="0.1560826988571625"/>
        <n v="0.13679740850989319"/>
        <n v="0.21141202088750766"/>
        <n v="0.15064233893321122"/>
        <n v="0.12371950314247537"/>
        <n v="0.22744675850461338"/>
        <n v="0.15724160487071595"/>
        <n v="0.12587261188187107"/>
        <n v="0.14267574084378434"/>
        <n v="0.12949208026437103"/>
      </sharedItems>
    </cacheField>
    <cacheField name="Cert.- obtained SS2022" numFmtId="0">
      <sharedItems containsString="0" containsBlank="1" containsNumber="1" containsInteger="1" minValue="0" maxValue="1600"/>
    </cacheField>
    <cacheField name="Cert.-max. marks SS2022" numFmtId="0">
      <sharedItems containsSemiMixedTypes="0" containsString="0" containsNumber="1" containsInteger="1" minValue="1800" maxValue="1800"/>
    </cacheField>
    <cacheField name="Cert. % score SS2022" numFmtId="9">
      <sharedItems containsSemiMixedTypes="0" containsString="0" containsNumber="1" minValue="0" maxValue="0.88888888888888884"/>
    </cacheField>
    <cacheField name="Cert. % share22" numFmtId="9">
      <sharedItems containsMixedTypes="1" containsNumber="1" minValue="0" maxValue="0.34555709563100651"/>
    </cacheField>
    <cacheField name="Total score (obtained) SS2021" numFmtId="0">
      <sharedItems containsString="0" containsBlank="1" containsNumber="1" minValue="1280.19" maxValue="5307.68"/>
    </cacheField>
    <cacheField name="Total score (max) SS2021" numFmtId="0">
      <sharedItems containsSemiMixedTypes="0" containsString="0" containsNumber="1" containsInteger="1" minValue="6000" maxValue="6000"/>
    </cacheField>
    <cacheField name="Total % score SS2021" numFmtId="0">
      <sharedItems containsSemiMixedTypes="0" containsString="0" containsNumber="1" minValue="0" maxValue="88.46"/>
    </cacheField>
    <cacheField name="Total score (obtained) SS2022" numFmtId="0">
      <sharedItems containsString="0" containsBlank="1" containsNumber="1" minValue="1280.19" maxValue="5307.68"/>
    </cacheField>
    <cacheField name="Total score (max) SS2022" numFmtId="0">
      <sharedItems containsSemiMixedTypes="0" containsString="0" containsNumber="1" containsInteger="1" minValue="6000" maxValue="6000"/>
    </cacheField>
    <cacheField name="Total % score SS20222" numFmtId="2">
      <sharedItems containsSemiMixedTypes="0" containsString="0" containsNumber="1" minValue="0" maxValue="88.461333333333343"/>
    </cacheField>
    <cacheField name="SLP + Cert. (obtained) SS2020" numFmtId="0">
      <sharedItems containsSemiMixedTypes="0" containsString="0" containsNumber="1" minValue="0" maxValue="2673.08"/>
    </cacheField>
    <cacheField name="SLP + Cert. (max.) SS2020" numFmtId="0">
      <sharedItems containsSemiMixedTypes="0" containsString="0" containsNumber="1" containsInteger="1" minValue="0" maxValue="3000"/>
    </cacheField>
    <cacheField name="SLP + Cert. (% score) SS2020" numFmtId="0">
      <sharedItems containsBlank="1" containsMixedTypes="1" containsNumber="1" minValue="0" maxValue="89.1"/>
    </cacheField>
    <cacheField name="SLP + Cert. (obtained) SS2021" numFmtId="0">
      <sharedItems containsSemiMixedTypes="0" containsString="0" containsNumber="1" minValue="0" maxValue="3712.03"/>
    </cacheField>
    <cacheField name="SLP + Cert. (max.) SS2021" numFmtId="0">
      <sharedItems containsSemiMixedTypes="0" containsString="0" containsNumber="1" containsInteger="1" minValue="4200" maxValue="4200"/>
    </cacheField>
    <cacheField name="SLP + Cert. (% score) SS2021" numFmtId="0">
      <sharedItems containsSemiMixedTypes="0" containsString="0" containsNumber="1" minValue="0" maxValue="88.38"/>
    </cacheField>
    <cacheField name="SLP + Cert. (obtained) SS2022" numFmtId="0">
      <sharedItems containsSemiMixedTypes="0" containsString="0" containsNumber="1" minValue="0" maxValue="3712.03"/>
    </cacheField>
    <cacheField name="SLP + Cert. (max.) SS2022" numFmtId="0">
      <sharedItems containsSemiMixedTypes="0" containsString="0" containsNumber="1" containsInteger="1" minValue="4200" maxValue="4200"/>
    </cacheField>
    <cacheField name="SLP + Cert. (% score) SS2022" numFmtId="2">
      <sharedItems containsSemiMixedTypes="0" containsString="0" containsNumber="1" minValue="0" maxValue="88.381666666666675"/>
    </cacheField>
  </cacheFields>
  <extLst>
    <ext xmlns:x14="http://schemas.microsoft.com/office/spreadsheetml/2009/9/main" uri="{725AE2AE-9491-48be-B2B4-4EB974FC3084}">
      <x14:pivotCacheDefinition pivotCacheId="12"/>
    </ext>
  </extLst>
</pivotCacheDefinition>
</file>

<file path=xl/pivotCache/pivotCacheRecords1.xml><?xml version="1.0" encoding="utf-8"?>
<pivotCacheRecords xmlns="http://schemas.openxmlformats.org/spreadsheetml/2006/main" xmlns:r="http://schemas.openxmlformats.org/officeDocument/2006/relationships" count="402">
  <r>
    <n v="1"/>
    <x v="0"/>
    <s v="Akola"/>
    <s v="Amravati"/>
    <n v="400520"/>
    <x v="0"/>
    <n v="2214"/>
    <n v="2072"/>
    <n v="2072"/>
    <n v="3325"/>
    <n v="3178"/>
    <n v="3178"/>
    <n v="3878.5"/>
    <n v="3782.7"/>
    <n v="3782.7"/>
    <n v="4344.1000000000004"/>
    <n v="4344.1000000000004"/>
    <n v="0.65969738030713643"/>
    <n v="0.30699324324324334"/>
    <n v="0.30699324324324334"/>
    <n v="0.10513383458646622"/>
    <n v="-0.14786343612334799"/>
    <n v="-0.14786343612334799"/>
    <n v="-5.2579605517596967E-2"/>
    <x v="0"/>
    <x v="0"/>
    <x v="0"/>
    <x v="0"/>
    <n v="306.24"/>
    <n v="913.6"/>
    <n v="915"/>
    <n v="706.64"/>
    <n v="1509.3"/>
    <n v="1509.3"/>
    <n v="948.15"/>
    <n v="1786.5"/>
    <n v="1786.5"/>
    <n v="2014.9"/>
    <n v="2014.9"/>
    <n v="2.3802899686520376"/>
    <n v="0.68795971978984227"/>
    <n v="0.68537704918032771"/>
    <n v="0.4649326389675083"/>
    <n v="2.1745179884714728E-2"/>
    <n v="2.1745179884714728E-2"/>
    <n v="9.1789273849074607E-2"/>
    <n v="-0.13679261125104961"/>
    <x v="0"/>
    <n v="-0.23464191771303797"/>
    <x v="0"/>
    <n v="232.44"/>
    <n v="298.10000000000002"/>
    <n v="295"/>
    <n v="421.09"/>
    <n v="522.70000000000005"/>
    <n v="525"/>
    <n v="566.66"/>
    <n v="651.51"/>
    <n v="651.51"/>
    <n v="1020"/>
    <n v="1020"/>
    <n v="0.72087420409568059"/>
    <n v="6.3737001006372931E-3"/>
    <n v="1.6949152542372881E-2"/>
    <n v="-5.0084305017929605E-2"/>
    <n v="-0.42605701167017412"/>
    <n v="-0.42857142857142855"/>
    <n v="-0.29410934246285247"/>
    <n v="-0.53953124280517561"/>
    <x v="0"/>
    <n v="-0.70588235294117652"/>
    <x v="0"/>
    <n v="855.72"/>
    <n v="860.25"/>
    <n v="865"/>
    <n v="1100"/>
    <n v="1147.0899999999999"/>
    <n v="1150"/>
    <n v="1201.1099999999999"/>
    <n v="1344.7"/>
    <n v="1344.7"/>
    <n v="1496.04"/>
    <n v="1496.04"/>
    <n v="0.27112840648810355"/>
    <n v="6.649229875036358E-3"/>
    <n v="1.1213872832370258E-3"/>
    <n v="-1.1154545454545438E-2"/>
    <n v="-0.24507231341917365"/>
    <n v="-0.24698260869565214"/>
    <n v="-9.4396017017591968E-2"/>
    <n v="-0.35601249349297243"/>
    <x v="0"/>
    <n v="-0.42115852517312369"/>
    <x v="0"/>
    <n v="66"/>
    <n v="21"/>
    <n v="173"/>
    <n v="33"/>
    <x v="0"/>
    <x v="0"/>
    <s v="1 star"/>
    <s v="No star"/>
    <s v="No star"/>
    <s v="ODF"/>
    <s v="ODF+"/>
    <s v="ODF+"/>
    <n v="1035.18"/>
    <n v="1500"/>
    <n v="69.010000000000005"/>
    <n v="400"/>
    <n v="1500"/>
    <n v="26.67"/>
    <n v="1151.6600000000001"/>
    <n v="1500"/>
    <n v="76.78"/>
    <n v="1087.73"/>
    <n v="1500"/>
    <n v="72.52"/>
    <n v="3674.57"/>
    <n v="6000"/>
    <n v="61.24"/>
    <n v="1542.12"/>
    <n v="2400"/>
    <n v="64.260000000000005"/>
    <n v="1542.12"/>
    <n v="2400"/>
    <n v="64.254999999999995"/>
    <n v="865.97"/>
    <n v="1800"/>
    <n v="48.11"/>
    <n v="865.97"/>
    <n v="1800"/>
    <n v="48.109444444444442"/>
    <n v="300"/>
    <n v="1800"/>
    <n v="16.670000000000002"/>
    <n v="300"/>
    <n v="1800"/>
    <n v="16.666666666666664"/>
    <n v="2708.09"/>
    <n v="6000"/>
    <n v="45.13"/>
    <n v="2708.09"/>
    <n v="6000"/>
    <n v="45.134833333333333"/>
    <n v="1435.18"/>
    <n v="3000"/>
    <n v="47.84"/>
    <n v="1842.12"/>
    <n v="4200"/>
    <n v="43.86"/>
    <n v="1842.12"/>
    <n v="4200"/>
    <n v="43.86"/>
  </r>
  <r>
    <n v="2"/>
    <x v="1"/>
    <s v="Akola"/>
    <s v="Amravati"/>
    <n v="80726"/>
    <x v="1"/>
    <n v="2214"/>
    <n v="2072"/>
    <n v="2072"/>
    <n v="3325"/>
    <n v="3178"/>
    <n v="3178"/>
    <n v="3595.3"/>
    <n v="3469.2"/>
    <n v="3469.2"/>
    <n v="4328.8"/>
    <n v="4328.8"/>
    <n v="0.36628274616079487"/>
    <n v="0.24248552123552117"/>
    <n v="0.24248552123552117"/>
    <n v="-9.0240601503759454E-2"/>
    <n v="-0.18992133417243554"/>
    <n v="-0.18992133417243554"/>
    <n v="-0.1586376658415154"/>
    <x v="1"/>
    <x v="1"/>
    <x v="1"/>
    <x v="1"/>
    <n v="306.24"/>
    <n v="913.6"/>
    <n v="915"/>
    <n v="706.64"/>
    <n v="1509.3"/>
    <n v="1509.3"/>
    <n v="829.22"/>
    <n v="1623.2"/>
    <n v="1623.2"/>
    <n v="1999.6"/>
    <n v="1999.6"/>
    <n v="1.2174111807732495"/>
    <n v="0.29475700525394055"/>
    <n v="0.29277595628415309"/>
    <n v="-3.9029774708479625E-2"/>
    <n v="-0.2162658185913999"/>
    <n v="-0.2162658185913999"/>
    <n v="-0.1810858397047829"/>
    <n v="-0.27126047313947754"/>
    <x v="1"/>
    <n v="-0.40843668733746741"/>
    <x v="1"/>
    <n v="232.44"/>
    <n v="298.10000000000002"/>
    <n v="295"/>
    <n v="421.09"/>
    <n v="522.70000000000005"/>
    <n v="525"/>
    <n v="448.93"/>
    <n v="602.08000000000004"/>
    <n v="602.08000000000004"/>
    <n v="1100"/>
    <n v="1100"/>
    <n v="-0.13956289795215968"/>
    <n v="6.3737001006372931E-3"/>
    <n v="1.6949152542372881E-2"/>
    <n v="-0.5250421525089648"/>
    <n v="-0.42605701167017412"/>
    <n v="-0.42857142857142855"/>
    <n v="-0.55449624663087782"/>
    <n v="-0.50172734520329532"/>
    <x v="1"/>
    <n v="-0.72727272727272729"/>
    <x v="1"/>
    <n v="855.72"/>
    <n v="860.25"/>
    <n v="865"/>
    <n v="1100"/>
    <n v="1147.0899999999999"/>
    <n v="1150"/>
    <n v="1163.58"/>
    <n v="1243.93"/>
    <n v="1243.93"/>
    <n v="1508.87"/>
    <n v="1508.87"/>
    <n v="0.26923526387135965"/>
    <n v="0.26886370241208946"/>
    <n v="0.26189595375722541"/>
    <n v="-1.2627272727272819E-2"/>
    <n v="-4.8426888910198813E-2"/>
    <n v="-5.0834782608695686E-2"/>
    <n v="-6.657900617061141E-2"/>
    <n v="-0.12250689347471329"/>
    <x v="1"/>
    <n v="-0.27658446387031349"/>
    <x v="1"/>
    <n v="69"/>
    <n v="39"/>
    <n v="91"/>
    <n v="45"/>
    <x v="1"/>
    <x v="1"/>
    <s v="No star"/>
    <s v="No star"/>
    <s v="No star"/>
    <s v="ODF"/>
    <s v="ODF+"/>
    <s v="ODF+"/>
    <n v="679.06"/>
    <n v="1500"/>
    <n v="45.27"/>
    <n v="200"/>
    <n v="1500"/>
    <n v="13.33"/>
    <n v="1059.78"/>
    <n v="1500"/>
    <n v="70.650000000000006"/>
    <n v="1086.1099999999999"/>
    <n v="1500"/>
    <n v="72.41"/>
    <n v="3024.95"/>
    <n v="6000"/>
    <n v="50.42"/>
    <n v="1182.8900000000001"/>
    <n v="2400"/>
    <n v="49.29"/>
    <n v="1182.8900000000001"/>
    <n v="2400"/>
    <n v="49.287083333333335"/>
    <n v="1091.54"/>
    <n v="1800"/>
    <n v="60.64"/>
    <n v="1091.54"/>
    <n v="1800"/>
    <n v="60.641111111111115"/>
    <n v="300"/>
    <n v="1800"/>
    <n v="16.670000000000002"/>
    <n v="300"/>
    <n v="1800"/>
    <n v="16.666666666666664"/>
    <n v="2574.4299999999998"/>
    <n v="6000"/>
    <n v="42.91"/>
    <n v="2574.4299999999998"/>
    <n v="6000"/>
    <n v="42.907166666666662"/>
    <n v="879.06"/>
    <n v="3000"/>
    <n v="29.3"/>
    <n v="1482.89"/>
    <n v="4200"/>
    <n v="35.31"/>
    <n v="1482.89"/>
    <n v="4200"/>
    <n v="35.306904761904761"/>
  </r>
  <r>
    <n v="3"/>
    <x v="2"/>
    <s v="Akola"/>
    <s v="Amravati"/>
    <n v="44594"/>
    <x v="2"/>
    <n v="2214"/>
    <n v="2072"/>
    <n v="2072"/>
    <n v="3325"/>
    <n v="3178"/>
    <n v="3178"/>
    <n v="3400"/>
    <n v="3298.6"/>
    <n v="3298.6"/>
    <n v="4601.3999999999996"/>
    <n v="4601.3999999999996"/>
    <n v="0.378423667570009"/>
    <n v="3.1100386100386127E-2"/>
    <n v="3.1100386100386127E-2"/>
    <n v="-8.2156390977443636E-2"/>
    <n v="-0.32774071743234739"/>
    <n v="-0.32774071743234739"/>
    <n v="-0.10240294117647061"/>
    <x v="2"/>
    <x v="2"/>
    <x v="2"/>
    <x v="2"/>
    <n v="306.24"/>
    <n v="913.6"/>
    <n v="915"/>
    <n v="706.64"/>
    <n v="1509.3"/>
    <n v="1509.3"/>
    <n v="737.03"/>
    <n v="1543.8"/>
    <n v="1543.8"/>
    <n v="2033.9"/>
    <n v="2033.9"/>
    <n v="0.81592868338557989"/>
    <n v="7.563485113835379E-2"/>
    <n v="7.3989071038251419E-2"/>
    <n v="-0.2130221895165855"/>
    <n v="-0.3489034651825349"/>
    <n v="-0.3489034651825349"/>
    <n v="-0.2454716904332252"/>
    <n v="-0.36345381526104414"/>
    <x v="2"/>
    <n v="-0.5168395693003589"/>
    <x v="2"/>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19400037395409711"/>
    <n v="-0.2400581226387678"/>
    <n v="-0.24423121387283236"/>
    <n v="-7.1154545454545443E-2"/>
    <n v="-0.43008831042028084"/>
    <n v="-0.43153043478260866"/>
    <n v="-8.3592691917878284E-2"/>
    <n v="-0.44822289182049135"/>
    <x v="2"/>
    <n v="-0.57323776324207165"/>
    <x v="2"/>
    <n v="97"/>
    <n v="69"/>
    <n v="221"/>
    <n v="103"/>
    <x v="2"/>
    <x v="2"/>
    <s v="No star"/>
    <s v="No star"/>
    <s v="No star"/>
    <s v="ODF++"/>
    <s v="ODF++"/>
    <s v="ODF++"/>
    <n v="556.11"/>
    <n v="1500"/>
    <n v="37.07"/>
    <n v="500"/>
    <n v="1500"/>
    <n v="33.33"/>
    <n v="974"/>
    <n v="1500"/>
    <n v="64.930000000000007"/>
    <n v="1021.73"/>
    <n v="1500"/>
    <n v="68.12"/>
    <n v="3051.83"/>
    <n v="6000"/>
    <n v="50.86"/>
    <n v="982.7"/>
    <n v="2400"/>
    <n v="40.950000000000003"/>
    <n v="982.7"/>
    <n v="2400"/>
    <n v="40.94583333333334"/>
    <n v="653.74"/>
    <n v="1800"/>
    <n v="36.32"/>
    <n v="653.74"/>
    <n v="1800"/>
    <n v="36.318888888888893"/>
    <n v="500"/>
    <n v="1800"/>
    <n v="27.78"/>
    <n v="500"/>
    <n v="1800"/>
    <n v="27.777777777777779"/>
    <n v="2136.44"/>
    <n v="6000"/>
    <n v="35.61"/>
    <n v="2136.44"/>
    <n v="6000"/>
    <n v="35.607333333333337"/>
    <n v="1056.1099999999999"/>
    <n v="3000"/>
    <n v="35.200000000000003"/>
    <n v="1482.7"/>
    <n v="4200"/>
    <n v="35.299999999999997"/>
    <n v="1482.7"/>
    <n v="4200"/>
    <n v="35.30238095238095"/>
  </r>
  <r>
    <n v="4"/>
    <x v="3"/>
    <s v="Akola"/>
    <s v="Amravati"/>
    <n v="21817"/>
    <x v="3"/>
    <n v="2214"/>
    <n v="2072"/>
    <n v="2072"/>
    <n v="3325"/>
    <n v="3178"/>
    <n v="3178"/>
    <n v="3070.1"/>
    <n v="2928.3"/>
    <n v="2928.3"/>
    <n v="4349.2"/>
    <n v="4349.2"/>
    <n v="9.5514905149051393E-2"/>
    <n v="-3.885135135135135E-2"/>
    <n v="-3.885135135135135E-2"/>
    <n v="-0.27053533834586474"/>
    <n v="-0.37334801762114539"/>
    <n v="-0.37334801762114539"/>
    <n v="-0.209970359271685"/>
    <x v="3"/>
    <x v="3"/>
    <x v="3"/>
    <x v="3"/>
    <n v="306.24"/>
    <n v="913.6"/>
    <n v="915"/>
    <n v="706.64"/>
    <n v="1509.3"/>
    <n v="1509.3"/>
    <n v="593.21"/>
    <n v="1412.08"/>
    <n v="1412.08"/>
    <n v="1984.11"/>
    <n v="1984.11"/>
    <n v="-0.5447688087774295"/>
    <n v="-3.3866024518388847E-2"/>
    <n v="-3.5344262295082002E-2"/>
    <n v="-0.80271425336805169"/>
    <n v="-0.41518584774398726"/>
    <n v="-0.41518584774398726"/>
    <n v="-0.76499047554828814"/>
    <n v="-0.37492210073083676"/>
    <x v="3"/>
    <n v="-0.55513555196032471"/>
    <x v="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1.1662693404384633E-2"/>
    <n v="-5.9761697181051981E-2"/>
    <n v="-6.4924855491329439E-2"/>
    <n v="-0.23114545454545454"/>
    <n v="-0.29487660078982458"/>
    <n v="-0.29666086956521737"/>
    <n v="-0.1995267616298329"/>
    <n v="-0.23860266777117783"/>
    <x v="3"/>
    <n v="-0.45530825953735815"/>
    <x v="3"/>
    <n v="335"/>
    <n v="154"/>
    <n v="467"/>
    <n v="180"/>
    <x v="3"/>
    <x v="3"/>
    <s v="No star"/>
    <s v="No star"/>
    <s v="No star"/>
    <s v="ODF+"/>
    <s v="ODF+"/>
    <s v="ODF+"/>
    <n v="139.41"/>
    <n v="1500"/>
    <n v="9.2899999999999991"/>
    <n v="300"/>
    <n v="1500"/>
    <n v="20"/>
    <n v="1140.33"/>
    <n v="1500"/>
    <n v="76.02"/>
    <n v="845.74"/>
    <n v="1500"/>
    <n v="56.38"/>
    <n v="2425.4699999999998"/>
    <n v="6000"/>
    <n v="40.42"/>
    <n v="882.66"/>
    <n v="2400"/>
    <n v="36.78"/>
    <n v="882.66"/>
    <n v="2400"/>
    <n v="36.777499999999996"/>
    <n v="808.84"/>
    <n v="1800"/>
    <n v="44.94"/>
    <n v="808.84"/>
    <n v="1800"/>
    <n v="44.93555555555556"/>
    <n v="300"/>
    <n v="1800"/>
    <n v="16.670000000000002"/>
    <n v="300"/>
    <n v="1800"/>
    <n v="16.666666666666664"/>
    <n v="1991.5"/>
    <n v="6000"/>
    <n v="33.19"/>
    <n v="1991.5"/>
    <n v="6000"/>
    <n v="33.19166666666667"/>
    <n v="439.41"/>
    <n v="3000"/>
    <n v="14.65"/>
    <n v="1182.6600000000001"/>
    <n v="4200"/>
    <n v="28.16"/>
    <n v="1182.6600000000001"/>
    <n v="4200"/>
    <n v="28.158571428571435"/>
  </r>
  <r>
    <n v="5"/>
    <x v="4"/>
    <s v="Akola"/>
    <s v="Amravati"/>
    <n v="38554"/>
    <x v="2"/>
    <n v="2214"/>
    <n v="2072"/>
    <n v="2072"/>
    <n v="3325"/>
    <n v="3178"/>
    <n v="3178"/>
    <n v="3400"/>
    <n v="3298.6"/>
    <n v="3298.6"/>
    <n v="4601.3999999999996"/>
    <n v="4601.3999999999996"/>
    <n v="0.3808717253839205"/>
    <n v="0.40450772200772195"/>
    <n v="0.40450772200772195"/>
    <n v="-8.0526315789473682E-2"/>
    <n v="-8.4285714285714325E-2"/>
    <n v="-8.4285714285714325E-2"/>
    <n v="-0.10080882352941177"/>
    <x v="4"/>
    <x v="4"/>
    <x v="4"/>
    <x v="4"/>
    <n v="306.24"/>
    <n v="913.6"/>
    <n v="915"/>
    <n v="706.64"/>
    <n v="1509.3"/>
    <n v="1509.3"/>
    <n v="737.03"/>
    <n v="1543.8"/>
    <n v="1543.8"/>
    <n v="2033.9"/>
    <n v="2033.9"/>
    <n v="1.2852664576802508"/>
    <n v="0.68673380035026266"/>
    <n v="0.68415300546448088"/>
    <n v="-9.6230046416845277E-3"/>
    <n v="2.1003114026369871E-2"/>
    <n v="2.1003114026369871E-2"/>
    <n v="-5.045927574182861E-2"/>
    <n v="-1.8137064386578277E-3"/>
    <x v="4"/>
    <n v="-0.24234229804808499"/>
    <x v="4"/>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x v="2"/>
    <n v="-0.54545454545454541"/>
    <x v="2"/>
    <n v="855.72"/>
    <n v="860.25"/>
    <n v="865"/>
    <n v="1100"/>
    <n v="1147.0899999999999"/>
    <n v="1150"/>
    <n v="1114.93"/>
    <n v="1184.79"/>
    <n v="1184.79"/>
    <n v="1531.86"/>
    <n v="1531.86"/>
    <n v="0.33813630626840546"/>
    <n v="1.0334205172914834E-2"/>
    <n v="4.7861271676300421E-3"/>
    <n v="4.0972727272727216E-2"/>
    <n v="-0.24230879878649447"/>
    <n v="-0.24422608695652176"/>
    <n v="2.7033087279021886E-2"/>
    <n v="-0.26641852142573791"/>
    <x v="4"/>
    <n v="-0.43262439126290914"/>
    <x v="4"/>
    <n v="95"/>
    <n v="67"/>
    <n v="118"/>
    <n v="72"/>
    <x v="4"/>
    <x v="4"/>
    <s v="No star"/>
    <s v="No star"/>
    <s v="No star"/>
    <s v="ODF"/>
    <s v="ODF++"/>
    <s v="ODF++"/>
    <n v="699.84"/>
    <n v="1500"/>
    <n v="46.66"/>
    <n v="200"/>
    <n v="1500"/>
    <n v="13.33"/>
    <n v="1012.34"/>
    <n v="1500"/>
    <n v="67.489999999999995"/>
    <n v="1145.07"/>
    <n v="1500"/>
    <n v="76.34"/>
    <n v="3057.25"/>
    <n v="6000"/>
    <n v="50.95"/>
    <n v="1541"/>
    <n v="2400"/>
    <n v="64.209999999999994"/>
    <n v="1541"/>
    <n v="2400"/>
    <n v="64.208333333333329"/>
    <n v="869.14"/>
    <n v="1800"/>
    <n v="48.29"/>
    <n v="869.14"/>
    <n v="1800"/>
    <n v="48.285555555555554"/>
    <n v="500"/>
    <n v="1800"/>
    <n v="27.78"/>
    <n v="500"/>
    <n v="1800"/>
    <n v="27.777777777777779"/>
    <n v="2910.14"/>
    <n v="6000"/>
    <n v="48.5"/>
    <n v="2910.14"/>
    <n v="6000"/>
    <n v="48.502333333333333"/>
    <n v="899.84"/>
    <n v="3000"/>
    <n v="29.99"/>
    <n v="2041"/>
    <n v="4200"/>
    <n v="48.6"/>
    <n v="2041"/>
    <n v="4200"/>
    <n v="48.595238095238095"/>
  </r>
  <r>
    <n v="6"/>
    <x v="5"/>
    <s v="Akola"/>
    <s v="Amravati"/>
    <n v="20538"/>
    <x v="3"/>
    <n v="2214"/>
    <n v="2072"/>
    <n v="2072"/>
    <n v="3325"/>
    <n v="3178"/>
    <n v="3178"/>
    <n v="3070.1"/>
    <n v="2928.3"/>
    <n v="2928.3"/>
    <n v="4349.2"/>
    <n v="4349.2"/>
    <n v="0.41299457994579941"/>
    <n v="0.47630308880308886"/>
    <n v="0.47630308880308886"/>
    <n v="-5.9136842105263189E-2"/>
    <n v="-3.7476400251730622E-2"/>
    <n v="-3.7476400251730622E-2"/>
    <n v="1.8979837790299985E-2"/>
    <x v="5"/>
    <x v="5"/>
    <x v="5"/>
    <x v="5"/>
    <n v="306.24"/>
    <n v="913.6"/>
    <n v="915"/>
    <n v="706.64"/>
    <n v="1509.3"/>
    <n v="1509.3"/>
    <n v="593.21"/>
    <n v="1412.08"/>
    <n v="1412.08"/>
    <n v="1984.11"/>
    <n v="1984.11"/>
    <n v="1.6127873563218389"/>
    <n v="0.77036996497373034"/>
    <n v="0.76766120218579248"/>
    <n v="0.13231631382316314"/>
    <n v="7.1629232094348461E-2"/>
    <n v="7.1629232094348461E-2"/>
    <n v="0.34883093676775501"/>
    <n v="0.14540960852076382"/>
    <x v="5"/>
    <n v="-0.18481838204535023"/>
    <x v="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1894077501986627"/>
    <n v="0.32692821854112175"/>
    <n v="0.31964161849710981"/>
    <n v="-0.12954545454545455"/>
    <n v="-4.8819185940073657E-3"/>
    <n v="-7.3999999999999925E-3"/>
    <n v="-9.3748521130093188E-2"/>
    <n v="7.4535681674840745E-2"/>
    <x v="5"/>
    <n v="-0.23129398296238932"/>
    <x v="5"/>
    <n v="131"/>
    <n v="86"/>
    <n v="138"/>
    <n v="75"/>
    <x v="5"/>
    <x v="5"/>
    <s v="No star"/>
    <s v="No star"/>
    <s v="No star"/>
    <s v="ODF+"/>
    <s v="ODF+"/>
    <s v="ODF+"/>
    <n v="800.14"/>
    <n v="1500"/>
    <n v="53.34"/>
    <n v="300"/>
    <n v="1500"/>
    <n v="20"/>
    <n v="1070.73"/>
    <n v="1500"/>
    <n v="71.38"/>
    <n v="957.5"/>
    <n v="1500"/>
    <n v="63.83"/>
    <n v="3128.37"/>
    <n v="6000"/>
    <n v="52.14"/>
    <n v="1617.41"/>
    <n v="2400"/>
    <n v="67.39"/>
    <n v="1617.41"/>
    <n v="2400"/>
    <n v="67.392083333333346"/>
    <n v="1141.49"/>
    <n v="1800"/>
    <n v="63.42"/>
    <n v="1141.49"/>
    <n v="1800"/>
    <n v="63.416111111111107"/>
    <n v="300"/>
    <n v="1800"/>
    <n v="16.670000000000002"/>
    <n v="300"/>
    <n v="1800"/>
    <n v="16.666666666666664"/>
    <n v="3058.9"/>
    <n v="6000"/>
    <n v="50.98"/>
    <n v="3058.9"/>
    <n v="6000"/>
    <n v="50.981666666666669"/>
    <n v="1100.1400000000001"/>
    <n v="3000"/>
    <n v="36.67"/>
    <n v="1917.41"/>
    <n v="4200"/>
    <n v="45.65"/>
    <n v="1917.41"/>
    <n v="4200"/>
    <n v="45.652619047619048"/>
  </r>
  <r>
    <n v="7"/>
    <x v="6"/>
    <s v="Akola"/>
    <s v="Amravati"/>
    <n v="18906"/>
    <x v="3"/>
    <n v="2214"/>
    <n v="2072"/>
    <n v="2072"/>
    <n v="3325"/>
    <n v="3178"/>
    <n v="3178"/>
    <n v="3070.1"/>
    <n v="2928.3"/>
    <n v="2928.3"/>
    <n v="4349.2"/>
    <n v="4349.2"/>
    <n v="0.50069557362240291"/>
    <n v="0.20003861003861004"/>
    <n v="0.20003861003861004"/>
    <n v="-7.3984962406016129E-4"/>
    <n v="-0.21759597230962868"/>
    <n v="-0.21759597230962868"/>
    <n v="8.2225334679652151E-2"/>
    <x v="6"/>
    <x v="6"/>
    <x v="6"/>
    <x v="6"/>
    <n v="306.24"/>
    <n v="913.6"/>
    <n v="915"/>
    <n v="706.64"/>
    <n v="1509.3"/>
    <n v="1509.3"/>
    <n v="593.21"/>
    <n v="1412.08"/>
    <n v="1412.08"/>
    <n v="1984.11"/>
    <n v="1984.11"/>
    <n v="1.5521486415882968"/>
    <n v="0.42712346760070041"/>
    <n v="0.42493989071038246"/>
    <n v="0.10603702026491575"/>
    <n v="-0.13614258265421059"/>
    <n v="-0.13614258265421059"/>
    <n v="0.31752667689351155"/>
    <n v="-7.6667044360092904E-2"/>
    <x v="6"/>
    <n v="-0.34286909495945284"/>
    <x v="6"/>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x v="4"/>
    <n v="-0.54545454545454541"/>
    <x v="2"/>
    <n v="855.72"/>
    <n v="860.25"/>
    <n v="865"/>
    <n v="1100"/>
    <n v="1147.0899999999999"/>
    <n v="1150"/>
    <n v="1056.55"/>
    <n v="1062.31"/>
    <n v="1062.31"/>
    <n v="1484.95"/>
    <n v="1484.95"/>
    <n v="0.31010143504884763"/>
    <n v="-0.20643998837547228"/>
    <n v="-0.2107976878612717"/>
    <n v="1.9163636363636296E-2"/>
    <n v="-0.40487668796694243"/>
    <n v="-0.40638260869565218"/>
    <n v="6.1076144053759857E-2"/>
    <n v="-0.35738155528988713"/>
    <x v="6"/>
    <n v="-0.54028081753594404"/>
    <x v="6"/>
    <n v="88"/>
    <n v="59"/>
    <n v="352"/>
    <n v="142"/>
    <x v="6"/>
    <x v="6"/>
    <s v="No star"/>
    <s v="No star"/>
    <s v="No star"/>
    <s v="ODF"/>
    <s v="ODF++"/>
    <s v="ODF++"/>
    <n v="781.57"/>
    <n v="1500"/>
    <n v="52.1"/>
    <n v="200"/>
    <n v="1500"/>
    <n v="13.33"/>
    <n v="1219.8900000000001"/>
    <n v="1500"/>
    <n v="81.33"/>
    <n v="1121.08"/>
    <n v="1500"/>
    <n v="74.739999999999995"/>
    <n v="3322.54"/>
    <n v="6000"/>
    <n v="55.38"/>
    <n v="1303.82"/>
    <n v="2400"/>
    <n v="54.33"/>
    <n v="1303.82"/>
    <n v="2400"/>
    <n v="54.325833333333328"/>
    <n v="682.66"/>
    <n v="1800"/>
    <n v="37.93"/>
    <n v="682.66"/>
    <n v="1800"/>
    <n v="37.925555555555555"/>
    <n v="500"/>
    <n v="1800"/>
    <n v="27.78"/>
    <n v="500"/>
    <n v="1800"/>
    <n v="27.777777777777779"/>
    <n v="2486.48"/>
    <n v="6000"/>
    <n v="41.44"/>
    <n v="2486.48"/>
    <n v="6000"/>
    <n v="41.441333333333333"/>
    <n v="981.57"/>
    <n v="3000"/>
    <n v="32.72"/>
    <n v="1803.82"/>
    <n v="4200"/>
    <n v="42.95"/>
    <n v="1803.82"/>
    <n v="4200"/>
    <n v="42.948095238095235"/>
  </r>
  <r>
    <n v="8"/>
    <x v="7"/>
    <s v="Amravati"/>
    <s v="Amravati"/>
    <n v="107316"/>
    <x v="0"/>
    <n v="2214"/>
    <n v="2072"/>
    <n v="2072"/>
    <n v="3325"/>
    <n v="3178"/>
    <n v="3178"/>
    <n v="3878.5"/>
    <n v="3782.7"/>
    <n v="3782.7"/>
    <n v="4344.1000000000004"/>
    <n v="4344.1000000000004"/>
    <n v="0.48995031616982837"/>
    <n v="0.46917471042471048"/>
    <n v="0.46917471042471048"/>
    <n v="-7.8947368421052634E-3"/>
    <n v="-4.2123977344241628E-2"/>
    <n v="-4.2123977344241628E-2"/>
    <n v="-0.149477890937218"/>
    <x v="7"/>
    <x v="7"/>
    <x v="7"/>
    <x v="7"/>
    <n v="306.24"/>
    <n v="913.6"/>
    <n v="915"/>
    <n v="706.64"/>
    <n v="1509.3"/>
    <n v="1509.3"/>
    <n v="948.15"/>
    <n v="1786.5"/>
    <n v="1786.5"/>
    <n v="2014.9"/>
    <n v="2014.9"/>
    <n v="2.1494905956112853"/>
    <n v="0.62649956217162872"/>
    <n v="0.6240109289617487"/>
    <n v="0.36490999660364543"/>
    <n v="-1.5457496852845642E-2"/>
    <n v="-1.5457496852845642E-2"/>
    <n v="1.7244106945103647E-2"/>
    <n v="-0.16822278197593057"/>
    <x v="7"/>
    <n v="-0.26250930567273811"/>
    <x v="7"/>
    <n v="232.44"/>
    <n v="298.10000000000002"/>
    <n v="295"/>
    <n v="421.09"/>
    <n v="522.70000000000005"/>
    <n v="525"/>
    <n v="566.66"/>
    <n v="651.51"/>
    <n v="651.51"/>
    <n v="1020"/>
    <n v="1020"/>
    <n v="-0.13956289795215968"/>
    <n v="6.3737001006372931E-3"/>
    <n v="1.6949152542372881E-2"/>
    <n v="-0.5250421525089648"/>
    <n v="-0.42605701167017412"/>
    <n v="-0.42857142857142855"/>
    <n v="-0.64705467123142624"/>
    <n v="-0.53953124280517561"/>
    <x v="0"/>
    <n v="-0.70588235294117652"/>
    <x v="0"/>
    <n v="855.72"/>
    <n v="860.25"/>
    <n v="865"/>
    <n v="1100"/>
    <n v="1147.0899999999999"/>
    <n v="1150"/>
    <n v="1201.1099999999999"/>
    <n v="1344.7"/>
    <n v="1344.7"/>
    <n v="1496.04"/>
    <n v="1496.04"/>
    <n v="0.30679427850231378"/>
    <n v="0.46256320836966008"/>
    <n v="0.45453179190751453"/>
    <n v="1.659090909090909E-2"/>
    <n v="9.683634239684781E-2"/>
    <n v="9.4060869565217461E-2"/>
    <n v="-6.8986187776306843E-2"/>
    <n v="-6.4348925410872296E-2"/>
    <x v="7"/>
    <n v="-0.1589997593647228"/>
    <x v="7"/>
    <n v="106"/>
    <n v="29"/>
    <n v="122"/>
    <n v="31"/>
    <x v="7"/>
    <x v="7"/>
    <s v="No star"/>
    <s v="No star"/>
    <s v="No star"/>
    <s v="ODF"/>
    <s v="ODF+"/>
    <s v="ODF+"/>
    <n v="964.5"/>
    <n v="1500"/>
    <n v="64.3"/>
    <n v="200"/>
    <n v="1500"/>
    <n v="13.33"/>
    <n v="1016"/>
    <n v="1500"/>
    <n v="67.73"/>
    <n v="1118.25"/>
    <n v="1500"/>
    <n v="74.55"/>
    <n v="3298.75"/>
    <n v="6000"/>
    <n v="54.98"/>
    <n v="1485.97"/>
    <n v="2400"/>
    <n v="61.92"/>
    <n v="1485.97"/>
    <n v="2400"/>
    <n v="61.915416666666665"/>
    <n v="1258.17"/>
    <n v="1800"/>
    <n v="69.900000000000006"/>
    <n v="1258.17"/>
    <n v="1800"/>
    <n v="69.898333333333341"/>
    <n v="300"/>
    <n v="1800"/>
    <n v="16.670000000000002"/>
    <n v="300"/>
    <n v="1800"/>
    <n v="16.666666666666664"/>
    <n v="3044.13"/>
    <n v="6000"/>
    <n v="50.74"/>
    <n v="3044.13"/>
    <n v="6000"/>
    <n v="50.735500000000002"/>
    <n v="1164.5"/>
    <n v="3000"/>
    <n v="38.82"/>
    <n v="1785.97"/>
    <n v="4200"/>
    <n v="42.52"/>
    <n v="1785.97"/>
    <n v="4200"/>
    <n v="42.523095238095237"/>
  </r>
  <r>
    <n v="9"/>
    <x v="8"/>
    <s v="Amravati"/>
    <s v="Amravati"/>
    <n v="549510"/>
    <x v="0"/>
    <n v="2214"/>
    <n v="2072"/>
    <n v="2072"/>
    <n v="3325"/>
    <n v="3178"/>
    <n v="3178"/>
    <n v="3878.5"/>
    <n v="3782.7"/>
    <n v="3782.7"/>
    <n v="4344.1000000000004"/>
    <n v="4344.1000000000004"/>
    <n v="0.87906052393857259"/>
    <n v="0.81686776061776067"/>
    <n v="0.81686776061776067"/>
    <n v="0.25119999999999992"/>
    <n v="0.18456576463184399"/>
    <n v="0.18456576463184399"/>
    <n v="7.2641485110222961E-2"/>
    <x v="8"/>
    <x v="8"/>
    <x v="8"/>
    <x v="8"/>
    <n v="306.24"/>
    <n v="913.6"/>
    <n v="915"/>
    <n v="706.64"/>
    <n v="1509.3"/>
    <n v="1509.3"/>
    <n v="948.15"/>
    <n v="1786.5"/>
    <n v="1786.5"/>
    <n v="2014.9"/>
    <n v="2014.9"/>
    <n v="2.7269788401253914"/>
    <n v="0.96733800350262678"/>
    <n v="0.96432786885245891"/>
    <n v="0.61517887467451593"/>
    <n v="0.1908566885311071"/>
    <n v="0.1908566885311071"/>
    <n v="0.20376522702104091"/>
    <n v="6.0789252728798765E-3"/>
    <x v="8"/>
    <n v="-0.10796565586381467"/>
    <x v="8"/>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0.42938110596924234"/>
    <n v="0.70553908747457139"/>
    <n v="0.69617341040462433"/>
    <n v="0.11195454545454554"/>
    <n v="0.27905395391817572"/>
    <n v="0.27581739130434785"/>
    <n v="1.8349693200456405E-2"/>
    <n v="9.1090949654197964E-2"/>
    <x v="8"/>
    <n v="-1.928424373679842E-2"/>
    <x v="8"/>
    <n v="37"/>
    <n v="10"/>
    <n v="54"/>
    <n v="18"/>
    <x v="8"/>
    <x v="8"/>
    <s v="No star"/>
    <s v="No star"/>
    <s v="No star"/>
    <s v="ODF++"/>
    <s v="ODF++"/>
    <s v="ODF++"/>
    <n v="1141.3499999999999"/>
    <n v="1500"/>
    <n v="76.09"/>
    <n v="500"/>
    <n v="1500"/>
    <n v="33.33"/>
    <n v="1295.74"/>
    <n v="1500"/>
    <n v="86.38"/>
    <n v="1223.1500000000001"/>
    <n v="1500"/>
    <n v="81.540000000000006"/>
    <n v="4160.24"/>
    <n v="6000"/>
    <n v="69.34"/>
    <n v="1797.36"/>
    <n v="2400"/>
    <n v="74.89"/>
    <n v="1797.36"/>
    <n v="2400"/>
    <n v="74.89"/>
    <n v="1467.19"/>
    <n v="1800"/>
    <n v="81.510000000000005"/>
    <n v="1467.19"/>
    <n v="1800"/>
    <n v="81.51055555555557"/>
    <n v="500"/>
    <n v="1800"/>
    <n v="27.78"/>
    <n v="500"/>
    <n v="1800"/>
    <n v="27.777777777777779"/>
    <n v="3764.55"/>
    <n v="6000"/>
    <n v="62.74"/>
    <n v="3764.55"/>
    <n v="6000"/>
    <n v="62.7425"/>
    <n v="1641.35"/>
    <n v="3000"/>
    <n v="54.71"/>
    <n v="2297.36"/>
    <n v="4200"/>
    <n v="54.7"/>
    <n v="2297.36"/>
    <n v="4200"/>
    <n v="54.699047619047626"/>
  </r>
  <r>
    <n v="10"/>
    <x v="9"/>
    <s v="Amravati"/>
    <s v="Amravati"/>
    <n v="51170"/>
    <x v="1"/>
    <n v="2214"/>
    <n v="2072"/>
    <n v="2072"/>
    <n v="3325"/>
    <n v="3178"/>
    <n v="3178"/>
    <n v="3595.3"/>
    <n v="3469.2"/>
    <n v="3469.2"/>
    <n v="4328.8"/>
    <n v="4328.8"/>
    <n v="0.49219963866305333"/>
    <n v="0.419811776061776"/>
    <n v="0.419811776061776"/>
    <n v="-6.3969924812030017E-3"/>
    <n v="-7.4307740717432375E-2"/>
    <n v="-7.4307740717432375E-2"/>
    <n v="-8.109754401579844E-2"/>
    <x v="9"/>
    <x v="9"/>
    <x v="9"/>
    <x v="9"/>
    <n v="306.24"/>
    <n v="913.6"/>
    <n v="915"/>
    <n v="706.64"/>
    <n v="1509.3"/>
    <n v="1509.3"/>
    <n v="829.22"/>
    <n v="1623.2"/>
    <n v="1623.2"/>
    <n v="1999.6"/>
    <n v="1999.6"/>
    <n v="0.81788793103448287"/>
    <n v="0.55566987740805596"/>
    <n v="0.55328961748633876"/>
    <n v="-0.21217310087173094"/>
    <n v="-5.8331676936328077E-2"/>
    <n v="-5.8331676936328077E-2"/>
    <n v="-0.32863413810568964"/>
    <n v="-0.12440857565303108"/>
    <x v="9"/>
    <n v="-0.2892278455691138"/>
    <x v="9"/>
    <n v="232.44"/>
    <n v="298.10000000000002"/>
    <n v="295"/>
    <n v="421.09"/>
    <n v="522.70000000000005"/>
    <n v="525"/>
    <n v="448.93"/>
    <n v="602.08000000000004"/>
    <n v="602.08000000000004"/>
    <n v="1100"/>
    <n v="1100"/>
    <n v="1.1510927551196009"/>
    <n v="6.3737001006372931E-3"/>
    <n v="1.6949152542372881E-2"/>
    <n v="0.187394618727588"/>
    <n v="-0.42605701167017412"/>
    <n v="-0.42857142857142855"/>
    <n v="0.11375938342280532"/>
    <n v="-0.50172734520329532"/>
    <x v="1"/>
    <n v="-0.72727272727272729"/>
    <x v="1"/>
    <n v="855.72"/>
    <n v="860.25"/>
    <n v="865"/>
    <n v="1100"/>
    <n v="1147.0899999999999"/>
    <n v="1150"/>
    <n v="1163.58"/>
    <n v="1243.93"/>
    <n v="1243.93"/>
    <n v="1508.87"/>
    <n v="1508.87"/>
    <n v="0.35210115458327484"/>
    <n v="0.41887823307178135"/>
    <n v="0.41108670520231205"/>
    <n v="5.1836363636363618E-2"/>
    <n v="6.4075181546347726E-2"/>
    <n v="6.1382608695652104E-2"/>
    <n v="-5.6377730796334981E-3"/>
    <n v="-1.8763113680030342E-2"/>
    <x v="9"/>
    <n v="-0.19105688362814557"/>
    <x v="9"/>
    <n v="47"/>
    <n v="28"/>
    <n v="67"/>
    <n v="37"/>
    <x v="9"/>
    <x v="9"/>
    <s v="1 star"/>
    <s v="No star"/>
    <s v="No star"/>
    <s v="ODF+"/>
    <s v="ODF+"/>
    <s v="ODF+"/>
    <n v="556.71"/>
    <n v="1500"/>
    <n v="37.11"/>
    <n v="500"/>
    <n v="1500"/>
    <n v="33.33"/>
    <n v="1090"/>
    <n v="1500"/>
    <n v="72.67"/>
    <n v="1157.02"/>
    <n v="1500"/>
    <n v="77.13"/>
    <n v="3303.73"/>
    <n v="6000"/>
    <n v="55.06"/>
    <n v="1421.26"/>
    <n v="2400"/>
    <n v="59.22"/>
    <n v="1421.26"/>
    <n v="2400"/>
    <n v="59.219166666666666"/>
    <n v="1220.5899999999999"/>
    <n v="1800"/>
    <n v="67.81"/>
    <n v="1220.5899999999999"/>
    <n v="1800"/>
    <n v="67.810555555555553"/>
    <n v="300"/>
    <n v="1800"/>
    <n v="16.670000000000002"/>
    <n v="300"/>
    <n v="1800"/>
    <n v="16.666666666666664"/>
    <n v="2941.85"/>
    <n v="6000"/>
    <n v="49.03"/>
    <n v="2941.85"/>
    <n v="6000"/>
    <n v="49.030833333333327"/>
    <n v="1056.71"/>
    <n v="3000"/>
    <n v="35.22"/>
    <n v="1721.26"/>
    <n v="4200"/>
    <n v="40.98"/>
    <n v="1721.26"/>
    <n v="4200"/>
    <n v="40.98238095238095"/>
  </r>
  <r>
    <n v="11"/>
    <x v="10"/>
    <s v="Amravati"/>
    <s v="Amravati"/>
    <n v="8361"/>
    <x v="3"/>
    <n v="2214"/>
    <n v="2072"/>
    <n v="2072"/>
    <n v="3325"/>
    <n v="3178"/>
    <n v="3178"/>
    <n v="3070.1"/>
    <n v="2928.3"/>
    <n v="2928.3"/>
    <n v="4349.2"/>
    <n v="4349.2"/>
    <n v="0.17481029810298113"/>
    <n v="0.47669401544401546"/>
    <n v="0.47669401544401546"/>
    <n v="-0.21773533834586462"/>
    <n v="-3.7221522970421639E-2"/>
    <n v="-3.7221522970421639E-2"/>
    <n v="-0.15278655418390272"/>
    <x v="10"/>
    <x v="10"/>
    <x v="10"/>
    <x v="10"/>
    <n v="306.24"/>
    <n v="913.6"/>
    <n v="915"/>
    <n v="706.64"/>
    <n v="1509.3"/>
    <n v="1509.3"/>
    <n v="593.21"/>
    <n v="1412.08"/>
    <n v="1412.08"/>
    <n v="1984.11"/>
    <n v="1984.11"/>
    <n v="0.22312565308254959"/>
    <n v="0.71985551663747804"/>
    <n v="0.71722404371584703"/>
    <n v="-0.46992811049473565"/>
    <n v="4.1052143377724795E-2"/>
    <n v="4.1052143377724795E-2"/>
    <n v="-0.36857099509448599"/>
    <n v="0.11272732423092181"/>
    <x v="10"/>
    <n v="-0.2080781811492306"/>
    <x v="10"/>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14694058804281776"/>
    <n v="0.1490264458006394"/>
    <n v="0.1427167630057804"/>
    <n v="-0.10776363636363633"/>
    <n v="-0.13829777959881082"/>
    <n v="-0.14047826086956519"/>
    <n v="-7.1070938431687963E-2"/>
    <n v="-6.9527727311236742E-2"/>
    <x v="10"/>
    <n v="-0.33435469207717433"/>
    <x v="10"/>
    <n v="289"/>
    <n v="142"/>
    <n v="137"/>
    <n v="74"/>
    <x v="10"/>
    <x v="10"/>
    <s v="No star"/>
    <s v="No star"/>
    <s v="No star"/>
    <s v="ODF++"/>
    <s v="ODF++"/>
    <s v="ODF++"/>
    <n v="374.57"/>
    <n v="1500"/>
    <n v="24.97"/>
    <n v="500"/>
    <n v="1500"/>
    <n v="33.33"/>
    <n v="745"/>
    <n v="1500"/>
    <n v="49.67"/>
    <n v="981.46"/>
    <n v="1500"/>
    <n v="65.430000000000007"/>
    <n v="2601.0300000000002"/>
    <n v="6000"/>
    <n v="43.35"/>
    <n v="1571.26"/>
    <n v="2400"/>
    <n v="65.47"/>
    <n v="1571.26"/>
    <n v="2400"/>
    <n v="65.469166666666666"/>
    <n v="988.45"/>
    <n v="1800"/>
    <n v="54.91"/>
    <n v="988.45"/>
    <n v="1800"/>
    <n v="54.913888888888899"/>
    <n v="500"/>
    <n v="1800"/>
    <n v="27.78"/>
    <n v="500"/>
    <n v="1800"/>
    <n v="27.777777777777779"/>
    <n v="3059.71"/>
    <n v="6000"/>
    <n v="51"/>
    <n v="3059.71"/>
    <n v="6000"/>
    <n v="50.99516666666667"/>
    <n v="874.57"/>
    <n v="3000"/>
    <n v="29.15"/>
    <n v="2071.2600000000002"/>
    <n v="4200"/>
    <n v="49.32"/>
    <n v="2071.2600000000002"/>
    <n v="4200"/>
    <n v="49.315714285714293"/>
  </r>
  <r>
    <n v="12"/>
    <x v="11"/>
    <s v="Amravati"/>
    <s v="Amravati"/>
    <n v="17635"/>
    <x v="3"/>
    <n v="2214"/>
    <n v="2072"/>
    <n v="2072"/>
    <n v="3325"/>
    <n v="3178"/>
    <n v="3178"/>
    <n v="3070.1"/>
    <n v="2928.3"/>
    <n v="2928.3"/>
    <n v="4349.2"/>
    <n v="4349.2"/>
    <n v="0.24307588075880762"/>
    <n v="0.36357625482625477"/>
    <n v="0.36357625482625477"/>
    <n v="-0.17227969924812028"/>
    <n v="-0.11097230962869732"/>
    <n v="-0.11097230962869732"/>
    <n v="-0.10355688739780458"/>
    <x v="11"/>
    <x v="11"/>
    <x v="11"/>
    <x v="11"/>
    <n v="306.24"/>
    <n v="913.6"/>
    <n v="915"/>
    <n v="706.64"/>
    <n v="1509.3"/>
    <n v="1509.3"/>
    <n v="593.21"/>
    <n v="1412.08"/>
    <n v="1412.08"/>
    <n v="1984.11"/>
    <n v="1984.11"/>
    <n v="1.0961010971786833"/>
    <n v="0.45576838879159365"/>
    <n v="0.45354098360655737"/>
    <n v="-9.1602513302388791E-2"/>
    <n v="-0.11880341880341877"/>
    <n v="-0.11880341880341877"/>
    <n v="8.2095716525345031E-2"/>
    <n v="-5.8134100050988555E-2"/>
    <x v="11"/>
    <n v="-0.32967930205482554"/>
    <x v="1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4288084887580056"/>
    <n v="0.38952630049404235"/>
    <n v="0.38189595375722535"/>
    <n v="4.4663636363636461E-2"/>
    <n v="4.2062959314439152E-2"/>
    <n v="3.9426086956521667E-2"/>
    <n v="8.7624816620131704E-2"/>
    <n v="0.12522709943425175"/>
    <x v="11"/>
    <n v="-0.19503013569480462"/>
    <x v="11"/>
    <n v="243"/>
    <n v="128"/>
    <n v="208"/>
    <n v="102"/>
    <x v="11"/>
    <x v="11"/>
    <s v="No star"/>
    <s v="No star"/>
    <s v="No star"/>
    <s v="ODF+"/>
    <s v="ODF+"/>
    <s v="ODF+"/>
    <n v="641.91"/>
    <n v="1500"/>
    <n v="42.79"/>
    <n v="300"/>
    <n v="1500"/>
    <n v="20"/>
    <n v="661.14"/>
    <n v="1500"/>
    <n v="44.08"/>
    <n v="1149.1300000000001"/>
    <n v="1500"/>
    <n v="76.61"/>
    <n v="2752.17"/>
    <n v="6000"/>
    <n v="45.87"/>
    <n v="1329.99"/>
    <n v="2400"/>
    <n v="55.42"/>
    <n v="1329.99"/>
    <n v="2400"/>
    <n v="55.416249999999998"/>
    <n v="1195.3399999999999"/>
    <n v="1800"/>
    <n v="66.41"/>
    <n v="1195.3399999999999"/>
    <n v="1800"/>
    <n v="66.407777777777781"/>
    <n v="300"/>
    <n v="1800"/>
    <n v="16.670000000000002"/>
    <n v="300"/>
    <n v="1800"/>
    <n v="16.666666666666664"/>
    <n v="2825.33"/>
    <n v="6000"/>
    <n v="47.09"/>
    <n v="2825.33"/>
    <n v="6000"/>
    <n v="47.088833333333326"/>
    <n v="941.91"/>
    <n v="3000"/>
    <n v="31.4"/>
    <n v="1629.99"/>
    <n v="4200"/>
    <n v="38.81"/>
    <n v="1629.99"/>
    <n v="4200"/>
    <n v="38.809285714285714"/>
  </r>
  <r>
    <n v="13"/>
    <x v="12"/>
    <s v="Amravati"/>
    <s v="Amravati"/>
    <n v="21731"/>
    <x v="3"/>
    <n v="2214"/>
    <n v="2072"/>
    <n v="2072"/>
    <n v="3325"/>
    <n v="3178"/>
    <n v="3178"/>
    <n v="3070.1"/>
    <n v="2928.3"/>
    <n v="2928.3"/>
    <n v="4349.2"/>
    <n v="4349.2"/>
    <n v="0.48602077687443551"/>
    <n v="0.36049710424710418"/>
    <n v="0.36049710424710418"/>
    <n v="-1.0511278195488668E-2"/>
    <n v="-0.11297986154814355"/>
    <n v="-0.11297986154814355"/>
    <n v="7.1642617504315914E-2"/>
    <x v="12"/>
    <x v="12"/>
    <x v="12"/>
    <x v="12"/>
    <n v="306.24"/>
    <n v="913.6"/>
    <n v="915"/>
    <n v="706.64"/>
    <n v="1509.3"/>
    <n v="1509.3"/>
    <n v="593.21"/>
    <n v="1412.08"/>
    <n v="1412.08"/>
    <n v="1984.11"/>
    <n v="1984.11"/>
    <n v="0.95784352142110774"/>
    <n v="0.55907399299474592"/>
    <n v="0.55668852459016382"/>
    <n v="-0.15151986867428952"/>
    <n v="-5.6271119061816782E-2"/>
    <n v="-5.6271119061816782E-2"/>
    <n v="1.0721329714603619E-2"/>
    <n v="8.7034728910543053E-3"/>
    <x v="12"/>
    <n v="-0.28211137487336896"/>
    <x v="1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1661057355209654"/>
    <n v="3.9895379250218015E-2"/>
    <n v="3.4184971098265952E-2"/>
    <n v="2.4227272727272809E-2"/>
    <n v="-0.22013965774263561"/>
    <n v="-0.22211304347826083"/>
    <n v="6.6348019497420987E-2"/>
    <n v="-0.1579011776223512"/>
    <x v="12"/>
    <n v="-0.39757567594868515"/>
    <x v="12"/>
    <n v="92"/>
    <n v="62"/>
    <n v="214"/>
    <n v="105"/>
    <x v="12"/>
    <x v="12"/>
    <s v="No star"/>
    <s v="No star"/>
    <s v="No star"/>
    <s v="ODF+"/>
    <s v="ODF++"/>
    <s v="ODF++"/>
    <n v="599.57000000000005"/>
    <n v="1500"/>
    <n v="39.97"/>
    <n v="300"/>
    <n v="1500"/>
    <n v="20"/>
    <n v="1263.83"/>
    <n v="1500"/>
    <n v="84.26"/>
    <n v="1126.6500000000001"/>
    <n v="1500"/>
    <n v="75.11"/>
    <n v="3290.05"/>
    <n v="6000"/>
    <n v="54.83"/>
    <n v="1424.37"/>
    <n v="2400"/>
    <n v="59.35"/>
    <n v="1424.37"/>
    <n v="2400"/>
    <n v="59.348749999999995"/>
    <n v="894.57"/>
    <n v="1800"/>
    <n v="49.7"/>
    <n v="894.57"/>
    <n v="1800"/>
    <n v="49.698333333333338"/>
    <n v="500"/>
    <n v="1800"/>
    <n v="27.78"/>
    <n v="500"/>
    <n v="1800"/>
    <n v="27.777777777777779"/>
    <n v="2818.95"/>
    <n v="6000"/>
    <n v="46.98"/>
    <n v="2818.95"/>
    <n v="6000"/>
    <n v="46.982500000000002"/>
    <n v="899.57"/>
    <n v="3000"/>
    <n v="29.99"/>
    <n v="1924.37"/>
    <n v="4200"/>
    <n v="45.82"/>
    <n v="1924.37"/>
    <n v="4200"/>
    <n v="45.818333333333335"/>
  </r>
  <r>
    <n v="14"/>
    <x v="13"/>
    <s v="Amravati"/>
    <s v="Amravati"/>
    <n v="4711"/>
    <x v="3"/>
    <n v="2214"/>
    <n v="2072"/>
    <n v="2072"/>
    <n v="3325"/>
    <n v="3178"/>
    <n v="3178"/>
    <n v="3070.1"/>
    <n v="2928.3"/>
    <n v="2928.3"/>
    <n v="4349.2"/>
    <n v="4349.2"/>
    <n v="0.41686540198735322"/>
    <n v="0.70693532818532823"/>
    <n v="0.70693532818532823"/>
    <n v="-5.6559398496240587E-2"/>
    <n v="0.11289175582127123"/>
    <n v="0.11289175582127123"/>
    <n v="2.1771277808540487E-2"/>
    <x v="13"/>
    <x v="13"/>
    <x v="13"/>
    <x v="13"/>
    <n v="306.24"/>
    <n v="913.6"/>
    <n v="915"/>
    <n v="706.64"/>
    <n v="1509.3"/>
    <n v="1509.3"/>
    <n v="593.21"/>
    <n v="1412.08"/>
    <n v="1412.08"/>
    <n v="1984.11"/>
    <n v="1984.11"/>
    <n v="0.9311650992685474"/>
    <n v="1.016473292469352"/>
    <n v="1.0133879781420765"/>
    <n v="-0.16308162572172535"/>
    <n v="0.22059895315709274"/>
    <n v="0.22059895315709274"/>
    <n v="-3.0511960351309974E-3"/>
    <n v="0.30463571469038586"/>
    <x v="13"/>
    <n v="-7.1498052023325279E-2"/>
    <x v="13"/>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43334268218576161"/>
    <n v="0.38857308921825051"/>
    <n v="0.3809479768786127"/>
    <n v="0.1150363636363636"/>
    <n v="4.1348106948888116E-2"/>
    <n v="3.8713043478260857E-2"/>
    <n v="0.16089158108939475"/>
    <n v="0.12445519669399709"/>
    <x v="13"/>
    <n v="-0.19558234283982628"/>
    <x v="13"/>
    <n v="129"/>
    <n v="85"/>
    <n v="43"/>
    <n v="34"/>
    <x v="13"/>
    <x v="13"/>
    <s v="No star"/>
    <s v="No star"/>
    <s v="No star"/>
    <s v="ODF+"/>
    <s v="ODF++"/>
    <s v="ODF++"/>
    <n v="591.4"/>
    <n v="1500"/>
    <n v="39.43"/>
    <n v="300"/>
    <n v="1500"/>
    <n v="20"/>
    <n v="1019"/>
    <n v="1500"/>
    <n v="67.930000000000007"/>
    <n v="1226.54"/>
    <n v="1500"/>
    <n v="81.77"/>
    <n v="3136.94"/>
    <n v="6000"/>
    <n v="52.28"/>
    <n v="1842.25"/>
    <n v="2400"/>
    <n v="76.760000000000005"/>
    <n v="1842.25"/>
    <n v="2400"/>
    <n v="76.760416666666657"/>
    <n v="1194.52"/>
    <n v="1800"/>
    <n v="66.36"/>
    <n v="1194.52"/>
    <n v="1800"/>
    <n v="66.362222222222229"/>
    <n v="500"/>
    <n v="1800"/>
    <n v="27.78"/>
    <n v="500"/>
    <n v="1800"/>
    <n v="27.777777777777779"/>
    <n v="3536.77"/>
    <n v="6000"/>
    <n v="58.95"/>
    <n v="3536.77"/>
    <n v="6000"/>
    <n v="58.946166666666663"/>
    <n v="891.4"/>
    <n v="3000"/>
    <n v="29.71"/>
    <n v="2342.25"/>
    <n v="4200"/>
    <n v="55.77"/>
    <n v="2342.25"/>
    <n v="4200"/>
    <n v="55.767857142857146"/>
  </r>
  <r>
    <n v="15"/>
    <x v="14"/>
    <s v="Amravati"/>
    <s v="Amravati"/>
    <n v="34397"/>
    <x v="2"/>
    <n v="2214"/>
    <n v="2072"/>
    <n v="2072"/>
    <n v="3325"/>
    <n v="3178"/>
    <n v="3178"/>
    <n v="3400"/>
    <n v="3298.6"/>
    <n v="3298.6"/>
    <n v="4601.3999999999996"/>
    <n v="4601.3999999999996"/>
    <n v="0.47906955736224022"/>
    <n v="0.65972972972972976"/>
    <n v="0.65972972972972976"/>
    <n v="-1.5139849624060195E-2"/>
    <n v="8.2114537444933938E-2"/>
    <n v="8.2114537444933938E-2"/>
    <n v="-3.6864705882352987E-2"/>
    <x v="14"/>
    <x v="14"/>
    <x v="14"/>
    <x v="14"/>
    <n v="306.24"/>
    <n v="913.6"/>
    <n v="915"/>
    <n v="706.64"/>
    <n v="1509.3"/>
    <n v="1509.3"/>
    <n v="737.03"/>
    <n v="1543.8"/>
    <n v="1543.8"/>
    <n v="2033.9"/>
    <n v="2033.9"/>
    <n v="1.1427311912225706"/>
    <n v="0.77904991243432564"/>
    <n v="0.77632786885245897"/>
    <n v="-7.139420355485103E-2"/>
    <n v="7.6883323394951283E-2"/>
    <n v="7.6883323394951283E-2"/>
    <n v="-0.10968345928930968"/>
    <n v="5.281772250291486E-2"/>
    <x v="14"/>
    <n v="-0.20087516593736179"/>
    <x v="14"/>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x v="2"/>
    <n v="-0.54545454545454541"/>
    <x v="2"/>
    <n v="855.72"/>
    <n v="860.25"/>
    <n v="865"/>
    <n v="1100"/>
    <n v="1147.0899999999999"/>
    <n v="1150"/>
    <n v="1114.93"/>
    <n v="1184.79"/>
    <n v="1184.79"/>
    <n v="1531.86"/>
    <n v="1531.86"/>
    <n v="0.36781891272846257"/>
    <n v="0.52702121476315011"/>
    <n v="0.51863583815028891"/>
    <n v="6.4063636363636392E-2"/>
    <n v="0.14517605418929638"/>
    <n v="0.14227826086956513"/>
    <n v="4.9814786578529557E-2"/>
    <n v="0.10873656934984254"/>
    <x v="14"/>
    <n v="-0.14246732730145054"/>
    <x v="14"/>
    <n v="75"/>
    <n v="52"/>
    <n v="60"/>
    <n v="52"/>
    <x v="14"/>
    <x v="14"/>
    <s v="No star"/>
    <s v="No star"/>
    <s v="No star"/>
    <s v="ODF"/>
    <s v="ODF++"/>
    <s v="ODF++"/>
    <n v="656.19"/>
    <n v="1500"/>
    <n v="43.75"/>
    <n v="200"/>
    <n v="1500"/>
    <n v="13.33"/>
    <n v="1248"/>
    <n v="1500"/>
    <n v="83.2"/>
    <n v="1170.47"/>
    <n v="1500"/>
    <n v="78.03"/>
    <n v="3274.66"/>
    <n v="6000"/>
    <n v="54.58"/>
    <n v="1625.34"/>
    <n v="2400"/>
    <n v="67.72"/>
    <n v="1625.34"/>
    <n v="2400"/>
    <n v="67.722499999999997"/>
    <n v="1313.62"/>
    <n v="1800"/>
    <n v="72.98"/>
    <n v="1313.62"/>
    <n v="1800"/>
    <n v="72.978888888888889"/>
    <n v="500"/>
    <n v="1800"/>
    <n v="27.78"/>
    <n v="500"/>
    <n v="1800"/>
    <n v="27.777777777777779"/>
    <n v="3438.96"/>
    <n v="6000"/>
    <n v="57.32"/>
    <n v="3438.96"/>
    <n v="6000"/>
    <n v="57.316000000000003"/>
    <n v="856.19"/>
    <n v="3000"/>
    <n v="28.54"/>
    <n v="2125.34"/>
    <n v="4200"/>
    <n v="50.6"/>
    <n v="2125.34"/>
    <n v="4200"/>
    <n v="50.603333333333332"/>
  </r>
  <r>
    <n v="16"/>
    <x v="15"/>
    <s v="Amravati"/>
    <s v="Amravati"/>
    <n v="21426"/>
    <x v="3"/>
    <n v="2214"/>
    <n v="2072"/>
    <n v="2072"/>
    <n v="3325"/>
    <n v="3178"/>
    <n v="3178"/>
    <n v="3070.1"/>
    <n v="2928.3"/>
    <n v="2928.3"/>
    <n v="4349.2"/>
    <n v="4349.2"/>
    <n v="0.41863143631436311"/>
    <n v="0.34449324324324321"/>
    <n v="0.34449324324324321"/>
    <n v="-5.5383458646616569E-2"/>
    <n v="-0.12341409691629956"/>
    <n v="-0.12341409691629956"/>
    <n v="2.304485195921957E-2"/>
    <x v="15"/>
    <x v="15"/>
    <x v="15"/>
    <x v="15"/>
    <n v="306.24"/>
    <n v="913.6"/>
    <n v="915"/>
    <n v="706.64"/>
    <n v="1509.3"/>
    <n v="1509.3"/>
    <n v="593.21"/>
    <n v="1412.08"/>
    <n v="1412.08"/>
    <n v="1984.11"/>
    <n v="1984.11"/>
    <n v="1.3855472831765934"/>
    <n v="0.54611427320490358"/>
    <n v="0.54374863387978134"/>
    <n v="3.383618249745269E-2"/>
    <n v="-6.4115815278605964E-2"/>
    <n v="-6.4115815278605964E-2"/>
    <n v="0.2315200350634681"/>
    <n v="3.1867882839502399E-4"/>
    <x v="15"/>
    <n v="-0.28807878595440772"/>
    <x v="1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2659514794558967"/>
    <n v="1.5123510607381565E-2"/>
    <n v="9.5491329479768673E-3"/>
    <n v="-1.5181818181818223E-2"/>
    <n v="-0.23871710153518899"/>
    <n v="-0.24064347826086957"/>
    <n v="2.5318252803937343E-2"/>
    <n v="-0.17796123542092229"/>
    <x v="15"/>
    <n v="-0.41192632748577396"/>
    <x v="15"/>
    <n v="127"/>
    <n v="84"/>
    <n v="225"/>
    <n v="110"/>
    <x v="15"/>
    <x v="15"/>
    <s v="No star"/>
    <s v="No star"/>
    <s v="No star"/>
    <s v="ODF+"/>
    <s v="ODF++"/>
    <s v="ODF++"/>
    <n v="730.55"/>
    <n v="1500"/>
    <n v="48.7"/>
    <n v="300"/>
    <n v="1500"/>
    <n v="20"/>
    <n v="1027"/>
    <n v="1500"/>
    <n v="68.47"/>
    <n v="1083.3"/>
    <n v="1500"/>
    <n v="72.22"/>
    <n v="3140.85"/>
    <n v="6000"/>
    <n v="52.35"/>
    <n v="1412.53"/>
    <n v="2400"/>
    <n v="58.86"/>
    <n v="1412.53"/>
    <n v="2400"/>
    <n v="58.855416666666663"/>
    <n v="873.26"/>
    <n v="1800"/>
    <n v="48.51"/>
    <n v="873.26"/>
    <n v="1800"/>
    <n v="48.514444444444443"/>
    <n v="500"/>
    <n v="1800"/>
    <n v="27.78"/>
    <n v="500"/>
    <n v="1800"/>
    <n v="27.777777777777779"/>
    <n v="2785.79"/>
    <n v="6000"/>
    <n v="46.43"/>
    <n v="2785.79"/>
    <n v="6000"/>
    <n v="46.429833333333335"/>
    <n v="1030.55"/>
    <n v="3000"/>
    <n v="34.35"/>
    <n v="1912.53"/>
    <n v="4200"/>
    <n v="45.54"/>
    <n v="1912.53"/>
    <n v="4200"/>
    <n v="45.536428571428573"/>
  </r>
  <r>
    <n v="17"/>
    <x v="16"/>
    <s v="Amravati"/>
    <s v="Amravati"/>
    <n v="15761"/>
    <x v="3"/>
    <n v="2214"/>
    <n v="2072"/>
    <n v="2072"/>
    <n v="3325"/>
    <n v="3178"/>
    <n v="3178"/>
    <n v="3070.1"/>
    <n v="2928.3"/>
    <n v="2928.3"/>
    <n v="4349.2"/>
    <n v="4349.2"/>
    <n v="-0.14469286359530259"/>
    <n v="0.15526544401544404"/>
    <n v="0.15526544401544404"/>
    <n v="-0.43048120300751874"/>
    <n v="-0.24678728760226556"/>
    <n v="-0.24678728760226556"/>
    <n v="-0.3831959871013973"/>
    <x v="16"/>
    <x v="16"/>
    <x v="16"/>
    <x v="16"/>
    <n v="306.24"/>
    <n v="913.6"/>
    <n v="915"/>
    <n v="706.64"/>
    <n v="1509.3"/>
    <n v="1509.3"/>
    <n v="593.21"/>
    <n v="1412.08"/>
    <n v="1412.08"/>
    <n v="1984.11"/>
    <n v="1984.11"/>
    <n v="-0.16594827586206903"/>
    <n v="0.30523204903677759"/>
    <n v="0.30323497267759569"/>
    <n v="-0.63854296388542964"/>
    <n v="-0.20992513085536338"/>
    <n v="-0.20992513085536338"/>
    <n v="-0.56942735287672164"/>
    <n v="-0.15552943176024014"/>
    <x v="16"/>
    <n v="-0.39899501539733173"/>
    <x v="1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2.5510681063899452E-2"/>
    <n v="4.7672188317349595E-2"/>
    <n v="4.1919075144508662E-2"/>
    <n v="-0.24191818181818184"/>
    <n v="-0.21430750856515177"/>
    <n v="-0.21629565217391306"/>
    <n v="-0.21074251100279209"/>
    <n v="-0.15160358087563891"/>
    <x v="16"/>
    <n v="-0.39307047375332504"/>
    <x v="16"/>
    <n v="473"/>
    <n v="177"/>
    <n v="384"/>
    <n v="153"/>
    <x v="16"/>
    <x v="16"/>
    <s v="No star"/>
    <s v="No star"/>
    <s v="No star"/>
    <s v="ODF+"/>
    <s v="ODF+"/>
    <s v="ODF+"/>
    <n v="255.42"/>
    <n v="1500"/>
    <n v="17.03"/>
    <n v="300"/>
    <n v="1500"/>
    <n v="20"/>
    <n v="504.35"/>
    <n v="1500"/>
    <n v="33.619999999999997"/>
    <n v="833.89"/>
    <n v="1500"/>
    <n v="55.59"/>
    <n v="1893.65"/>
    <n v="6000"/>
    <n v="31.56"/>
    <n v="1192.46"/>
    <n v="2400"/>
    <n v="49.69"/>
    <n v="1192.46"/>
    <n v="2400"/>
    <n v="49.685833333333335"/>
    <n v="901.26"/>
    <n v="1800"/>
    <n v="50.07"/>
    <n v="901.26"/>
    <n v="1800"/>
    <n v="50.07"/>
    <n v="300"/>
    <n v="1800"/>
    <n v="16.670000000000002"/>
    <n v="300"/>
    <n v="1800"/>
    <n v="16.666666666666664"/>
    <n v="2393.71"/>
    <n v="6000"/>
    <n v="39.9"/>
    <n v="2393.71"/>
    <n v="6000"/>
    <n v="39.895166666666668"/>
    <n v="555.41999999999996"/>
    <n v="3000"/>
    <n v="18.510000000000002"/>
    <n v="1492.46"/>
    <n v="4200"/>
    <n v="35.53"/>
    <n v="1492.46"/>
    <n v="4200"/>
    <n v="35.534761904761908"/>
  </r>
  <r>
    <n v="18"/>
    <x v="17"/>
    <s v="Amravati"/>
    <s v="Amravati"/>
    <n v="33607"/>
    <x v="2"/>
    <n v="2214"/>
    <n v="2072"/>
    <n v="2072"/>
    <n v="3325"/>
    <n v="3178"/>
    <n v="3178"/>
    <n v="3400"/>
    <n v="3298.6"/>
    <n v="3298.6"/>
    <n v="4601.3999999999996"/>
    <n v="4601.3999999999996"/>
    <n v="0.65516260162601636"/>
    <n v="0.84108590733590738"/>
    <n v="0.84108590733590738"/>
    <n v="0.10211428571428577"/>
    <n v="0.20035556954059158"/>
    <n v="0.20035556954059158"/>
    <n v="7.7802941176470644E-2"/>
    <x v="17"/>
    <x v="17"/>
    <x v="17"/>
    <x v="17"/>
    <n v="306.24"/>
    <n v="913.6"/>
    <n v="915"/>
    <n v="706.64"/>
    <n v="1509.3"/>
    <n v="1509.3"/>
    <n v="737.03"/>
    <n v="1543.8"/>
    <n v="1543.8"/>
    <n v="2033.9"/>
    <n v="2033.9"/>
    <n v="1.6771812957157783"/>
    <n v="0.84893826619964974"/>
    <n v="0.84610928961748644"/>
    <n v="0.1602230272840485"/>
    <n v="0.11918770290863322"/>
    <n v="0.11918770290863322"/>
    <n v="0.11238348506845046"/>
    <n v="9.4176706827309303E-2"/>
    <x v="17"/>
    <n v="-0.16948227543143715"/>
    <x v="17"/>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31717150469779842"/>
    <n v="0.65712292938099381"/>
    <n v="0.64802312138728324"/>
    <n v="2.4663636363636464E-2"/>
    <n v="0.24274468437524524"/>
    <n v="0.23959999999999998"/>
    <n v="1.0942391002125735E-2"/>
    <n v="0.20320056718912213"/>
    <x v="17"/>
    <n v="-6.9405820375230076E-2"/>
    <x v="17"/>
    <n v="42"/>
    <n v="35"/>
    <n v="31"/>
    <n v="30"/>
    <x v="17"/>
    <x v="17"/>
    <s v="No star"/>
    <s v="1 star"/>
    <s v="1 star"/>
    <s v="ODF+"/>
    <s v="ODF++"/>
    <s v="ODF++"/>
    <n v="819.86"/>
    <n v="1500"/>
    <n v="54.66"/>
    <n v="300"/>
    <n v="1500"/>
    <n v="20"/>
    <n v="1417.54"/>
    <n v="1500"/>
    <n v="94.5"/>
    <n v="1127.1300000000001"/>
    <n v="1500"/>
    <n v="75.14"/>
    <n v="3664.53"/>
    <n v="6000"/>
    <n v="61.08"/>
    <n v="1689.19"/>
    <n v="2400"/>
    <n v="70.38"/>
    <n v="1689.19"/>
    <n v="2400"/>
    <n v="70.382916666666674"/>
    <n v="1425.54"/>
    <n v="1800"/>
    <n v="79.2"/>
    <n v="1425.54"/>
    <n v="1800"/>
    <n v="79.196666666666658"/>
    <n v="700"/>
    <n v="1800"/>
    <n v="38.89"/>
    <n v="700"/>
    <n v="1800"/>
    <n v="38.888888888888893"/>
    <n v="3814.73"/>
    <n v="6000"/>
    <n v="63.58"/>
    <n v="3814.73"/>
    <n v="6000"/>
    <n v="63.578833333333328"/>
    <n v="1119.8599999999999"/>
    <n v="3000"/>
    <n v="37.33"/>
    <n v="2389.19"/>
    <n v="4200"/>
    <n v="56.89"/>
    <n v="2389.19"/>
    <n v="4200"/>
    <n v="56.88547619047619"/>
  </r>
  <r>
    <n v="19"/>
    <x v="18"/>
    <s v="Amravati"/>
    <s v="Amravati"/>
    <n v="15000"/>
    <x v="3"/>
    <n v="2214"/>
    <n v="2072"/>
    <n v="2072"/>
    <n v="3325"/>
    <n v="3178"/>
    <n v="3178"/>
    <n v="3070.1"/>
    <n v="2928.3"/>
    <n v="2928.3"/>
    <n v="4349.2"/>
    <n v="4349.2"/>
    <n v="-0.12239837398373984"/>
    <n v="0.25537644787644781"/>
    <n v="0.25537644787644781"/>
    <n v="-0.41563609022556391"/>
    <n v="-0.18151667715544373"/>
    <n v="-0.18151667715544373"/>
    <n v="-0.36711833490765772"/>
    <x v="18"/>
    <x v="18"/>
    <x v="18"/>
    <x v="18"/>
    <n v="306.24"/>
    <n v="913.6"/>
    <n v="915"/>
    <n v="706.64"/>
    <n v="1509.3"/>
    <n v="1509.3"/>
    <n v="593.21"/>
    <n v="1412.08"/>
    <n v="1412.08"/>
    <n v="1984.11"/>
    <n v="1984.11"/>
    <n v="-0.63283699059561127"/>
    <n v="0.40201401050788099"/>
    <n v="0.39986885245901649"/>
    <n v="-0.84088078795426247"/>
    <n v="-0.15134168157423961"/>
    <n v="-0.15134168157423961"/>
    <n v="-0.81045498221540435"/>
    <n v="-9.2912582856495257E-2"/>
    <x v="18"/>
    <n v="-0.35443095392896556"/>
    <x v="1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8882110970878322"/>
    <n v="0.18600406858471374"/>
    <n v="0.17949132947976879"/>
    <n v="-0.4467545454545454"/>
    <n v="-0.11056673844249355"/>
    <n v="-0.11281739130434783"/>
    <n v="-0.42400265013487287"/>
    <n v="-3.9583549058184481E-2"/>
    <x v="18"/>
    <n v="-0.31293309539041719"/>
    <x v="18"/>
    <n v="465"/>
    <n v="175"/>
    <n v="308"/>
    <n v="132"/>
    <x v="18"/>
    <x v="18"/>
    <s v="No star"/>
    <s v="No star"/>
    <s v="No star"/>
    <s v="ODF+"/>
    <s v="ODF+"/>
    <s v="ODF+"/>
    <n v="112.44"/>
    <n v="1500"/>
    <n v="7.5"/>
    <n v="300"/>
    <n v="1500"/>
    <n v="20"/>
    <n v="922"/>
    <n v="1500"/>
    <n v="61.47"/>
    <n v="608.57000000000005"/>
    <n v="1500"/>
    <n v="40.57"/>
    <n v="1943.01"/>
    <n v="6000"/>
    <n v="32.380000000000003"/>
    <n v="1280.8800000000001"/>
    <n v="2400"/>
    <n v="53.37"/>
    <n v="1280.8800000000001"/>
    <n v="2400"/>
    <n v="53.370000000000005"/>
    <n v="1020.26"/>
    <n v="1800"/>
    <n v="56.68"/>
    <n v="1020.26"/>
    <n v="1800"/>
    <n v="56.681111111111115"/>
    <n v="300"/>
    <n v="1800"/>
    <n v="16.670000000000002"/>
    <n v="300"/>
    <n v="1800"/>
    <n v="16.666666666666664"/>
    <n v="2601.14"/>
    <n v="6000"/>
    <n v="43.35"/>
    <n v="2601.14"/>
    <n v="6000"/>
    <n v="43.352333333333334"/>
    <n v="412.44"/>
    <n v="3000"/>
    <n v="13.75"/>
    <n v="1580.88"/>
    <n v="4200"/>
    <n v="37.64"/>
    <n v="1580.88"/>
    <n v="4200"/>
    <n v="37.64"/>
  </r>
  <r>
    <n v="20"/>
    <x v="19"/>
    <s v="Amravati"/>
    <s v="Amravati"/>
    <n v="21748"/>
    <x v="3"/>
    <n v="2214"/>
    <n v="2072"/>
    <n v="2072"/>
    <n v="3325"/>
    <n v="3178"/>
    <n v="3178"/>
    <n v="3070.1"/>
    <n v="2928.3"/>
    <n v="2928.3"/>
    <n v="4349.2"/>
    <n v="4349.2"/>
    <n v="0.56751129177958437"/>
    <n v="1.002350386100386"/>
    <n v="1.002350386100386"/>
    <n v="4.3750375939849567E-2"/>
    <n v="0.30549716803020766"/>
    <n v="0.30549716803020766"/>
    <n v="0.13040943291749452"/>
    <x v="19"/>
    <x v="19"/>
    <x v="19"/>
    <x v="19"/>
    <n v="306.24"/>
    <n v="913.6"/>
    <n v="915"/>
    <n v="706.64"/>
    <n v="1509.3"/>
    <n v="1509.3"/>
    <n v="593.21"/>
    <n v="1412.08"/>
    <n v="1412.08"/>
    <n v="1984.11"/>
    <n v="1984.11"/>
    <n v="1.7940830721003134"/>
    <n v="0.9330998248686514"/>
    <n v="0.93014207650273217"/>
    <n v="0.21088531642703495"/>
    <n v="0.17013184920161664"/>
    <n v="0.17013184920161664"/>
    <n v="0.44242342509398008"/>
    <n v="0.25069401167072686"/>
    <x v="19"/>
    <n v="-0.10988806064179908"/>
    <x v="19"/>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x v="7"/>
    <n v="0"/>
    <x v="5"/>
    <n v="855.72"/>
    <n v="860.25"/>
    <n v="865"/>
    <n v="1100"/>
    <n v="1147.0899999999999"/>
    <n v="1150"/>
    <n v="1056.55"/>
    <n v="1062.31"/>
    <n v="1062.31"/>
    <n v="1484.95"/>
    <n v="1484.95"/>
    <n v="0.40693217407563226"/>
    <n v="0.49119442022667825"/>
    <n v="0.48300578034682073"/>
    <n v="9.4490909090909139E-2"/>
    <n v="0.11830806649870546"/>
    <n v="0.11547826086956518"/>
    <n v="0.13950120675784403"/>
    <n v="0.20755711609605484"/>
    <x v="19"/>
    <n v="-0.13613252971480527"/>
    <x v="19"/>
    <n v="69"/>
    <n v="49"/>
    <n v="11"/>
    <n v="10"/>
    <x v="19"/>
    <x v="19"/>
    <s v="1 star"/>
    <s v="3 star"/>
    <s v="3 star"/>
    <s v="ODF+"/>
    <s v="ODF++"/>
    <s v="ODF++"/>
    <n v="855.66"/>
    <n v="1500"/>
    <n v="57.04"/>
    <n v="500"/>
    <n v="1500"/>
    <n v="33.33"/>
    <n v="910.87"/>
    <n v="1500"/>
    <n v="60.72"/>
    <n v="1203.94"/>
    <n v="1500"/>
    <n v="80.260000000000005"/>
    <n v="3470.47"/>
    <n v="6000"/>
    <n v="57.84"/>
    <n v="1766.08"/>
    <n v="2400"/>
    <n v="73.59"/>
    <n v="1766.08"/>
    <n v="2400"/>
    <n v="73.586666666666673"/>
    <n v="1282.8"/>
    <n v="1800"/>
    <n v="71.27"/>
    <n v="1282.8"/>
    <n v="1800"/>
    <n v="71.266666666666666"/>
    <n v="1100"/>
    <n v="1800"/>
    <n v="61.11"/>
    <n v="1100"/>
    <n v="1800"/>
    <n v="61.111111111111114"/>
    <n v="4148.87"/>
    <n v="6000"/>
    <n v="69.150000000000006"/>
    <n v="4148.87"/>
    <n v="6000"/>
    <n v="69.147833333333324"/>
    <n v="1355.66"/>
    <n v="3000"/>
    <n v="45.19"/>
    <n v="2866.08"/>
    <n v="4200"/>
    <n v="68.239999999999995"/>
    <n v="2866.08"/>
    <n v="4200"/>
    <n v="68.239999999999995"/>
  </r>
  <r>
    <n v="21"/>
    <x v="20"/>
    <s v="Amravati"/>
    <s v="Amravati"/>
    <n v="12482"/>
    <x v="3"/>
    <n v="2214"/>
    <n v="2072"/>
    <n v="2072"/>
    <n v="3325"/>
    <n v="3178"/>
    <n v="3178"/>
    <n v="3070.1"/>
    <n v="2928.3"/>
    <n v="2928.3"/>
    <n v="4349.2"/>
    <n v="4349.2"/>
    <n v="0.51257904245709118"/>
    <n v="0.99291023166023185"/>
    <n v="0.99291023166023185"/>
    <n v="7.1729323308270402E-3"/>
    <n v="0.29934235368156087"/>
    <n v="0.29934235368156087"/>
    <n v="9.0795088107879229E-2"/>
    <x v="20"/>
    <x v="20"/>
    <x v="20"/>
    <x v="20"/>
    <n v="306.24"/>
    <n v="913.6"/>
    <n v="915"/>
    <n v="706.64"/>
    <n v="1509.3"/>
    <n v="1509.3"/>
    <n v="593.21"/>
    <n v="1412.08"/>
    <n v="1412.08"/>
    <n v="1984.11"/>
    <n v="1984.11"/>
    <n v="1.4492554858934166"/>
    <n v="0.64532618213660253"/>
    <n v="0.64280874316939896"/>
    <n v="6.1445714932638909E-2"/>
    <n v="-4.0614854568342155E-3"/>
    <n v="-4.0614854568342155E-3"/>
    <n v="0.2644088939835807"/>
    <n v="6.4507676618888551E-2"/>
    <x v="20"/>
    <n v="-0.24239583490834674"/>
    <x v="20"/>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x v="7"/>
    <n v="0"/>
    <x v="5"/>
    <n v="855.72"/>
    <n v="860.25"/>
    <n v="865"/>
    <n v="1100"/>
    <n v="1147.0899999999999"/>
    <n v="1150"/>
    <n v="1056.55"/>
    <n v="1062.31"/>
    <n v="1062.31"/>
    <n v="1484.95"/>
    <n v="1484.95"/>
    <n v="0.50889309587248166"/>
    <n v="0.77406567858180775"/>
    <n v="0.76432369942196543"/>
    <n v="0.17380909090909097"/>
    <n v="0.33044486483187913"/>
    <n v="0.32707826086956532"/>
    <n v="0.2220813023519948"/>
    <n v="0.43662396099067147"/>
    <x v="20"/>
    <n v="2.773830768712755E-2"/>
    <x v="20"/>
    <n v="84"/>
    <n v="57"/>
    <n v="14"/>
    <n v="13"/>
    <x v="20"/>
    <x v="20"/>
    <s v="No star"/>
    <s v="3 star"/>
    <s v="3 star"/>
    <s v="ODF+"/>
    <s v="ODF++"/>
    <s v="ODF++"/>
    <n v="750.06"/>
    <n v="1500"/>
    <n v="50"/>
    <n v="300"/>
    <n v="1500"/>
    <n v="20"/>
    <n v="1007.61"/>
    <n v="1500"/>
    <n v="67.17"/>
    <n v="1291.19"/>
    <n v="1500"/>
    <n v="86.08"/>
    <n v="3348.85"/>
    <n v="6000"/>
    <n v="55.81"/>
    <n v="1503.17"/>
    <n v="2400"/>
    <n v="62.63"/>
    <n v="1503.17"/>
    <n v="2400"/>
    <n v="62.632083333333334"/>
    <n v="1526.14"/>
    <n v="1800"/>
    <n v="84.79"/>
    <n v="1526.14"/>
    <n v="1800"/>
    <n v="84.785555555555561"/>
    <n v="1100"/>
    <n v="1800"/>
    <n v="61.11"/>
    <n v="1100"/>
    <n v="1800"/>
    <n v="61.111111111111114"/>
    <n v="4129.3100000000004"/>
    <n v="6000"/>
    <n v="68.819999999999993"/>
    <n v="4129.3100000000004"/>
    <n v="6000"/>
    <n v="68.821833333333331"/>
    <n v="1050.06"/>
    <n v="3000"/>
    <n v="35"/>
    <n v="2603.17"/>
    <n v="4200"/>
    <n v="61.98"/>
    <n v="2603.17"/>
    <n v="4200"/>
    <n v="61.980238095238093"/>
  </r>
  <r>
    <n v="22"/>
    <x v="21"/>
    <s v="Amravati"/>
    <s v="Amravati"/>
    <n v="41005"/>
    <x v="2"/>
    <n v="2214"/>
    <n v="2072"/>
    <n v="2072"/>
    <n v="3325"/>
    <n v="3178"/>
    <n v="3178"/>
    <n v="3400"/>
    <n v="3298.6"/>
    <n v="3298.6"/>
    <n v="4601.3999999999996"/>
    <n v="4601.3999999999996"/>
    <n v="0.38873080397470644"/>
    <n v="0.79458976833976824"/>
    <n v="0.79458976833976824"/>
    <n v="-7.5293233082706745E-2"/>
    <n v="0.17004090623033349"/>
    <n v="0.17004090623033349"/>
    <n v="-9.569117647058821E-2"/>
    <x v="21"/>
    <x v="21"/>
    <x v="21"/>
    <x v="21"/>
    <n v="306.24"/>
    <n v="913.6"/>
    <n v="915"/>
    <n v="706.64"/>
    <n v="1509.3"/>
    <n v="1509.3"/>
    <n v="737.03"/>
    <n v="1543.8"/>
    <n v="1543.8"/>
    <n v="2033.9"/>
    <n v="2033.9"/>
    <n v="-1.2245297805642633E-2"/>
    <n v="0.97965192644483345"/>
    <n v="0.97662295081967199"/>
    <n v="-0.57193195969659227"/>
    <n v="0.19831047505466107"/>
    <n v="0.19831047505466107"/>
    <n v="-0.58958251360188862"/>
    <n v="0.17153128643606683"/>
    <x v="21"/>
    <n v="-0.11076749102709089"/>
    <x v="21"/>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39414761837984386"/>
    <n v="0.63880267364138332"/>
    <n v="0.62980346820809241"/>
    <n v="8.4545454545454549E-2"/>
    <n v="0.22900557061782431"/>
    <n v="0.22589565217391303"/>
    <n v="7.0022333240651824E-2"/>
    <n v="0.18989863182504918"/>
    <x v="21"/>
    <n v="-7.9693966811588482E-2"/>
    <x v="21"/>
    <n v="91"/>
    <n v="65"/>
    <n v="37"/>
    <n v="35"/>
    <x v="21"/>
    <x v="21"/>
    <s v="No star"/>
    <s v="No star"/>
    <s v="No star"/>
    <s v="ODF+"/>
    <s v="ODF++"/>
    <s v="ODF++"/>
    <n v="302.49"/>
    <n v="1500"/>
    <n v="20.170000000000002"/>
    <n v="300"/>
    <n v="1500"/>
    <n v="20"/>
    <n v="1279.1500000000001"/>
    <n v="1500"/>
    <n v="85.28"/>
    <n v="1193"/>
    <n v="1500"/>
    <n v="79.53"/>
    <n v="3074.65"/>
    <n v="6000"/>
    <n v="51.24"/>
    <n v="1808.61"/>
    <n v="2400"/>
    <n v="75.36"/>
    <n v="1808.61"/>
    <n v="2400"/>
    <n v="75.358750000000001"/>
    <n v="1409.78"/>
    <n v="1800"/>
    <n v="78.319999999999993"/>
    <n v="1409.78"/>
    <n v="1800"/>
    <n v="78.321111111111108"/>
    <n v="500"/>
    <n v="1800"/>
    <n v="27.78"/>
    <n v="500"/>
    <n v="1800"/>
    <n v="27.777777777777779"/>
    <n v="3718.39"/>
    <n v="6000"/>
    <n v="61.97"/>
    <n v="3718.39"/>
    <n v="6000"/>
    <n v="61.973166666666671"/>
    <n v="602.49"/>
    <n v="3000"/>
    <n v="20.079999999999998"/>
    <n v="2308.61"/>
    <n v="4200"/>
    <n v="54.97"/>
    <n v="2308.61"/>
    <n v="4200"/>
    <n v="54.966904761904765"/>
  </r>
  <r>
    <n v="23"/>
    <x v="22"/>
    <s v="Buldhana"/>
    <s v="Amravati"/>
    <n v="62972"/>
    <x v="1"/>
    <n v="2214"/>
    <n v="2072"/>
    <n v="2072"/>
    <n v="3325"/>
    <n v="3178"/>
    <n v="3178"/>
    <n v="3595.3"/>
    <n v="3469.2"/>
    <n v="3469.2"/>
    <n v="4328.8"/>
    <n v="4328.8"/>
    <n v="0.5280352303523036"/>
    <n v="0.45039575289575279"/>
    <n v="0.45039575289575279"/>
    <n v="1.7464661654135388E-2"/>
    <n v="-5.4367526746381435E-2"/>
    <n v="-5.4367526746381435E-2"/>
    <n v="-5.9029844519233446E-2"/>
    <x v="22"/>
    <x v="22"/>
    <x v="22"/>
    <x v="22"/>
    <n v="306.24"/>
    <n v="913.6"/>
    <n v="915"/>
    <n v="706.64"/>
    <n v="1509.3"/>
    <n v="1509.3"/>
    <n v="829.22"/>
    <n v="1623.2"/>
    <n v="1623.2"/>
    <n v="1999.6"/>
    <n v="1999.6"/>
    <n v="1.0855864681295717"/>
    <n v="0.66424036777583184"/>
    <n v="0.66169398907103827"/>
    <n v="-9.6159289029774608E-2"/>
    <n v="7.3875306433446577E-3"/>
    <n v="7.3875306433446577E-3"/>
    <n v="-0.22977014543788135"/>
    <n v="-6.3300887136520448E-2"/>
    <x v="22"/>
    <n v="-0.23962292458491694"/>
    <x v="22"/>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26771607535175046"/>
    <n v="0.14476024411508279"/>
    <n v="0.13847398843930633"/>
    <n v="-1.3809090909090958E-2"/>
    <n v="-0.14149717982024074"/>
    <n v="-0.14366956521739133"/>
    <n v="-6.7696247787002173E-2"/>
    <n v="-0.20833165853384039"/>
    <x v="22"/>
    <n v="-0.3473393996832066"/>
    <x v="22"/>
    <n v="39"/>
    <n v="24"/>
    <n v="61"/>
    <n v="34"/>
    <x v="22"/>
    <x v="13"/>
    <s v="No star"/>
    <s v="No star"/>
    <s v="No star"/>
    <s v="ODF+"/>
    <s v="ODF++"/>
    <s v="ODF++"/>
    <n v="638.69000000000005"/>
    <n v="1500"/>
    <n v="42.58"/>
    <n v="300"/>
    <n v="1500"/>
    <n v="20"/>
    <n v="1359.57"/>
    <n v="1500"/>
    <n v="90.64"/>
    <n v="1084.81"/>
    <n v="1500"/>
    <n v="72.319999999999993"/>
    <n v="3383.07"/>
    <n v="6000"/>
    <n v="56.38"/>
    <n v="1520.45"/>
    <n v="2400"/>
    <n v="63.35"/>
    <n v="1520.45"/>
    <n v="2400"/>
    <n v="63.352083333333333"/>
    <n v="984.78"/>
    <n v="1800"/>
    <n v="54.71"/>
    <n v="984.78"/>
    <n v="1800"/>
    <n v="54.71"/>
    <n v="500"/>
    <n v="1800"/>
    <n v="27.78"/>
    <n v="500"/>
    <n v="1800"/>
    <n v="27.777777777777779"/>
    <n v="3005.22"/>
    <n v="6000"/>
    <n v="50.09"/>
    <n v="3005.22"/>
    <n v="6000"/>
    <n v="50.086999999999989"/>
    <n v="938.69"/>
    <n v="3000"/>
    <n v="31.29"/>
    <n v="2020.45"/>
    <n v="4200"/>
    <n v="48.11"/>
    <n v="2020.45"/>
    <n v="4200"/>
    <n v="48.105952380952381"/>
  </r>
  <r>
    <n v="24"/>
    <x v="23"/>
    <s v="Buldhana"/>
    <s v="Amravati"/>
    <n v="57889"/>
    <x v="1"/>
    <n v="2214"/>
    <n v="2072"/>
    <n v="2072"/>
    <n v="3325"/>
    <n v="3178"/>
    <n v="3178"/>
    <n v="3595.3"/>
    <n v="3469.2"/>
    <n v="3469.2"/>
    <n v="4328.8"/>
    <n v="4328.8"/>
    <n v="0.36498644986449863"/>
    <n v="0.39568050193050186"/>
    <n v="0.39568050193050186"/>
    <n v="-9.1103759398496256E-2"/>
    <n v="-9.0040906230333576E-2"/>
    <n v="-9.0040906230333576E-2"/>
    <n v="-0.1594359302422608"/>
    <x v="23"/>
    <x v="23"/>
    <x v="23"/>
    <x v="23"/>
    <n v="306.24"/>
    <n v="913.6"/>
    <n v="915"/>
    <n v="706.64"/>
    <n v="1509.3"/>
    <n v="1509.3"/>
    <n v="829.22"/>
    <n v="1623.2"/>
    <n v="1623.2"/>
    <n v="1999.6"/>
    <n v="1999.6"/>
    <n v="1.0675287356321836"/>
    <n v="0.5285354640980735"/>
    <n v="0.52619672131147543"/>
    <n v="-0.10398505603985059"/>
    <n v="-7.475650964023052E-2"/>
    <n v="-7.475650964023052E-2"/>
    <n v="-0.23643906321603442"/>
    <n v="-0.139680877279448"/>
    <x v="23"/>
    <n v="-0.30162532506501294"/>
    <x v="23"/>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15333286589071182"/>
    <n v="0.38957279860505678"/>
    <n v="0.38194219653179201"/>
    <n v="-0.10279090909090914"/>
    <n v="4.2097830161539368E-2"/>
    <n v="3.9460869565217487E-2"/>
    <n v="-0.15181594733494902"/>
    <n v="-3.902952738498143E-2"/>
    <x v="23"/>
    <n v="-0.20776475110513151"/>
    <x v="23"/>
    <n v="71"/>
    <n v="41"/>
    <n v="76"/>
    <n v="40"/>
    <x v="23"/>
    <x v="22"/>
    <s v="No star"/>
    <s v="No star"/>
    <s v="No star"/>
    <s v="ODF+"/>
    <s v="ODF+"/>
    <s v="ODF+"/>
    <n v="633.16"/>
    <n v="1500"/>
    <n v="42.21"/>
    <n v="300"/>
    <n v="1500"/>
    <n v="20"/>
    <n v="1102"/>
    <n v="1500"/>
    <n v="73.47"/>
    <n v="986.93"/>
    <n v="1500"/>
    <n v="65.8"/>
    <n v="3022.08"/>
    <n v="6000"/>
    <n v="50.37"/>
    <n v="1396.47"/>
    <n v="2400"/>
    <n v="58.19"/>
    <n v="1396.47"/>
    <n v="2400"/>
    <n v="58.186250000000008"/>
    <n v="1195.3800000000001"/>
    <n v="1800"/>
    <n v="66.41"/>
    <n v="1195.3800000000001"/>
    <n v="1800"/>
    <n v="66.41"/>
    <n v="300"/>
    <n v="1800"/>
    <n v="16.670000000000002"/>
    <n v="300"/>
    <n v="1800"/>
    <n v="16.666666666666664"/>
    <n v="2891.85"/>
    <n v="6000"/>
    <n v="48.2"/>
    <n v="2891.85"/>
    <n v="6000"/>
    <n v="48.197499999999998"/>
    <n v="933.16"/>
    <n v="3000"/>
    <n v="31.11"/>
    <n v="1696.47"/>
    <n v="4200"/>
    <n v="40.39"/>
    <n v="1696.47"/>
    <n v="4200"/>
    <n v="40.392142857142858"/>
  </r>
  <r>
    <n v="25"/>
    <x v="24"/>
    <s v="Buldhana"/>
    <s v="Amravati"/>
    <n v="30827"/>
    <x v="2"/>
    <n v="2214"/>
    <n v="2072"/>
    <n v="2072"/>
    <n v="3325"/>
    <n v="3178"/>
    <n v="3178"/>
    <n v="3400"/>
    <n v="3298.6"/>
    <n v="3298.6"/>
    <n v="4601.3999999999996"/>
    <n v="4601.3999999999996"/>
    <n v="0.45910569105691057"/>
    <n v="0.56058397683397698"/>
    <n v="0.56058397683397698"/>
    <n v="-2.8433082706766907E-2"/>
    <n v="1.7473253618628132E-2"/>
    <n v="1.7473253618628132E-2"/>
    <n v="-4.9864705882352929E-2"/>
    <x v="24"/>
    <x v="24"/>
    <x v="24"/>
    <x v="24"/>
    <n v="306.24"/>
    <n v="913.6"/>
    <n v="915"/>
    <n v="706.64"/>
    <n v="1509.3"/>
    <n v="1509.3"/>
    <n v="737.03"/>
    <n v="1543.8"/>
    <n v="1543.8"/>
    <n v="2033.9"/>
    <n v="2033.9"/>
    <n v="1.498955067920585"/>
    <n v="0.58625218914185639"/>
    <n v="0.58382513661202196"/>
    <n v="8.2984263557115343E-2"/>
    <n v="-3.9819784005830458E-2"/>
    <n v="-3.9819784005830458E-2"/>
    <n v="3.8329511688805072E-2"/>
    <n v="-6.1277367534654688E-2"/>
    <x v="24"/>
    <n v="-0.28747726043561633"/>
    <x v="24"/>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28415836956013657"/>
    <n v="0.49296134844521933"/>
    <n v="0.48476300578034676"/>
    <n v="-1.0181818181817189E-3"/>
    <n v="0.11963315868850746"/>
    <n v="0.11679999999999995"/>
    <n v="-1.439552258886204E-2"/>
    <n v="8.4006448400138406E-2"/>
    <x v="24"/>
    <n v="-0.16159440157716762"/>
    <x v="24"/>
    <n v="78"/>
    <n v="55"/>
    <n v="78"/>
    <n v="61"/>
    <x v="24"/>
    <x v="23"/>
    <s v="No star"/>
    <s v="No star"/>
    <s v="No star"/>
    <s v="ODF+"/>
    <s v="ODF++"/>
    <s v="ODF++"/>
    <n v="765.28"/>
    <n v="1500"/>
    <n v="51.02"/>
    <n v="300"/>
    <n v="1500"/>
    <n v="20"/>
    <n v="1066.3"/>
    <n v="1500"/>
    <n v="71.09"/>
    <n v="1098.8800000000001"/>
    <n v="1500"/>
    <n v="73.260000000000005"/>
    <n v="3230.46"/>
    <n v="6000"/>
    <n v="53.84"/>
    <n v="1449.2"/>
    <n v="2400"/>
    <n v="60.38"/>
    <n v="1449.2"/>
    <n v="2400"/>
    <n v="60.383333333333333"/>
    <n v="1284.32"/>
    <n v="1800"/>
    <n v="71.349999999999994"/>
    <n v="1284.32"/>
    <n v="1800"/>
    <n v="71.351111111111109"/>
    <n v="500"/>
    <n v="1800"/>
    <n v="27.78"/>
    <n v="500"/>
    <n v="1800"/>
    <n v="27.777777777777779"/>
    <n v="3233.53"/>
    <n v="6000"/>
    <n v="53.89"/>
    <n v="3233.53"/>
    <n v="6000"/>
    <n v="53.892166666666675"/>
    <n v="1065.28"/>
    <n v="3000"/>
    <n v="35.51"/>
    <n v="1949.2"/>
    <n v="4200"/>
    <n v="46.41"/>
    <n v="1949.2"/>
    <n v="4200"/>
    <n v="46.409523809523812"/>
  </r>
  <r>
    <n v="26"/>
    <x v="25"/>
    <s v="Buldhana"/>
    <s v="Amravati"/>
    <n v="28276"/>
    <x v="2"/>
    <n v="2214"/>
    <n v="2072"/>
    <n v="2072"/>
    <n v="3325"/>
    <n v="3178"/>
    <n v="3178"/>
    <n v="3400"/>
    <n v="3298.6"/>
    <n v="3298.6"/>
    <n v="4601.3999999999996"/>
    <n v="4601.3999999999996"/>
    <n v="0.42849593495934962"/>
    <n v="0.24331081081081074"/>
    <n v="0.24331081081081074"/>
    <n v="-4.8815037593984943E-2"/>
    <n v="-0.18938325991189431"/>
    <n v="-0.18938325991189431"/>
    <n v="-6.9797058823529393E-2"/>
    <x v="25"/>
    <x v="25"/>
    <x v="25"/>
    <x v="25"/>
    <n v="306.24"/>
    <n v="913.6"/>
    <n v="915"/>
    <n v="706.64"/>
    <n v="1509.3"/>
    <n v="1509.3"/>
    <n v="737.03"/>
    <n v="1543.8"/>
    <n v="1543.8"/>
    <n v="2033.9"/>
    <n v="2033.9"/>
    <n v="1.3562565308254964"/>
    <n v="0.3034369527145358"/>
    <n v="0.30144262295081958"/>
    <n v="2.1142307256877695E-2"/>
    <n v="-0.21101172729079706"/>
    <n v="-0.21101172729079706"/>
    <n v="-2.0962511702372948E-2"/>
    <n v="-0.22864360668480374"/>
    <x v="25"/>
    <n v="-0.41451398790501015"/>
    <x v="2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6837283223484309"/>
    <n v="0.26162162162162156"/>
    <n v="0.25469364161849706"/>
    <n v="-9.1090909090909139E-2"/>
    <n v="-5.3858023346032111E-2"/>
    <n v="-5.6252173913043525E-2"/>
    <n v="-0.10326208820284691"/>
    <n v="-8.3964246828551914E-2"/>
    <x v="25"/>
    <n v="-0.29150836238298539"/>
    <x v="25"/>
    <n v="85"/>
    <n v="62"/>
    <n v="176"/>
    <n v="92"/>
    <x v="25"/>
    <x v="24"/>
    <s v="No star"/>
    <s v="No star"/>
    <s v="No star"/>
    <s v="ODF+"/>
    <s v="ODF+"/>
    <s v="ODF+"/>
    <n v="721.58"/>
    <n v="1500"/>
    <n v="48.11"/>
    <n v="300"/>
    <n v="1500"/>
    <n v="20"/>
    <n v="1141.3"/>
    <n v="1500"/>
    <n v="76.09"/>
    <n v="999.8"/>
    <n v="1500"/>
    <n v="66.650000000000006"/>
    <n v="3162.69"/>
    <n v="6000"/>
    <n v="52.71"/>
    <n v="1190.82"/>
    <n v="2400"/>
    <n v="49.62"/>
    <n v="1190.82"/>
    <n v="2400"/>
    <n v="49.6175"/>
    <n v="1085.31"/>
    <n v="1800"/>
    <n v="60.3"/>
    <n v="1085.31"/>
    <n v="1800"/>
    <n v="60.295000000000002"/>
    <n v="300"/>
    <n v="1800"/>
    <n v="16.670000000000002"/>
    <n v="300"/>
    <n v="1800"/>
    <n v="16.666666666666664"/>
    <n v="2576.14"/>
    <n v="6000"/>
    <n v="42.94"/>
    <n v="2576.14"/>
    <n v="6000"/>
    <n v="42.93566666666667"/>
    <n v="1021.58"/>
    <n v="3000"/>
    <n v="34.049999999999997"/>
    <n v="1490.82"/>
    <n v="4200"/>
    <n v="35.5"/>
    <n v="1490.82"/>
    <n v="4200"/>
    <n v="35.495714285714286"/>
  </r>
  <r>
    <n v="27"/>
    <x v="26"/>
    <s v="Buldhana"/>
    <s v="Amravati"/>
    <n v="94191"/>
    <x v="1"/>
    <n v="2214"/>
    <n v="2072"/>
    <n v="2072"/>
    <n v="3325"/>
    <n v="3178"/>
    <n v="3178"/>
    <n v="3595.3"/>
    <n v="3469.2"/>
    <n v="3469.2"/>
    <n v="4328.8"/>
    <n v="4328.8"/>
    <n v="0.76091689250225836"/>
    <n v="0.72048262548262554"/>
    <n v="0.72048262548262554"/>
    <n v="0.1725323308270677"/>
    <n v="0.12172435494021401"/>
    <n v="0.12172435494021401"/>
    <n v="8.4379606708758617E-2"/>
    <x v="26"/>
    <x v="26"/>
    <x v="26"/>
    <x v="26"/>
    <n v="306.24"/>
    <n v="913.6"/>
    <n v="915"/>
    <n v="706.64"/>
    <n v="1509.3"/>
    <n v="1509.3"/>
    <n v="829.22"/>
    <n v="1623.2"/>
    <n v="1623.2"/>
    <n v="1999.6"/>
    <n v="1999.6"/>
    <n v="2.5001306165099271"/>
    <n v="0.93827714535901918"/>
    <n v="0.93531147540983606"/>
    <n v="0.51686856107777668"/>
    <n v="0.17326575233551977"/>
    <n v="0.17326575233551977"/>
    <n v="0.29263645353464712"/>
    <n v="9.0937654016756964E-2"/>
    <x v="26"/>
    <n v="-0.11441788357671533"/>
    <x v="26"/>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x v="10"/>
    <n v="-0.36363636363636365"/>
    <x v="4"/>
    <n v="855.72"/>
    <n v="860.25"/>
    <n v="865"/>
    <n v="1100"/>
    <n v="1147.0899999999999"/>
    <n v="1150"/>
    <n v="1163.58"/>
    <n v="1243.93"/>
    <n v="1243.93"/>
    <n v="1508.87"/>
    <n v="1508.87"/>
    <n v="0.1971439255831347"/>
    <n v="0.27176983435047947"/>
    <n v="0.26478612716763"/>
    <n v="-6.8709090909090845E-2"/>
    <n v="-4.624746096644549E-2"/>
    <n v="-4.8660869565217424E-2"/>
    <n v="-0.11959641795149441"/>
    <n v="-0.12049713408310765"/>
    <x v="26"/>
    <n v="-0.27492759482261558"/>
    <x v="26"/>
    <n v="18"/>
    <n v="17"/>
    <n v="25"/>
    <n v="22"/>
    <x v="26"/>
    <x v="25"/>
    <s v="No star"/>
    <s v="1 star"/>
    <s v="1 star"/>
    <s v="ODF++"/>
    <s v="ODF++"/>
    <s v="ODF++"/>
    <n v="1071.8800000000001"/>
    <n v="1500"/>
    <n v="71.459999999999994"/>
    <n v="500"/>
    <n v="1500"/>
    <n v="33.33"/>
    <n v="1302.3699999999999"/>
    <n v="1500"/>
    <n v="86.82"/>
    <n v="1024.42"/>
    <n v="1500"/>
    <n v="68.290000000000006"/>
    <n v="3898.67"/>
    <n v="6000"/>
    <n v="64.98"/>
    <n v="1770.81"/>
    <n v="2400"/>
    <n v="73.78"/>
    <n v="1770.81"/>
    <n v="2400"/>
    <n v="73.783749999999998"/>
    <n v="1094.04"/>
    <n v="1800"/>
    <n v="60.78"/>
    <n v="1094.04"/>
    <n v="1800"/>
    <n v="60.78"/>
    <n v="700"/>
    <n v="1800"/>
    <n v="38.89"/>
    <n v="700"/>
    <n v="1800"/>
    <n v="38.888888888888893"/>
    <n v="3564.84"/>
    <n v="6000"/>
    <n v="59.41"/>
    <n v="3564.84"/>
    <n v="6000"/>
    <n v="59.414000000000001"/>
    <n v="1571.88"/>
    <n v="3000"/>
    <n v="52.4"/>
    <n v="2470.81"/>
    <n v="4200"/>
    <n v="58.83"/>
    <n v="2470.81"/>
    <n v="4200"/>
    <n v="58.828809523809525"/>
  </r>
  <r>
    <n v="28"/>
    <x v="27"/>
    <s v="Buldhana"/>
    <s v="Amravati"/>
    <n v="20082"/>
    <x v="3"/>
    <n v="2214"/>
    <n v="2072"/>
    <n v="2072"/>
    <n v="3325"/>
    <n v="3178"/>
    <n v="3178"/>
    <n v="3070.1"/>
    <n v="2928.3"/>
    <n v="2928.3"/>
    <n v="4349.2"/>
    <n v="4349.2"/>
    <n v="0.28672538392050584"/>
    <n v="0.65562741312741313"/>
    <n v="0.65562741312741313"/>
    <n v="-0.14321503759398499"/>
    <n v="7.943989930774073E-2"/>
    <n v="7.943989930774073E-2"/>
    <n v="-7.2079085371811985E-2"/>
    <x v="27"/>
    <x v="27"/>
    <x v="27"/>
    <x v="27"/>
    <n v="306.24"/>
    <n v="913.6"/>
    <n v="915"/>
    <n v="706.64"/>
    <n v="1509.3"/>
    <n v="1509.3"/>
    <n v="593.21"/>
    <n v="1412.08"/>
    <n v="1412.08"/>
    <n v="1984.11"/>
    <n v="1984.11"/>
    <n v="0.2742293625914316"/>
    <n v="0.75120402802101582"/>
    <n v="0.74852459016393458"/>
    <n v="-0.44778104834144677"/>
    <n v="6.002782746968803E-2"/>
    <n v="6.002782746968803E-2"/>
    <n v="-0.34218910672443148"/>
    <n v="0.13300946122032759"/>
    <x v="27"/>
    <n v="-0.19364349758833926"/>
    <x v="27"/>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x v="4"/>
    <n v="-0.54545454545454541"/>
    <x v="2"/>
    <n v="855.72"/>
    <n v="860.25"/>
    <n v="865"/>
    <n v="1100"/>
    <n v="1147.0899999999999"/>
    <n v="1150"/>
    <n v="1056.55"/>
    <n v="1062.31"/>
    <n v="1062.31"/>
    <n v="1484.95"/>
    <n v="1484.95"/>
    <n v="0.12518113401579956"/>
    <n v="0.54672478930543444"/>
    <n v="0.53823121387283235"/>
    <n v="-0.12469090909090906"/>
    <n v="0.15995257564794396"/>
    <n v="0.15701739130434778"/>
    <n v="-8.8694335336709035E-2"/>
    <n v="0.25252515743991866"/>
    <x v="27"/>
    <n v="-0.10396309640055228"/>
    <x v="27"/>
    <n v="210"/>
    <n v="118"/>
    <n v="53"/>
    <n v="41"/>
    <x v="27"/>
    <x v="26"/>
    <s v="No star"/>
    <s v="No star"/>
    <s v="No star"/>
    <s v="ODF"/>
    <s v="ODF++"/>
    <s v="ODF++"/>
    <n v="390.22"/>
    <n v="1500"/>
    <n v="26.01"/>
    <n v="200"/>
    <n v="1500"/>
    <n v="13.33"/>
    <n v="1295.74"/>
    <n v="1500"/>
    <n v="86.38"/>
    <n v="962.84"/>
    <n v="1500"/>
    <n v="64.19"/>
    <n v="2848.81"/>
    <n v="6000"/>
    <n v="47.48"/>
    <n v="1599.9"/>
    <n v="2400"/>
    <n v="66.66"/>
    <n v="1599.9"/>
    <n v="2400"/>
    <n v="66.662500000000009"/>
    <n v="1330.57"/>
    <n v="1800"/>
    <n v="73.92"/>
    <n v="1330.57"/>
    <n v="1800"/>
    <n v="73.920555555555552"/>
    <n v="500"/>
    <n v="1800"/>
    <n v="27.78"/>
    <n v="500"/>
    <n v="1800"/>
    <n v="27.777777777777779"/>
    <n v="3430.46"/>
    <n v="6000"/>
    <n v="57.17"/>
    <n v="3430.46"/>
    <n v="6000"/>
    <n v="57.174333333333337"/>
    <n v="590.22"/>
    <n v="3000"/>
    <n v="19.670000000000002"/>
    <n v="2099.9"/>
    <n v="4200"/>
    <n v="50"/>
    <n v="2099.9"/>
    <n v="4200"/>
    <n v="49.997619047619054"/>
  </r>
  <r>
    <n v="29"/>
    <x v="28"/>
    <s v="Buldhana"/>
    <s v="Amravati"/>
    <n v="67740"/>
    <x v="1"/>
    <n v="2214"/>
    <n v="2072"/>
    <n v="2072"/>
    <n v="3325"/>
    <n v="3178"/>
    <n v="3178"/>
    <n v="3595.3"/>
    <n v="3469.2"/>
    <n v="3469.2"/>
    <n v="4328.8"/>
    <n v="4328.8"/>
    <n v="0.12570460704607045"/>
    <n v="0.44536679536679546"/>
    <n v="0.44536679536679546"/>
    <n v="-0.25043308270676695"/>
    <n v="-5.7646318439269921E-2"/>
    <n v="-5.7646318439269921E-2"/>
    <n v="-0.30678663811086704"/>
    <x v="28"/>
    <x v="28"/>
    <x v="28"/>
    <x v="28"/>
    <n v="306.24"/>
    <n v="913.6"/>
    <n v="915"/>
    <n v="706.64"/>
    <n v="1509.3"/>
    <n v="1509.3"/>
    <n v="829.22"/>
    <n v="1623.2"/>
    <n v="1623.2"/>
    <n v="1999.6"/>
    <n v="1999.6"/>
    <n v="-0.38930250783699061"/>
    <n v="0.39898204903677742"/>
    <n v="0.39684153005464468"/>
    <n v="-0.7353390693988453"/>
    <n v="-0.15317696945603926"/>
    <n v="-0.15317696945603926"/>
    <n v="-0.77446274812474381"/>
    <n v="-0.2125985707244949"/>
    <x v="28"/>
    <n v="-0.36081716343268655"/>
    <x v="28"/>
    <n v="232.44"/>
    <n v="298.10000000000002"/>
    <n v="295"/>
    <n v="421.09"/>
    <n v="522.70000000000005"/>
    <n v="525"/>
    <n v="448.93"/>
    <n v="602.08000000000004"/>
    <n v="602.08000000000004"/>
    <n v="1100"/>
    <n v="1100"/>
    <n v="-0.13956289795215968"/>
    <n v="0.67728950016772882"/>
    <n v="0.69491525423728817"/>
    <n v="-0.5250421525089648"/>
    <n v="-4.3428352783623579E-2"/>
    <n v="-4.7619047619047616E-2"/>
    <n v="-0.55449624663087782"/>
    <n v="-0.16954557533882547"/>
    <x v="8"/>
    <n v="-0.54545454545454541"/>
    <x v="2"/>
    <n v="855.72"/>
    <n v="860.25"/>
    <n v="865"/>
    <n v="1100"/>
    <n v="1147.0899999999999"/>
    <n v="1150"/>
    <n v="1163.58"/>
    <n v="1243.93"/>
    <n v="1243.93"/>
    <n v="1508.87"/>
    <n v="1508.87"/>
    <n v="7.4557098116206186E-2"/>
    <n v="0.41434466724789309"/>
    <n v="0.40657803468208098"/>
    <n v="-0.16407272727272729"/>
    <n v="6.0675273954092654E-2"/>
    <n v="5.7991304347826136E-2"/>
    <n v="-0.20974922222795164"/>
    <n v="-2.1898338330935026E-2"/>
    <x v="28"/>
    <n v="-0.19364159934255426"/>
    <x v="28"/>
    <n v="100"/>
    <n v="47"/>
    <n v="63"/>
    <n v="35"/>
    <x v="28"/>
    <x v="21"/>
    <s v="No star"/>
    <s v="No star"/>
    <s v="No star"/>
    <s v="ODF"/>
    <s v="ODF++"/>
    <s v="ODF++"/>
    <n v="187.02"/>
    <n v="1500"/>
    <n v="12.47"/>
    <n v="200"/>
    <n v="1500"/>
    <n v="13.33"/>
    <n v="1185.78"/>
    <n v="1500"/>
    <n v="79.05"/>
    <n v="919.52"/>
    <n v="1500"/>
    <n v="61.3"/>
    <n v="2492.31"/>
    <n v="6000"/>
    <n v="41.54"/>
    <n v="1278.1099999999999"/>
    <n v="2400"/>
    <n v="53.25"/>
    <n v="1278.1099999999999"/>
    <n v="2400"/>
    <n v="53.254583333333329"/>
    <n v="1216.69"/>
    <n v="1800"/>
    <n v="67.59"/>
    <n v="1216.69"/>
    <n v="1800"/>
    <n v="67.593888888888884"/>
    <n v="500"/>
    <n v="1800"/>
    <n v="27.78"/>
    <n v="500"/>
    <n v="1800"/>
    <n v="27.777777777777779"/>
    <n v="2994.8"/>
    <n v="6000"/>
    <n v="49.91"/>
    <n v="2994.8"/>
    <n v="6000"/>
    <n v="49.913333333333334"/>
    <n v="387.02"/>
    <n v="3000"/>
    <n v="12.9"/>
    <n v="1778.11"/>
    <n v="4200"/>
    <n v="42.34"/>
    <n v="1778.11"/>
    <n v="4200"/>
    <n v="42.335952380952378"/>
  </r>
  <r>
    <n v="30"/>
    <x v="29"/>
    <s v="Buldhana"/>
    <s v="Amravati"/>
    <n v="37715"/>
    <x v="2"/>
    <n v="2214"/>
    <n v="2072"/>
    <n v="2072"/>
    <n v="3325"/>
    <n v="3178"/>
    <n v="3178"/>
    <n v="3400"/>
    <n v="3298.6"/>
    <n v="3298.6"/>
    <n v="4601.3999999999996"/>
    <n v="4601.3999999999996"/>
    <n v="0.26666214995483284"/>
    <n v="0.4404054054054054"/>
    <n v="0.4404054054054054"/>
    <n v="-0.15657443609022562"/>
    <n v="-6.088105726872247E-2"/>
    <n v="-6.088105726872247E-2"/>
    <n v="-0.17517941176470592"/>
    <x v="29"/>
    <x v="29"/>
    <x v="29"/>
    <x v="29"/>
    <n v="306.24"/>
    <n v="913.6"/>
    <n v="915"/>
    <n v="706.64"/>
    <n v="1509.3"/>
    <n v="1509.3"/>
    <n v="737.03"/>
    <n v="1543.8"/>
    <n v="1543.8"/>
    <n v="2033.9"/>
    <n v="2033.9"/>
    <n v="1.3513910658307211"/>
    <n v="0.55484894921190886"/>
    <n v="0.55246994535519123"/>
    <n v="1.9033737122155617E-2"/>
    <n v="-5.8828596037898341E-2"/>
    <n v="-5.8828596037898341E-2"/>
    <n v="-2.298413904454356E-2"/>
    <n v="-7.9861381007902563E-2"/>
    <x v="29"/>
    <n v="-0.30158316534736224"/>
    <x v="29"/>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x v="2"/>
    <n v="-0.54545454545454541"/>
    <x v="2"/>
    <n v="855.72"/>
    <n v="860.25"/>
    <n v="865"/>
    <n v="1100"/>
    <n v="1147.0899999999999"/>
    <n v="1150"/>
    <n v="1114.93"/>
    <n v="1184.79"/>
    <n v="1184.79"/>
    <n v="1531.86"/>
    <n v="1531.86"/>
    <n v="0.12104426681624822"/>
    <n v="0.23687300203429235"/>
    <n v="0.23008092485549131"/>
    <n v="-0.12790909090909094"/>
    <n v="-7.2418031715035386E-2"/>
    <n v="-7.4765217391304359E-2"/>
    <n v="-0.13958723866072317"/>
    <n v="-0.10193367601009461"/>
    <x v="29"/>
    <n v="-0.30540649928844671"/>
    <x v="29"/>
    <n v="138"/>
    <n v="84"/>
    <n v="105"/>
    <n v="65"/>
    <x v="29"/>
    <x v="27"/>
    <s v="No star"/>
    <s v="No star"/>
    <s v="No star"/>
    <s v="ODF"/>
    <s v="ODF++"/>
    <s v="ODF++"/>
    <n v="720.09"/>
    <n v="1500"/>
    <n v="48.01"/>
    <n v="200"/>
    <n v="1500"/>
    <n v="13.33"/>
    <n v="925"/>
    <n v="1500"/>
    <n v="61.67"/>
    <n v="959.3"/>
    <n v="1500"/>
    <n v="63.95"/>
    <n v="2804.39"/>
    <n v="6000"/>
    <n v="46.74"/>
    <n v="1420.51"/>
    <n v="2400"/>
    <n v="59.19"/>
    <n v="1420.51"/>
    <n v="2400"/>
    <n v="59.187916666666659"/>
    <n v="1064.02"/>
    <n v="1800"/>
    <n v="59.11"/>
    <n v="1064.02"/>
    <n v="1800"/>
    <n v="59.112222222222222"/>
    <n v="500"/>
    <n v="1800"/>
    <n v="27.78"/>
    <n v="500"/>
    <n v="1800"/>
    <n v="27.777777777777779"/>
    <n v="2984.52"/>
    <n v="6000"/>
    <n v="49.74"/>
    <n v="2984.52"/>
    <n v="6000"/>
    <n v="49.741999999999997"/>
    <n v="920.09"/>
    <n v="3000"/>
    <n v="30.67"/>
    <n v="1920.51"/>
    <n v="4200"/>
    <n v="45.73"/>
    <n v="1920.51"/>
    <n v="4200"/>
    <n v="45.726428571428571"/>
  </r>
  <r>
    <n v="31"/>
    <x v="30"/>
    <s v="Buldhana"/>
    <s v="Amravati"/>
    <n v="10331"/>
    <x v="3"/>
    <n v="2214"/>
    <n v="2072"/>
    <n v="2072"/>
    <n v="3325"/>
    <n v="3178"/>
    <n v="3178"/>
    <n v="3070.1"/>
    <n v="2928.3"/>
    <n v="2928.3"/>
    <n v="4349.2"/>
    <n v="4349.2"/>
    <n v="-7.6892502258355921E-2"/>
    <n v="-4.7181467181467179E-2"/>
    <n v="-4.7181467181467179E-2"/>
    <n v="-0.38533533834586464"/>
    <n v="-0.37877910635619888"/>
    <n v="-0.37877910635619888"/>
    <n v="-0.3343018142731507"/>
    <x v="30"/>
    <x v="30"/>
    <x v="30"/>
    <x v="30"/>
    <n v="306.24"/>
    <n v="913.6"/>
    <n v="915"/>
    <n v="706.64"/>
    <n v="1509.3"/>
    <n v="1509.3"/>
    <n v="593.21"/>
    <n v="1412.08"/>
    <n v="1412.08"/>
    <n v="1984.11"/>
    <n v="1984.11"/>
    <n v="-1.1559561128526713E-2"/>
    <n v="6.8957968476357268E-2"/>
    <n v="6.7322404371584724E-2"/>
    <n v="-0.5716347786708933"/>
    <n v="-0.35294507387530638"/>
    <n v="-0.35294507387530638"/>
    <n v="-0.48972539235683826"/>
    <n v="-0.30839612486544665"/>
    <x v="30"/>
    <n v="-0.5077893866771499"/>
    <x v="3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6506333847520219"/>
    <n v="-0.18902644580063938"/>
    <n v="-0.19347976878612719"/>
    <n v="-0.4282727272727273"/>
    <n v="-0.3918175557279725"/>
    <n v="-0.39335652173913044"/>
    <n v="-0.40476077800388055"/>
    <n v="-0.34328021010816051"/>
    <x v="30"/>
    <n v="-0.53019293578908389"/>
    <x v="30"/>
    <n v="445"/>
    <n v="174"/>
    <n v="471"/>
    <n v="181"/>
    <x v="30"/>
    <x v="28"/>
    <s v="No star"/>
    <s v="No star"/>
    <s v="No star"/>
    <s v="ODF+"/>
    <s v="ODF+"/>
    <s v="ODF+"/>
    <n v="302.7"/>
    <n v="1500"/>
    <n v="20.18"/>
    <n v="300"/>
    <n v="1500"/>
    <n v="20"/>
    <n v="812.16"/>
    <n v="1500"/>
    <n v="54.14"/>
    <n v="628.9"/>
    <n v="1500"/>
    <n v="41.93"/>
    <n v="2043.76"/>
    <n v="6000"/>
    <n v="34.06"/>
    <n v="976.6"/>
    <n v="2400"/>
    <n v="40.69"/>
    <n v="976.6"/>
    <n v="2400"/>
    <n v="40.691666666666663"/>
    <n v="697.64"/>
    <n v="1800"/>
    <n v="38.76"/>
    <n v="697.64"/>
    <n v="1800"/>
    <n v="38.757777777777775"/>
    <n v="300"/>
    <n v="1800"/>
    <n v="16.670000000000002"/>
    <n v="300"/>
    <n v="1800"/>
    <n v="16.666666666666664"/>
    <n v="1974.24"/>
    <n v="6000"/>
    <n v="32.9"/>
    <n v="1974.24"/>
    <n v="6000"/>
    <n v="32.903999999999996"/>
    <n v="602.70000000000005"/>
    <n v="3000"/>
    <n v="20.09"/>
    <n v="1276.5999999999999"/>
    <n v="4200"/>
    <n v="30.4"/>
    <n v="1276.5999999999999"/>
    <n v="4200"/>
    <n v="30.395238095238092"/>
  </r>
  <r>
    <n v="32"/>
    <x v="31"/>
    <s v="Buldhana"/>
    <s v="Amravati"/>
    <n v="37469"/>
    <x v="2"/>
    <n v="2214"/>
    <n v="2072"/>
    <n v="2072"/>
    <n v="3325"/>
    <n v="3178"/>
    <n v="3178"/>
    <n v="3400"/>
    <n v="3298.6"/>
    <n v="3298.6"/>
    <n v="4601.3999999999996"/>
    <n v="4601.3999999999996"/>
    <n v="0.38486901535682022"/>
    <n v="0.25856177606177594"/>
    <n v="0.25856177606177594"/>
    <n v="-7.7864661654135373E-2"/>
    <n v="-0.17943989930774079"/>
    <n v="-0.17943989930774079"/>
    <n v="-9.8205882352941198E-2"/>
    <x v="31"/>
    <x v="31"/>
    <x v="31"/>
    <x v="31"/>
    <n v="306.24"/>
    <n v="913.6"/>
    <n v="915"/>
    <n v="706.64"/>
    <n v="1509.3"/>
    <n v="1509.3"/>
    <n v="737.03"/>
    <n v="1543.8"/>
    <n v="1543.8"/>
    <n v="2033.9"/>
    <n v="2033.9"/>
    <n v="1.6159221525600835"/>
    <n v="0.49373905429071807"/>
    <n v="0.4914535519125684"/>
    <n v="0.13367485565493042"/>
    <n v="-9.5819253958788778E-2"/>
    <n v="-9.5819253958788778E-2"/>
    <n v="8.6929975713336022E-2"/>
    <n v="-0.11602539189014115"/>
    <x v="31"/>
    <n v="-0.3290328924725896"/>
    <x v="31"/>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2.853737203758247E-2"/>
    <n v="9.6262714327230395E-2"/>
    <n v="9.0242774566473921E-2"/>
    <n v="-0.24427272727272731"/>
    <n v="-0.17786747334559624"/>
    <n v="-0.17994782608695656"/>
    <n v="-0.25439265245351733"/>
    <n v="-0.20402771799221806"/>
    <x v="31"/>
    <n v="-0.38436932878983721"/>
    <x v="31"/>
    <n v="93"/>
    <n v="66"/>
    <n v="167"/>
    <n v="89"/>
    <x v="31"/>
    <x v="29"/>
    <s v="No star"/>
    <s v="No star"/>
    <s v="No star"/>
    <s v="ODF+"/>
    <s v="ODF+"/>
    <s v="ODF+"/>
    <n v="801.1"/>
    <n v="1500"/>
    <n v="53.41"/>
    <n v="300"/>
    <n v="1500"/>
    <n v="20"/>
    <n v="1133.7"/>
    <n v="1500"/>
    <n v="75.58"/>
    <n v="831.3"/>
    <n v="1500"/>
    <n v="55.42"/>
    <n v="3066.1"/>
    <n v="6000"/>
    <n v="51.1"/>
    <n v="1364.68"/>
    <n v="2400"/>
    <n v="56.86"/>
    <n v="1364.68"/>
    <n v="2400"/>
    <n v="56.861666666666665"/>
    <n v="943.06"/>
    <n v="1800"/>
    <n v="52.39"/>
    <n v="943.06"/>
    <n v="1800"/>
    <n v="52.392222222222216"/>
    <n v="300"/>
    <n v="1800"/>
    <n v="16.670000000000002"/>
    <n v="300"/>
    <n v="1800"/>
    <n v="16.666666666666664"/>
    <n v="2607.7399999999998"/>
    <n v="6000"/>
    <n v="43.46"/>
    <n v="2607.7399999999998"/>
    <n v="6000"/>
    <n v="43.462333333333333"/>
    <n v="1101.0999999999999"/>
    <n v="3000"/>
    <n v="36.700000000000003"/>
    <n v="1664.68"/>
    <n v="4200"/>
    <n v="39.64"/>
    <n v="1664.68"/>
    <n v="4200"/>
    <n v="39.635238095238094"/>
  </r>
  <r>
    <n v="33"/>
    <x v="32"/>
    <s v="Buldhana"/>
    <s v="Amravati"/>
    <n v="7258"/>
    <x v="3"/>
    <n v="2214"/>
    <n v="2072"/>
    <n v="2072"/>
    <n v="3325"/>
    <n v="3178"/>
    <n v="3178"/>
    <n v="3070.1"/>
    <n v="2928.3"/>
    <n v="2928.3"/>
    <n v="4349.2"/>
    <n v="4349.2"/>
    <n v="6.3184281842818366E-2"/>
    <n v="0.15601833976833976"/>
    <n v="0.15601833976833976"/>
    <n v="-0.29206315789473686"/>
    <n v="-0.24629641283826306"/>
    <n v="-0.24629641283826306"/>
    <n v="-0.23328556073092083"/>
    <x v="32"/>
    <x v="32"/>
    <x v="32"/>
    <x v="32"/>
    <n v="306.24"/>
    <n v="913.6"/>
    <n v="915"/>
    <n v="706.64"/>
    <n v="1509.3"/>
    <n v="1509.3"/>
    <n v="593.21"/>
    <n v="1412.08"/>
    <n v="1412.08"/>
    <n v="1984.11"/>
    <n v="1984.11"/>
    <n v="0.33205982236154646"/>
    <n v="0.3246606830122592"/>
    <n v="0.32263387978142083"/>
    <n v="-0.42271878184082418"/>
    <n v="-0.19816471211820044"/>
    <n v="-0.19816471211820044"/>
    <n v="-0.3123345864027916"/>
    <n v="-0.14295932241799325"/>
    <x v="32"/>
    <n v="-0.39004893881891622"/>
    <x v="3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1.9083345019398783E-2"/>
    <n v="2.8840453356582325E-2"/>
    <n v="2.3190751445086644E-2"/>
    <n v="-0.20722727272727276"/>
    <n v="-0.22843020164067335"/>
    <n v="-0.23038260869565222"/>
    <n v="-0.17462495859164262"/>
    <n v="-0.16685336671969578"/>
    <x v="32"/>
    <n v="-0.40397993198424192"/>
    <x v="32"/>
    <n v="363"/>
    <n v="159"/>
    <n v="383"/>
    <n v="152"/>
    <x v="32"/>
    <x v="30"/>
    <s v="No star"/>
    <s v="No star"/>
    <s v="No star"/>
    <s v="ODF+"/>
    <s v="ODF+"/>
    <s v="ODF+"/>
    <n v="407.93"/>
    <n v="1500"/>
    <n v="27.2"/>
    <n v="300"/>
    <n v="1500"/>
    <n v="20"/>
    <n v="773.91"/>
    <n v="1500"/>
    <n v="51.59"/>
    <n v="872.05"/>
    <n v="1500"/>
    <n v="58.14"/>
    <n v="2353.89"/>
    <n v="6000"/>
    <n v="39.229999999999997"/>
    <n v="1210.21"/>
    <n v="2400"/>
    <n v="50.43"/>
    <n v="1210.21"/>
    <n v="2400"/>
    <n v="50.425416666666663"/>
    <n v="885.06"/>
    <n v="1800"/>
    <n v="49.17"/>
    <n v="885.06"/>
    <n v="1800"/>
    <n v="49.169999999999995"/>
    <n v="300"/>
    <n v="1800"/>
    <n v="16.670000000000002"/>
    <n v="300"/>
    <n v="1800"/>
    <n v="16.666666666666664"/>
    <n v="2395.27"/>
    <n v="6000"/>
    <n v="39.92"/>
    <n v="2395.27"/>
    <n v="6000"/>
    <n v="39.921166666666672"/>
    <n v="707.93"/>
    <n v="3000"/>
    <n v="23.6"/>
    <n v="1510.21"/>
    <n v="4200"/>
    <n v="35.96"/>
    <n v="1510.21"/>
    <n v="4200"/>
    <n v="35.957380952380952"/>
  </r>
  <r>
    <n v="34"/>
    <x v="33"/>
    <s v="Buldhana"/>
    <s v="Amravati"/>
    <n v="59672"/>
    <x v="1"/>
    <n v="2214"/>
    <n v="2072"/>
    <n v="2072"/>
    <n v="3325"/>
    <n v="3178"/>
    <n v="3178"/>
    <n v="3595.3"/>
    <n v="3469.2"/>
    <n v="3469.2"/>
    <n v="4328.8"/>
    <n v="4328.8"/>
    <n v="0.7342095754290876"/>
    <n v="0.61765926640926638"/>
    <n v="0.61765926640926638"/>
    <n v="0.15474887218045111"/>
    <n v="5.4685336689741966E-2"/>
    <n v="5.4685336689741966E-2"/>
    <n v="6.7933134926153521E-2"/>
    <x v="33"/>
    <x v="33"/>
    <x v="33"/>
    <x v="33"/>
    <n v="306.24"/>
    <n v="913.6"/>
    <n v="915"/>
    <n v="706.64"/>
    <n v="1509.3"/>
    <n v="1509.3"/>
    <n v="829.22"/>
    <n v="1623.2"/>
    <n v="1623.2"/>
    <n v="1999.6"/>
    <n v="1999.6"/>
    <n v="2.2763845350052248"/>
    <n v="0.8255801225919438"/>
    <n v="0.82278688524590149"/>
    <n v="0.41990263783539006"/>
    <n v="0.10504869807195386"/>
    <n v="0.10504869807195386"/>
    <n v="0.21000458261981136"/>
    <n v="2.7507392804337026E-2"/>
    <x v="33"/>
    <n v="-0.16590818163632728"/>
    <x v="33"/>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34293927920347783"/>
    <n v="0.37627433885498407"/>
    <n v="0.36871676300578043"/>
    <n v="4.4709090909090969E-2"/>
    <n v="3.2124767890924111E-2"/>
    <n v="2.9513043478260916E-2"/>
    <n v="-1.2375599443097908E-2"/>
    <n v="-4.822618636096887E-2"/>
    <x v="33"/>
    <n v="-0.21534658386739736"/>
    <x v="33"/>
    <n v="23"/>
    <n v="20"/>
    <n v="38"/>
    <n v="28"/>
    <x v="33"/>
    <x v="31"/>
    <s v="No star"/>
    <s v="No star"/>
    <s v="No star"/>
    <s v="ODF++"/>
    <s v="ODF++"/>
    <s v="ODF++"/>
    <n v="1003.36"/>
    <n v="1500"/>
    <n v="66.89"/>
    <n v="500"/>
    <n v="1500"/>
    <n v="33.33"/>
    <n v="1187"/>
    <n v="1500"/>
    <n v="79.13"/>
    <n v="1149.18"/>
    <n v="1500"/>
    <n v="76.61"/>
    <n v="3839.54"/>
    <n v="6000"/>
    <n v="63.99"/>
    <n v="1667.85"/>
    <n v="2400"/>
    <n v="69.489999999999995"/>
    <n v="1667.85"/>
    <n v="2400"/>
    <n v="69.493750000000006"/>
    <n v="1183.94"/>
    <n v="1800"/>
    <n v="65.77"/>
    <n v="1183.94"/>
    <n v="1800"/>
    <n v="65.774444444444441"/>
    <n v="500"/>
    <n v="1800"/>
    <n v="27.78"/>
    <n v="500"/>
    <n v="1800"/>
    <n v="27.777777777777779"/>
    <n v="3351.79"/>
    <n v="6000"/>
    <n v="55.86"/>
    <n v="3351.79"/>
    <n v="6000"/>
    <n v="55.863166666666665"/>
    <n v="1503.36"/>
    <n v="3000"/>
    <n v="50.11"/>
    <n v="2167.85"/>
    <n v="4200"/>
    <n v="51.62"/>
    <n v="2167.85"/>
    <n v="4200"/>
    <n v="51.615476190476187"/>
  </r>
  <r>
    <n v="35"/>
    <x v="34"/>
    <s v="Buldhana"/>
    <s v="Amravati"/>
    <n v="16434"/>
    <x v="3"/>
    <n v="2214"/>
    <n v="2072"/>
    <n v="2072"/>
    <n v="3325"/>
    <n v="3178"/>
    <n v="3178"/>
    <n v="3070.1"/>
    <n v="2928.3"/>
    <n v="2928.3"/>
    <n v="4349.2"/>
    <n v="4349.2"/>
    <n v="0.32088527551942186"/>
    <n v="0.5085907335907337"/>
    <n v="0.5085907335907337"/>
    <n v="-0.12046917293233081"/>
    <n v="-1.6425424795468792E-2"/>
    <n v="-1.6425424795468792E-2"/>
    <n v="-4.7444708641412286E-2"/>
    <x v="34"/>
    <x v="34"/>
    <x v="34"/>
    <x v="34"/>
    <n v="306.24"/>
    <n v="913.6"/>
    <n v="915"/>
    <n v="706.64"/>
    <n v="1509.3"/>
    <n v="1509.3"/>
    <n v="593.21"/>
    <n v="1412.08"/>
    <n v="1412.08"/>
    <n v="1984.11"/>
    <n v="1984.11"/>
    <n v="1.0539446185997909"/>
    <n v="0.59153896672504369"/>
    <n v="0.58910382513661197"/>
    <n v="-0.10987207064417523"/>
    <n v="-3.6619624991718003E-2"/>
    <n v="-3.6619624991718003E-2"/>
    <n v="6.033276579963244E-2"/>
    <n v="2.9707948558155377E-2"/>
    <x v="34"/>
    <n v="-0.26716260691191512"/>
    <x v="34"/>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1052213340812418"/>
    <n v="0.36212728857890147"/>
    <n v="0.35464739884393059"/>
    <n v="1.9490909090909142E-2"/>
    <n v="2.1515312660732869E-2"/>
    <n v="1.8930434782608679E-2"/>
    <n v="6.1416875680280252E-2"/>
    <n v="0.10303960237595433"/>
    <x v="34"/>
    <n v="-0.21090272399744103"/>
    <x v="34"/>
    <n v="185"/>
    <n v="108"/>
    <n v="122"/>
    <n v="67"/>
    <x v="7"/>
    <x v="32"/>
    <s v="No star"/>
    <s v="No star"/>
    <s v="No star"/>
    <s v="ODF+"/>
    <s v="ODF++"/>
    <s v="ODF++"/>
    <n v="629"/>
    <n v="1500"/>
    <n v="41.93"/>
    <n v="300"/>
    <n v="1500"/>
    <n v="20"/>
    <n v="874"/>
    <n v="1500"/>
    <n v="58.27"/>
    <n v="1121.44"/>
    <n v="1500"/>
    <n v="74.760000000000005"/>
    <n v="2924.44"/>
    <n v="6000"/>
    <n v="48.74"/>
    <n v="1454.03"/>
    <n v="2400"/>
    <n v="60.58"/>
    <n v="1454.03"/>
    <n v="2400"/>
    <n v="60.584583333333327"/>
    <n v="1171.77"/>
    <n v="1800"/>
    <n v="65.099999999999994"/>
    <n v="1171.77"/>
    <n v="1800"/>
    <n v="65.098333333333329"/>
    <n v="500"/>
    <n v="1800"/>
    <n v="27.78"/>
    <n v="500"/>
    <n v="1800"/>
    <n v="27.777777777777779"/>
    <n v="3125.8"/>
    <n v="6000"/>
    <n v="52.1"/>
    <n v="3125.8"/>
    <n v="6000"/>
    <n v="52.096666666666671"/>
    <n v="929"/>
    <n v="3000"/>
    <n v="30.97"/>
    <n v="1954.03"/>
    <n v="4200"/>
    <n v="46.52"/>
    <n v="1954.03"/>
    <n v="4200"/>
    <n v="46.524523809523814"/>
  </r>
  <r>
    <n v="36"/>
    <x v="35"/>
    <s v="Washim"/>
    <s v="Amravati"/>
    <n v="67907"/>
    <x v="1"/>
    <n v="2214"/>
    <n v="2072"/>
    <n v="2072"/>
    <n v="3325"/>
    <n v="3178"/>
    <n v="3178"/>
    <n v="3595.3"/>
    <n v="3469.2"/>
    <n v="3469.2"/>
    <n v="4328.8"/>
    <n v="4328.8"/>
    <n v="0.36337850045167119"/>
    <n v="0.79511583011583009"/>
    <n v="0.79511583011583009"/>
    <n v="-9.2174436090225575E-2"/>
    <n v="0.1703838892385148"/>
    <n v="0.1703838892385148"/>
    <n v="-0.16042611186827252"/>
    <x v="35"/>
    <x v="35"/>
    <x v="35"/>
    <x v="35"/>
    <n v="306.24"/>
    <n v="913.6"/>
    <n v="915"/>
    <n v="706.64"/>
    <n v="1509.3"/>
    <n v="1509.3"/>
    <n v="829.22"/>
    <n v="1623.2"/>
    <n v="1623.2"/>
    <n v="1999.6"/>
    <n v="1999.6"/>
    <n v="0.46721525600835939"/>
    <n v="0.91891418563922922"/>
    <n v="0.91597814207650263"/>
    <n v="-0.36414581682327635"/>
    <n v="0.16154508712648244"/>
    <n v="0.16154508712648244"/>
    <n v="-0.45814138588070719"/>
    <n v="8.0039428289797834E-2"/>
    <x v="35"/>
    <n v="-0.12326465293058614"/>
    <x v="35"/>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38919272659281068"/>
    <n v="0.70457425167102572"/>
    <n v="0.69521387283236979"/>
    <n v="8.0690909090909077E-2"/>
    <n v="0.27833038384084946"/>
    <n v="0.27509565217391296"/>
    <n v="2.1640110692861741E-2"/>
    <n v="0.1788123125899366"/>
    <x v="35"/>
    <n v="-2.8173401287055873E-2"/>
    <x v="35"/>
    <n v="72"/>
    <n v="42"/>
    <n v="20"/>
    <n v="18"/>
    <x v="34"/>
    <x v="8"/>
    <s v="No star"/>
    <s v="No star"/>
    <s v="No star"/>
    <s v="ODF+"/>
    <s v="ODF++"/>
    <s v="ODF++"/>
    <n v="449.32"/>
    <n v="1500"/>
    <n v="29.95"/>
    <n v="300"/>
    <n v="1500"/>
    <n v="20"/>
    <n v="1080.43"/>
    <n v="1500"/>
    <n v="72.03"/>
    <n v="1188.76"/>
    <n v="1500"/>
    <n v="79.25"/>
    <n v="3018.52"/>
    <n v="6000"/>
    <n v="50.31"/>
    <n v="1753.12"/>
    <n v="2400"/>
    <n v="73.05"/>
    <n v="1753.12"/>
    <n v="2400"/>
    <n v="73.046666666666653"/>
    <n v="1466.36"/>
    <n v="1800"/>
    <n v="81.459999999999994"/>
    <n v="1466.36"/>
    <n v="1800"/>
    <n v="81.464444444444439"/>
    <n v="500"/>
    <n v="1800"/>
    <n v="27.78"/>
    <n v="500"/>
    <n v="1800"/>
    <n v="27.777777777777779"/>
    <n v="3719.48"/>
    <n v="6000"/>
    <n v="61.99"/>
    <n v="3719.48"/>
    <n v="6000"/>
    <n v="61.99133333333333"/>
    <n v="749.32"/>
    <n v="3000"/>
    <n v="24.98"/>
    <n v="2253.12"/>
    <n v="4200"/>
    <n v="53.65"/>
    <n v="2253.12"/>
    <n v="4200"/>
    <n v="53.645714285714284"/>
  </r>
  <r>
    <n v="37"/>
    <x v="36"/>
    <s v="Washim"/>
    <s v="Amravati"/>
    <n v="21290"/>
    <x v="3"/>
    <n v="2214"/>
    <n v="2072"/>
    <n v="2072"/>
    <n v="3325"/>
    <n v="3178"/>
    <n v="3178"/>
    <n v="3070.1"/>
    <n v="2928.3"/>
    <n v="2928.3"/>
    <n v="4349.2"/>
    <n v="4349.2"/>
    <n v="0.43182926829268298"/>
    <n v="0.51910231660231654"/>
    <n v="0.51910231660231654"/>
    <n v="-4.6595488721804461E-2"/>
    <n v="-9.5720578980491109E-3"/>
    <n v="-9.5720578980491109E-3"/>
    <n v="3.2562457248949628E-2"/>
    <x v="36"/>
    <x v="36"/>
    <x v="36"/>
    <x v="36"/>
    <n v="306.24"/>
    <n v="913.6"/>
    <n v="915"/>
    <n v="706.64"/>
    <n v="1509.3"/>
    <n v="1509.3"/>
    <n v="593.21"/>
    <n v="1412.08"/>
    <n v="1412.08"/>
    <n v="1984.11"/>
    <n v="1984.11"/>
    <n v="1.0369644723092997"/>
    <n v="0.59110113835376543"/>
    <n v="0.58866666666666678"/>
    <n v="-0.11723083889958116"/>
    <n v="-3.6884648512555386E-2"/>
    <n v="-3.6884648512555386E-2"/>
    <n v="5.1566898737377853E-2"/>
    <n v="2.9424678488471037E-2"/>
    <x v="36"/>
    <n v="-0.26736420863762583"/>
    <x v="3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3603281447202349"/>
    <n v="0.38791049113629766"/>
    <n v="0.38028901734104054"/>
    <n v="3.9336363636363621E-2"/>
    <n v="4.0851197377712409E-2"/>
    <n v="3.8217391304347863E-2"/>
    <n v="8.2078462921773732E-2"/>
    <n v="0.12391863015503959"/>
    <x v="36"/>
    <n v="-0.19596619414795111"/>
    <x v="36"/>
    <n v="115"/>
    <n v="78"/>
    <n v="109"/>
    <n v="63"/>
    <x v="35"/>
    <x v="33"/>
    <s v="No star"/>
    <s v="No star"/>
    <s v="No star"/>
    <s v="ODF++"/>
    <s v="ODF++"/>
    <s v="ODF++"/>
    <n v="623.79999999999995"/>
    <n v="1500"/>
    <n v="41.59"/>
    <n v="500"/>
    <n v="1500"/>
    <n v="33.33"/>
    <n v="903"/>
    <n v="1500"/>
    <n v="60.2"/>
    <n v="1143.27"/>
    <n v="1500"/>
    <n v="76.22"/>
    <n v="3170.07"/>
    <n v="6000"/>
    <n v="52.83"/>
    <n v="1453.63"/>
    <n v="2400"/>
    <n v="60.57"/>
    <n v="1453.63"/>
    <n v="2400"/>
    <n v="60.567916666666669"/>
    <n v="1193.95"/>
    <n v="1800"/>
    <n v="66.33"/>
    <n v="1193.95"/>
    <n v="1800"/>
    <n v="66.330555555555563"/>
    <n v="500"/>
    <n v="1800"/>
    <n v="27.78"/>
    <n v="500"/>
    <n v="1800"/>
    <n v="27.777777777777779"/>
    <n v="3147.58"/>
    <n v="6000"/>
    <n v="52.46"/>
    <n v="3147.58"/>
    <n v="6000"/>
    <n v="52.459666666666664"/>
    <n v="1123.8"/>
    <n v="3000"/>
    <n v="37.46"/>
    <n v="1953.63"/>
    <n v="4200"/>
    <n v="46.52"/>
    <n v="1953.63"/>
    <n v="4200"/>
    <n v="46.515000000000001"/>
  </r>
  <r>
    <n v="38"/>
    <x v="37"/>
    <s v="Washim"/>
    <s v="Amravati"/>
    <n v="30983"/>
    <x v="2"/>
    <n v="2214"/>
    <n v="2072"/>
    <n v="2072"/>
    <n v="3325"/>
    <n v="3178"/>
    <n v="3178"/>
    <n v="3400"/>
    <n v="3298.6"/>
    <n v="3298.6"/>
    <n v="4601.3999999999996"/>
    <n v="4601.3999999999996"/>
    <n v="0.26100271002710035"/>
    <n v="0.29271718146718156"/>
    <n v="0.29271718146718156"/>
    <n v="-0.16034285714285709"/>
    <n v="-0.1571711768407803"/>
    <n v="-0.1571711768407803"/>
    <n v="-0.1788647058823529"/>
    <x v="37"/>
    <x v="37"/>
    <x v="37"/>
    <x v="37"/>
    <n v="306.24"/>
    <n v="913.6"/>
    <n v="915"/>
    <n v="706.64"/>
    <n v="1509.3"/>
    <n v="1509.3"/>
    <n v="737.03"/>
    <n v="1543.8"/>
    <n v="1543.8"/>
    <n v="2033.9"/>
    <n v="2033.9"/>
    <n v="0.9675091431556947"/>
    <n v="0.33040718038528899"/>
    <n v="0.3283715846994536"/>
    <n v="-0.14733103135967396"/>
    <n v="-0.19468627840720859"/>
    <n v="-0.19468627840720859"/>
    <n v="-0.18248917954493032"/>
    <n v="-0.21268299002461455"/>
    <x v="37"/>
    <n v="-0.40239933133389055"/>
    <x v="37"/>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16081194783340347"/>
    <n v="0.11950014530659686"/>
    <n v="0.11335260115606931"/>
    <n v="-9.6972727272727238E-2"/>
    <n v="-0.16044076750734465"/>
    <n v="-0.16256521739130439"/>
    <n v="-0.10906514310315447"/>
    <n v="-0.187155529671925"/>
    <x v="37"/>
    <n v="-0.37131983340514146"/>
    <x v="37"/>
    <n v="142"/>
    <n v="86"/>
    <n v="160"/>
    <n v="86"/>
    <x v="36"/>
    <x v="34"/>
    <s v="No star"/>
    <s v="No star"/>
    <s v="No star"/>
    <s v="ODF+"/>
    <s v="ODF++"/>
    <s v="ODF++"/>
    <n v="602.53"/>
    <n v="1500"/>
    <n v="40.17"/>
    <n v="300"/>
    <n v="1500"/>
    <n v="20"/>
    <n v="896"/>
    <n v="1500"/>
    <n v="59.73"/>
    <n v="993.33"/>
    <n v="1500"/>
    <n v="66.22"/>
    <n v="2791.86"/>
    <n v="6000"/>
    <n v="46.53"/>
    <n v="1215.46"/>
    <n v="2400"/>
    <n v="50.64"/>
    <n v="1215.46"/>
    <n v="2400"/>
    <n v="50.644166666666671"/>
    <n v="963.05"/>
    <n v="1800"/>
    <n v="53.5"/>
    <n v="963.05"/>
    <n v="1800"/>
    <n v="53.50277777777778"/>
    <n v="500"/>
    <n v="1800"/>
    <n v="27.78"/>
    <n v="500"/>
    <n v="1800"/>
    <n v="27.777777777777779"/>
    <n v="2678.51"/>
    <n v="6000"/>
    <n v="44.64"/>
    <n v="2678.51"/>
    <n v="6000"/>
    <n v="44.641833333333338"/>
    <n v="902.53"/>
    <n v="3000"/>
    <n v="30.08"/>
    <n v="1715.46"/>
    <n v="4200"/>
    <n v="40.840000000000003"/>
    <n v="1715.46"/>
    <n v="4200"/>
    <n v="40.844285714285718"/>
  </r>
  <r>
    <n v="39"/>
    <x v="38"/>
    <s v="Washim"/>
    <s v="Amravati"/>
    <n v="8675"/>
    <x v="3"/>
    <n v="2214"/>
    <n v="2072"/>
    <n v="2072"/>
    <n v="3325"/>
    <n v="3178"/>
    <n v="3178"/>
    <n v="3070.1"/>
    <n v="2928.3"/>
    <n v="2928.3"/>
    <n v="4349.2"/>
    <n v="4349.2"/>
    <n v="0.18916440831074974"/>
    <n v="-0.11262065637065632"/>
    <n v="-0.11262065637065632"/>
    <n v="-0.20817744360902257"/>
    <n v="-0.42144430459408427"/>
    <n v="-0.42144430459408427"/>
    <n v="-0.14243509983388161"/>
    <x v="38"/>
    <x v="38"/>
    <x v="38"/>
    <x v="38"/>
    <n v="306.24"/>
    <n v="913.6"/>
    <n v="915"/>
    <n v="706.64"/>
    <n v="1509.3"/>
    <n v="1509.3"/>
    <n v="593.21"/>
    <n v="1412.08"/>
    <n v="1412.08"/>
    <n v="1984.11"/>
    <n v="1984.11"/>
    <n v="0.39994775339602928"/>
    <n v="-3.2563485113835375E-2"/>
    <n v="-3.4043715846994511E-2"/>
    <n v="-0.3932978602966149"/>
    <n v="-0.41439740276949577"/>
    <n v="-0.41439740276949577"/>
    <n v="-0.27728797559043172"/>
    <n v="-0.37407937227352556"/>
    <x v="38"/>
    <n v="-0.5545357868263352"/>
    <x v="38"/>
    <n v="232.44"/>
    <n v="298.10000000000002"/>
    <n v="295"/>
    <n v="421.09"/>
    <n v="522.70000000000005"/>
    <n v="525"/>
    <n v="365.77"/>
    <n v="453.88"/>
    <n v="453.88"/>
    <n v="1100"/>
    <n v="1100"/>
    <n v="0.29065565307176044"/>
    <n v="-1"/>
    <n v="-1"/>
    <n v="-0.2875632287634472"/>
    <n v="-1"/>
    <n v="-1"/>
    <n v="-0.17981245044700217"/>
    <n v="-1"/>
    <x v="11"/>
    <n v="-1"/>
    <x v="6"/>
    <n v="855.72"/>
    <n v="860.25"/>
    <n v="865"/>
    <n v="1100"/>
    <n v="1147.0899999999999"/>
    <n v="1150"/>
    <n v="1056.55"/>
    <n v="1062.31"/>
    <n v="1062.31"/>
    <n v="1484.95"/>
    <n v="1484.95"/>
    <n v="-3.073435235824797E-3"/>
    <n v="0.1098982853821563"/>
    <n v="0.10380346820809244"/>
    <n v="-0.22446363636363634"/>
    <n v="-0.16764159743350562"/>
    <n v="-0.16974782608695654"/>
    <n v="-0.1925701575883772"/>
    <n v="-0.10121339345388822"/>
    <x v="38"/>
    <n v="-0.35702212195696831"/>
    <x v="38"/>
    <n v="280"/>
    <n v="139"/>
    <n v="493"/>
    <n v="186"/>
    <x v="37"/>
    <x v="35"/>
    <s v="No star"/>
    <s v="No star"/>
    <s v="No star"/>
    <s v="ODF+"/>
    <s v="No ODF"/>
    <s v="No ODF"/>
    <n v="428.72"/>
    <n v="1500"/>
    <n v="28.58"/>
    <n v="300"/>
    <n v="1500"/>
    <n v="20"/>
    <n v="1051"/>
    <n v="1500"/>
    <n v="70.069999999999993"/>
    <n v="853.09"/>
    <n v="1500"/>
    <n v="56.87"/>
    <n v="2632.81"/>
    <n v="6000"/>
    <n v="43.88"/>
    <n v="883.85"/>
    <n v="2400"/>
    <n v="36.83"/>
    <n v="883.85"/>
    <n v="2400"/>
    <n v="36.827083333333334"/>
    <n v="954.79"/>
    <n v="1800"/>
    <n v="53.04"/>
    <n v="954.79"/>
    <n v="1800"/>
    <n v="53.043888888888887"/>
    <n v="0"/>
    <n v="1800"/>
    <n v="0"/>
    <n v="0"/>
    <n v="1800"/>
    <n v="0"/>
    <n v="1838.65"/>
    <n v="6000"/>
    <n v="30.64"/>
    <n v="1838.65"/>
    <n v="6000"/>
    <n v="30.644166666666667"/>
    <n v="728.72"/>
    <n v="3000"/>
    <n v="24.29"/>
    <n v="883.85"/>
    <n v="4200"/>
    <n v="21.04"/>
    <n v="883.85"/>
    <n v="4200"/>
    <n v="21.044047619047621"/>
  </r>
  <r>
    <n v="40"/>
    <x v="39"/>
    <s v="Washim"/>
    <s v="Amravati"/>
    <n v="34136"/>
    <x v="2"/>
    <n v="2214"/>
    <n v="2072"/>
    <n v="2072"/>
    <n v="3325"/>
    <n v="3178"/>
    <n v="3178"/>
    <n v="3400"/>
    <n v="3298.6"/>
    <n v="3298.6"/>
    <n v="4601.3999999999996"/>
    <n v="4601.3999999999996"/>
    <n v="0.5720686540198735"/>
    <n v="0.58829633204633192"/>
    <n v="0.58829633204633192"/>
    <n v="4.678496240601502E-2"/>
    <n v="3.5541220893643741E-2"/>
    <n v="3.5541220893643741E-2"/>
    <n v="2.3694117647058806E-2"/>
    <x v="39"/>
    <x v="39"/>
    <x v="39"/>
    <x v="39"/>
    <n v="306.24"/>
    <n v="913.6"/>
    <n v="915"/>
    <n v="706.64"/>
    <n v="1509.3"/>
    <n v="1509.3"/>
    <n v="737.03"/>
    <n v="1543.8"/>
    <n v="1543.8"/>
    <n v="2033.9"/>
    <n v="2033.9"/>
    <n v="1.2756334900731452"/>
    <n v="0.81148204903677756"/>
    <n v="0.80871038251366123"/>
    <n v="-1.3797690478885996E-2"/>
    <n v="9.6514940700987262E-2"/>
    <n v="9.6514940700987262E-2"/>
    <n v="-5.4461826519951684E-2"/>
    <n v="7.2010623137712185E-2"/>
    <x v="39"/>
    <n v="-0.18630709474408774"/>
    <x v="39"/>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39726779787781052"/>
    <n v="0.32052310374891024"/>
    <n v="0.31327167630057806"/>
    <n v="8.697272727272734E-2"/>
    <n v="-9.6853777820396832E-3"/>
    <n v="-1.2191304347826072E-2"/>
    <n v="7.2417102418985954E-2"/>
    <n v="-4.119717418276652E-2"/>
    <x v="39"/>
    <n v="-0.2584309271082213"/>
    <x v="39"/>
    <n v="58"/>
    <n v="46"/>
    <n v="73"/>
    <n v="60"/>
    <x v="38"/>
    <x v="36"/>
    <s v="No star"/>
    <s v="No star"/>
    <s v="No star"/>
    <s v="ODF++"/>
    <s v="ODF++"/>
    <s v="ODF++"/>
    <n v="696.89"/>
    <n v="1500"/>
    <n v="46.46"/>
    <n v="500"/>
    <n v="1500"/>
    <n v="33.33"/>
    <n v="1088"/>
    <n v="1500"/>
    <n v="72.53"/>
    <n v="1195.67"/>
    <n v="1500"/>
    <n v="79.709999999999994"/>
    <n v="3480.56"/>
    <n v="6000"/>
    <n v="58.01"/>
    <n v="1654.97"/>
    <n v="2400"/>
    <n v="68.959999999999994"/>
    <n v="1654.97"/>
    <n v="2400"/>
    <n v="68.95708333333333"/>
    <n v="1135.98"/>
    <n v="1800"/>
    <n v="63.11"/>
    <n v="1135.98"/>
    <n v="1800"/>
    <n v="63.11"/>
    <n v="500"/>
    <n v="1800"/>
    <n v="27.78"/>
    <n v="500"/>
    <n v="1800"/>
    <n v="27.777777777777779"/>
    <n v="3290.95"/>
    <n v="6000"/>
    <n v="54.85"/>
    <n v="3290.95"/>
    <n v="6000"/>
    <n v="54.849166666666662"/>
    <n v="1196.8900000000001"/>
    <n v="3000"/>
    <n v="39.9"/>
    <n v="2154.9699999999998"/>
    <n v="4200"/>
    <n v="51.31"/>
    <n v="2154.9699999999998"/>
    <n v="4200"/>
    <n v="51.308809523809515"/>
  </r>
  <r>
    <n v="41"/>
    <x v="40"/>
    <s v="Washim"/>
    <s v="Amravati"/>
    <n v="78387"/>
    <x v="1"/>
    <n v="2214"/>
    <n v="2072"/>
    <n v="2072"/>
    <n v="3325"/>
    <n v="3178"/>
    <n v="3178"/>
    <n v="3595.3"/>
    <n v="3469.2"/>
    <n v="3469.2"/>
    <n v="4328.8"/>
    <n v="4328.8"/>
    <n v="0.3865989159891598"/>
    <n v="0.73835907335907336"/>
    <n v="0.73835907335907336"/>
    <n v="-7.6712781954887274E-2"/>
    <n v="0.13337948395217122"/>
    <n v="0.13337948395217122"/>
    <n v="-0.1461268878814008"/>
    <x v="40"/>
    <x v="40"/>
    <x v="40"/>
    <x v="40"/>
    <n v="306.24"/>
    <n v="913.6"/>
    <n v="915"/>
    <n v="706.64"/>
    <n v="1509.3"/>
    <n v="1509.3"/>
    <n v="829.22"/>
    <n v="1623.2"/>
    <n v="1623.2"/>
    <n v="1999.6"/>
    <n v="1999.6"/>
    <n v="0.87666536050156751"/>
    <n v="1.1549036777583186"/>
    <n v="1.1516065573770493"/>
    <n v="-0.18670044152609525"/>
    <n v="0.30439276485788119"/>
    <n v="0.30439276485788119"/>
    <n v="-0.30692699163068904"/>
    <n v="0.21286347954657464"/>
    <x v="40"/>
    <n v="-1.5443088617723486E-2"/>
    <x v="40"/>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22145094189688216"/>
    <n v="0.31724498692240638"/>
    <n v="0.31001156069364172"/>
    <n v="-4.9799999999999976E-2"/>
    <n v="-1.2143772502593377E-2"/>
    <n v="-1.4643478260869494E-2"/>
    <n v="-0.10172055208924174"/>
    <n v="-8.9048419123262543E-2"/>
    <x v="40"/>
    <n v="-0.24900090796423802"/>
    <x v="40"/>
    <n v="65"/>
    <n v="36"/>
    <n v="429"/>
    <n v="166"/>
    <x v="39"/>
    <x v="37"/>
    <s v="No star"/>
    <s v="No star"/>
    <s v="No star"/>
    <s v="ODF++"/>
    <s v="ODF++"/>
    <s v="ODF++"/>
    <n v="574.71"/>
    <n v="1500"/>
    <n v="38.31"/>
    <n v="500"/>
    <n v="1500"/>
    <n v="33.33"/>
    <n v="950"/>
    <n v="1500"/>
    <n v="63.33"/>
    <n v="1045.22"/>
    <n v="1500"/>
    <n v="69.680000000000007"/>
    <n v="3069.93"/>
    <n v="6000"/>
    <n v="51.17"/>
    <n v="1968.72"/>
    <n v="2400"/>
    <n v="82.03"/>
    <n v="1968.72"/>
    <n v="2400"/>
    <n v="82.03"/>
    <n v="1133.1600000000001"/>
    <n v="1800"/>
    <n v="62.95"/>
    <n v="1133.1600000000001"/>
    <n v="1800"/>
    <n v="62.95333333333334"/>
    <n v="500"/>
    <n v="1800"/>
    <n v="27.78"/>
    <n v="500"/>
    <n v="1800"/>
    <n v="27.777777777777779"/>
    <n v="3601.88"/>
    <n v="6000"/>
    <n v="60.03"/>
    <n v="3601.88"/>
    <n v="6000"/>
    <n v="60.031333333333336"/>
    <n v="1074.71"/>
    <n v="3000"/>
    <n v="35.82"/>
    <n v="2468.7199999999998"/>
    <n v="4200"/>
    <n v="58.78"/>
    <n v="2468.7199999999998"/>
    <n v="4200"/>
    <n v="58.779047619047617"/>
  </r>
  <r>
    <n v="42"/>
    <x v="41"/>
    <s v="Yavatmal"/>
    <s v="Amravati"/>
    <n v="27809"/>
    <x v="2"/>
    <n v="2214"/>
    <n v="2072"/>
    <n v="2072"/>
    <n v="3325"/>
    <n v="3178"/>
    <n v="3178"/>
    <n v="3400"/>
    <n v="3298.6"/>
    <n v="3298.6"/>
    <n v="4601.3999999999996"/>
    <n v="4601.3999999999996"/>
    <n v="-7.0844625112917753E-2"/>
    <n v="-0.19143822393822399"/>
    <n v="-0.19143822393822399"/>
    <n v="-0.38130827067669171"/>
    <n v="-0.47283196979232223"/>
    <n v="-0.47283196979232223"/>
    <n v="-0.39495588235294116"/>
    <x v="41"/>
    <x v="41"/>
    <x v="41"/>
    <x v="41"/>
    <n v="306.24"/>
    <n v="913.6"/>
    <n v="915"/>
    <n v="706.64"/>
    <n v="1509.3"/>
    <n v="1509.3"/>
    <n v="737.03"/>
    <n v="1543.8"/>
    <n v="1543.8"/>
    <n v="2033.9"/>
    <n v="2033.9"/>
    <n v="0.29143808777429464"/>
    <n v="-0.33997373029772332"/>
    <n v="-0.34098360655737703"/>
    <n v="-0.44032321974414129"/>
    <n v="-0.60047704233750743"/>
    <n v="-0.60047704233750743"/>
    <n v="-0.46340040432546842"/>
    <n v="-0.60940536338904006"/>
    <x v="41"/>
    <n v="-0.70352524706229413"/>
    <x v="41"/>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5666339456831679"/>
    <n v="-0.10219122348154602"/>
    <n v="-0.10712138728323696"/>
    <n v="-0.34394545454545455"/>
    <n v="-0.32669624876862313"/>
    <n v="-0.32839999999999997"/>
    <n v="-0.35273066470540759"/>
    <n v="-0.34812076401725195"/>
    <x v="41"/>
    <n v="-0.49581554450145571"/>
    <x v="41"/>
    <n v="244"/>
    <n v="105"/>
    <n v="249"/>
    <n v="109"/>
    <x v="40"/>
    <x v="38"/>
    <s v="No star"/>
    <s v="No star"/>
    <s v="No star"/>
    <s v="ODF+"/>
    <s v="ODF+"/>
    <s v="ODF+"/>
    <n v="395.49"/>
    <n v="1500"/>
    <n v="26.37"/>
    <n v="300"/>
    <n v="1500"/>
    <n v="20"/>
    <n v="640"/>
    <n v="1500"/>
    <n v="42.67"/>
    <n v="721.66"/>
    <n v="1500"/>
    <n v="48.11"/>
    <n v="2057.15"/>
    <n v="6000"/>
    <n v="34.29"/>
    <n v="603"/>
    <n v="2400"/>
    <n v="25.13"/>
    <n v="603"/>
    <n v="2400"/>
    <n v="25.124999999999996"/>
    <n v="772.34"/>
    <n v="1800"/>
    <n v="42.91"/>
    <n v="772.34"/>
    <n v="1800"/>
    <n v="42.907777777777781"/>
    <n v="300"/>
    <n v="1800"/>
    <n v="16.670000000000002"/>
    <n v="300"/>
    <n v="1800"/>
    <n v="16.666666666666664"/>
    <n v="1675.34"/>
    <n v="6000"/>
    <n v="27.92"/>
    <n v="1675.34"/>
    <n v="6000"/>
    <n v="27.922333333333331"/>
    <n v="695.49"/>
    <n v="3000"/>
    <n v="23.18"/>
    <n v="903"/>
    <n v="4200"/>
    <n v="21.5"/>
    <n v="903"/>
    <n v="4200"/>
    <n v="21.5"/>
  </r>
  <r>
    <n v="43"/>
    <x v="42"/>
    <s v="Yavatmal"/>
    <s v="Amravati"/>
    <n v="2505"/>
    <x v="3"/>
    <n v="2214"/>
    <n v="2072"/>
    <n v="2072"/>
    <n v="3325"/>
    <n v="3178"/>
    <n v="3178"/>
    <n v="3070.1"/>
    <n v="2928.3"/>
    <n v="2928.3"/>
    <n v="4349.2"/>
    <n v="4349.2"/>
    <n v="0.58557362240289068"/>
    <n v="0.16578667953667964"/>
    <n v="0.16578667953667964"/>
    <n v="5.5777443609022564E-2"/>
    <n v="-0.23992762743864057"/>
    <n v="-0.23992762743864057"/>
    <n v="0.14343506726165275"/>
    <x v="42"/>
    <x v="42"/>
    <x v="42"/>
    <x v="42"/>
    <n v="306.24"/>
    <n v="913.6"/>
    <n v="915"/>
    <n v="706.64"/>
    <n v="1509.3"/>
    <n v="1509.3"/>
    <n v="593.21"/>
    <n v="1412.08"/>
    <n v="1412.08"/>
    <n v="1984.11"/>
    <n v="1984.11"/>
    <n v="1.2831765935214212"/>
    <n v="0.23367994746059534"/>
    <n v="0.23179234972677587"/>
    <n v="-1.0528699196195999E-2"/>
    <n v="-0.25323659974822771"/>
    <n v="-0.25323659974822771"/>
    <n v="0.17867197114006844"/>
    <n v="-0.20182284289841937"/>
    <x v="42"/>
    <n v="-0.43194177742161471"/>
    <x v="4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1449305847707196"/>
    <n v="0.14899157221737863"/>
    <n v="0.14268208092485543"/>
    <n v="0.10037272727272735"/>
    <n v="-0.13832393273413593"/>
    <n v="-0.14050434782608698"/>
    <n v="0.14562491126780572"/>
    <n v="-6.9555967655392487E-2"/>
    <x v="42"/>
    <n v="-0.33437489477760196"/>
    <x v="42"/>
    <n v="64"/>
    <n v="46"/>
    <n v="378"/>
    <n v="150"/>
    <x v="41"/>
    <x v="39"/>
    <s v="No star"/>
    <s v="No star"/>
    <s v="No star"/>
    <s v="ODF+"/>
    <s v="ODF+"/>
    <s v="ODF+"/>
    <n v="699.2"/>
    <n v="1500"/>
    <n v="46.61"/>
    <n v="300"/>
    <n v="1500"/>
    <n v="20"/>
    <n v="1300.8499999999999"/>
    <n v="1500"/>
    <n v="86.72"/>
    <n v="1210.4100000000001"/>
    <n v="1500"/>
    <n v="80.69"/>
    <n v="3510.46"/>
    <n v="6000"/>
    <n v="58.51"/>
    <n v="1127.0899999999999"/>
    <n v="2400"/>
    <n v="46.96"/>
    <n v="1127.0899999999999"/>
    <n v="2400"/>
    <n v="46.962083333333332"/>
    <n v="988.42"/>
    <n v="1800"/>
    <n v="54.91"/>
    <n v="988.42"/>
    <n v="1800"/>
    <n v="54.912222222222219"/>
    <n v="300"/>
    <n v="1800"/>
    <n v="16.670000000000002"/>
    <n v="300"/>
    <n v="1800"/>
    <n v="16.666666666666664"/>
    <n v="2415.5100000000002"/>
    <n v="6000"/>
    <n v="40.26"/>
    <n v="2415.5100000000002"/>
    <n v="6000"/>
    <n v="40.258500000000005"/>
    <n v="999.2"/>
    <n v="3000"/>
    <n v="33.31"/>
    <n v="1427.09"/>
    <n v="4200"/>
    <n v="33.979999999999997"/>
    <n v="1427.09"/>
    <n v="4200"/>
    <n v="33.978333333333332"/>
  </r>
  <r>
    <n v="44"/>
    <x v="43"/>
    <s v="Yavatmal"/>
    <s v="Amravati"/>
    <n v="25791"/>
    <x v="2"/>
    <n v="2214"/>
    <n v="2072"/>
    <n v="2072"/>
    <n v="3325"/>
    <n v="3178"/>
    <n v="3178"/>
    <n v="3400"/>
    <n v="3298.6"/>
    <n v="3298.6"/>
    <n v="4601.3999999999996"/>
    <n v="4601.3999999999996"/>
    <n v="0.52612917795844616"/>
    <n v="0.72702702702702704"/>
    <n v="0.72702702702702704"/>
    <n v="1.6195488721804485E-2"/>
    <n v="0.1259911894273128"/>
    <n v="0.1259911894273128"/>
    <n v="-6.2205882352941444E-3"/>
    <x v="43"/>
    <x v="43"/>
    <x v="43"/>
    <x v="43"/>
    <n v="306.24"/>
    <n v="913.6"/>
    <n v="915"/>
    <n v="706.64"/>
    <n v="1509.3"/>
    <n v="1509.3"/>
    <n v="737.03"/>
    <n v="1543.8"/>
    <n v="1543.8"/>
    <n v="2033.9"/>
    <n v="2033.9"/>
    <n v="1.6503396029258097"/>
    <n v="0.94512915936952702"/>
    <n v="0.94215300546448078"/>
    <n v="0.1485905128495415"/>
    <n v="0.17741337043662625"/>
    <n v="0.17741337043662625"/>
    <n v="0.10123061476466361"/>
    <n v="0.15110117890918512"/>
    <x v="43"/>
    <n v="-0.12627464477112943"/>
    <x v="4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51703828355069414"/>
    <n v="0.51273467015402496"/>
    <n v="0.5044277456647398"/>
    <n v="0.18014545454545461"/>
    <n v="0.13446198641780507"/>
    <n v="0.13159130434782601"/>
    <n v="0.16434215600979435"/>
    <n v="9.8363423053874494E-2"/>
    <x v="43"/>
    <n v="-0.15049025367853458"/>
    <x v="43"/>
    <n v="63"/>
    <n v="47"/>
    <n v="48"/>
    <n v="42"/>
    <x v="42"/>
    <x v="40"/>
    <s v="No star"/>
    <s v="No star"/>
    <s v="No star"/>
    <s v="ODF+"/>
    <s v="ODF++"/>
    <s v="ODF++"/>
    <n v="811.64"/>
    <n v="1500"/>
    <n v="54.11"/>
    <n v="300"/>
    <n v="1500"/>
    <n v="20"/>
    <n v="969.05"/>
    <n v="1500"/>
    <n v="64.599999999999994"/>
    <n v="1298.1600000000001"/>
    <n v="1500"/>
    <n v="86.54"/>
    <n v="3378.85"/>
    <n v="6000"/>
    <n v="56.31"/>
    <n v="1777.07"/>
    <n v="2400"/>
    <n v="74.040000000000006"/>
    <n v="1777.07"/>
    <n v="2400"/>
    <n v="74.044583333333335"/>
    <n v="1301.33"/>
    <n v="1800"/>
    <n v="72.3"/>
    <n v="1301.33"/>
    <n v="1800"/>
    <n v="72.296111111111102"/>
    <n v="500"/>
    <n v="1800"/>
    <n v="27.78"/>
    <n v="500"/>
    <n v="1800"/>
    <n v="27.777777777777779"/>
    <n v="3578.4"/>
    <n v="6000"/>
    <n v="59.64"/>
    <n v="3578.4"/>
    <n v="6000"/>
    <n v="59.64"/>
    <n v="1111.6400000000001"/>
    <n v="3000"/>
    <n v="37.049999999999997"/>
    <n v="2277.0700000000002"/>
    <n v="4200"/>
    <n v="54.22"/>
    <n v="2277.0700000000002"/>
    <n v="4200"/>
    <n v="54.21595238095238"/>
  </r>
  <r>
    <n v="45"/>
    <x v="44"/>
    <s v="Yavatmal"/>
    <s v="Amravati"/>
    <n v="17267"/>
    <x v="3"/>
    <n v="2214"/>
    <n v="2072"/>
    <n v="2072"/>
    <n v="3325"/>
    <n v="3178"/>
    <n v="3178"/>
    <n v="3070.1"/>
    <n v="2928.3"/>
    <n v="2928.3"/>
    <n v="4349.2"/>
    <n v="4349.2"/>
    <n v="-1"/>
    <n v="-1"/>
    <n v="-1"/>
    <n v="-1"/>
    <n v="-1"/>
    <n v="-1"/>
    <n v="-1"/>
    <x v="44"/>
    <x v="44"/>
    <x v="44"/>
    <x v="44"/>
    <n v="306.24"/>
    <n v="913.6"/>
    <n v="915"/>
    <n v="706.64"/>
    <n v="1509.3"/>
    <n v="1509.3"/>
    <n v="593.21"/>
    <n v="1412.08"/>
    <n v="1412.08"/>
    <n v="1984.11"/>
    <n v="1984.11"/>
    <n v="-1"/>
    <n v="-1"/>
    <n v="-1"/>
    <n v="-1"/>
    <n v="-1"/>
    <n v="-1"/>
    <n v="-1"/>
    <n v="-1"/>
    <x v="44"/>
    <n v="-1"/>
    <x v="44"/>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1"/>
    <n v="-1"/>
    <n v="-1"/>
    <n v="-1"/>
    <n v="-1"/>
    <n v="-1"/>
    <n v="-1"/>
    <x v="44"/>
    <n v="-1"/>
    <x v="44"/>
    <s v="NA"/>
    <s v="NA"/>
    <m/>
    <m/>
    <x v="43"/>
    <x v="41"/>
    <s v="No star"/>
    <m/>
    <m/>
    <s v="No ODF"/>
    <m/>
    <m/>
    <m/>
    <n v="1500"/>
    <n v="0"/>
    <m/>
    <n v="1500"/>
    <n v="0"/>
    <m/>
    <n v="1500"/>
    <n v="0"/>
    <m/>
    <n v="1500"/>
    <n v="0"/>
    <m/>
    <n v="6000"/>
    <n v="0"/>
    <m/>
    <n v="2400"/>
    <n v="0"/>
    <m/>
    <n v="2400"/>
    <n v="0"/>
    <m/>
    <n v="1800"/>
    <n v="0"/>
    <m/>
    <n v="1800"/>
    <n v="0"/>
    <m/>
    <n v="1800"/>
    <n v="0"/>
    <m/>
    <n v="1800"/>
    <n v="0"/>
    <m/>
    <n v="6000"/>
    <n v="0"/>
    <m/>
    <n v="6000"/>
    <n v="0"/>
    <n v="0"/>
    <n v="3000"/>
    <n v="0"/>
    <n v="0"/>
    <n v="4200"/>
    <n v="0"/>
    <n v="0"/>
    <n v="4200"/>
    <n v="0"/>
  </r>
  <r>
    <n v="46"/>
    <x v="45"/>
    <s v="Yavatmal"/>
    <s v="Amravati"/>
    <n v="44767"/>
    <x v="2"/>
    <n v="2214"/>
    <n v="2072"/>
    <n v="2072"/>
    <n v="3325"/>
    <n v="3178"/>
    <n v="3178"/>
    <n v="3400"/>
    <n v="3298.6"/>
    <n v="3298.6"/>
    <n v="4601.3999999999996"/>
    <n v="4601.3999999999996"/>
    <n v="0.32918699186991879"/>
    <n v="0.42623069498069505"/>
    <n v="0.42623069498069505"/>
    <n v="-0.11494135338345859"/>
    <n v="-7.0122718691000605E-2"/>
    <n v="-7.0122718691000605E-2"/>
    <n v="-0.1344647058823529"/>
    <x v="45"/>
    <x v="45"/>
    <x v="45"/>
    <x v="45"/>
    <n v="306.24"/>
    <n v="913.6"/>
    <n v="915"/>
    <n v="706.64"/>
    <n v="1509.3"/>
    <n v="1509.3"/>
    <n v="737.03"/>
    <n v="1543.8"/>
    <n v="1543.8"/>
    <n v="2033.9"/>
    <n v="2033.9"/>
    <n v="0.85459117032392906"/>
    <n v="0.52137697022767082"/>
    <n v="0.51904918032786895"/>
    <n v="-0.19626684025812285"/>
    <n v="-7.908964420592321E-2"/>
    <n v="-7.908964420592321E-2"/>
    <n v="-0.22940721544577553"/>
    <n v="-9.9669646327244399E-2"/>
    <x v="45"/>
    <n v="-0.31661831948473373"/>
    <x v="45"/>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23423549759267057"/>
    <n v="0.23827956989247315"/>
    <n v="0.23147976878612719"/>
    <n v="-3.9854545454545379E-2"/>
    <n v="-7.1363188590258753E-2"/>
    <n v="-7.3713043478260853E-2"/>
    <n v="-5.2711829442207113E-2"/>
    <n v="-0.10091239797770064"/>
    <x v="45"/>
    <n v="-0.30461660987296485"/>
    <x v="45"/>
    <n v="119"/>
    <n v="78"/>
    <n v="109"/>
    <n v="67"/>
    <x v="35"/>
    <x v="32"/>
    <s v="No star"/>
    <s v="No star"/>
    <s v="No star"/>
    <s v="ODF+"/>
    <s v="ODF++"/>
    <s v="ODF++"/>
    <n v="567.95000000000005"/>
    <n v="1500"/>
    <n v="37.86"/>
    <n v="300"/>
    <n v="1500"/>
    <n v="20"/>
    <n v="1018.72"/>
    <n v="1500"/>
    <n v="67.91"/>
    <n v="1056.1600000000001"/>
    <n v="1500"/>
    <n v="70.41"/>
    <n v="2942.82"/>
    <n v="6000"/>
    <n v="49.05"/>
    <n v="1389.93"/>
    <n v="2400"/>
    <n v="57.91"/>
    <n v="1389.93"/>
    <n v="2400"/>
    <n v="57.91375"/>
    <n v="1065.23"/>
    <n v="1800"/>
    <n v="59.18"/>
    <n v="1065.23"/>
    <n v="1800"/>
    <n v="59.179444444444442"/>
    <n v="500"/>
    <n v="1800"/>
    <n v="27.78"/>
    <n v="500"/>
    <n v="1800"/>
    <n v="27.777777777777779"/>
    <n v="2955.15"/>
    <n v="6000"/>
    <n v="49.25"/>
    <n v="2955.15"/>
    <n v="6000"/>
    <n v="49.252499999999998"/>
    <n v="867.95"/>
    <n v="3000"/>
    <n v="28.93"/>
    <n v="1889.93"/>
    <n v="4200"/>
    <n v="45"/>
    <n v="1889.93"/>
    <n v="4200"/>
    <n v="44.998333333333335"/>
  </r>
  <r>
    <n v="47"/>
    <x v="46"/>
    <s v="Yavatmal"/>
    <s v="Amravati"/>
    <n v="21293"/>
    <x v="3"/>
    <n v="2214"/>
    <n v="2072"/>
    <n v="2072"/>
    <n v="3325"/>
    <n v="3178"/>
    <n v="3178"/>
    <n v="3070.1"/>
    <n v="2928.3"/>
    <n v="2928.3"/>
    <n v="4349.2"/>
    <n v="4349.2"/>
    <n v="-7.5925925925925683E-3"/>
    <n v="0.24013996138996146"/>
    <n v="0.24013996138996146"/>
    <n v="-0.33919097744360899"/>
    <n v="-0.19145059786028945"/>
    <n v="-0.19145059786028945"/>
    <n v="-0.28432624344483887"/>
    <x v="46"/>
    <x v="46"/>
    <x v="46"/>
    <x v="46"/>
    <n v="306.24"/>
    <n v="913.6"/>
    <n v="915"/>
    <n v="706.64"/>
    <n v="1509.3"/>
    <n v="1509.3"/>
    <n v="593.21"/>
    <n v="1412.08"/>
    <n v="1412.08"/>
    <n v="1984.11"/>
    <n v="1984.11"/>
    <n v="-1.1853448275862054E-2"/>
    <n v="0.43504816112084055"/>
    <n v="0.43285245901639341"/>
    <n v="-0.57176214196762143"/>
    <n v="-0.13134565692705227"/>
    <n v="-0.13134565692705227"/>
    <n v="-0.48987710928676187"/>
    <n v="-7.1539856098804588E-2"/>
    <x v="46"/>
    <n v="-0.3392201037240879"/>
    <x v="46"/>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5.8745851446734887E-2"/>
    <n v="-0.11826794536471957"/>
    <n v="-0.12310982658959539"/>
    <n v="-0.26777272727272722"/>
    <n v="-0.33875284415346657"/>
    <n v="-0.34042608695652177"/>
    <n v="-0.23766030949789402"/>
    <n v="-0.28598055181632476"/>
    <x v="46"/>
    <n v="-0.48920165662143511"/>
    <x v="46"/>
    <n v="413"/>
    <n v="167"/>
    <n v="323"/>
    <n v="137"/>
    <x v="44"/>
    <x v="42"/>
    <s v="No star"/>
    <s v="No star"/>
    <s v="No star"/>
    <s v="ODF+"/>
    <s v="ODF++"/>
    <s v="ODF++"/>
    <n v="302.61"/>
    <n v="1500"/>
    <n v="20.170000000000002"/>
    <n v="300"/>
    <n v="1500"/>
    <n v="20"/>
    <n v="789.13"/>
    <n v="1500"/>
    <n v="52.61"/>
    <n v="805.45"/>
    <n v="1500"/>
    <n v="53.7"/>
    <n v="2197.19"/>
    <n v="6000"/>
    <n v="36.619999999999997"/>
    <n v="1311.06"/>
    <n v="2400"/>
    <n v="54.63"/>
    <n v="1311.06"/>
    <n v="2400"/>
    <n v="54.627499999999998"/>
    <n v="758.51"/>
    <n v="1800"/>
    <n v="42.14"/>
    <n v="758.51"/>
    <n v="1800"/>
    <n v="42.139444444444443"/>
    <n v="500"/>
    <n v="1800"/>
    <n v="27.78"/>
    <n v="500"/>
    <n v="1800"/>
    <n v="27.777777777777779"/>
    <n v="2569.5700000000002"/>
    <n v="6000"/>
    <n v="42.83"/>
    <n v="2569.5700000000002"/>
    <n v="6000"/>
    <n v="42.826166666666673"/>
    <n v="602.61"/>
    <n v="3000"/>
    <n v="20.09"/>
    <n v="1811.06"/>
    <n v="4200"/>
    <n v="43.12"/>
    <n v="1811.06"/>
    <n v="4200"/>
    <n v="43.12047619047619"/>
  </r>
  <r>
    <n v="48"/>
    <x v="47"/>
    <s v="Yavatmal"/>
    <s v="Amravati"/>
    <n v="16338"/>
    <x v="3"/>
    <n v="2214"/>
    <n v="2072"/>
    <n v="2072"/>
    <n v="3325"/>
    <n v="3178"/>
    <n v="3178"/>
    <n v="3070.1"/>
    <n v="2928.3"/>
    <n v="2928.3"/>
    <n v="4349.2"/>
    <n v="4349.2"/>
    <n v="0.57918247515808485"/>
    <n v="0.38179536679536674"/>
    <n v="0.38179536679536674"/>
    <n v="5.1521804511278177E-2"/>
    <n v="-9.9093769666456916E-2"/>
    <n v="-9.9093769666456916E-2"/>
    <n v="0.13882609686980882"/>
    <x v="47"/>
    <x v="47"/>
    <x v="47"/>
    <x v="47"/>
    <n v="306.24"/>
    <n v="913.6"/>
    <n v="915"/>
    <n v="706.64"/>
    <n v="1509.3"/>
    <n v="1509.3"/>
    <n v="593.21"/>
    <n v="1412.08"/>
    <n v="1412.08"/>
    <n v="1984.11"/>
    <n v="1984.11"/>
    <n v="1.2660331765935215"/>
    <n v="0.59794220665499132"/>
    <n v="0.59549726775956291"/>
    <n v="-1.7958224838673074E-2"/>
    <n v="-3.2743655999469851E-2"/>
    <n v="-3.2743655999469851E-2"/>
    <n v="0.16982181689452303"/>
    <n v="3.3850773327290369E-2"/>
    <x v="47"/>
    <n v="-0.26421418167339505"/>
    <x v="4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6351610339830768"/>
    <n v="0.28240627724498696"/>
    <n v="0.27536416184971102"/>
    <n v="0.13850909090909083"/>
    <n v="-3.827075469230825E-2"/>
    <n v="-4.0704347826086909E-2"/>
    <n v="0.1853296105248213"/>
    <n v="3.8482175636113856E-2"/>
    <x v="47"/>
    <n v="-0.25708609717498904"/>
    <x v="47"/>
    <n v="65"/>
    <n v="47"/>
    <n v="188"/>
    <n v="94"/>
    <x v="45"/>
    <x v="43"/>
    <s v="No star"/>
    <s v="No star"/>
    <s v="No star"/>
    <s v="ODF+"/>
    <s v="ODF+"/>
    <s v="ODF+"/>
    <n v="693.95"/>
    <n v="1500"/>
    <n v="46.26"/>
    <n v="300"/>
    <n v="1500"/>
    <n v="20"/>
    <n v="1250"/>
    <n v="1500"/>
    <n v="83.33"/>
    <n v="1252.3599999999999"/>
    <n v="1500"/>
    <n v="83.49"/>
    <n v="3496.31"/>
    <n v="6000"/>
    <n v="58.27"/>
    <n v="1459.88"/>
    <n v="2400"/>
    <n v="60.83"/>
    <n v="1459.88"/>
    <n v="2400"/>
    <n v="60.82833333333334"/>
    <n v="1103.19"/>
    <n v="1800"/>
    <n v="61.29"/>
    <n v="1103.19"/>
    <n v="1800"/>
    <n v="61.288333333333334"/>
    <n v="300"/>
    <n v="1800"/>
    <n v="16.670000000000002"/>
    <n v="300"/>
    <n v="1800"/>
    <n v="16.666666666666664"/>
    <n v="2863.08"/>
    <n v="6000"/>
    <n v="47.72"/>
    <n v="2863.08"/>
    <n v="6000"/>
    <n v="47.717999999999996"/>
    <n v="993.95"/>
    <n v="3000"/>
    <n v="33.130000000000003"/>
    <n v="1759.88"/>
    <n v="4200"/>
    <n v="41.9"/>
    <n v="1759.88"/>
    <n v="4200"/>
    <n v="41.90190476190476"/>
  </r>
  <r>
    <n v="49"/>
    <x v="48"/>
    <s v="Yavatmal"/>
    <s v="Amravati"/>
    <n v="8248"/>
    <x v="3"/>
    <n v="2214"/>
    <n v="2072"/>
    <n v="2072"/>
    <n v="3325"/>
    <n v="3178"/>
    <n v="3178"/>
    <n v="3070.1"/>
    <n v="2928.3"/>
    <n v="2928.3"/>
    <n v="4349.2"/>
    <n v="4349.2"/>
    <n v="-0.24914182475158081"/>
    <n v="-1.4570463320463347E-2"/>
    <n v="-1.4570463320463347E-2"/>
    <n v="-0.50003007518796994"/>
    <n v="-0.3575173064820642"/>
    <n v="-0.3575173064820642"/>
    <n v="-0.45851926647340474"/>
    <x v="48"/>
    <x v="48"/>
    <x v="48"/>
    <x v="48"/>
    <n v="306.24"/>
    <n v="913.6"/>
    <n v="915"/>
    <n v="706.64"/>
    <n v="1509.3"/>
    <n v="1509.3"/>
    <n v="593.21"/>
    <n v="1412.08"/>
    <n v="1412.08"/>
    <n v="1984.11"/>
    <n v="1984.11"/>
    <n v="-0.11037095088819231"/>
    <n v="1.3550788091068296E-2"/>
    <n v="1.2000000000000019E-2"/>
    <n v="-0.61445714932638962"/>
    <n v="-0.3864838004372888"/>
    <n v="-0.3864838004372888"/>
    <n v="-0.54073599568449626"/>
    <n v="-0.34424395218401221"/>
    <x v="48"/>
    <n v="-0.53330208506584809"/>
    <x v="4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3123919038937975"/>
    <n v="-5.1636152281313526E-2"/>
    <n v="-5.6843930635838105E-2"/>
    <n v="-0.55754545454545446"/>
    <n v="-0.2887829202590903"/>
    <n v="-0.29058260869565211"/>
    <n v="-0.53934977047939037"/>
    <n v="-0.23202266758290888"/>
    <x v="48"/>
    <n v="-0.45060103033772181"/>
    <x v="48"/>
    <n v="514"/>
    <n v="182"/>
    <n v="458"/>
    <n v="176"/>
    <x v="46"/>
    <x v="44"/>
    <s v="No star"/>
    <s v="No star"/>
    <s v="No star"/>
    <s v="ODF+"/>
    <s v="ODF+"/>
    <s v="ODF+"/>
    <n v="272.44"/>
    <n v="1500"/>
    <n v="18.16"/>
    <n v="300"/>
    <n v="1500"/>
    <n v="20"/>
    <n v="603.26"/>
    <n v="1500"/>
    <n v="40.22"/>
    <n v="486.7"/>
    <n v="1500"/>
    <n v="32.450000000000003"/>
    <n v="1662.4"/>
    <n v="6000"/>
    <n v="27.71"/>
    <n v="925.98"/>
    <n v="2400"/>
    <n v="38.58"/>
    <n v="925.98"/>
    <n v="2400"/>
    <n v="38.582500000000003"/>
    <n v="815.83"/>
    <n v="1800"/>
    <n v="45.32"/>
    <n v="815.83"/>
    <n v="1800"/>
    <n v="45.323888888888888"/>
    <n v="300"/>
    <n v="1800"/>
    <n v="16.670000000000002"/>
    <n v="300"/>
    <n v="1800"/>
    <n v="16.666666666666664"/>
    <n v="2041.81"/>
    <n v="6000"/>
    <n v="34.03"/>
    <n v="2041.81"/>
    <n v="6000"/>
    <n v="34.030166666666666"/>
    <n v="572.44000000000005"/>
    <n v="3000"/>
    <n v="19.079999999999998"/>
    <n v="1225.98"/>
    <n v="4200"/>
    <n v="29.19"/>
    <n v="1225.98"/>
    <n v="4200"/>
    <n v="29.189999999999998"/>
  </r>
  <r>
    <n v="50"/>
    <x v="49"/>
    <s v="Yavatmal"/>
    <s v="Amravati"/>
    <n v="1222"/>
    <x v="3"/>
    <n v="2214"/>
    <n v="2072"/>
    <n v="2072"/>
    <n v="3325"/>
    <n v="3178"/>
    <n v="3178"/>
    <n v="3070.1"/>
    <n v="2928.3"/>
    <n v="2928.3"/>
    <n v="4349.2"/>
    <n v="4349.2"/>
    <n v="-0.33565040650406508"/>
    <n v="7.6148648648648745E-2"/>
    <n v="7.6148648648648745E-2"/>
    <n v="-0.55763308270676692"/>
    <n v="-0.29837004405286338"/>
    <n v="-0.29837004405286338"/>
    <n v="-0.5209048565193316"/>
    <x v="49"/>
    <x v="49"/>
    <x v="49"/>
    <x v="49"/>
    <n v="306.24"/>
    <n v="913.6"/>
    <n v="915"/>
    <n v="706.64"/>
    <n v="1509.3"/>
    <n v="1509.3"/>
    <n v="593.21"/>
    <n v="1412.08"/>
    <n v="1412.08"/>
    <n v="1984.11"/>
    <n v="1984.11"/>
    <n v="4.8981191222570532E-2"/>
    <n v="6.6024518388791517E-2"/>
    <n v="6.4393442622950769E-2"/>
    <n v="-0.54539793954488847"/>
    <n v="-0.3547207314649175"/>
    <n v="-0.3547207314649175"/>
    <n v="-0.45847170479256927"/>
    <n v="-0.31029403433233244"/>
    <x v="49"/>
    <n v="-0.50914011823941208"/>
    <x v="49"/>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33737671200860098"/>
    <n v="0.11115373437954083"/>
    <n v="0.10505202312138728"/>
    <n v="-0.48452727272727275"/>
    <n v="-0.16670008456180416"/>
    <n v="-0.16880869565217391"/>
    <n v="-0.46332875869575507"/>
    <n v="-0.10019674106428439"/>
    <x v="49"/>
    <n v="-0.35629482474157381"/>
    <x v="49"/>
    <n v="542"/>
    <n v="184"/>
    <n v="431"/>
    <n v="167"/>
    <x v="47"/>
    <x v="45"/>
    <s v="No star"/>
    <s v="No star"/>
    <s v="No star"/>
    <s v="ODF"/>
    <s v="ODF+"/>
    <s v="ODF+"/>
    <n v="321.24"/>
    <n v="1500"/>
    <n v="21.42"/>
    <n v="200"/>
    <n v="1500"/>
    <n v="13.33"/>
    <n v="382.61"/>
    <n v="1500"/>
    <n v="25.51"/>
    <n v="567.02"/>
    <n v="1500"/>
    <n v="37.799999999999997"/>
    <n v="1470.87"/>
    <n v="6000"/>
    <n v="24.51"/>
    <n v="973.92"/>
    <n v="2400"/>
    <n v="40.58"/>
    <n v="973.92"/>
    <n v="2400"/>
    <n v="40.58"/>
    <n v="955.87"/>
    <n v="1800"/>
    <n v="53.1"/>
    <n v="955.87"/>
    <n v="1800"/>
    <n v="53.103888888888882"/>
    <n v="300"/>
    <n v="1800"/>
    <n v="16.670000000000002"/>
    <n v="300"/>
    <n v="1800"/>
    <n v="16.666666666666664"/>
    <n v="2229.7800000000002"/>
    <n v="6000"/>
    <n v="37.159999999999997"/>
    <n v="2229.7800000000002"/>
    <n v="6000"/>
    <n v="37.163000000000004"/>
    <n v="521.24"/>
    <n v="3000"/>
    <n v="17.37"/>
    <n v="1273.92"/>
    <n v="4200"/>
    <n v="30.33"/>
    <n v="1273.92"/>
    <n v="4200"/>
    <n v="30.331428571428575"/>
  </r>
  <r>
    <n v="51"/>
    <x v="50"/>
    <s v="Yavatmal"/>
    <s v="Amravati"/>
    <n v="29302"/>
    <x v="2"/>
    <n v="2214"/>
    <n v="2072"/>
    <n v="2072"/>
    <n v="3325"/>
    <n v="3178"/>
    <n v="3178"/>
    <n v="3400"/>
    <n v="3298.6"/>
    <n v="3298.6"/>
    <n v="4601.3999999999996"/>
    <n v="4601.3999999999996"/>
    <n v="0.43448961156278232"/>
    <n v="0.71571911196911187"/>
    <n v="0.71571911196911187"/>
    <n v="-4.4824060150375926E-2"/>
    <n v="0.11861862806796722"/>
    <n v="0.11861862806796722"/>
    <n v="-6.5894117647058811E-2"/>
    <x v="50"/>
    <x v="50"/>
    <x v="50"/>
    <x v="50"/>
    <n v="306.24"/>
    <n v="913.6"/>
    <n v="915"/>
    <n v="706.64"/>
    <n v="1509.3"/>
    <n v="1509.3"/>
    <n v="737.03"/>
    <n v="1543.8"/>
    <n v="1543.8"/>
    <n v="2033.9"/>
    <n v="2033.9"/>
    <n v="1.6785201149425286"/>
    <n v="1.0200415936952714"/>
    <n v="1.0169508196721311"/>
    <n v="0.16080323785803238"/>
    <n v="0.22275889485191813"/>
    <n v="0.22275889485191813"/>
    <n v="0.11293977178676581"/>
    <n v="0.19543334628837936"/>
    <x v="50"/>
    <n v="-9.2625006145828262E-2"/>
    <x v="50"/>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12238816435282571"/>
    <n v="0.40592850915431566"/>
    <n v="0.39820809248554917"/>
    <n v="-0.12686363636363632"/>
    <n v="5.4363650628983018E-2"/>
    <n v="5.169565217391308E-2"/>
    <n v="-0.13855578377117847"/>
    <n v="2.0813815106474634E-2"/>
    <x v="50"/>
    <n v="-0.2104696251615682"/>
    <x v="50"/>
    <n v="84"/>
    <n v="61"/>
    <n v="51"/>
    <n v="45"/>
    <x v="48"/>
    <x v="1"/>
    <s v="No star"/>
    <s v="No star"/>
    <s v="No star"/>
    <s v="ODF+"/>
    <s v="ODF++"/>
    <s v="ODF++"/>
    <n v="820.27"/>
    <n v="1500"/>
    <n v="54.68"/>
    <n v="300"/>
    <n v="1500"/>
    <n v="20"/>
    <n v="1095.24"/>
    <n v="1500"/>
    <n v="73.02"/>
    <n v="960.45"/>
    <n v="1500"/>
    <n v="64.03"/>
    <n v="3175.96"/>
    <n v="6000"/>
    <n v="52.93"/>
    <n v="1845.51"/>
    <n v="2400"/>
    <n v="76.900000000000006"/>
    <n v="1845.51"/>
    <n v="2400"/>
    <n v="76.896249999999995"/>
    <n v="1209.45"/>
    <n v="1800"/>
    <n v="67.19"/>
    <n v="1209.45"/>
    <n v="1800"/>
    <n v="67.191666666666677"/>
    <n v="500"/>
    <n v="1800"/>
    <n v="27.78"/>
    <n v="500"/>
    <n v="1800"/>
    <n v="27.777777777777779"/>
    <n v="3554.97"/>
    <n v="6000"/>
    <n v="59.25"/>
    <n v="3554.97"/>
    <n v="6000"/>
    <n v="59.249499999999998"/>
    <n v="1120.27"/>
    <n v="3000"/>
    <n v="37.340000000000003"/>
    <n v="2345.5100000000002"/>
    <n v="4200"/>
    <n v="55.85"/>
    <n v="2345.5100000000002"/>
    <n v="4200"/>
    <n v="55.845476190476198"/>
  </r>
  <r>
    <n v="52"/>
    <x v="51"/>
    <s v="Yavatmal"/>
    <s v="Amravati"/>
    <n v="31094"/>
    <x v="2"/>
    <n v="2214"/>
    <n v="2072"/>
    <n v="2072"/>
    <n v="3325"/>
    <n v="3178"/>
    <n v="3178"/>
    <n v="3400"/>
    <n v="3298.6"/>
    <n v="3298.6"/>
    <n v="4601.3999999999996"/>
    <n v="4601.3999999999996"/>
    <n v="0.38042005420054198"/>
    <n v="0.46067567567567569"/>
    <n v="0.46067567567567569"/>
    <n v="-8.0827067669172928E-2"/>
    <n v="-4.7665198237885467E-2"/>
    <n v="-4.7665198237885467E-2"/>
    <n v="-0.10110294117647059"/>
    <x v="51"/>
    <x v="51"/>
    <x v="51"/>
    <x v="51"/>
    <n v="306.24"/>
    <n v="913.6"/>
    <n v="915"/>
    <n v="706.64"/>
    <n v="1509.3"/>
    <n v="1509.3"/>
    <n v="737.03"/>
    <n v="1543.8"/>
    <n v="1543.8"/>
    <n v="2033.9"/>
    <n v="2033.9"/>
    <n v="0.45134535005224652"/>
    <n v="0.65142294220665498"/>
    <n v="0.64889617486338802"/>
    <n v="-0.371023434846598"/>
    <n v="-3.7103292917242789E-4"/>
    <n v="-3.7103292917242789E-4"/>
    <n v="-0.39695806140862649"/>
    <n v="-2.2710195621194421E-2"/>
    <x v="51"/>
    <n v="-0.25820345149712376"/>
    <x v="51"/>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31254382274575798"/>
    <n v="0.41561174077303109"/>
    <n v="0.40783815028901732"/>
    <n v="2.106363636363643E-2"/>
    <n v="6.1625504537569029E-2"/>
    <n v="5.8939130434782584E-2"/>
    <n v="7.3905985129111319E-3"/>
    <n v="2.7844596932789786E-2"/>
    <x v="51"/>
    <n v="-0.20503179141697017"/>
    <x v="51"/>
    <n v="96"/>
    <n v="68"/>
    <n v="96"/>
    <n v="64"/>
    <x v="49"/>
    <x v="46"/>
    <s v="No star"/>
    <s v="No star"/>
    <s v="No star"/>
    <s v="ODF+"/>
    <s v="ODF+"/>
    <s v="ODF+"/>
    <n v="444.46"/>
    <n v="1500"/>
    <n v="29.63"/>
    <n v="300"/>
    <n v="1500"/>
    <n v="20"/>
    <n v="1188.6300000000001"/>
    <n v="1500"/>
    <n v="79.239999999999995"/>
    <n v="1123.17"/>
    <n v="1500"/>
    <n v="74.88"/>
    <n v="3056.25"/>
    <n v="6000"/>
    <n v="50.94"/>
    <n v="1508.74"/>
    <n v="2400"/>
    <n v="62.86"/>
    <n v="1508.74"/>
    <n v="2400"/>
    <n v="62.864166666666662"/>
    <n v="1217.78"/>
    <n v="1800"/>
    <n v="67.650000000000006"/>
    <n v="1217.78"/>
    <n v="1800"/>
    <n v="67.654444444444437"/>
    <n v="300"/>
    <n v="1800"/>
    <n v="16.670000000000002"/>
    <n v="300"/>
    <n v="1800"/>
    <n v="16.666666666666664"/>
    <n v="3026.52"/>
    <n v="6000"/>
    <n v="50.44"/>
    <n v="3026.52"/>
    <n v="6000"/>
    <n v="50.442"/>
    <n v="744.46"/>
    <n v="3000"/>
    <n v="24.82"/>
    <n v="1808.74"/>
    <n v="4200"/>
    <n v="43.07"/>
    <n v="1808.74"/>
    <n v="4200"/>
    <n v="43.065238095238094"/>
  </r>
  <r>
    <n v="53"/>
    <x v="52"/>
    <s v="Yavatmal"/>
    <s v="Amravati"/>
    <n v="73046"/>
    <x v="1"/>
    <n v="2214"/>
    <n v="2072"/>
    <n v="2072"/>
    <n v="3325"/>
    <n v="3178"/>
    <n v="3178"/>
    <n v="3595.3"/>
    <n v="3469.2"/>
    <n v="3469.2"/>
    <n v="4328.8"/>
    <n v="4328.8"/>
    <n v="0.45593947606142721"/>
    <n v="0.71695945945945949"/>
    <n v="0.71695945945945949"/>
    <n v="-3.0541353383458703E-2"/>
    <n v="0.11942731277533039"/>
    <n v="0.11942731277533039"/>
    <n v="-0.10342669596417554"/>
    <x v="52"/>
    <x v="52"/>
    <x v="52"/>
    <x v="52"/>
    <n v="306.24"/>
    <n v="913.6"/>
    <n v="915"/>
    <n v="706.64"/>
    <n v="1509.3"/>
    <n v="1509.3"/>
    <n v="829.22"/>
    <n v="1623.2"/>
    <n v="1623.2"/>
    <n v="1999.6"/>
    <n v="1999.6"/>
    <n v="1.1141588296760712"/>
    <n v="0.76229203152364267"/>
    <n v="0.75959562841530048"/>
    <n v="-8.3776746292312826E-2"/>
    <n v="6.6739548134896992E-2"/>
    <n v="6.6739548134896992E-2"/>
    <n v="-0.21921806034586716"/>
    <n v="-8.1136027599803297E-3"/>
    <x v="52"/>
    <n v="-0.19482396479295858"/>
    <x v="52"/>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373732061889403"/>
    <n v="0.68265039232781166"/>
    <n v="0.67341040462427748"/>
    <n v="6.8663636363636343E-2"/>
    <n v="0.26188877943317446"/>
    <n v="0.25869565217391305"/>
    <n v="1.0270028704515415E-2"/>
    <n v="0.16365068773966374"/>
    <x v="52"/>
    <n v="-4.0672821382889114E-2"/>
    <x v="52"/>
    <n v="55"/>
    <n v="32"/>
    <n v="27"/>
    <n v="23"/>
    <x v="50"/>
    <x v="47"/>
    <s v="No star"/>
    <s v="No star"/>
    <s v="No star"/>
    <s v="ODF+"/>
    <s v="ODF++"/>
    <s v="ODF++"/>
    <n v="647.44000000000005"/>
    <n v="1500"/>
    <n v="43.16"/>
    <n v="300"/>
    <n v="1500"/>
    <n v="20"/>
    <n v="1100.47"/>
    <n v="1500"/>
    <n v="73.36"/>
    <n v="1175.53"/>
    <n v="1500"/>
    <n v="78.37"/>
    <n v="3223.45"/>
    <n v="6000"/>
    <n v="53.72"/>
    <n v="1610.03"/>
    <n v="2400"/>
    <n v="67.08"/>
    <n v="1610.03"/>
    <n v="2400"/>
    <n v="67.084583333333342"/>
    <n v="1447.5"/>
    <n v="1800"/>
    <n v="80.42"/>
    <n v="1447.5"/>
    <n v="1800"/>
    <n v="80.416666666666671"/>
    <n v="500"/>
    <n v="1800"/>
    <n v="27.78"/>
    <n v="500"/>
    <n v="1800"/>
    <n v="27.777777777777779"/>
    <n v="3557.54"/>
    <n v="6000"/>
    <n v="59.29"/>
    <n v="3557.54"/>
    <n v="6000"/>
    <n v="59.292333333333339"/>
    <n v="947.44"/>
    <n v="3000"/>
    <n v="31.58"/>
    <n v="2110.0300000000002"/>
    <n v="4200"/>
    <n v="50.24"/>
    <n v="2110.0300000000002"/>
    <n v="4200"/>
    <n v="50.238809523809522"/>
  </r>
  <r>
    <n v="54"/>
    <x v="53"/>
    <s v="Yavatmal"/>
    <s v="Amravati"/>
    <n v="15631"/>
    <x v="3"/>
    <n v="2214"/>
    <n v="2072"/>
    <n v="2072"/>
    <n v="3325"/>
    <n v="3178"/>
    <n v="3178"/>
    <n v="3070.1"/>
    <n v="2928.3"/>
    <n v="2928.3"/>
    <n v="4349.2"/>
    <n v="4349.2"/>
    <n v="0.43797651309846425"/>
    <n v="0.41435810810810819"/>
    <n v="0.41435810810810819"/>
    <n v="-4.2502255639097791E-2"/>
    <n v="-7.7863436123347965E-2"/>
    <n v="-7.7863436123347965E-2"/>
    <n v="3.6995537604638265E-2"/>
    <x v="53"/>
    <x v="53"/>
    <x v="53"/>
    <x v="53"/>
    <n v="306.24"/>
    <n v="913.6"/>
    <n v="915"/>
    <n v="706.64"/>
    <n v="1509.3"/>
    <n v="1509.3"/>
    <n v="593.21"/>
    <n v="1412.08"/>
    <n v="1412.08"/>
    <n v="1984.11"/>
    <n v="1984.11"/>
    <n v="1.2075496342737719"/>
    <n v="0.62065455341506137"/>
    <n v="0.61817486338797822"/>
    <n v="-4.3303520887580695E-2"/>
    <n v="-1.899556085602587E-2"/>
    <n v="-1.899556085602587E-2"/>
    <n v="0.13963014783971936"/>
    <n v="4.8545408192170549E-2"/>
    <x v="53"/>
    <n v="-0.25375609215214873"/>
    <x v="5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7245126910671707"/>
    <n v="0.33673931996512652"/>
    <n v="0.3293988439306359"/>
    <n v="-8.7918181818181854E-2"/>
    <n v="2.4758301441039025E-3"/>
    <n v="-6.0869565217335944E-5"/>
    <n v="-5.0409351190194497E-2"/>
    <n v="8.2480631830633352E-2"/>
    <x v="53"/>
    <n v="-0.22561028990875112"/>
    <x v="53"/>
    <n v="112"/>
    <n v="75"/>
    <n v="175"/>
    <n v="92"/>
    <x v="51"/>
    <x v="24"/>
    <s v="No star"/>
    <s v="No star"/>
    <s v="No star"/>
    <s v="ODF+"/>
    <s v="ODF+"/>
    <s v="ODF+"/>
    <n v="676.04"/>
    <n v="1500"/>
    <n v="45.07"/>
    <n v="300"/>
    <n v="1500"/>
    <n v="20"/>
    <n v="1204.3499999999999"/>
    <n v="1500"/>
    <n v="80.290000000000006"/>
    <n v="1003.29"/>
    <n v="1500"/>
    <n v="66.89"/>
    <n v="3183.68"/>
    <n v="6000"/>
    <n v="53.06"/>
    <n v="1480.63"/>
    <n v="2400"/>
    <n v="61.69"/>
    <n v="1480.63"/>
    <n v="2400"/>
    <n v="61.692916666666676"/>
    <n v="1149.93"/>
    <n v="1800"/>
    <n v="63.89"/>
    <n v="1149.93"/>
    <n v="1800"/>
    <n v="63.885000000000005"/>
    <n v="300"/>
    <n v="1800"/>
    <n v="16.670000000000002"/>
    <n v="300"/>
    <n v="1800"/>
    <n v="16.666666666666664"/>
    <n v="2930.55"/>
    <n v="6000"/>
    <n v="48.84"/>
    <n v="2930.55"/>
    <n v="6000"/>
    <n v="48.842500000000008"/>
    <n v="976.04"/>
    <n v="3000"/>
    <n v="32.53"/>
    <n v="1780.63"/>
    <n v="4200"/>
    <n v="42.4"/>
    <n v="1780.63"/>
    <n v="4200"/>
    <n v="42.395952380952387"/>
  </r>
  <r>
    <n v="55"/>
    <x v="54"/>
    <s v="Yavatmal"/>
    <s v="Amravati"/>
    <n v="47458"/>
    <x v="2"/>
    <n v="2214"/>
    <n v="2072"/>
    <n v="2072"/>
    <n v="3325"/>
    <n v="3178"/>
    <n v="3178"/>
    <n v="3400"/>
    <n v="3298.6"/>
    <n v="3298.6"/>
    <n v="4601.3999999999996"/>
    <n v="4601.3999999999996"/>
    <n v="0.468464317976513"/>
    <n v="0.71712355212355217"/>
    <n v="0.71712355212355217"/>
    <n v="-2.2201503759398545E-2"/>
    <n v="0.11953429830081816"/>
    <n v="0.11953429830081816"/>
    <n v="-4.3770588235294165E-2"/>
    <x v="54"/>
    <x v="54"/>
    <x v="54"/>
    <x v="54"/>
    <n v="306.24"/>
    <n v="913.6"/>
    <n v="915"/>
    <n v="706.64"/>
    <n v="1509.3"/>
    <n v="1509.3"/>
    <n v="737.03"/>
    <n v="1543.8"/>
    <n v="1543.8"/>
    <n v="2033.9"/>
    <n v="2033.9"/>
    <n v="0.87460815047021956"/>
    <n v="0.88598949211908928"/>
    <n v="0.88310382513661201"/>
    <n v="-0.18759198460319251"/>
    <n v="0.14161531835950442"/>
    <n v="0.14161531835950442"/>
    <n v="-0.22109005060852333"/>
    <n v="0.11610312216608371"/>
    <x v="54"/>
    <n v="-0.15283937263385619"/>
    <x v="54"/>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31713644650119183"/>
    <n v="0.55168846265620453"/>
    <n v="0.54316763005780333"/>
    <n v="2.4636363636363554E-2"/>
    <n v="0.16367503857587462"/>
    <n v="0.16073043478260862"/>
    <n v="1.0915483483267869E-2"/>
    <n v="0.12664691633116415"/>
    <x v="54"/>
    <n v="-0.12861488647787656"/>
    <x v="54"/>
    <n v="76"/>
    <n v="53"/>
    <n v="50"/>
    <n v="44"/>
    <x v="52"/>
    <x v="48"/>
    <s v="No star"/>
    <s v="No star"/>
    <s v="No star"/>
    <s v="ODF+"/>
    <s v="ODF++"/>
    <s v="ODF++"/>
    <n v="574.08000000000004"/>
    <n v="1500"/>
    <n v="38.270000000000003"/>
    <n v="300"/>
    <n v="1500"/>
    <n v="20"/>
    <n v="1250"/>
    <n v="1500"/>
    <n v="83.33"/>
    <n v="1127.0999999999999"/>
    <n v="1500"/>
    <n v="75.14"/>
    <n v="3251.18"/>
    <n v="6000"/>
    <n v="54.19"/>
    <n v="1723.04"/>
    <n v="2400"/>
    <n v="71.790000000000006"/>
    <n v="1723.04"/>
    <n v="2400"/>
    <n v="71.793333333333337"/>
    <n v="1334.84"/>
    <n v="1800"/>
    <n v="74.16"/>
    <n v="1334.84"/>
    <n v="1800"/>
    <n v="74.157777777777781"/>
    <n v="500"/>
    <n v="1800"/>
    <n v="27.78"/>
    <n v="500"/>
    <n v="1800"/>
    <n v="27.777777777777779"/>
    <n v="3557.88"/>
    <n v="6000"/>
    <n v="59.3"/>
    <n v="3557.88"/>
    <n v="6000"/>
    <n v="59.298000000000009"/>
    <n v="874.08"/>
    <n v="3000"/>
    <n v="29.14"/>
    <n v="2223.04"/>
    <n v="4200"/>
    <n v="52.93"/>
    <n v="2223.04"/>
    <n v="4200"/>
    <n v="52.929523809523801"/>
  </r>
  <r>
    <n v="56"/>
    <x v="55"/>
    <s v="Yavatmal"/>
    <s v="Amravati"/>
    <n v="58840"/>
    <x v="1"/>
    <n v="2214"/>
    <n v="2072"/>
    <n v="2072"/>
    <n v="3325"/>
    <n v="3178"/>
    <n v="3178"/>
    <n v="3595.3"/>
    <n v="3469.2"/>
    <n v="3469.2"/>
    <n v="4328.8"/>
    <n v="4328.8"/>
    <n v="0.36863143631436318"/>
    <n v="0.51645752895752894"/>
    <n v="0.51645752895752894"/>
    <n v="-8.8676691729323284E-2"/>
    <n v="-1.1296412838263088E-2"/>
    <n v="-1.1296412838263088E-2"/>
    <n v="-0.15719133312936334"/>
    <x v="55"/>
    <x v="55"/>
    <x v="55"/>
    <x v="55"/>
    <n v="306.24"/>
    <n v="913.6"/>
    <n v="915"/>
    <n v="706.64"/>
    <n v="1509.3"/>
    <n v="1509.3"/>
    <n v="829.22"/>
    <n v="1623.2"/>
    <n v="1623.2"/>
    <n v="1999.6"/>
    <n v="1999.6"/>
    <n v="0.66000522466039702"/>
    <n v="0.61045315236427311"/>
    <n v="0.60798907103825128"/>
    <n v="-0.28059549416959129"/>
    <n v="-2.5170608891539131E-2"/>
    <n v="-2.5170608891539131E-2"/>
    <n v="-0.38694194544270522"/>
    <n v="-9.3574420896993651E-2"/>
    <x v="55"/>
    <n v="-0.26419783956791359"/>
    <x v="55"/>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30656055719160463"/>
    <n v="0.59347863993025274"/>
    <n v="0.58472832369942196"/>
    <n v="1.6409090909090866E-2"/>
    <n v="0.19501521240704744"/>
    <n v="0.19199130434782605"/>
    <n v="-3.9129239072517551E-2"/>
    <n v="0.10198323056763636"/>
    <x v="55"/>
    <n v="-9.1512191242452925E-2"/>
    <x v="55"/>
    <n v="68"/>
    <n v="38"/>
    <n v="55"/>
    <n v="32"/>
    <x v="53"/>
    <x v="49"/>
    <s v="No star"/>
    <s v="No star"/>
    <s v="No star"/>
    <s v="ODF+"/>
    <s v="ODF+"/>
    <s v="ODF+"/>
    <n v="508.36"/>
    <n v="1500"/>
    <n v="33.89"/>
    <n v="300"/>
    <n v="1500"/>
    <n v="20"/>
    <n v="1103.74"/>
    <n v="1500"/>
    <n v="73.58"/>
    <n v="1118.05"/>
    <n v="1500"/>
    <n v="74.540000000000006"/>
    <n v="3030.15"/>
    <n v="6000"/>
    <n v="50.5"/>
    <n v="1471.31"/>
    <n v="2400"/>
    <n v="61.3"/>
    <n v="1471.31"/>
    <n v="2400"/>
    <n v="61.304583333333326"/>
    <n v="1370.79"/>
    <n v="1800"/>
    <n v="76.16"/>
    <n v="1370.79"/>
    <n v="1800"/>
    <n v="76.155000000000001"/>
    <n v="300"/>
    <n v="1800"/>
    <n v="16.670000000000002"/>
    <n v="300"/>
    <n v="1800"/>
    <n v="16.666666666666664"/>
    <n v="3142.1"/>
    <n v="6000"/>
    <n v="52.37"/>
    <n v="3142.1"/>
    <n v="6000"/>
    <n v="52.368333333333325"/>
    <n v="808.36"/>
    <n v="3000"/>
    <n v="26.95"/>
    <n v="1771.31"/>
    <n v="4200"/>
    <n v="42.17"/>
    <n v="1771.31"/>
    <n v="4200"/>
    <n v="42.174047619047613"/>
  </r>
  <r>
    <n v="57"/>
    <x v="56"/>
    <s v="Yavatmal"/>
    <s v="Amravati"/>
    <n v="139835"/>
    <x v="0"/>
    <n v="2214"/>
    <n v="2072"/>
    <n v="2072"/>
    <n v="3325"/>
    <n v="3178"/>
    <n v="3178"/>
    <n v="3878.5"/>
    <n v="3782.7"/>
    <n v="3782.7"/>
    <n v="4344.1000000000004"/>
    <n v="4344.1000000000004"/>
    <n v="0.54991869918699188"/>
    <n v="0.53513513513513522"/>
    <n v="0.53513513513513522"/>
    <n v="3.2036090225563904E-2"/>
    <n v="8.8105726872252424E-4"/>
    <n v="8.8105726872252424E-4"/>
    <n v="-0.1152455846332345"/>
    <x v="56"/>
    <x v="56"/>
    <x v="56"/>
    <x v="56"/>
    <n v="306.24"/>
    <n v="913.6"/>
    <n v="915"/>
    <n v="706.64"/>
    <n v="1509.3"/>
    <n v="1509.3"/>
    <n v="948.15"/>
    <n v="1786.5"/>
    <n v="1786.5"/>
    <n v="2014.9"/>
    <n v="2014.9"/>
    <n v="1.6900470219435735"/>
    <n v="0.74727451838879144"/>
    <n v="0.74460109289617482"/>
    <n v="0.16579870938525978"/>
    <n v="5.7649241370171599E-2"/>
    <n v="5.7649241370171599E-2"/>
    <n v="-0.13115013447239363"/>
    <n v="-0.10645955779457042"/>
    <x v="56"/>
    <n v="-0.20774728274356052"/>
    <x v="56"/>
    <n v="232.44"/>
    <n v="298.10000000000002"/>
    <n v="295"/>
    <n v="421.09"/>
    <n v="522.70000000000005"/>
    <n v="525"/>
    <n v="566.66"/>
    <n v="651.51"/>
    <n v="651.51"/>
    <n v="1020"/>
    <n v="1020"/>
    <n v="-0.13956289795215968"/>
    <n v="6.3737001006372931E-3"/>
    <n v="1.6949152542372881E-2"/>
    <n v="-0.5250421525089648"/>
    <n v="-0.42605701167017412"/>
    <n v="-0.42857142857142855"/>
    <n v="-0.64705467123142624"/>
    <n v="-0.53953124280517561"/>
    <x v="0"/>
    <n v="-0.70588235294117652"/>
    <x v="0"/>
    <n v="855.72"/>
    <n v="860.25"/>
    <n v="865"/>
    <n v="1100"/>
    <n v="1147.0899999999999"/>
    <n v="1150"/>
    <n v="1201.1099999999999"/>
    <n v="1344.7"/>
    <n v="1344.7"/>
    <n v="1496.04"/>
    <n v="1496.04"/>
    <n v="0.4744542607394942"/>
    <n v="0.49315896541702997"/>
    <n v="0.48495953757225435"/>
    <n v="0.14701818181818185"/>
    <n v="0.11978135978868275"/>
    <n v="0.11694782608695653"/>
    <n v="5.0461656301254786E-2"/>
    <n v="-4.477578642076302E-2"/>
    <x v="56"/>
    <n v="-0.14140664688109941"/>
    <x v="56"/>
    <n v="88"/>
    <n v="24"/>
    <n v="110"/>
    <n v="29"/>
    <x v="54"/>
    <x v="50"/>
    <s v="No star"/>
    <s v="No star"/>
    <s v="No star"/>
    <s v="ODF"/>
    <s v="ODF+"/>
    <s v="ODF+"/>
    <n v="823.8"/>
    <n v="1500"/>
    <n v="54.92"/>
    <n v="200"/>
    <n v="1500"/>
    <n v="13.33"/>
    <n v="1146"/>
    <n v="1500"/>
    <n v="76.400000000000006"/>
    <n v="1261.72"/>
    <n v="1500"/>
    <n v="84.11"/>
    <n v="3431.52"/>
    <n v="6000"/>
    <n v="57.19"/>
    <n v="1596.31"/>
    <n v="2400"/>
    <n v="66.510000000000005"/>
    <n v="1596.31"/>
    <n v="2400"/>
    <n v="66.512916666666669"/>
    <n v="1284.49"/>
    <n v="1800"/>
    <n v="71.36"/>
    <n v="1284.49"/>
    <n v="1800"/>
    <n v="71.360555555555564"/>
    <n v="300"/>
    <n v="1800"/>
    <n v="16.670000000000002"/>
    <n v="300"/>
    <n v="1800"/>
    <n v="16.666666666666664"/>
    <n v="3180.8"/>
    <n v="6000"/>
    <n v="53.01"/>
    <n v="3180.8"/>
    <n v="6000"/>
    <n v="53.013333333333335"/>
    <n v="1023.8"/>
    <n v="3000"/>
    <n v="34.130000000000003"/>
    <n v="1896.31"/>
    <n v="4200"/>
    <n v="45.15"/>
    <n v="1896.31"/>
    <n v="4200"/>
    <n v="45.150238095238095"/>
  </r>
  <r>
    <n v="58"/>
    <x v="57"/>
    <s v="Yavatmal"/>
    <s v="Amravati"/>
    <n v="9375"/>
    <x v="3"/>
    <n v="2214"/>
    <n v="2072"/>
    <n v="2072"/>
    <n v="3325"/>
    <n v="3178"/>
    <n v="3178"/>
    <n v="3070.1"/>
    <n v="2928.3"/>
    <n v="2928.3"/>
    <n v="4349.2"/>
    <n v="4349.2"/>
    <n v="0.36937217705510389"/>
    <n v="8.5062741312741316E-2"/>
    <n v="8.5062741312741316E-2"/>
    <n v="-8.8183458646616558E-2"/>
    <n v="-0.29255821271239774"/>
    <n v="-0.29255821271239774"/>
    <n v="-1.2478420898342056E-2"/>
    <x v="57"/>
    <x v="57"/>
    <x v="57"/>
    <x v="57"/>
    <n v="306.24"/>
    <n v="913.6"/>
    <n v="915"/>
    <n v="706.64"/>
    <n v="1509.3"/>
    <n v="1509.3"/>
    <n v="593.21"/>
    <n v="1412.08"/>
    <n v="1412.08"/>
    <n v="1984.11"/>
    <n v="1984.11"/>
    <n v="0.65840517241379304"/>
    <n v="0.17317206654991235"/>
    <n v="0.17137704918032781"/>
    <n v="-0.28128891656288912"/>
    <n v="-0.2898628503279666"/>
    <n v="-0.2898628503279666"/>
    <n v="-0.14386136444092315"/>
    <n v="-0.24097076652880856"/>
    <x v="57"/>
    <n v="-0.45980313591484345"/>
    <x v="5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1.7540784368718729E-2"/>
    <n v="1.8820110433013723E-2"/>
    <n v="1.3225433526011623E-2"/>
    <n v="-0.20842727272727271"/>
    <n v="-0.23594486919073471"/>
    <n v="-0.23787826086956518"/>
    <n v="-0.17587430788888359"/>
    <n v="-0.17496775894042219"/>
    <x v="57"/>
    <n v="-0.40978484124044579"/>
    <x v="57"/>
    <n v="159"/>
    <n v="99"/>
    <n v="429"/>
    <n v="166"/>
    <x v="39"/>
    <x v="37"/>
    <s v="No star"/>
    <s v="No star"/>
    <s v="No star"/>
    <s v="ODF+"/>
    <s v="ODF+"/>
    <s v="ODF+"/>
    <n v="507.87"/>
    <n v="1500"/>
    <n v="33.86"/>
    <n v="300"/>
    <n v="1500"/>
    <n v="20"/>
    <n v="1353.19"/>
    <n v="1500"/>
    <n v="90.21"/>
    <n v="870.73"/>
    <n v="1500"/>
    <n v="58.05"/>
    <n v="3031.79"/>
    <n v="6000"/>
    <n v="50.53"/>
    <n v="1071.81"/>
    <n v="2400"/>
    <n v="44.66"/>
    <n v="1071.81"/>
    <n v="2400"/>
    <n v="44.658749999999998"/>
    <n v="876.44"/>
    <n v="1800"/>
    <n v="48.69"/>
    <n v="876.44"/>
    <n v="1800"/>
    <n v="48.691111111111113"/>
    <n v="300"/>
    <n v="1800"/>
    <n v="16.670000000000002"/>
    <n v="300"/>
    <n v="1800"/>
    <n v="16.666666666666664"/>
    <n v="2248.25"/>
    <n v="6000"/>
    <n v="37.47"/>
    <n v="2248.25"/>
    <n v="6000"/>
    <n v="37.470833333333331"/>
    <n v="807.87"/>
    <n v="3000"/>
    <n v="26.93"/>
    <n v="1371.81"/>
    <n v="4200"/>
    <n v="32.659999999999997"/>
    <n v="1371.81"/>
    <n v="4200"/>
    <n v="32.662142857142854"/>
  </r>
  <r>
    <n v="59"/>
    <x v="58"/>
    <s v="Aurangabad"/>
    <s v="Aurangabad"/>
    <n v="1175116"/>
    <x v="4"/>
    <n v="2214"/>
    <n v="2072"/>
    <n v="2072"/>
    <n v="3325"/>
    <n v="3178"/>
    <n v="3178"/>
    <n v="4176.7"/>
    <n v="4089.2"/>
    <n v="4089.2"/>
    <n v="4089.2"/>
    <n v="4089.2"/>
    <n v="0.68456639566395672"/>
    <n v="0.81720559845559848"/>
    <n v="0.81720559845559848"/>
    <n v="0.1216932330827068"/>
    <n v="0.18478602894902454"/>
    <n v="0.18478602894902454"/>
    <n v="-0.10703904996767777"/>
    <x v="58"/>
    <x v="58"/>
    <x v="58"/>
    <x v="58"/>
    <n v="306.24"/>
    <n v="913.6"/>
    <n v="915"/>
    <n v="706.64"/>
    <n v="1509.3"/>
    <n v="1509.3"/>
    <n v="1129.3"/>
    <n v="1955.8"/>
    <n v="1955.8"/>
    <n v="1955.8"/>
    <n v="1955.8"/>
    <n v="1.1080525078369907"/>
    <n v="1.04151707530648"/>
    <n v="1.0383934426229509"/>
    <n v="-8.6423072568776085E-2"/>
    <n v="0.23575829854899633"/>
    <n v="0.23575829854899633"/>
    <n v="-0.42834499247321345"/>
    <n v="-4.63595459658451E-2"/>
    <x v="58"/>
    <n v="-4.63595459658451E-2"/>
    <x v="58"/>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x v="12"/>
    <n v="-0.31506849315068491"/>
    <x v="7"/>
    <n v="855.72"/>
    <n v="860.25"/>
    <n v="865"/>
    <n v="1100"/>
    <n v="1147.0899999999999"/>
    <n v="1150"/>
    <n v="1120.1199999999999"/>
    <n v="1403.44"/>
    <n v="1403.44"/>
    <n v="1403.44"/>
    <n v="1403.44"/>
    <n v="0.30671247604356566"/>
    <n v="0.62757337983144423"/>
    <n v="0.61863583815028889"/>
    <n v="1.6527272727272786E-2"/>
    <n v="0.22058426104316139"/>
    <n v="0.21749565217391295"/>
    <n v="-1.731957290290172E-3"/>
    <n v="-2.3656159151799602E-3"/>
    <x v="58"/>
    <n v="-2.3656159151799602E-3"/>
    <x v="58"/>
    <n v="26"/>
    <n v="8"/>
    <n v="22"/>
    <n v="6"/>
    <x v="55"/>
    <x v="51"/>
    <s v="No star"/>
    <s v="No star"/>
    <s v="No star"/>
    <s v="ODF++"/>
    <s v="ODF++"/>
    <s v="ODF++"/>
    <n v="645.57000000000005"/>
    <n v="1500"/>
    <n v="43.04"/>
    <n v="500"/>
    <n v="1500"/>
    <n v="33.33"/>
    <n v="1465.88"/>
    <n v="1500"/>
    <n v="97.73"/>
    <n v="1118.18"/>
    <n v="1500"/>
    <n v="74.55"/>
    <n v="3729.63"/>
    <n v="6000"/>
    <n v="62.16"/>
    <n v="1865.13"/>
    <n v="2400"/>
    <n v="77.709999999999994"/>
    <n v="1865.13"/>
    <n v="2400"/>
    <n v="77.713750000000005"/>
    <n v="1400.12"/>
    <n v="1800"/>
    <n v="77.78"/>
    <n v="1400.12"/>
    <n v="1800"/>
    <n v="77.784444444444432"/>
    <n v="500"/>
    <n v="1800"/>
    <n v="27.78"/>
    <n v="500"/>
    <n v="1800"/>
    <n v="27.777777777777779"/>
    <n v="3765.25"/>
    <n v="6000"/>
    <n v="62.75"/>
    <n v="3765.25"/>
    <n v="6000"/>
    <n v="62.754166666666663"/>
    <n v="1145.57"/>
    <n v="3000"/>
    <n v="38.19"/>
    <n v="2365.13"/>
    <n v="4200"/>
    <n v="56.31"/>
    <n v="2365.13"/>
    <n v="4200"/>
    <n v="56.312619047619052"/>
  </r>
  <r>
    <n v="60"/>
    <x v="59"/>
    <s v="Aurangabad"/>
    <s v="Aurangabad"/>
    <n v="27745"/>
    <x v="2"/>
    <n v="2214"/>
    <n v="2072"/>
    <n v="2072"/>
    <n v="3325"/>
    <n v="3178"/>
    <n v="3178"/>
    <n v="3400"/>
    <n v="3298.6"/>
    <n v="3298.6"/>
    <n v="4601.3999999999996"/>
    <n v="4601.3999999999996"/>
    <n v="0.57924119241192418"/>
    <n v="0.40851351351351356"/>
    <n v="0.40851351351351356"/>
    <n v="5.1560902255639113E-2"/>
    <n v="-8.1674008810572671E-2"/>
    <n v="-8.1674008810572671E-2"/>
    <n v="2.8364705882352959E-2"/>
    <x v="59"/>
    <x v="59"/>
    <x v="59"/>
    <x v="59"/>
    <n v="306.24"/>
    <n v="913.6"/>
    <n v="915"/>
    <n v="706.64"/>
    <n v="1509.3"/>
    <n v="1509.3"/>
    <n v="737.03"/>
    <n v="1543.8"/>
    <n v="1543.8"/>
    <n v="2033.9"/>
    <n v="2033.9"/>
    <n v="1.334933385579937"/>
    <n v="0.3836361646234675"/>
    <n v="0.38151912568306001"/>
    <n v="1.1901392505377516E-2"/>
    <n v="-0.16246604386139274"/>
    <n v="-0.16246604386139274"/>
    <n v="-2.9822395289201279E-2"/>
    <n v="-0.18118279569892476"/>
    <x v="59"/>
    <n v="-0.37848960125866571"/>
    <x v="59"/>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27146730238863176"/>
    <n v="0.10938680616099973"/>
    <n v="0.1032947976878613"/>
    <n v="-1.0890909090909107E-2"/>
    <n v="-0.16802517675160616"/>
    <n v="-0.17013043478260867"/>
    <n v="-2.4136044415344532E-2"/>
    <n v="-0.19449860312798045"/>
    <x v="59"/>
    <n v="-0.37699920358257277"/>
    <x v="59"/>
    <n v="55"/>
    <n v="44"/>
    <n v="116"/>
    <n v="70"/>
    <x v="56"/>
    <x v="52"/>
    <s v="No star"/>
    <s v="1 star"/>
    <s v="1 star"/>
    <s v="ODF+"/>
    <s v="ODF++"/>
    <s v="ODF++"/>
    <n v="715.05"/>
    <n v="1500"/>
    <n v="47.67"/>
    <n v="300"/>
    <n v="1500"/>
    <n v="20"/>
    <n v="1393.36"/>
    <n v="1500"/>
    <n v="92.89"/>
    <n v="1088.02"/>
    <n v="1500"/>
    <n v="72.53"/>
    <n v="3496.44"/>
    <n v="6000"/>
    <n v="58.27"/>
    <n v="1264.0899999999999"/>
    <n v="2400"/>
    <n v="52.67"/>
    <n v="1264.0899999999999"/>
    <n v="2400"/>
    <n v="52.670416666666661"/>
    <n v="954.35"/>
    <n v="1800"/>
    <n v="53.02"/>
    <n v="954.35"/>
    <n v="1800"/>
    <n v="53.019444444444439"/>
    <n v="700"/>
    <n v="1800"/>
    <n v="38.89"/>
    <n v="700"/>
    <n v="1800"/>
    <n v="38.888888888888893"/>
    <n v="2918.44"/>
    <n v="6000"/>
    <n v="48.64"/>
    <n v="2918.44"/>
    <n v="6000"/>
    <n v="48.640666666666668"/>
    <n v="1015.05"/>
    <n v="3000"/>
    <n v="33.840000000000003"/>
    <n v="1964.09"/>
    <n v="4200"/>
    <n v="46.76"/>
    <n v="1964.09"/>
    <n v="4200"/>
    <n v="46.764047619047616"/>
  </r>
  <r>
    <n v="61"/>
    <x v="60"/>
    <s v="Aurangabad"/>
    <s v="Aurangabad"/>
    <n v="40759"/>
    <x v="2"/>
    <n v="2214"/>
    <n v="2072"/>
    <n v="2072"/>
    <n v="3325"/>
    <n v="3178"/>
    <n v="3178"/>
    <n v="3400"/>
    <n v="3298.6"/>
    <n v="3298.6"/>
    <n v="4601.3999999999996"/>
    <n v="4601.3999999999996"/>
    <n v="0.41965221318879864"/>
    <n v="0.43976351351351356"/>
    <n v="0.43976351351351356"/>
    <n v="-5.4703759398496199E-2"/>
    <n v="-6.1299559471365624E-2"/>
    <n v="-6.1299559471365624E-2"/>
    <n v="-7.5555882352941139E-2"/>
    <x v="60"/>
    <x v="60"/>
    <x v="60"/>
    <x v="60"/>
    <n v="306.24"/>
    <n v="913.6"/>
    <n v="915"/>
    <n v="706.64"/>
    <n v="1509.3"/>
    <n v="1509.3"/>
    <n v="737.03"/>
    <n v="1543.8"/>
    <n v="1543.8"/>
    <n v="2033.9"/>
    <n v="2033.9"/>
    <n v="3.0237722048066844E-2"/>
    <n v="0.31234676007005252"/>
    <n v="0.3103387978142077"/>
    <n v="-0.55352088758066342"/>
    <n v="-0.20561849864175441"/>
    <n v="-0.20561849864175441"/>
    <n v="-0.57193058627192916"/>
    <n v="-0.22337090296670548"/>
    <x v="60"/>
    <n v="-0.41051182457347951"/>
    <x v="60"/>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36369373159444679"/>
    <n v="0.26035454809648362"/>
    <n v="0.25343352601156072"/>
    <n v="6.0854545454545501E-2"/>
    <n v="-5.4808253929508492E-2"/>
    <n v="-5.7199999999999973E-2"/>
    <n v="4.664866852627518E-2"/>
    <n v="-8.4884241089138113E-2"/>
    <x v="60"/>
    <n v="-0.2922199156580888"/>
    <x v="60"/>
    <n v="88"/>
    <n v="64"/>
    <n v="106"/>
    <n v="66"/>
    <x v="57"/>
    <x v="53"/>
    <s v="No star"/>
    <s v="1 star"/>
    <s v="1 star"/>
    <s v="ODF+"/>
    <s v="ODF++"/>
    <s v="ODF++"/>
    <n v="315.5"/>
    <n v="1500"/>
    <n v="21.03"/>
    <n v="300"/>
    <n v="1500"/>
    <n v="20"/>
    <n v="1360.66"/>
    <n v="1500"/>
    <n v="90.71"/>
    <n v="1166.94"/>
    <n v="1500"/>
    <n v="77.8"/>
    <n v="3143.11"/>
    <n v="6000"/>
    <n v="52.39"/>
    <n v="1198.96"/>
    <n v="2400"/>
    <n v="49.96"/>
    <n v="1198.96"/>
    <n v="2400"/>
    <n v="49.956666666666663"/>
    <n v="1084.22"/>
    <n v="1800"/>
    <n v="60.23"/>
    <n v="1084.22"/>
    <n v="1800"/>
    <n v="60.234444444444449"/>
    <n v="700"/>
    <n v="1800"/>
    <n v="38.89"/>
    <n v="700"/>
    <n v="1800"/>
    <n v="38.888888888888893"/>
    <n v="2983.19"/>
    <n v="6000"/>
    <n v="49.72"/>
    <n v="2983.19"/>
    <n v="6000"/>
    <n v="49.719833333333334"/>
    <n v="615.5"/>
    <n v="3000"/>
    <n v="20.52"/>
    <n v="1898.96"/>
    <n v="4200"/>
    <n v="45.21"/>
    <n v="1898.96"/>
    <n v="4200"/>
    <n v="45.213333333333331"/>
  </r>
  <r>
    <n v="62"/>
    <x v="61"/>
    <s v="Aurangabad"/>
    <s v="Aurangabad"/>
    <n v="15749"/>
    <x v="3"/>
    <n v="2214"/>
    <n v="2072"/>
    <n v="2072"/>
    <n v="3325"/>
    <n v="3178"/>
    <n v="3178"/>
    <n v="3070.1"/>
    <n v="2928.3"/>
    <n v="2928.3"/>
    <n v="4349.2"/>
    <n v="4349.2"/>
    <n v="0.79222673893405593"/>
    <n v="0.46403957528957518"/>
    <n v="0.46403957528957518"/>
    <n v="0.19338045112781949"/>
    <n v="-4.5471994965387105E-2"/>
    <n v="-4.5471994965387105E-2"/>
    <n v="0.29246278622846156"/>
    <x v="61"/>
    <x v="61"/>
    <x v="61"/>
    <x v="61"/>
    <n v="306.24"/>
    <n v="913.6"/>
    <n v="915"/>
    <n v="706.64"/>
    <n v="1509.3"/>
    <n v="1509.3"/>
    <n v="593.21"/>
    <n v="1412.08"/>
    <n v="1412.08"/>
    <n v="1984.11"/>
    <n v="1984.11"/>
    <n v="2.1400208986415881"/>
    <n v="0.56908931698774079"/>
    <n v="0.56668852459016394"/>
    <n v="0.36080606815351529"/>
    <n v="-5.0208706022659491E-2"/>
    <n v="-5.0208706022659491E-2"/>
    <n v="0.62101110905075763"/>
    <n v="1.518327573508587E-2"/>
    <x v="61"/>
    <n v="-0.27749973539773498"/>
    <x v="61"/>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17802552236713"/>
    <n v="0.27867480383609416"/>
    <n v="0.27165317919075149"/>
    <n v="2.515454545454552E-2"/>
    <n v="-4.106914017208755E-2"/>
    <n v="-4.3495652173913026E-2"/>
    <n v="6.7313425772561761E-2"/>
    <n v="3.5460458811458116E-2"/>
    <x v="61"/>
    <n v="-0.25924778612074484"/>
    <x v="61"/>
    <n v="25"/>
    <n v="19"/>
    <n v="144"/>
    <n v="78"/>
    <x v="58"/>
    <x v="54"/>
    <s v="No star"/>
    <s v="No star"/>
    <s v="No star"/>
    <s v="ODF++"/>
    <s v="ODF++"/>
    <s v="ODF++"/>
    <n v="961.6"/>
    <n v="1500"/>
    <n v="64.11"/>
    <n v="500"/>
    <n v="1500"/>
    <n v="33.33"/>
    <n v="1378.72"/>
    <n v="1500"/>
    <n v="91.91"/>
    <n v="1127.67"/>
    <n v="1500"/>
    <n v="75.180000000000007"/>
    <n v="3967.99"/>
    <n v="6000"/>
    <n v="66.13"/>
    <n v="1433.52"/>
    <n v="2400"/>
    <n v="59.73"/>
    <n v="1433.52"/>
    <n v="2400"/>
    <n v="59.73"/>
    <n v="1099.98"/>
    <n v="1800"/>
    <n v="61.11"/>
    <n v="1099.98"/>
    <n v="1800"/>
    <n v="61.11"/>
    <n v="500"/>
    <n v="1800"/>
    <n v="27.78"/>
    <n v="500"/>
    <n v="1800"/>
    <n v="27.777777777777779"/>
    <n v="3033.49"/>
    <n v="6000"/>
    <n v="50.56"/>
    <n v="3033.49"/>
    <n v="6000"/>
    <n v="50.558166666666658"/>
    <n v="1461.6"/>
    <n v="3000"/>
    <n v="48.72"/>
    <n v="1933.52"/>
    <n v="4200"/>
    <n v="46.04"/>
    <n v="1933.52"/>
    <n v="4200"/>
    <n v="46.036190476190477"/>
  </r>
  <r>
    <n v="63"/>
    <x v="62"/>
    <s v="Aurangabad"/>
    <s v="Aurangabad"/>
    <n v="41536"/>
    <x v="2"/>
    <n v="2214"/>
    <n v="2072"/>
    <n v="2072"/>
    <n v="3325"/>
    <n v="3178"/>
    <n v="3178"/>
    <n v="3400"/>
    <n v="3298.6"/>
    <n v="3298.6"/>
    <n v="4601.3999999999996"/>
    <n v="4601.3999999999996"/>
    <n v="0.88238482384823869"/>
    <n v="0.84046814671814662"/>
    <n v="0.84046814671814662"/>
    <n v="0.25341353383458659"/>
    <n v="0.19995280050346123"/>
    <n v="0.19995280050346123"/>
    <n v="0.22576470588235306"/>
    <x v="62"/>
    <x v="62"/>
    <x v="62"/>
    <x v="62"/>
    <n v="306.24"/>
    <n v="913.6"/>
    <n v="915"/>
    <n v="706.64"/>
    <n v="1509.3"/>
    <n v="1509.3"/>
    <n v="737.03"/>
    <n v="1543.8"/>
    <n v="1543.8"/>
    <n v="2033.9"/>
    <n v="2033.9"/>
    <n v="2.79878526645768"/>
    <n v="1.0236865148861645"/>
    <n v="1.0205901639344261"/>
    <n v="0.64629797350843421"/>
    <n v="0.22496521566289007"/>
    <n v="0.22496521566289007"/>
    <n v="0.57841607532936234"/>
    <n v="0.19759036144578312"/>
    <x v="62"/>
    <n v="-9.0987757510202161E-2"/>
    <x v="6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4454143878838871"/>
    <n v="0.4700494042429525"/>
    <n v="0.46197687861271663"/>
    <n v="0.12442727272727262"/>
    <n v="0.10245054877995623"/>
    <n v="9.9660869565217303E-2"/>
    <n v="0.1093700949835414"/>
    <n v="6.7370588880729873E-2"/>
    <x v="62"/>
    <n v="-0.17446111263431385"/>
    <x v="62"/>
    <n v="24"/>
    <n v="23"/>
    <n v="33"/>
    <n v="32"/>
    <x v="59"/>
    <x v="49"/>
    <s v="1 star"/>
    <s v="1 star"/>
    <s v="1 star"/>
    <s v="ODF+"/>
    <s v="ODF++"/>
    <s v="ODF++"/>
    <n v="1163.3399999999999"/>
    <n v="1500"/>
    <n v="77.56"/>
    <n v="500"/>
    <n v="1500"/>
    <n v="33.33"/>
    <n v="1267.3900000000001"/>
    <n v="1500"/>
    <n v="84.49"/>
    <n v="1236.8699999999999"/>
    <n v="1500"/>
    <n v="82.46"/>
    <n v="4167.6000000000004"/>
    <n v="6000"/>
    <n v="69.459999999999994"/>
    <n v="1848.84"/>
    <n v="2400"/>
    <n v="77.040000000000006"/>
    <n v="1848.84"/>
    <n v="2400"/>
    <n v="77.034999999999997"/>
    <n v="1264.6099999999999"/>
    <n v="1800"/>
    <n v="70.260000000000005"/>
    <n v="1264.6099999999999"/>
    <n v="1800"/>
    <n v="70.25611111111111"/>
    <n v="700"/>
    <n v="1800"/>
    <n v="38.89"/>
    <n v="700"/>
    <n v="1800"/>
    <n v="38.888888888888893"/>
    <n v="3813.45"/>
    <n v="6000"/>
    <n v="63.56"/>
    <n v="3813.45"/>
    <n v="6000"/>
    <n v="63.557499999999997"/>
    <n v="1663.34"/>
    <n v="3000"/>
    <n v="55.44"/>
    <n v="2548.84"/>
    <n v="4200"/>
    <n v="60.69"/>
    <n v="2548.84"/>
    <n v="4200"/>
    <n v="60.686666666666667"/>
  </r>
  <r>
    <n v="64"/>
    <x v="63"/>
    <s v="Aurangabad"/>
    <s v="Aurangabad"/>
    <n v="16665"/>
    <x v="3"/>
    <n v="2214"/>
    <n v="2072"/>
    <n v="2072"/>
    <n v="3325"/>
    <n v="3178"/>
    <n v="3178"/>
    <n v="3070.1"/>
    <n v="2928.3"/>
    <n v="2928.3"/>
    <n v="4349.2"/>
    <n v="4349.2"/>
    <n v="0.49066847335140024"/>
    <n v="0.43645270270270264"/>
    <n v="0.43645270270270264"/>
    <n v="-7.416541353383415E-3"/>
    <n v="-6.3458149779735712E-2"/>
    <n v="-6.3458149779735712E-2"/>
    <n v="7.4994299859939495E-2"/>
    <x v="63"/>
    <x v="63"/>
    <x v="63"/>
    <x v="63"/>
    <n v="306.24"/>
    <n v="913.6"/>
    <n v="915"/>
    <n v="706.64"/>
    <n v="1509.3"/>
    <n v="1509.3"/>
    <n v="593.21"/>
    <n v="1412.08"/>
    <n v="1412.08"/>
    <n v="1984.11"/>
    <n v="1984.11"/>
    <n v="0.3576933124346916"/>
    <n v="0.4756457968476358"/>
    <n v="0.47338797814207662"/>
    <n v="-0.4116098720706442"/>
    <n v="-0.10677135095739738"/>
    <n v="-0.10677135095739738"/>
    <n v="-0.29910149862611901"/>
    <n v="-4.5273638887315053E-2"/>
    <x v="63"/>
    <n v="-0.32052658370755643"/>
    <x v="63"/>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x v="13"/>
    <n v="-0.36363636363636365"/>
    <x v="4"/>
    <n v="855.72"/>
    <n v="860.25"/>
    <n v="865"/>
    <n v="1100"/>
    <n v="1147.0899999999999"/>
    <n v="1150"/>
    <n v="1056.55"/>
    <n v="1062.31"/>
    <n v="1062.31"/>
    <n v="1484.95"/>
    <n v="1484.95"/>
    <n v="0.33855700462768196"/>
    <n v="7.8965417029933108E-2"/>
    <n v="7.3040462427745603E-2"/>
    <n v="4.1300000000000059E-2"/>
    <n v="-0.19083942846681601"/>
    <n v="-0.19288695652173918"/>
    <n v="8.4122852680895477E-2"/>
    <n v="-0.12626257871995933"/>
    <x v="63"/>
    <n v="-0.37494191723627063"/>
    <x v="63"/>
    <n v="90"/>
    <n v="60"/>
    <n v="162"/>
    <n v="86"/>
    <x v="60"/>
    <x v="34"/>
    <s v="1 star"/>
    <s v="1 star"/>
    <s v="1 star"/>
    <s v="ODF+"/>
    <s v="ODF++"/>
    <s v="ODF++"/>
    <n v="415.78"/>
    <n v="1500"/>
    <n v="27.72"/>
    <n v="500"/>
    <n v="1500"/>
    <n v="33.33"/>
    <n v="1239.1300000000001"/>
    <n v="1500"/>
    <n v="82.61"/>
    <n v="1145.43"/>
    <n v="1500"/>
    <n v="76.36"/>
    <n v="3300.34"/>
    <n v="6000"/>
    <n v="55.01"/>
    <n v="1348.15"/>
    <n v="2400"/>
    <n v="56.17"/>
    <n v="1348.15"/>
    <n v="2400"/>
    <n v="56.172916666666673"/>
    <n v="928.18"/>
    <n v="1800"/>
    <n v="51.57"/>
    <n v="928.18"/>
    <n v="1800"/>
    <n v="51.565555555555555"/>
    <n v="700"/>
    <n v="1800"/>
    <n v="38.89"/>
    <n v="700"/>
    <n v="1800"/>
    <n v="38.888888888888893"/>
    <n v="2976.33"/>
    <n v="6000"/>
    <n v="49.61"/>
    <n v="2976.33"/>
    <n v="6000"/>
    <n v="49.605499999999999"/>
    <n v="915.78"/>
    <n v="3000"/>
    <n v="30.53"/>
    <n v="2048.15"/>
    <n v="4200"/>
    <n v="48.77"/>
    <n v="2048.15"/>
    <n v="4200"/>
    <n v="48.765476190476193"/>
  </r>
  <r>
    <n v="65"/>
    <x v="64"/>
    <s v="Aurangabad"/>
    <s v="Aurangabad"/>
    <n v="58230"/>
    <x v="1"/>
    <n v="2214"/>
    <n v="2072"/>
    <n v="2072"/>
    <n v="3325"/>
    <n v="3178"/>
    <n v="3178"/>
    <n v="3595.3"/>
    <n v="3469.2"/>
    <n v="3469.2"/>
    <n v="4328.8"/>
    <n v="4328.8"/>
    <n v="0.60599819331526639"/>
    <n v="0.85101833976833974"/>
    <n v="0.85101833976833974"/>
    <n v="6.937744360902251E-2"/>
    <n v="0.20683134046570167"/>
    <n v="0.20683134046570167"/>
    <n v="-1.1019942702973422E-2"/>
    <x v="64"/>
    <x v="64"/>
    <x v="64"/>
    <x v="64"/>
    <n v="306.24"/>
    <n v="913.6"/>
    <n v="915"/>
    <n v="706.64"/>
    <n v="1509.3"/>
    <n v="1509.3"/>
    <n v="829.22"/>
    <n v="1623.2"/>
    <n v="1623.2"/>
    <n v="1999.6"/>
    <n v="1999.6"/>
    <n v="1.3019527168234066"/>
    <n v="0.78473073555166373"/>
    <n v="0.78199999999999992"/>
    <n v="-2.3915996830068224E-3"/>
    <n v="8.0322003577817547E-2"/>
    <n v="8.0322003577817547E-2"/>
    <n v="-0.14986372735824025"/>
    <n v="4.5157713159191268E-3"/>
    <x v="64"/>
    <n v="-0.18457191438287654"/>
    <x v="64"/>
    <n v="232.44"/>
    <n v="298.10000000000002"/>
    <n v="295"/>
    <n v="421.09"/>
    <n v="522.70000000000005"/>
    <n v="525"/>
    <n v="448.93"/>
    <n v="602.08000000000004"/>
    <n v="602.08000000000004"/>
    <n v="1100"/>
    <n v="1100"/>
    <n v="0.29065565307176044"/>
    <n v="2.6900369003690034"/>
    <n v="2.7288135593220337"/>
    <n v="-0.2875632287634472"/>
    <n v="1.1044576238760282"/>
    <n v="1.0952380952380953"/>
    <n v="-0.33174436994631679"/>
    <n v="0.82699973425458395"/>
    <x v="14"/>
    <n v="0"/>
    <x v="5"/>
    <n v="855.72"/>
    <n v="860.25"/>
    <n v="865"/>
    <n v="1100"/>
    <n v="1147.0899999999999"/>
    <n v="1150"/>
    <n v="1163.58"/>
    <n v="1243.93"/>
    <n v="1243.93"/>
    <n v="1508.87"/>
    <n v="1508.87"/>
    <n v="0.38241480858224652"/>
    <n v="0.28425457715780295"/>
    <n v="0.27720231213872831"/>
    <n v="7.5418181818181856E-2"/>
    <n v="-3.6884638520081205E-2"/>
    <n v="-3.9321739130434803E-2"/>
    <n v="1.6655494250502854E-2"/>
    <n v="-0.11186320773676982"/>
    <x v="64"/>
    <n v="-0.2678096853937052"/>
    <x v="64"/>
    <n v="33"/>
    <n v="21"/>
    <n v="17"/>
    <n v="16"/>
    <x v="61"/>
    <x v="55"/>
    <s v="No star"/>
    <s v="3 star"/>
    <s v="3 star"/>
    <s v="ODF+"/>
    <s v="ODF++"/>
    <s v="ODF++"/>
    <n v="704.95"/>
    <n v="1500"/>
    <n v="47"/>
    <n v="300"/>
    <n v="1500"/>
    <n v="20"/>
    <n v="1367.77"/>
    <n v="1500"/>
    <n v="91.18"/>
    <n v="1182.96"/>
    <n v="1500"/>
    <n v="78.86"/>
    <n v="3555.68"/>
    <n v="6000"/>
    <n v="59.26"/>
    <n v="1630.53"/>
    <n v="2400"/>
    <n v="67.94"/>
    <n v="1630.53"/>
    <n v="2400"/>
    <n v="67.938749999999999"/>
    <n v="1104.78"/>
    <n v="1800"/>
    <n v="61.38"/>
    <n v="1104.78"/>
    <n v="1800"/>
    <n v="61.376666666666665"/>
    <n v="1100"/>
    <n v="1800"/>
    <n v="61.11"/>
    <n v="1100"/>
    <n v="1800"/>
    <n v="61.111111111111114"/>
    <n v="3835.31"/>
    <n v="6000"/>
    <n v="63.92"/>
    <n v="3835.31"/>
    <n v="6000"/>
    <n v="63.921833333333332"/>
    <n v="1004.95"/>
    <n v="3000"/>
    <n v="33.5"/>
    <n v="2730.53"/>
    <n v="4200"/>
    <n v="65.010000000000005"/>
    <n v="2730.53"/>
    <n v="4200"/>
    <n v="65.01261904761904"/>
  </r>
  <r>
    <n v="66"/>
    <x v="65"/>
    <s v="Aurangabad"/>
    <s v="Aurangabad"/>
    <n v="1250"/>
    <x v="3"/>
    <n v="2214"/>
    <n v="2072"/>
    <n v="2072"/>
    <n v="3325"/>
    <n v="3178"/>
    <n v="3178"/>
    <n v="3070.1"/>
    <n v="2928.3"/>
    <n v="2928.3"/>
    <n v="4349.2"/>
    <n v="4349.2"/>
    <n v="0.44289069557362237"/>
    <n v="-0.10988416988416992"/>
    <n v="-0.10988416988416992"/>
    <n v="-3.9230075187969941E-2"/>
    <n v="-0.41966016362492137"/>
    <n v="-0.41966016362492137"/>
    <n v="4.0539396110875883E-2"/>
    <x v="65"/>
    <x v="65"/>
    <x v="65"/>
    <x v="65"/>
    <n v="306.24"/>
    <n v="913.6"/>
    <n v="915"/>
    <n v="706.64"/>
    <n v="1509.3"/>
    <n v="1509.3"/>
    <n v="593.21"/>
    <n v="1412.08"/>
    <n v="1412.08"/>
    <n v="1984.11"/>
    <n v="1984.11"/>
    <n v="0.81152037617554851"/>
    <n v="8.6482049036777572E-2"/>
    <n v="8.481967213114755E-2"/>
    <n v="-0.21493263896750819"/>
    <n v="-0.34233750745378649"/>
    <n v="-0.34233750745378649"/>
    <n v="-6.4816843950708927E-2"/>
    <n v="-0.29705824032632705"/>
    <x v="65"/>
    <n v="-0.49972027760557625"/>
    <x v="65"/>
    <n v="232.44"/>
    <n v="298.10000000000002"/>
    <n v="295"/>
    <n v="421.09"/>
    <n v="522.70000000000005"/>
    <n v="525"/>
    <n v="365.77"/>
    <n v="453.88"/>
    <n v="453.88"/>
    <n v="1100"/>
    <n v="1100"/>
    <n v="0.29065565307176044"/>
    <n v="-1"/>
    <n v="-1"/>
    <n v="-0.2875632287634472"/>
    <n v="-1"/>
    <n v="-1"/>
    <n v="-0.17981245044700217"/>
    <n v="-1"/>
    <x v="11"/>
    <n v="-1"/>
    <x v="6"/>
    <n v="855.72"/>
    <n v="860.25"/>
    <n v="865"/>
    <n v="1100"/>
    <n v="1147.0899999999999"/>
    <n v="1150"/>
    <n v="1056.55"/>
    <n v="1062.31"/>
    <n v="1062.31"/>
    <n v="1484.95"/>
    <n v="1484.95"/>
    <n v="0.2863670359463375"/>
    <n v="-9.927346701540208E-3"/>
    <n v="-1.536416184971094E-2"/>
    <n v="6.9999999999998351E-4"/>
    <n v="-0.25750377041034261"/>
    <n v="-0.25938260869565216"/>
    <n v="4.1853201457574207E-2"/>
    <n v="-0.19824721597273859"/>
    <x v="65"/>
    <n v="-0.42643860062628369"/>
    <x v="65"/>
    <n v="108"/>
    <n v="72"/>
    <n v="492"/>
    <n v="185"/>
    <x v="62"/>
    <x v="56"/>
    <s v="No star"/>
    <s v="No star"/>
    <s v="No star"/>
    <s v="ODF+"/>
    <s v="No ODF"/>
    <s v="No ODF"/>
    <n v="554.76"/>
    <n v="1500"/>
    <n v="36.979999999999997"/>
    <n v="300"/>
    <n v="1500"/>
    <n v="20"/>
    <n v="1239.02"/>
    <n v="1500"/>
    <n v="82.6"/>
    <n v="1100.77"/>
    <n v="1500"/>
    <n v="73.38"/>
    <n v="3194.56"/>
    <n v="6000"/>
    <n v="53.24"/>
    <n v="992.61"/>
    <n v="2400"/>
    <n v="41.36"/>
    <n v="992.61"/>
    <n v="2400"/>
    <n v="41.358750000000001"/>
    <n v="851.71"/>
    <n v="1800"/>
    <n v="47.32"/>
    <n v="851.71"/>
    <n v="1800"/>
    <n v="47.31722222222222"/>
    <n v="0"/>
    <n v="1800"/>
    <n v="0"/>
    <n v="0"/>
    <n v="1800"/>
    <n v="0"/>
    <n v="1844.32"/>
    <n v="6000"/>
    <n v="30.74"/>
    <n v="1844.32"/>
    <n v="6000"/>
    <n v="30.738666666666663"/>
    <n v="854.76"/>
    <n v="3000"/>
    <n v="28.49"/>
    <n v="992.61"/>
    <n v="4200"/>
    <n v="23.63"/>
    <n v="992.61"/>
    <n v="4200"/>
    <n v="23.633571428571429"/>
  </r>
  <r>
    <n v="67"/>
    <x v="66"/>
    <s v="Aurangabad"/>
    <s v="Aurangabad"/>
    <n v="41296"/>
    <x v="2"/>
    <n v="2214"/>
    <n v="2072"/>
    <n v="2072"/>
    <n v="3325"/>
    <n v="3178"/>
    <n v="3178"/>
    <n v="3400"/>
    <n v="3298.6"/>
    <n v="3298.6"/>
    <n v="4601.3999999999996"/>
    <n v="4601.3999999999996"/>
    <n v="0.92403794037940368"/>
    <n v="0.94836872586872589"/>
    <n v="0.94836872586872589"/>
    <n v="0.28114887218045104"/>
    <n v="0.27030207677784768"/>
    <n v="0.27030207677784768"/>
    <n v="0.25288823529411758"/>
    <x v="66"/>
    <x v="66"/>
    <x v="66"/>
    <x v="66"/>
    <n v="306.24"/>
    <n v="913.6"/>
    <n v="915"/>
    <n v="706.64"/>
    <n v="1509.3"/>
    <n v="1509.3"/>
    <n v="737.03"/>
    <n v="1543.8"/>
    <n v="1543.8"/>
    <n v="2033.9"/>
    <n v="2033.9"/>
    <n v="2.0135841170323929"/>
    <n v="1.1018717162872154"/>
    <n v="1.098655737704918"/>
    <n v="0.30601154760557003"/>
    <n v="0.27229179089644207"/>
    <n v="0.27229179089644207"/>
    <n v="0.25216069902174948"/>
    <n v="0.24385930820054413"/>
    <x v="66"/>
    <n v="-5.5868036776636071E-2"/>
    <x v="66"/>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x v="6"/>
    <n v="-0.36363636363636365"/>
    <x v="4"/>
    <n v="855.72"/>
    <n v="860.25"/>
    <n v="865"/>
    <n v="1100"/>
    <n v="1147.0899999999999"/>
    <n v="1150"/>
    <n v="1114.93"/>
    <n v="1184.79"/>
    <n v="1184.79"/>
    <n v="1531.86"/>
    <n v="1531.86"/>
    <n v="0.40104239704576272"/>
    <n v="0.6469049694856146"/>
    <n v="0.63786127167630058"/>
    <n v="8.9909090909090994E-2"/>
    <n v="0.23508181572500858"/>
    <n v="0.23195652173913042"/>
    <n v="7.5314145282663503E-2"/>
    <n v="0.19578153090421091"/>
    <x v="66"/>
    <n v="-7.5143942657945176E-2"/>
    <x v="66"/>
    <n v="19"/>
    <n v="18"/>
    <n v="22"/>
    <n v="21"/>
    <x v="55"/>
    <x v="57"/>
    <s v="1 star"/>
    <s v="1 star"/>
    <s v="1 star"/>
    <s v="ODF++"/>
    <s v="ODF++"/>
    <s v="ODF++"/>
    <n v="922.88"/>
    <n v="1500"/>
    <n v="61.53"/>
    <n v="700"/>
    <n v="1500"/>
    <n v="46.67"/>
    <n v="1438.04"/>
    <n v="1500"/>
    <n v="95.87"/>
    <n v="1198.9000000000001"/>
    <n v="1500"/>
    <n v="79.930000000000007"/>
    <n v="4259.82"/>
    <n v="6000"/>
    <n v="71"/>
    <n v="1920.27"/>
    <n v="2400"/>
    <n v="80.010000000000005"/>
    <n v="1920.27"/>
    <n v="2400"/>
    <n v="80.011250000000004"/>
    <n v="1416.75"/>
    <n v="1800"/>
    <n v="78.709999999999994"/>
    <n v="1416.75"/>
    <n v="1800"/>
    <n v="78.708333333333343"/>
    <n v="700"/>
    <n v="1800"/>
    <n v="38.89"/>
    <n v="700"/>
    <n v="1800"/>
    <n v="38.888888888888893"/>
    <n v="4037.02"/>
    <n v="6000"/>
    <n v="67.28"/>
    <n v="4037.02"/>
    <n v="6000"/>
    <n v="67.283666666666662"/>
    <n v="1622.88"/>
    <n v="3000"/>
    <n v="54.1"/>
    <n v="2620.27"/>
    <n v="4200"/>
    <n v="62.39"/>
    <n v="2620.27"/>
    <n v="4200"/>
    <n v="62.387380952380958"/>
  </r>
  <r>
    <n v="68"/>
    <x v="67"/>
    <s v="Beed"/>
    <s v="Aurangabad"/>
    <n v="73975"/>
    <x v="1"/>
    <n v="2214"/>
    <n v="2072"/>
    <n v="2072"/>
    <n v="3325"/>
    <n v="3178"/>
    <n v="3178"/>
    <n v="3595.3"/>
    <n v="3469.2"/>
    <n v="3469.2"/>
    <n v="4328.8"/>
    <n v="4328.8"/>
    <n v="0.43490514905149058"/>
    <n v="0.41892374517374525"/>
    <n v="0.41892374517374525"/>
    <n v="-4.4547368421052599E-2"/>
    <n v="-7.4886721208307042E-2"/>
    <n v="-7.4886721208307042E-2"/>
    <n v="-0.11637971796512114"/>
    <x v="67"/>
    <x v="67"/>
    <x v="67"/>
    <x v="67"/>
    <n v="306.24"/>
    <n v="913.6"/>
    <n v="915"/>
    <n v="706.64"/>
    <n v="1509.3"/>
    <n v="1509.3"/>
    <n v="829.22"/>
    <n v="1623.2"/>
    <n v="1623.2"/>
    <n v="1999.6"/>
    <n v="1999.6"/>
    <n v="1.6914511494252873"/>
    <n v="0.62348949211908933"/>
    <n v="0.62100546448087435"/>
    <n v="0.16640722291407228"/>
    <n v="-1.7279533558603278E-2"/>
    <n v="-1.7279533558603278E-2"/>
    <n v="-6.0177033839029555E-3"/>
    <n v="-8.6237062592410069E-2"/>
    <x v="67"/>
    <n v="-0.2582416483296659"/>
    <x v="67"/>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20091852475108687"/>
    <n v="0.11222319093286831"/>
    <n v="0.10611560693641614"/>
    <n v="-6.5772727272727191E-2"/>
    <n v="-0.16589805507850297"/>
    <n v="-0.16800869565217394"/>
    <n v="-0.11682050224307726"/>
    <n v="-0.23083292468225711"/>
    <x v="67"/>
    <n v="-0.36588970554123285"/>
    <x v="67"/>
    <n v="59"/>
    <n v="34"/>
    <n v="69"/>
    <n v="38"/>
    <x v="63"/>
    <x v="58"/>
    <s v="No star"/>
    <s v="No star"/>
    <s v="No star"/>
    <s v="ODF+"/>
    <s v="ODF++"/>
    <s v="ODF++"/>
    <n v="824.23"/>
    <n v="1500"/>
    <n v="54.95"/>
    <n v="300"/>
    <n v="1500"/>
    <n v="20"/>
    <n v="1025"/>
    <n v="1500"/>
    <n v="68.33"/>
    <n v="1027.6500000000001"/>
    <n v="1500"/>
    <n v="68.510000000000005"/>
    <n v="3176.88"/>
    <n v="6000"/>
    <n v="52.95"/>
    <n v="1483.22"/>
    <n v="2400"/>
    <n v="61.8"/>
    <n v="1483.22"/>
    <n v="2400"/>
    <n v="61.800833333333337"/>
    <n v="956.79"/>
    <n v="1800"/>
    <n v="53.16"/>
    <n v="956.79"/>
    <n v="1800"/>
    <n v="53.154999999999994"/>
    <n v="500"/>
    <n v="1800"/>
    <n v="27.78"/>
    <n v="500"/>
    <n v="1800"/>
    <n v="27.777777777777779"/>
    <n v="2940.01"/>
    <n v="6000"/>
    <n v="49"/>
    <n v="2940.01"/>
    <n v="6000"/>
    <n v="49.000166666666672"/>
    <n v="1124.23"/>
    <n v="3000"/>
    <n v="37.47"/>
    <n v="1983.22"/>
    <n v="4200"/>
    <n v="47.22"/>
    <n v="1983.22"/>
    <n v="4200"/>
    <n v="47.219523809523814"/>
  </r>
  <r>
    <n v="69"/>
    <x v="68"/>
    <s v="Beed"/>
    <s v="Aurangabad"/>
    <n v="11972"/>
    <x v="3"/>
    <n v="2214"/>
    <n v="2072"/>
    <n v="2072"/>
    <n v="3325"/>
    <n v="3178"/>
    <n v="3178"/>
    <n v="3070.1"/>
    <n v="2928.3"/>
    <n v="2928.3"/>
    <n v="4349.2"/>
    <n v="4349.2"/>
    <n v="0.20031165311653107"/>
    <n v="0.30161679536679525"/>
    <n v="0.30161679536679525"/>
    <n v="-0.20075488721804519"/>
    <n v="-0.15136878539962245"/>
    <n v="-0.15136878539962245"/>
    <n v="-0.13439627373701188"/>
    <x v="68"/>
    <x v="68"/>
    <x v="68"/>
    <x v="68"/>
    <n v="306.24"/>
    <n v="913.6"/>
    <n v="915"/>
    <n v="706.64"/>
    <n v="1509.3"/>
    <n v="1509.3"/>
    <n v="593.21"/>
    <n v="1412.08"/>
    <n v="1412.08"/>
    <n v="1984.11"/>
    <n v="1984.11"/>
    <n v="-0.13215125391849539"/>
    <n v="0.5060201401050789"/>
    <n v="0.50371584699453564"/>
    <n v="-0.62389618476168918"/>
    <n v="-8.8385344199297597E-2"/>
    <n v="-8.8385344199297597E-2"/>
    <n v="-0.5519799059355035"/>
    <n v="-2.5621777802957223E-2"/>
    <x v="68"/>
    <n v="-0.30654046398637164"/>
    <x v="68"/>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23650259430654871"/>
    <n v="0.18692240627724493"/>
    <n v="0.1804046242774566"/>
    <n v="-3.8090909090909175E-2"/>
    <n v="-0.10987803921226753"/>
    <n v="-0.11213043478260873"/>
    <n v="1.4670389475178217E-3"/>
    <n v="-3.8839886662085446E-2"/>
    <x v="68"/>
    <n v="-0.31240109094582313"/>
    <x v="68"/>
    <n v="273"/>
    <n v="138"/>
    <n v="265"/>
    <n v="119"/>
    <x v="64"/>
    <x v="59"/>
    <s v="No star"/>
    <s v="No star"/>
    <s v="No star"/>
    <s v="ODF"/>
    <s v="ODF+"/>
    <s v="ODF+"/>
    <n v="265.77"/>
    <n v="1500"/>
    <n v="17.72"/>
    <n v="200"/>
    <n v="1500"/>
    <n v="13.33"/>
    <n v="1133.6199999999999"/>
    <n v="1500"/>
    <n v="75.569999999999993"/>
    <n v="1058.0999999999999"/>
    <n v="1500"/>
    <n v="70.540000000000006"/>
    <n v="2657.49"/>
    <n v="6000"/>
    <n v="44.29"/>
    <n v="1375.9"/>
    <n v="2400"/>
    <n v="57.33"/>
    <n v="1375.9"/>
    <n v="2400"/>
    <n v="57.329166666666673"/>
    <n v="1021.05"/>
    <n v="1800"/>
    <n v="56.73"/>
    <n v="1021.05"/>
    <n v="1800"/>
    <n v="56.724999999999994"/>
    <n v="300"/>
    <n v="1800"/>
    <n v="16.670000000000002"/>
    <n v="300"/>
    <n v="1800"/>
    <n v="16.666666666666664"/>
    <n v="2696.95"/>
    <n v="6000"/>
    <n v="44.95"/>
    <n v="2696.95"/>
    <n v="6000"/>
    <n v="44.949166666666663"/>
    <n v="465.77"/>
    <n v="3000"/>
    <n v="15.53"/>
    <n v="1675.9"/>
    <n v="4200"/>
    <n v="39.9"/>
    <n v="1675.9"/>
    <n v="4200"/>
    <n v="39.902380952380959"/>
  </r>
  <r>
    <n v="70"/>
    <x v="69"/>
    <s v="Beed"/>
    <s v="Aurangabad"/>
    <n v="146709"/>
    <x v="0"/>
    <n v="2214"/>
    <n v="2072"/>
    <n v="2072"/>
    <n v="3325"/>
    <n v="3178"/>
    <n v="3178"/>
    <n v="3878.5"/>
    <n v="3782.7"/>
    <n v="3782.7"/>
    <n v="4344.1000000000004"/>
    <n v="4344.1000000000004"/>
    <n v="0.47307136404697386"/>
    <n v="0.7477364864864865"/>
    <n v="0.7477364864864865"/>
    <n v="-1.9133834586466131E-2"/>
    <n v="0.13949339207048456"/>
    <n v="0.13949339207048456"/>
    <n v="-0.15911305917236043"/>
    <x v="69"/>
    <x v="69"/>
    <x v="69"/>
    <x v="69"/>
    <n v="306.24"/>
    <n v="913.6"/>
    <n v="915"/>
    <n v="706.64"/>
    <n v="1509.3"/>
    <n v="1509.3"/>
    <n v="948.15"/>
    <n v="1786.5"/>
    <n v="1786.5"/>
    <n v="2014.9"/>
    <n v="2014.9"/>
    <n v="0.97074190177638442"/>
    <n v="1.1803743432574429"/>
    <n v="1.1770382513661202"/>
    <n v="-0.14593003509566399"/>
    <n v="0.31981050818260126"/>
    <n v="0.31981050818260126"/>
    <n v="-0.36347624321046246"/>
    <n v="0.11502378953260566"/>
    <x v="69"/>
    <n v="-1.1370291329594561E-2"/>
    <x v="69"/>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x v="15"/>
    <n v="-0.31372549019607843"/>
    <x v="8"/>
    <n v="855.72"/>
    <n v="860.25"/>
    <n v="865"/>
    <n v="1100"/>
    <n v="1147.0899999999999"/>
    <n v="1150"/>
    <n v="1201.1099999999999"/>
    <n v="1344.7"/>
    <n v="1344.7"/>
    <n v="1496.04"/>
    <n v="1496.04"/>
    <n v="0.13220445940260833"/>
    <n v="8.0302237721592604E-2"/>
    <n v="7.4369942196531841E-2"/>
    <n v="-0.11922727272727271"/>
    <n v="-0.18983689161268941"/>
    <n v="-0.19188695652173909"/>
    <n v="-0.19337113170317446"/>
    <n v="-0.30889417713988249"/>
    <x v="69"/>
    <n v="-0.37880671639795721"/>
    <x v="69"/>
    <n v="110"/>
    <n v="30"/>
    <n v="67"/>
    <n v="22"/>
    <x v="9"/>
    <x v="25"/>
    <s v="No star"/>
    <s v="1 star"/>
    <s v="1 star"/>
    <s v="ODF++"/>
    <s v="ODF++"/>
    <s v="ODF++"/>
    <n v="603.52"/>
    <n v="1500"/>
    <n v="40.229999999999997"/>
    <n v="500"/>
    <n v="1500"/>
    <n v="33.33"/>
    <n v="1189"/>
    <n v="1500"/>
    <n v="79.27"/>
    <n v="968.85"/>
    <n v="1500"/>
    <n v="64.59"/>
    <n v="3261.38"/>
    <n v="6000"/>
    <n v="54.36"/>
    <n v="1991.99"/>
    <n v="2400"/>
    <n v="83"/>
    <n v="1991.99"/>
    <n v="2400"/>
    <n v="82.999583333333334"/>
    <n v="929.33"/>
    <n v="1800"/>
    <n v="51.63"/>
    <n v="929.33"/>
    <n v="1800"/>
    <n v="51.629444444444452"/>
    <n v="700"/>
    <n v="1800"/>
    <n v="38.89"/>
    <n v="700"/>
    <n v="1800"/>
    <n v="38.888888888888893"/>
    <n v="3621.31"/>
    <n v="6000"/>
    <n v="60.36"/>
    <n v="3621.31"/>
    <n v="6000"/>
    <n v="60.355166666666669"/>
    <n v="1103.52"/>
    <n v="3000"/>
    <n v="36.78"/>
    <n v="2691.99"/>
    <n v="4200"/>
    <n v="64.099999999999994"/>
    <n v="2691.99"/>
    <n v="4200"/>
    <n v="64.094999999999985"/>
  </r>
  <r>
    <n v="71"/>
    <x v="70"/>
    <s v="Beed"/>
    <s v="Aurangabad"/>
    <n v="20417"/>
    <x v="3"/>
    <n v="2214"/>
    <n v="2072"/>
    <n v="2072"/>
    <n v="3325"/>
    <n v="3178"/>
    <n v="3178"/>
    <n v="3070.1"/>
    <n v="2928.3"/>
    <n v="2928.3"/>
    <n v="4349.2"/>
    <n v="4349.2"/>
    <n v="-0.17748870822041554"/>
    <n v="0.14804536679536678"/>
    <n v="0.14804536679536678"/>
    <n v="-0.45231879699248123"/>
    <n v="-0.25149465072372562"/>
    <n v="-0.25149465072372562"/>
    <n v="-0.40684668251848471"/>
    <x v="70"/>
    <x v="70"/>
    <x v="70"/>
    <x v="70"/>
    <n v="306.24"/>
    <n v="913.6"/>
    <n v="915"/>
    <n v="706.64"/>
    <n v="1509.3"/>
    <n v="1509.3"/>
    <n v="593.21"/>
    <n v="1412.08"/>
    <n v="1412.08"/>
    <n v="1984.11"/>
    <n v="1984.11"/>
    <n v="1.309430512016716E-2"/>
    <n v="-6.8498248686514926E-2"/>
    <n v="-6.992349726775958E-2"/>
    <n v="-0.56095041322314054"/>
    <n v="-0.43614920824223147"/>
    <n v="-0.43614920824223147"/>
    <n v="-0.47699802767991101"/>
    <n v="-0.39732876324287575"/>
    <x v="70"/>
    <n v="-0.57108224846404687"/>
    <x v="70"/>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x v="4"/>
    <n v="-0.54545454545454541"/>
    <x v="2"/>
    <n v="855.72"/>
    <n v="860.25"/>
    <n v="865"/>
    <n v="1100"/>
    <n v="1147.0899999999999"/>
    <n v="1150"/>
    <n v="1056.55"/>
    <n v="1062.31"/>
    <n v="1062.31"/>
    <n v="1484.95"/>
    <n v="1484.95"/>
    <n v="-0.14269854625344741"/>
    <n v="0.1946875908166231"/>
    <n v="0.18812716763005782"/>
    <n v="-0.33308181818181815"/>
    <n v="-0.1040546077465586"/>
    <n v="-0.10632173913043477"/>
    <n v="-0.30565519852349626"/>
    <n v="-3.2551703363424923E-2"/>
    <x v="70"/>
    <n v="-0.30790262298393889"/>
    <x v="70"/>
    <n v="486"/>
    <n v="180"/>
    <n v="389"/>
    <n v="154"/>
    <x v="65"/>
    <x v="60"/>
    <s v="No star"/>
    <s v="No star"/>
    <s v="No star"/>
    <s v="ODF"/>
    <s v="ODF++"/>
    <s v="ODF++"/>
    <n v="310.25"/>
    <n v="1500"/>
    <n v="20.68"/>
    <n v="200"/>
    <n v="1500"/>
    <n v="13.33"/>
    <n v="577.16999999999996"/>
    <n v="1500"/>
    <n v="38.479999999999997"/>
    <n v="733.61"/>
    <n v="1500"/>
    <n v="48.91"/>
    <n v="1821.04"/>
    <n v="6000"/>
    <n v="30.35"/>
    <n v="851.02"/>
    <n v="2400"/>
    <n v="35.46"/>
    <n v="851.02"/>
    <n v="2400"/>
    <n v="35.459166666666661"/>
    <n v="1027.73"/>
    <n v="1800"/>
    <n v="57.1"/>
    <n v="1027.73"/>
    <n v="1800"/>
    <n v="57.096111111111114"/>
    <n v="500"/>
    <n v="1800"/>
    <n v="27.78"/>
    <n v="500"/>
    <n v="1800"/>
    <n v="27.777777777777779"/>
    <n v="2378.75"/>
    <n v="6000"/>
    <n v="39.65"/>
    <n v="2378.75"/>
    <n v="6000"/>
    <n v="39.645833333333336"/>
    <n v="510.25"/>
    <n v="3000"/>
    <n v="17.010000000000002"/>
    <n v="1351.02"/>
    <n v="4200"/>
    <n v="32.17"/>
    <n v="1351.02"/>
    <n v="4200"/>
    <n v="32.167142857142856"/>
  </r>
  <r>
    <n v="72"/>
    <x v="71"/>
    <s v="Beed"/>
    <s v="Aurangabad"/>
    <n v="33562"/>
    <x v="2"/>
    <n v="2214"/>
    <n v="2072"/>
    <n v="2072"/>
    <n v="3325"/>
    <n v="3178"/>
    <n v="3178"/>
    <n v="3400"/>
    <n v="3298.6"/>
    <n v="3298.6"/>
    <n v="4601.3999999999996"/>
    <n v="4601.3999999999996"/>
    <n v="0.91202800361336922"/>
    <n v="0.74481177606177607"/>
    <n v="0.74481177606177607"/>
    <n v="0.27315187969924798"/>
    <n v="0.13758653241032096"/>
    <n v="0.13758653241032096"/>
    <n v="0.24506764705882339"/>
    <x v="71"/>
    <x v="71"/>
    <x v="71"/>
    <x v="71"/>
    <n v="306.24"/>
    <n v="913.6"/>
    <n v="915"/>
    <n v="706.64"/>
    <n v="1509.3"/>
    <n v="1509.3"/>
    <n v="737.03"/>
    <n v="1543.8"/>
    <n v="1543.8"/>
    <n v="2033.9"/>
    <n v="2033.9"/>
    <n v="2.7283503134796239"/>
    <n v="0.86464535901926431"/>
    <n v="0.86179234972677587"/>
    <n v="0.61577323672591422"/>
    <n v="0.12869542171867754"/>
    <n v="0.12869542171867754"/>
    <n v="0.5491499667584766"/>
    <n v="0.10347195232543076"/>
    <x v="71"/>
    <n v="-0.16242686464427952"/>
    <x v="71"/>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409877062590567"/>
    <n v="0.40855565242662023"/>
    <n v="0.40082080924855495"/>
    <n v="9.6781818181818219E-2"/>
    <n v="5.6333853490136018E-2"/>
    <n v="5.3660869565217421E-2"/>
    <n v="8.2094840034800359E-2"/>
    <n v="2.2721326142185597E-2"/>
    <x v="71"/>
    <n v="-0.20899429451777571"/>
    <x v="71"/>
    <n v="21"/>
    <n v="19"/>
    <n v="45"/>
    <n v="39"/>
    <x v="66"/>
    <x v="61"/>
    <s v="1 star"/>
    <s v="1 star"/>
    <s v="1 star"/>
    <s v="ODF+"/>
    <s v="ODF++"/>
    <s v="ODF++"/>
    <n v="1141.77"/>
    <n v="1500"/>
    <n v="76.12"/>
    <n v="500"/>
    <n v="1500"/>
    <n v="33.33"/>
    <n v="1385"/>
    <n v="1500"/>
    <n v="92.33"/>
    <n v="1206.46"/>
    <n v="1500"/>
    <n v="80.430000000000007"/>
    <n v="4233.2299999999996"/>
    <n v="6000"/>
    <n v="70.55"/>
    <n v="1703.54"/>
    <n v="2400"/>
    <n v="70.98"/>
    <n v="1703.54"/>
    <n v="2400"/>
    <n v="70.980833333333322"/>
    <n v="1211.71"/>
    <n v="1800"/>
    <n v="67.319999999999993"/>
    <n v="1211.71"/>
    <n v="1800"/>
    <n v="67.317222222222227"/>
    <n v="700"/>
    <n v="1800"/>
    <n v="38.89"/>
    <n v="700"/>
    <n v="1800"/>
    <n v="38.888888888888893"/>
    <n v="3615.25"/>
    <n v="6000"/>
    <n v="60.25"/>
    <n v="3615.25"/>
    <n v="6000"/>
    <n v="60.254166666666663"/>
    <n v="1641.77"/>
    <n v="3000"/>
    <n v="54.73"/>
    <n v="2403.54"/>
    <n v="4200"/>
    <n v="57.23"/>
    <n v="2403.54"/>
    <n v="4200"/>
    <n v="57.227142857142852"/>
  </r>
  <r>
    <n v="73"/>
    <x v="72"/>
    <s v="Beed"/>
    <s v="Aurangabad"/>
    <n v="30704"/>
    <x v="2"/>
    <n v="2214"/>
    <n v="2072"/>
    <n v="2072"/>
    <n v="3325"/>
    <n v="3178"/>
    <n v="3178"/>
    <n v="3400"/>
    <n v="3298.6"/>
    <n v="3298.6"/>
    <n v="4601.3999999999996"/>
    <n v="4601.3999999999996"/>
    <n v="0.14877597109304422"/>
    <n v="0.24908301158301155"/>
    <n v="0.24908301158301155"/>
    <n v="-0.23507067669172937"/>
    <n v="-0.18561988672120833"/>
    <n v="-0.18561988672120833"/>
    <n v="-0.25194411764705887"/>
    <x v="72"/>
    <x v="72"/>
    <x v="72"/>
    <x v="72"/>
    <n v="306.24"/>
    <n v="913.6"/>
    <n v="915"/>
    <n v="706.64"/>
    <n v="1509.3"/>
    <n v="1509.3"/>
    <n v="737.03"/>
    <n v="1543.8"/>
    <n v="1543.8"/>
    <n v="2033.9"/>
    <n v="2033.9"/>
    <n v="0.34041927899686519"/>
    <n v="0.27385070052539395"/>
    <n v="0.27190163934426226"/>
    <n v="-0.41909600362277821"/>
    <n v="-0.22892069171138937"/>
    <n v="-0.22892069171138937"/>
    <n v="-0.44304845121636838"/>
    <n v="-0.24615235134084726"/>
    <x v="72"/>
    <n v="-0.42780372683022766"/>
    <x v="7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088907586593745"/>
    <n v="0.30695727986050558"/>
    <n v="0.29978034682080917"/>
    <n v="-0.13736363636363638"/>
    <n v="-1.9858947423480263E-2"/>
    <n v="-2.2339130434782657E-2"/>
    <n v="-0.14891517853138769"/>
    <n v="-5.1047020991061724E-2"/>
    <x v="72"/>
    <n v="-0.26604911676001725"/>
    <x v="72"/>
    <n v="308"/>
    <n v="146"/>
    <n v="173"/>
    <n v="91"/>
    <x v="0"/>
    <x v="62"/>
    <s v="No star"/>
    <s v="No star"/>
    <s v="No star"/>
    <s v="ODF+"/>
    <s v="ODF+"/>
    <s v="ODF+"/>
    <n v="410.49"/>
    <n v="1500"/>
    <n v="27.37"/>
    <n v="300"/>
    <n v="1500"/>
    <n v="20"/>
    <n v="884"/>
    <n v="1500"/>
    <n v="58.93"/>
    <n v="948.9"/>
    <n v="1500"/>
    <n v="63.26"/>
    <n v="2543.39"/>
    <n v="6000"/>
    <n v="42.39"/>
    <n v="1163.79"/>
    <n v="2400"/>
    <n v="48.49"/>
    <n v="1163.79"/>
    <n v="2400"/>
    <n v="48.491249999999994"/>
    <n v="1124.31"/>
    <n v="1800"/>
    <n v="62.46"/>
    <n v="1124.31"/>
    <n v="1800"/>
    <n v="62.461666666666659"/>
    <n v="300"/>
    <n v="1800"/>
    <n v="16.670000000000002"/>
    <n v="300"/>
    <n v="1800"/>
    <n v="16.666666666666664"/>
    <n v="2588.1"/>
    <n v="6000"/>
    <n v="43.14"/>
    <n v="2588.1"/>
    <n v="6000"/>
    <n v="43.134999999999998"/>
    <n v="710.49"/>
    <n v="3000"/>
    <n v="23.68"/>
    <n v="1463.79"/>
    <n v="4200"/>
    <n v="34.85"/>
    <n v="1463.79"/>
    <n v="4200"/>
    <n v="34.852142857142852"/>
  </r>
  <r>
    <n v="74"/>
    <x v="73"/>
    <s v="Beed"/>
    <s v="Aurangabad"/>
    <n v="49453"/>
    <x v="2"/>
    <n v="2214"/>
    <n v="2072"/>
    <n v="2072"/>
    <n v="3325"/>
    <n v="3178"/>
    <n v="3178"/>
    <n v="3400"/>
    <n v="3298.6"/>
    <n v="3298.6"/>
    <n v="4601.3999999999996"/>
    <n v="4601.3999999999996"/>
    <n v="-0.2884281842818428"/>
    <n v="-2.4377413127413122E-2"/>
    <n v="-2.4377413127413122E-2"/>
    <n v="-0.52618947368421054"/>
    <n v="-0.36391126494650722"/>
    <n v="-0.36391126494650722"/>
    <n v="-0.53664117647058818"/>
    <x v="73"/>
    <x v="73"/>
    <x v="73"/>
    <x v="73"/>
    <n v="306.24"/>
    <n v="913.6"/>
    <n v="915"/>
    <n v="706.64"/>
    <n v="1509.3"/>
    <n v="1509.3"/>
    <n v="737.03"/>
    <n v="1543.8"/>
    <n v="1543.8"/>
    <n v="2033.9"/>
    <n v="2033.9"/>
    <n v="0.15004571577847436"/>
    <n v="0.11766637478108581"/>
    <n v="0.11595628415300549"/>
    <n v="-0.50159911694780934"/>
    <n v="-0.32346120718213739"/>
    <n v="-0.32346120718213739"/>
    <n v="-0.52214970896707058"/>
    <n v="-0.33858012695945067"/>
    <x v="73"/>
    <n v="-0.49795958503367915"/>
    <x v="73"/>
    <n v="232.44"/>
    <n v="298.10000000000002"/>
    <n v="295"/>
    <n v="421.09"/>
    <n v="522.70000000000005"/>
    <n v="525"/>
    <n v="433.64"/>
    <n v="570"/>
    <n v="570"/>
    <n v="1100"/>
    <n v="1100"/>
    <n v="0.29065565307176044"/>
    <n v="-1"/>
    <n v="-1"/>
    <n v="-0.2875632287634472"/>
    <n v="-1"/>
    <n v="-1"/>
    <n v="-0.30818190203855733"/>
    <n v="-1"/>
    <x v="11"/>
    <n v="-1"/>
    <x v="6"/>
    <n v="855.72"/>
    <n v="860.25"/>
    <n v="865"/>
    <n v="1100"/>
    <n v="1147.0899999999999"/>
    <n v="1150"/>
    <n v="1114.93"/>
    <n v="1184.79"/>
    <n v="1184.79"/>
    <n v="1531.86"/>
    <n v="1531.86"/>
    <n v="-0.17366661992240454"/>
    <n v="0.16290613193838999"/>
    <n v="0.15652023121387282"/>
    <n v="-0.35717272727272725"/>
    <n v="-0.12788883173944499"/>
    <n v="-0.13009565217391306"/>
    <n v="-0.36578081135138529"/>
    <n v="-0.15563939601110743"/>
    <x v="73"/>
    <n v="-0.34694423772407396"/>
    <x v="73"/>
    <n v="277"/>
    <n v="107"/>
    <n v="230"/>
    <n v="107"/>
    <x v="67"/>
    <x v="63"/>
    <s v="No star"/>
    <s v="No star"/>
    <s v="No star"/>
    <s v="ODF+"/>
    <s v="No ODF"/>
    <s v="No ODF"/>
    <n v="352.19"/>
    <n v="1500"/>
    <n v="23.48"/>
    <n v="300"/>
    <n v="1500"/>
    <n v="20"/>
    <n v="216.11"/>
    <n v="1500"/>
    <n v="14.41"/>
    <n v="707.11"/>
    <n v="1500"/>
    <n v="47.14"/>
    <n v="1575.42"/>
    <n v="6000"/>
    <n v="26.26"/>
    <n v="1021.1"/>
    <n v="2400"/>
    <n v="42.55"/>
    <n v="1021.1"/>
    <n v="2400"/>
    <n v="42.545833333333334"/>
    <n v="1000.39"/>
    <n v="1800"/>
    <n v="55.58"/>
    <n v="1000.39"/>
    <n v="1800"/>
    <n v="55.577222222222225"/>
    <n v="0"/>
    <n v="1800"/>
    <n v="0"/>
    <n v="0"/>
    <n v="1800"/>
    <n v="0"/>
    <n v="2021.49"/>
    <n v="6000"/>
    <n v="33.69"/>
    <n v="2021.49"/>
    <n v="6000"/>
    <n v="33.691500000000005"/>
    <n v="652.19000000000005"/>
    <n v="3000"/>
    <n v="21.74"/>
    <n v="1021.1"/>
    <n v="4200"/>
    <n v="24.31"/>
    <n v="1021.1"/>
    <n v="4200"/>
    <n v="24.311904761904763"/>
  </r>
  <r>
    <n v="75"/>
    <x v="74"/>
    <s v="Beed"/>
    <s v="Aurangabad"/>
    <n v="90975"/>
    <x v="1"/>
    <n v="2214"/>
    <n v="2072"/>
    <n v="2072"/>
    <n v="3325"/>
    <n v="3178"/>
    <n v="3178"/>
    <n v="3595.3"/>
    <n v="3469.2"/>
    <n v="3469.2"/>
    <n v="4328.8"/>
    <n v="4328.8"/>
    <n v="0.4042457091237579"/>
    <n v="0.48082528957528958"/>
    <n v="0.48082528957528958"/>
    <n v="-6.4962406015037596E-2"/>
    <n v="-3.4528005034612973E-2"/>
    <n v="-3.4528005034612973E-2"/>
    <n v="-0.13525992267682813"/>
    <x v="74"/>
    <x v="74"/>
    <x v="74"/>
    <x v="74"/>
    <n v="306.24"/>
    <n v="913.6"/>
    <n v="915"/>
    <n v="706.64"/>
    <n v="1509.3"/>
    <n v="1509.3"/>
    <n v="829.22"/>
    <n v="1623.2"/>
    <n v="1623.2"/>
    <n v="1999.6"/>
    <n v="1999.6"/>
    <n v="1.3895963949843257"/>
    <n v="0.61077057793344991"/>
    <n v="0.60830601092896164"/>
    <n v="3.5590965696818716E-2"/>
    <n v="-2.4978466838931988E-2"/>
    <n v="-2.4978466838931988E-2"/>
    <n v="-0.11749596005885056"/>
    <n v="-9.3395761458846802E-2"/>
    <x v="74"/>
    <n v="-0.26405281056211244"/>
    <x v="74"/>
    <n v="232.44"/>
    <n v="298.10000000000002"/>
    <n v="295"/>
    <n v="421.09"/>
    <n v="522.70000000000005"/>
    <n v="525"/>
    <n v="448.93"/>
    <n v="602.08000000000004"/>
    <n v="602.08000000000004"/>
    <n v="1100"/>
    <n v="1100"/>
    <n v="-1"/>
    <n v="0.67728950016772882"/>
    <n v="0.69491525423728817"/>
    <n v="-1"/>
    <n v="-4.3428352783623579E-2"/>
    <n v="-4.7619047619047616E-2"/>
    <n v="-1"/>
    <n v="-0.16954557533882547"/>
    <x v="8"/>
    <n v="-0.54545454545454541"/>
    <x v="2"/>
    <n v="855.72"/>
    <n v="860.25"/>
    <n v="865"/>
    <n v="1100"/>
    <n v="1147.0899999999999"/>
    <n v="1150"/>
    <n v="1163.58"/>
    <n v="1243.93"/>
    <n v="1243.93"/>
    <n v="1508.87"/>
    <n v="1508.87"/>
    <n v="0.28762913102416665"/>
    <n v="0.27481546062191231"/>
    <n v="0.2678150289017342"/>
    <n v="1.6818181818180991E-3"/>
    <n v="-4.3963420481391902E-2"/>
    <n v="-4.6382608695652104E-2"/>
    <n v="-5.3051788446002869E-2"/>
    <n v="-0.11839090624070485"/>
    <x v="74"/>
    <n v="-0.27319119606062803"/>
    <x v="74"/>
    <n v="61"/>
    <n v="35"/>
    <n v="58"/>
    <n v="33"/>
    <x v="68"/>
    <x v="0"/>
    <s v="No star"/>
    <s v="1 star"/>
    <s v="1 star"/>
    <s v="No ODF"/>
    <s v="ODF+"/>
    <s v="ODF+"/>
    <n v="731.79"/>
    <n v="1500"/>
    <n v="48.79"/>
    <n v="0"/>
    <n v="1500"/>
    <n v="0"/>
    <n v="1275.3599999999999"/>
    <n v="1500"/>
    <n v="85.02"/>
    <n v="1101.8499999999999"/>
    <n v="1500"/>
    <n v="73.459999999999994"/>
    <n v="3109"/>
    <n v="6000"/>
    <n v="51.82"/>
    <n v="1471.6"/>
    <n v="2400"/>
    <n v="61.32"/>
    <n v="1471.6"/>
    <n v="2400"/>
    <n v="61.316666666666663"/>
    <n v="1096.6600000000001"/>
    <n v="1800"/>
    <n v="60.93"/>
    <n v="1096.6600000000001"/>
    <n v="1800"/>
    <n v="60.925555555555555"/>
    <n v="500"/>
    <n v="1800"/>
    <n v="27.78"/>
    <n v="500"/>
    <n v="1800"/>
    <n v="27.777777777777779"/>
    <n v="3068.27"/>
    <n v="6000"/>
    <n v="51.14"/>
    <n v="3068.27"/>
    <n v="6000"/>
    <n v="51.13783333333334"/>
    <n v="731.79"/>
    <n v="3000"/>
    <n v="24.39"/>
    <n v="1971.6"/>
    <n v="4200"/>
    <n v="46.94"/>
    <n v="1971.6"/>
    <n v="4200"/>
    <n v="46.942857142857143"/>
  </r>
  <r>
    <n v="76"/>
    <x v="75"/>
    <s v="Beed"/>
    <s v="Aurangabad"/>
    <n v="14476"/>
    <x v="3"/>
    <n v="2214"/>
    <n v="2072"/>
    <n v="2072"/>
    <n v="3325"/>
    <n v="3178"/>
    <n v="3178"/>
    <n v="3070.1"/>
    <n v="2928.3"/>
    <n v="2928.3"/>
    <n v="4349.2"/>
    <n v="4349.2"/>
    <n v="0.16193315266485997"/>
    <n v="0.42036679536679539"/>
    <n v="0.42036679536679539"/>
    <n v="-0.22630977443609024"/>
    <n v="-7.3945877910635616E-2"/>
    <n v="-7.3945877910635616E-2"/>
    <n v="-0.16207289664831762"/>
    <x v="75"/>
    <x v="75"/>
    <x v="75"/>
    <x v="75"/>
    <n v="306.24"/>
    <n v="913.6"/>
    <n v="915"/>
    <n v="706.64"/>
    <n v="1509.3"/>
    <n v="1509.3"/>
    <n v="593.21"/>
    <n v="1412.08"/>
    <n v="1412.08"/>
    <n v="1984.11"/>
    <n v="1984.11"/>
    <n v="-0.13871473354231981"/>
    <n v="0.51613397548161133"/>
    <n v="0.5138142076502733"/>
    <n v="-0.62674063172195182"/>
    <n v="-8.226330086795193E-2"/>
    <n v="-8.226330086795193E-2"/>
    <n v="-0.55536825070379803"/>
    <n v="-1.9078239193246721E-2"/>
    <x v="75"/>
    <n v="-0.30188346412245282"/>
    <x v="75"/>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2816809236666199"/>
    <n v="0.46220284800929951"/>
    <n v="0.45417341040462417"/>
    <n v="-2.9454545454545536E-3"/>
    <n v="9.6566093331822256E-2"/>
    <n v="9.3791304347825996E-2"/>
    <n v="3.8057829728834452E-2"/>
    <n v="0.18407997665464879"/>
    <x v="75"/>
    <n v="-0.15292770800363659"/>
    <x v="75"/>
    <n v="298"/>
    <n v="144"/>
    <n v="170"/>
    <n v="89"/>
    <x v="69"/>
    <x v="29"/>
    <s v="No star"/>
    <s v="No star"/>
    <s v="No star"/>
    <s v="ODF"/>
    <s v="ODF+"/>
    <s v="ODF+"/>
    <n v="263.76"/>
    <n v="1500"/>
    <n v="17.579999999999998"/>
    <n v="200"/>
    <n v="1500"/>
    <n v="13.33"/>
    <n v="1012"/>
    <n v="1500"/>
    <n v="67.47"/>
    <n v="1096.76"/>
    <n v="1500"/>
    <n v="73.12"/>
    <n v="2572.52"/>
    <n v="6000"/>
    <n v="42.88"/>
    <n v="1385.14"/>
    <n v="2400"/>
    <n v="57.71"/>
    <n v="1385.14"/>
    <n v="2400"/>
    <n v="57.714166666666664"/>
    <n v="1257.8599999999999"/>
    <n v="1800"/>
    <n v="69.88"/>
    <n v="1257.8599999999999"/>
    <n v="1800"/>
    <n v="69.88111111111111"/>
    <n v="300"/>
    <n v="1800"/>
    <n v="16.670000000000002"/>
    <n v="300"/>
    <n v="1800"/>
    <n v="16.666666666666664"/>
    <n v="2943"/>
    <n v="6000"/>
    <n v="49.05"/>
    <n v="2943"/>
    <n v="6000"/>
    <n v="49.05"/>
    <n v="463.76"/>
    <n v="3000"/>
    <n v="15.46"/>
    <n v="1685.14"/>
    <n v="4200"/>
    <n v="40.119999999999997"/>
    <n v="1685.14"/>
    <n v="4200"/>
    <n v="40.122380952380951"/>
  </r>
  <r>
    <n v="77"/>
    <x v="76"/>
    <s v="Beed"/>
    <s v="Aurangabad"/>
    <n v="5806"/>
    <x v="2"/>
    <n v="2214"/>
    <n v="2072"/>
    <n v="2072"/>
    <n v="3325"/>
    <n v="3178"/>
    <n v="3178"/>
    <n v="3400"/>
    <n v="3298.6"/>
    <n v="3298.6"/>
    <n v="4601.3999999999996"/>
    <n v="4601.3999999999996"/>
    <n v="4.2944896115627788E-2"/>
    <n v="2.8243243243243236E-2"/>
    <n v="2.8243243243243236E-2"/>
    <n v="-0.30553984962406017"/>
    <n v="-0.32960352422907491"/>
    <n v="-0.32960352422907491"/>
    <n v="-0.32085882352941181"/>
    <x v="76"/>
    <x v="76"/>
    <x v="76"/>
    <x v="76"/>
    <n v="306.24"/>
    <n v="913.6"/>
    <n v="915"/>
    <n v="706.64"/>
    <n v="1509.3"/>
    <n v="1509.3"/>
    <n v="737.03"/>
    <n v="1543.8"/>
    <n v="1543.8"/>
    <n v="2033.9"/>
    <n v="2033.9"/>
    <n v="0.24484064785788928"/>
    <n v="6.3813485113835319E-2"/>
    <n v="6.2185792349726751E-2"/>
    <n v="-0.46051737801426462"/>
    <n v="-0.35605910024514675"/>
    <n v="-0.35605910024514675"/>
    <n v="-0.48276189571659223"/>
    <n v="-0.37044954009586734"/>
    <x v="76"/>
    <n v="-0.52214956487536257"/>
    <x v="7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6.7662319450287048E-3"/>
    <n v="-1.8947980238302766E-3"/>
    <n v="-7.3757225433525959E-3"/>
    <n v="-0.21680909090909092"/>
    <n v="-0.25147983157380843"/>
    <n v="-0.25337391304347828"/>
    <n v="-0.22729678096382738"/>
    <n v="-0.27529773208754293"/>
    <x v="76"/>
    <n v="-0.43949185956941234"/>
    <x v="76"/>
    <s v="NA (put under Cat. IV in SS 2020)"/>
    <s v="NA (put under Cat. IV in SS 2020)"/>
    <n v="441"/>
    <n v="171"/>
    <x v="70"/>
    <x v="64"/>
    <s v="No star"/>
    <s v="No star"/>
    <s v="No star"/>
    <s v="ODF+"/>
    <s v="ODF+"/>
    <s v="ODF+"/>
    <n v="381.22"/>
    <n v="1500"/>
    <n v="25.41"/>
    <n v="300"/>
    <n v="1500"/>
    <n v="20"/>
    <n v="766.35"/>
    <n v="1500"/>
    <n v="51.09"/>
    <n v="861.51"/>
    <n v="1500"/>
    <n v="57.43"/>
    <n v="2309.08"/>
    <n v="6000"/>
    <n v="38.479999999999997"/>
    <n v="971.9"/>
    <n v="2400"/>
    <n v="40.5"/>
    <n v="971.9"/>
    <n v="2400"/>
    <n v="40.49583333333333"/>
    <n v="858.62"/>
    <n v="1800"/>
    <n v="47.7"/>
    <n v="858.62"/>
    <n v="1800"/>
    <n v="47.701111111111111"/>
    <n v="300"/>
    <n v="1800"/>
    <n v="16.670000000000002"/>
    <n v="300"/>
    <n v="1800"/>
    <n v="16.666666666666664"/>
    <n v="2130.52"/>
    <n v="6000"/>
    <n v="35.51"/>
    <n v="2130.52"/>
    <n v="6000"/>
    <n v="35.508666666666663"/>
    <n v="681.22"/>
    <n v="3000"/>
    <n v="22.71"/>
    <n v="1271.9000000000001"/>
    <n v="4200"/>
    <n v="30.28"/>
    <n v="1271.9000000000001"/>
    <n v="4200"/>
    <n v="30.283333333333335"/>
  </r>
  <r>
    <n v="78"/>
    <x v="77"/>
    <s v="Beed"/>
    <s v="Aurangabad"/>
    <n v="15000"/>
    <x v="3"/>
    <n v="2214"/>
    <n v="2072"/>
    <n v="2072"/>
    <n v="3325"/>
    <n v="3178"/>
    <n v="3178"/>
    <n v="3070.1"/>
    <n v="2928.3"/>
    <n v="2928.3"/>
    <n v="4349.2"/>
    <n v="4349.2"/>
    <n v="-0.150063233965673"/>
    <n v="0.41892857142857143"/>
    <n v="0.41892857142857143"/>
    <n v="-0.43405714285714286"/>
    <n v="-7.4883574575204531E-2"/>
    <n v="-7.4883574575204531E-2"/>
    <n v="-0.38706882511970292"/>
    <x v="77"/>
    <x v="77"/>
    <x v="77"/>
    <x v="77"/>
    <n v="306.24"/>
    <n v="913.6"/>
    <n v="915"/>
    <n v="706.64"/>
    <n v="1509.3"/>
    <n v="1509.3"/>
    <n v="593.21"/>
    <n v="1412.08"/>
    <n v="1412.08"/>
    <n v="1984.11"/>
    <n v="1984.11"/>
    <n v="0.13411050156739809"/>
    <n v="0.61665936952714528"/>
    <n v="0.61418579234972681"/>
    <n v="-0.50850503792595947"/>
    <n v="-2.1413900483667883E-2"/>
    <n v="-2.1413900483667883E-2"/>
    <n v="-0.41452436742468945"/>
    <n v="4.5960568806299992E-2"/>
    <x v="77"/>
    <n v="-0.25559570789925956"/>
    <x v="7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1250175290983029"/>
    <n v="0.35199070037779712"/>
    <n v="0.34456647398843926"/>
    <n v="-0.30959090909090903"/>
    <n v="1.3913467992921251E-2"/>
    <n v="1.1347826086956482E-2"/>
    <n v="-0.2811982395532629"/>
    <n v="9.4831075674708901E-2"/>
    <x v="77"/>
    <n v="-0.2167749755884037"/>
    <x v="77"/>
    <n v="475"/>
    <n v="178"/>
    <n v="172"/>
    <n v="91"/>
    <x v="71"/>
    <x v="62"/>
    <s v="No star"/>
    <s v="No star"/>
    <s v="No star"/>
    <s v="ODF+"/>
    <s v="ODF+"/>
    <s v="ODF+"/>
    <n v="347.31"/>
    <n v="1500"/>
    <n v="23.15"/>
    <n v="300"/>
    <n v="1500"/>
    <n v="20"/>
    <n v="475"/>
    <n v="1500"/>
    <n v="31.67"/>
    <n v="759.45"/>
    <n v="1500"/>
    <n v="50.63"/>
    <n v="1881.76"/>
    <n v="6000"/>
    <n v="31.36"/>
    <n v="1476.98"/>
    <n v="2400"/>
    <n v="61.54"/>
    <n v="1476.98"/>
    <n v="2400"/>
    <n v="61.540833333333332"/>
    <n v="1163.05"/>
    <n v="1800"/>
    <n v="64.61"/>
    <n v="1163.05"/>
    <n v="1800"/>
    <n v="64.61388888888888"/>
    <n v="300"/>
    <n v="1800"/>
    <n v="16.670000000000002"/>
    <n v="300"/>
    <n v="1800"/>
    <n v="16.666666666666664"/>
    <n v="2940.02"/>
    <n v="6000"/>
    <n v="49"/>
    <n v="2940.02"/>
    <n v="6000"/>
    <n v="49.000333333333337"/>
    <n v="647.30999999999995"/>
    <n v="3000"/>
    <n v="21.58"/>
    <n v="1776.98"/>
    <n v="4200"/>
    <n v="42.31"/>
    <n v="1776.98"/>
    <n v="4200"/>
    <n v="42.309047619047618"/>
  </r>
  <r>
    <n v="79"/>
    <x v="78"/>
    <s v="Hingoli"/>
    <s v="Aurangabad"/>
    <n v="14801"/>
    <x v="3"/>
    <n v="2214"/>
    <n v="2072"/>
    <n v="2072"/>
    <n v="3325"/>
    <n v="3178"/>
    <n v="3178"/>
    <n v="3070.1"/>
    <n v="2928.3"/>
    <n v="2928.3"/>
    <n v="4349.2"/>
    <n v="4349.2"/>
    <n v="0.44588527551942186"/>
    <n v="0.56729729729729728"/>
    <n v="0.56729729729729728"/>
    <n v="-3.7236090225563893E-2"/>
    <n v="2.1850220264317197E-2"/>
    <n v="2.1850220264317197E-2"/>
    <n v="4.2698934888114444E-2"/>
    <x v="78"/>
    <x v="78"/>
    <x v="78"/>
    <x v="78"/>
    <n v="306.24"/>
    <n v="913.6"/>
    <n v="915"/>
    <n v="706.64"/>
    <n v="1509.3"/>
    <n v="1509.3"/>
    <n v="593.21"/>
    <n v="1412.08"/>
    <n v="1412.08"/>
    <n v="1984.11"/>
    <n v="1984.11"/>
    <n v="0.94696969696969691"/>
    <n v="0.70699430823117337"/>
    <n v="0.70438251366120219"/>
    <n v="-0.15623231065323218"/>
    <n v="3.3267077453123989E-2"/>
    <n v="3.3267077453123989E-2"/>
    <n v="5.107803307429026E-3"/>
    <n v="0.10440626593394146"/>
    <x v="78"/>
    <n v="-0.21400023184198452"/>
    <x v="7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6254849717197213"/>
    <n v="0.38091252542865456"/>
    <n v="0.37332947976878622"/>
    <n v="5.9963636363636399E-2"/>
    <n v="3.5603134889154425E-2"/>
    <n v="3.2982608695652227E-2"/>
    <n v="0.10355402015995466"/>
    <n v="0.11825173442780368"/>
    <x v="78"/>
    <n v="-0.20002020270042761"/>
    <x v="78"/>
    <n v="107"/>
    <n v="71"/>
    <n v="90"/>
    <n v="57"/>
    <x v="72"/>
    <x v="65"/>
    <s v="No star"/>
    <s v="1 star"/>
    <s v="1 star"/>
    <s v="ODF+"/>
    <s v="ODF+"/>
    <s v="ODF+"/>
    <n v="596.24"/>
    <n v="1500"/>
    <n v="39.75"/>
    <n v="300"/>
    <n v="1500"/>
    <n v="20"/>
    <n v="1139"/>
    <n v="1500"/>
    <n v="75.930000000000007"/>
    <n v="1165.96"/>
    <n v="1500"/>
    <n v="77.73"/>
    <n v="3201.19"/>
    <n v="6000"/>
    <n v="53.35"/>
    <n v="1559.51"/>
    <n v="2400"/>
    <n v="64.98"/>
    <n v="1559.51"/>
    <n v="2400"/>
    <n v="64.979583333333338"/>
    <n v="1187.93"/>
    <n v="1800"/>
    <n v="66"/>
    <n v="1187.93"/>
    <n v="1800"/>
    <n v="65.996111111111105"/>
    <n v="500"/>
    <n v="1800"/>
    <n v="27.78"/>
    <n v="500"/>
    <n v="1800"/>
    <n v="27.777777777777779"/>
    <n v="3247.44"/>
    <n v="6000"/>
    <n v="54.12"/>
    <n v="3247.44"/>
    <n v="6000"/>
    <n v="54.124000000000002"/>
    <n v="896.24"/>
    <n v="3000"/>
    <n v="29.87"/>
    <n v="2059.5100000000002"/>
    <n v="4200"/>
    <n v="49.04"/>
    <n v="2059.5100000000002"/>
    <n v="4200"/>
    <n v="49.035952380952388"/>
  </r>
  <r>
    <n v="80"/>
    <x v="79"/>
    <s v="Hingoli"/>
    <s v="Aurangabad"/>
    <n v="68846"/>
    <x v="1"/>
    <n v="2214"/>
    <n v="2072"/>
    <n v="2072"/>
    <n v="3325"/>
    <n v="3178"/>
    <n v="3178"/>
    <n v="3595.3"/>
    <n v="3469.2"/>
    <n v="3469.2"/>
    <n v="4328.8"/>
    <n v="4328.8"/>
    <n v="0.49722673893405606"/>
    <n v="0.52107142857142852"/>
    <n v="0.52107142857142852"/>
    <n v="-3.0496240601503377E-3"/>
    <n v="-8.2882315921963962E-3"/>
    <n v="-8.2882315921963962E-3"/>
    <n v="-7.8001835729980817E-2"/>
    <x v="79"/>
    <x v="79"/>
    <x v="79"/>
    <x v="79"/>
    <n v="306.24"/>
    <n v="913.6"/>
    <n v="915"/>
    <n v="706.64"/>
    <n v="1509.3"/>
    <n v="1509.3"/>
    <n v="829.22"/>
    <n v="1623.2"/>
    <n v="1623.2"/>
    <n v="1999.6"/>
    <n v="1999.6"/>
    <n v="0.95800679205851613"/>
    <n v="0.43058231173380035"/>
    <n v="0.42839344262295082"/>
    <n v="-0.15144911128721836"/>
    <n v="-0.13404889683959448"/>
    <n v="-0.13404889683959448"/>
    <n v="-0.27688671281445215"/>
    <n v="-0.19481271562345984"/>
    <x v="79"/>
    <n v="-0.34637927585517098"/>
    <x v="79"/>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36697751600990974"/>
    <n v="0.56312699796570775"/>
    <n v="0.55454335260115617"/>
    <n v="6.3409090909090915E-2"/>
    <n v="0.17225326696248783"/>
    <n v="0.1692869565217392"/>
    <n v="5.3026005947163692E-3"/>
    <n v="8.0993303481707163E-2"/>
    <x v="79"/>
    <n v="-0.1088165315766102"/>
    <x v="79"/>
    <n v="44"/>
    <n v="26"/>
    <n v="54"/>
    <n v="31"/>
    <x v="8"/>
    <x v="7"/>
    <s v="No star"/>
    <s v="No star"/>
    <s v="No star"/>
    <s v="ODF+"/>
    <s v="ODF++"/>
    <s v="ODF++"/>
    <n v="599.62"/>
    <n v="1500"/>
    <n v="39.97"/>
    <n v="300"/>
    <n v="1500"/>
    <n v="20"/>
    <n v="1245.5"/>
    <n v="1500"/>
    <n v="83.03"/>
    <n v="1169.75"/>
    <n v="1500"/>
    <n v="77.98"/>
    <n v="3314.86"/>
    <n v="6000"/>
    <n v="55.25"/>
    <n v="1306.98"/>
    <n v="2400"/>
    <n v="54.46"/>
    <n v="1306.98"/>
    <n v="2400"/>
    <n v="54.457500000000003"/>
    <n v="1344.68"/>
    <n v="1800"/>
    <n v="74.7"/>
    <n v="1344.68"/>
    <n v="1800"/>
    <n v="74.704444444444448"/>
    <n v="500"/>
    <n v="1800"/>
    <n v="27.78"/>
    <n v="500"/>
    <n v="1800"/>
    <n v="27.777777777777779"/>
    <n v="3151.66"/>
    <n v="6000"/>
    <n v="52.53"/>
    <n v="3151.66"/>
    <n v="6000"/>
    <n v="52.527666666666661"/>
    <n v="899.62"/>
    <n v="3000"/>
    <n v="29.99"/>
    <n v="1806.98"/>
    <n v="4200"/>
    <n v="43.02"/>
    <n v="1806.98"/>
    <n v="4200"/>
    <n v="43.023333333333333"/>
  </r>
  <r>
    <n v="81"/>
    <x v="80"/>
    <s v="Hingoli"/>
    <s v="Aurangabad"/>
    <n v="85103"/>
    <x v="1"/>
    <n v="2214"/>
    <n v="2072"/>
    <n v="2072"/>
    <n v="3325"/>
    <n v="3178"/>
    <n v="3178"/>
    <n v="3595.3"/>
    <n v="3469.2"/>
    <n v="3469.2"/>
    <n v="4328.8"/>
    <n v="4328.8"/>
    <n v="0.83895663956639555"/>
    <n v="1.1480743243243245"/>
    <n v="1.1480743243243245"/>
    <n v="0.22449624060150369"/>
    <n v="0.40050660792951553"/>
    <n v="0.40050660792951553"/>
    <n v="0.13243679247906978"/>
    <x v="80"/>
    <x v="80"/>
    <x v="80"/>
    <x v="80"/>
    <n v="306.24"/>
    <n v="913.6"/>
    <n v="915"/>
    <n v="706.64"/>
    <n v="1509.3"/>
    <n v="1509.3"/>
    <n v="829.22"/>
    <n v="1623.2"/>
    <n v="1623.2"/>
    <n v="1999.6"/>
    <n v="1999.6"/>
    <n v="2.326867816091954"/>
    <n v="1.0683669001751315"/>
    <n v="1.0652021857923497"/>
    <n v="0.44178082191780832"/>
    <n v="0.2520108659643544"/>
    <n v="0.2520108659643544"/>
    <n v="0.22864860953667304"/>
    <n v="0.16415722030556926"/>
    <x v="80"/>
    <n v="-5.4980996199239761E-2"/>
    <x v="80"/>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x v="14"/>
    <n v="0"/>
    <x v="5"/>
    <n v="855.72"/>
    <n v="860.25"/>
    <n v="865"/>
    <n v="1100"/>
    <n v="1147.0899999999999"/>
    <n v="1150"/>
    <n v="1163.58"/>
    <n v="1243.93"/>
    <n v="1243.93"/>
    <n v="1508.87"/>
    <n v="1508.87"/>
    <n v="0.59411957182255859"/>
    <n v="0.69852949723917479"/>
    <n v="0.6892023121387284"/>
    <n v="0.2401090909090908"/>
    <n v="0.27379717371784268"/>
    <n v="0.27057391304347833"/>
    <n v="0.17234741057769984"/>
    <n v="0.17463201305539702"/>
    <x v="80"/>
    <n v="-3.1619688906267478E-2"/>
    <x v="80"/>
    <n v="12"/>
    <n v="12"/>
    <n v="3"/>
    <n v="3"/>
    <x v="73"/>
    <x v="66"/>
    <s v="No star"/>
    <s v="3 star"/>
    <s v="3 star"/>
    <s v="ODF++"/>
    <s v="ODF++"/>
    <s v="ODF++"/>
    <n v="1018.82"/>
    <n v="1500"/>
    <n v="67.92"/>
    <n v="500"/>
    <n v="1500"/>
    <n v="33.33"/>
    <n v="1188.51"/>
    <n v="1500"/>
    <n v="79.23"/>
    <n v="1364.12"/>
    <n v="1500"/>
    <n v="90.94"/>
    <n v="4071.45"/>
    <n v="6000"/>
    <n v="67.86"/>
    <n v="1889.66"/>
    <n v="2400"/>
    <n v="78.739999999999995"/>
    <n v="1889.66"/>
    <n v="2400"/>
    <n v="78.735833333333332"/>
    <n v="1461.16"/>
    <n v="1800"/>
    <n v="81.180000000000007"/>
    <n v="1461.16"/>
    <n v="1800"/>
    <n v="81.175555555555562"/>
    <n v="1100"/>
    <n v="1800"/>
    <n v="61.11"/>
    <n v="1100"/>
    <n v="1800"/>
    <n v="61.111111111111114"/>
    <n v="4450.8100000000004"/>
    <n v="6000"/>
    <n v="74.180000000000007"/>
    <n v="4450.8100000000004"/>
    <n v="6000"/>
    <n v="74.180166666666665"/>
    <n v="1518.82"/>
    <n v="3000"/>
    <n v="50.63"/>
    <n v="2989.66"/>
    <n v="4200"/>
    <n v="71.180000000000007"/>
    <n v="2989.66"/>
    <n v="4200"/>
    <n v="71.182380952380953"/>
  </r>
  <r>
    <n v="82"/>
    <x v="81"/>
    <s v="Hingoli"/>
    <s v="Aurangabad"/>
    <n v="24784"/>
    <x v="3"/>
    <n v="2214"/>
    <n v="2072"/>
    <n v="2072"/>
    <n v="3325"/>
    <n v="3178"/>
    <n v="3178"/>
    <n v="3070.1"/>
    <n v="2928.3"/>
    <n v="2928.3"/>
    <n v="4349.2"/>
    <n v="4349.2"/>
    <n v="0.31806684733513996"/>
    <n v="0.31787644787644781"/>
    <n v="0.31787644787644781"/>
    <n v="-0.12234586466165419"/>
    <n v="-0.14076777847702962"/>
    <n v="-0.14076777847702962"/>
    <n v="-4.9477215725872152E-2"/>
    <x v="81"/>
    <x v="81"/>
    <x v="81"/>
    <x v="81"/>
    <n v="306.24"/>
    <n v="913.6"/>
    <n v="915"/>
    <n v="706.64"/>
    <n v="1509.3"/>
    <n v="1509.3"/>
    <n v="593.21"/>
    <n v="1412.08"/>
    <n v="1412.08"/>
    <n v="1984.11"/>
    <n v="1984.11"/>
    <n v="0.48670977011494254"/>
    <n v="0.4756457968476358"/>
    <n v="0.47338797814207662"/>
    <n v="-0.35569738480697383"/>
    <n v="-0.10677135095739738"/>
    <n v="-0.10677135095739738"/>
    <n v="-0.23249776638964281"/>
    <n v="-4.5273638887315053E-2"/>
    <x v="63"/>
    <n v="-0.32052658370755643"/>
    <x v="6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3209461038657512"/>
    <n v="0.2583435047951177"/>
    <n v="0.25143352601156072"/>
    <n v="3.6272727272727352E-2"/>
    <n v="-5.6316418066585806E-2"/>
    <n v="-5.8704347826086946E-2"/>
    <n v="7.8888836306847898E-2"/>
    <n v="1.8996338168707876E-2"/>
    <x v="81"/>
    <n v="-0.27102596047004951"/>
    <x v="81"/>
    <n v="188"/>
    <n v="109"/>
    <n v="247"/>
    <n v="114"/>
    <x v="74"/>
    <x v="67"/>
    <s v="No star"/>
    <s v="No star"/>
    <s v="No star"/>
    <s v="ODF+"/>
    <s v="ODF+"/>
    <s v="ODF+"/>
    <n v="455.29"/>
    <n v="1500"/>
    <n v="30.35"/>
    <n v="300"/>
    <n v="1500"/>
    <n v="20"/>
    <n v="1023"/>
    <n v="1500"/>
    <n v="68.2"/>
    <n v="1139.9000000000001"/>
    <n v="1500"/>
    <n v="75.989999999999995"/>
    <n v="2918.2"/>
    <n v="6000"/>
    <n v="48.64"/>
    <n v="1348.15"/>
    <n v="2400"/>
    <n v="56.17"/>
    <n v="1348.15"/>
    <n v="2400"/>
    <n v="56.172916666666673"/>
    <n v="1082.49"/>
    <n v="1800"/>
    <n v="60.14"/>
    <n v="1082.49"/>
    <n v="1800"/>
    <n v="60.138333333333335"/>
    <n v="300"/>
    <n v="1800"/>
    <n v="16.670000000000002"/>
    <n v="300"/>
    <n v="1800"/>
    <n v="16.666666666666664"/>
    <n v="2730.64"/>
    <n v="6000"/>
    <n v="45.51"/>
    <n v="2730.64"/>
    <n v="6000"/>
    <n v="45.510666666666665"/>
    <n v="755.29"/>
    <n v="3000"/>
    <n v="25.18"/>
    <n v="1648.15"/>
    <n v="4200"/>
    <n v="39.24"/>
    <n v="1648.15"/>
    <n v="4200"/>
    <n v="39.241666666666667"/>
  </r>
  <r>
    <n v="83"/>
    <x v="82"/>
    <s v="Hingoli"/>
    <s v="Aurangabad"/>
    <n v="8455"/>
    <x v="3"/>
    <n v="2214"/>
    <n v="2072"/>
    <n v="2072"/>
    <n v="3325"/>
    <n v="3178"/>
    <n v="3178"/>
    <n v="3070.1"/>
    <n v="2928.3"/>
    <n v="2928.3"/>
    <n v="4349.2"/>
    <n v="4349.2"/>
    <n v="0.38904697380307135"/>
    <n v="0.51771235521235515"/>
    <n v="0.51771235521235515"/>
    <n v="-7.508270676691732E-2"/>
    <n v="-1.0478288231592253E-2"/>
    <n v="-1.0478288231592253E-2"/>
    <n v="1.7100420181753039E-3"/>
    <x v="82"/>
    <x v="82"/>
    <x v="82"/>
    <x v="82"/>
    <n v="306.24"/>
    <n v="913.6"/>
    <n v="915"/>
    <n v="706.64"/>
    <n v="1509.3"/>
    <n v="1509.3"/>
    <n v="593.21"/>
    <n v="1412.08"/>
    <n v="1412.08"/>
    <n v="1984.11"/>
    <n v="1984.11"/>
    <n v="0.44585945663531856"/>
    <n v="0.63185201401050772"/>
    <n v="0.62935519125683048"/>
    <n v="-0.37340088305219066"/>
    <n v="-1.2217584310607602E-2"/>
    <n v="-1.2217584310607602E-2"/>
    <n v="-0.25358641964902828"/>
    <n v="5.5790040224349878E-2"/>
    <x v="81"/>
    <n v="-0.24860012801709583"/>
    <x v="81"/>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9364511756181919"/>
    <n v="0.34127288578901471"/>
    <n v="0.33390751445086697"/>
    <n v="8.4154545454545399E-2"/>
    <n v="5.8757377363589693E-3"/>
    <n v="3.3304347826086326E-3"/>
    <n v="0.12873976622024513"/>
    <n v="8.6151876570869132E-2"/>
    <x v="82"/>
    <n v="-0.22298393885316012"/>
    <x v="82"/>
    <n v="141"/>
    <n v="89"/>
    <n v="112"/>
    <n v="65"/>
    <x v="75"/>
    <x v="27"/>
    <s v="No star"/>
    <s v="No star"/>
    <s v="No star"/>
    <s v="ODF++"/>
    <s v="ODF++"/>
    <s v="ODF++"/>
    <n v="442.78"/>
    <n v="1500"/>
    <n v="29.52"/>
    <n v="500"/>
    <n v="1500"/>
    <n v="33.33"/>
    <n v="940"/>
    <n v="1500"/>
    <n v="62.67"/>
    <n v="1192.57"/>
    <n v="1500"/>
    <n v="79.5"/>
    <n v="3075.35"/>
    <n v="6000"/>
    <n v="51.26"/>
    <n v="1490.86"/>
    <n v="2400"/>
    <n v="62.12"/>
    <n v="1490.86"/>
    <n v="2400"/>
    <n v="62.119166666666658"/>
    <n v="1153.83"/>
    <n v="1800"/>
    <n v="64.099999999999994"/>
    <n v="1153.83"/>
    <n v="1800"/>
    <n v="64.101666666666674"/>
    <n v="500"/>
    <n v="1800"/>
    <n v="27.78"/>
    <n v="500"/>
    <n v="1800"/>
    <n v="27.777777777777779"/>
    <n v="3144.7"/>
    <n v="6000"/>
    <n v="52.41"/>
    <n v="3144.7"/>
    <n v="6000"/>
    <n v="52.411666666666669"/>
    <n v="942.78"/>
    <n v="3000"/>
    <n v="31.43"/>
    <n v="1990.86"/>
    <n v="4200"/>
    <n v="47.4"/>
    <n v="1990.86"/>
    <n v="4200"/>
    <n v="47.401428571428568"/>
  </r>
  <r>
    <n v="84"/>
    <x v="83"/>
    <s v="Jalna"/>
    <s v="Aurangabad"/>
    <n v="31553"/>
    <x v="2"/>
    <n v="2214"/>
    <n v="2072"/>
    <n v="2072"/>
    <n v="3325"/>
    <n v="3178"/>
    <n v="3178"/>
    <n v="3400"/>
    <n v="3298.6"/>
    <n v="3298.6"/>
    <n v="4601.3999999999996"/>
    <n v="4601.3999999999996"/>
    <n v="0.32308943089430903"/>
    <n v="6.6119691119685849E-4"/>
    <n v="6.6119691119685849E-4"/>
    <n v="-0.11900150375939844"/>
    <n v="-0.347586532410321"/>
    <n v="-0.347586532410321"/>
    <n v="-0.13843529411764702"/>
    <x v="83"/>
    <x v="83"/>
    <x v="83"/>
    <x v="83"/>
    <n v="306.24"/>
    <n v="913.6"/>
    <n v="915"/>
    <n v="706.64"/>
    <n v="1509.3"/>
    <n v="1509.3"/>
    <n v="737.03"/>
    <n v="1543.8"/>
    <n v="1543.8"/>
    <n v="2033.9"/>
    <n v="2033.9"/>
    <n v="1.5310540752351096"/>
    <n v="2.2416812609457111E-2"/>
    <n v="2.0852459016393488E-2"/>
    <n v="9.6895165855315338E-2"/>
    <n v="-0.38111707414032991"/>
    <n v="-0.38111707414032991"/>
    <n v="5.166682495963535E-2"/>
    <n v="-0.39494753206373878"/>
    <x v="82"/>
    <n v="-0.5407443827130145"/>
    <x v="8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2.8724349086149591E-2"/>
    <n v="-2.4365010171461827E-2"/>
    <n v="-2.9722543352601199E-2"/>
    <n v="-0.19972727272727278"/>
    <n v="-0.26833116843490917"/>
    <n v="-0.27018260869565219"/>
    <n v="-0.21044370498596332"/>
    <n v="-0.29161285966289385"/>
    <x v="83"/>
    <n v="-0.45211050618202708"/>
    <x v="83"/>
    <n v="123"/>
    <n v="80"/>
    <n v="226"/>
    <n v="106"/>
    <x v="76"/>
    <x v="68"/>
    <s v="No star"/>
    <s v="No star"/>
    <s v="No star"/>
    <s v="ODF+"/>
    <s v="ODF+"/>
    <s v="ODF+"/>
    <n v="775.11"/>
    <n v="1500"/>
    <n v="51.67"/>
    <n v="300"/>
    <n v="1500"/>
    <n v="20"/>
    <n v="973.91"/>
    <n v="1500"/>
    <n v="64.930000000000007"/>
    <n v="880.3"/>
    <n v="1500"/>
    <n v="58.69"/>
    <n v="2929.32"/>
    <n v="6000"/>
    <n v="48.82"/>
    <n v="934.08"/>
    <n v="2400"/>
    <n v="38.92"/>
    <n v="934.08"/>
    <n v="2400"/>
    <n v="38.92"/>
    <n v="839.29"/>
    <n v="1800"/>
    <n v="46.63"/>
    <n v="839.29"/>
    <n v="1800"/>
    <n v="46.627222222222223"/>
    <n v="300"/>
    <n v="1800"/>
    <n v="16.670000000000002"/>
    <n v="300"/>
    <n v="1800"/>
    <n v="16.666666666666664"/>
    <n v="2073.37"/>
    <n v="6000"/>
    <n v="34.56"/>
    <n v="2073.37"/>
    <n v="6000"/>
    <n v="34.556166666666662"/>
    <n v="1075.1099999999999"/>
    <n v="3000"/>
    <n v="35.840000000000003"/>
    <n v="1234.08"/>
    <n v="4200"/>
    <n v="29.38"/>
    <n v="1234.08"/>
    <n v="4200"/>
    <n v="29.382857142857144"/>
  </r>
  <r>
    <n v="85"/>
    <x v="84"/>
    <s v="Jalna"/>
    <s v="Aurangabad"/>
    <n v="11869"/>
    <x v="3"/>
    <n v="2214"/>
    <n v="2072"/>
    <n v="2072"/>
    <n v="3325"/>
    <n v="3178"/>
    <n v="3178"/>
    <n v="3070.1"/>
    <n v="2928.3"/>
    <n v="2928.3"/>
    <n v="4349.2"/>
    <n v="4349.2"/>
    <n v="0.37578590785907851"/>
    <n v="0.2081901544401544"/>
    <n v="0.2081901544401544"/>
    <n v="-8.3912781954887286E-2"/>
    <n v="-0.2122813089993707"/>
    <n v="-0.2122813089993707"/>
    <n v="-7.8531643920393898E-3"/>
    <x v="84"/>
    <x v="84"/>
    <x v="84"/>
    <x v="84"/>
    <n v="306.24"/>
    <n v="913.6"/>
    <n v="915"/>
    <n v="706.64"/>
    <n v="1509.3"/>
    <n v="1509.3"/>
    <n v="593.21"/>
    <n v="1412.08"/>
    <n v="1412.08"/>
    <n v="1984.11"/>
    <n v="1984.11"/>
    <n v="0.53013975966562166"/>
    <n v="0.61719570928196144"/>
    <n v="0.61472131147540987"/>
    <n v="-0.33687591984603193"/>
    <n v="-2.1089246670641972E-2"/>
    <n v="-2.1089246670641972E-2"/>
    <n v="-0.21007737563426115"/>
    <n v="4.6307574641663435E-2"/>
    <x v="83"/>
    <n v="-0.2553487457852639"/>
    <x v="8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4245080166409574"/>
    <n v="-0.15617553036907877"/>
    <n v="-0.16080924855491333"/>
    <n v="-3.3463636363636313E-2"/>
    <n v="-0.36718130225178491"/>
    <n v="-0.36878260869565221"/>
    <n v="6.2846055558185608E-3"/>
    <n v="-0.31667780591352807"/>
    <x v="84"/>
    <n v="-0.51116199198626222"/>
    <x v="84"/>
    <n v="149"/>
    <n v="94"/>
    <n v="349"/>
    <n v="140"/>
    <x v="77"/>
    <x v="69"/>
    <s v="No star"/>
    <s v="No star"/>
    <s v="No star"/>
    <s v="ODF+"/>
    <s v="ODF+"/>
    <s v="ODF+"/>
    <n v="468.59"/>
    <n v="1500"/>
    <n v="31.24"/>
    <n v="300"/>
    <n v="1500"/>
    <n v="20"/>
    <n v="1214.22"/>
    <n v="1500"/>
    <n v="80.95"/>
    <n v="1063.19"/>
    <n v="1500"/>
    <n v="70.88"/>
    <n v="3045.99"/>
    <n v="6000"/>
    <n v="50.77"/>
    <n v="1477.47"/>
    <n v="2400"/>
    <n v="61.56"/>
    <n v="1477.47"/>
    <n v="2400"/>
    <n v="61.561250000000001"/>
    <n v="725.9"/>
    <n v="1800"/>
    <n v="40.33"/>
    <n v="725.9"/>
    <n v="1800"/>
    <n v="40.327777777777776"/>
    <n v="300"/>
    <n v="1800"/>
    <n v="16.670000000000002"/>
    <n v="300"/>
    <n v="1800"/>
    <n v="16.666666666666664"/>
    <n v="2503.37"/>
    <n v="6000"/>
    <n v="41.72"/>
    <n v="2503.37"/>
    <n v="6000"/>
    <n v="41.722833333333334"/>
    <n v="768.59"/>
    <n v="3000"/>
    <n v="25.62"/>
    <n v="1777.47"/>
    <n v="4200"/>
    <n v="42.32"/>
    <n v="1777.47"/>
    <n v="4200"/>
    <n v="42.320714285714281"/>
  </r>
  <r>
    <n v="86"/>
    <x v="85"/>
    <s v="Jalna"/>
    <s v="Aurangabad"/>
    <n v="16950"/>
    <x v="3"/>
    <n v="2214"/>
    <n v="2072"/>
    <n v="2072"/>
    <n v="3325"/>
    <n v="3178"/>
    <n v="3178"/>
    <n v="3070.1"/>
    <n v="2928.3"/>
    <n v="2928.3"/>
    <n v="4349.2"/>
    <n v="4349.2"/>
    <n v="0.56577235772357715"/>
    <n v="0.50555984555984557"/>
    <n v="0.50555984555984557"/>
    <n v="4.2592481203007487E-2"/>
    <n v="-1.8401510383889243E-2"/>
    <n v="-1.8401510383889243E-2"/>
    <n v="0.12915540210416598"/>
    <x v="85"/>
    <x v="85"/>
    <x v="85"/>
    <x v="85"/>
    <n v="306.24"/>
    <n v="913.6"/>
    <n v="915"/>
    <n v="706.64"/>
    <n v="1509.3"/>
    <n v="1509.3"/>
    <n v="593.21"/>
    <n v="1412.08"/>
    <n v="1412.08"/>
    <n v="1984.11"/>
    <n v="1984.11"/>
    <n v="0.6946185997910137"/>
    <n v="0.62735332749562167"/>
    <n v="0.62486338797814212"/>
    <n v="-0.26559492811049468"/>
    <n v="-1.4940700987212585E-2"/>
    <n v="-1.4940700987212585E-2"/>
    <n v="-0.12516646718699953"/>
    <n v="5.2879440258342361E-2"/>
    <x v="84"/>
    <n v="-0.25067158574877396"/>
    <x v="84"/>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8989389052493789"/>
    <n v="0.31680325486777094"/>
    <n v="0.30957225433526009"/>
    <n v="8.1236363636363551E-2"/>
    <n v="-1.2475045550043978E-2"/>
    <n v="-1.4973913043478285E-2"/>
    <n v="0.12570157588377262"/>
    <n v="6.6336568421647188E-2"/>
    <x v="85"/>
    <n v="-0.23715950031987612"/>
    <x v="85"/>
    <n v="71"/>
    <n v="50"/>
    <n v="124"/>
    <n v="68"/>
    <x v="78"/>
    <x v="70"/>
    <s v="No star"/>
    <s v="No star"/>
    <s v="No star"/>
    <s v="ODF++"/>
    <s v="ODF++"/>
    <s v="ODF++"/>
    <n v="518.96"/>
    <n v="1500"/>
    <n v="34.6"/>
    <n v="500"/>
    <n v="1500"/>
    <n v="33.33"/>
    <n v="1258.29"/>
    <n v="1500"/>
    <n v="83.89"/>
    <n v="1189.3599999999999"/>
    <n v="1500"/>
    <n v="79.290000000000006"/>
    <n v="3466.62"/>
    <n v="6000"/>
    <n v="57.78"/>
    <n v="1486.75"/>
    <n v="2400"/>
    <n v="61.95"/>
    <n v="1486.75"/>
    <n v="2400"/>
    <n v="61.947916666666671"/>
    <n v="1132.78"/>
    <n v="1800"/>
    <n v="62.93"/>
    <n v="1132.78"/>
    <n v="1800"/>
    <n v="62.932222222222222"/>
    <n v="500"/>
    <n v="1800"/>
    <n v="27.78"/>
    <n v="500"/>
    <n v="1800"/>
    <n v="27.777777777777779"/>
    <n v="3119.52"/>
    <n v="6000"/>
    <n v="51.99"/>
    <n v="3119.52"/>
    <n v="6000"/>
    <n v="51.992000000000004"/>
    <n v="1018.96"/>
    <n v="3000"/>
    <n v="33.97"/>
    <n v="1986.75"/>
    <n v="4200"/>
    <n v="47.3"/>
    <n v="1986.75"/>
    <n v="4200"/>
    <n v="47.303571428571431"/>
  </r>
  <r>
    <n v="87"/>
    <x v="86"/>
    <s v="Jalna"/>
    <s v="Aurangabad"/>
    <n v="7524"/>
    <x v="3"/>
    <n v="2214"/>
    <n v="2072"/>
    <n v="2072"/>
    <n v="3325"/>
    <n v="3178"/>
    <n v="3178"/>
    <n v="3070.1"/>
    <n v="2928.3"/>
    <n v="2928.3"/>
    <n v="4349.2"/>
    <n v="4349.2"/>
    <n v="0.65090334236675695"/>
    <n v="0.99367277992278014"/>
    <n v="0.99367277992278014"/>
    <n v="9.9278195488721771E-2"/>
    <n v="0.29983952171176853"/>
    <n v="0.29983952171176853"/>
    <n v="0.19054753916810527"/>
    <x v="86"/>
    <x v="86"/>
    <x v="86"/>
    <x v="86"/>
    <n v="306.24"/>
    <n v="913.6"/>
    <n v="915"/>
    <n v="706.64"/>
    <n v="1509.3"/>
    <n v="1509.3"/>
    <n v="593.21"/>
    <n v="1412.08"/>
    <n v="1412.08"/>
    <n v="1984.11"/>
    <n v="1984.11"/>
    <n v="1.6181099791013582"/>
    <n v="1.0078152364273203"/>
    <n v="1.0047431693989071"/>
    <n v="0.13462300464168458"/>
    <n v="0.21535811303253161"/>
    <n v="0.21535811303253161"/>
    <n v="0.35157869894303861"/>
    <n v="0.29903404906237607"/>
    <x v="85"/>
    <n v="-7.5484726149255832E-2"/>
    <x v="85"/>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x v="7"/>
    <n v="0"/>
    <x v="5"/>
    <n v="855.72"/>
    <n v="860.25"/>
    <n v="865"/>
    <n v="1100"/>
    <n v="1147.0899999999999"/>
    <n v="1150"/>
    <n v="1056.55"/>
    <n v="1062.31"/>
    <n v="1062.31"/>
    <n v="1484.95"/>
    <n v="1484.95"/>
    <n v="0.36051512176880285"/>
    <n v="0.39093286835222313"/>
    <n v="0.38329479768786123"/>
    <n v="5.8381818181818208E-2"/>
    <n v="4.3117802439215792E-2"/>
    <n v="4.0478260869565179E-2"/>
    <n v="0.1019071506317733"/>
    <n v="0.12636612664853011"/>
    <x v="86"/>
    <n v="-0.19421529344422378"/>
    <x v="86"/>
    <n v="47"/>
    <n v="33"/>
    <n v="13"/>
    <n v="12"/>
    <x v="79"/>
    <x v="71"/>
    <s v="No star"/>
    <s v="3 star"/>
    <s v="3 star"/>
    <s v="ODF+"/>
    <s v="ODF++"/>
    <s v="ODF++"/>
    <n v="801.77"/>
    <n v="1500"/>
    <n v="53.45"/>
    <n v="300"/>
    <n v="1500"/>
    <n v="20"/>
    <n v="1389.1"/>
    <n v="1500"/>
    <n v="92.61"/>
    <n v="1164.22"/>
    <n v="1500"/>
    <n v="77.61"/>
    <n v="3655.1"/>
    <n v="6000"/>
    <n v="60.92"/>
    <n v="1834.34"/>
    <n v="2400"/>
    <n v="76.430000000000007"/>
    <n v="1834.34"/>
    <n v="2400"/>
    <n v="76.430833333333325"/>
    <n v="1196.55"/>
    <n v="1800"/>
    <n v="66.48"/>
    <n v="1196.55"/>
    <n v="1800"/>
    <n v="66.474999999999994"/>
    <n v="1100"/>
    <n v="1800"/>
    <n v="61.11"/>
    <n v="1100"/>
    <n v="1800"/>
    <n v="61.111111111111114"/>
    <n v="4130.8900000000003"/>
    <n v="6000"/>
    <n v="68.849999999999994"/>
    <n v="4130.8900000000003"/>
    <n v="6000"/>
    <n v="68.848166666666671"/>
    <n v="1101.77"/>
    <n v="3000"/>
    <n v="36.729999999999997"/>
    <n v="2934.34"/>
    <n v="4200"/>
    <n v="69.87"/>
    <n v="2934.34"/>
    <n v="4200"/>
    <n v="69.865238095238098"/>
  </r>
  <r>
    <n v="88"/>
    <x v="87"/>
    <s v="Jalna"/>
    <s v="Aurangabad"/>
    <n v="15910"/>
    <x v="3"/>
    <n v="2214"/>
    <n v="2072"/>
    <n v="2072"/>
    <n v="3325"/>
    <n v="3178"/>
    <n v="3178"/>
    <n v="3070.1"/>
    <n v="2928.3"/>
    <n v="2928.3"/>
    <n v="4349.2"/>
    <n v="4349.2"/>
    <n v="2.2086720867208712E-2"/>
    <n v="0.25699324324324313"/>
    <n v="0.25699324324324313"/>
    <n v="-0.3194285714285714"/>
    <n v="-0.18046255506607936"/>
    <n v="-0.18046255506607936"/>
    <n v="-0.26292303182306759"/>
    <x v="87"/>
    <x v="87"/>
    <x v="87"/>
    <x v="87"/>
    <n v="306.24"/>
    <n v="913.6"/>
    <n v="915"/>
    <n v="706.64"/>
    <n v="1509.3"/>
    <n v="1509.3"/>
    <n v="593.21"/>
    <n v="1412.08"/>
    <n v="1412.08"/>
    <n v="1984.11"/>
    <n v="1984.11"/>
    <n v="-0.27703761755485895"/>
    <n v="-1.0464098073555231E-2"/>
    <n v="-1.1978142076502772E-2"/>
    <n v="-0.68668629004868109"/>
    <n v="-0.40102034055522429"/>
    <n v="-0.40102034055522429"/>
    <n v="-0.62677635238785601"/>
    <n v="-0.35978131550620362"/>
    <x v="86"/>
    <n v="-0.54435993972108399"/>
    <x v="86"/>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7.2500350581966147E-2"/>
    <n v="-6.9526300494042362E-2"/>
    <n v="-7.4635838150288958E-2"/>
    <n v="-0.27847272727272732"/>
    <n v="-0.30219947868083574"/>
    <n v="-0.30396521739130428"/>
    <n v="-0.24880034073162655"/>
    <n v="-0.24650996413476284"/>
    <x v="87"/>
    <n v="-0.4609650156570928"/>
    <x v="87"/>
    <n v="391"/>
    <n v="163"/>
    <n v="307"/>
    <n v="131"/>
    <x v="80"/>
    <x v="72"/>
    <s v="No star"/>
    <s v="3 star"/>
    <s v="3 star"/>
    <s v="ODF+"/>
    <s v="ODF+"/>
    <s v="ODF+"/>
    <n v="221.4"/>
    <n v="1500"/>
    <n v="14.76"/>
    <n v="300"/>
    <n v="1500"/>
    <n v="20"/>
    <n v="947.83"/>
    <n v="1500"/>
    <n v="63.19"/>
    <n v="793.68"/>
    <n v="1500"/>
    <n v="52.91"/>
    <n v="2262.9"/>
    <n v="6000"/>
    <n v="37.72"/>
    <n v="904.04"/>
    <n v="2400"/>
    <n v="37.67"/>
    <n v="904.04"/>
    <n v="2400"/>
    <n v="37.668333333333329"/>
    <n v="800.44"/>
    <n v="1800"/>
    <n v="44.47"/>
    <n v="800.44"/>
    <n v="1800"/>
    <n v="44.468888888888891"/>
    <n v="900"/>
    <n v="1800"/>
    <n v="50"/>
    <n v="900"/>
    <n v="1800"/>
    <n v="50"/>
    <n v="2604.4899999999998"/>
    <n v="6000"/>
    <n v="43.41"/>
    <n v="2604.4899999999998"/>
    <n v="6000"/>
    <n v="43.408166666666666"/>
    <n v="521.4"/>
    <n v="3000"/>
    <n v="17.38"/>
    <n v="1804.04"/>
    <n v="4200"/>
    <n v="42.95"/>
    <n v="1804.04"/>
    <n v="4200"/>
    <n v="42.953333333333333"/>
  </r>
  <r>
    <n v="89"/>
    <x v="88"/>
    <s v="Jalna"/>
    <s v="Aurangabad"/>
    <n v="285577"/>
    <x v="0"/>
    <n v="2214"/>
    <n v="2072"/>
    <n v="2072"/>
    <n v="3325"/>
    <n v="3178"/>
    <n v="3178"/>
    <n v="3878.5"/>
    <n v="3782.7"/>
    <n v="3782.7"/>
    <n v="4344.1000000000004"/>
    <n v="4344.1000000000004"/>
    <n v="1.0484056007226739"/>
    <n v="0.75594111969111966"/>
    <n v="0.75594111969111966"/>
    <n v="0.3639609022556391"/>
    <n v="0.14484266834487097"/>
    <n v="0.14484266834487097"/>
    <n v="0.16931030037385589"/>
    <x v="88"/>
    <x v="88"/>
    <x v="88"/>
    <x v="88"/>
    <n v="306.24"/>
    <n v="913.6"/>
    <n v="915"/>
    <n v="706.64"/>
    <n v="1509.3"/>
    <n v="1509.3"/>
    <n v="948.15"/>
    <n v="1786.5"/>
    <n v="1786.5"/>
    <n v="2014.9"/>
    <n v="2014.9"/>
    <n v="2.2857236154649949"/>
    <n v="0.88124999999999998"/>
    <n v="0.87837158469945364"/>
    <n v="0.4239499603758633"/>
    <n v="0.1387464387464388"/>
    <n v="0.1387464387464388"/>
    <n v="6.1245583504719772E-2"/>
    <n v="-3.794570389028825E-2"/>
    <x v="87"/>
    <n v="-0.14699985110923622"/>
    <x v="87"/>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x v="5"/>
    <n v="-0.50980392156862742"/>
    <x v="3"/>
    <n v="855.72"/>
    <n v="860.25"/>
    <n v="865"/>
    <n v="1100"/>
    <n v="1147.0899999999999"/>
    <n v="1150"/>
    <n v="1201.1099999999999"/>
    <n v="1344.7"/>
    <n v="1344.7"/>
    <n v="1496.04"/>
    <n v="1496.04"/>
    <n v="0.32864722105361566"/>
    <n v="0.65022958442313272"/>
    <n v="0.64116763005780331"/>
    <n v="3.359090909090913E-2"/>
    <n v="0.2375750812926623"/>
    <n v="0.23444347826086948"/>
    <n v="-5.3417255705139298E-2"/>
    <n v="5.5707592771621815E-2"/>
    <x v="88"/>
    <n v="-5.1088206197695295E-2"/>
    <x v="88"/>
    <n v="22"/>
    <n v="6"/>
    <n v="65"/>
    <n v="21"/>
    <x v="81"/>
    <x v="57"/>
    <s v="3 star"/>
    <s v="No star"/>
    <s v="No star"/>
    <s v="ODF++"/>
    <s v="ODF++"/>
    <s v="ODF++"/>
    <n v="1006.22"/>
    <n v="1500"/>
    <n v="67.08"/>
    <n v="1100"/>
    <n v="1500"/>
    <n v="73.33"/>
    <n v="1292"/>
    <n v="1500"/>
    <n v="86.13"/>
    <n v="1136.95"/>
    <n v="1500"/>
    <n v="75.8"/>
    <n v="4535.17"/>
    <n v="6000"/>
    <n v="75.59"/>
    <n v="1718.71"/>
    <n v="2400"/>
    <n v="71.61"/>
    <n v="1718.71"/>
    <n v="2400"/>
    <n v="71.612916666666678"/>
    <n v="1419.61"/>
    <n v="1800"/>
    <n v="78.87"/>
    <n v="1419.61"/>
    <n v="1800"/>
    <n v="78.867222222222225"/>
    <n v="500"/>
    <n v="1800"/>
    <n v="27.78"/>
    <n v="500"/>
    <n v="1800"/>
    <n v="27.777777777777779"/>
    <n v="3638.31"/>
    <n v="6000"/>
    <n v="60.64"/>
    <n v="3638.31"/>
    <n v="6000"/>
    <n v="60.638499999999993"/>
    <n v="2106.2199999999998"/>
    <n v="3000"/>
    <n v="70.209999999999994"/>
    <n v="2218.71"/>
    <n v="4200"/>
    <n v="52.83"/>
    <n v="2218.71"/>
    <n v="4200"/>
    <n v="52.826428571428572"/>
  </r>
  <r>
    <n v="90"/>
    <x v="89"/>
    <s v="Jalna"/>
    <s v="Aurangabad"/>
    <n v="22006"/>
    <x v="3"/>
    <n v="2214"/>
    <n v="2072"/>
    <n v="2072"/>
    <n v="3325"/>
    <n v="3178"/>
    <n v="3178"/>
    <n v="3070.1"/>
    <n v="2928.3"/>
    <n v="2928.3"/>
    <n v="4349.2"/>
    <n v="4349.2"/>
    <n v="0.42185185185185187"/>
    <n v="0.17345559845559849"/>
    <n v="0.17345559845559849"/>
    <n v="-5.3239097744360898E-2"/>
    <n v="-0.23492762743864062"/>
    <n v="-0.23492762743864062"/>
    <n v="2.5367251881046257E-2"/>
    <x v="89"/>
    <x v="89"/>
    <x v="89"/>
    <x v="89"/>
    <n v="306.24"/>
    <n v="913.6"/>
    <n v="915"/>
    <n v="706.64"/>
    <n v="1509.3"/>
    <n v="1509.3"/>
    <n v="593.21"/>
    <n v="1412.08"/>
    <n v="1412.08"/>
    <n v="1984.11"/>
    <n v="1984.11"/>
    <n v="0.61301593521421116"/>
    <n v="0.33325306479859884"/>
    <n v="0.33121311475409831"/>
    <n v="-0.30095947016868557"/>
    <n v="-0.19296362552176508"/>
    <n v="-0.19296362552176508"/>
    <n v="-0.16729320139579576"/>
    <n v="-0.13740014730043623"/>
    <x v="88"/>
    <n v="-0.38609250495184239"/>
    <x v="8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721567802552235"/>
    <n v="6.1714617843650135E-2"/>
    <n v="5.5884393063583851E-2"/>
    <n v="-1.0354545454545545E-2"/>
    <n v="-0.20377651274093567"/>
    <n v="-0.20579130434782605"/>
    <n v="3.0344044295111398E-2"/>
    <n v="-0.14023213562895945"/>
    <x v="89"/>
    <n v="-0.38493551971446849"/>
    <x v="89"/>
    <n v="123"/>
    <n v="82"/>
    <n v="367"/>
    <n v="148"/>
    <x v="82"/>
    <x v="73"/>
    <s v="No star"/>
    <s v="No star"/>
    <s v="No star"/>
    <s v="ODF+"/>
    <s v="ODF+"/>
    <s v="ODF+"/>
    <n v="493.97"/>
    <n v="1500"/>
    <n v="32.93"/>
    <n v="300"/>
    <n v="1500"/>
    <n v="20"/>
    <n v="1265.4000000000001"/>
    <n v="1500"/>
    <n v="84.36"/>
    <n v="1088.6099999999999"/>
    <n v="1500"/>
    <n v="72.569999999999993"/>
    <n v="3147.98"/>
    <n v="6000"/>
    <n v="52.47"/>
    <n v="1218.06"/>
    <n v="2400"/>
    <n v="50.75"/>
    <n v="1218.06"/>
    <n v="2400"/>
    <n v="50.752499999999998"/>
    <n v="913.34"/>
    <n v="1800"/>
    <n v="50.74"/>
    <n v="913.34"/>
    <n v="1800"/>
    <n v="50.741111111111117"/>
    <n v="300"/>
    <n v="1800"/>
    <n v="16.670000000000002"/>
    <n v="300"/>
    <n v="1800"/>
    <n v="16.666666666666664"/>
    <n v="2431.4"/>
    <n v="6000"/>
    <n v="40.520000000000003"/>
    <n v="2431.4"/>
    <n v="6000"/>
    <n v="40.523333333333333"/>
    <n v="793.97"/>
    <n v="3000"/>
    <n v="26.47"/>
    <n v="1518.06"/>
    <n v="4200"/>
    <n v="36.14"/>
    <n v="1518.06"/>
    <n v="4200"/>
    <n v="36.144285714285715"/>
  </r>
  <r>
    <n v="91"/>
    <x v="90"/>
    <s v="Jalna"/>
    <s v="Aurangabad"/>
    <n v="35883"/>
    <x v="2"/>
    <n v="2214"/>
    <n v="2072"/>
    <n v="2072"/>
    <n v="3325"/>
    <n v="3178"/>
    <n v="3178"/>
    <n v="3400"/>
    <n v="3298.6"/>
    <n v="3298.6"/>
    <n v="4601.3999999999996"/>
    <n v="4601.3999999999996"/>
    <n v="0.43861788617886177"/>
    <n v="0.70067084942084945"/>
    <n v="0.70067084942084945"/>
    <n v="-4.2075187969924842E-2"/>
    <n v="0.10880742605412208"/>
    <n v="0.10880742605412208"/>
    <n v="-6.3205882352941209E-2"/>
    <x v="90"/>
    <x v="90"/>
    <x v="90"/>
    <x v="90"/>
    <n v="306.24"/>
    <n v="913.6"/>
    <n v="915"/>
    <n v="706.64"/>
    <n v="1509.3"/>
    <n v="1509.3"/>
    <n v="737.03"/>
    <n v="1543.8"/>
    <n v="1543.8"/>
    <n v="2033.9"/>
    <n v="2033.9"/>
    <n v="0.8933189655172411"/>
    <n v="0.94117775831873907"/>
    <n v="0.93820765027322406"/>
    <n v="-0.17948318804483193"/>
    <n v="0.17502153316106811"/>
    <n v="0.17502153316106811"/>
    <n v="-0.21331560452084722"/>
    <n v="0.1487627931079156"/>
    <x v="89"/>
    <n v="-0.12804955995870004"/>
    <x v="89"/>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19511055017996531"/>
    <n v="0.22097064806742217"/>
    <n v="0.21426589595375714"/>
    <n v="-7.029090909090914E-2"/>
    <n v="-8.4343861423253633E-2"/>
    <n v="-8.6660869565217458E-2"/>
    <n v="-8.2740620487384953E-2"/>
    <n v="-0.11348002599616813"/>
    <x v="90"/>
    <n v="-0.31433681929158019"/>
    <x v="90"/>
    <n v="83"/>
    <n v="60"/>
    <n v="54"/>
    <n v="47"/>
    <x v="8"/>
    <x v="74"/>
    <s v="No star"/>
    <s v="1 star"/>
    <s v="1 star"/>
    <s v="ODF+"/>
    <s v="ODF++"/>
    <s v="ODF++"/>
    <n v="579.80999999999995"/>
    <n v="1500"/>
    <n v="38.65"/>
    <n v="300"/>
    <n v="1500"/>
    <n v="20"/>
    <n v="1282.6099999999999"/>
    <n v="1500"/>
    <n v="85.51"/>
    <n v="1022.68"/>
    <n v="1500"/>
    <n v="68.180000000000007"/>
    <n v="3185.1"/>
    <n v="6000"/>
    <n v="53.09"/>
    <n v="1773.46"/>
    <n v="2400"/>
    <n v="73.89"/>
    <n v="1773.46"/>
    <n v="2400"/>
    <n v="73.894166666666678"/>
    <n v="1050.3399999999999"/>
    <n v="1800"/>
    <n v="58.35"/>
    <n v="1050.3399999999999"/>
    <n v="1800"/>
    <n v="58.352222222222217"/>
    <n v="700"/>
    <n v="1800"/>
    <n v="38.89"/>
    <n v="700"/>
    <n v="1800"/>
    <n v="38.888888888888893"/>
    <n v="3523.79"/>
    <n v="6000"/>
    <n v="58.73"/>
    <n v="3523.79"/>
    <n v="6000"/>
    <n v="58.729833333333339"/>
    <n v="879.81"/>
    <n v="3000"/>
    <n v="29.33"/>
    <n v="2473.46"/>
    <n v="4200"/>
    <n v="58.89"/>
    <n v="2473.46"/>
    <n v="4200"/>
    <n v="58.891904761904769"/>
  </r>
  <r>
    <n v="92"/>
    <x v="91"/>
    <s v="Latur"/>
    <s v="Aurangabad"/>
    <n v="43936"/>
    <x v="2"/>
    <n v="2214"/>
    <n v="2072"/>
    <n v="2072"/>
    <n v="3325"/>
    <n v="3178"/>
    <n v="3178"/>
    <n v="3400"/>
    <n v="3298.6"/>
    <n v="3298.6"/>
    <n v="4601.3999999999996"/>
    <n v="4601.3999999999996"/>
    <n v="0.35172990063233966"/>
    <n v="0.35059362934362925"/>
    <n v="0.35059362934362925"/>
    <n v="-9.9930827067669162E-2"/>
    <n v="-0.11943675267463819"/>
    <n v="-0.11943675267463819"/>
    <n v="-0.11978529411764706"/>
    <x v="91"/>
    <x v="91"/>
    <x v="91"/>
    <x v="91"/>
    <n v="306.24"/>
    <n v="913.6"/>
    <n v="915"/>
    <n v="706.64"/>
    <n v="1509.3"/>
    <n v="1509.3"/>
    <n v="737.03"/>
    <n v="1543.8"/>
    <n v="1543.8"/>
    <n v="2033.9"/>
    <n v="2033.9"/>
    <n v="0.31805120167189127"/>
    <n v="0.45114929947460591"/>
    <n v="0.44892896174863384"/>
    <n v="-0.42878976565153404"/>
    <n v="-0.12159941694825414"/>
    <n v="-0.12159941694825414"/>
    <n v="-0.4523425098028574"/>
    <n v="-0.14122943386449022"/>
    <x v="90"/>
    <n v="-0.34816362653031124"/>
    <x v="90"/>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27525358762211932"/>
    <n v="0.13067131647776806"/>
    <n v="0.1244624277456647"/>
    <n v="-7.9454545454545542E-3"/>
    <n v="-0.15206304649155686"/>
    <n v="-0.15420869565217393"/>
    <n v="-2.1230032378714424E-2"/>
    <n v="-0.17904438761299471"/>
    <x v="91"/>
    <n v="-0.36504641416317418"/>
    <x v="91"/>
    <n v="106"/>
    <n v="72"/>
    <n v="137"/>
    <n v="81"/>
    <x v="10"/>
    <x v="75"/>
    <s v="No star"/>
    <s v="No star"/>
    <s v="No star"/>
    <s v="ODF+"/>
    <s v="ODF++"/>
    <s v="ODF++"/>
    <n v="403.64"/>
    <n v="1500"/>
    <n v="26.91"/>
    <n v="300"/>
    <n v="1500"/>
    <n v="20"/>
    <n v="1197.83"/>
    <n v="1500"/>
    <n v="79.86"/>
    <n v="1091.26"/>
    <n v="1500"/>
    <n v="72.75"/>
    <n v="2992.73"/>
    <n v="6000"/>
    <n v="49.88"/>
    <n v="1325.77"/>
    <n v="2400"/>
    <n v="55.24"/>
    <n v="1325.77"/>
    <n v="2400"/>
    <n v="55.240416666666668"/>
    <n v="972.66"/>
    <n v="1800"/>
    <n v="54.04"/>
    <n v="972.66"/>
    <n v="1800"/>
    <n v="54.036666666666669"/>
    <n v="500"/>
    <n v="1800"/>
    <n v="27.78"/>
    <n v="500"/>
    <n v="1800"/>
    <n v="27.777777777777779"/>
    <n v="2798.43"/>
    <n v="6000"/>
    <n v="46.64"/>
    <n v="2798.43"/>
    <n v="6000"/>
    <n v="46.640499999999996"/>
    <n v="703.64"/>
    <n v="3000"/>
    <n v="23.45"/>
    <n v="1825.77"/>
    <n v="4200"/>
    <n v="43.47"/>
    <n v="1825.77"/>
    <n v="4200"/>
    <n v="43.470714285714287"/>
  </r>
  <r>
    <n v="93"/>
    <x v="92"/>
    <s v="Latur"/>
    <s v="Aurangabad"/>
    <n v="36118"/>
    <x v="2"/>
    <n v="2214"/>
    <n v="2072"/>
    <n v="2072"/>
    <n v="3325"/>
    <n v="3178"/>
    <n v="3178"/>
    <n v="3400"/>
    <n v="3298.6"/>
    <n v="3298.6"/>
    <n v="4601.3999999999996"/>
    <n v="4601.3999999999996"/>
    <n v="0.14041553748870828"/>
    <n v="0.61824806949806965"/>
    <n v="0.61824806949806965"/>
    <n v="-0.24063759398496237"/>
    <n v="5.5069225928256832E-2"/>
    <n v="5.5069225928256832E-2"/>
    <n v="-0.25738823529411764"/>
    <x v="92"/>
    <x v="92"/>
    <x v="92"/>
    <x v="92"/>
    <n v="306.24"/>
    <n v="913.6"/>
    <n v="915"/>
    <n v="706.64"/>
    <n v="1509.3"/>
    <n v="1509.3"/>
    <n v="737.03"/>
    <n v="1543.8"/>
    <n v="1543.8"/>
    <n v="2033.9"/>
    <n v="2033.9"/>
    <n v="1.3684038662486937"/>
    <n v="0.74087127845884415"/>
    <n v="0.7382076502732241"/>
    <n v="2.6406656854975615E-2"/>
    <n v="5.3773272377923599E-2"/>
    <n v="5.3773272377923599E-2"/>
    <n v="-1.5915227331316253E-2"/>
    <n v="3.0224122295634204E-2"/>
    <x v="91"/>
    <n v="-0.21802448497959587"/>
    <x v="91"/>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6.7603889122610228E-2"/>
    <n v="0.46764312699796567"/>
    <n v="0.45958381502890167"/>
    <n v="-0.16948181818181815"/>
    <n v="0.10064598244252854"/>
    <n v="9.7860869565217362E-2"/>
    <n v="-0.18060326657278933"/>
    <n v="6.5623443817047752E-2"/>
    <x v="92"/>
    <n v="-0.17581241105584058"/>
    <x v="92"/>
    <n v="190"/>
    <n v="97"/>
    <n v="68"/>
    <n v="56"/>
    <x v="83"/>
    <x v="76"/>
    <s v="No star"/>
    <s v="No star"/>
    <s v="No star"/>
    <s v="ODF+"/>
    <s v="ODF++"/>
    <s v="ODF++"/>
    <n v="725.3"/>
    <n v="1500"/>
    <n v="48.35"/>
    <n v="300"/>
    <n v="1500"/>
    <n v="20"/>
    <n v="586"/>
    <n v="1500"/>
    <n v="39.07"/>
    <n v="913.57"/>
    <n v="1500"/>
    <n v="60.9"/>
    <n v="2524.88"/>
    <n v="6000"/>
    <n v="42.08"/>
    <n v="1590.46"/>
    <n v="2400"/>
    <n v="66.27"/>
    <n v="1590.46"/>
    <n v="2400"/>
    <n v="66.269166666666663"/>
    <n v="1262.54"/>
    <n v="1800"/>
    <n v="70.14"/>
    <n v="1262.54"/>
    <n v="1800"/>
    <n v="70.141111111111115"/>
    <n v="500"/>
    <n v="1800"/>
    <n v="27.78"/>
    <n v="500"/>
    <n v="1800"/>
    <n v="27.777777777777779"/>
    <n v="3353.01"/>
    <n v="6000"/>
    <n v="55.88"/>
    <n v="3353.01"/>
    <n v="6000"/>
    <n v="55.883500000000005"/>
    <n v="1025.3"/>
    <n v="3000"/>
    <n v="34.18"/>
    <n v="2090.46"/>
    <n v="4200"/>
    <n v="49.77"/>
    <n v="2090.46"/>
    <n v="4200"/>
    <n v="49.772857142857148"/>
  </r>
  <r>
    <n v="94"/>
    <x v="93"/>
    <s v="Latur"/>
    <s v="Aurangabad"/>
    <n v="18627"/>
    <x v="3"/>
    <n v="2214"/>
    <n v="2072"/>
    <n v="2072"/>
    <n v="3325"/>
    <n v="3178"/>
    <n v="3178"/>
    <n v="3070.1"/>
    <n v="2928.3"/>
    <n v="2928.3"/>
    <n v="4349.2"/>
    <n v="4349.2"/>
    <n v="-7.4954832881662062E-2"/>
    <n v="-5.3339768339768334E-2"/>
    <n v="-5.3339768339768334E-2"/>
    <n v="-0.38404511278195486"/>
    <n v="-0.38279421019509124"/>
    <n v="-0.38279421019509124"/>
    <n v="-0.33290446565258452"/>
    <x v="93"/>
    <x v="93"/>
    <x v="93"/>
    <x v="93"/>
    <n v="306.24"/>
    <n v="913.6"/>
    <n v="915"/>
    <n v="706.64"/>
    <n v="1509.3"/>
    <n v="1509.3"/>
    <n v="593.21"/>
    <n v="1412.08"/>
    <n v="1412.08"/>
    <n v="1984.11"/>
    <n v="1984.11"/>
    <n v="0.42283829676071055"/>
    <n v="8.7346760070052733E-3"/>
    <n v="7.1912568306011374E-3"/>
    <n v="-0.38337767462923128"/>
    <n v="-0.38939905916650097"/>
    <n v="-0.38939905916650097"/>
    <n v="-0.26547091249304633"/>
    <n v="-0.34735992295054097"/>
    <x v="92"/>
    <n v="-0.53551970404866656"/>
    <x v="9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4.5096526901322764E-2"/>
    <n v="-0.13990119151409477"/>
    <n v="-0.14462427745664744"/>
    <n v="-0.18699090909090915"/>
    <n v="-0.35497650576676631"/>
    <n v="-0.35660869565217396"/>
    <n v="-0.15355638635180541"/>
    <n v="-0.30349897864088637"/>
    <x v="93"/>
    <n v="-0.50173406512003771"/>
    <x v="93"/>
    <n v="442"/>
    <n v="172"/>
    <n v="475"/>
    <n v="182"/>
    <x v="84"/>
    <x v="77"/>
    <s v="No star"/>
    <s v="No star"/>
    <s v="No star"/>
    <s v="ODF+"/>
    <s v="ODF+"/>
    <s v="ODF+"/>
    <n v="435.73"/>
    <n v="1500"/>
    <n v="29.05"/>
    <n v="300"/>
    <n v="1500"/>
    <n v="20"/>
    <n v="418.01"/>
    <n v="1500"/>
    <n v="27.87"/>
    <n v="894.31"/>
    <n v="1500"/>
    <n v="59.62"/>
    <n v="2048.0500000000002"/>
    <n v="6000"/>
    <n v="34.130000000000003"/>
    <n v="921.58"/>
    <n v="2400"/>
    <n v="38.4"/>
    <n v="921.58"/>
    <n v="2400"/>
    <n v="38.399166666666666"/>
    <n v="739.9"/>
    <n v="1800"/>
    <n v="41.11"/>
    <n v="739.9"/>
    <n v="1800"/>
    <n v="41.105555555555554"/>
    <n v="300"/>
    <n v="1800"/>
    <n v="16.670000000000002"/>
    <n v="300"/>
    <n v="1800"/>
    <n v="16.666666666666664"/>
    <n v="1961.48"/>
    <n v="6000"/>
    <n v="32.69"/>
    <n v="1961.48"/>
    <n v="6000"/>
    <n v="32.691333333333333"/>
    <n v="735.73"/>
    <n v="3000"/>
    <n v="24.52"/>
    <n v="1221.58"/>
    <n v="4200"/>
    <n v="29.09"/>
    <n v="1221.58"/>
    <n v="4200"/>
    <n v="29.085238095238093"/>
  </r>
  <r>
    <n v="95"/>
    <x v="94"/>
    <s v="Latur"/>
    <s v="Aurangabad"/>
    <n v="12899"/>
    <x v="3"/>
    <n v="2214"/>
    <n v="2072"/>
    <n v="2072"/>
    <n v="3325"/>
    <n v="3178"/>
    <n v="3178"/>
    <n v="3070.1"/>
    <n v="2928.3"/>
    <n v="2928.3"/>
    <n v="4349.2"/>
    <n v="4349.2"/>
    <n v="-1.8247515808491254E-3"/>
    <n v="0.11959459459459468"/>
    <n v="0.11959459459459468"/>
    <n v="-0.33535037593984962"/>
    <n v="-0.27004405286343608"/>
    <n v="-0.27004405286343608"/>
    <n v="-0.28016676981205818"/>
    <x v="94"/>
    <x v="94"/>
    <x v="94"/>
    <x v="94"/>
    <n v="306.24"/>
    <n v="913.6"/>
    <n v="915"/>
    <n v="706.64"/>
    <n v="1509.3"/>
    <n v="1509.3"/>
    <n v="593.21"/>
    <n v="1412.08"/>
    <n v="1412.08"/>
    <n v="1984.11"/>
    <n v="1984.11"/>
    <n v="-0.44585945663531878"/>
    <n v="0.11846541155866902"/>
    <n v="0.11675409836065578"/>
    <n v="-0.75984942828031254"/>
    <n v="-0.32297753925660899"/>
    <n v="-0.32297753925660899"/>
    <n v="-0.71392929991065557"/>
    <n v="-0.27636536173587894"/>
    <x v="93"/>
    <n v="-0.48499327154240435"/>
    <x v="93"/>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6866498387322948"/>
    <n v="-7.239755884917172E-2"/>
    <n v="-7.749132947976875E-2"/>
    <n v="-9.086363636363641E-2"/>
    <n v="-0.30435275348926405"/>
    <n v="-0.30611304347826085"/>
    <n v="-5.3475935828877011E-2"/>
    <n v="-0.24883508580357894"/>
    <x v="94"/>
    <n v="-0.46262837132563384"/>
    <x v="94"/>
    <n v="407"/>
    <n v="166"/>
    <n v="406"/>
    <n v="158"/>
    <x v="85"/>
    <x v="78"/>
    <s v="No star"/>
    <s v="No star"/>
    <s v="No star"/>
    <s v="ODF+"/>
    <s v="ODF++"/>
    <s v="ODF++"/>
    <n v="169.7"/>
    <n v="1500"/>
    <n v="11.31"/>
    <n v="300"/>
    <n v="1500"/>
    <n v="20"/>
    <n v="740.22"/>
    <n v="1500"/>
    <n v="49.35"/>
    <n v="1000.05"/>
    <n v="1500"/>
    <n v="66.67"/>
    <n v="2209.96"/>
    <n v="6000"/>
    <n v="36.83"/>
    <n v="1021.83"/>
    <n v="2400"/>
    <n v="42.58"/>
    <n v="1021.83"/>
    <n v="2400"/>
    <n v="42.576250000000002"/>
    <n v="797.97"/>
    <n v="1800"/>
    <n v="44.33"/>
    <n v="797.97"/>
    <n v="1800"/>
    <n v="44.331666666666671"/>
    <n v="500"/>
    <n v="1800"/>
    <n v="27.78"/>
    <n v="500"/>
    <n v="1800"/>
    <n v="27.777777777777779"/>
    <n v="2319.8000000000002"/>
    <n v="6000"/>
    <n v="38.659999999999997"/>
    <n v="2319.8000000000002"/>
    <n v="6000"/>
    <n v="38.663333333333341"/>
    <n v="469.7"/>
    <n v="3000"/>
    <n v="15.66"/>
    <n v="1521.83"/>
    <n v="4200"/>
    <n v="36.229999999999997"/>
    <n v="1521.83"/>
    <n v="4200"/>
    <n v="36.234047619047615"/>
  </r>
  <r>
    <n v="96"/>
    <x v="95"/>
    <s v="Latur"/>
    <s v="Aurangabad"/>
    <n v="9356"/>
    <x v="3"/>
    <n v="2214"/>
    <n v="2072"/>
    <n v="2072"/>
    <n v="3325"/>
    <n v="3178"/>
    <n v="3178"/>
    <n v="3070.1"/>
    <n v="2928.3"/>
    <n v="2928.3"/>
    <n v="4349.2"/>
    <n v="4349.2"/>
    <n v="0.30887533875338752"/>
    <n v="0.18585424710424717"/>
    <n v="0.18585424710424717"/>
    <n v="-0.12846616541353387"/>
    <n v="-0.22684392699811198"/>
    <n v="-0.22684392699811198"/>
    <n v="-5.6105664310608774E-2"/>
    <x v="95"/>
    <x v="95"/>
    <x v="95"/>
    <x v="95"/>
    <n v="306.24"/>
    <n v="913.6"/>
    <n v="915"/>
    <n v="706.64"/>
    <n v="1509.3"/>
    <n v="1509.3"/>
    <n v="593.21"/>
    <n v="1412.08"/>
    <n v="1412.08"/>
    <n v="1984.11"/>
    <n v="1984.11"/>
    <n v="0.62117946708463956"/>
    <n v="0.29500875656742542"/>
    <n v="0.29302732240437146"/>
    <n v="-0.29742160081512503"/>
    <n v="-0.21611343006691849"/>
    <n v="-0.21611343006691849"/>
    <n v="-0.16307884223125033"/>
    <n v="-0.16214378788737185"/>
    <x v="94"/>
    <n v="-0.40370241569267834"/>
    <x v="9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9817229935025465"/>
    <n v="0.13219412961348448"/>
    <n v="0.12597687861271681"/>
    <n v="-6.7909090909090947E-2"/>
    <n v="-0.15092102624903006"/>
    <n v="-0.15306956521739129"/>
    <n v="-2.9577398135440823E-2"/>
    <n v="-8.3158400090369025E-2"/>
    <x v="95"/>
    <n v="-0.34410586215024075"/>
    <x v="95"/>
    <n v="191"/>
    <n v="112"/>
    <n v="360"/>
    <n v="144"/>
    <x v="86"/>
    <x v="79"/>
    <s v="No star"/>
    <s v="No star"/>
    <s v="No star"/>
    <s v="ODF+"/>
    <s v="ODF+"/>
    <s v="ODF+"/>
    <n v="496.47"/>
    <n v="1500"/>
    <n v="33.1"/>
    <n v="300"/>
    <n v="1500"/>
    <n v="20"/>
    <n v="1076.0899999999999"/>
    <n v="1500"/>
    <n v="71.739999999999995"/>
    <n v="1025.3"/>
    <n v="1500"/>
    <n v="68.349999999999994"/>
    <n v="2897.85"/>
    <n v="6000"/>
    <n v="48.3"/>
    <n v="1183.1199999999999"/>
    <n v="2400"/>
    <n v="49.3"/>
    <n v="1183.1199999999999"/>
    <n v="2400"/>
    <n v="49.29666666666666"/>
    <n v="973.97"/>
    <n v="1800"/>
    <n v="54.11"/>
    <n v="973.97"/>
    <n v="1800"/>
    <n v="54.109444444444442"/>
    <n v="300"/>
    <n v="1800"/>
    <n v="16.670000000000002"/>
    <n v="300"/>
    <n v="1800"/>
    <n v="16.666666666666664"/>
    <n v="2457.09"/>
    <n v="6000"/>
    <n v="40.950000000000003"/>
    <n v="2457.09"/>
    <n v="6000"/>
    <n v="40.951500000000003"/>
    <n v="796.47"/>
    <n v="3000"/>
    <n v="26.55"/>
    <n v="1483.12"/>
    <n v="4200"/>
    <n v="35.31"/>
    <n v="1483.12"/>
    <n v="4200"/>
    <n v="35.312380952380948"/>
  </r>
  <r>
    <n v="97"/>
    <x v="96"/>
    <s v="Latur"/>
    <s v="Aurangabad"/>
    <n v="382940"/>
    <x v="0"/>
    <n v="2214"/>
    <n v="2072"/>
    <n v="2072"/>
    <n v="3325"/>
    <n v="3178"/>
    <n v="3178"/>
    <n v="3878.5"/>
    <n v="3782.7"/>
    <n v="3782.7"/>
    <n v="4344.1000000000004"/>
    <n v="4344.1000000000004"/>
    <n v="0.33710478771454377"/>
    <n v="0.93638513513513522"/>
    <n v="0.93638513513513522"/>
    <n v="-0.10966917293233086"/>
    <n v="0.26248898678414101"/>
    <n v="0.26248898678414101"/>
    <n v="-0.23672811653989947"/>
    <x v="96"/>
    <x v="96"/>
    <x v="96"/>
    <x v="96"/>
    <n v="306.24"/>
    <n v="913.6"/>
    <n v="915"/>
    <n v="706.64"/>
    <n v="1509.3"/>
    <n v="1509.3"/>
    <n v="948.15"/>
    <n v="1786.5"/>
    <n v="1786.5"/>
    <n v="2014.9"/>
    <n v="2014.9"/>
    <n v="2.4519331243469171"/>
    <n v="0.84510726795096325"/>
    <n v="0.84228415300546455"/>
    <n v="0.49598098041435512"/>
    <n v="0.11686874710130531"/>
    <n v="0.11686874710130531"/>
    <n v="0.11492907240415537"/>
    <n v="-5.6428771340610098E-2"/>
    <x v="95"/>
    <n v="-0.16338776117921486"/>
    <x v="95"/>
    <n v="232.44"/>
    <n v="298.10000000000002"/>
    <n v="295"/>
    <n v="421.09"/>
    <n v="522.70000000000005"/>
    <n v="525"/>
    <n v="566.66"/>
    <n v="651.51"/>
    <n v="651.51"/>
    <n v="1020"/>
    <n v="1020"/>
    <n v="0.29065565307176044"/>
    <n v="2.6900369003690034"/>
    <n v="2.7288135593220337"/>
    <n v="-0.2875632287634472"/>
    <n v="1.1044576238760282"/>
    <n v="1.0952380952380953"/>
    <n v="-0.47058200684713936"/>
    <n v="0.68838544304768923"/>
    <x v="17"/>
    <n v="7.8431372549019607E-2"/>
    <x v="10"/>
    <n v="855.72"/>
    <n v="860.25"/>
    <n v="865"/>
    <n v="1100"/>
    <n v="1147.0899999999999"/>
    <n v="1150"/>
    <n v="1201.1099999999999"/>
    <n v="1344.7"/>
    <n v="1344.7"/>
    <n v="1496.04"/>
    <n v="1496.04"/>
    <n v="0.4049338568690693"/>
    <n v="0.425759953501889"/>
    <n v="0.41793063583815027"/>
    <n v="9.293636363636365E-2"/>
    <n v="6.9236066917155656E-2"/>
    <n v="6.6530434782608686E-2"/>
    <n v="9.3247079784542495E-4"/>
    <n v="-8.7893210381497763E-2"/>
    <x v="96"/>
    <n v="-0.18016229512579876"/>
    <x v="96"/>
    <n v="137"/>
    <n v="33"/>
    <n v="38"/>
    <n v="11"/>
    <x v="33"/>
    <x v="80"/>
    <s v="No star"/>
    <s v="3 star"/>
    <s v="3 star"/>
    <s v="ODF+"/>
    <s v="ODF++"/>
    <s v="ODF++"/>
    <n v="1057.1199999999999"/>
    <n v="1500"/>
    <n v="70.47"/>
    <n v="300"/>
    <n v="1500"/>
    <n v="20"/>
    <n v="401"/>
    <n v="1500"/>
    <n v="26.73"/>
    <n v="1202.23"/>
    <n v="1500"/>
    <n v="80.150000000000006"/>
    <n v="2960.35"/>
    <n v="6000"/>
    <n v="49.34"/>
    <n v="1685.69"/>
    <n v="2400"/>
    <n v="70.239999999999995"/>
    <n v="1685.69"/>
    <n v="2400"/>
    <n v="70.237083333333345"/>
    <n v="1226.51"/>
    <n v="1800"/>
    <n v="68.14"/>
    <n v="1226.51"/>
    <n v="1800"/>
    <n v="68.139444444444436"/>
    <n v="1100"/>
    <n v="1800"/>
    <n v="61.11"/>
    <n v="1100"/>
    <n v="1800"/>
    <n v="61.111111111111114"/>
    <n v="4012.19"/>
    <n v="6000"/>
    <n v="66.87"/>
    <n v="4012.19"/>
    <n v="6000"/>
    <n v="66.869833333333332"/>
    <n v="1357.12"/>
    <n v="3000"/>
    <n v="45.24"/>
    <n v="2785.69"/>
    <n v="4200"/>
    <n v="66.33"/>
    <n v="2785.69"/>
    <n v="4200"/>
    <n v="66.325952380952373"/>
  </r>
  <r>
    <n v="98"/>
    <x v="97"/>
    <s v="Latur"/>
    <s v="Aurangabad"/>
    <n v="36172"/>
    <x v="2"/>
    <n v="2214"/>
    <n v="2072"/>
    <n v="2072"/>
    <n v="3325"/>
    <n v="3178"/>
    <n v="3178"/>
    <n v="3400"/>
    <n v="3298.6"/>
    <n v="3298.6"/>
    <n v="4601.3999999999996"/>
    <n v="4601.3999999999996"/>
    <n v="7.0596205962060116E-3"/>
    <n v="0.12173745173745164"/>
    <n v="0.12173745173745164"/>
    <n v="-0.32943458646616536"/>
    <n v="-0.26864694776589054"/>
    <n v="-0.26864694776589054"/>
    <n v="-0.34422647058823524"/>
    <x v="97"/>
    <x v="97"/>
    <x v="97"/>
    <x v="97"/>
    <n v="306.24"/>
    <n v="913.6"/>
    <n v="915"/>
    <n v="706.64"/>
    <n v="1509.3"/>
    <n v="1509.3"/>
    <n v="737.03"/>
    <n v="1543.8"/>
    <n v="1543.8"/>
    <n v="2033.9"/>
    <n v="2033.9"/>
    <n v="0.31458986415882956"/>
    <n v="0.21991024518388788"/>
    <n v="0.21804371584699453"/>
    <n v="-0.43028982225744367"/>
    <n v="-0.26157158947856618"/>
    <n v="-0.26157158947856618"/>
    <n v="-0.45378071448923379"/>
    <n v="-0.27807358466122556"/>
    <x v="96"/>
    <n v="-0.45203303997246674"/>
    <x v="9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7.3189828448557925E-2"/>
    <n v="5.7518163324614957E-2"/>
    <n v="5.1710982658959556E-2"/>
    <n v="-0.16513636363636361"/>
    <n v="-0.20692360669171547"/>
    <n v="-0.20893043478260867"/>
    <n v="-0.17631600190146468"/>
    <n v="-0.23215928561179613"/>
    <x v="97"/>
    <n v="-0.40612719177992762"/>
    <x v="97"/>
    <n v="221"/>
    <n v="102"/>
    <n v="202"/>
    <n v="99"/>
    <x v="87"/>
    <x v="81"/>
    <s v="No star"/>
    <s v="No star"/>
    <s v="No star"/>
    <s v="ODF+"/>
    <s v="ODF+"/>
    <s v="ODF+"/>
    <n v="402.58"/>
    <n v="1500"/>
    <n v="26.84"/>
    <n v="300"/>
    <n v="1500"/>
    <n v="20"/>
    <n v="608.70000000000005"/>
    <n v="1500"/>
    <n v="40.58"/>
    <n v="918.35"/>
    <n v="1500"/>
    <n v="61.22"/>
    <n v="2229.63"/>
    <n v="6000"/>
    <n v="37.159999999999997"/>
    <n v="1114.51"/>
    <n v="2400"/>
    <n v="46.44"/>
    <n v="1114.51"/>
    <n v="2400"/>
    <n v="46.437916666666666"/>
    <n v="909.73"/>
    <n v="1800"/>
    <n v="50.54"/>
    <n v="909.73"/>
    <n v="1800"/>
    <n v="50.540555555555557"/>
    <n v="300"/>
    <n v="1800"/>
    <n v="16.670000000000002"/>
    <n v="300"/>
    <n v="1800"/>
    <n v="16.666666666666664"/>
    <n v="2324.2399999999998"/>
    <n v="6000"/>
    <n v="38.74"/>
    <n v="2324.2399999999998"/>
    <n v="6000"/>
    <n v="38.737333333333332"/>
    <n v="702.58"/>
    <n v="3000"/>
    <n v="23.42"/>
    <n v="1414.51"/>
    <n v="4200"/>
    <n v="33.68"/>
    <n v="1414.51"/>
    <n v="4200"/>
    <n v="33.67880952380952"/>
  </r>
  <r>
    <n v="99"/>
    <x v="98"/>
    <s v="Latur"/>
    <s v="Aurangabad"/>
    <n v="14953"/>
    <x v="3"/>
    <n v="2214"/>
    <n v="2072"/>
    <n v="2072"/>
    <n v="3325"/>
    <n v="3178"/>
    <n v="3178"/>
    <n v="3070.1"/>
    <n v="2928.3"/>
    <n v="2928.3"/>
    <n v="4349.2"/>
    <n v="4349.2"/>
    <n v="-0.23200090334236681"/>
    <n v="-0.27243243243243243"/>
    <n v="-0.27243243243243243"/>
    <n v="-0.4886165413533835"/>
    <n v="-0.52563876651982377"/>
    <n v="-0.52563876651982377"/>
    <n v="-0.44615810559916619"/>
    <x v="98"/>
    <x v="98"/>
    <x v="98"/>
    <x v="98"/>
    <n v="306.24"/>
    <n v="913.6"/>
    <n v="915"/>
    <n v="706.64"/>
    <n v="1509.3"/>
    <n v="1509.3"/>
    <n v="593.21"/>
    <n v="1412.08"/>
    <n v="1412.08"/>
    <n v="1984.11"/>
    <n v="1984.11"/>
    <n v="-6.037748171368864E-2"/>
    <n v="-0.16584938704028018"/>
    <n v="-0.16712568306010925"/>
    <n v="-0.59279123740518513"/>
    <n v="-0.49507718810044388"/>
    <n v="-0.49507718810044388"/>
    <n v="-0.51492726016082002"/>
    <n v="-0.4603138632372103"/>
    <x v="97"/>
    <n v="-0.61590839217583693"/>
    <x v="9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5728275604169592"/>
    <n v="-0.48219703574542283"/>
    <n v="-0.48504046242774568"/>
    <n v="-0.34442727272727275"/>
    <n v="-0.61167824669380777"/>
    <n v="-0.61266086956521737"/>
    <n v="-0.31746722824286588"/>
    <n v="-0.58068736997674875"/>
    <x v="98"/>
    <n v="-0.70003030405064137"/>
    <x v="98"/>
    <n v="509"/>
    <n v="181"/>
    <n v="525"/>
    <n v="192"/>
    <x v="88"/>
    <x v="82"/>
    <s v="No star"/>
    <s v="No star"/>
    <s v="No star"/>
    <s v="ODF+"/>
    <s v="ODF+"/>
    <s v="ODF+"/>
    <n v="287.75"/>
    <n v="1500"/>
    <n v="19.18"/>
    <n v="300"/>
    <n v="1500"/>
    <n v="20"/>
    <n v="391.46"/>
    <n v="1500"/>
    <n v="26.1"/>
    <n v="721.13"/>
    <n v="1500"/>
    <n v="48.08"/>
    <n v="1700.35"/>
    <n v="6000"/>
    <n v="28.34"/>
    <n v="762.08"/>
    <n v="2400"/>
    <n v="31.75"/>
    <n v="762.08"/>
    <n v="2400"/>
    <n v="31.753333333333334"/>
    <n v="445.44"/>
    <n v="1800"/>
    <n v="24.75"/>
    <n v="445.44"/>
    <n v="1800"/>
    <n v="24.746666666666666"/>
    <n v="300"/>
    <n v="1800"/>
    <n v="16.670000000000002"/>
    <n v="300"/>
    <n v="1800"/>
    <n v="16.666666666666664"/>
    <n v="1507.52"/>
    <n v="6000"/>
    <n v="25.13"/>
    <n v="1507.52"/>
    <n v="6000"/>
    <n v="25.125333333333334"/>
    <n v="587.75"/>
    <n v="3000"/>
    <n v="19.59"/>
    <n v="1062.08"/>
    <n v="4200"/>
    <n v="25.29"/>
    <n v="1062.08"/>
    <n v="4200"/>
    <n v="25.287619047619046"/>
  </r>
  <r>
    <n v="100"/>
    <x v="99"/>
    <s v="Latur"/>
    <s v="Aurangabad"/>
    <n v="10417"/>
    <x v="3"/>
    <n v="2214"/>
    <n v="2072"/>
    <n v="2072"/>
    <n v="3325"/>
    <n v="3178"/>
    <n v="3178"/>
    <n v="3070.1"/>
    <n v="2928.3"/>
    <n v="2928.3"/>
    <n v="4349.2"/>
    <n v="4349.2"/>
    <n v="-3.8026196928635979E-2"/>
    <n v="8.7828185328185343E-2"/>
    <n v="8.7828185328185343E-2"/>
    <n v="-0.35945563909774436"/>
    <n v="-0.29075519194461924"/>
    <n v="-0.29075519194461924"/>
    <n v="-0.30627341128953456"/>
    <x v="99"/>
    <x v="99"/>
    <x v="99"/>
    <x v="99"/>
    <n v="306.24"/>
    <n v="913.6"/>
    <n v="915"/>
    <n v="706.64"/>
    <n v="1509.3"/>
    <n v="1509.3"/>
    <n v="593.21"/>
    <n v="1412.08"/>
    <n v="1412.08"/>
    <n v="1984.11"/>
    <n v="1984.11"/>
    <n v="-0.17992424242424249"/>
    <n v="0.19359676007005253"/>
    <n v="0.19177049180327871"/>
    <n v="-0.64459979621872521"/>
    <n v="-0.27749950308089838"/>
    <n v="-0.27749950308089838"/>
    <n v="-0.57664233576642343"/>
    <n v="-0.22775621777802951"/>
    <x v="98"/>
    <n v="-0.45039841541043585"/>
    <x v="9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5769176833543674"/>
    <n v="3.7895960476605531E-3"/>
    <n v="-1.7225433526011666E-3"/>
    <n v="-9.940000000000003E-2"/>
    <n v="-0.24721687051582697"/>
    <n v="-0.24912173913043478"/>
    <n v="-6.2363352420614256E-2"/>
    <n v="-0.18713934727151205"/>
    <x v="99"/>
    <n v="-0.41849220512475171"/>
    <x v="99"/>
    <n v="432"/>
    <n v="170"/>
    <n v="427"/>
    <n v="164"/>
    <x v="89"/>
    <x v="83"/>
    <s v="No star"/>
    <s v="No star"/>
    <s v="No star"/>
    <s v="ODF+"/>
    <s v="ODF+"/>
    <s v="ODF+"/>
    <n v="251.14"/>
    <n v="1500"/>
    <n v="16.739999999999998"/>
    <n v="300"/>
    <n v="1500"/>
    <n v="20"/>
    <n v="588"/>
    <n v="1500"/>
    <n v="39.200000000000003"/>
    <n v="990.66"/>
    <n v="1500"/>
    <n v="66.040000000000006"/>
    <n v="2129.81"/>
    <n v="6000"/>
    <n v="35.5"/>
    <n v="1090.47"/>
    <n v="2400"/>
    <n v="45.44"/>
    <n v="1090.47"/>
    <n v="2400"/>
    <n v="45.436250000000001"/>
    <n v="863.51"/>
    <n v="1800"/>
    <n v="47.97"/>
    <n v="863.51"/>
    <n v="1800"/>
    <n v="47.972777777777779"/>
    <n v="300"/>
    <n v="1800"/>
    <n v="16.670000000000002"/>
    <n v="300"/>
    <n v="1800"/>
    <n v="16.666666666666664"/>
    <n v="2253.98"/>
    <n v="6000"/>
    <n v="37.57"/>
    <n v="2253.98"/>
    <n v="6000"/>
    <n v="37.566333333333333"/>
    <n v="551.14"/>
    <n v="3000"/>
    <n v="18.37"/>
    <n v="1390.47"/>
    <n v="4200"/>
    <n v="33.11"/>
    <n v="1390.47"/>
    <n v="4200"/>
    <n v="33.106428571428573"/>
  </r>
  <r>
    <n v="101"/>
    <x v="100"/>
    <s v="Latur"/>
    <s v="Aurangabad"/>
    <n v="103550"/>
    <x v="0"/>
    <n v="2214"/>
    <n v="2072"/>
    <n v="2072"/>
    <n v="3325"/>
    <n v="3178"/>
    <n v="3178"/>
    <n v="3878.5"/>
    <n v="3782.7"/>
    <n v="3782.7"/>
    <n v="4344.1000000000004"/>
    <n v="4344.1000000000004"/>
    <n v="0.72164859981933149"/>
    <n v="0.85334942084942078"/>
    <n v="0.85334942084942078"/>
    <n v="0.14638496240601503"/>
    <n v="0.20835116425424791"/>
    <n v="0.20835116425424791"/>
    <n v="-1.721541833182931E-2"/>
    <x v="100"/>
    <x v="100"/>
    <x v="100"/>
    <x v="100"/>
    <n v="306.24"/>
    <n v="913.6"/>
    <n v="915"/>
    <n v="706.64"/>
    <n v="1509.3"/>
    <n v="1509.3"/>
    <n v="948.15"/>
    <n v="1786.5"/>
    <n v="1786.5"/>
    <n v="2014.9"/>
    <n v="2014.9"/>
    <n v="1.8434887669801461"/>
    <n v="0.79636602451838878"/>
    <n v="0.79361748633879792"/>
    <n v="0.23229650175478317"/>
    <n v="8.73650036440735E-2"/>
    <n v="8.73650036440735E-2"/>
    <n v="-8.159046564362181E-2"/>
    <n v="-8.1354603974251288E-2"/>
    <x v="99"/>
    <n v="-0.18548811355402253"/>
    <x v="99"/>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x v="15"/>
    <n v="-0.31372549019607843"/>
    <x v="8"/>
    <n v="855.72"/>
    <n v="860.25"/>
    <n v="865"/>
    <n v="1100"/>
    <n v="1147.0899999999999"/>
    <n v="1150"/>
    <n v="1201.1099999999999"/>
    <n v="1344.7"/>
    <n v="1344.7"/>
    <n v="1496.04"/>
    <n v="1496.04"/>
    <n v="0.47558780909643344"/>
    <n v="0.74250508573089224"/>
    <n v="0.73293641618497107"/>
    <n v="0.14790000000000006"/>
    <n v="0.30677627736271795"/>
    <n v="0.30346956521739132"/>
    <n v="5.1269242617245844E-2"/>
    <n v="0.1147393470662601"/>
    <x v="100"/>
    <n v="1.9718724098286445E-3"/>
    <x v="100"/>
    <n v="55"/>
    <n v="16"/>
    <n v="48"/>
    <n v="16"/>
    <x v="42"/>
    <x v="55"/>
    <s v="No star"/>
    <s v="1 star"/>
    <s v="1 star"/>
    <s v="ODF++"/>
    <s v="ODF++"/>
    <s v="ODF++"/>
    <n v="870.79"/>
    <n v="1500"/>
    <n v="58.05"/>
    <n v="500"/>
    <n v="1500"/>
    <n v="33.33"/>
    <n v="1178.26"/>
    <n v="1500"/>
    <n v="78.55"/>
    <n v="1262.69"/>
    <n v="1500"/>
    <n v="84.18"/>
    <n v="3811.73"/>
    <n v="6000"/>
    <n v="63.53"/>
    <n v="1641.16"/>
    <n v="2400"/>
    <n v="68.38"/>
    <n v="1641.16"/>
    <n v="2400"/>
    <n v="68.381666666666675"/>
    <n v="1498.99"/>
    <n v="1800"/>
    <n v="83.28"/>
    <n v="1498.99"/>
    <n v="1800"/>
    <n v="83.277222222222221"/>
    <n v="700"/>
    <n v="1800"/>
    <n v="38.89"/>
    <n v="700"/>
    <n v="1800"/>
    <n v="38.888888888888893"/>
    <n v="3840.14"/>
    <n v="6000"/>
    <n v="64"/>
    <n v="3840.14"/>
    <n v="6000"/>
    <n v="64.002333333333326"/>
    <n v="1370.79"/>
    <n v="3000"/>
    <n v="45.69"/>
    <n v="2341.16"/>
    <n v="4200"/>
    <n v="55.74"/>
    <n v="2341.16"/>
    <n v="4200"/>
    <n v="55.741904761904756"/>
  </r>
  <r>
    <n v="102"/>
    <x v="101"/>
    <s v="Nanded"/>
    <s v="Aurangabad"/>
    <n v="26000"/>
    <x v="2"/>
    <n v="2214"/>
    <n v="2072"/>
    <n v="2072"/>
    <n v="3325"/>
    <n v="3178"/>
    <n v="3178"/>
    <n v="3400"/>
    <n v="3298.6"/>
    <n v="3298.6"/>
    <n v="4601.3999999999996"/>
    <n v="4601.3999999999996"/>
    <n v="0.32959349593495924"/>
    <n v="9.5410231660231687E-2"/>
    <n v="9.5410231660231687E-2"/>
    <n v="-0.11467067669172938"/>
    <n v="-0.28581183134046567"/>
    <n v="-0.28581183134046567"/>
    <n v="-0.13420000000000007"/>
    <x v="101"/>
    <x v="101"/>
    <x v="101"/>
    <x v="101"/>
    <n v="306.24"/>
    <n v="913.6"/>
    <n v="915"/>
    <n v="706.64"/>
    <n v="1509.3"/>
    <n v="1509.3"/>
    <n v="737.03"/>
    <n v="1543.8"/>
    <n v="1543.8"/>
    <n v="2033.9"/>
    <n v="2033.9"/>
    <n v="0.46450496342737718"/>
    <n v="0.13220227670753074"/>
    <n v="0.13046994535519138"/>
    <n v="-0.36532038944865841"/>
    <n v="-0.3146624262903332"/>
    <n v="-0.3146624262903332"/>
    <n v="-0.39149017000664826"/>
    <n v="-0.3299779764218162"/>
    <x v="100"/>
    <n v="-0.49143025714145233"/>
    <x v="100"/>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19159304445379322"/>
    <n v="-0.14523684975297885"/>
    <n v="-0.14993063583815036"/>
    <n v="-7.302727272727276E-2"/>
    <n v="-0.35897793547149742"/>
    <n v="-0.36060000000000003"/>
    <n v="-8.5440341546106122E-2"/>
    <n v="-0.37937524793423311"/>
    <x v="101"/>
    <n v="-0.51998877181987913"/>
    <x v="101"/>
    <n v="118"/>
    <n v="77"/>
    <n v="209"/>
    <n v="100"/>
    <x v="90"/>
    <x v="84"/>
    <s v="No star"/>
    <s v="No star"/>
    <s v="No star"/>
    <s v="ODF++"/>
    <s v="ODF++"/>
    <s v="ODF++"/>
    <n v="448.49"/>
    <n v="1500"/>
    <n v="29.9"/>
    <n v="500"/>
    <n v="1500"/>
    <n v="33.33"/>
    <n v="975.56"/>
    <n v="1500"/>
    <n v="65.040000000000006"/>
    <n v="1019.67"/>
    <n v="1500"/>
    <n v="67.98"/>
    <n v="2943.72"/>
    <n v="6000"/>
    <n v="49.06"/>
    <n v="1034.3800000000001"/>
    <n v="2400"/>
    <n v="43.1"/>
    <n v="1034.3800000000001"/>
    <n v="2400"/>
    <n v="43.099166666666669"/>
    <n v="735.31"/>
    <n v="1800"/>
    <n v="40.85"/>
    <n v="735.31"/>
    <n v="1800"/>
    <n v="40.850555555555552"/>
    <n v="500"/>
    <n v="1800"/>
    <n v="27.78"/>
    <n v="500"/>
    <n v="1800"/>
    <n v="27.777777777777779"/>
    <n v="2269.69"/>
    <n v="6000"/>
    <n v="37.83"/>
    <n v="2269.69"/>
    <n v="6000"/>
    <n v="37.828166666666668"/>
    <n v="948.49"/>
    <n v="3000"/>
    <n v="31.62"/>
    <n v="1534.38"/>
    <n v="4200"/>
    <n v="36.53"/>
    <n v="1534.38"/>
    <n v="4200"/>
    <n v="36.532857142857146"/>
  </r>
  <r>
    <n v="103"/>
    <x v="102"/>
    <s v="Nanded"/>
    <s v="Aurangabad"/>
    <n v="32899"/>
    <x v="2"/>
    <n v="2214"/>
    <n v="2072"/>
    <n v="2072"/>
    <n v="3325"/>
    <n v="3178"/>
    <n v="3178"/>
    <n v="3400"/>
    <n v="3298.6"/>
    <n v="3298.6"/>
    <n v="4601.3999999999996"/>
    <n v="4601.3999999999996"/>
    <n v="0.20885727190605233"/>
    <n v="-0.35967664092664092"/>
    <n v="-0.35967664092664092"/>
    <n v="-0.19506466165413539"/>
    <n v="-0.58252045311516676"/>
    <n v="-0.58252045311516676"/>
    <n v="-0.21282058823529415"/>
    <x v="102"/>
    <x v="102"/>
    <x v="102"/>
    <x v="102"/>
    <n v="306.24"/>
    <n v="913.6"/>
    <n v="915"/>
    <n v="706.64"/>
    <n v="1509.3"/>
    <n v="1509.3"/>
    <n v="737.03"/>
    <n v="1543.8"/>
    <n v="1543.8"/>
    <n v="2033.9"/>
    <n v="2033.9"/>
    <n v="-3.0368338557993954E-3"/>
    <n v="-0.65469570928196141"/>
    <n v="-0.65522404371584697"/>
    <n v="-0.56794124306577609"/>
    <n v="-0.79098257470350486"/>
    <n v="-0.79098257470350486"/>
    <n v="-0.58575634641737784"/>
    <n v="-0.7956535820702163"/>
    <x v="101"/>
    <n v="-0.84489404592162842"/>
    <x v="101"/>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988267190202401"/>
    <n v="-0.17317058994478352"/>
    <n v="-0.17771098265895957"/>
    <n v="-6.7400000000000085E-2"/>
    <n v="-0.37992659686685437"/>
    <n v="-0.38149565217391307"/>
    <n v="-7.9888423488470264E-2"/>
    <n v="-0.39965732323871739"/>
    <x v="102"/>
    <n v="-0.5356755839306464"/>
    <x v="102"/>
    <n v="163"/>
    <n v="91"/>
    <n v="272"/>
    <n v="110"/>
    <x v="91"/>
    <x v="15"/>
    <s v="No star"/>
    <s v="No star"/>
    <s v="No star"/>
    <s v="ODF+"/>
    <s v="ODF+"/>
    <s v="ODF+"/>
    <n v="305.31"/>
    <n v="1500"/>
    <n v="20.350000000000001"/>
    <n v="300"/>
    <n v="1500"/>
    <n v="20"/>
    <n v="1045.24"/>
    <n v="1500"/>
    <n v="69.680000000000007"/>
    <n v="1025.8599999999999"/>
    <n v="1500"/>
    <n v="68.39"/>
    <n v="2676.41"/>
    <n v="6000"/>
    <n v="44.61"/>
    <n v="315.47000000000003"/>
    <n v="2400"/>
    <n v="13.14"/>
    <n v="315.47000000000003"/>
    <n v="2400"/>
    <n v="13.144583333333335"/>
    <n v="711.28"/>
    <n v="1800"/>
    <n v="39.520000000000003"/>
    <n v="711.28"/>
    <n v="1800"/>
    <n v="39.515555555555551"/>
    <n v="300"/>
    <n v="1800"/>
    <n v="16.670000000000002"/>
    <n v="300"/>
    <n v="1800"/>
    <n v="16.666666666666664"/>
    <n v="1326.75"/>
    <n v="6000"/>
    <n v="22.11"/>
    <n v="1326.75"/>
    <n v="6000"/>
    <n v="22.112499999999997"/>
    <n v="605.30999999999995"/>
    <n v="3000"/>
    <n v="20.18"/>
    <n v="615.47"/>
    <n v="4200"/>
    <n v="14.65"/>
    <n v="615.47"/>
    <n v="4200"/>
    <n v="14.654047619047619"/>
  </r>
  <r>
    <n v="104"/>
    <x v="103"/>
    <s v="Nanded"/>
    <s v="Aurangabad"/>
    <n v="14923"/>
    <x v="3"/>
    <n v="2214"/>
    <n v="2072"/>
    <n v="2072"/>
    <n v="3325"/>
    <n v="3178"/>
    <n v="3178"/>
    <n v="3070.1"/>
    <n v="2928.3"/>
    <n v="2928.3"/>
    <n v="4349.2"/>
    <n v="4349.2"/>
    <n v="0.36432700993676598"/>
    <n v="0.31292471042471048"/>
    <n v="0.31292471042471048"/>
    <n v="-9.1542857142857176E-2"/>
    <n v="-0.14399622404027687"/>
    <n v="-0.14399622404027687"/>
    <n v="-1.6116738868440773E-2"/>
    <x v="103"/>
    <x v="103"/>
    <x v="103"/>
    <x v="103"/>
    <n v="306.24"/>
    <n v="913.6"/>
    <n v="915"/>
    <n v="706.64"/>
    <n v="1509.3"/>
    <n v="1509.3"/>
    <n v="593.21"/>
    <n v="1412.08"/>
    <n v="1412.08"/>
    <n v="1984.11"/>
    <n v="1984.11"/>
    <n v="0.37437957157784735"/>
    <n v="0.51014667250437828"/>
    <n v="0.50783606557377059"/>
    <n v="-0.40437846711196651"/>
    <n v="-8.5887497515404421E-2"/>
    <n v="-8.5887497515404421E-2"/>
    <n v="-0.2904873484937881"/>
    <n v="-2.2951957396181416E-2"/>
    <x v="102"/>
    <n v="-0.30464036772154762"/>
    <x v="10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9785443836769021"/>
    <n v="0.20978785236849756"/>
    <n v="0.20314450867052025"/>
    <n v="9.6363636363635541E-3"/>
    <n v="-9.2730300150816319E-2"/>
    <n v="-9.5026086956521719E-2"/>
    <n v="5.1157067815058403E-2"/>
    <n v="-2.0323634344023796E-2"/>
    <x v="103"/>
    <n v="-0.29915485369877776"/>
    <x v="103"/>
    <n v="162"/>
    <n v="101"/>
    <n v="259"/>
    <n v="117"/>
    <x v="92"/>
    <x v="85"/>
    <s v="No star"/>
    <s v="No star"/>
    <s v="No star"/>
    <s v="ODF+"/>
    <s v="ODF+"/>
    <s v="ODF+"/>
    <n v="420.89"/>
    <n v="1500"/>
    <n v="28.06"/>
    <n v="300"/>
    <n v="1500"/>
    <n v="20"/>
    <n v="1189.1300000000001"/>
    <n v="1500"/>
    <n v="79.28"/>
    <n v="1110.5999999999999"/>
    <n v="1500"/>
    <n v="74.040000000000006"/>
    <n v="3020.62"/>
    <n v="6000"/>
    <n v="50.34"/>
    <n v="1379.67"/>
    <n v="2400"/>
    <n v="57.49"/>
    <n v="1379.67"/>
    <n v="2400"/>
    <n v="57.486250000000005"/>
    <n v="1040.72"/>
    <n v="1800"/>
    <n v="57.82"/>
    <n v="1040.72"/>
    <n v="1800"/>
    <n v="57.817777777777778"/>
    <n v="300"/>
    <n v="1800"/>
    <n v="16.670000000000002"/>
    <n v="300"/>
    <n v="1800"/>
    <n v="16.666666666666664"/>
    <n v="2720.38"/>
    <n v="6000"/>
    <n v="45.34"/>
    <n v="2720.38"/>
    <n v="6000"/>
    <n v="45.339666666666666"/>
    <n v="720.89"/>
    <n v="3000"/>
    <n v="24.03"/>
    <n v="1679.67"/>
    <n v="4200"/>
    <n v="39.99"/>
    <n v="1679.67"/>
    <n v="4200"/>
    <n v="39.992142857142859"/>
  </r>
  <r>
    <n v="105"/>
    <x v="104"/>
    <s v="Nanded"/>
    <s v="Aurangabad"/>
    <n v="54493"/>
    <x v="1"/>
    <n v="2214"/>
    <n v="2072"/>
    <n v="2072"/>
    <n v="3325"/>
    <n v="3178"/>
    <n v="3178"/>
    <n v="3595.3"/>
    <n v="3469.2"/>
    <n v="3469.2"/>
    <n v="4328.8"/>
    <n v="4328.8"/>
    <n v="0.57600271002710024"/>
    <n v="0.66388996138996137"/>
    <n v="0.66388996138996137"/>
    <n v="4.9404511278195486E-2"/>
    <n v="8.4826935179358062E-2"/>
    <n v="8.4826935179358062E-2"/>
    <n v="-2.9491280282591216E-2"/>
    <x v="104"/>
    <x v="104"/>
    <x v="104"/>
    <x v="104"/>
    <n v="306.24"/>
    <n v="913.6"/>
    <n v="915"/>
    <n v="706.64"/>
    <n v="1509.3"/>
    <n v="1509.3"/>
    <n v="829.22"/>
    <n v="1623.2"/>
    <n v="1623.2"/>
    <n v="1999.6"/>
    <n v="1999.6"/>
    <n v="1.122681556948798"/>
    <n v="0.80019702276707538"/>
    <n v="0.7974426229508198"/>
    <n v="-8.0083210687195788E-2"/>
    <n v="8.9683959451401396E-2"/>
    <n v="8.9683959451401396E-2"/>
    <n v="-0.21607052410699221"/>
    <n v="1.322079842286843E-2"/>
    <x v="103"/>
    <n v="-0.17750550110021995"/>
    <x v="103"/>
    <n v="232.44"/>
    <n v="298.10000000000002"/>
    <n v="295"/>
    <n v="421.09"/>
    <n v="522.70000000000005"/>
    <n v="525"/>
    <n v="448.93"/>
    <n v="602.08000000000004"/>
    <n v="602.08000000000004"/>
    <n v="1100"/>
    <n v="1100"/>
    <n v="0.29065565307176044"/>
    <n v="1.3482053002348204"/>
    <n v="1.3728813559322033"/>
    <n v="-0.2875632287634472"/>
    <n v="0.33920030610292701"/>
    <n v="0.33333333333333331"/>
    <n v="-0.33174436994631679"/>
    <n v="0.16263619452564435"/>
    <x v="10"/>
    <n v="-0.36363636363636365"/>
    <x v="4"/>
    <n v="855.72"/>
    <n v="860.25"/>
    <n v="865"/>
    <n v="1100"/>
    <n v="1147.0899999999999"/>
    <n v="1150"/>
    <n v="1163.58"/>
    <n v="1243.93"/>
    <n v="1243.93"/>
    <n v="1508.87"/>
    <n v="1508.87"/>
    <n v="0.46467302388631782"/>
    <n v="0.28209241499564086"/>
    <n v="0.27505202312138738"/>
    <n v="0.13940909090909082"/>
    <n v="-3.8506132910233588E-2"/>
    <n v="-4.0939130434782547E-2"/>
    <n v="7.7149830694924273E-2"/>
    <n v="-0.11335846872412433"/>
    <x v="104"/>
    <n v="-0.26904239596519242"/>
    <x v="104"/>
    <n v="35"/>
    <n v="23"/>
    <n v="33"/>
    <n v="26"/>
    <x v="59"/>
    <x v="86"/>
    <s v="No star"/>
    <s v="1 star"/>
    <s v="1 star"/>
    <s v="ODF+"/>
    <s v="ODF++"/>
    <s v="ODF++"/>
    <n v="650.04999999999995"/>
    <n v="1500"/>
    <n v="43.34"/>
    <n v="300"/>
    <n v="1500"/>
    <n v="20"/>
    <n v="1285.8699999999999"/>
    <n v="1500"/>
    <n v="85.72"/>
    <n v="1253.3499999999999"/>
    <n v="1500"/>
    <n v="83.56"/>
    <n v="3489.27"/>
    <n v="6000"/>
    <n v="58.15"/>
    <n v="1644.66"/>
    <n v="2400"/>
    <n v="68.53"/>
    <n v="1644.66"/>
    <n v="2400"/>
    <n v="68.527500000000003"/>
    <n v="1102.92"/>
    <n v="1800"/>
    <n v="61.27"/>
    <n v="1102.92"/>
    <n v="1800"/>
    <n v="61.273333333333333"/>
    <n v="700"/>
    <n v="1800"/>
    <n v="38.89"/>
    <n v="700"/>
    <n v="1800"/>
    <n v="38.888888888888893"/>
    <n v="3447.58"/>
    <n v="6000"/>
    <n v="57.46"/>
    <n v="3447.58"/>
    <n v="6000"/>
    <n v="57.459666666666664"/>
    <n v="950.05"/>
    <n v="3000"/>
    <n v="31.67"/>
    <n v="2344.66"/>
    <n v="4200"/>
    <n v="55.83"/>
    <n v="2344.66"/>
    <n v="4200"/>
    <n v="55.825238095238092"/>
  </r>
  <r>
    <n v="106"/>
    <x v="105"/>
    <s v="Nanded"/>
    <s v="Aurangabad"/>
    <n v="33741"/>
    <x v="2"/>
    <n v="2214"/>
    <n v="2072"/>
    <n v="2072"/>
    <n v="3325"/>
    <n v="3178"/>
    <n v="3178"/>
    <n v="3400"/>
    <n v="3298.6"/>
    <n v="3298.6"/>
    <n v="4601.3999999999996"/>
    <n v="4601.3999999999996"/>
    <n v="0.27585817524841916"/>
    <n v="0.32448841698841707"/>
    <n v="0.32448841698841707"/>
    <n v="-0.15045112781954886"/>
    <n v="-0.13645689112649462"/>
    <n v="-0.13645689112649462"/>
    <n v="-0.16919117647058823"/>
    <x v="105"/>
    <x v="105"/>
    <x v="105"/>
    <x v="105"/>
    <n v="306.24"/>
    <n v="913.6"/>
    <n v="915"/>
    <n v="706.64"/>
    <n v="1509.3"/>
    <n v="1509.3"/>
    <n v="737.03"/>
    <n v="1543.8"/>
    <n v="1543.8"/>
    <n v="2033.9"/>
    <n v="2033.9"/>
    <n v="0.66300940438871458"/>
    <n v="0.51589316987740808"/>
    <n v="0.51357377049180331"/>
    <n v="-0.27929355824748109"/>
    <n v="-8.2409063804412569E-2"/>
    <n v="-8.2409063804412569E-2"/>
    <n v="-0.30901048803983555"/>
    <n v="-0.1029148853478429"/>
    <x v="104"/>
    <n v="-0.31908156743202715"/>
    <x v="104"/>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23494834759033323"/>
    <n v="0.23153734379540838"/>
    <n v="0.22477456647398852"/>
    <n v="-3.9300000000000015E-2"/>
    <n v="-7.6419461419766424E-2"/>
    <n v="-7.8756521739130378E-2"/>
    <n v="-5.2164709892100918E-2"/>
    <n v="-0.10580778028173761"/>
    <x v="105"/>
    <n v="-0.30840285665791906"/>
    <x v="105"/>
    <n v="135"/>
    <n v="83"/>
    <n v="145"/>
    <n v="82"/>
    <x v="93"/>
    <x v="87"/>
    <s v="No star"/>
    <s v="No star"/>
    <s v="No star"/>
    <s v="ODF"/>
    <s v="ODF+"/>
    <s v="ODF+"/>
    <n v="509.28"/>
    <n v="1500"/>
    <n v="33.950000000000003"/>
    <n v="200"/>
    <n v="1500"/>
    <n v="13.33"/>
    <n v="1058.7"/>
    <n v="1500"/>
    <n v="70.58"/>
    <n v="1056.77"/>
    <n v="1500"/>
    <n v="70.45"/>
    <n v="2824.75"/>
    <n v="6000"/>
    <n v="47.08"/>
    <n v="1384.92"/>
    <n v="2400"/>
    <n v="57.71"/>
    <n v="1384.92"/>
    <n v="2400"/>
    <n v="57.705000000000005"/>
    <n v="1059.43"/>
    <n v="1800"/>
    <n v="58.86"/>
    <n v="1059.43"/>
    <n v="1800"/>
    <n v="58.857222222222227"/>
    <n v="300"/>
    <n v="1800"/>
    <n v="16.670000000000002"/>
    <n v="300"/>
    <n v="1800"/>
    <n v="16.666666666666664"/>
    <n v="2744.34"/>
    <n v="6000"/>
    <n v="45.74"/>
    <n v="2744.34"/>
    <n v="6000"/>
    <n v="45.739000000000004"/>
    <n v="709.28"/>
    <n v="3000"/>
    <n v="23.64"/>
    <n v="1684.92"/>
    <n v="4200"/>
    <n v="40.119999999999997"/>
    <n v="1684.92"/>
    <n v="4200"/>
    <n v="40.117142857142859"/>
  </r>
  <r>
    <n v="107"/>
    <x v="106"/>
    <s v="Nanded"/>
    <s v="Aurangabad"/>
    <n v="27433"/>
    <x v="2"/>
    <n v="2214"/>
    <n v="2072"/>
    <n v="2072"/>
    <n v="3325"/>
    <n v="3178"/>
    <n v="3178"/>
    <n v="3400"/>
    <n v="3298.6"/>
    <n v="3298.6"/>
    <n v="4601.3999999999996"/>
    <n v="4601.3999999999996"/>
    <n v="-2.9652213188798595E-2"/>
    <n v="-0.15296332046332048"/>
    <n v="-0.15296332046332048"/>
    <n v="-0.35387969924812035"/>
    <n v="-0.44774701069855255"/>
    <n v="-0.44774701069855255"/>
    <n v="-0.36813235294117652"/>
    <x v="106"/>
    <x v="106"/>
    <x v="106"/>
    <x v="106"/>
    <n v="306.24"/>
    <n v="913.6"/>
    <n v="915"/>
    <n v="706.64"/>
    <n v="1509.3"/>
    <n v="1509.3"/>
    <n v="737.03"/>
    <n v="1543.8"/>
    <n v="1543.8"/>
    <n v="2033.9"/>
    <n v="2033.9"/>
    <n v="-0.37581635318704282"/>
    <n v="-0.14222854640980742"/>
    <n v="-0.1435409836065574"/>
    <n v="-0.72949450922676329"/>
    <n v="-0.48077916915126218"/>
    <n v="-0.48077916915126218"/>
    <n v="-0.74064827754636853"/>
    <n v="-0.49238243295763701"/>
    <x v="105"/>
    <n v="-0.61470082108264923"/>
    <x v="105"/>
    <n v="232.44"/>
    <n v="298.10000000000002"/>
    <n v="295"/>
    <n v="421.09"/>
    <n v="522.70000000000005"/>
    <n v="525"/>
    <n v="433.64"/>
    <n v="570"/>
    <n v="570"/>
    <n v="1100"/>
    <n v="1100"/>
    <n v="-1"/>
    <n v="-1"/>
    <n v="-1"/>
    <n v="-1"/>
    <n v="-1"/>
    <n v="-1"/>
    <n v="-1"/>
    <n v="-1"/>
    <x v="11"/>
    <n v="-1"/>
    <x v="6"/>
    <n v="855.72"/>
    <n v="860.25"/>
    <n v="865"/>
    <n v="1100"/>
    <n v="1147.0899999999999"/>
    <n v="1150"/>
    <n v="1114.93"/>
    <n v="1184.79"/>
    <n v="1184.79"/>
    <n v="1531.86"/>
    <n v="1531.86"/>
    <n v="0.13511428972093675"/>
    <n v="0.1292066259808195"/>
    <n v="0.12300578034682079"/>
    <n v="-0.11696363636363634"/>
    <n v="-0.15316147817520853"/>
    <n v="-0.15530434782608699"/>
    <n v="-0.12878835442583841"/>
    <n v="-0.18010786721697516"/>
    <x v="106"/>
    <n v="-0.36586894363714695"/>
    <x v="106"/>
    <n v="228"/>
    <n v="104"/>
    <n v="241"/>
    <n v="108"/>
    <x v="94"/>
    <x v="88"/>
    <s v="No star"/>
    <s v="No star"/>
    <s v="No star"/>
    <s v="No ODF"/>
    <s v="No ODF"/>
    <s v="No ODF"/>
    <n v="191.15"/>
    <n v="1500"/>
    <n v="12.74"/>
    <n v="0"/>
    <n v="1500"/>
    <n v="0"/>
    <n v="985.87"/>
    <n v="1500"/>
    <n v="65.72"/>
    <n v="971.34"/>
    <n v="1500"/>
    <n v="64.760000000000005"/>
    <n v="2148.35"/>
    <n v="6000"/>
    <n v="35.81"/>
    <n v="783.66"/>
    <n v="2400"/>
    <n v="32.65"/>
    <n v="783.66"/>
    <n v="2400"/>
    <n v="32.652500000000003"/>
    <n v="971.4"/>
    <n v="1800"/>
    <n v="53.97"/>
    <n v="971.4"/>
    <n v="1800"/>
    <n v="53.966666666666661"/>
    <n v="0"/>
    <n v="1800"/>
    <n v="0"/>
    <n v="0"/>
    <n v="1800"/>
    <n v="0"/>
    <n v="1755.06"/>
    <n v="6000"/>
    <n v="29.25"/>
    <n v="1755.06"/>
    <n v="6000"/>
    <n v="29.250999999999998"/>
    <n v="191.15"/>
    <n v="3000"/>
    <n v="6.37"/>
    <n v="783.66"/>
    <n v="4200"/>
    <n v="18.66"/>
    <n v="783.66"/>
    <n v="4200"/>
    <n v="18.658571428571427"/>
  </r>
  <r>
    <n v="108"/>
    <x v="107"/>
    <s v="Nanded"/>
    <s v="Aurangabad"/>
    <n v="20285"/>
    <x v="3"/>
    <n v="2214"/>
    <n v="2072"/>
    <n v="2072"/>
    <n v="3325"/>
    <n v="3178"/>
    <n v="3178"/>
    <n v="3070.1"/>
    <n v="2928.3"/>
    <n v="2928.3"/>
    <n v="4349.2"/>
    <n v="4349.2"/>
    <n v="2.8170731707317025E-2"/>
    <n v="-0.10406370656370652"/>
    <n v="-0.10406370656370652"/>
    <n v="-0.31537744360902259"/>
    <n v="-0.41586532410320953"/>
    <n v="-0.41586532410320953"/>
    <n v="-0.25853555258786359"/>
    <x v="107"/>
    <x v="107"/>
    <x v="107"/>
    <x v="107"/>
    <n v="306.24"/>
    <n v="913.6"/>
    <n v="915"/>
    <n v="706.64"/>
    <n v="1509.3"/>
    <n v="1509.3"/>
    <n v="593.21"/>
    <n v="1412.08"/>
    <n v="1412.08"/>
    <n v="1984.11"/>
    <n v="1984.11"/>
    <n v="0.53076018808777414"/>
    <n v="6.3550788091068233E-2"/>
    <n v="6.1923497267759531E-2"/>
    <n v="-0.33660704177516138"/>
    <n v="-0.35621811435764922"/>
    <n v="-0.35621811435764922"/>
    <n v="-0.20975708433775569"/>
    <n v="-0.31189451022604953"/>
    <x v="106"/>
    <n v="-0.51027916798967798"/>
    <x v="10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1.2352171270976414E-2"/>
    <n v="-0.32029061319383895"/>
    <n v="-0.32402312138728323"/>
    <n v="-0.21246363636363641"/>
    <n v="-0.49025795709142256"/>
    <n v="-0.49154782608695652"/>
    <n v="-0.18007666461596705"/>
    <n v="-0.44957686551006765"/>
    <x v="107"/>
    <n v="-0.60623590019865992"/>
    <x v="107"/>
    <n v="385"/>
    <n v="161"/>
    <n v="487"/>
    <n v="184"/>
    <x v="95"/>
    <x v="89"/>
    <s v="No star"/>
    <s v="No star"/>
    <s v="No star"/>
    <s v="ODF+"/>
    <s v="ODF+"/>
    <s v="ODF+"/>
    <n v="468.78"/>
    <n v="1500"/>
    <n v="31.25"/>
    <n v="300"/>
    <n v="1500"/>
    <n v="20"/>
    <n v="641.29999999999995"/>
    <n v="1500"/>
    <n v="42.75"/>
    <n v="866.29"/>
    <n v="1500"/>
    <n v="57.75"/>
    <n v="2276.37"/>
    <n v="6000"/>
    <n v="37.94"/>
    <n v="971.66"/>
    <n v="2400"/>
    <n v="40.49"/>
    <n v="971.66"/>
    <n v="2400"/>
    <n v="40.485833333333332"/>
    <n v="584.72"/>
    <n v="1800"/>
    <n v="32.479999999999997"/>
    <n v="584.72"/>
    <n v="1800"/>
    <n v="32.484444444444442"/>
    <n v="300"/>
    <n v="1800"/>
    <n v="16.670000000000002"/>
    <n v="300"/>
    <n v="1800"/>
    <n v="16.666666666666664"/>
    <n v="1856.38"/>
    <n v="6000"/>
    <n v="30.94"/>
    <n v="1856.38"/>
    <n v="6000"/>
    <n v="30.939666666666671"/>
    <n v="768.78"/>
    <n v="3000"/>
    <n v="25.63"/>
    <n v="1271.6600000000001"/>
    <n v="4200"/>
    <n v="30.28"/>
    <n v="1271.6600000000001"/>
    <n v="4200"/>
    <n v="30.277619047619048"/>
  </r>
  <r>
    <n v="109"/>
    <x v="108"/>
    <s v="Nanded"/>
    <s v="Aurangabad"/>
    <n v="24843"/>
    <x v="3"/>
    <n v="2214"/>
    <n v="2072"/>
    <n v="2072"/>
    <n v="3325"/>
    <n v="3178"/>
    <n v="3178"/>
    <n v="3070.1"/>
    <n v="2928.3"/>
    <n v="2928.3"/>
    <n v="4349.2"/>
    <n v="4349.2"/>
    <n v="0.29890243902439023"/>
    <n v="0.13083976833976829"/>
    <n v="0.13083976833976829"/>
    <n v="-0.13510676691729323"/>
    <n v="-0.26271239773442417"/>
    <n v="-0.26271239773442417"/>
    <n v="-6.3297612455620322E-2"/>
    <x v="108"/>
    <x v="108"/>
    <x v="108"/>
    <x v="108"/>
    <n v="306.24"/>
    <n v="913.6"/>
    <n v="915"/>
    <n v="706.64"/>
    <n v="1509.3"/>
    <n v="1509.3"/>
    <n v="593.21"/>
    <n v="1412.08"/>
    <n v="1412.08"/>
    <n v="1984.11"/>
    <n v="1984.11"/>
    <n v="-2.5143678160918946E-3"/>
    <n v="3.0242994746059539E-2"/>
    <n v="2.8666666666666688E-2"/>
    <n v="-0.56771481942714819"/>
    <n v="-0.37637977870536005"/>
    <n v="-0.37637977870536005"/>
    <n v="-0.48505588240252184"/>
    <n v="-0.33344428077729305"/>
    <x v="107"/>
    <n v="-0.52561601927312496"/>
    <x v="107"/>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30282101622025881"/>
    <n v="0.28087183958151685"/>
    <n v="0.2738381502890172"/>
    <n v="1.3499999999999917E-2"/>
    <n v="-3.9421492646610143E-2"/>
    <n v="-4.1852173913043571E-2"/>
    <n v="5.5179593961478354E-2"/>
    <n v="3.7239600493264628E-2"/>
    <x v="108"/>
    <n v="-0.25797501599380462"/>
    <x v="108"/>
    <n v="196"/>
    <n v="115"/>
    <n v="402"/>
    <n v="156"/>
    <x v="96"/>
    <x v="90"/>
    <s v="No star"/>
    <s v="No star"/>
    <s v="No star"/>
    <s v="ODF"/>
    <s v="ODF+"/>
    <s v="ODF+"/>
    <n v="305.47000000000003"/>
    <n v="1500"/>
    <n v="20.36"/>
    <n v="200"/>
    <n v="1500"/>
    <n v="13.33"/>
    <n v="1255.45"/>
    <n v="1500"/>
    <n v="83.7"/>
    <n v="1114.8499999999999"/>
    <n v="1500"/>
    <n v="74.319999999999993"/>
    <n v="2875.77"/>
    <n v="6000"/>
    <n v="47.93"/>
    <n v="941.23"/>
    <n v="2400"/>
    <n v="39.22"/>
    <n v="941.23"/>
    <n v="2400"/>
    <n v="39.217916666666667"/>
    <n v="1101.8699999999999"/>
    <n v="1800"/>
    <n v="61.22"/>
    <n v="1101.8699999999999"/>
    <n v="1800"/>
    <n v="61.214999999999996"/>
    <n v="300"/>
    <n v="1800"/>
    <n v="16.670000000000002"/>
    <n v="300"/>
    <n v="1800"/>
    <n v="16.666666666666664"/>
    <n v="2343.1"/>
    <n v="6000"/>
    <n v="39.049999999999997"/>
    <n v="2343.1"/>
    <n v="6000"/>
    <n v="39.051666666666669"/>
    <n v="505.47"/>
    <n v="3000"/>
    <n v="16.850000000000001"/>
    <n v="1241.23"/>
    <n v="4200"/>
    <n v="29.55"/>
    <n v="1241.23"/>
    <n v="4200"/>
    <n v="29.553095238095239"/>
  </r>
  <r>
    <n v="110"/>
    <x v="109"/>
    <s v="Nanded"/>
    <s v="Aurangabad"/>
    <n v="28454"/>
    <x v="2"/>
    <n v="2214"/>
    <n v="2072"/>
    <n v="2072"/>
    <n v="3325"/>
    <n v="3178"/>
    <n v="3178"/>
    <n v="3400"/>
    <n v="3298.6"/>
    <n v="3298.6"/>
    <n v="4601.3999999999996"/>
    <n v="4601.3999999999996"/>
    <n v="0.23330623306233061"/>
    <n v="0.37178571428571433"/>
    <n v="0.37178571428571433"/>
    <n v="-0.17878496240601505"/>
    <n v="-0.10561988672120826"/>
    <n v="-0.10561988672120826"/>
    <n v="-0.19690000000000002"/>
    <x v="109"/>
    <x v="109"/>
    <x v="109"/>
    <x v="109"/>
    <n v="306.24"/>
    <n v="913.6"/>
    <n v="915"/>
    <n v="706.64"/>
    <n v="1509.3"/>
    <n v="1509.3"/>
    <n v="737.03"/>
    <n v="1543.8"/>
    <n v="1543.8"/>
    <n v="2033.9"/>
    <n v="2033.9"/>
    <n v="0.4520310867293626"/>
    <n v="0.52697022767075297"/>
    <n v="0.52463387978142073"/>
    <n v="-0.37072625382089885"/>
    <n v="-7.5703968727224541E-2"/>
    <n v="-7.5703968727224541E-2"/>
    <n v="-0.39667313406509908"/>
    <n v="-9.6359632076693874E-2"/>
    <x v="108"/>
    <n v="-0.31410590491174595"/>
    <x v="10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35152853737203749"/>
    <n v="0.33368206916594007"/>
    <n v="0.32635838150289009"/>
    <n v="5.1390909090909064E-2"/>
    <n v="1.8307194727531091E-4"/>
    <n v="-2.3478260869565612E-3"/>
    <n v="3.7311759482658018E-2"/>
    <n v="-3.1642738375577115E-2"/>
    <x v="109"/>
    <n v="-0.25104121786586242"/>
    <x v="109"/>
    <n v="152"/>
    <n v="88"/>
    <n v="129"/>
    <n v="78"/>
    <x v="97"/>
    <x v="54"/>
    <s v="No star"/>
    <s v="No star"/>
    <s v="No star"/>
    <s v="ODF+"/>
    <s v="ODF+"/>
    <s v="ODF+"/>
    <n v="444.67"/>
    <n v="1500"/>
    <n v="29.64"/>
    <n v="300"/>
    <n v="1500"/>
    <n v="20"/>
    <n v="829.35"/>
    <n v="1500"/>
    <n v="55.29"/>
    <n v="1156.53"/>
    <n v="1500"/>
    <n v="77.099999999999994"/>
    <n v="2730.54"/>
    <n v="6000"/>
    <n v="45.51"/>
    <n v="1395.04"/>
    <n v="2400"/>
    <n v="58.13"/>
    <n v="1395.04"/>
    <n v="2400"/>
    <n v="58.126666666666658"/>
    <n v="1147.3"/>
    <n v="1800"/>
    <n v="63.74"/>
    <n v="1147.3"/>
    <n v="1800"/>
    <n v="63.738888888888887"/>
    <n v="300"/>
    <n v="1800"/>
    <n v="16.670000000000002"/>
    <n v="300"/>
    <n v="1800"/>
    <n v="16.666666666666664"/>
    <n v="2842.34"/>
    <n v="6000"/>
    <n v="47.37"/>
    <n v="2842.34"/>
    <n v="6000"/>
    <n v="47.372333333333337"/>
    <n v="744.67"/>
    <n v="3000"/>
    <n v="24.82"/>
    <n v="1695.04"/>
    <n v="4200"/>
    <n v="40.36"/>
    <n v="1695.04"/>
    <n v="4200"/>
    <n v="40.358095238095238"/>
  </r>
  <r>
    <n v="111"/>
    <x v="110"/>
    <s v="Nanded"/>
    <s v="Aurangabad"/>
    <n v="14760"/>
    <x v="3"/>
    <n v="2214"/>
    <n v="2072"/>
    <n v="2072"/>
    <n v="3325"/>
    <n v="3178"/>
    <n v="3178"/>
    <n v="3070.1"/>
    <n v="2928.3"/>
    <n v="2928.3"/>
    <n v="4349.2"/>
    <n v="4349.2"/>
    <n v="0.34387985546522126"/>
    <n v="0.42485038610038606"/>
    <n v="0.42485038610038606"/>
    <n v="-0.10515789473684213"/>
    <n v="-7.102265575833859E-2"/>
    <n v="-7.102265575833859E-2"/>
    <n v="-3.0862186899449529E-2"/>
    <x v="110"/>
    <x v="110"/>
    <x v="110"/>
    <x v="110"/>
    <n v="306.24"/>
    <n v="913.6"/>
    <n v="915"/>
    <n v="706.64"/>
    <n v="1509.3"/>
    <n v="1509.3"/>
    <n v="593.21"/>
    <n v="1412.08"/>
    <n v="1412.08"/>
    <n v="1984.11"/>
    <n v="1984.11"/>
    <n v="0.27791927899686525"/>
    <n v="0.68030866900175135"/>
    <n v="0.67773770491803287"/>
    <n v="-0.44618193139363743"/>
    <n v="1.7113893858080008E-2"/>
    <n v="1.7113893858080008E-2"/>
    <n v="-0.34028421638205697"/>
    <n v="8.7140955186675112E-2"/>
    <x v="109"/>
    <n v="-0.22628785702405604"/>
    <x v="10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1701958584583739"/>
    <n v="0.29864574251671033"/>
    <n v="0.29151445086705213"/>
    <n v="2.4545454545454544E-2"/>
    <n v="-2.609211134261465E-2"/>
    <n v="-2.8556521739130362E-2"/>
    <n v="6.6679286356537831E-2"/>
    <n v="5.1632762564599921E-2"/>
    <x v="110"/>
    <n v="-0.24767837300919221"/>
    <x v="110"/>
    <n v="175"/>
    <n v="105"/>
    <n v="167"/>
    <n v="87"/>
    <x v="31"/>
    <x v="91"/>
    <s v="No star"/>
    <s v="No star"/>
    <s v="No star"/>
    <s v="ODF+"/>
    <s v="ODF+"/>
    <s v="ODF+"/>
    <n v="391.35"/>
    <n v="1500"/>
    <n v="26.09"/>
    <n v="300"/>
    <n v="1500"/>
    <n v="20"/>
    <n v="1157"/>
    <n v="1500"/>
    <n v="77.13"/>
    <n v="1127"/>
    <n v="1500"/>
    <n v="75.13"/>
    <n v="2975.35"/>
    <n v="6000"/>
    <n v="49.59"/>
    <n v="1535.13"/>
    <n v="2400"/>
    <n v="63.96"/>
    <n v="1535.13"/>
    <n v="2400"/>
    <n v="63.963750000000005"/>
    <n v="1117.1600000000001"/>
    <n v="1800"/>
    <n v="62.06"/>
    <n v="1117.1600000000001"/>
    <n v="1800"/>
    <n v="62.064444444444447"/>
    <n v="300"/>
    <n v="1800"/>
    <n v="16.670000000000002"/>
    <n v="300"/>
    <n v="1800"/>
    <n v="16.666666666666664"/>
    <n v="2952.29"/>
    <n v="6000"/>
    <n v="49.2"/>
    <n v="2952.29"/>
    <n v="6000"/>
    <n v="49.204833333333333"/>
    <n v="691.35"/>
    <n v="3000"/>
    <n v="23.05"/>
    <n v="1835.13"/>
    <n v="4200"/>
    <n v="43.69"/>
    <n v="1835.13"/>
    <n v="4200"/>
    <n v="43.693571428571431"/>
  </r>
  <r>
    <n v="112"/>
    <x v="111"/>
    <s v="Nanded"/>
    <s v="Aurangabad"/>
    <n v="24125"/>
    <x v="3"/>
    <n v="2214"/>
    <n v="2072"/>
    <n v="2072"/>
    <n v="3325"/>
    <n v="3178"/>
    <n v="3178"/>
    <n v="3070.1"/>
    <n v="2928.3"/>
    <n v="2928.3"/>
    <n v="4349.2"/>
    <n v="4349.2"/>
    <n v="0.24116982836495024"/>
    <n v="0.25965250965250963"/>
    <n v="0.25965250965250963"/>
    <n v="-0.17354887218045117"/>
    <n v="-0.17872876022655759"/>
    <n v="-0.17872876022655759"/>
    <n v="-0.10493143545812843"/>
    <x v="111"/>
    <x v="111"/>
    <x v="111"/>
    <x v="111"/>
    <n v="306.24"/>
    <n v="913.6"/>
    <n v="915"/>
    <n v="706.64"/>
    <n v="1509.3"/>
    <n v="1509.3"/>
    <n v="593.21"/>
    <n v="1412.08"/>
    <n v="1412.08"/>
    <n v="1984.11"/>
    <n v="1984.11"/>
    <n v="-0.26077586206896558"/>
    <n v="0.46252189141856398"/>
    <n v="0.46028415300546455"/>
    <n v="-0.67963885429638859"/>
    <n v="-0.11471543099450068"/>
    <n v="-0.11471543099450068"/>
    <n v="-0.61838134893208141"/>
    <n v="-5.3764659226106064E-2"/>
    <x v="110"/>
    <n v="-0.32656959543573688"/>
    <x v="11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4396064133127651"/>
    <n v="0.13204301075268821"/>
    <n v="0.12582658959537577"/>
    <n v="-0.11008181818181821"/>
    <n v="-0.15103435650210523"/>
    <n v="-0.15318260869565214"/>
    <n v="-7.3484454119540007E-2"/>
    <n v="-8.3280774915043557E-2"/>
    <x v="111"/>
    <n v="-0.34419340718542712"/>
    <x v="111"/>
    <n v="245"/>
    <n v="129"/>
    <n v="304"/>
    <n v="129"/>
    <x v="98"/>
    <x v="92"/>
    <s v="No star"/>
    <s v="No star"/>
    <s v="No star"/>
    <s v="ODF+"/>
    <s v="ODF+"/>
    <s v="ODF+"/>
    <n v="226.38"/>
    <n v="1500"/>
    <n v="15.09"/>
    <n v="300"/>
    <n v="1500"/>
    <n v="20"/>
    <n v="1242.6500000000001"/>
    <n v="1500"/>
    <n v="82.84"/>
    <n v="978.91"/>
    <n v="1500"/>
    <n v="65.260000000000005"/>
    <n v="2747.95"/>
    <n v="6000"/>
    <n v="45.8"/>
    <n v="1336.16"/>
    <n v="2400"/>
    <n v="55.67"/>
    <n v="1336.16"/>
    <n v="2400"/>
    <n v="55.673333333333339"/>
    <n v="973.84"/>
    <n v="1800"/>
    <n v="54.1"/>
    <n v="973.84"/>
    <n v="1800"/>
    <n v="54.102222222222231"/>
    <n v="300"/>
    <n v="1800"/>
    <n v="16.670000000000002"/>
    <n v="300"/>
    <n v="1800"/>
    <n v="16.666666666666664"/>
    <n v="2610"/>
    <n v="6000"/>
    <n v="43.5"/>
    <n v="2610"/>
    <n v="6000"/>
    <n v="43.5"/>
    <n v="526.38"/>
    <n v="3000"/>
    <n v="17.55"/>
    <n v="1636.16"/>
    <n v="4200"/>
    <n v="38.96"/>
    <n v="1636.16"/>
    <n v="4200"/>
    <n v="38.956190476190478"/>
  </r>
  <r>
    <n v="113"/>
    <x v="112"/>
    <s v="Nanded"/>
    <s v="Aurangabad"/>
    <n v="11164"/>
    <x v="3"/>
    <n v="2214"/>
    <n v="2072"/>
    <n v="2072"/>
    <n v="3325"/>
    <n v="3178"/>
    <n v="3178"/>
    <n v="3070.1"/>
    <n v="2928.3"/>
    <n v="2928.3"/>
    <n v="4349.2"/>
    <n v="4349.2"/>
    <n v="0.36789521228545619"/>
    <n v="0.37221042471042459"/>
    <n v="0.37221042471042459"/>
    <n v="-8.9166917293233089E-2"/>
    <n v="-0.1053429830081813"/>
    <n v="-0.1053429830081813"/>
    <n v="-1.3543532783948382E-2"/>
    <x v="112"/>
    <x v="112"/>
    <x v="112"/>
    <x v="112"/>
    <n v="306.24"/>
    <n v="913.6"/>
    <n v="915"/>
    <n v="706.64"/>
    <n v="1509.3"/>
    <n v="1509.3"/>
    <n v="593.21"/>
    <n v="1412.08"/>
    <n v="1412.08"/>
    <n v="1984.11"/>
    <n v="1984.11"/>
    <n v="0.39749869383490077"/>
    <n v="0.47127845884413316"/>
    <n v="0.46902732240437167"/>
    <n v="-0.39435922110268307"/>
    <n v="-0.1094149605777512"/>
    <n v="-0.1094149605777512"/>
    <n v="-0.27855228333979537"/>
    <n v="-4.8099257832417322E-2"/>
    <x v="111"/>
    <n v="-0.32253756092152142"/>
    <x v="111"/>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x v="4"/>
    <n v="-0.54545454545454541"/>
    <x v="2"/>
    <n v="855.72"/>
    <n v="860.25"/>
    <n v="865"/>
    <n v="1100"/>
    <n v="1147.0899999999999"/>
    <n v="1150"/>
    <n v="1056.55"/>
    <n v="1062.31"/>
    <n v="1062.31"/>
    <n v="1484.95"/>
    <n v="1484.95"/>
    <n v="0.41115084373393157"/>
    <n v="0.16136006974716646"/>
    <n v="0.1549826589595375"/>
    <n v="9.7772727272727233E-2"/>
    <n v="-0.12904828740552179"/>
    <n v="-0.13125217391304353"/>
    <n v="0.14291798779045006"/>
    <n v="-5.9540058928184807E-2"/>
    <x v="112"/>
    <n v="-0.3272096703592714"/>
    <x v="112"/>
    <n v="160"/>
    <n v="100"/>
    <n v="200"/>
    <n v="97"/>
    <x v="99"/>
    <x v="93"/>
    <s v="No star"/>
    <s v="No star"/>
    <s v="No star"/>
    <s v="ODF"/>
    <s v="ODF++"/>
    <s v="ODF++"/>
    <n v="427.97"/>
    <n v="1500"/>
    <n v="28.53"/>
    <n v="200"/>
    <n v="1500"/>
    <n v="13.33"/>
    <n v="1193"/>
    <n v="1500"/>
    <n v="79.53"/>
    <n v="1207.55"/>
    <n v="1500"/>
    <n v="80.5"/>
    <n v="3028.52"/>
    <n v="6000"/>
    <n v="50.48"/>
    <n v="1344.16"/>
    <n v="2400"/>
    <n v="56.01"/>
    <n v="1344.16"/>
    <n v="2400"/>
    <n v="56.006666666666675"/>
    <n v="999.06"/>
    <n v="1800"/>
    <n v="55.5"/>
    <n v="999.06"/>
    <n v="1800"/>
    <n v="55.50333333333333"/>
    <n v="500"/>
    <n v="1800"/>
    <n v="27.78"/>
    <n v="500"/>
    <n v="1800"/>
    <n v="27.777777777777779"/>
    <n v="2843.22"/>
    <n v="6000"/>
    <n v="47.39"/>
    <n v="2843.22"/>
    <n v="6000"/>
    <n v="47.386999999999993"/>
    <n v="627.97"/>
    <n v="3000"/>
    <n v="20.93"/>
    <n v="1844.16"/>
    <n v="4200"/>
    <n v="43.91"/>
    <n v="1844.16"/>
    <n v="4200"/>
    <n v="43.908571428571427"/>
  </r>
  <r>
    <n v="114"/>
    <x v="113"/>
    <s v="Nanded"/>
    <s v="Aurangabad"/>
    <n v="23517"/>
    <x v="3"/>
    <n v="2214"/>
    <n v="2072"/>
    <n v="2072"/>
    <n v="3325"/>
    <n v="3178"/>
    <n v="3178"/>
    <n v="3070.1"/>
    <n v="2928.3"/>
    <n v="2928.3"/>
    <n v="4349.2"/>
    <n v="4349.2"/>
    <n v="0.36049232158988259"/>
    <n v="0.49985038610038612"/>
    <n v="0.49985038610038612"/>
    <n v="-9.4096240601503733E-2"/>
    <n v="-2.2123977344241645E-2"/>
    <n v="-2.2123977344241645E-2"/>
    <n v="-1.8882121103547051E-2"/>
    <x v="113"/>
    <x v="113"/>
    <x v="113"/>
    <x v="113"/>
    <n v="306.24"/>
    <n v="913.6"/>
    <n v="915"/>
    <n v="706.64"/>
    <n v="1509.3"/>
    <n v="1509.3"/>
    <n v="593.21"/>
    <n v="1412.08"/>
    <n v="1412.08"/>
    <n v="1984.11"/>
    <n v="1984.11"/>
    <n v="0.23651384535005227"/>
    <n v="0.52580998248686517"/>
    <n v="0.52347540983606555"/>
    <n v="-0.4641260047548964"/>
    <n v="-7.6406281057443806E-2"/>
    <n v="-7.6406281057443806E-2"/>
    <n v="-0.36165944606463141"/>
    <n v="-1.2817970653220717E-2"/>
    <x v="112"/>
    <n v="-0.29742806598424476"/>
    <x v="11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25598326555415318"/>
    <n v="0.41088055797733219"/>
    <n v="0.40313294797687865"/>
    <n v="-2.2936363636363654E-2"/>
    <n v="5.8077395845138678E-2"/>
    <n v="5.5400000000000033E-2"/>
    <n v="1.7244806208887443E-2"/>
    <n v="0.14251960350556814"/>
    <x v="113"/>
    <n v="-0.18265934879962289"/>
    <x v="113"/>
    <n v="164"/>
    <n v="103"/>
    <n v="126"/>
    <n v="69"/>
    <x v="100"/>
    <x v="94"/>
    <s v="No star"/>
    <s v="No star"/>
    <s v="No star"/>
    <s v="ODF++"/>
    <s v="ODF++"/>
    <s v="ODF++"/>
    <n v="378.67"/>
    <n v="1500"/>
    <n v="25.24"/>
    <n v="500"/>
    <n v="1500"/>
    <n v="33.33"/>
    <n v="1058.7"/>
    <n v="1500"/>
    <n v="70.58"/>
    <n v="1074.77"/>
    <n v="1500"/>
    <n v="71.650000000000006"/>
    <n v="3012.13"/>
    <n v="6000"/>
    <n v="50.2"/>
    <n v="1393.98"/>
    <n v="2400"/>
    <n v="58.08"/>
    <n v="1393.98"/>
    <n v="2400"/>
    <n v="58.082500000000003"/>
    <n v="1213.71"/>
    <n v="1800"/>
    <n v="67.430000000000007"/>
    <n v="1213.71"/>
    <n v="1800"/>
    <n v="67.428333333333342"/>
    <n v="500"/>
    <n v="1800"/>
    <n v="27.78"/>
    <n v="500"/>
    <n v="1800"/>
    <n v="27.777777777777779"/>
    <n v="3107.69"/>
    <n v="6000"/>
    <n v="51.79"/>
    <n v="3107.69"/>
    <n v="6000"/>
    <n v="51.794833333333337"/>
    <n v="878.67"/>
    <n v="3000"/>
    <n v="29.29"/>
    <n v="1893.98"/>
    <n v="4200"/>
    <n v="45.09"/>
    <n v="1893.98"/>
    <n v="4200"/>
    <n v="45.094761904761903"/>
  </r>
  <r>
    <n v="115"/>
    <x v="114"/>
    <s v="Nanded"/>
    <s v="Aurangabad"/>
    <n v="27650"/>
    <x v="2"/>
    <n v="2214"/>
    <n v="2072"/>
    <n v="2072"/>
    <n v="3325"/>
    <n v="3178"/>
    <n v="3178"/>
    <n v="3400"/>
    <n v="3298.6"/>
    <n v="3298.6"/>
    <n v="4601.3999999999996"/>
    <n v="4601.3999999999996"/>
    <n v="0.20035230352303521"/>
    <n v="0.17467664092664084"/>
    <n v="0.17467664092664084"/>
    <n v="-0.2007278195488722"/>
    <n v="-0.23413152926368791"/>
    <n v="-0.23413152926368791"/>
    <n v="-0.2183588235294118"/>
    <x v="114"/>
    <x v="114"/>
    <x v="114"/>
    <x v="114"/>
    <n v="306.24"/>
    <n v="913.6"/>
    <n v="915"/>
    <n v="706.64"/>
    <n v="1509.3"/>
    <n v="1509.3"/>
    <n v="737.03"/>
    <n v="1543.8"/>
    <n v="1543.8"/>
    <n v="2033.9"/>
    <n v="2033.9"/>
    <n v="0.1877612330198537"/>
    <n v="0.21806042031523631"/>
    <n v="0.21619672131147535"/>
    <n v="-0.48525416053435977"/>
    <n v="-0.26269131385410455"/>
    <n v="-0.26269131385410455"/>
    <n v="-0.50647870507306347"/>
    <n v="-0.2791682860474155"/>
    <x v="113"/>
    <n v="-0.45286395594670342"/>
    <x v="113"/>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2665942130603467"/>
    <n v="0.18699215344376635"/>
    <n v="0.18047398843930637"/>
    <n v="-1.4681818181818265E-2"/>
    <n v="-0.1098257329416174"/>
    <n v="-0.11207826086956521"/>
    <n v="-2.787618953656297E-2"/>
    <n v="-0.13815106474565109"/>
    <x v="114"/>
    <n v="-0.33341819748540985"/>
    <x v="114"/>
    <n v="167"/>
    <n v="92"/>
    <n v="188"/>
    <n v="96"/>
    <x v="45"/>
    <x v="95"/>
    <s v="No star"/>
    <s v="No star"/>
    <s v="No star"/>
    <s v="ODF"/>
    <s v="ODF+"/>
    <s v="ODF+"/>
    <n v="363.74"/>
    <n v="1500"/>
    <n v="24.25"/>
    <n v="200"/>
    <n v="1500"/>
    <n v="13.33"/>
    <n v="1010"/>
    <n v="1500"/>
    <n v="67.33"/>
    <n v="1083.8499999999999"/>
    <n v="1500"/>
    <n v="72.260000000000005"/>
    <n v="2657.58"/>
    <n v="6000"/>
    <n v="44.29"/>
    <n v="1112.82"/>
    <n v="2400"/>
    <n v="46.37"/>
    <n v="1112.82"/>
    <n v="2400"/>
    <n v="46.367499999999993"/>
    <n v="1021.11"/>
    <n v="1800"/>
    <n v="56.73"/>
    <n v="1021.11"/>
    <n v="1800"/>
    <n v="56.728333333333339"/>
    <n v="300"/>
    <n v="1800"/>
    <n v="16.670000000000002"/>
    <n v="300"/>
    <n v="1800"/>
    <n v="16.666666666666664"/>
    <n v="2433.9299999999998"/>
    <n v="6000"/>
    <n v="40.57"/>
    <n v="2433.9299999999998"/>
    <n v="6000"/>
    <n v="40.5655"/>
    <n v="563.74"/>
    <n v="3000"/>
    <n v="18.79"/>
    <n v="1412.82"/>
    <n v="4200"/>
    <n v="33.64"/>
    <n v="1412.82"/>
    <n v="4200"/>
    <n v="33.638571428571431"/>
  </r>
  <r>
    <n v="116"/>
    <x v="115"/>
    <s v="Nanded"/>
    <s v="Aurangabad"/>
    <n v="16719"/>
    <x v="3"/>
    <n v="2214"/>
    <n v="2072"/>
    <n v="2072"/>
    <n v="3325"/>
    <n v="3178"/>
    <n v="3178"/>
    <n v="3070.1"/>
    <n v="2928.3"/>
    <n v="2928.3"/>
    <n v="4349.2"/>
    <n v="4349.2"/>
    <n v="0.25424570912375793"/>
    <n v="0.36699806949806951"/>
    <n v="0.36699806949806951"/>
    <n v="-0.16484210526315787"/>
    <n v="-0.10874134675896788"/>
    <n v="-0.10874134675896788"/>
    <n v="-9.5501775186475957E-2"/>
    <x v="115"/>
    <x v="115"/>
    <x v="115"/>
    <x v="115"/>
    <n v="306.24"/>
    <n v="913.6"/>
    <n v="915"/>
    <n v="706.64"/>
    <n v="1509.3"/>
    <n v="1509.3"/>
    <n v="593.21"/>
    <n v="1412.08"/>
    <n v="1412.08"/>
    <n v="1984.11"/>
    <n v="1984.11"/>
    <n v="0.33770898641588298"/>
    <n v="5.130253940455342E-2"/>
    <n v="4.969398907103828E-2"/>
    <n v="-0.42027057624816028"/>
    <n v="-0.36363214735307753"/>
    <n v="-0.36363214735307753"/>
    <n v="-0.30941824986092614"/>
    <n v="-0.31981899042547157"/>
    <x v="114"/>
    <n v="-0.51591897626643679"/>
    <x v="114"/>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0.10752348899172626"/>
    <n v="0.12984597500726539"/>
    <n v="0.12364161849710988"/>
    <n v="-0.1384272727272727"/>
    <n v="-0.15268200402758275"/>
    <n v="-0.1548260869565217"/>
    <n v="-0.10299559888315739"/>
    <n v="-8.5059916596850166E-2"/>
    <x v="115"/>
    <n v="-0.3454661773123674"/>
    <x v="115"/>
    <n v="233"/>
    <n v="124"/>
    <n v="203"/>
    <n v="99"/>
    <x v="101"/>
    <x v="81"/>
    <s v="No star"/>
    <s v="3 star"/>
    <s v="3 star"/>
    <s v="ODF+"/>
    <s v="ODF+"/>
    <s v="ODF+"/>
    <n v="409.66"/>
    <n v="1500"/>
    <n v="27.31"/>
    <n v="300"/>
    <n v="1500"/>
    <n v="20"/>
    <n v="1119.51"/>
    <n v="1500"/>
    <n v="74.63"/>
    <n v="947.73"/>
    <n v="1500"/>
    <n v="63.18"/>
    <n v="2776.9"/>
    <n v="6000"/>
    <n v="46.28"/>
    <n v="960.47"/>
    <n v="2400"/>
    <n v="40.020000000000003"/>
    <n v="960.47"/>
    <n v="2400"/>
    <n v="40.019583333333337"/>
    <n v="971.95"/>
    <n v="1800"/>
    <n v="54"/>
    <n v="971.95"/>
    <n v="1800"/>
    <n v="53.997222222222227"/>
    <n v="900"/>
    <n v="1800"/>
    <n v="50"/>
    <n v="900"/>
    <n v="1800"/>
    <n v="50"/>
    <n v="2832.42"/>
    <n v="6000"/>
    <n v="47.21"/>
    <n v="2832.42"/>
    <n v="6000"/>
    <n v="47.207000000000001"/>
    <n v="709.66"/>
    <n v="3000"/>
    <n v="23.66"/>
    <n v="1860.47"/>
    <n v="4200"/>
    <n v="44.3"/>
    <n v="1860.47"/>
    <n v="4200"/>
    <n v="44.296904761904763"/>
  </r>
  <r>
    <n v="117"/>
    <x v="116"/>
    <s v="Nanded"/>
    <s v="Aurangabad"/>
    <n v="430733"/>
    <x v="0"/>
    <n v="2214"/>
    <n v="2072"/>
    <n v="2072"/>
    <n v="3325"/>
    <n v="3178"/>
    <n v="3178"/>
    <n v="3878.5"/>
    <n v="3782.7"/>
    <n v="3782.7"/>
    <n v="4344.1000000000004"/>
    <n v="4344.1000000000004"/>
    <n v="0.69717253839205062"/>
    <n v="1.0074083011583013"/>
    <n v="1.0074083011583013"/>
    <n v="0.13008721804511278"/>
    <n v="0.30879483952171188"/>
    <n v="0.30879483952171188"/>
    <n v="-3.1187314683511675E-2"/>
    <x v="116"/>
    <x v="116"/>
    <x v="116"/>
    <x v="116"/>
    <n v="306.24"/>
    <n v="913.6"/>
    <n v="915"/>
    <n v="706.64"/>
    <n v="1509.3"/>
    <n v="1509.3"/>
    <n v="948.15"/>
    <n v="1786.5"/>
    <n v="1786.5"/>
    <n v="2014.9"/>
    <n v="2014.9"/>
    <n v="1.8653996865203761"/>
    <n v="1.2529225043782837"/>
    <n v="1.2494754098360656"/>
    <n v="0.24179214309973965"/>
    <n v="0.36372490558537074"/>
    <n v="0.36372490558537074"/>
    <n v="-7.451352634076884E-2"/>
    <n v="0.15212426532325776"/>
    <x v="115"/>
    <n v="2.1524641421410438E-2"/>
    <x v="115"/>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x v="15"/>
    <n v="-0.31372549019607843"/>
    <x v="8"/>
    <n v="855.72"/>
    <n v="860.25"/>
    <n v="865"/>
    <n v="1100"/>
    <n v="1147.0899999999999"/>
    <n v="1150"/>
    <n v="1201.1099999999999"/>
    <n v="1344.7"/>
    <n v="1344.7"/>
    <n v="1496.04"/>
    <n v="1496.04"/>
    <n v="0.42107231337353329"/>
    <n v="0.62868933449578601"/>
    <n v="0.61974566473988435"/>
    <n v="0.10549090909090905"/>
    <n v="0.22142116137356269"/>
    <n v="0.21833043478260863"/>
    <n v="1.2430168760563199E-2"/>
    <n v="4.1927567487171767E-2"/>
    <x v="116"/>
    <n v="-6.347423865672043E-2"/>
    <x v="116"/>
    <n v="60"/>
    <n v="18"/>
    <n v="28"/>
    <n v="7"/>
    <x v="102"/>
    <x v="96"/>
    <s v="No star"/>
    <s v="1 star"/>
    <s v="1 star"/>
    <s v="ODF++"/>
    <s v="ODF++"/>
    <s v="ODF++"/>
    <n v="877.5"/>
    <n v="1500"/>
    <n v="58.5"/>
    <n v="500"/>
    <n v="1500"/>
    <n v="33.33"/>
    <n v="1164"/>
    <n v="1500"/>
    <n v="77.599999999999994"/>
    <n v="1216.04"/>
    <n v="1500"/>
    <n v="81.069999999999993"/>
    <n v="3757.54"/>
    <n v="6000"/>
    <n v="62.63"/>
    <n v="2058.27"/>
    <n v="2400"/>
    <n v="85.76"/>
    <n v="2058.27"/>
    <n v="2400"/>
    <n v="85.761250000000004"/>
    <n v="1401.08"/>
    <n v="1800"/>
    <n v="77.84"/>
    <n v="1401.08"/>
    <n v="1800"/>
    <n v="77.837777777777774"/>
    <n v="700"/>
    <n v="1800"/>
    <n v="38.89"/>
    <n v="700"/>
    <n v="1800"/>
    <n v="38.888888888888893"/>
    <n v="4159.3500000000004"/>
    <n v="6000"/>
    <n v="69.319999999999993"/>
    <n v="4159.3500000000004"/>
    <n v="6000"/>
    <n v="69.322500000000005"/>
    <n v="1377.5"/>
    <n v="3000"/>
    <n v="45.92"/>
    <n v="2758.27"/>
    <n v="4200"/>
    <n v="65.67"/>
    <n v="2758.27"/>
    <n v="4200"/>
    <n v="65.673095238095243"/>
  </r>
  <r>
    <n v="118"/>
    <x v="117"/>
    <s v="Nanded"/>
    <s v="Aurangabad"/>
    <n v="1867"/>
    <x v="3"/>
    <n v="2214"/>
    <n v="2072"/>
    <n v="2072"/>
    <n v="3325"/>
    <n v="3178"/>
    <n v="3178"/>
    <n v="3070.1"/>
    <n v="2928.3"/>
    <n v="2928.3"/>
    <n v="4349.2"/>
    <n v="4349.2"/>
    <n v="0.2266260162601626"/>
    <n v="0.16139478764478757"/>
    <n v="0.16139478764478757"/>
    <n v="-0.18323308270676691"/>
    <n v="-0.24279106356198871"/>
    <n v="-0.24279106356198871"/>
    <n v="-0.11541969316960357"/>
    <x v="117"/>
    <x v="117"/>
    <x v="117"/>
    <x v="117"/>
    <n v="306.24"/>
    <n v="913.6"/>
    <n v="915"/>
    <n v="706.64"/>
    <n v="1509.3"/>
    <n v="1509.3"/>
    <n v="593.21"/>
    <n v="1412.08"/>
    <n v="1412.08"/>
    <n v="1984.11"/>
    <n v="1984.11"/>
    <n v="0.83816614420062674"/>
    <n v="0.21953809106830127"/>
    <n v="0.21767213114754105"/>
    <n v="-0.20338503339748673"/>
    <n v="-0.26179685947127801"/>
    <n v="-0.26179685947127801"/>
    <n v="-5.1061175637632669E-2"/>
    <n v="-0.21097246614922657"/>
    <x v="116"/>
    <n v="-0.43845351316207259"/>
    <x v="11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8334268218576166"/>
    <n v="0.15343214181923862"/>
    <n v="0.14709826589595376"/>
    <n v="-7.9445454545454527E-2"/>
    <n v="-0.1349937668360808"/>
    <n v="-0.13718260869565216"/>
    <n v="-4.1588187970280577E-2"/>
    <n v="-6.5960030499571637E-2"/>
    <x v="117"/>
    <n v="-0.33180241758981788"/>
    <x v="117"/>
    <n v="254"/>
    <n v="131"/>
    <n v="379"/>
    <n v="151"/>
    <x v="103"/>
    <x v="97"/>
    <s v="No star"/>
    <s v="No star"/>
    <s v="No star"/>
    <s v="ODF+"/>
    <s v="ODF+"/>
    <s v="ODF+"/>
    <n v="562.91999999999996"/>
    <n v="1500"/>
    <n v="37.53"/>
    <n v="300"/>
    <n v="1500"/>
    <n v="20"/>
    <n v="840.22"/>
    <n v="1500"/>
    <n v="56.01"/>
    <n v="1012.61"/>
    <n v="1500"/>
    <n v="67.510000000000005"/>
    <n v="2715.75"/>
    <n v="6000"/>
    <n v="45.26"/>
    <n v="1114.17"/>
    <n v="2400"/>
    <n v="46.42"/>
    <n v="1114.17"/>
    <n v="2400"/>
    <n v="46.423750000000005"/>
    <n v="992.24"/>
    <n v="1800"/>
    <n v="55.12"/>
    <n v="992.24"/>
    <n v="1800"/>
    <n v="55.124444444444443"/>
    <n v="300"/>
    <n v="1800"/>
    <n v="16.670000000000002"/>
    <n v="300"/>
    <n v="1800"/>
    <n v="16.666666666666664"/>
    <n v="2406.41"/>
    <n v="6000"/>
    <n v="40.11"/>
    <n v="2406.41"/>
    <n v="6000"/>
    <n v="40.106833333333327"/>
    <n v="862.92"/>
    <n v="3000"/>
    <n v="28.76"/>
    <n v="1414.17"/>
    <n v="4200"/>
    <n v="33.67"/>
    <n v="1414.17"/>
    <n v="4200"/>
    <n v="33.67071428571429"/>
  </r>
  <r>
    <n v="119"/>
    <x v="118"/>
    <s v="Osmanabad"/>
    <s v="Aurangabad"/>
    <n v="18561"/>
    <x v="3"/>
    <n v="2214"/>
    <n v="2072"/>
    <n v="2072"/>
    <n v="3325"/>
    <n v="3178"/>
    <n v="3178"/>
    <n v="3070.1"/>
    <n v="2928.3"/>
    <n v="2928.3"/>
    <n v="4349.2"/>
    <n v="4349.2"/>
    <n v="5.9403794037940369E-2"/>
    <n v="0.21045366795366793"/>
    <n v="0.21045366795366793"/>
    <n v="-0.29458045112781955"/>
    <n v="-0.21080553807426056"/>
    <n v="-0.21080553807426056"/>
    <n v="-0.23601185629132601"/>
    <x v="118"/>
    <x v="118"/>
    <x v="118"/>
    <x v="118"/>
    <n v="306.24"/>
    <n v="913.6"/>
    <n v="915"/>
    <n v="706.64"/>
    <n v="1509.3"/>
    <n v="1509.3"/>
    <n v="593.21"/>
    <n v="1412.08"/>
    <n v="1412.08"/>
    <n v="1984.11"/>
    <n v="1984.11"/>
    <n v="0.8855146290491116"/>
    <n v="0.28570490367775819"/>
    <n v="0.28373770491803268"/>
    <n v="-0.18286539114683578"/>
    <n v="-0.22174517988471482"/>
    <n v="-0.22174517988471482"/>
    <n v="-2.6617892483269123E-2"/>
    <n v="-0.16816327686816615"/>
    <x v="117"/>
    <n v="-0.40798645236403225"/>
    <x v="117"/>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14067685691581358"/>
    <n v="0.2013251961639059"/>
    <n v="0.19472832369942203"/>
    <n v="-0.11263636363636362"/>
    <n v="-9.9076794323025977E-2"/>
    <n v="-0.10135652173913039"/>
    <n v="-7.6144053759878788E-2"/>
    <n v="-2.7176624525797454E-2"/>
    <x v="118"/>
    <n v="-0.30405737566921442"/>
    <x v="118"/>
    <n v="368"/>
    <n v="160"/>
    <n v="345"/>
    <n v="139"/>
    <x v="104"/>
    <x v="98"/>
    <s v="No star"/>
    <s v="No star"/>
    <s v="No star"/>
    <s v="ODF"/>
    <s v="ODF+"/>
    <s v="ODF+"/>
    <n v="577.41999999999996"/>
    <n v="1500"/>
    <n v="38.49"/>
    <n v="200"/>
    <n v="1500"/>
    <n v="13.33"/>
    <n v="592"/>
    <n v="1500"/>
    <n v="39.47"/>
    <n v="976.1"/>
    <n v="1500"/>
    <n v="65.069999999999993"/>
    <n v="2345.52"/>
    <n v="6000"/>
    <n v="39.090000000000003"/>
    <n v="1174.6199999999999"/>
    <n v="2400"/>
    <n v="48.94"/>
    <n v="1174.6199999999999"/>
    <n v="2400"/>
    <n v="48.942499999999995"/>
    <n v="1033.44"/>
    <n v="1800"/>
    <n v="57.41"/>
    <n v="1033.44"/>
    <n v="1800"/>
    <n v="57.413333333333341"/>
    <n v="300"/>
    <n v="1800"/>
    <n v="16.670000000000002"/>
    <n v="300"/>
    <n v="1800"/>
    <n v="16.666666666666664"/>
    <n v="2508.06"/>
    <n v="6000"/>
    <n v="41.8"/>
    <n v="2508.06"/>
    <n v="6000"/>
    <n v="41.801000000000002"/>
    <n v="777.42"/>
    <n v="3000"/>
    <n v="25.91"/>
    <n v="1474.62"/>
    <n v="4200"/>
    <n v="35.11"/>
    <n v="1474.62"/>
    <n v="4200"/>
    <n v="35.11"/>
  </r>
  <r>
    <n v="120"/>
    <x v="119"/>
    <s v="Osmanabad"/>
    <s v="Aurangabad"/>
    <n v="25713"/>
    <x v="2"/>
    <n v="2214"/>
    <n v="2072"/>
    <n v="2072"/>
    <n v="3325"/>
    <n v="3178"/>
    <n v="3178"/>
    <n v="3400"/>
    <n v="3298.6"/>
    <n v="3298.6"/>
    <n v="4601.3999999999996"/>
    <n v="4601.3999999999996"/>
    <n v="0.15012195121951213"/>
    <n v="0.40533783783783789"/>
    <n v="0.40533783783783789"/>
    <n v="-0.23417443609022559"/>
    <n v="-8.3744493392070449E-2"/>
    <n v="-8.3744493392070449E-2"/>
    <n v="-0.25106764705882356"/>
    <x v="119"/>
    <x v="119"/>
    <x v="119"/>
    <x v="119"/>
    <n v="306.24"/>
    <n v="913.6"/>
    <n v="915"/>
    <n v="706.64"/>
    <n v="1509.3"/>
    <n v="1509.3"/>
    <n v="737.03"/>
    <n v="1543.8"/>
    <n v="1543.8"/>
    <n v="2033.9"/>
    <n v="2033.9"/>
    <n v="0.87101619644723094"/>
    <n v="0.43291374781085801"/>
    <n v="0.43072131147540971"/>
    <n v="-0.18914864711875914"/>
    <n v="-0.132637646591135"/>
    <n v="-0.132637646591135"/>
    <n v="-0.22258252716985735"/>
    <n v="-0.15202098717450452"/>
    <x v="118"/>
    <n v="-0.35635478637101142"/>
    <x v="11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2.2086663862010778E-3"/>
    <n v="0.51438535309503053"/>
    <n v="0.50606936416184967"/>
    <n v="-0.22379090909090904"/>
    <n v="0.13569990148985703"/>
    <n v="0.13282608695652173"/>
    <n v="-0.23418510579139498"/>
    <n v="9.9561947686931898E-2"/>
    <x v="119"/>
    <n v="-0.14956327601739056"/>
    <x v="119"/>
    <n v="184"/>
    <n v="96"/>
    <n v="117"/>
    <n v="71"/>
    <x v="105"/>
    <x v="99"/>
    <s v="No star"/>
    <s v="No star"/>
    <s v="No star"/>
    <s v="ODF+"/>
    <s v="ODF+"/>
    <s v="ODF+"/>
    <n v="572.98"/>
    <n v="1500"/>
    <n v="38.200000000000003"/>
    <n v="300"/>
    <n v="1500"/>
    <n v="20"/>
    <n v="819.57"/>
    <n v="1500"/>
    <n v="54.64"/>
    <n v="853.83"/>
    <n v="1500"/>
    <n v="56.92"/>
    <n v="2546.37"/>
    <n v="6000"/>
    <n v="42.44"/>
    <n v="1309.1099999999999"/>
    <n v="2400"/>
    <n v="54.55"/>
    <n v="1309.1099999999999"/>
    <n v="2400"/>
    <n v="54.546249999999993"/>
    <n v="1302.75"/>
    <n v="1800"/>
    <n v="72.38"/>
    <n v="1302.75"/>
    <n v="1800"/>
    <n v="72.375"/>
    <n v="300"/>
    <n v="1800"/>
    <n v="16.670000000000002"/>
    <n v="300"/>
    <n v="1800"/>
    <n v="16.666666666666664"/>
    <n v="2911.86"/>
    <n v="6000"/>
    <n v="48.53"/>
    <n v="2911.86"/>
    <n v="6000"/>
    <n v="48.530999999999999"/>
    <n v="872.98"/>
    <n v="3000"/>
    <n v="29.1"/>
    <n v="1609.11"/>
    <n v="4200"/>
    <n v="38.31"/>
    <n v="1609.11"/>
    <n v="4200"/>
    <n v="38.312142857142852"/>
  </r>
  <r>
    <n v="121"/>
    <x v="120"/>
    <s v="Osmanabad"/>
    <s v="Aurangabad"/>
    <n v="1468"/>
    <x v="3"/>
    <n v="2214"/>
    <n v="2072"/>
    <n v="2072"/>
    <n v="3325"/>
    <n v="3178"/>
    <n v="3178"/>
    <n v="3070.1"/>
    <n v="2928.3"/>
    <n v="2928.3"/>
    <n v="4349.2"/>
    <n v="4349.2"/>
    <n v="0.2480984643179765"/>
    <n v="0.24661679536679526"/>
    <n v="0.24661679536679526"/>
    <n v="-0.16893533834586466"/>
    <n v="-0.18722781623662688"/>
    <n v="-0.18722781623662688"/>
    <n v="-9.9934855542164733E-2"/>
    <x v="120"/>
    <x v="120"/>
    <x v="120"/>
    <x v="120"/>
    <n v="306.24"/>
    <n v="913.6"/>
    <n v="915"/>
    <n v="706.64"/>
    <n v="1509.3"/>
    <n v="1509.3"/>
    <n v="593.21"/>
    <n v="1412.08"/>
    <n v="1412.08"/>
    <n v="1984.11"/>
    <n v="1984.11"/>
    <n v="0.61099137931034486"/>
    <n v="0.45030647985989486"/>
    <n v="0.44808743169398907"/>
    <n v="-0.30183686176836855"/>
    <n v="-0.12210958722586628"/>
    <n v="-0.12210958722586628"/>
    <n v="-0.16833836246860304"/>
    <n v="-6.1667894170301919E-2"/>
    <x v="119"/>
    <n v="-0.33219428358306746"/>
    <x v="11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0242602720516059"/>
    <n v="0.11361813426329556"/>
    <n v="0.10750289017341041"/>
    <n v="-6.4599999999999949E-2"/>
    <n v="-0.16485192966550133"/>
    <n v="-0.16696521739130435"/>
    <n v="-2.6132222800624581E-2"/>
    <n v="-9.820109007728435E-2"/>
    <x v="120"/>
    <n v="-0.35486716724468836"/>
    <x v="120"/>
    <n v="239"/>
    <n v="126"/>
    <n v="318"/>
    <n v="135"/>
    <x v="106"/>
    <x v="100"/>
    <s v="No star"/>
    <s v="No star"/>
    <s v="No star"/>
    <s v="ODF+"/>
    <s v="ODF+"/>
    <s v="ODF+"/>
    <n v="493.35"/>
    <n v="1500"/>
    <n v="32.89"/>
    <n v="300"/>
    <n v="1500"/>
    <n v="20"/>
    <n v="941"/>
    <n v="1500"/>
    <n v="62.73"/>
    <n v="1028.94"/>
    <n v="1500"/>
    <n v="68.599999999999994"/>
    <n v="2763.29"/>
    <n v="6000"/>
    <n v="46.05"/>
    <n v="1325"/>
    <n v="2400"/>
    <n v="55.21"/>
    <n v="1325"/>
    <n v="2400"/>
    <n v="55.208333333333336"/>
    <n v="957.99"/>
    <n v="1800"/>
    <n v="53.22"/>
    <n v="957.99"/>
    <n v="1800"/>
    <n v="53.221666666666664"/>
    <n v="300"/>
    <n v="1800"/>
    <n v="16.670000000000002"/>
    <n v="300"/>
    <n v="1800"/>
    <n v="16.666666666666664"/>
    <n v="2582.9899999999998"/>
    <n v="6000"/>
    <n v="43.05"/>
    <n v="2582.9899999999998"/>
    <n v="6000"/>
    <n v="43.049833333333332"/>
    <n v="793.35"/>
    <n v="3000"/>
    <n v="26.45"/>
    <n v="1625"/>
    <n v="4200"/>
    <n v="38.69"/>
    <n v="1625"/>
    <n v="4200"/>
    <n v="38.69047619047619"/>
  </r>
  <r>
    <n v="122"/>
    <x v="121"/>
    <s v="Osmanabad"/>
    <s v="Aurangabad"/>
    <n v="18371"/>
    <x v="3"/>
    <n v="2214"/>
    <n v="2072"/>
    <n v="2072"/>
    <n v="3325"/>
    <n v="3178"/>
    <n v="3178"/>
    <n v="3070.1"/>
    <n v="2928.3"/>
    <n v="2928.3"/>
    <n v="4349.2"/>
    <n v="4349.2"/>
    <n v="0.25184733514001811"/>
    <n v="-2.8692084942084965E-2"/>
    <n v="-2.8692084942084965E-2"/>
    <n v="-0.16643909774436086"/>
    <n v="-0.36672435494021399"/>
    <n v="-0.36672435494021399"/>
    <n v="-9.7231360542001821E-2"/>
    <x v="121"/>
    <x v="121"/>
    <x v="121"/>
    <x v="121"/>
    <n v="306.24"/>
    <n v="913.6"/>
    <n v="915"/>
    <n v="706.64"/>
    <n v="1509.3"/>
    <n v="1509.3"/>
    <n v="593.21"/>
    <n v="1412.08"/>
    <n v="1412.08"/>
    <n v="1984.11"/>
    <n v="1984.11"/>
    <n v="0.81152037617554851"/>
    <n v="-5.8526707530648016E-2"/>
    <n v="-5.99672131147541E-2"/>
    <n v="-0.21493263896750819"/>
    <n v="-0.43011329755515798"/>
    <n v="-0.43011329755515798"/>
    <n v="-6.4816843950708927E-2"/>
    <n v="-0.39087728740581268"/>
    <x v="120"/>
    <n v="-0.56649076916098406"/>
    <x v="120"/>
    <n v="232.44"/>
    <n v="298.10000000000002"/>
    <n v="295"/>
    <n v="421.09"/>
    <n v="522.70000000000005"/>
    <n v="525"/>
    <n v="365.77"/>
    <n v="453.88"/>
    <n v="453.88"/>
    <n v="1100"/>
    <n v="1100"/>
    <n v="-1"/>
    <n v="6.3737001006372931E-3"/>
    <n v="1.6949152542372881E-2"/>
    <n v="-1"/>
    <n v="-0.42605701167017412"/>
    <n v="-0.42857142857142855"/>
    <n v="-1"/>
    <n v="-0.33903234335066534"/>
    <x v="3"/>
    <n v="-0.72727272727272729"/>
    <x v="1"/>
    <n v="855.72"/>
    <n v="860.25"/>
    <n v="865"/>
    <n v="1100"/>
    <n v="1147.0899999999999"/>
    <n v="1150"/>
    <n v="1056.55"/>
    <n v="1062.31"/>
    <n v="1062.31"/>
    <n v="1484.95"/>
    <n v="1484.95"/>
    <n v="0.39980367409900419"/>
    <n v="-9.0903807032839869E-3"/>
    <n v="-1.4531791907514508E-2"/>
    <n v="8.8945454545454466E-2"/>
    <n v="-0.25687609516254173"/>
    <n v="-0.2587565217391305"/>
    <n v="0.13372769864180584"/>
    <n v="-0.1975694477130028"/>
    <x v="121"/>
    <n v="-0.42595373581602081"/>
    <x v="121"/>
    <n v="236"/>
    <n v="125"/>
    <n v="461"/>
    <n v="178"/>
    <x v="107"/>
    <x v="101"/>
    <s v="No star"/>
    <s v="No star"/>
    <s v="No star"/>
    <s v="No ODF"/>
    <s v="ODF+"/>
    <s v="ODF+"/>
    <n v="554.76"/>
    <n v="1500"/>
    <n v="36.979999999999997"/>
    <n v="0"/>
    <n v="1500"/>
    <n v="0"/>
    <n v="1019"/>
    <n v="1500"/>
    <n v="67.930000000000007"/>
    <n v="1197.8399999999999"/>
    <n v="1500"/>
    <n v="79.86"/>
    <n v="2771.59"/>
    <n v="6000"/>
    <n v="46.19"/>
    <n v="860.13"/>
    <n v="2400"/>
    <n v="35.840000000000003"/>
    <n v="860.13"/>
    <n v="2400"/>
    <n v="35.838750000000005"/>
    <n v="852.43"/>
    <n v="1800"/>
    <n v="47.36"/>
    <n v="852.43"/>
    <n v="1800"/>
    <n v="47.357222222222219"/>
    <n v="300"/>
    <n v="1800"/>
    <n v="16.670000000000002"/>
    <n v="300"/>
    <n v="1800"/>
    <n v="16.666666666666664"/>
    <n v="2012.55"/>
    <n v="6000"/>
    <n v="33.54"/>
    <n v="2012.55"/>
    <n v="6000"/>
    <n v="33.542499999999997"/>
    <n v="554.76"/>
    <n v="3000"/>
    <n v="18.489999999999998"/>
    <n v="1160.1300000000001"/>
    <n v="4200"/>
    <n v="27.62"/>
    <n v="1160.1300000000001"/>
    <n v="4200"/>
    <n v="27.622142857142862"/>
  </r>
  <r>
    <n v="123"/>
    <x v="122"/>
    <s v="Osmanabad"/>
    <s v="Aurangabad"/>
    <n v="18341"/>
    <x v="3"/>
    <n v="2214"/>
    <n v="2072"/>
    <n v="2072"/>
    <n v="3325"/>
    <n v="3178"/>
    <n v="3178"/>
    <n v="3070.1"/>
    <n v="2928.3"/>
    <n v="2928.3"/>
    <n v="4349.2"/>
    <n v="4349.2"/>
    <n v="0.50735772357723574"/>
    <n v="0.30915057915057914"/>
    <n v="0.30915057915057914"/>
    <n v="3.6962406015037487E-3"/>
    <n v="-0.14645689112649468"/>
    <n v="-0.14645689112649468"/>
    <n v="8.7029738445001809E-2"/>
    <x v="122"/>
    <x v="122"/>
    <x v="122"/>
    <x v="122"/>
    <n v="306.24"/>
    <n v="913.6"/>
    <n v="915"/>
    <n v="706.64"/>
    <n v="1509.3"/>
    <n v="1509.3"/>
    <n v="593.21"/>
    <n v="1412.08"/>
    <n v="1412.08"/>
    <n v="1984.11"/>
    <n v="1984.11"/>
    <n v="1.7031739811912228"/>
    <n v="0.44901488616462337"/>
    <n v="0.44679781420765019"/>
    <n v="0.17148760330578522"/>
    <n v="-0.12289140661233686"/>
    <n v="-0.12289140661233686"/>
    <n v="0.39549232143760221"/>
    <n v="-6.2503540875871053E-2"/>
    <x v="121"/>
    <n v="-0.33278900867391425"/>
    <x v="12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2808628990791378"/>
    <n v="0.26562045916884625"/>
    <n v="0.2586705202312139"/>
    <n v="3.3154545454545478E-2"/>
    <n v="-5.0859130495427493E-2"/>
    <n v="-5.3260869565217389E-2"/>
    <n v="7.564242108750184E-2"/>
    <n v="2.4889156649189084E-2"/>
    <x v="122"/>
    <n v="-0.26681033031415202"/>
    <x v="122"/>
    <n v="86"/>
    <n v="58"/>
    <n v="262"/>
    <n v="118"/>
    <x v="108"/>
    <x v="102"/>
    <s v="No star"/>
    <s v="No star"/>
    <s v="No star"/>
    <s v="ODF+"/>
    <s v="ODF+"/>
    <s v="ODF+"/>
    <n v="827.82"/>
    <n v="1500"/>
    <n v="55.19"/>
    <n v="300"/>
    <n v="1500"/>
    <n v="20"/>
    <n v="1073"/>
    <n v="1500"/>
    <n v="71.53"/>
    <n v="1136.47"/>
    <n v="1500"/>
    <n v="75.760000000000005"/>
    <n v="3337.29"/>
    <n v="6000"/>
    <n v="55.62"/>
    <n v="1323.82"/>
    <n v="2400"/>
    <n v="55.16"/>
    <n v="1323.82"/>
    <n v="2400"/>
    <n v="55.159166666666657"/>
    <n v="1088.75"/>
    <n v="1800"/>
    <n v="60.49"/>
    <n v="1088.75"/>
    <n v="1800"/>
    <n v="60.486111111111107"/>
    <n v="300"/>
    <n v="1800"/>
    <n v="16.670000000000002"/>
    <n v="300"/>
    <n v="1800"/>
    <n v="16.666666666666664"/>
    <n v="2712.56"/>
    <n v="6000"/>
    <n v="45.21"/>
    <n v="2712.56"/>
    <n v="6000"/>
    <n v="45.209333333333333"/>
    <n v="1127.82"/>
    <n v="3000"/>
    <n v="37.590000000000003"/>
    <n v="1623.82"/>
    <n v="4200"/>
    <n v="38.659999999999997"/>
    <n v="1623.82"/>
    <n v="4200"/>
    <n v="38.662380952380957"/>
  </r>
  <r>
    <n v="124"/>
    <x v="123"/>
    <s v="Osmanabad"/>
    <s v="Aurangabad"/>
    <n v="111825"/>
    <x v="0"/>
    <n v="2214"/>
    <n v="2072"/>
    <n v="2072"/>
    <n v="3325"/>
    <n v="3178"/>
    <n v="3178"/>
    <n v="3878.5"/>
    <n v="3782.7"/>
    <n v="3782.7"/>
    <n v="4344.1000000000004"/>
    <n v="4344.1000000000004"/>
    <n v="0.37261517615176143"/>
    <n v="0.6265733590733592"/>
    <n v="0.6265733590733592"/>
    <n v="-8.6024060150376003E-2"/>
    <n v="6.0497168030207743E-2"/>
    <n v="6.0497168030207743E-2"/>
    <n v="-0.21645739332216068"/>
    <x v="123"/>
    <x v="123"/>
    <x v="123"/>
    <x v="123"/>
    <n v="306.24"/>
    <n v="913.6"/>
    <n v="915"/>
    <n v="706.64"/>
    <n v="1509.3"/>
    <n v="1509.3"/>
    <n v="948.15"/>
    <n v="1786.5"/>
    <n v="1786.5"/>
    <n v="2014.9"/>
    <n v="2014.9"/>
    <n v="1.0432014106583072"/>
    <n v="0.67236208406304709"/>
    <n v="0.66980327868852452"/>
    <n v="-0.11452790671346082"/>
    <n v="1.2303716954879704E-2"/>
    <n v="1.2303716954879704E-2"/>
    <n v="-0.34007277329536462"/>
    <n v="-0.14476910159529813"/>
    <x v="122"/>
    <n v="-0.24171422899399483"/>
    <x v="122"/>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x v="5"/>
    <n v="-0.50980392156862742"/>
    <x v="3"/>
    <n v="855.72"/>
    <n v="860.25"/>
    <n v="865"/>
    <n v="1100"/>
    <n v="1147.0899999999999"/>
    <n v="1150"/>
    <n v="1201.1099999999999"/>
    <n v="1344.7"/>
    <n v="1344.7"/>
    <n v="1496.04"/>
    <n v="1496.04"/>
    <n v="0.35366708736502578"/>
    <n v="0.56046498111014253"/>
    <n v="0.55189595375722555"/>
    <n v="5.3054545454545361E-2"/>
    <n v="0.17025691096600981"/>
    <n v="0.16729565217391312"/>
    <n v="-3.5592077328471167E-2"/>
    <n v="-1.7178552837063623E-3"/>
    <x v="123"/>
    <n v="-0.10270447314242925"/>
    <x v="123"/>
    <n v="127"/>
    <n v="31"/>
    <n v="87"/>
    <n v="26"/>
    <x v="109"/>
    <x v="86"/>
    <s v="No star"/>
    <s v="No star"/>
    <s v="No star"/>
    <s v="ODF+"/>
    <s v="ODF++"/>
    <s v="ODF++"/>
    <n v="625.71"/>
    <n v="1500"/>
    <n v="41.71"/>
    <n v="300"/>
    <n v="1500"/>
    <n v="20"/>
    <n v="954.89"/>
    <n v="1500"/>
    <n v="63.66"/>
    <n v="1158.3599999999999"/>
    <n v="1500"/>
    <n v="77.22"/>
    <n v="3038.97"/>
    <n v="6000"/>
    <n v="50.65"/>
    <n v="1527.87"/>
    <n v="2400"/>
    <n v="63.66"/>
    <n v="1527.87"/>
    <n v="2400"/>
    <n v="63.661249999999988"/>
    <n v="1342.39"/>
    <n v="1800"/>
    <n v="74.58"/>
    <n v="1342.39"/>
    <n v="1800"/>
    <n v="74.577222222222233"/>
    <n v="500"/>
    <n v="1800"/>
    <n v="27.78"/>
    <n v="500"/>
    <n v="1800"/>
    <n v="27.777777777777779"/>
    <n v="3370.26"/>
    <n v="6000"/>
    <n v="56.17"/>
    <n v="3370.26"/>
    <n v="6000"/>
    <n v="56.171000000000006"/>
    <n v="925.71"/>
    <n v="3000"/>
    <n v="30.86"/>
    <n v="2027.87"/>
    <n v="4200"/>
    <n v="48.28"/>
    <n v="2027.87"/>
    <n v="4200"/>
    <n v="48.282619047619043"/>
  </r>
  <r>
    <n v="125"/>
    <x v="124"/>
    <s v="Osmanabad"/>
    <s v="Aurangabad"/>
    <n v="18758"/>
    <x v="3"/>
    <n v="2214"/>
    <n v="2072"/>
    <n v="2072"/>
    <n v="3325"/>
    <n v="3178"/>
    <n v="3178"/>
    <n v="3070.1"/>
    <n v="2928.3"/>
    <n v="2928.3"/>
    <n v="4349.2"/>
    <n v="4349.2"/>
    <n v="0.22372628726287261"/>
    <n v="0.12155405405405412"/>
    <n v="0.12155405405405412"/>
    <n v="-0.18516390977443611"/>
    <n v="-0.26876651982378852"/>
    <n v="-0.26876651982378852"/>
    <n v="-0.11751083026611511"/>
    <x v="124"/>
    <x v="124"/>
    <x v="124"/>
    <x v="124"/>
    <n v="306.24"/>
    <n v="913.6"/>
    <n v="915"/>
    <n v="706.64"/>
    <n v="1509.3"/>
    <n v="1509.3"/>
    <n v="593.21"/>
    <n v="1412.08"/>
    <n v="1412.08"/>
    <n v="1984.11"/>
    <n v="1984.11"/>
    <n v="0.61546499477533967"/>
    <n v="0.28516856392294232"/>
    <n v="0.28320218579234985"/>
    <n v="-0.2998981093626174"/>
    <n v="-0.22206983369774058"/>
    <n v="-0.22206983369774058"/>
    <n v="-0.16602889364643214"/>
    <n v="-0.16851028270352941"/>
    <x v="123"/>
    <n v="-0.40823341447802786"/>
    <x v="123"/>
    <n v="232.44"/>
    <n v="298.10000000000002"/>
    <n v="295"/>
    <n v="421.09"/>
    <n v="522.70000000000005"/>
    <n v="525"/>
    <n v="365.77"/>
    <n v="453.88"/>
    <n v="453.88"/>
    <n v="1100"/>
    <n v="1100"/>
    <n v="-0.13956289795215968"/>
    <n v="-1"/>
    <n v="-1"/>
    <n v="-0.5250421525089648"/>
    <n v="-1"/>
    <n v="-1"/>
    <n v="-0.45320830029800147"/>
    <n v="-1"/>
    <x v="11"/>
    <n v="-1"/>
    <x v="6"/>
    <n v="855.72"/>
    <n v="860.25"/>
    <n v="865"/>
    <n v="1100"/>
    <n v="1147.0899999999999"/>
    <n v="1150"/>
    <n v="1056.55"/>
    <n v="1062.31"/>
    <n v="1062.31"/>
    <n v="1484.95"/>
    <n v="1484.95"/>
    <n v="0.20788341981021813"/>
    <n v="0.33651845393780877"/>
    <n v="0.32917919075144508"/>
    <n v="-6.0354545454545543E-2"/>
    <n v="2.3101936203786025E-3"/>
    <n v="-2.2608695652173122E-4"/>
    <n v="-2.1712176423264451E-2"/>
    <n v="8.2301776317647457E-2"/>
    <x v="124"/>
    <n v="-0.22573824034479278"/>
    <x v="124"/>
    <n v="256"/>
    <n v="132"/>
    <n v="404"/>
    <n v="157"/>
    <x v="110"/>
    <x v="103"/>
    <s v="No star"/>
    <s v="No star"/>
    <s v="No star"/>
    <s v="ODF"/>
    <s v="No ODF"/>
    <s v="No ODF"/>
    <n v="494.72"/>
    <n v="1500"/>
    <n v="32.979999999999997"/>
    <n v="200"/>
    <n v="1500"/>
    <n v="13.33"/>
    <n v="981"/>
    <n v="1500"/>
    <n v="65.400000000000006"/>
    <n v="1033.6099999999999"/>
    <n v="1500"/>
    <n v="68.91"/>
    <n v="2709.33"/>
    <n v="6000"/>
    <n v="45.16"/>
    <n v="1174.1300000000001"/>
    <n v="2400"/>
    <n v="48.92"/>
    <n v="1174.1300000000001"/>
    <n v="2400"/>
    <n v="48.92208333333334"/>
    <n v="1149.74"/>
    <n v="1800"/>
    <n v="63.87"/>
    <n v="1149.74"/>
    <n v="1800"/>
    <n v="63.874444444444443"/>
    <n v="0"/>
    <n v="1800"/>
    <n v="0"/>
    <n v="0"/>
    <n v="1800"/>
    <n v="0"/>
    <n v="2323.86"/>
    <n v="6000"/>
    <n v="38.729999999999997"/>
    <n v="2323.86"/>
    <n v="6000"/>
    <n v="38.731000000000002"/>
    <n v="694.72"/>
    <n v="3000"/>
    <n v="23.16"/>
    <n v="1174.1300000000001"/>
    <n v="4200"/>
    <n v="27.96"/>
    <n v="1174.1300000000001"/>
    <n v="4200"/>
    <n v="27.95547619047619"/>
  </r>
  <r>
    <n v="126"/>
    <x v="125"/>
    <s v="Osmanabad"/>
    <s v="Aurangabad"/>
    <n v="34011"/>
    <x v="2"/>
    <n v="2214"/>
    <n v="2072"/>
    <n v="2072"/>
    <n v="3325"/>
    <n v="3178"/>
    <n v="3178"/>
    <n v="3400"/>
    <n v="3298.6"/>
    <n v="3298.6"/>
    <n v="4601.3999999999996"/>
    <n v="4601.3999999999996"/>
    <n v="0.17670731707317075"/>
    <n v="0.37746138996138989"/>
    <n v="0.37746138996138989"/>
    <n v="-0.21647218045112782"/>
    <n v="-0.10191944619257398"/>
    <n v="-0.10191944619257398"/>
    <n v="-0.23375588235294117"/>
    <x v="125"/>
    <x v="125"/>
    <x v="125"/>
    <x v="125"/>
    <n v="306.24"/>
    <n v="913.6"/>
    <n v="915"/>
    <n v="706.64"/>
    <n v="1509.3"/>
    <n v="1509.3"/>
    <n v="737.03"/>
    <n v="1543.8"/>
    <n v="1543.8"/>
    <n v="2033.9"/>
    <n v="2033.9"/>
    <n v="0.44265935214211077"/>
    <n v="0.50030647985989496"/>
    <n v="0.4980109289617487"/>
    <n v="-0.37478772783878633"/>
    <n v="-9.1843901146226661E-2"/>
    <n v="-9.1843901146226661E-2"/>
    <n v="-0.40056714109330688"/>
    <n v="-0.11213887809301716"/>
    <x v="124"/>
    <n v="-0.32608289493092091"/>
    <x v="124"/>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17627261253681101"/>
    <n v="0.37566986341179898"/>
    <n v="0.36811560693641626"/>
    <n v="-8.4945454545454602E-2"/>
    <n v="3.1671446878623437E-2"/>
    <n v="2.9060869565217456E-2"/>
    <n v="-9.7198927286914968E-2"/>
    <n v="-1.1563230614707171E-3"/>
    <x v="125"/>
    <n v="-0.22746203961197489"/>
    <x v="125"/>
    <n v="175"/>
    <n v="94"/>
    <n v="128"/>
    <n v="77"/>
    <x v="111"/>
    <x v="104"/>
    <s v="No star"/>
    <s v="No star"/>
    <s v="No star"/>
    <s v="ODF"/>
    <s v="ODF+"/>
    <s v="ODF+"/>
    <n v="441.8"/>
    <n v="1500"/>
    <n v="29.45"/>
    <n v="200"/>
    <n v="1500"/>
    <n v="13.33"/>
    <n v="956.87"/>
    <n v="1500"/>
    <n v="63.79"/>
    <n v="1006.56"/>
    <n v="1500"/>
    <n v="67.099999999999994"/>
    <n v="2605.23"/>
    <n v="6000"/>
    <n v="43.42"/>
    <n v="1370.68"/>
    <n v="2400"/>
    <n v="57.11"/>
    <n v="1370.68"/>
    <n v="2400"/>
    <n v="57.111666666666672"/>
    <n v="1183.42"/>
    <n v="1800"/>
    <n v="65.75"/>
    <n v="1183.42"/>
    <n v="1800"/>
    <n v="65.745555555555555"/>
    <n v="300"/>
    <n v="1800"/>
    <n v="16.670000000000002"/>
    <n v="300"/>
    <n v="1800"/>
    <n v="16.666666666666664"/>
    <n v="2854.1"/>
    <n v="6000"/>
    <n v="47.57"/>
    <n v="2854.1"/>
    <n v="6000"/>
    <n v="47.568333333333328"/>
    <n v="641.79999999999995"/>
    <n v="3000"/>
    <n v="21.39"/>
    <n v="1670.68"/>
    <n v="4200"/>
    <n v="39.78"/>
    <n v="1670.68"/>
    <n v="4200"/>
    <n v="39.77809523809524"/>
  </r>
  <r>
    <n v="127"/>
    <x v="126"/>
    <s v="Osmanabad"/>
    <s v="Aurangabad"/>
    <n v="35477"/>
    <x v="2"/>
    <n v="2214"/>
    <n v="2072"/>
    <n v="2072"/>
    <n v="3325"/>
    <n v="3178"/>
    <n v="3178"/>
    <n v="3400"/>
    <n v="3298.6"/>
    <n v="3298.6"/>
    <n v="4601.3999999999996"/>
    <n v="4601.3999999999996"/>
    <n v="-0.1564588979223126"/>
    <n v="0.3055984555984555"/>
    <n v="0.3055984555984555"/>
    <n v="-0.43831578947368421"/>
    <n v="-0.14877281308999377"/>
    <n v="-0.14877281308999377"/>
    <n v="-0.45070588235294118"/>
    <x v="126"/>
    <x v="126"/>
    <x v="126"/>
    <x v="126"/>
    <n v="306.24"/>
    <n v="913.6"/>
    <n v="915"/>
    <n v="706.64"/>
    <n v="1509.3"/>
    <n v="1509.3"/>
    <n v="737.03"/>
    <n v="1543.8"/>
    <n v="1543.8"/>
    <n v="2033.9"/>
    <n v="2033.9"/>
    <n v="-3.653996865203761E-2"/>
    <n v="0.46444833625218918"/>
    <n v="0.46220765027322414"/>
    <n v="-0.58246065889278842"/>
    <n v="-0.11354932750281579"/>
    <n v="-0.11354932750281579"/>
    <n v="-0.5996770823440023"/>
    <n v="-0.13335924342531408"/>
    <x v="125"/>
    <n v="-0.34218988150843205"/>
    <x v="125"/>
    <n v="232.44"/>
    <n v="298.10000000000002"/>
    <n v="295"/>
    <n v="421.09"/>
    <n v="522.70000000000005"/>
    <n v="525"/>
    <n v="433.64"/>
    <n v="570"/>
    <n v="570"/>
    <n v="1100"/>
    <n v="1100"/>
    <n v="-1"/>
    <n v="6.3737001006372931E-3"/>
    <n v="1.6949152542372881E-2"/>
    <n v="-1"/>
    <n v="-0.42605701167017412"/>
    <n v="-0.42857142857142855"/>
    <n v="-1"/>
    <n v="-0.47368421052631576"/>
    <x v="9"/>
    <n v="-0.72727272727272729"/>
    <x v="1"/>
    <n v="855.72"/>
    <n v="860.25"/>
    <n v="865"/>
    <n v="1100"/>
    <n v="1147.0899999999999"/>
    <n v="1150"/>
    <n v="1114.93"/>
    <n v="1184.79"/>
    <n v="1184.79"/>
    <n v="1531.86"/>
    <n v="1531.86"/>
    <n v="0.1555882765390548"/>
    <n v="0.24066259808195289"/>
    <n v="0.23384971098265891"/>
    <n v="-0.10103636363636362"/>
    <n v="-6.9576057676381059E-2"/>
    <n v="-7.1930434782608715E-2"/>
    <n v="-0.11307436341294973"/>
    <n v="-9.9182133542653123E-2"/>
    <x v="126"/>
    <n v="-0.3032783674748345"/>
    <x v="126"/>
    <n v="257"/>
    <n v="106"/>
    <n v="151"/>
    <n v="84"/>
    <x v="112"/>
    <x v="105"/>
    <s v="No star"/>
    <s v="No star"/>
    <s v="No star"/>
    <s v="No ODF"/>
    <s v="ODF+"/>
    <s v="ODF+"/>
    <n v="295.05"/>
    <n v="1500"/>
    <n v="19.670000000000002"/>
    <n v="0"/>
    <n v="1500"/>
    <n v="0"/>
    <n v="583.70000000000005"/>
    <n v="1500"/>
    <n v="38.909999999999997"/>
    <n v="988.86"/>
    <n v="1500"/>
    <n v="65.92"/>
    <n v="1867.6"/>
    <n v="6000"/>
    <n v="31.13"/>
    <n v="1337.92"/>
    <n v="2400"/>
    <n v="55.75"/>
    <n v="1337.92"/>
    <n v="2400"/>
    <n v="55.74666666666667"/>
    <n v="1067.28"/>
    <n v="1800"/>
    <n v="59.29"/>
    <n v="1067.28"/>
    <n v="1800"/>
    <n v="59.293333333333329"/>
    <n v="300"/>
    <n v="1800"/>
    <n v="16.670000000000002"/>
    <n v="300"/>
    <n v="1800"/>
    <n v="16.666666666666664"/>
    <n v="2705.2"/>
    <n v="6000"/>
    <n v="45.09"/>
    <n v="2705.2"/>
    <n v="6000"/>
    <n v="45.086666666666666"/>
    <n v="295.05"/>
    <n v="3000"/>
    <n v="9.84"/>
    <n v="1637.92"/>
    <n v="4200"/>
    <n v="39"/>
    <n v="1637.92"/>
    <n v="4200"/>
    <n v="38.998095238095239"/>
  </r>
  <r>
    <n v="128"/>
    <x v="127"/>
    <s v="Osmanabad"/>
    <s v="Aurangabad"/>
    <n v="27826"/>
    <x v="2"/>
    <n v="2214"/>
    <n v="2072"/>
    <n v="2072"/>
    <n v="3325"/>
    <n v="3178"/>
    <n v="3178"/>
    <n v="3400"/>
    <n v="3298.6"/>
    <n v="3298.6"/>
    <n v="4601.3999999999996"/>
    <n v="4601.3999999999996"/>
    <n v="-1.7073170731707398E-2"/>
    <n v="0.16374999999999998"/>
    <n v="0.16374999999999998"/>
    <n v="-0.34550375939849631"/>
    <n v="-0.24125550660792952"/>
    <n v="-0.24125550660792952"/>
    <n v="-0.35994117647058826"/>
    <x v="127"/>
    <x v="127"/>
    <x v="127"/>
    <x v="127"/>
    <n v="306.24"/>
    <n v="913.6"/>
    <n v="915"/>
    <n v="706.64"/>
    <n v="1509.3"/>
    <n v="1509.3"/>
    <n v="737.03"/>
    <n v="1543.8"/>
    <n v="1543.8"/>
    <n v="2033.9"/>
    <n v="2033.9"/>
    <n v="-0.20457810867293627"/>
    <n v="0.25442206654991234"/>
    <n v="0.25250273224043712"/>
    <n v="-0.65528416166647796"/>
    <n v="-0.24068111044855231"/>
    <n v="-0.24068111044855231"/>
    <n v="-0.66949784947695479"/>
    <n v="-0.25764995465733903"/>
    <x v="126"/>
    <n v="-0.43653080289099766"/>
    <x v="12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6.446033749357262E-2"/>
    <n v="0.12205754141238012"/>
    <n v="0.11589595375722543"/>
    <n v="-0.17192727272727273"/>
    <n v="-0.1585228709168417"/>
    <n v="-0.16065217391304348"/>
    <n v="-0.18301597409702858"/>
    <n v="-0.18529866052211783"/>
    <x v="127"/>
    <n v="-0.36988367083153811"/>
    <x v="127"/>
    <n v="225"/>
    <n v="103"/>
    <n v="193"/>
    <n v="97"/>
    <x v="113"/>
    <x v="93"/>
    <s v="No star"/>
    <s v="No star"/>
    <s v="No star"/>
    <s v="ODF+"/>
    <s v="ODF+"/>
    <s v="ODF+"/>
    <n v="243.59"/>
    <n v="1500"/>
    <n v="16.239999999999998"/>
    <n v="300"/>
    <n v="1500"/>
    <n v="20"/>
    <n v="721.74"/>
    <n v="1500"/>
    <n v="48.12"/>
    <n v="910.88"/>
    <n v="1500"/>
    <n v="60.73"/>
    <n v="2176.1999999999998"/>
    <n v="6000"/>
    <n v="36.270000000000003"/>
    <n v="1146.04"/>
    <n v="2400"/>
    <n v="47.75"/>
    <n v="1146.04"/>
    <n v="2400"/>
    <n v="47.751666666666665"/>
    <n v="965.25"/>
    <n v="1800"/>
    <n v="53.63"/>
    <n v="965.25"/>
    <n v="1800"/>
    <n v="53.625"/>
    <n v="300"/>
    <n v="1800"/>
    <n v="16.670000000000002"/>
    <n v="300"/>
    <n v="1800"/>
    <n v="16.666666666666664"/>
    <n v="2411.29"/>
    <n v="6000"/>
    <n v="40.19"/>
    <n v="2411.29"/>
    <n v="6000"/>
    <n v="40.18816666666666"/>
    <n v="543.59"/>
    <n v="3000"/>
    <n v="18.12"/>
    <n v="1446.04"/>
    <n v="4200"/>
    <n v="34.43"/>
    <n v="1446.04"/>
    <n v="4200"/>
    <n v="34.429523809523808"/>
  </r>
  <r>
    <n v="129"/>
    <x v="128"/>
    <s v="Parbhani"/>
    <s v="Aurangabad"/>
    <n v="49891"/>
    <x v="2"/>
    <n v="2214"/>
    <n v="2072"/>
    <n v="2072"/>
    <n v="3325"/>
    <n v="3178"/>
    <n v="3178"/>
    <n v="3400"/>
    <n v="3298.6"/>
    <n v="3298.6"/>
    <n v="4601.3999999999996"/>
    <n v="4601.3999999999996"/>
    <n v="0.76519873532068661"/>
    <n v="0.61937741312741312"/>
    <n v="0.61937741312741312"/>
    <n v="0.17538345864661656"/>
    <n v="5.5805538074260509E-2"/>
    <n v="5.5805538074260509E-2"/>
    <n v="0.14945588235294122"/>
    <x v="128"/>
    <x v="128"/>
    <x v="128"/>
    <x v="128"/>
    <n v="306.24"/>
    <n v="913.6"/>
    <n v="915"/>
    <n v="706.64"/>
    <n v="1509.3"/>
    <n v="1509.3"/>
    <n v="737.03"/>
    <n v="1543.8"/>
    <n v="1543.8"/>
    <n v="2033.9"/>
    <n v="2033.9"/>
    <n v="2.1698341170323929"/>
    <n v="0.84237084063047285"/>
    <n v="0.83955191256830608"/>
    <n v="0.37372636703271828"/>
    <n v="0.1152123500960711"/>
    <n v="0.1152123500960711"/>
    <n v="0.31708342943977863"/>
    <n v="9.0290193030185331E-2"/>
    <x v="127"/>
    <n v="-0.17243227297310587"/>
    <x v="127"/>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38763847987659517"/>
    <n v="0.3625806451612904"/>
    <n v="0.35509826589595384"/>
    <n v="7.9481818181818237E-2"/>
    <n v="2.1855303419958474E-2"/>
    <n v="1.9269565217391375E-2"/>
    <n v="6.5026503906074812E-2"/>
    <n v="-1.0660116982756339E-2"/>
    <x v="128"/>
    <n v="-0.23481258078414466"/>
    <x v="128"/>
    <n v="31"/>
    <n v="25"/>
    <n v="67"/>
    <n v="55"/>
    <x v="9"/>
    <x v="106"/>
    <s v="No star"/>
    <s v="No star"/>
    <s v="No star"/>
    <s v="ODF++"/>
    <s v="ODF++"/>
    <s v="ODF++"/>
    <n v="970.73"/>
    <n v="1500"/>
    <n v="64.72"/>
    <n v="500"/>
    <n v="1500"/>
    <n v="33.33"/>
    <n v="1250"/>
    <n v="1500"/>
    <n v="83.33"/>
    <n v="1187.43"/>
    <n v="1500"/>
    <n v="79.16"/>
    <n v="3908.15"/>
    <n v="6000"/>
    <n v="65.14"/>
    <n v="1683.19"/>
    <n v="2400"/>
    <n v="70.13"/>
    <n v="1683.19"/>
    <n v="2400"/>
    <n v="70.132916666666674"/>
    <n v="1172.1600000000001"/>
    <n v="1800"/>
    <n v="65.12"/>
    <n v="1172.1600000000001"/>
    <n v="1800"/>
    <n v="65.12"/>
    <n v="500"/>
    <n v="1800"/>
    <n v="27.78"/>
    <n v="500"/>
    <n v="1800"/>
    <n v="27.777777777777779"/>
    <n v="3355.35"/>
    <n v="6000"/>
    <n v="55.92"/>
    <n v="3355.35"/>
    <n v="6000"/>
    <n v="55.922499999999999"/>
    <n v="1470.73"/>
    <n v="3000"/>
    <n v="49.02"/>
    <n v="2183.19"/>
    <n v="4200"/>
    <n v="51.98"/>
    <n v="2183.19"/>
    <n v="4200"/>
    <n v="51.980714285714292"/>
  </r>
  <r>
    <n v="130"/>
    <x v="129"/>
    <s v="Parbhani"/>
    <s v="Aurangabad"/>
    <n v="44291"/>
    <x v="2"/>
    <n v="2214"/>
    <n v="2072"/>
    <n v="2072"/>
    <n v="3325"/>
    <n v="3178"/>
    <n v="3178"/>
    <n v="3400"/>
    <n v="3298.6"/>
    <n v="3298.6"/>
    <n v="4601.3999999999996"/>
    <n v="4601.3999999999996"/>
    <n v="0.33811201445347783"/>
    <n v="0.17676640926640938"/>
    <n v="0.17676640926640938"/>
    <n v="-0.10899849624060153"/>
    <n v="-0.23276903713027053"/>
    <n v="-0.23276903713027053"/>
    <n v="-0.12865294117647061"/>
    <x v="129"/>
    <x v="129"/>
    <x v="129"/>
    <x v="129"/>
    <n v="306.24"/>
    <n v="913.6"/>
    <n v="915"/>
    <n v="706.64"/>
    <n v="1509.3"/>
    <n v="1509.3"/>
    <n v="737.03"/>
    <n v="1543.8"/>
    <n v="1543.8"/>
    <n v="2033.9"/>
    <n v="2033.9"/>
    <n v="1.1309757053291536"/>
    <n v="0.27692644483362511"/>
    <n v="0.27497267759562832"/>
    <n v="-7.6488735423978202E-2"/>
    <n v="-0.22705890147750615"/>
    <n v="-0.22705890147750615"/>
    <n v="-0.11456792803549373"/>
    <n v="-0.24433216737919422"/>
    <x v="128"/>
    <n v="-0.42642214464821288"/>
    <x v="12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28317674005515814"/>
    <n v="0.12950886370241205"/>
    <n v="0.12330635838150285"/>
    <n v="-1.7818181818182149E-3"/>
    <n v="-0.1529348176690582"/>
    <n v="-0.15507826086956525"/>
    <n v="-1.5148933116877381E-2"/>
    <n v="-0.17988841904472522"/>
    <x v="129"/>
    <n v="-0.36569921533299388"/>
    <x v="129"/>
    <n v="113"/>
    <n v="75"/>
    <n v="187"/>
    <n v="95"/>
    <x v="114"/>
    <x v="107"/>
    <s v="No star"/>
    <s v="No star"/>
    <s v="No star"/>
    <s v="ODF+"/>
    <s v="ODF+"/>
    <s v="ODF+"/>
    <n v="652.59"/>
    <n v="1500"/>
    <n v="43.51"/>
    <n v="300"/>
    <n v="1500"/>
    <n v="20"/>
    <n v="911.96"/>
    <n v="1500"/>
    <n v="60.8"/>
    <n v="1098.04"/>
    <n v="1500"/>
    <n v="73.2"/>
    <n v="2962.58"/>
    <n v="6000"/>
    <n v="49.38"/>
    <n v="1166.5999999999999"/>
    <n v="2400"/>
    <n v="48.61"/>
    <n v="1166.5999999999999"/>
    <n v="2400"/>
    <n v="48.608333333333334"/>
    <n v="971.66"/>
    <n v="1800"/>
    <n v="53.98"/>
    <n v="971.66"/>
    <n v="1800"/>
    <n v="53.981111111111112"/>
    <n v="300"/>
    <n v="1800"/>
    <n v="16.670000000000002"/>
    <n v="300"/>
    <n v="1800"/>
    <n v="16.666666666666664"/>
    <n v="2438.2600000000002"/>
    <n v="6000"/>
    <n v="40.64"/>
    <n v="2438.2600000000002"/>
    <n v="6000"/>
    <n v="40.637666666666675"/>
    <n v="952.59"/>
    <n v="3000"/>
    <n v="31.75"/>
    <n v="1466.6"/>
    <n v="4200"/>
    <n v="34.92"/>
    <n v="1466.6"/>
    <n v="4200"/>
    <n v="34.919047619047618"/>
  </r>
  <r>
    <n v="131"/>
    <x v="130"/>
    <s v="Parbhani"/>
    <s v="Aurangabad"/>
    <n v="32488"/>
    <x v="2"/>
    <n v="2214"/>
    <n v="2072"/>
    <n v="2072"/>
    <n v="3325"/>
    <n v="3178"/>
    <n v="3178"/>
    <n v="3400"/>
    <n v="3298.6"/>
    <n v="3298.6"/>
    <n v="4601.3999999999996"/>
    <n v="4601.3999999999996"/>
    <n v="0.35641373080397465"/>
    <n v="1.1770270270270271"/>
    <n v="1.1770270270270271"/>
    <n v="-9.6812030075188002E-2"/>
    <n v="0.41938325991189435"/>
    <n v="0.41938325991189435"/>
    <n v="-0.11673529411764709"/>
    <x v="130"/>
    <x v="130"/>
    <x v="130"/>
    <x v="130"/>
    <n v="306.24"/>
    <n v="913.6"/>
    <n v="915"/>
    <n v="706.64"/>
    <n v="1509.3"/>
    <n v="1509.3"/>
    <n v="737.03"/>
    <n v="1543.8"/>
    <n v="1543.8"/>
    <n v="2033.9"/>
    <n v="2033.9"/>
    <n v="0.39717215256008359"/>
    <n v="1.0891856392294221"/>
    <n v="1.0859890710382514"/>
    <n v="-0.39450073587682555"/>
    <n v="0.2646127343801763"/>
    <n v="0.2646127343801763"/>
    <n v="-0.41946732154729111"/>
    <n v="0.23635185904909969"/>
    <x v="129"/>
    <n v="-6.1566448694626096E-2"/>
    <x v="129"/>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x v="18"/>
    <n v="0"/>
    <x v="5"/>
    <n v="855.72"/>
    <n v="860.25"/>
    <n v="865"/>
    <n v="1100"/>
    <n v="1147.0899999999999"/>
    <n v="1150"/>
    <n v="1114.93"/>
    <n v="1184.79"/>
    <n v="1184.79"/>
    <n v="1531.86"/>
    <n v="1531.86"/>
    <n v="0.30660730145374643"/>
    <n v="0.7461435629177563"/>
    <n v="0.73655491329479761"/>
    <n v="1.6445454545454471E-2"/>
    <n v="0.30950492114829697"/>
    <n v="0.30619130434782599"/>
    <n v="2.8342586530094751E-3"/>
    <n v="0.26783649423104511"/>
    <x v="130"/>
    <n v="-1.9414306790437777E-2"/>
    <x v="130"/>
    <n v="103"/>
    <n v="71"/>
    <n v="8"/>
    <n v="7"/>
    <x v="115"/>
    <x v="96"/>
    <s v="No star"/>
    <s v="3 star"/>
    <s v="3 star"/>
    <s v="ODF++"/>
    <s v="ODF++"/>
    <s v="ODF++"/>
    <n v="427.87"/>
    <n v="1500"/>
    <n v="28.52"/>
    <n v="500"/>
    <n v="1500"/>
    <n v="33.33"/>
    <n v="957.14"/>
    <n v="1500"/>
    <n v="63.81"/>
    <n v="1118.0899999999999"/>
    <n v="1500"/>
    <n v="74.540000000000006"/>
    <n v="3003.1"/>
    <n v="6000"/>
    <n v="50.05"/>
    <n v="1908.68"/>
    <n v="2400"/>
    <n v="79.53"/>
    <n v="1908.68"/>
    <n v="2400"/>
    <n v="79.528333333333336"/>
    <n v="1502.12"/>
    <n v="1800"/>
    <n v="83.45"/>
    <n v="1502.12"/>
    <n v="1800"/>
    <n v="83.451111111111103"/>
    <n v="1100"/>
    <n v="1800"/>
    <n v="61.11"/>
    <n v="1100"/>
    <n v="1800"/>
    <n v="61.111111111111114"/>
    <n v="4510.8"/>
    <n v="6000"/>
    <n v="75.180000000000007"/>
    <n v="4510.8"/>
    <n v="6000"/>
    <n v="75.180000000000007"/>
    <n v="927.87"/>
    <n v="3000"/>
    <n v="30.93"/>
    <n v="3008.68"/>
    <n v="4200"/>
    <n v="71.64"/>
    <n v="3008.68"/>
    <n v="4200"/>
    <n v="71.635238095238094"/>
  </r>
  <r>
    <n v="132"/>
    <x v="131"/>
    <s v="Parbhani"/>
    <s v="Aurangabad"/>
    <n v="14286"/>
    <x v="3"/>
    <n v="2214"/>
    <n v="2072"/>
    <n v="2072"/>
    <n v="3325"/>
    <n v="3178"/>
    <n v="3178"/>
    <n v="3070.1"/>
    <n v="2928.3"/>
    <n v="2928.3"/>
    <n v="4349.2"/>
    <n v="4349.2"/>
    <n v="0.1164408310749775"/>
    <n v="0.34027992277992275"/>
    <n v="0.34027992277992275"/>
    <n v="-0.25660150375939844"/>
    <n v="-0.12616110761485214"/>
    <n v="-0.12616110761485214"/>
    <n v="-0.1948796456141493"/>
    <x v="131"/>
    <x v="131"/>
    <x v="131"/>
    <x v="131"/>
    <n v="306.24"/>
    <n v="913.6"/>
    <n v="915"/>
    <n v="706.64"/>
    <n v="1509.3"/>
    <n v="1509.3"/>
    <n v="593.21"/>
    <n v="1412.08"/>
    <n v="1412.08"/>
    <n v="1984.11"/>
    <n v="1984.11"/>
    <n v="-5.6393678160919482E-2"/>
    <n v="0.44751532399299476"/>
    <n v="0.44530054644808748"/>
    <n v="-0.59106475716064755"/>
    <n v="-0.12379911217120514"/>
    <n v="-0.12379911217120514"/>
    <n v="-0.51287065288852174"/>
    <n v="-6.3473740864540176E-2"/>
    <x v="130"/>
    <n v="-0.33347949458447357"/>
    <x v="13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4726779787781047"/>
    <n v="0.34217959895379241"/>
    <n v="0.33480924855491317"/>
    <n v="-0.1075090909090909"/>
    <n v="6.5557192548099819E-3"/>
    <n v="4.0086956521738258E-3"/>
    <n v="-7.0805924944394444E-2"/>
    <n v="8.688612551891628E-2"/>
    <x v="131"/>
    <n v="-0.22245866864204192"/>
    <x v="131"/>
    <n v="323"/>
    <n v="150"/>
    <n v="229"/>
    <n v="111"/>
    <x v="116"/>
    <x v="108"/>
    <s v="No star"/>
    <s v="No star"/>
    <s v="No star"/>
    <s v="ODF+"/>
    <s v="ODF+"/>
    <s v="ODF+"/>
    <n v="288.97000000000003"/>
    <n v="1500"/>
    <n v="19.260000000000002"/>
    <n v="300"/>
    <n v="1500"/>
    <n v="20"/>
    <n v="901.09"/>
    <n v="1500"/>
    <n v="60.07"/>
    <n v="981.74"/>
    <n v="1500"/>
    <n v="65.45"/>
    <n v="2471.8000000000002"/>
    <n v="6000"/>
    <n v="41.2"/>
    <n v="1322.45"/>
    <n v="2400"/>
    <n v="55.1"/>
    <n v="1322.45"/>
    <n v="2400"/>
    <n v="55.10208333333334"/>
    <n v="1154.6099999999999"/>
    <n v="1800"/>
    <n v="64.150000000000006"/>
    <n v="1154.6099999999999"/>
    <n v="1800"/>
    <n v="64.144999999999996"/>
    <n v="300"/>
    <n v="1800"/>
    <n v="16.670000000000002"/>
    <n v="300"/>
    <n v="1800"/>
    <n v="16.666666666666664"/>
    <n v="2777.06"/>
    <n v="6000"/>
    <n v="46.28"/>
    <n v="2777.06"/>
    <n v="6000"/>
    <n v="46.284333333333336"/>
    <n v="588.97"/>
    <n v="3000"/>
    <n v="19.63"/>
    <n v="1622.45"/>
    <n v="4200"/>
    <n v="38.630000000000003"/>
    <n v="1622.45"/>
    <n v="4200"/>
    <n v="38.629761904761907"/>
  </r>
  <r>
    <n v="133"/>
    <x v="132"/>
    <s v="Parbhani"/>
    <s v="Aurangabad"/>
    <n v="307170"/>
    <x v="0"/>
    <n v="2214"/>
    <n v="2072"/>
    <n v="2072"/>
    <n v="3325"/>
    <n v="3178"/>
    <n v="3178"/>
    <n v="3878.5"/>
    <n v="3782.7"/>
    <n v="3782.7"/>
    <n v="4344.1000000000004"/>
    <n v="4344.1000000000004"/>
    <n v="0.64686991869918697"/>
    <n v="0.93379826254826248"/>
    <n v="0.93379826254826248"/>
    <n v="9.6592481203007535E-2"/>
    <n v="0.26080239144115797"/>
    <n v="0.26080239144115797"/>
    <n v="-5.9902023978342121E-2"/>
    <x v="132"/>
    <x v="132"/>
    <x v="132"/>
    <x v="132"/>
    <n v="306.24"/>
    <n v="913.6"/>
    <n v="915"/>
    <n v="706.64"/>
    <n v="1509.3"/>
    <n v="1509.3"/>
    <n v="948.15"/>
    <n v="1786.5"/>
    <n v="1786.5"/>
    <n v="2014.9"/>
    <n v="2014.9"/>
    <n v="1.6171956635318703"/>
    <n v="1.1459719789842382"/>
    <n v="1.1426885245901639"/>
    <n v="0.13422676327408584"/>
    <n v="0.29898628503279667"/>
    <n v="0.29898628503279667"/>
    <n v="-0.15468016664029949"/>
    <n v="9.7430730478589384E-2"/>
    <x v="131"/>
    <n v="-2.6969080351382273E-2"/>
    <x v="131"/>
    <n v="232.44"/>
    <n v="298.10000000000002"/>
    <n v="295"/>
    <n v="421.09"/>
    <n v="522.70000000000005"/>
    <n v="525"/>
    <n v="566.66"/>
    <n v="651.51"/>
    <n v="651.51"/>
    <n v="1020"/>
    <n v="1020"/>
    <n v="0.29065565307176044"/>
    <n v="1.3482053002348204"/>
    <n v="1.3728813559322033"/>
    <n v="-0.2875632287634472"/>
    <n v="0.33920030610292701"/>
    <n v="0.33333333333333331"/>
    <n v="-0.47058200684713936"/>
    <n v="7.4427100121256792E-2"/>
    <x v="15"/>
    <n v="-0.31372549019607843"/>
    <x v="8"/>
    <n v="855.72"/>
    <n v="860.25"/>
    <n v="865"/>
    <n v="1100"/>
    <n v="1147.0899999999999"/>
    <n v="1150"/>
    <n v="1201.1099999999999"/>
    <n v="1344.7"/>
    <n v="1344.7"/>
    <n v="1496.04"/>
    <n v="1496.04"/>
    <n v="0.40027111672042254"/>
    <n v="0.56498692240627724"/>
    <n v="0.55639306358381502"/>
    <n v="8.9309090909090921E-2"/>
    <n v="0.17364810084648988"/>
    <n v="0.1706782608695652"/>
    <n v="-2.3894564194785581E-3"/>
    <n v="1.1749832676432863E-3"/>
    <x v="132"/>
    <n v="-0.10010427528675704"/>
    <x v="132"/>
    <n v="70"/>
    <n v="23"/>
    <n v="39"/>
    <n v="12"/>
    <x v="117"/>
    <x v="71"/>
    <s v="No star"/>
    <s v="1 star"/>
    <s v="1 star"/>
    <s v="ODF+"/>
    <s v="ODF++"/>
    <s v="ODF++"/>
    <n v="801.49"/>
    <n v="1500"/>
    <n v="53.43"/>
    <n v="300"/>
    <n v="1500"/>
    <n v="20"/>
    <n v="1346.45"/>
    <n v="1500"/>
    <n v="89.76"/>
    <n v="1198.24"/>
    <n v="1500"/>
    <n v="79.88"/>
    <n v="3646.17"/>
    <n v="6000"/>
    <n v="60.77"/>
    <n v="1960.56"/>
    <n v="2400"/>
    <n v="81.69"/>
    <n v="1960.56"/>
    <n v="2400"/>
    <n v="81.69"/>
    <n v="1346.28"/>
    <n v="1800"/>
    <n v="74.790000000000006"/>
    <n v="1346.28"/>
    <n v="1800"/>
    <n v="74.793333333333337"/>
    <n v="700"/>
    <n v="1800"/>
    <n v="38.89"/>
    <n v="700"/>
    <n v="1800"/>
    <n v="38.888888888888893"/>
    <n v="4006.83"/>
    <n v="6000"/>
    <n v="66.78"/>
    <n v="4006.83"/>
    <n v="6000"/>
    <n v="66.780500000000004"/>
    <n v="1101.49"/>
    <n v="3000"/>
    <n v="36.72"/>
    <n v="2660.56"/>
    <n v="4200"/>
    <n v="63.35"/>
    <n v="2660.56"/>
    <n v="4200"/>
    <n v="63.346666666666664"/>
  </r>
  <r>
    <n v="134"/>
    <x v="133"/>
    <s v="Parbhani"/>
    <s v="Aurangabad"/>
    <n v="36853"/>
    <x v="2"/>
    <n v="2214"/>
    <n v="2072"/>
    <n v="2072"/>
    <n v="3325"/>
    <n v="3178"/>
    <n v="3178"/>
    <n v="3400"/>
    <n v="3298.6"/>
    <n v="3298.6"/>
    <n v="4601.3999999999996"/>
    <n v="4601.3999999999996"/>
    <n v="0.71870370370370373"/>
    <n v="0.73439671814671814"/>
    <n v="0.73439671814671814"/>
    <n v="0.14442406015037595"/>
    <n v="0.13079609817495283"/>
    <n v="0.13079609817495283"/>
    <n v="0.11917941176470589"/>
    <x v="133"/>
    <x v="133"/>
    <x v="133"/>
    <x v="133"/>
    <n v="306.24"/>
    <n v="913.6"/>
    <n v="915"/>
    <n v="706.64"/>
    <n v="1509.3"/>
    <n v="1509.3"/>
    <n v="737.03"/>
    <n v="1543.8"/>
    <n v="1543.8"/>
    <n v="2033.9"/>
    <n v="2033.9"/>
    <n v="2.655564263322884"/>
    <n v="0.34188922942206657"/>
    <n v="0.33983606557377055"/>
    <n v="0.58422959356956872"/>
    <n v="-0.18773603657324583"/>
    <n v="-0.18773603657324583"/>
    <n v="0.51890696443835405"/>
    <n v="-0.20588806840264279"/>
    <x v="132"/>
    <n v="-0.39724175229853975"/>
    <x v="132"/>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x v="18"/>
    <n v="0"/>
    <x v="5"/>
    <n v="855.72"/>
    <n v="860.25"/>
    <n v="865"/>
    <n v="1100"/>
    <n v="1147.0899999999999"/>
    <n v="1150"/>
    <n v="1114.93"/>
    <n v="1184.79"/>
    <n v="1184.79"/>
    <n v="1531.86"/>
    <n v="1531.86"/>
    <n v="0.40235123638573361"/>
    <n v="0.47366463237430984"/>
    <n v="0.46557225433526017"/>
    <n v="9.0927272727272704E-2"/>
    <n v="0.10516175714198547"/>
    <n v="0.10236521739130437"/>
    <n v="7.6318692653350353E-2"/>
    <n v="6.9995526633411881E-2"/>
    <x v="133"/>
    <n v="-0.1724309009961745"/>
    <x v="133"/>
    <n v="35"/>
    <n v="28"/>
    <n v="47"/>
    <n v="41"/>
    <x v="118"/>
    <x v="26"/>
    <s v="No star"/>
    <s v="3 star"/>
    <s v="3 star"/>
    <s v="ODF+"/>
    <s v="ODF++"/>
    <s v="ODF++"/>
    <n v="1119.48"/>
    <n v="1500"/>
    <n v="74.63"/>
    <n v="300"/>
    <n v="1500"/>
    <n v="20"/>
    <n v="1185.71"/>
    <n v="1500"/>
    <n v="79.05"/>
    <n v="1200.02"/>
    <n v="1500"/>
    <n v="80"/>
    <n v="3805.21"/>
    <n v="6000"/>
    <n v="63.42"/>
    <n v="1225.95"/>
    <n v="2400"/>
    <n v="51.08"/>
    <n v="1225.95"/>
    <n v="2400"/>
    <n v="51.081249999999997"/>
    <n v="1267.72"/>
    <n v="1800"/>
    <n v="70.430000000000007"/>
    <n v="1267.72"/>
    <n v="1800"/>
    <n v="70.428888888888892"/>
    <n v="1100"/>
    <n v="1800"/>
    <n v="61.11"/>
    <n v="1100"/>
    <n v="1800"/>
    <n v="61.111111111111114"/>
    <n v="3593.67"/>
    <n v="6000"/>
    <n v="59.89"/>
    <n v="3593.67"/>
    <n v="6000"/>
    <n v="59.894500000000008"/>
    <n v="1419.48"/>
    <n v="3000"/>
    <n v="47.32"/>
    <n v="2325.9499999999998"/>
    <n v="4200"/>
    <n v="55.38"/>
    <n v="2325.9499999999998"/>
    <n v="4200"/>
    <n v="55.379761904761907"/>
  </r>
  <r>
    <n v="135"/>
    <x v="134"/>
    <s v="Parbhani"/>
    <s v="Aurangabad"/>
    <n v="36433"/>
    <x v="2"/>
    <n v="2214"/>
    <n v="2072"/>
    <n v="2072"/>
    <n v="3325"/>
    <n v="3178"/>
    <n v="3178"/>
    <n v="3400"/>
    <n v="3298.6"/>
    <n v="3298.6"/>
    <n v="4601.3999999999996"/>
    <n v="4601.3999999999996"/>
    <n v="9.3721770551038849E-2"/>
    <n v="1.6023166023166812E-3"/>
    <n v="1.6023166023166812E-3"/>
    <n v="-0.27172932330827065"/>
    <n v="-0.34697293895531778"/>
    <n v="-0.34697293895531778"/>
    <n v="-0.28779411764705881"/>
    <x v="134"/>
    <x v="134"/>
    <x v="134"/>
    <x v="134"/>
    <n v="306.24"/>
    <n v="913.6"/>
    <n v="915"/>
    <n v="706.64"/>
    <n v="1509.3"/>
    <n v="1509.3"/>
    <n v="737.03"/>
    <n v="1543.8"/>
    <n v="1543.8"/>
    <n v="2033.9"/>
    <n v="2033.9"/>
    <n v="0.34557863113897591"/>
    <n v="-0.13456654991243439"/>
    <n v="-0.13589071038251369"/>
    <n v="-0.41686007019132798"/>
    <n v="-0.47614125753660635"/>
    <n v="-0.47614125753660635"/>
    <n v="-0.44090471215554317"/>
    <n v="-0.48784816686099236"/>
    <x v="133"/>
    <n v="-0.61125915728403568"/>
    <x v="133"/>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24919366147805358"/>
    <n v="0.14460912525428651"/>
    <n v="0.13832369942196529"/>
    <n v="-2.8218181818181785E-2"/>
    <n v="-0.1416105100733159"/>
    <n v="-0.14378260869565218"/>
    <n v="-4.1231288062927737E-2"/>
    <n v="-0.1689244507465458"/>
    <x v="134"/>
    <n v="-0.357219328137036"/>
    <x v="134"/>
    <n v="202"/>
    <n v="98"/>
    <n v="225"/>
    <n v="105"/>
    <x v="15"/>
    <x v="12"/>
    <s v="No star"/>
    <s v="No star"/>
    <s v="No star"/>
    <s v="ODF"/>
    <s v="ODF+"/>
    <s v="ODF+"/>
    <n v="412.07"/>
    <n v="1500"/>
    <n v="27.47"/>
    <n v="200"/>
    <n v="1500"/>
    <n v="13.33"/>
    <n v="740.48"/>
    <n v="1500"/>
    <n v="49.37"/>
    <n v="1068.96"/>
    <n v="1500"/>
    <n v="71.260000000000005"/>
    <n v="2421.5"/>
    <n v="6000"/>
    <n v="40.36"/>
    <n v="790.66"/>
    <n v="2400"/>
    <n v="32.94"/>
    <n v="790.66"/>
    <n v="2400"/>
    <n v="32.944166666666661"/>
    <n v="984.65"/>
    <n v="1800"/>
    <n v="54.7"/>
    <n v="984.65"/>
    <n v="1800"/>
    <n v="54.702777777777776"/>
    <n v="300"/>
    <n v="1800"/>
    <n v="16.670000000000002"/>
    <n v="300"/>
    <n v="1800"/>
    <n v="16.666666666666664"/>
    <n v="2075.3200000000002"/>
    <n v="6000"/>
    <n v="34.590000000000003"/>
    <n v="2075.3200000000002"/>
    <n v="6000"/>
    <n v="34.588666666666668"/>
    <n v="612.07000000000005"/>
    <n v="3000"/>
    <n v="20.399999999999999"/>
    <n v="1090.6600000000001"/>
    <n v="4200"/>
    <n v="25.97"/>
    <n v="1090.6600000000001"/>
    <n v="4200"/>
    <n v="25.968095238095241"/>
  </r>
  <r>
    <n v="136"/>
    <x v="135"/>
    <s v="Parbhani"/>
    <s v="Aurangabad"/>
    <n v="46915"/>
    <x v="2"/>
    <n v="2214"/>
    <n v="2072"/>
    <n v="2072"/>
    <n v="3325"/>
    <n v="3178"/>
    <n v="3178"/>
    <n v="3400"/>
    <n v="3298.6"/>
    <n v="3298.6"/>
    <n v="4601.3999999999996"/>
    <n v="4601.3999999999996"/>
    <n v="0.87244354110207778"/>
    <n v="0.97022200772200784"/>
    <n v="0.97022200772200784"/>
    <n v="0.24679398496240607"/>
    <n v="0.28455003146633107"/>
    <n v="0.28455003146633107"/>
    <n v="0.21929117647058827"/>
    <x v="135"/>
    <x v="135"/>
    <x v="135"/>
    <x v="135"/>
    <n v="306.24"/>
    <n v="913.6"/>
    <n v="915"/>
    <n v="706.64"/>
    <n v="1509.3"/>
    <n v="1509.3"/>
    <n v="737.03"/>
    <n v="1543.8"/>
    <n v="1543.8"/>
    <n v="2033.9"/>
    <n v="2033.9"/>
    <n v="2.2004310344827585"/>
    <n v="0.74832530647985984"/>
    <n v="0.74565027322404365"/>
    <n v="0.38698630136986306"/>
    <n v="5.8285297820181561E-2"/>
    <n v="5.8285297820181561E-2"/>
    <n v="0.32979661614859646"/>
    <n v="3.4635315455369887E-2"/>
    <x v="134"/>
    <n v="-0.21467623776980191"/>
    <x v="134"/>
    <n v="232.44"/>
    <n v="298.10000000000002"/>
    <n v="295"/>
    <n v="421.09"/>
    <n v="522.70000000000005"/>
    <n v="525"/>
    <n v="433.64"/>
    <n v="570"/>
    <n v="570"/>
    <n v="1100"/>
    <n v="1100"/>
    <n v="2.0115298571674409"/>
    <n v="2.6900369003690034"/>
    <n v="2.7288135593220337"/>
    <n v="0.6623524662186232"/>
    <n v="1.1044576238760282"/>
    <n v="1.0952380952380953"/>
    <n v="0.61424222857669963"/>
    <n v="0.92982456140350878"/>
    <x v="18"/>
    <n v="0"/>
    <x v="5"/>
    <n v="855.72"/>
    <n v="860.25"/>
    <n v="865"/>
    <n v="1100"/>
    <n v="1147.0899999999999"/>
    <n v="1150"/>
    <n v="1114.93"/>
    <n v="1184.79"/>
    <n v="1184.79"/>
    <n v="1531.86"/>
    <n v="1531.86"/>
    <n v="0.49554760903099138"/>
    <n v="0.61003196745132227"/>
    <n v="0.60119075144508671"/>
    <n v="0.1634272727272727"/>
    <n v="0.20742923397466639"/>
    <n v="0.20437391304347824"/>
    <n v="0.14784784695003267"/>
    <n v="0.16900885388971887"/>
    <x v="135"/>
    <n v="-9.5850795764625962E-2"/>
    <x v="135"/>
    <n v="26"/>
    <n v="23"/>
    <n v="20"/>
    <n v="19"/>
    <x v="34"/>
    <x v="109"/>
    <s v="1 star"/>
    <s v="3 star"/>
    <s v="3 star"/>
    <s v="ODF++"/>
    <s v="ODF++"/>
    <s v="ODF++"/>
    <n v="980.1"/>
    <n v="1500"/>
    <n v="65.34"/>
    <n v="700"/>
    <n v="1500"/>
    <n v="46.67"/>
    <n v="1185.71"/>
    <n v="1500"/>
    <n v="79.05"/>
    <n v="1279.77"/>
    <n v="1500"/>
    <n v="85.32"/>
    <n v="4145.59"/>
    <n v="6000"/>
    <n v="69.09"/>
    <n v="1597.27"/>
    <n v="2400"/>
    <n v="66.55"/>
    <n v="1597.27"/>
    <n v="2400"/>
    <n v="66.552916666666661"/>
    <n v="1385.03"/>
    <n v="1800"/>
    <n v="76.95"/>
    <n v="1385.03"/>
    <n v="1800"/>
    <n v="76.946111111111122"/>
    <n v="1100"/>
    <n v="1800"/>
    <n v="61.11"/>
    <n v="1100"/>
    <n v="1800"/>
    <n v="61.111111111111114"/>
    <n v="4082.3"/>
    <n v="6000"/>
    <n v="68.040000000000006"/>
    <n v="4082.3"/>
    <n v="6000"/>
    <n v="68.038333333333327"/>
    <n v="1680.1"/>
    <n v="3000"/>
    <n v="56"/>
    <n v="2697.27"/>
    <n v="4200"/>
    <n v="64.22"/>
    <n v="2697.27"/>
    <n v="4200"/>
    <n v="64.22071428571428"/>
  </r>
  <r>
    <n v="137"/>
    <x v="136"/>
    <s v="Parbhani"/>
    <s v="Aurangabad"/>
    <n v="15765"/>
    <x v="3"/>
    <n v="2214"/>
    <n v="2072"/>
    <n v="2072"/>
    <n v="3325"/>
    <n v="3178"/>
    <n v="3178"/>
    <n v="3070.1"/>
    <n v="2928.3"/>
    <n v="2928.3"/>
    <n v="4349.2"/>
    <n v="4349.2"/>
    <n v="0.4772402890695574"/>
    <n v="0.64065637065637071"/>
    <n v="0.64065637065637071"/>
    <n v="-1.6357894736842068E-2"/>
    <n v="6.9679043423536827E-2"/>
    <n v="6.9679043423536827E-2"/>
    <n v="6.531057620272962E-2"/>
    <x v="136"/>
    <x v="136"/>
    <x v="136"/>
    <x v="136"/>
    <n v="306.24"/>
    <n v="913.6"/>
    <n v="915"/>
    <n v="706.64"/>
    <n v="1509.3"/>
    <n v="1509.3"/>
    <n v="593.21"/>
    <n v="1412.08"/>
    <n v="1412.08"/>
    <n v="1984.11"/>
    <n v="1984.11"/>
    <n v="1.2871603970741901"/>
    <n v="0.81685639229422069"/>
    <n v="0.81407650273224053"/>
    <n v="-8.8022189516585927E-3"/>
    <n v="9.9768104419267312E-2"/>
    <n v="9.9768104419267312E-2"/>
    <n v="0.18072857841236648"/>
    <n v="0.17548580816950896"/>
    <x v="135"/>
    <n v="-0.163413318818009"/>
    <x v="13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7583555368578492"/>
    <n v="0.44092996222028474"/>
    <n v="0.43301734104046236"/>
    <n v="7.0299999999999932E-2"/>
    <n v="8.0612680783547969E-2"/>
    <n v="7.7878260869565175E-2"/>
    <n v="0.11431546069755334"/>
    <n v="0.16685336671969578"/>
    <x v="136"/>
    <n v="-0.16525135526448709"/>
    <x v="136"/>
    <n v="95"/>
    <n v="64"/>
    <n v="57"/>
    <n v="44"/>
    <x v="119"/>
    <x v="48"/>
    <s v="No star"/>
    <s v="No star"/>
    <s v="No star"/>
    <s v="ODF+"/>
    <s v="ODF++"/>
    <s v="ODF++"/>
    <n v="700.42"/>
    <n v="1500"/>
    <n v="46.69"/>
    <n v="300"/>
    <n v="1500"/>
    <n v="20"/>
    <n v="1092.8599999999999"/>
    <n v="1500"/>
    <n v="72.86"/>
    <n v="1177.33"/>
    <n v="1500"/>
    <n v="78.489999999999995"/>
    <n v="3270.61"/>
    <n v="6000"/>
    <n v="54.51"/>
    <n v="1659.88"/>
    <n v="2400"/>
    <n v="69.16"/>
    <n v="1659.88"/>
    <n v="2400"/>
    <n v="69.161666666666662"/>
    <n v="1239.56"/>
    <n v="1800"/>
    <n v="68.86"/>
    <n v="1239.56"/>
    <n v="1800"/>
    <n v="68.864444444444445"/>
    <n v="500"/>
    <n v="1800"/>
    <n v="27.78"/>
    <n v="500"/>
    <n v="1800"/>
    <n v="27.777777777777779"/>
    <n v="3399.44"/>
    <n v="6000"/>
    <n v="56.66"/>
    <n v="3399.44"/>
    <n v="6000"/>
    <n v="56.657333333333341"/>
    <n v="1000.42"/>
    <n v="3000"/>
    <n v="33.35"/>
    <n v="2159.88"/>
    <n v="4200"/>
    <n v="51.43"/>
    <n v="2159.88"/>
    <n v="4200"/>
    <n v="51.425714285714285"/>
  </r>
  <r>
    <n v="138"/>
    <x v="137"/>
    <s v="Mumbai city &amp; Mumbai suburban"/>
    <s v="Konkan"/>
    <n v="12442373"/>
    <x v="4"/>
    <n v="2214"/>
    <n v="2072"/>
    <n v="2072"/>
    <n v="3325"/>
    <n v="3178"/>
    <n v="3178"/>
    <n v="4176.7"/>
    <n v="4089.2"/>
    <n v="4089.2"/>
    <n v="4089.2"/>
    <n v="4089.2"/>
    <n v="0.40306684733513998"/>
    <n v="0.57747586872586887"/>
    <n v="0.57747586872586887"/>
    <n v="-6.5747368421052665E-2"/>
    <n v="2.8486469477658968E-2"/>
    <n v="2.8486469477658968E-2"/>
    <n v="-0.25625733234371634"/>
    <x v="137"/>
    <x v="137"/>
    <x v="137"/>
    <x v="137"/>
    <n v="306.24"/>
    <n v="913.6"/>
    <n v="915"/>
    <n v="706.64"/>
    <n v="1509.3"/>
    <n v="1509.3"/>
    <n v="1129.3"/>
    <n v="1955.8"/>
    <n v="1955.8"/>
    <n v="1955.8"/>
    <n v="1955.8"/>
    <n v="2.0658307210031346"/>
    <n v="0.8523861646234675"/>
    <n v="0.84955191256830587"/>
    <n v="0.32865391146835732"/>
    <n v="0.12127476313522823"/>
    <n v="0.12127476313522823"/>
    <n v="-0.16861772779597978"/>
    <n v="-0.13470702525820638"/>
    <x v="136"/>
    <n v="-0.13470702525820638"/>
    <x v="136"/>
    <n v="232.44"/>
    <n v="298.10000000000002"/>
    <n v="295"/>
    <n v="421.09"/>
    <n v="522.70000000000005"/>
    <n v="525"/>
    <n v="710"/>
    <n v="730"/>
    <n v="730"/>
    <n v="730"/>
    <n v="730"/>
    <n v="0.29065565307176044"/>
    <n v="6.3737001006372931E-3"/>
    <n v="1.6949152542372881E-2"/>
    <n v="-0.2875632287634472"/>
    <n v="-0.42605701167017412"/>
    <n v="-0.42857142857142855"/>
    <n v="-0.57746478873239437"/>
    <n v="-0.58904109589041098"/>
    <x v="19"/>
    <n v="-0.58904109589041098"/>
    <x v="11"/>
    <n v="855.72"/>
    <n v="860.25"/>
    <n v="865"/>
    <n v="1100"/>
    <n v="1147.0899999999999"/>
    <n v="1150"/>
    <n v="1120.1199999999999"/>
    <n v="1403.44"/>
    <n v="1403.44"/>
    <n v="1403.44"/>
    <n v="1403.44"/>
    <n v="0.12245828074603837"/>
    <n v="0.4835106073815752"/>
    <n v="0.47536416184971103"/>
    <n v="-0.12680909090909093"/>
    <n v="0.11254565901542175"/>
    <n v="0.10973043478260874"/>
    <n v="-0.14249366139342207"/>
    <n v="-9.0670067833323834E-2"/>
    <x v="137"/>
    <n v="-9.0670067833323834E-2"/>
    <x v="137"/>
    <n v="35"/>
    <n v="10"/>
    <n v="37"/>
    <n v="10"/>
    <x v="21"/>
    <x v="19"/>
    <s v="No star"/>
    <s v="No star"/>
    <s v="No star"/>
    <s v="ODF+"/>
    <s v="ODF+"/>
    <s v="ODF+"/>
    <n v="938.88"/>
    <n v="1500"/>
    <n v="62.59"/>
    <n v="300"/>
    <n v="1500"/>
    <n v="20"/>
    <n v="907"/>
    <n v="1500"/>
    <n v="60.47"/>
    <n v="960.51"/>
    <n v="1500"/>
    <n v="64.03"/>
    <n v="3106.39"/>
    <n v="6000"/>
    <n v="51.77"/>
    <n v="1692.34"/>
    <n v="2400"/>
    <n v="70.510000000000005"/>
    <n v="1692.34"/>
    <n v="2400"/>
    <n v="70.514166666666668"/>
    <n v="1276.19"/>
    <n v="1800"/>
    <n v="70.900000000000006"/>
    <n v="1276.19"/>
    <n v="1800"/>
    <n v="70.899444444444441"/>
    <n v="300"/>
    <n v="1800"/>
    <n v="16.670000000000002"/>
    <n v="300"/>
    <n v="1800"/>
    <n v="16.666666666666664"/>
    <n v="3268.53"/>
    <n v="6000"/>
    <n v="54.48"/>
    <n v="3268.53"/>
    <n v="6000"/>
    <n v="54.475499999999997"/>
    <n v="1238.8800000000001"/>
    <n v="3000"/>
    <n v="41.3"/>
    <n v="1992.34"/>
    <n v="4200"/>
    <n v="47.44"/>
    <n v="1992.34"/>
    <n v="4200"/>
    <n v="47.436666666666667"/>
  </r>
  <r>
    <n v="139"/>
    <x v="138"/>
    <s v="Palghar"/>
    <s v="Konkan"/>
    <n v="16750"/>
    <x v="2"/>
    <n v="2214"/>
    <n v="2072"/>
    <n v="2072"/>
    <n v="3325"/>
    <n v="3178"/>
    <n v="3178"/>
    <n v="3400"/>
    <n v="3298.6"/>
    <n v="3298.6"/>
    <n v="4601.3999999999996"/>
    <n v="4601.3999999999996"/>
    <n v="-1"/>
    <n v="-0.16629826254826252"/>
    <n v="-0.16629826254826252"/>
    <n v="-1"/>
    <n v="-0.45644115796098172"/>
    <n v="-0.45644115796098172"/>
    <n v="-1"/>
    <x v="138"/>
    <x v="138"/>
    <x v="138"/>
    <x v="138"/>
    <n v="306.24"/>
    <n v="913.6"/>
    <n v="915"/>
    <n v="706.64"/>
    <n v="1509.3"/>
    <n v="1509.3"/>
    <n v="737.03"/>
    <n v="1543.8"/>
    <n v="1543.8"/>
    <n v="2033.9"/>
    <n v="2033.9"/>
    <n v="-1"/>
    <n v="-2.6269702276708525E-4"/>
    <n v="-1.7923497267759415E-3"/>
    <n v="-1"/>
    <n v="-0.39484529251971112"/>
    <n v="-0.39484529251971112"/>
    <n v="-1"/>
    <n v="-0.40836895970980697"/>
    <x v="137"/>
    <n v="-0.55093170755691034"/>
    <x v="137"/>
    <n v="232.44"/>
    <n v="298.10000000000002"/>
    <n v="295"/>
    <n v="421.09"/>
    <n v="522.70000000000005"/>
    <n v="525"/>
    <n v="433.64"/>
    <n v="570"/>
    <n v="570"/>
    <n v="1100"/>
    <n v="1100"/>
    <n v="-1"/>
    <n v="-1"/>
    <n v="-1"/>
    <n v="-1"/>
    <n v="-1"/>
    <n v="-1"/>
    <n v="-1"/>
    <n v="-1"/>
    <x v="11"/>
    <n v="-1"/>
    <x v="6"/>
    <n v="855.72"/>
    <n v="860.25"/>
    <n v="865"/>
    <n v="1100"/>
    <n v="1147.0899999999999"/>
    <n v="1150"/>
    <n v="1114.93"/>
    <n v="1184.79"/>
    <n v="1184.79"/>
    <n v="1531.86"/>
    <n v="1531.86"/>
    <n v="-1"/>
    <n v="-5.3682069165940073E-2"/>
    <n v="-5.8878612716762951E-2"/>
    <n v="-1"/>
    <n v="-0.29031723753149263"/>
    <n v="-0.29211304347826084"/>
    <n v="-1"/>
    <n v="-0.31289933237113743"/>
    <x v="138"/>
    <n v="-0.46857415168487976"/>
    <x v="138"/>
    <s v="NA (put under Cat. IV in SS 2020)"/>
    <s v="NA (put under Cat. IV in SS 2020)"/>
    <n v="505"/>
    <n v="190"/>
    <x v="120"/>
    <x v="110"/>
    <s v="No star"/>
    <s v="No star"/>
    <s v="No star"/>
    <s v="No ODF"/>
    <s v="No ODF"/>
    <s v="No ODF"/>
    <m/>
    <n v="1500"/>
    <n v="0"/>
    <m/>
    <n v="1500"/>
    <n v="0"/>
    <m/>
    <n v="1500"/>
    <n v="0"/>
    <m/>
    <n v="1500"/>
    <n v="0"/>
    <m/>
    <n v="6000"/>
    <n v="0"/>
    <n v="913.36"/>
    <n v="2400"/>
    <n v="38.06"/>
    <n v="913.36"/>
    <n v="2400"/>
    <n v="38.056666666666665"/>
    <n v="814.07"/>
    <n v="1800"/>
    <n v="45.23"/>
    <n v="814.07"/>
    <n v="1800"/>
    <n v="45.226111111111109"/>
    <n v="0"/>
    <n v="1800"/>
    <n v="0"/>
    <n v="0"/>
    <n v="1800"/>
    <n v="0"/>
    <n v="1727.43"/>
    <n v="6000"/>
    <n v="28.79"/>
    <n v="1727.43"/>
    <n v="6000"/>
    <n v="28.790500000000002"/>
    <n v="0"/>
    <n v="3000"/>
    <n v="0"/>
    <n v="913.36"/>
    <n v="4200"/>
    <n v="21.75"/>
    <n v="913.36"/>
    <n v="4200"/>
    <n v="21.746666666666666"/>
  </r>
  <r>
    <n v="140"/>
    <x v="139"/>
    <s v="Palghar"/>
    <s v="Konkan"/>
    <n v="5991"/>
    <x v="3"/>
    <n v="2214"/>
    <n v="2072"/>
    <n v="2072"/>
    <n v="3325"/>
    <n v="3178"/>
    <n v="3178"/>
    <n v="3070.1"/>
    <n v="2928.3"/>
    <n v="2928.3"/>
    <n v="4349.2"/>
    <n v="4349.2"/>
    <n v="0.31233514001806695"/>
    <n v="9.2084942084942167E-2"/>
    <n v="9.2084942084942167E-2"/>
    <n v="-0.12616240601503753"/>
    <n v="-0.28797986154814342"/>
    <n v="-0.28797986154814342"/>
    <n v="-5.3610631575518611E-2"/>
    <x v="139"/>
    <x v="139"/>
    <x v="139"/>
    <x v="139"/>
    <n v="306.24"/>
    <n v="913.6"/>
    <n v="915"/>
    <n v="706.64"/>
    <n v="1509.3"/>
    <n v="1509.3"/>
    <n v="593.21"/>
    <n v="1412.08"/>
    <n v="1412.08"/>
    <n v="1984.11"/>
    <n v="1984.11"/>
    <n v="0.44661050156739807"/>
    <n v="0.16050788091068299"/>
    <n v="0.15873224043715847"/>
    <n v="-0.37307539907166309"/>
    <n v="-0.29752865566819053"/>
    <n v="-0.29752865566819053"/>
    <n v="-0.25319869860589006"/>
    <n v="-0.24916435329443087"/>
    <x v="138"/>
    <n v="-0.46563446583102747"/>
    <x v="13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3594166316084683"/>
    <n v="4.9183376925312348E-2"/>
    <n v="4.342196531791901E-2"/>
    <n v="-3.8527272727272827E-2"/>
    <n v="-0.21317420603440007"/>
    <n v="-0.2151652173913044"/>
    <n v="1.0127301121574336E-3"/>
    <n v="-0.15037983262889365"/>
    <x v="139"/>
    <n v="-0.3921950234014614"/>
    <x v="139"/>
    <n v="190"/>
    <n v="111"/>
    <n v="424"/>
    <n v="163"/>
    <x v="121"/>
    <x v="111"/>
    <s v="No star"/>
    <s v="No star"/>
    <s v="No star"/>
    <s v="ODF+"/>
    <s v="ODF+"/>
    <s v="ODF+"/>
    <n v="443.01"/>
    <n v="1500"/>
    <n v="29.53"/>
    <n v="300"/>
    <n v="1500"/>
    <n v="20"/>
    <n v="1104.8800000000001"/>
    <n v="1500"/>
    <n v="73.66"/>
    <n v="1057.6199999999999"/>
    <n v="1500"/>
    <n v="70.510000000000005"/>
    <n v="2905.51"/>
    <n v="6000"/>
    <n v="48.43"/>
    <n v="1060.24"/>
    <n v="2400"/>
    <n v="44.18"/>
    <n v="1060.24"/>
    <n v="2400"/>
    <n v="44.176666666666669"/>
    <n v="902.56"/>
    <n v="1800"/>
    <n v="50.14"/>
    <n v="902.56"/>
    <n v="1800"/>
    <n v="50.142222222222223"/>
    <n v="300"/>
    <n v="1800"/>
    <n v="16.670000000000002"/>
    <n v="300"/>
    <n v="1800"/>
    <n v="16.666666666666664"/>
    <n v="2262.8000000000002"/>
    <n v="6000"/>
    <n v="37.71"/>
    <n v="2262.8000000000002"/>
    <n v="6000"/>
    <n v="37.713333333333338"/>
    <n v="743.01"/>
    <n v="3000"/>
    <n v="24.77"/>
    <n v="1360.24"/>
    <n v="4200"/>
    <n v="32.39"/>
    <n v="1360.24"/>
    <n v="4200"/>
    <n v="32.38666666666667"/>
  </r>
  <r>
    <n v="141"/>
    <x v="140"/>
    <s v="Palghar"/>
    <s v="Konkan"/>
    <n v="1222390"/>
    <x v="4"/>
    <n v="2214"/>
    <n v="2072"/>
    <n v="2072"/>
    <n v="3325"/>
    <n v="3178"/>
    <n v="3178"/>
    <n v="4176.7"/>
    <n v="4089.2"/>
    <n v="4089.2"/>
    <n v="4089.2"/>
    <n v="4089.2"/>
    <n v="0.47622854561878947"/>
    <n v="0.7236100386100387"/>
    <n v="0.7236100386100387"/>
    <n v="-1.7031578947368453E-2"/>
    <n v="0.12376337319068602"/>
    <n v="0.12376337319068602"/>
    <n v="-0.21747551895036751"/>
    <x v="140"/>
    <x v="140"/>
    <x v="140"/>
    <x v="140"/>
    <n v="306.24"/>
    <n v="913.6"/>
    <n v="915"/>
    <n v="706.64"/>
    <n v="1509.3"/>
    <n v="1509.3"/>
    <n v="1129.3"/>
    <n v="1955.8"/>
    <n v="1955.8"/>
    <n v="1955.8"/>
    <n v="1955.8"/>
    <n v="2.5891131138975969"/>
    <n v="1.0147548161120841"/>
    <n v="1.011672131147541"/>
    <n v="0.55543133703158631"/>
    <n v="0.21955873583780569"/>
    <n v="0.21955873583780569"/>
    <n v="-2.6715664570973033E-2"/>
    <n v="-5.8860824215154872E-2"/>
    <x v="139"/>
    <n v="-5.8860824215154872E-2"/>
    <x v="139"/>
    <n v="232.44"/>
    <n v="298.10000000000002"/>
    <n v="295"/>
    <n v="421.09"/>
    <n v="522.70000000000005"/>
    <n v="525"/>
    <n v="710"/>
    <n v="730"/>
    <n v="730"/>
    <n v="730"/>
    <n v="730"/>
    <n v="0.72087420409568059"/>
    <n v="0.67728950016772882"/>
    <n v="0.69491525423728817"/>
    <n v="-5.0084305017929605E-2"/>
    <n v="-4.3428352783623579E-2"/>
    <n v="-4.7619047619047616E-2"/>
    <n v="-0.43661971830985913"/>
    <n v="-0.31506849315068491"/>
    <x v="12"/>
    <n v="-0.31506849315068491"/>
    <x v="7"/>
    <n v="855.72"/>
    <n v="860.25"/>
    <n v="865"/>
    <n v="1100"/>
    <n v="1147.0899999999999"/>
    <n v="1150"/>
    <n v="1120.1199999999999"/>
    <n v="1403.44"/>
    <n v="1403.44"/>
    <n v="1403.44"/>
    <n v="1403.44"/>
    <n v="8.2410134156032322E-2"/>
    <n v="0.43054925893635582"/>
    <n v="0.42269364161849726"/>
    <n v="-0.15796363636363636"/>
    <n v="7.2827764168461234E-2"/>
    <n v="7.0113043478260959E-2"/>
    <n v="-0.17308859765025167"/>
    <n v="-0.12313315852476767"/>
    <x v="140"/>
    <n v="-0.12313315852476767"/>
    <x v="140"/>
    <n v="32"/>
    <n v="9"/>
    <n v="29"/>
    <n v="9"/>
    <x v="122"/>
    <x v="112"/>
    <s v="1 star"/>
    <s v="No star"/>
    <s v="No star"/>
    <s v="No ODF"/>
    <s v="ODF++"/>
    <s v="ODF++"/>
    <n v="1099.1300000000001"/>
    <n v="1500"/>
    <n v="73.28"/>
    <n v="400"/>
    <n v="1500"/>
    <n v="26.67"/>
    <n v="843"/>
    <n v="1500"/>
    <n v="56.2"/>
    <n v="926.24"/>
    <n v="1500"/>
    <n v="61.75"/>
    <n v="3268.37"/>
    <n v="6000"/>
    <n v="54.47"/>
    <n v="1840.68"/>
    <n v="2400"/>
    <n v="76.7"/>
    <n v="1840.68"/>
    <n v="2400"/>
    <n v="76.695000000000007"/>
    <n v="1230.6300000000001"/>
    <n v="1800"/>
    <n v="68.37"/>
    <n v="1230.6300000000001"/>
    <n v="1800"/>
    <n v="68.368333333333339"/>
    <n v="500"/>
    <n v="1800"/>
    <n v="27.78"/>
    <n v="500"/>
    <n v="1800"/>
    <n v="27.777777777777779"/>
    <n v="3571.32"/>
    <n v="6000"/>
    <n v="59.52"/>
    <n v="3571.32"/>
    <n v="6000"/>
    <n v="59.522000000000006"/>
    <n v="1499.13"/>
    <n v="3000"/>
    <n v="49.97"/>
    <n v="2340.6799999999998"/>
    <n v="4200"/>
    <n v="55.73"/>
    <n v="2340.6799999999998"/>
    <n v="4200"/>
    <n v="55.730476190476189"/>
  </r>
  <r>
    <n v="142"/>
    <x v="141"/>
    <s v="Palghar"/>
    <s v="Konkan"/>
    <n v="4374"/>
    <x v="3"/>
    <n v="2214"/>
    <n v="2072"/>
    <n v="2072"/>
    <n v="3325"/>
    <n v="3178"/>
    <n v="3178"/>
    <n v="3070.1"/>
    <n v="2928.3"/>
    <n v="2928.3"/>
    <n v="4349.2"/>
    <n v="4349.2"/>
    <n v="7.9828364950316075E-2"/>
    <n v="-9.7948841698841715E-2"/>
    <n v="-9.7948841698841715E-2"/>
    <n v="-0.28098045112781961"/>
    <n v="-0.41187853996224044"/>
    <n v="-0.41187853996224044"/>
    <n v="-0.2212826943747761"/>
    <x v="141"/>
    <x v="141"/>
    <x v="141"/>
    <x v="141"/>
    <n v="306.24"/>
    <n v="913.6"/>
    <n v="915"/>
    <n v="706.64"/>
    <n v="1509.3"/>
    <n v="1509.3"/>
    <n v="593.21"/>
    <n v="1412.08"/>
    <n v="1412.08"/>
    <n v="1984.11"/>
    <n v="1984.11"/>
    <n v="-0.40161311389759669"/>
    <n v="-0.12839316987740812"/>
    <n v="-0.12972677595628421"/>
    <n v="-0.74067417638401445"/>
    <n v="-0.47240442589279802"/>
    <n v="-0.47240442589279802"/>
    <n v="-0.69108747323881936"/>
    <n v="-0.43608010877570674"/>
    <x v="140"/>
    <n v="-0.59866136454128049"/>
    <x v="14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1844528584116299"/>
    <n v="-0.1017146178436501"/>
    <n v="-0.10664739884393064"/>
    <n v="2.5654545454545478E-2"/>
    <n v="-0.32633882258584762"/>
    <n v="-0.32804347826086955"/>
    <n v="6.7833987979745464E-2"/>
    <n v="-0.27257580179043778"/>
    <x v="141"/>
    <n v="-0.47961210815178962"/>
    <x v="141"/>
    <n v="349"/>
    <n v="158"/>
    <n v="485"/>
    <n v="183"/>
    <x v="123"/>
    <x v="113"/>
    <s v="No star"/>
    <s v="No star"/>
    <s v="No star"/>
    <s v="ODF+"/>
    <s v="ODF+"/>
    <s v="ODF+"/>
    <n v="183.25"/>
    <n v="1500"/>
    <n v="12.22"/>
    <n v="300"/>
    <n v="1500"/>
    <n v="20"/>
    <n v="779.27"/>
    <n v="1500"/>
    <n v="51.95"/>
    <n v="1128.22"/>
    <n v="1500"/>
    <n v="75.209999999999994"/>
    <n v="2390.7399999999998"/>
    <n v="6000"/>
    <n v="39.85"/>
    <n v="796.3"/>
    <n v="2400"/>
    <n v="33.18"/>
    <n v="796.3"/>
    <n v="2400"/>
    <n v="33.179166666666667"/>
    <n v="772.75"/>
    <n v="1800"/>
    <n v="42.93"/>
    <n v="772.75"/>
    <n v="1800"/>
    <n v="42.930555555555557"/>
    <n v="300"/>
    <n v="1800"/>
    <n v="16.670000000000002"/>
    <n v="300"/>
    <n v="1800"/>
    <n v="16.666666666666664"/>
    <n v="1869.05"/>
    <n v="6000"/>
    <n v="31.15"/>
    <n v="1869.05"/>
    <n v="6000"/>
    <n v="31.150833333333335"/>
    <n v="483.25"/>
    <n v="3000"/>
    <n v="16.11"/>
    <n v="1096.3"/>
    <n v="4200"/>
    <n v="26.1"/>
    <n v="1096.3"/>
    <n v="4200"/>
    <n v="26.102380952380948"/>
  </r>
  <r>
    <n v="143"/>
    <x v="142"/>
    <s v="Palghar"/>
    <s v="Konkan"/>
    <n v="68930"/>
    <x v="1"/>
    <n v="2214"/>
    <n v="2072"/>
    <n v="2072"/>
    <n v="3325"/>
    <n v="3178"/>
    <n v="3178"/>
    <n v="3595.3"/>
    <n v="3469.2"/>
    <n v="3469.2"/>
    <n v="4328.8"/>
    <n v="4328.8"/>
    <n v="0.10239837398373985"/>
    <n v="0.3651544401544401"/>
    <n v="0.3651544401544401"/>
    <n v="-0.26595187969924811"/>
    <n v="-0.10994336060415358"/>
    <n v="-0.10994336060415358"/>
    <n v="-0.32113870886991353"/>
    <x v="142"/>
    <x v="142"/>
    <x v="142"/>
    <x v="142"/>
    <n v="306.24"/>
    <n v="913.6"/>
    <n v="915"/>
    <n v="706.64"/>
    <n v="1509.3"/>
    <n v="1509.3"/>
    <n v="829.22"/>
    <n v="1623.2"/>
    <n v="1623.2"/>
    <n v="1999.6"/>
    <n v="1999.6"/>
    <n v="1.0944357366771158"/>
    <n v="0.44986865148861632"/>
    <n v="0.4476502732240436"/>
    <n v="-9.2324238650515131E-2"/>
    <n v="-0.1223746107467038"/>
    <n v="-0.1223746107467038"/>
    <n v="-0.2265020139408119"/>
    <n v="-0.18395761458846729"/>
    <x v="141"/>
    <n v="-0.33756751350270053"/>
    <x v="141"/>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5.3639040807739891E-3"/>
    <n v="0.39960476605637896"/>
    <n v="0.39191907514450863"/>
    <n v="-0.21790000000000004"/>
    <n v="4.962121542337574E-2"/>
    <n v="4.696521739130434E-2"/>
    <n v="-0.26063528077141235"/>
    <n v="-3.2091837965158868E-2"/>
    <x v="142"/>
    <n v="-0.2020452391524783"/>
    <x v="142"/>
    <n v="104"/>
    <n v="48"/>
    <n v="82"/>
    <n v="41"/>
    <x v="124"/>
    <x v="26"/>
    <s v="No star"/>
    <s v="No star"/>
    <s v="No star"/>
    <s v="ODF+"/>
    <s v="ODF+"/>
    <s v="ODF+"/>
    <n v="641.4"/>
    <n v="1500"/>
    <n v="42.76"/>
    <n v="300"/>
    <n v="1500"/>
    <n v="20"/>
    <n v="639"/>
    <n v="1500"/>
    <n v="42.6"/>
    <n v="860.31"/>
    <n v="1500"/>
    <n v="57.35"/>
    <n v="2440.71"/>
    <n v="6000"/>
    <n v="40.68"/>
    <n v="1324.6"/>
    <n v="2400"/>
    <n v="55.19"/>
    <n v="1324.6"/>
    <n v="2400"/>
    <n v="55.191666666666663"/>
    <n v="1204.01"/>
    <n v="1800"/>
    <n v="66.89"/>
    <n v="1204.01"/>
    <n v="1800"/>
    <n v="66.88944444444445"/>
    <n v="300"/>
    <n v="1800"/>
    <n v="16.670000000000002"/>
    <n v="300"/>
    <n v="1800"/>
    <n v="16.666666666666664"/>
    <n v="2828.6"/>
    <n v="6000"/>
    <n v="47.14"/>
    <n v="2828.6"/>
    <n v="6000"/>
    <n v="47.143333333333331"/>
    <n v="941.4"/>
    <n v="3000"/>
    <n v="31.38"/>
    <n v="1624.6"/>
    <n v="4200"/>
    <n v="38.68"/>
    <n v="1624.6"/>
    <n v="4200"/>
    <n v="38.680952380952377"/>
  </r>
  <r>
    <n v="144"/>
    <x v="143"/>
    <s v="Palghar"/>
    <s v="Konkan"/>
    <n v="8224"/>
    <x v="3"/>
    <n v="2214"/>
    <n v="2072"/>
    <n v="2072"/>
    <n v="3325"/>
    <n v="3178"/>
    <n v="3178"/>
    <n v="3070.1"/>
    <n v="2928.3"/>
    <n v="2928.3"/>
    <n v="4349.2"/>
    <n v="4349.2"/>
    <n v="0.12675248419150864"/>
    <n v="-0.16457528957528958"/>
    <n v="-0.16457528957528958"/>
    <n v="-0.24973533834586462"/>
    <n v="-0.45531780994336063"/>
    <n v="-0.45531780994336063"/>
    <n v="-0.18744340575225557"/>
    <x v="143"/>
    <x v="143"/>
    <x v="143"/>
    <x v="143"/>
    <n v="306.24"/>
    <n v="913.6"/>
    <n v="915"/>
    <n v="706.64"/>
    <n v="1509.3"/>
    <n v="1509.3"/>
    <n v="593.21"/>
    <n v="1412.08"/>
    <n v="1412.08"/>
    <n v="1984.11"/>
    <n v="1984.11"/>
    <n v="-0.41516457680250785"/>
    <n v="-8.5376532399296487E-4"/>
    <n v="-2.382513661202131E-3"/>
    <n v="-0.74654703951092494"/>
    <n v="-0.39520307427284168"/>
    <n v="-0.39520307427284168"/>
    <n v="-0.69808330945196473"/>
    <n v="-0.35356353747663016"/>
    <x v="142"/>
    <n v="-0.5399347818417326"/>
    <x v="142"/>
    <n v="232.44"/>
    <n v="298.10000000000002"/>
    <n v="295"/>
    <n v="421.09"/>
    <n v="522.70000000000005"/>
    <n v="525"/>
    <n v="365.77"/>
    <n v="453.88"/>
    <n v="453.88"/>
    <n v="1100"/>
    <n v="1100"/>
    <n v="0.29065565307176044"/>
    <n v="-1"/>
    <n v="-1"/>
    <n v="-0.2875632287634472"/>
    <n v="-1"/>
    <n v="-1"/>
    <n v="-0.17981245044700217"/>
    <n v="-1"/>
    <x v="11"/>
    <n v="-1"/>
    <x v="6"/>
    <n v="855.72"/>
    <n v="860.25"/>
    <n v="865"/>
    <n v="1100"/>
    <n v="1147.0899999999999"/>
    <n v="1150"/>
    <n v="1056.55"/>
    <n v="1062.31"/>
    <n v="1062.31"/>
    <n v="1484.95"/>
    <n v="1484.95"/>
    <n v="0.16404898798672463"/>
    <n v="-4.8904388259227029E-2"/>
    <n v="-5.4127167630057864E-2"/>
    <n v="-9.445454545454543E-2"/>
    <n v="-0.28673425799196228"/>
    <n v="-0.28853913043478263"/>
    <n v="-5.7214518953196666E-2"/>
    <n v="-0.22981050729071553"/>
    <x v="143"/>
    <n v="-0.44901848547089135"/>
    <x v="143"/>
    <n v="316"/>
    <n v="148"/>
    <n v="503"/>
    <n v="189"/>
    <x v="125"/>
    <x v="114"/>
    <s v="No star"/>
    <s v="No star"/>
    <s v="No star"/>
    <s v="ODF+"/>
    <s v="No ODF"/>
    <s v="No ODF"/>
    <n v="179.1"/>
    <n v="1500"/>
    <n v="11.94"/>
    <n v="300"/>
    <n v="1500"/>
    <n v="20"/>
    <n v="1019.43"/>
    <n v="1500"/>
    <n v="67.959999999999994"/>
    <n v="996.1"/>
    <n v="1500"/>
    <n v="66.41"/>
    <n v="2494.63"/>
    <n v="6000"/>
    <n v="41.58"/>
    <n v="912.82"/>
    <n v="2400"/>
    <n v="38.03"/>
    <n v="912.82"/>
    <n v="2400"/>
    <n v="38.034166666666671"/>
    <n v="818.18"/>
    <n v="1800"/>
    <n v="45.45"/>
    <n v="818.18"/>
    <n v="1800"/>
    <n v="45.454444444444441"/>
    <n v="0"/>
    <n v="1800"/>
    <n v="0"/>
    <n v="0"/>
    <n v="1800"/>
    <n v="0"/>
    <n v="1731"/>
    <n v="6000"/>
    <n v="28.85"/>
    <n v="1731"/>
    <n v="6000"/>
    <n v="28.849999999999998"/>
    <n v="479.1"/>
    <n v="3000"/>
    <n v="15.97"/>
    <n v="912.82"/>
    <n v="4200"/>
    <n v="21.73"/>
    <n v="912.82"/>
    <n v="4200"/>
    <n v="21.733809523809526"/>
  </r>
  <r>
    <n v="145"/>
    <x v="144"/>
    <s v="Palghar"/>
    <s v="Konkan"/>
    <n v="12040"/>
    <x v="3"/>
    <n v="2214"/>
    <n v="2072"/>
    <n v="2072"/>
    <n v="3325"/>
    <n v="3178"/>
    <n v="3178"/>
    <n v="3070.1"/>
    <n v="2928.3"/>
    <n v="2928.3"/>
    <n v="4349.2"/>
    <n v="4349.2"/>
    <n v="0.74558717253839202"/>
    <n v="0.4805888030888032"/>
    <n v="0.4805888030888032"/>
    <n v="0.16232481203007521"/>
    <n v="-3.4682190056639334E-2"/>
    <n v="-3.4682190056639334E-2"/>
    <n v="0.25882870264812224"/>
    <x v="144"/>
    <x v="144"/>
    <x v="144"/>
    <x v="144"/>
    <n v="306.24"/>
    <n v="913.6"/>
    <n v="915"/>
    <n v="706.64"/>
    <n v="1509.3"/>
    <n v="1509.3"/>
    <n v="593.21"/>
    <n v="1412.08"/>
    <n v="1412.08"/>
    <n v="1984.11"/>
    <n v="1984.11"/>
    <n v="1.8095611285266455"/>
    <n v="0.66355078809106816"/>
    <n v="0.66100546448087427"/>
    <n v="0.2175931167213857"/>
    <n v="6.9701185980255631E-3"/>
    <n v="6.9701185980255631E-3"/>
    <n v="0.45041385006995821"/>
    <n v="7.629879326950316E-2"/>
    <x v="143"/>
    <n v="-0.23400416307563593"/>
    <x v="143"/>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x v="3"/>
    <n v="-0.72727272727272729"/>
    <x v="1"/>
    <n v="855.72"/>
    <n v="860.25"/>
    <n v="865"/>
    <n v="1100"/>
    <n v="1147.0899999999999"/>
    <n v="1150"/>
    <n v="1056.55"/>
    <n v="1062.31"/>
    <n v="1062.31"/>
    <n v="1484.95"/>
    <n v="1484.95"/>
    <n v="0.5558126489973354"/>
    <n v="0.45069456553327525"/>
    <n v="0.442728323699422"/>
    <n v="0.21030909090909083"/>
    <n v="8.7935558674559211E-2"/>
    <n v="8.5182608695652209E-2"/>
    <n v="0.26008234347640902"/>
    <n v="0.17476066308328086"/>
    <x v="144"/>
    <n v="-0.15959459914475235"/>
    <x v="144"/>
    <n v="34"/>
    <n v="26"/>
    <n v="136"/>
    <n v="73"/>
    <x v="126"/>
    <x v="115"/>
    <s v="1 star"/>
    <s v="No star"/>
    <s v="No star"/>
    <s v="ODF+"/>
    <s v="ODF+"/>
    <s v="ODF+"/>
    <n v="860.4"/>
    <n v="1500"/>
    <n v="57.36"/>
    <n v="500"/>
    <n v="1500"/>
    <n v="33.33"/>
    <n v="1172.99"/>
    <n v="1500"/>
    <n v="78.2"/>
    <n v="1331.34"/>
    <n v="1500"/>
    <n v="88.76"/>
    <n v="3864.73"/>
    <n v="6000"/>
    <n v="64.41"/>
    <n v="1519.82"/>
    <n v="2400"/>
    <n v="63.33"/>
    <n v="1519.82"/>
    <n v="2400"/>
    <n v="63.325833333333328"/>
    <n v="1247.96"/>
    <n v="1800"/>
    <n v="69.33"/>
    <n v="1247.96"/>
    <n v="1800"/>
    <n v="69.331111111111113"/>
    <n v="300"/>
    <n v="1800"/>
    <n v="16.670000000000002"/>
    <n v="300"/>
    <n v="1800"/>
    <n v="16.666666666666664"/>
    <n v="3067.78"/>
    <n v="6000"/>
    <n v="51.13"/>
    <n v="3067.78"/>
    <n v="6000"/>
    <n v="51.129666666666672"/>
    <n v="1360.4"/>
    <n v="3000"/>
    <n v="45.35"/>
    <n v="1819.82"/>
    <n v="4200"/>
    <n v="43.33"/>
    <n v="1819.82"/>
    <n v="4200"/>
    <n v="43.329047619047614"/>
  </r>
  <r>
    <n v="146"/>
    <x v="145"/>
    <s v="Palghar"/>
    <s v="Konkan"/>
    <n v="50287"/>
    <x v="1"/>
    <n v="2214"/>
    <n v="2072"/>
    <n v="2072"/>
    <n v="3325"/>
    <n v="3178"/>
    <n v="3178"/>
    <n v="3595.3"/>
    <n v="3469.2"/>
    <n v="3469.2"/>
    <n v="4328.8"/>
    <n v="4328.8"/>
    <n v="0.43692411924119234"/>
    <n v="0.41377895752895749"/>
    <n v="0.41377895752895749"/>
    <n v="-4.3203007518797021E-2"/>
    <n v="-7.8241032095657678E-2"/>
    <n v="-7.8241032095657678E-2"/>
    <n v="-0.11513642811448287"/>
    <x v="145"/>
    <x v="145"/>
    <x v="145"/>
    <x v="145"/>
    <n v="306.24"/>
    <n v="913.6"/>
    <n v="915"/>
    <n v="706.64"/>
    <n v="1509.3"/>
    <n v="1509.3"/>
    <n v="829.22"/>
    <n v="1623.2"/>
    <n v="1623.2"/>
    <n v="1999.6"/>
    <n v="1999.6"/>
    <n v="1.3449255485893417"/>
    <n v="0.57792250437828363"/>
    <n v="0.57550819672131137"/>
    <n v="1.6231744594135667E-2"/>
    <n v="-4.4861856489763492E-2"/>
    <n v="-4.4861856489763492E-2"/>
    <n v="-0.13399339137985095"/>
    <n v="-0.11188393297190742"/>
    <x v="144"/>
    <n v="-0.2790608121624325"/>
    <x v="144"/>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37030804468751444"/>
    <n v="0.38071490845684391"/>
    <n v="0.37313294797687863"/>
    <n v="6.599999999999992E-2"/>
    <n v="3.5454933788979133E-2"/>
    <n v="3.2834782608695642E-2"/>
    <n v="7.7519379844961092E-3"/>
    <n v="-4.5155274010595506E-2"/>
    <x v="145"/>
    <n v="-0.21281488796251494"/>
    <x v="145"/>
    <n v="58"/>
    <n v="33"/>
    <n v="70"/>
    <n v="39"/>
    <x v="127"/>
    <x v="61"/>
    <s v="No star"/>
    <s v="No star"/>
    <s v="No star"/>
    <s v="ODF+"/>
    <s v="ODF+"/>
    <s v="ODF+"/>
    <n v="718.11"/>
    <n v="1500"/>
    <n v="47.87"/>
    <n v="300"/>
    <n v="1500"/>
    <n v="20"/>
    <n v="990.64"/>
    <n v="1500"/>
    <n v="66.040000000000006"/>
    <n v="1172.5999999999999"/>
    <n v="1500"/>
    <n v="78.17"/>
    <n v="3181.35"/>
    <n v="6000"/>
    <n v="53.02"/>
    <n v="1441.59"/>
    <n v="2400"/>
    <n v="60.07"/>
    <n v="1441.59"/>
    <n v="2400"/>
    <n v="60.066249999999997"/>
    <n v="1187.76"/>
    <n v="1800"/>
    <n v="65.989999999999995"/>
    <n v="1187.76"/>
    <n v="1800"/>
    <n v="65.986666666666665"/>
    <n v="300"/>
    <n v="1800"/>
    <n v="16.670000000000002"/>
    <n v="300"/>
    <n v="1800"/>
    <n v="16.666666666666664"/>
    <n v="2929.35"/>
    <n v="6000"/>
    <n v="48.82"/>
    <n v="2929.35"/>
    <n v="6000"/>
    <n v="48.822499999999998"/>
    <n v="1018.11"/>
    <n v="3000"/>
    <n v="33.94"/>
    <n v="1741.59"/>
    <n v="4200"/>
    <n v="41.47"/>
    <n v="1741.59"/>
    <n v="4200"/>
    <n v="41.466428571428573"/>
  </r>
  <r>
    <n v="147"/>
    <x v="146"/>
    <s v="Raigad"/>
    <s v="Konkan"/>
    <n v="20743"/>
    <x v="3"/>
    <n v="2214"/>
    <n v="2072"/>
    <n v="2072"/>
    <n v="3325"/>
    <n v="3178"/>
    <n v="3178"/>
    <n v="3070.1"/>
    <n v="2928.3"/>
    <n v="2928.3"/>
    <n v="4349.2"/>
    <n v="4349.2"/>
    <n v="0.79732158988256552"/>
    <n v="0.30024131274131272"/>
    <n v="0.30024131274131272"/>
    <n v="0.19677293233082707"/>
    <n v="-0.1522655758338578"/>
    <n v="-0.1522655758338578"/>
    <n v="0.29613693365036975"/>
    <x v="146"/>
    <x v="146"/>
    <x v="146"/>
    <x v="146"/>
    <n v="306.24"/>
    <n v="913.6"/>
    <n v="915"/>
    <n v="706.64"/>
    <n v="1509.3"/>
    <n v="1509.3"/>
    <n v="593.21"/>
    <n v="1412.08"/>
    <n v="1412.08"/>
    <n v="1984.11"/>
    <n v="1984.11"/>
    <n v="2.1108934169278992"/>
    <n v="0.60334938704028007"/>
    <n v="0.60089617486338787"/>
    <n v="0.34818295030001128"/>
    <n v="-2.9470615517127159E-2"/>
    <n v="-2.9470615517127159E-2"/>
    <n v="0.60597427555165939"/>
    <n v="3.7349158687893048E-2"/>
    <x v="145"/>
    <n v="-0.26172440036086708"/>
    <x v="14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50484971719721405"/>
    <n v="8.0244115082824724E-2"/>
    <n v="7.4312138728323665E-2"/>
    <n v="0.17066363636363638"/>
    <n v="-0.18988048017156453"/>
    <n v="-0.19193043478260871"/>
    <n v="0.21880649283043876"/>
    <n v="-0.12522709943425175"/>
    <x v="146"/>
    <n v="-0.37420115155392442"/>
    <x v="146"/>
    <n v="24"/>
    <n v="18"/>
    <n v="268"/>
    <n v="121"/>
    <x v="128"/>
    <x v="116"/>
    <s v="No star"/>
    <s v="No star"/>
    <s v="No star"/>
    <s v="ODF+"/>
    <s v="ODF+"/>
    <s v="ODF+"/>
    <n v="952.68"/>
    <n v="1500"/>
    <n v="63.51"/>
    <n v="300"/>
    <n v="1500"/>
    <n v="20"/>
    <n v="1438.86"/>
    <n v="1500"/>
    <n v="95.92"/>
    <n v="1287.73"/>
    <n v="1500"/>
    <n v="85.85"/>
    <n v="3979.27"/>
    <n v="6000"/>
    <n v="66.319999999999993"/>
    <n v="1464.82"/>
    <n v="2400"/>
    <n v="61.03"/>
    <n v="1464.82"/>
    <n v="2400"/>
    <n v="61.034166666666664"/>
    <n v="929.28"/>
    <n v="1800"/>
    <n v="51.63"/>
    <n v="929.28"/>
    <n v="1800"/>
    <n v="51.626666666666665"/>
    <n v="300"/>
    <n v="1800"/>
    <n v="16.670000000000002"/>
    <n v="300"/>
    <n v="1800"/>
    <n v="16.666666666666664"/>
    <n v="2694.1"/>
    <n v="6000"/>
    <n v="44.9"/>
    <n v="2694.1"/>
    <n v="6000"/>
    <n v="44.901666666666671"/>
    <n v="1252.68"/>
    <n v="3000"/>
    <n v="41.76"/>
    <n v="1764.82"/>
    <n v="4200"/>
    <n v="42.02"/>
    <n v="1764.82"/>
    <n v="4200"/>
    <n v="42.019523809523804"/>
  </r>
  <r>
    <n v="148"/>
    <x v="147"/>
    <s v="Raigad"/>
    <s v="Konkan"/>
    <n v="29663"/>
    <x v="2"/>
    <n v="2214"/>
    <n v="2072"/>
    <n v="2072"/>
    <n v="3325"/>
    <n v="3178"/>
    <n v="3178"/>
    <n v="3400"/>
    <n v="3298.6"/>
    <n v="3298.6"/>
    <n v="4601.3999999999996"/>
    <n v="4601.3999999999996"/>
    <n v="0.57553297199638664"/>
    <n v="1.1540781853281854"/>
    <n v="1.1540781853281854"/>
    <n v="4.9091729323308277E-2"/>
    <n v="0.40442101950912523"/>
    <n v="0.40442101950912523"/>
    <n v="2.5950000000000004E-2"/>
    <x v="147"/>
    <x v="147"/>
    <x v="147"/>
    <x v="147"/>
    <n v="306.24"/>
    <n v="913.6"/>
    <n v="915"/>
    <n v="706.64"/>
    <n v="1509.3"/>
    <n v="1509.3"/>
    <n v="737.03"/>
    <n v="1543.8"/>
    <n v="1543.8"/>
    <n v="2033.9"/>
    <n v="2033.9"/>
    <n v="2.1522335423197494"/>
    <n v="1.1764010507880909"/>
    <n v="1.173071038251366"/>
    <n v="0.36609872070644184"/>
    <n v="0.31740541973100111"/>
    <n v="0.31740541973100111"/>
    <n v="0.30977029428924208"/>
    <n v="0.28796476227490603"/>
    <x v="146"/>
    <n v="-2.2390481341265641E-2"/>
    <x v="146"/>
    <n v="232.44"/>
    <n v="298.10000000000002"/>
    <n v="295"/>
    <n v="421.09"/>
    <n v="522.70000000000005"/>
    <n v="525"/>
    <n v="433.64"/>
    <n v="570"/>
    <n v="570"/>
    <n v="1100"/>
    <n v="1100"/>
    <n v="-0.13956289795215968"/>
    <n v="2.6900369003690034"/>
    <n v="2.7288135593220337"/>
    <n v="-0.5250421525089648"/>
    <n v="1.1044576238760282"/>
    <n v="1.0952380952380953"/>
    <n v="-0.53878793469237152"/>
    <n v="0.92982456140350878"/>
    <x v="18"/>
    <n v="0"/>
    <x v="5"/>
    <n v="855.72"/>
    <n v="860.25"/>
    <n v="865"/>
    <n v="1100"/>
    <n v="1147.0899999999999"/>
    <n v="1150"/>
    <n v="1114.93"/>
    <n v="1184.79"/>
    <n v="1184.79"/>
    <n v="1531.86"/>
    <n v="1531.86"/>
    <n v="0.27157247697845072"/>
    <n v="0.59824469630921251"/>
    <n v="0.58946820809248568"/>
    <n v="-1.0809090909091001E-2"/>
    <n v="0.19858947423480303"/>
    <n v="0.19555652173913052"/>
    <n v="-2.4055321858771548E-2"/>
    <n v="0.16045037517197153"/>
    <x v="147"/>
    <n v="-0.10247019962659761"/>
    <x v="147"/>
    <n v="56"/>
    <n v="44"/>
    <n v="10"/>
    <n v="9"/>
    <x v="129"/>
    <x v="112"/>
    <s v="No star"/>
    <s v="3 star"/>
    <s v="3 star"/>
    <s v="ODF"/>
    <s v="ODF++"/>
    <s v="ODF++"/>
    <n v="965.34"/>
    <n v="1500"/>
    <n v="64.36"/>
    <n v="200"/>
    <n v="1500"/>
    <n v="13.33"/>
    <n v="1234.78"/>
    <n v="1500"/>
    <n v="82.32"/>
    <n v="1088.1099999999999"/>
    <n v="1500"/>
    <n v="72.540000000000006"/>
    <n v="3488.23"/>
    <n v="6000"/>
    <n v="58.14"/>
    <n v="1988.36"/>
    <n v="2400"/>
    <n v="82.85"/>
    <n v="1988.36"/>
    <n v="2400"/>
    <n v="82.848333333333329"/>
    <n v="1374.89"/>
    <n v="1800"/>
    <n v="76.38"/>
    <n v="1374.89"/>
    <n v="1800"/>
    <n v="76.38277777777779"/>
    <n v="1100"/>
    <n v="1800"/>
    <n v="61.11"/>
    <n v="1100"/>
    <n v="1800"/>
    <n v="61.111111111111114"/>
    <n v="4463.25"/>
    <n v="6000"/>
    <n v="74.39"/>
    <n v="4463.25"/>
    <n v="6000"/>
    <n v="74.387499999999989"/>
    <n v="1165.3399999999999"/>
    <n v="3000"/>
    <n v="38.840000000000003"/>
    <n v="3088.36"/>
    <n v="4200"/>
    <n v="73.53"/>
    <n v="3088.36"/>
    <n v="4200"/>
    <n v="73.532380952380962"/>
  </r>
  <r>
    <n v="149"/>
    <x v="148"/>
    <s v="Raigad"/>
    <s v="Konkan"/>
    <n v="6421"/>
    <x v="3"/>
    <n v="2214"/>
    <n v="2072"/>
    <n v="2072"/>
    <n v="3325"/>
    <n v="3178"/>
    <n v="3178"/>
    <n v="3070.1"/>
    <n v="2928.3"/>
    <n v="2928.3"/>
    <n v="4349.2"/>
    <n v="4349.2"/>
    <n v="0.61426377597109305"/>
    <n v="0.48900096525096526"/>
    <n v="0.48900096525096526"/>
    <n v="7.4881203007518798E-2"/>
    <n v="-2.9197608558842028E-2"/>
    <n v="-2.9197608558842028E-2"/>
    <n v="0.16412494707012804"/>
    <x v="148"/>
    <x v="148"/>
    <x v="148"/>
    <x v="148"/>
    <n v="306.24"/>
    <n v="913.6"/>
    <n v="915"/>
    <n v="706.64"/>
    <n v="1509.3"/>
    <n v="1509.3"/>
    <n v="593.21"/>
    <n v="1412.08"/>
    <n v="1412.08"/>
    <n v="1984.11"/>
    <n v="1984.11"/>
    <n v="1.405531609195402"/>
    <n v="0.84205341506129605"/>
    <n v="0.83923497267759573"/>
    <n v="4.2496886674968828E-2"/>
    <n v="0.11502020804346395"/>
    <n v="0.11502020804346395"/>
    <n v="0.24183678629827535"/>
    <n v="0.1917880006798483"/>
    <x v="147"/>
    <n v="-0.15181113950335406"/>
    <x v="14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0614920768475665"/>
    <n v="0.28138331880267359"/>
    <n v="0.27434682080924849"/>
    <n v="9.3881818181818164E-2"/>
    <n v="-3.9037913328509512E-2"/>
    <n v="-4.1469565217391355E-2"/>
    <n v="0.13886706734182011"/>
    <n v="3.7653792207547707E-2"/>
    <x v="148"/>
    <n v="-0.25767870972086609"/>
    <x v="148"/>
    <n v="59"/>
    <n v="41"/>
    <n v="129"/>
    <n v="70"/>
    <x v="97"/>
    <x v="52"/>
    <s v="No star"/>
    <s v="No star"/>
    <s v="No star"/>
    <s v="ODF+"/>
    <s v="ODF+"/>
    <s v="ODF+"/>
    <n v="736.67"/>
    <n v="1500"/>
    <n v="49.11"/>
    <n v="300"/>
    <n v="1500"/>
    <n v="20"/>
    <n v="1334.04"/>
    <n v="1500"/>
    <n v="88.94"/>
    <n v="1203.27"/>
    <n v="1500"/>
    <n v="80.22"/>
    <n v="3573.98"/>
    <n v="6000"/>
    <n v="59.57"/>
    <n v="1682.9"/>
    <n v="2400"/>
    <n v="70.12"/>
    <n v="1682.9"/>
    <n v="2400"/>
    <n v="70.120833333333337"/>
    <n v="1102.31"/>
    <n v="1800"/>
    <n v="61.24"/>
    <n v="1102.31"/>
    <n v="1800"/>
    <n v="61.239444444444445"/>
    <n v="300"/>
    <n v="1800"/>
    <n v="16.670000000000002"/>
    <n v="300"/>
    <n v="1800"/>
    <n v="16.666666666666664"/>
    <n v="3085.21"/>
    <n v="6000"/>
    <n v="51.42"/>
    <n v="3085.21"/>
    <n v="6000"/>
    <n v="51.420166666666667"/>
    <n v="1036.67"/>
    <n v="3000"/>
    <n v="34.56"/>
    <n v="1982.9"/>
    <n v="4200"/>
    <n v="47.21"/>
    <n v="1982.9"/>
    <n v="4200"/>
    <n v="47.211904761904769"/>
  </r>
  <r>
    <n v="150"/>
    <x v="149"/>
    <s v="Raigad"/>
    <s v="Konkan"/>
    <n v="71141"/>
    <x v="1"/>
    <n v="2214"/>
    <n v="2072"/>
    <n v="2072"/>
    <n v="3325"/>
    <n v="3178"/>
    <n v="3178"/>
    <n v="3595.3"/>
    <n v="3469.2"/>
    <n v="3469.2"/>
    <n v="4328.8"/>
    <n v="4328.8"/>
    <n v="0.83285907859078578"/>
    <n v="1.0997538610038609"/>
    <n v="1.0997538610038609"/>
    <n v="0.22043609022556385"/>
    <n v="0.36900251730648193"/>
    <n v="0.36900251730648193"/>
    <n v="0.12868189024559831"/>
    <x v="149"/>
    <x v="149"/>
    <x v="149"/>
    <x v="149"/>
    <n v="306.24"/>
    <n v="913.6"/>
    <n v="915"/>
    <n v="706.64"/>
    <n v="1509.3"/>
    <n v="1509.3"/>
    <n v="829.22"/>
    <n v="1623.2"/>
    <n v="1623.2"/>
    <n v="1999.6"/>
    <n v="1999.6"/>
    <n v="2.7652168234064782"/>
    <n v="1.1959063047285463"/>
    <n v="1.1925464480874317"/>
    <n v="0.63175025472659341"/>
    <n v="0.32921221758431068"/>
    <n v="0.32921221758431068"/>
    <n v="0.39053568413689965"/>
    <n v="0.23594135041892558"/>
    <x v="148"/>
    <n v="3.2906581316264026E-3"/>
    <x v="148"/>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x v="14"/>
    <n v="0"/>
    <x v="5"/>
    <n v="855.72"/>
    <n v="860.25"/>
    <n v="865"/>
    <n v="1100"/>
    <n v="1147.0899999999999"/>
    <n v="1150"/>
    <n v="1163.58"/>
    <n v="1243.93"/>
    <n v="1243.93"/>
    <n v="1508.87"/>
    <n v="1508.87"/>
    <n v="0.30286776048240088"/>
    <n v="0.44668410345829701"/>
    <n v="0.43873988439306355"/>
    <n v="1.3536363636363727E-2"/>
    <n v="8.4927948112179588E-2"/>
    <n v="8.2182608695652165E-2"/>
    <n v="-4.184499561697505E-2"/>
    <n v="4.6626417885244927E-4"/>
    <x v="149"/>
    <n v="-0.17520396057977156"/>
    <x v="149"/>
    <n v="13"/>
    <n v="13"/>
    <n v="5"/>
    <n v="5"/>
    <x v="130"/>
    <x v="117"/>
    <s v="1 star"/>
    <s v="3 star"/>
    <s v="3 star"/>
    <s v="ODF+"/>
    <s v="ODF++"/>
    <s v="ODF++"/>
    <n v="1153.06"/>
    <n v="1500"/>
    <n v="76.87"/>
    <n v="500"/>
    <n v="1500"/>
    <n v="33.33"/>
    <n v="1290"/>
    <n v="1500"/>
    <n v="86"/>
    <n v="1114.8900000000001"/>
    <n v="1500"/>
    <n v="74.33"/>
    <n v="4057.95"/>
    <n v="6000"/>
    <n v="67.63"/>
    <n v="2006.18"/>
    <n v="2400"/>
    <n v="83.59"/>
    <n v="2006.18"/>
    <n v="2400"/>
    <n v="83.590833333333336"/>
    <n v="1244.51"/>
    <n v="1800"/>
    <n v="69.14"/>
    <n v="1244.51"/>
    <n v="1800"/>
    <n v="69.139444444444436"/>
    <n v="1100"/>
    <n v="1800"/>
    <n v="61.11"/>
    <n v="1100"/>
    <n v="1800"/>
    <n v="61.111111111111114"/>
    <n v="4350.6899999999996"/>
    <n v="6000"/>
    <n v="72.510000000000005"/>
    <n v="4350.6899999999996"/>
    <n v="6000"/>
    <n v="72.511499999999998"/>
    <n v="1653.06"/>
    <n v="3000"/>
    <n v="55.1"/>
    <n v="3106.18"/>
    <n v="4200"/>
    <n v="73.959999999999994"/>
    <n v="3106.18"/>
    <n v="4200"/>
    <n v="73.956666666666663"/>
  </r>
  <r>
    <n v="151"/>
    <x v="150"/>
    <s v="Raigad"/>
    <s v="Konkan"/>
    <n v="27536"/>
    <x v="2"/>
    <n v="2214"/>
    <n v="2072"/>
    <n v="2072"/>
    <n v="3325"/>
    <n v="3178"/>
    <n v="3178"/>
    <n v="3400"/>
    <n v="3298.6"/>
    <n v="3298.6"/>
    <n v="4601.3999999999996"/>
    <n v="4601.3999999999996"/>
    <n v="1.0137533875338753"/>
    <n v="1.005530888030888"/>
    <n v="1.005530888030888"/>
    <n v="0.34088721804511274"/>
    <n v="0.30757079924480807"/>
    <n v="0.30757079924480807"/>
    <n v="0.31130882352941169"/>
    <x v="150"/>
    <x v="150"/>
    <x v="150"/>
    <x v="150"/>
    <n v="306.24"/>
    <n v="913.6"/>
    <n v="915"/>
    <n v="706.64"/>
    <n v="1509.3"/>
    <n v="1509.3"/>
    <n v="737.03"/>
    <n v="1543.8"/>
    <n v="1543.8"/>
    <n v="2033.9"/>
    <n v="2033.9"/>
    <n v="2.201182079414838"/>
    <n v="1.0660901926444832"/>
    <n v="1.0629289617486337"/>
    <n v="0.38731178535039068"/>
    <n v="0.25063274365599947"/>
    <n v="0.25063274365599947"/>
    <n v="0.3301086794296027"/>
    <n v="0.22268428552921363"/>
    <x v="149"/>
    <n v="-7.1940606716161148E-2"/>
    <x v="149"/>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x v="6"/>
    <n v="-0.36363636363636365"/>
    <x v="4"/>
    <n v="855.72"/>
    <n v="860.25"/>
    <n v="865"/>
    <n v="1100"/>
    <n v="1147.0899999999999"/>
    <n v="1150"/>
    <n v="1114.93"/>
    <n v="1184.79"/>
    <n v="1184.79"/>
    <n v="1531.86"/>
    <n v="1531.86"/>
    <n v="0.49361940821764111"/>
    <n v="0.82258645742516723"/>
    <n v="0.81257803468208101"/>
    <n v="0.16192727272727261"/>
    <n v="0.36683259378078459"/>
    <n v="0.36337391304347838"/>
    <n v="0.14636793341285984"/>
    <n v="0.32334000118164413"/>
    <x v="150"/>
    <n v="2.35138981369056E-2"/>
    <x v="150"/>
    <n v="13"/>
    <n v="12"/>
    <n v="17"/>
    <n v="16"/>
    <x v="61"/>
    <x v="55"/>
    <s v="1 star"/>
    <s v="1 star"/>
    <s v="1 star"/>
    <s v="ODF++"/>
    <s v="ODF++"/>
    <s v="ODF++"/>
    <n v="980.33"/>
    <n v="1500"/>
    <n v="65.36"/>
    <n v="700"/>
    <n v="1500"/>
    <n v="46.67"/>
    <n v="1500"/>
    <n v="1500"/>
    <n v="100"/>
    <n v="1278.1199999999999"/>
    <n v="1500"/>
    <n v="85.21"/>
    <n v="4458.45"/>
    <n v="6000"/>
    <n v="74.31"/>
    <n v="1887.58"/>
    <n v="2400"/>
    <n v="78.650000000000006"/>
    <n v="1887.58"/>
    <n v="2400"/>
    <n v="78.649166666666659"/>
    <n v="1567.88"/>
    <n v="1800"/>
    <n v="87.1"/>
    <n v="1567.88"/>
    <n v="1800"/>
    <n v="87.104444444444454"/>
    <n v="700"/>
    <n v="1800"/>
    <n v="38.89"/>
    <n v="700"/>
    <n v="1800"/>
    <n v="38.888888888888893"/>
    <n v="4155.46"/>
    <n v="6000"/>
    <n v="69.260000000000005"/>
    <n v="4155.46"/>
    <n v="6000"/>
    <n v="69.257666666666665"/>
    <n v="1680.33"/>
    <n v="3000"/>
    <n v="56.01"/>
    <n v="2587.58"/>
    <n v="4200"/>
    <n v="61.61"/>
    <n v="2587.58"/>
    <n v="4200"/>
    <n v="61.609047619047615"/>
  </r>
  <r>
    <n v="152"/>
    <x v="151"/>
    <s v="Raigad"/>
    <s v="Konkan"/>
    <n v="590"/>
    <x v="3"/>
    <n v="2214"/>
    <n v="2072"/>
    <n v="2072"/>
    <n v="3325"/>
    <n v="3178"/>
    <n v="3178"/>
    <n v="3070.1"/>
    <n v="2928.3"/>
    <n v="2928.3"/>
    <n v="4349.2"/>
    <n v="4349.2"/>
    <n v="0.25966576332429997"/>
    <n v="0.36191119691119694"/>
    <n v="0.36191119691119694"/>
    <n v="-0.16123308270676689"/>
    <n v="-0.11205789804908745"/>
    <n v="-0.11205789804908745"/>
    <n v="-9.1593107716360977E-2"/>
    <x v="151"/>
    <x v="151"/>
    <x v="151"/>
    <x v="151"/>
    <n v="306.24"/>
    <n v="913.6"/>
    <n v="915"/>
    <n v="706.64"/>
    <n v="1509.3"/>
    <n v="1509.3"/>
    <n v="593.21"/>
    <n v="1412.08"/>
    <n v="1412.08"/>
    <n v="1984.11"/>
    <n v="1984.11"/>
    <n v="3.634404388714732E-2"/>
    <n v="0.37298598949211892"/>
    <n v="0.37088524590163924"/>
    <n v="-0.55087456130420009"/>
    <n v="-0.16891274100576431"/>
    <n v="-0.16891274100576431"/>
    <n v="-0.46499553277928563"/>
    <n v="-0.11169338847657359"/>
    <x v="150"/>
    <n v="-0.36779714834358984"/>
    <x v="15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5024774458935158"/>
    <n v="0.47343214181923859"/>
    <n v="0.46534104046242775"/>
    <n v="-0.10519090909090913"/>
    <n v="0.10498740290648517"/>
    <n v="0.10219130434782607"/>
    <n v="-6.8392409256542511E-2"/>
    <n v="0.19317336747277164"/>
    <x v="151"/>
    <n v="-0.14642243846594166"/>
    <x v="151"/>
    <n v="229"/>
    <n v="121"/>
    <n v="212"/>
    <n v="104"/>
    <x v="131"/>
    <x v="118"/>
    <s v="No star"/>
    <s v="No star"/>
    <s v="No star"/>
    <s v="ODF+"/>
    <s v="ODF+"/>
    <s v="ODF+"/>
    <n v="317.37"/>
    <n v="1500"/>
    <n v="21.16"/>
    <n v="300"/>
    <n v="1500"/>
    <n v="20"/>
    <n v="1187.23"/>
    <n v="1500"/>
    <n v="79.150000000000006"/>
    <n v="984.29"/>
    <n v="1500"/>
    <n v="65.62"/>
    <n v="2788.9"/>
    <n v="6000"/>
    <n v="46.48"/>
    <n v="1254.3599999999999"/>
    <n v="2400"/>
    <n v="52.27"/>
    <n v="1254.3599999999999"/>
    <n v="2400"/>
    <n v="52.264999999999993"/>
    <n v="1267.52"/>
    <n v="1800"/>
    <n v="70.42"/>
    <n v="1267.52"/>
    <n v="1800"/>
    <n v="70.417777777777786"/>
    <n v="300"/>
    <n v="1800"/>
    <n v="16.670000000000002"/>
    <n v="300"/>
    <n v="1800"/>
    <n v="16.666666666666664"/>
    <n v="2821.88"/>
    <n v="6000"/>
    <n v="47.03"/>
    <n v="2821.88"/>
    <n v="6000"/>
    <n v="47.031333333333336"/>
    <n v="617.37"/>
    <n v="3000"/>
    <n v="20.58"/>
    <n v="1554.36"/>
    <n v="4200"/>
    <n v="37.01"/>
    <n v="1554.36"/>
    <n v="4200"/>
    <n v="37.008571428571422"/>
  </r>
  <r>
    <n v="153"/>
    <x v="152"/>
    <s v="Raigad"/>
    <s v="Konkan"/>
    <n v="4393"/>
    <x v="3"/>
    <n v="2214"/>
    <n v="2072"/>
    <n v="2072"/>
    <n v="3325"/>
    <n v="3178"/>
    <n v="3178"/>
    <n v="3070.1"/>
    <n v="2928.3"/>
    <n v="2928.3"/>
    <n v="4349.2"/>
    <n v="4349.2"/>
    <n v="1.0773622402890695"/>
    <n v="0.6189623552123551"/>
    <n v="0.6189623552123551"/>
    <n v="0.38324210526315783"/>
    <n v="5.5534927627438571E-2"/>
    <n v="5.5534927627438571E-2"/>
    <n v="0.4980880101625354"/>
    <x v="152"/>
    <x v="152"/>
    <x v="152"/>
    <x v="152"/>
    <n v="306.24"/>
    <n v="913.6"/>
    <n v="915"/>
    <n v="706.64"/>
    <n v="1509.3"/>
    <n v="1509.3"/>
    <n v="593.21"/>
    <n v="1412.08"/>
    <n v="1412.08"/>
    <n v="1984.11"/>
    <n v="1984.11"/>
    <n v="2.5188087774294665"/>
    <n v="0.96200744308231168"/>
    <n v="0.95900546448087431"/>
    <n v="0.52496320615872283"/>
    <n v="0.18763002716491092"/>
    <n v="0.18763002716491092"/>
    <n v="0.81655737428566588"/>
    <n v="0.2693969180216419"/>
    <x v="151"/>
    <n v="-9.6577306701745316E-2"/>
    <x v="151"/>
    <n v="232.44"/>
    <n v="298.10000000000002"/>
    <n v="295"/>
    <n v="421.09"/>
    <n v="522.70000000000005"/>
    <n v="525"/>
    <n v="365.77"/>
    <n v="453.88"/>
    <n v="453.88"/>
    <n v="1100"/>
    <n v="1100"/>
    <n v="2.871966959215281"/>
    <n v="6.3737001006372931E-3"/>
    <n v="1.6949152542372881E-2"/>
    <n v="1.1373103137096583"/>
    <n v="-0.42605701167017412"/>
    <n v="-0.42857142857142855"/>
    <n v="1.4605626486589935"/>
    <n v="-0.33903234335066534"/>
    <x v="3"/>
    <n v="-0.72727272727272729"/>
    <x v="1"/>
    <n v="855.72"/>
    <n v="860.25"/>
    <n v="865"/>
    <n v="1100"/>
    <n v="1147.0899999999999"/>
    <n v="1150"/>
    <n v="1056.55"/>
    <n v="1062.31"/>
    <n v="1062.31"/>
    <n v="1484.95"/>
    <n v="1484.95"/>
    <n v="0.57996774645912208"/>
    <n v="0.46701540249927348"/>
    <n v="0.45895953757225433"/>
    <n v="0.2291"/>
    <n v="0.10017522600667784"/>
    <n v="9.7391304347826085E-2"/>
    <n v="0.27964601769911507"/>
    <n v="0.18797714414813008"/>
    <x v="152"/>
    <n v="-0.15013973534462444"/>
    <x v="152"/>
    <n v="8"/>
    <n v="7"/>
    <n v="64"/>
    <n v="47"/>
    <x v="132"/>
    <x v="74"/>
    <s v="3 star"/>
    <s v="No star"/>
    <s v="No star"/>
    <s v="ODF+"/>
    <s v="ODF+"/>
    <s v="ODF+"/>
    <n v="1077.5999999999999"/>
    <n v="1500"/>
    <n v="71.84"/>
    <n v="900"/>
    <n v="1500"/>
    <n v="60"/>
    <n v="1269.67"/>
    <n v="1500"/>
    <n v="84.64"/>
    <n v="1352.01"/>
    <n v="1500"/>
    <n v="90.13"/>
    <n v="4599.28"/>
    <n v="6000"/>
    <n v="76.650000000000006"/>
    <n v="1792.49"/>
    <n v="2400"/>
    <n v="74.69"/>
    <n v="1792.49"/>
    <n v="2400"/>
    <n v="74.687083333333334"/>
    <n v="1262"/>
    <n v="1800"/>
    <n v="70.11"/>
    <n v="1262"/>
    <n v="1800"/>
    <n v="70.111111111111114"/>
    <n v="300"/>
    <n v="1800"/>
    <n v="16.670000000000002"/>
    <n v="300"/>
    <n v="1800"/>
    <n v="16.666666666666664"/>
    <n v="3354.49"/>
    <n v="6000"/>
    <n v="55.91"/>
    <n v="3354.49"/>
    <n v="6000"/>
    <n v="55.908166666666659"/>
    <n v="1977.6"/>
    <n v="3000"/>
    <n v="65.92"/>
    <n v="2092.4899999999998"/>
    <n v="4200"/>
    <n v="49.82"/>
    <n v="2092.4899999999998"/>
    <n v="4200"/>
    <n v="49.821190476190466"/>
  </r>
  <r>
    <n v="154"/>
    <x v="153"/>
    <s v="Raigad"/>
    <s v="Konkan"/>
    <n v="9679"/>
    <x v="3"/>
    <n v="2214"/>
    <n v="2072"/>
    <n v="2072"/>
    <n v="3325"/>
    <n v="3178"/>
    <n v="3178"/>
    <n v="3070.1"/>
    <n v="2928.3"/>
    <n v="2928.3"/>
    <n v="4349.2"/>
    <n v="4349.2"/>
    <n v="0.22163956639566398"/>
    <n v="0.36326737451737456"/>
    <n v="0.36326737451737456"/>
    <n v="-0.18655338345864661"/>
    <n v="-0.11117369414726241"/>
    <n v="-0.11117369414726241"/>
    <n v="-0.11901566724210934"/>
    <x v="153"/>
    <x v="153"/>
    <x v="153"/>
    <x v="153"/>
    <n v="306.24"/>
    <n v="913.6"/>
    <n v="915"/>
    <n v="706.64"/>
    <n v="1509.3"/>
    <n v="1509.3"/>
    <n v="593.21"/>
    <n v="1412.08"/>
    <n v="1412.08"/>
    <n v="1984.11"/>
    <n v="1984.11"/>
    <n v="-0.15625000000000008"/>
    <n v="0.44747154115586696"/>
    <n v="0.445256830601093"/>
    <n v="-0.63433997509339979"/>
    <n v="-0.12382561452328886"/>
    <n v="-0.12382561452328886"/>
    <n v="-0.56442069418924168"/>
    <n v="-6.3502067871508597E-2"/>
    <x v="152"/>
    <n v="-0.33349965475704463"/>
    <x v="15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5963165521432246"/>
    <n v="0.39759372275501303"/>
    <n v="0.38991907514450863"/>
    <n v="-9.7890909090909042E-2"/>
    <n v="4.8113051286298426E-2"/>
    <n v="4.5460869565217367E-2"/>
    <n v="-6.0792201031659561E-2"/>
    <n v="0.13176003238226133"/>
    <x v="153"/>
    <n v="-0.1903565776625476"/>
    <x v="153"/>
    <n v="258"/>
    <n v="134"/>
    <n v="209"/>
    <n v="103"/>
    <x v="90"/>
    <x v="2"/>
    <s v="No star"/>
    <s v="No star"/>
    <s v="No star"/>
    <s v="ODF+"/>
    <s v="ODF+"/>
    <s v="ODF+"/>
    <n v="258.39"/>
    <n v="1500"/>
    <n v="17.23"/>
    <n v="300"/>
    <n v="1500"/>
    <n v="20"/>
    <n v="1154"/>
    <n v="1500"/>
    <n v="76.930000000000007"/>
    <n v="992.32"/>
    <n v="1500"/>
    <n v="66.150000000000006"/>
    <n v="2704.71"/>
    <n v="6000"/>
    <n v="45.08"/>
    <n v="1322.41"/>
    <n v="2400"/>
    <n v="55.1"/>
    <n v="1322.41"/>
    <n v="2400"/>
    <n v="55.100416666666675"/>
    <n v="1202.28"/>
    <n v="1800"/>
    <n v="66.790000000000006"/>
    <n v="1202.28"/>
    <n v="1800"/>
    <n v="66.793333333333322"/>
    <n v="300"/>
    <n v="1800"/>
    <n v="16.670000000000002"/>
    <n v="300"/>
    <n v="1800"/>
    <n v="16.666666666666664"/>
    <n v="2824.69"/>
    <n v="6000"/>
    <n v="47.08"/>
    <n v="2824.69"/>
    <n v="6000"/>
    <n v="47.078166666666668"/>
    <n v="558.39"/>
    <n v="3000"/>
    <n v="18.61"/>
    <n v="1622.41"/>
    <n v="4200"/>
    <n v="38.630000000000003"/>
    <n v="1622.41"/>
    <n v="4200"/>
    <n v="38.628809523809529"/>
  </r>
  <r>
    <n v="155"/>
    <x v="154"/>
    <s v="Raigad"/>
    <s v="Konkan"/>
    <n v="12216"/>
    <x v="3"/>
    <n v="2214"/>
    <n v="2072"/>
    <n v="2072"/>
    <n v="3325"/>
    <n v="3178"/>
    <n v="3178"/>
    <n v="3070.1"/>
    <n v="2928.3"/>
    <n v="2928.3"/>
    <n v="4349.2"/>
    <n v="4349.2"/>
    <n v="0.64757452574525742"/>
    <n v="0.87893822393822385"/>
    <n v="0.87893822393822385"/>
    <n v="9.7061654135338349E-2"/>
    <n v="0.22503461296412833"/>
    <n v="0.22503461296412833"/>
    <n v="0.18814696589687638"/>
    <x v="154"/>
    <x v="154"/>
    <x v="154"/>
    <x v="154"/>
    <n v="306.24"/>
    <n v="913.6"/>
    <n v="915"/>
    <n v="706.64"/>
    <n v="1509.3"/>
    <n v="1509.3"/>
    <n v="593.21"/>
    <n v="1412.08"/>
    <n v="1412.08"/>
    <n v="1984.11"/>
    <n v="1984.11"/>
    <n v="1.7981648380355275"/>
    <n v="0.96559763572679502"/>
    <n v="0.9625901639344262"/>
    <n v="0.21265425110381522"/>
    <n v="0.18980322003577821"/>
    <n v="0.18980322003577821"/>
    <n v="0.44453060467625277"/>
    <n v="0.27171973259305426"/>
    <x v="153"/>
    <n v="-9.4924172550916994E-2"/>
    <x v="153"/>
    <n v="232.44"/>
    <n v="298.10000000000002"/>
    <n v="295"/>
    <n v="421.09"/>
    <n v="522.70000000000005"/>
    <n v="525"/>
    <n v="365.77"/>
    <n v="453.88"/>
    <n v="453.88"/>
    <n v="1100"/>
    <n v="1100"/>
    <n v="0.29065565307176044"/>
    <n v="1.3482053002348204"/>
    <n v="1.3728813559322033"/>
    <n v="-0.2875632287634472"/>
    <n v="0.33920030610292701"/>
    <n v="0.33333333333333331"/>
    <n v="-0.17981245044700217"/>
    <n v="0.54225786551511412"/>
    <x v="13"/>
    <n v="-0.36363636363636365"/>
    <x v="4"/>
    <n v="855.72"/>
    <n v="860.25"/>
    <n v="865"/>
    <n v="1100"/>
    <n v="1147.0899999999999"/>
    <n v="1150"/>
    <n v="1056.55"/>
    <n v="1062.31"/>
    <n v="1062.31"/>
    <n v="1484.95"/>
    <n v="1484.95"/>
    <n v="0.3877787126630205"/>
    <n v="0.62439988375472255"/>
    <n v="0.61547976878612731"/>
    <n v="7.9590909090909046E-2"/>
    <n v="0.21820432572858295"/>
    <n v="0.21512173913043486"/>
    <n v="0.12398845298376793"/>
    <n v="0.31542581732262726"/>
    <x v="154"/>
    <n v="-5.8964948314758035E-2"/>
    <x v="154"/>
    <n v="50"/>
    <n v="35"/>
    <n v="23"/>
    <n v="22"/>
    <x v="133"/>
    <x v="25"/>
    <s v="No star"/>
    <s v="1 star"/>
    <s v="1 star"/>
    <s v="ODF+"/>
    <s v="ODF++"/>
    <s v="ODF++"/>
    <n v="856.91"/>
    <n v="1500"/>
    <n v="57.13"/>
    <n v="300"/>
    <n v="1500"/>
    <n v="20"/>
    <n v="1303.26"/>
    <n v="1500"/>
    <n v="86.88"/>
    <n v="1187.55"/>
    <n v="1500"/>
    <n v="79.17"/>
    <n v="3647.73"/>
    <n v="6000"/>
    <n v="60.8"/>
    <n v="1795.77"/>
    <n v="2400"/>
    <n v="74.819999999999993"/>
    <n v="1795.77"/>
    <n v="2400"/>
    <n v="74.823750000000004"/>
    <n v="1397.39"/>
    <n v="1800"/>
    <n v="77.63"/>
    <n v="1397.39"/>
    <n v="1800"/>
    <n v="77.63277777777779"/>
    <n v="700"/>
    <n v="1800"/>
    <n v="38.89"/>
    <n v="700"/>
    <n v="1800"/>
    <n v="38.888888888888893"/>
    <n v="3893.16"/>
    <n v="6000"/>
    <n v="64.89"/>
    <n v="3893.16"/>
    <n v="6000"/>
    <n v="64.885999999999996"/>
    <n v="1156.9100000000001"/>
    <n v="3000"/>
    <n v="38.56"/>
    <n v="2495.77"/>
    <n v="4200"/>
    <n v="59.42"/>
    <n v="2495.77"/>
    <n v="4200"/>
    <n v="59.423095238095236"/>
  </r>
  <r>
    <n v="156"/>
    <x v="155"/>
    <s v="Raigad"/>
    <s v="Konkan"/>
    <n v="1120547"/>
    <x v="4"/>
    <n v="2214"/>
    <n v="2072"/>
    <n v="2072"/>
    <n v="3325"/>
    <n v="3178"/>
    <n v="3178"/>
    <n v="4176.7"/>
    <n v="4089.2"/>
    <n v="4089.2"/>
    <n v="4089.2"/>
    <n v="4089.2"/>
    <n v="1.4696883468834689"/>
    <n v="1.5616216216216217"/>
    <n v="1.5616216216216217"/>
    <n v="0.64447819548872187"/>
    <n v="0.6701321585903085"/>
    <n v="0.6701321585903085"/>
    <n v="0.30914118801924978"/>
    <x v="155"/>
    <x v="155"/>
    <x v="155"/>
    <x v="155"/>
    <n v="306.24"/>
    <n v="913.6"/>
    <n v="915"/>
    <n v="706.64"/>
    <n v="1509.3"/>
    <n v="1509.3"/>
    <n v="1129.3"/>
    <n v="1955.8"/>
    <n v="1955.8"/>
    <n v="1955.8"/>
    <n v="1955.8"/>
    <n v="3.483672936259143"/>
    <n v="1.311766637478109"/>
    <n v="1.3082295081967215"/>
    <n v="0.94311106079474694"/>
    <n v="0.39934406678592743"/>
    <n v="0.39934406678592743"/>
    <n v="0.21586823696094926"/>
    <n v="7.9880355864607955E-2"/>
    <x v="154"/>
    <n v="7.9880355864607955E-2"/>
    <x v="154"/>
    <n v="232.44"/>
    <n v="298.10000000000002"/>
    <n v="295"/>
    <n v="421.09"/>
    <n v="522.70000000000005"/>
    <n v="525"/>
    <n v="710"/>
    <n v="730"/>
    <n v="730"/>
    <n v="730"/>
    <n v="730"/>
    <n v="4.592841163310962"/>
    <n v="4.3673264005367329"/>
    <n v="4.4237288135593218"/>
    <n v="2.0872260086917289"/>
    <n v="2.0610292710924045"/>
    <n v="2.0476190476190474"/>
    <n v="0.83098591549295775"/>
    <n v="1.1917808219178083"/>
    <x v="20"/>
    <n v="1.1917808219178083"/>
    <x v="12"/>
    <n v="855.72"/>
    <n v="860.25"/>
    <n v="865"/>
    <n v="1100"/>
    <n v="1147.0899999999999"/>
    <n v="1150"/>
    <n v="1120.1199999999999"/>
    <n v="1403.44"/>
    <n v="1403.44"/>
    <n v="1403.44"/>
    <n v="1403.44"/>
    <n v="0.5516757817977842"/>
    <n v="0.85486777099680333"/>
    <n v="0.84468208092485564"/>
    <n v="0.20709090909090905"/>
    <n v="0.39104167937999651"/>
    <n v="0.38752173913043486"/>
    <n v="0.18540870621004898"/>
    <n v="0.13695633586045719"/>
    <x v="155"/>
    <n v="0.13695633586045719"/>
    <x v="155"/>
    <n v="3"/>
    <n v="1"/>
    <n v="4"/>
    <n v="1"/>
    <x v="134"/>
    <x v="119"/>
    <s v="5 star"/>
    <s v="5 star"/>
    <s v="5 star"/>
    <s v="ODF++"/>
    <s v="Water Plus"/>
    <s v="Water Plus"/>
    <n v="1373.08"/>
    <n v="1500"/>
    <n v="91.54"/>
    <n v="1300"/>
    <n v="1500"/>
    <n v="86.67"/>
    <n v="1467"/>
    <n v="1500"/>
    <n v="97.8"/>
    <n v="1327.8"/>
    <n v="1500"/>
    <n v="88.52"/>
    <n v="5467.89"/>
    <n v="6000"/>
    <n v="91.13"/>
    <n v="2112.0300000000002"/>
    <n v="2400"/>
    <n v="88"/>
    <n v="2112.0300000000002"/>
    <n v="2400"/>
    <n v="88.001250000000013"/>
    <n v="1595.65"/>
    <n v="1800"/>
    <n v="88.65"/>
    <n v="1595.65"/>
    <n v="1800"/>
    <n v="88.64722222222224"/>
    <n v="1600"/>
    <n v="1800"/>
    <n v="88.89"/>
    <n v="1600"/>
    <n v="1800"/>
    <n v="88.888888888888886"/>
    <n v="5307.68"/>
    <n v="6000"/>
    <n v="88.46"/>
    <n v="5307.68"/>
    <n v="6000"/>
    <n v="88.461333333333343"/>
    <n v="2673.08"/>
    <n v="3000"/>
    <n v="89.1"/>
    <n v="3712.03"/>
    <n v="4200"/>
    <n v="88.38"/>
    <n v="3712.03"/>
    <n v="4200"/>
    <n v="88.381666666666675"/>
  </r>
  <r>
    <n v="157"/>
    <x v="156"/>
    <s v="Raigad"/>
    <s v="Konkan"/>
    <n v="180020"/>
    <x v="0"/>
    <n v="2214"/>
    <n v="2072"/>
    <n v="2072"/>
    <n v="3325"/>
    <n v="3178"/>
    <n v="3178"/>
    <n v="3878.5"/>
    <n v="3782.7"/>
    <n v="3782.7"/>
    <n v="4344.1000000000004"/>
    <n v="4344.1000000000004"/>
    <n v="1.0775700090334235"/>
    <n v="1.0098938223938223"/>
    <n v="1.0098938223938223"/>
    <n v="0.38338045112781949"/>
    <n v="0.31041535556954059"/>
    <n v="0.31041535556954059"/>
    <n v="0.18595848910661333"/>
    <x v="156"/>
    <x v="156"/>
    <x v="156"/>
    <x v="156"/>
    <n v="306.24"/>
    <n v="913.6"/>
    <n v="915"/>
    <n v="706.64"/>
    <n v="1509.3"/>
    <n v="1509.3"/>
    <n v="948.15"/>
    <n v="1786.5"/>
    <n v="1786.5"/>
    <n v="2014.9"/>
    <n v="2014.9"/>
    <n v="2.7320728840125392"/>
    <n v="0.91995402802101567"/>
    <n v="0.91701639344262287"/>
    <n v="0.61738650515113791"/>
    <n v="0.16217451798847146"/>
    <n v="0.16217451798847146"/>
    <n v="0.20541053630754638"/>
    <n v="-1.8152812762384587E-2"/>
    <x v="155"/>
    <n v="-0.12945059308154258"/>
    <x v="155"/>
    <n v="232.44"/>
    <n v="298.10000000000002"/>
    <n v="295"/>
    <n v="421.09"/>
    <n v="522.70000000000005"/>
    <n v="525"/>
    <n v="566.66"/>
    <n v="651.51"/>
    <n v="651.51"/>
    <n v="1020"/>
    <n v="1020"/>
    <n v="2.0115298571674409"/>
    <n v="2.6900369003690034"/>
    <n v="2.7288135593220337"/>
    <n v="0.6623524662186232"/>
    <n v="1.1044576238760282"/>
    <n v="1.0952380952380953"/>
    <n v="0.2353086506900082"/>
    <n v="0.68838544304768923"/>
    <x v="17"/>
    <n v="7.8431372549019607E-2"/>
    <x v="10"/>
    <n v="855.72"/>
    <n v="860.25"/>
    <n v="865"/>
    <n v="1100"/>
    <n v="1147.0899999999999"/>
    <n v="1150"/>
    <n v="1201.1099999999999"/>
    <n v="1344.7"/>
    <n v="1344.7"/>
    <n v="1496.04"/>
    <n v="1496.04"/>
    <n v="0.47769130089281536"/>
    <n v="0.52331299040976464"/>
    <n v="0.51494797687861282"/>
    <n v="0.14953636363636363"/>
    <n v="0.1423951041330673"/>
    <n v="0.13950434782608701"/>
    <n v="5.2767856399497229E-2"/>
    <n v="-2.5485238343124845E-2"/>
    <x v="156"/>
    <n v="-0.12406753830111487"/>
    <x v="156"/>
    <n v="20"/>
    <n v="5"/>
    <n v="27"/>
    <n v="6"/>
    <x v="50"/>
    <x v="51"/>
    <s v="1 star"/>
    <s v="3 star"/>
    <s v="3 star"/>
    <s v="ODF++"/>
    <s v="ODF++"/>
    <s v="ODF++"/>
    <n v="1142.9100000000001"/>
    <n v="1500"/>
    <n v="76.19"/>
    <n v="700"/>
    <n v="1500"/>
    <n v="46.67"/>
    <n v="1492.34"/>
    <n v="1500"/>
    <n v="99.49"/>
    <n v="1264.49"/>
    <n v="1500"/>
    <n v="84.3"/>
    <n v="4599.74"/>
    <n v="6000"/>
    <n v="76.66"/>
    <n v="1754.07"/>
    <n v="2400"/>
    <n v="73.09"/>
    <n v="1754.07"/>
    <n v="2400"/>
    <n v="73.086249999999993"/>
    <n v="1310.43"/>
    <n v="1800"/>
    <n v="72.8"/>
    <n v="1310.43"/>
    <n v="1800"/>
    <n v="72.801666666666677"/>
    <n v="1100"/>
    <n v="1800"/>
    <n v="61.11"/>
    <n v="1100"/>
    <n v="1800"/>
    <n v="61.111111111111114"/>
    <n v="4164.5"/>
    <n v="6000"/>
    <n v="69.41"/>
    <n v="4164.5"/>
    <n v="6000"/>
    <n v="69.408333333333331"/>
    <n v="1842.91"/>
    <n v="3000"/>
    <n v="61.43"/>
    <n v="2854.07"/>
    <n v="4200"/>
    <n v="67.95"/>
    <n v="2854.07"/>
    <n v="4200"/>
    <n v="67.954047619047614"/>
  </r>
  <r>
    <n v="158"/>
    <x v="157"/>
    <s v="Raigad"/>
    <s v="Konkan"/>
    <n v="37852"/>
    <x v="2"/>
    <n v="2214"/>
    <n v="2072"/>
    <n v="2072"/>
    <n v="3325"/>
    <n v="3178"/>
    <n v="3178"/>
    <n v="3400"/>
    <n v="3298.6"/>
    <n v="3298.6"/>
    <n v="4601.3999999999996"/>
    <n v="4601.3999999999996"/>
    <n v="0.91311653116531177"/>
    <n v="0.85041988416988423"/>
    <n v="0.85041988416988423"/>
    <n v="0.27387669172932338"/>
    <n v="0.20644115796098181"/>
    <n v="0.20644115796098181"/>
    <n v="0.2457764705882354"/>
    <x v="157"/>
    <x v="157"/>
    <x v="157"/>
    <x v="157"/>
    <n v="306.24"/>
    <n v="913.6"/>
    <n v="915"/>
    <n v="706.64"/>
    <n v="1509.3"/>
    <n v="1509.3"/>
    <n v="737.03"/>
    <n v="1543.8"/>
    <n v="1543.8"/>
    <n v="2033.9"/>
    <n v="2033.9"/>
    <n v="2.6450169801462904"/>
    <n v="1.0801335376532399"/>
    <n v="1.0769508196721311"/>
    <n v="0.57965866636476848"/>
    <n v="0.25913337308686157"/>
    <n v="0.25913337308686157"/>
    <n v="0.51452451053552783"/>
    <n v="0.23099494753206382"/>
    <x v="156"/>
    <n v="-6.563252863955947E-2"/>
    <x v="156"/>
    <n v="232.44"/>
    <n v="298.10000000000002"/>
    <n v="295"/>
    <n v="421.09"/>
    <n v="522.70000000000005"/>
    <n v="525"/>
    <n v="433.64"/>
    <n v="570"/>
    <n v="570"/>
    <n v="1100"/>
    <n v="1100"/>
    <n v="0.72087420409568059"/>
    <n v="1.3482053002348204"/>
    <n v="1.3728813559322033"/>
    <n v="-5.0084305017929605E-2"/>
    <n v="0.33920030610292701"/>
    <n v="0.33333333333333331"/>
    <n v="-7.7575869384743076E-2"/>
    <n v="0.22807017543859648"/>
    <x v="6"/>
    <n v="-0.36363636363636365"/>
    <x v="4"/>
    <n v="855.72"/>
    <n v="860.25"/>
    <n v="865"/>
    <n v="1100"/>
    <n v="1147.0899999999999"/>
    <n v="1150"/>
    <n v="1114.93"/>
    <n v="1184.79"/>
    <n v="1184.79"/>
    <n v="1531.86"/>
    <n v="1531.86"/>
    <n v="0.48313700743233773"/>
    <n v="0.43407149084568447"/>
    <n v="0.42619653179190758"/>
    <n v="0.15377272727272737"/>
    <n v="7.5469230836290244E-2"/>
    <n v="7.2747826086956596E-2"/>
    <n v="0.13832258527441185"/>
    <n v="4.1247816068670499E-2"/>
    <x v="157"/>
    <n v="-0.19466530884023334"/>
    <x v="157"/>
    <n v="20"/>
    <n v="18"/>
    <n v="29"/>
    <n v="28"/>
    <x v="122"/>
    <x v="31"/>
    <s v="1 star"/>
    <s v="1 star"/>
    <s v="1 star"/>
    <s v="ODF"/>
    <s v="ODF++"/>
    <s v="ODF++"/>
    <n v="1116.25"/>
    <n v="1500"/>
    <n v="74.42"/>
    <n v="400"/>
    <n v="1500"/>
    <n v="26.67"/>
    <n v="1450.24"/>
    <n v="1500"/>
    <n v="96.68"/>
    <n v="1269.1500000000001"/>
    <n v="1500"/>
    <n v="84.61"/>
    <n v="4235.6400000000003"/>
    <n v="6000"/>
    <n v="70.59"/>
    <n v="1900.41"/>
    <n v="2400"/>
    <n v="79.180000000000007"/>
    <n v="1900.41"/>
    <n v="2400"/>
    <n v="79.183750000000003"/>
    <n v="1233.6600000000001"/>
    <n v="1800"/>
    <n v="68.540000000000006"/>
    <n v="1233.6600000000001"/>
    <n v="1800"/>
    <n v="68.536666666666662"/>
    <n v="700"/>
    <n v="1800"/>
    <n v="38.89"/>
    <n v="700"/>
    <n v="1800"/>
    <n v="38.888888888888893"/>
    <n v="3834.07"/>
    <n v="6000"/>
    <n v="63.9"/>
    <n v="3834.07"/>
    <n v="6000"/>
    <n v="63.901166666666661"/>
    <n v="1516.25"/>
    <n v="3000"/>
    <n v="50.54"/>
    <n v="2600.41"/>
    <n v="4200"/>
    <n v="61.91"/>
    <n v="2600.41"/>
    <n v="4200"/>
    <n v="61.9145238095238"/>
  </r>
  <r>
    <n v="159"/>
    <x v="158"/>
    <s v="Raigad"/>
    <s v="Konkan"/>
    <n v="5297"/>
    <x v="3"/>
    <n v="2214"/>
    <n v="2072"/>
    <n v="2072"/>
    <n v="3325"/>
    <n v="3178"/>
    <n v="3178"/>
    <n v="3070.1"/>
    <n v="2928.3"/>
    <n v="2928.3"/>
    <n v="4349.2"/>
    <n v="4349.2"/>
    <n v="0.11708220415537479"/>
    <n v="0.17652027027027026"/>
    <n v="0.17652027027027026"/>
    <n v="-0.25617443609022561"/>
    <n v="-0.23292951541850221"/>
    <n v="-0.23292951541850221"/>
    <n v="-0.19441711996351915"/>
    <x v="158"/>
    <x v="158"/>
    <x v="158"/>
    <x v="158"/>
    <n v="306.24"/>
    <n v="913.6"/>
    <n v="915"/>
    <n v="706.64"/>
    <n v="1509.3"/>
    <n v="1509.3"/>
    <n v="593.21"/>
    <n v="1412.08"/>
    <n v="1412.08"/>
    <n v="1984.11"/>
    <n v="1984.11"/>
    <n v="-0.23432601880877749"/>
    <n v="3.2300788091068289E-2"/>
    <n v="3.0721311475409852E-2"/>
    <n v="-0.66817615759085247"/>
    <n v="-0.37513416815742395"/>
    <n v="-0.37513416815742395"/>
    <n v="-0.60472682523895416"/>
    <n v="-0.33211291144977617"/>
    <x v="157"/>
    <n v="-0.52466849116228442"/>
    <x v="15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8847286495582663"/>
    <n v="0.38870095902353979"/>
    <n v="0.38107514450867064"/>
    <n v="-7.5454545454545455E-2"/>
    <n v="4.144400177841337E-2"/>
    <n v="3.8808695652174006E-2"/>
    <n v="-3.7433155080213859E-2"/>
    <n v="0.12455874462256795"/>
    <x v="158"/>
    <n v="-0.1955082662715916"/>
    <x v="158"/>
    <n v="322"/>
    <n v="149"/>
    <n v="365"/>
    <n v="147"/>
    <x v="135"/>
    <x v="120"/>
    <s v="No star"/>
    <s v="No star"/>
    <s v="No star"/>
    <s v="ODF+"/>
    <s v="ODF+"/>
    <s v="ODF+"/>
    <n v="234.48"/>
    <n v="1500"/>
    <n v="15.63"/>
    <n v="300"/>
    <n v="1500"/>
    <n v="20"/>
    <n v="921.74"/>
    <n v="1500"/>
    <n v="61.45"/>
    <n v="1017"/>
    <n v="1500"/>
    <n v="67.8"/>
    <n v="2473.2199999999998"/>
    <n v="6000"/>
    <n v="41.22"/>
    <n v="943.11"/>
    <n v="2400"/>
    <n v="39.299999999999997"/>
    <n v="943.11"/>
    <n v="2400"/>
    <n v="39.296250000000001"/>
    <n v="1194.6300000000001"/>
    <n v="1800"/>
    <n v="66.37"/>
    <n v="1194.6300000000001"/>
    <n v="1800"/>
    <n v="66.368333333333339"/>
    <n v="300"/>
    <n v="1800"/>
    <n v="16.670000000000002"/>
    <n v="300"/>
    <n v="1800"/>
    <n v="16.666666666666664"/>
    <n v="2437.75"/>
    <n v="6000"/>
    <n v="40.630000000000003"/>
    <n v="2437.75"/>
    <n v="6000"/>
    <n v="40.629166666666663"/>
    <n v="534.48"/>
    <n v="3000"/>
    <n v="17.82"/>
    <n v="1243.1099999999999"/>
    <n v="4200"/>
    <n v="29.6"/>
    <n v="1243.1099999999999"/>
    <n v="4200"/>
    <n v="29.597857142857144"/>
  </r>
  <r>
    <n v="160"/>
    <x v="159"/>
    <s v="Raigad"/>
    <s v="Konkan"/>
    <n v="20849"/>
    <x v="3"/>
    <n v="2214"/>
    <n v="2072"/>
    <n v="2072"/>
    <n v="3325"/>
    <n v="3178"/>
    <n v="3178"/>
    <n v="3070.1"/>
    <n v="2928.3"/>
    <n v="2928.3"/>
    <n v="4349.2"/>
    <n v="4349.2"/>
    <n v="0.675672990063234"/>
    <n v="0.57642374517374517"/>
    <n v="0.57642374517374517"/>
    <n v="0.11577142857142859"/>
    <n v="2.7800503461296384E-2"/>
    <n v="2.7800503461296384E-2"/>
    <n v="0.20841014950653078"/>
    <x v="159"/>
    <x v="159"/>
    <x v="159"/>
    <x v="159"/>
    <n v="306.24"/>
    <n v="913.6"/>
    <n v="915"/>
    <n v="706.64"/>
    <n v="1509.3"/>
    <n v="1509.3"/>
    <n v="593.21"/>
    <n v="1412.08"/>
    <n v="1412.08"/>
    <n v="1984.11"/>
    <n v="1984.11"/>
    <n v="1.1230080982236152"/>
    <n v="0.87767075306479858"/>
    <n v="0.87479781420765035"/>
    <n v="-7.9941695913053334E-2"/>
    <n v="0.13657987146359246"/>
    <n v="0.13657987146359246"/>
    <n v="9.5986244331686815E-2"/>
    <n v="0.21483202084867722"/>
    <x v="158"/>
    <n v="-0.13541083911678276"/>
    <x v="158"/>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41898050764268679"/>
    <n v="0.22163324614937527"/>
    <n v="0.21492485549132959"/>
    <n v="0.10386363636363637"/>
    <n v="-8.3846951852077731E-2"/>
    <n v="-8.6165217391304283E-2"/>
    <n v="0.14925938195068861"/>
    <n v="-1.0731330779150967E-2"/>
    <x v="159"/>
    <n v="-0.29229266978686147"/>
    <x v="159"/>
    <n v="41"/>
    <n v="30"/>
    <n v="83"/>
    <n v="54"/>
    <x v="136"/>
    <x v="121"/>
    <s v="No star"/>
    <s v="No star"/>
    <s v="No star"/>
    <s v="ODF++"/>
    <s v="ODF++"/>
    <s v="ODF++"/>
    <n v="650.15"/>
    <n v="1500"/>
    <n v="43.34"/>
    <n v="500"/>
    <n v="1500"/>
    <n v="33.33"/>
    <n v="1345.53"/>
    <n v="1500"/>
    <n v="89.7"/>
    <n v="1214.25"/>
    <n v="1500"/>
    <n v="80.95"/>
    <n v="3709.94"/>
    <n v="6000"/>
    <n v="61.83"/>
    <n v="1715.44"/>
    <n v="2400"/>
    <n v="71.48"/>
    <n v="1715.44"/>
    <n v="2400"/>
    <n v="71.476666666666659"/>
    <n v="1050.9100000000001"/>
    <n v="1800"/>
    <n v="58.38"/>
    <n v="1050.9100000000001"/>
    <n v="1800"/>
    <n v="58.38388888888889"/>
    <n v="500"/>
    <n v="1800"/>
    <n v="27.78"/>
    <n v="500"/>
    <n v="1800"/>
    <n v="27.777777777777779"/>
    <n v="3266.35"/>
    <n v="6000"/>
    <n v="54.44"/>
    <n v="3266.35"/>
    <n v="6000"/>
    <n v="54.439166666666658"/>
    <n v="1150.1500000000001"/>
    <n v="3000"/>
    <n v="38.340000000000003"/>
    <n v="2215.44"/>
    <n v="4200"/>
    <n v="52.75"/>
    <n v="2215.44"/>
    <n v="4200"/>
    <n v="52.748571428571431"/>
  </r>
  <r>
    <n v="161"/>
    <x v="160"/>
    <s v="Raigad"/>
    <s v="Konkan"/>
    <n v="15123"/>
    <x v="3"/>
    <n v="2214"/>
    <n v="2072"/>
    <n v="2072"/>
    <n v="3325"/>
    <n v="3178"/>
    <n v="3178"/>
    <n v="3070.1"/>
    <n v="2928.3"/>
    <n v="2928.3"/>
    <n v="4349.2"/>
    <n v="4349.2"/>
    <n v="0.61351400180668481"/>
    <n v="0.46383204633204633"/>
    <n v="0.46383204633204633"/>
    <n v="7.4381954887218091E-2"/>
    <n v="-4.5607300188798001E-2"/>
    <n v="-4.5607300188798001E-2"/>
    <n v="0.16358424807009553"/>
    <x v="160"/>
    <x v="160"/>
    <x v="160"/>
    <x v="160"/>
    <n v="306.24"/>
    <n v="913.6"/>
    <n v="915"/>
    <n v="706.64"/>
    <n v="1509.3"/>
    <n v="1509.3"/>
    <n v="593.21"/>
    <n v="1412.08"/>
    <n v="1412.08"/>
    <n v="1984.11"/>
    <n v="1984.11"/>
    <n v="1.2789968652037615"/>
    <n v="0.78707311733800356"/>
    <n v="0.78433879781420768"/>
    <n v="-1.2340088305219104E-2"/>
    <n v="8.1739879414298097E-2"/>
    <n v="8.1739879414298097E-2"/>
    <n v="0.17651421924782104"/>
    <n v="0.15621636167922509"/>
    <x v="159"/>
    <n v="-0.17712727620948426"/>
    <x v="15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693240779694291"/>
    <n v="0.27915140947399025"/>
    <n v="0.2721271676300579"/>
    <n v="0.14302727272727267"/>
    <n v="-4.0711713989311928E-2"/>
    <n v="-4.313913043478252E-2"/>
    <n v="0.19003359992428184"/>
    <n v="3.5846410181585561E-2"/>
    <x v="160"/>
    <n v="-0.25897168254823388"/>
    <x v="160"/>
    <n v="60"/>
    <n v="42"/>
    <n v="145"/>
    <n v="79"/>
    <x v="93"/>
    <x v="122"/>
    <s v="No star"/>
    <s v="No star"/>
    <s v="No star"/>
    <s v="ODF+"/>
    <s v="ODF+"/>
    <s v="ODF+"/>
    <n v="697.92"/>
    <n v="1500"/>
    <n v="46.53"/>
    <n v="300"/>
    <n v="1500"/>
    <n v="20"/>
    <n v="1317.07"/>
    <n v="1500"/>
    <n v="87.8"/>
    <n v="1257.33"/>
    <n v="1500"/>
    <n v="83.82"/>
    <n v="3572.32"/>
    <n v="6000"/>
    <n v="59.54"/>
    <n v="1632.67"/>
    <n v="2400"/>
    <n v="68.03"/>
    <n v="1632.67"/>
    <n v="2400"/>
    <n v="68.02791666666667"/>
    <n v="1100.3900000000001"/>
    <n v="1800"/>
    <n v="61.13"/>
    <n v="1100.3900000000001"/>
    <n v="1800"/>
    <n v="61.132777777777783"/>
    <n v="300"/>
    <n v="1800"/>
    <n v="16.670000000000002"/>
    <n v="300"/>
    <n v="1800"/>
    <n v="16.666666666666664"/>
    <n v="3033.06"/>
    <n v="6000"/>
    <n v="50.55"/>
    <n v="3033.06"/>
    <n v="6000"/>
    <n v="50.551000000000002"/>
    <n v="997.92"/>
    <n v="3000"/>
    <n v="33.26"/>
    <n v="1932.67"/>
    <n v="4200"/>
    <n v="46.02"/>
    <n v="1932.67"/>
    <n v="4200"/>
    <n v="46.015952380952385"/>
  </r>
  <r>
    <n v="162"/>
    <x v="161"/>
    <s v="Raigad"/>
    <s v="Konkan"/>
    <n v="5734"/>
    <x v="3"/>
    <n v="2214"/>
    <n v="2072"/>
    <n v="2072"/>
    <n v="3325"/>
    <n v="3178"/>
    <n v="3178"/>
    <n v="3070.1"/>
    <n v="2928.3"/>
    <n v="2928.3"/>
    <n v="4349.2"/>
    <n v="4349.2"/>
    <n v="0.63705962059620591"/>
    <n v="0.53874034749034749"/>
    <n v="0.53874034749034749"/>
    <n v="9.0060150375939799E-2"/>
    <n v="3.2315921963499E-3"/>
    <n v="3.2315921963499E-3"/>
    <n v="0.18056415100485323"/>
    <x v="161"/>
    <x v="161"/>
    <x v="161"/>
    <x v="161"/>
    <n v="306.24"/>
    <n v="913.6"/>
    <n v="915"/>
    <n v="706.64"/>
    <n v="1509.3"/>
    <n v="1509.3"/>
    <n v="593.21"/>
    <n v="1412.08"/>
    <n v="1412.08"/>
    <n v="1984.11"/>
    <n v="1984.11"/>
    <n v="1.0669083072100314"/>
    <n v="0.667327057793345"/>
    <n v="0.66477595628415298"/>
    <n v="-0.10425393411072111"/>
    <n v="9.2559464652488092E-3"/>
    <n v="9.2559464652488092E-3"/>
    <n v="6.702516815293065E-2"/>
    <n v="7.8741997620531454E-2"/>
    <x v="160"/>
    <n v="-0.23226534819138048"/>
    <x v="16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50874117702052057"/>
    <n v="0.58674803836094158"/>
    <n v="0.5780346820809249"/>
    <n v="0.17369090909090903"/>
    <n v="0.18996765728931478"/>
    <n v="0.18695652173913044"/>
    <n v="0.22195826037575125"/>
    <n v="0.28493565908256541"/>
    <x v="161"/>
    <n v="-8.0777130543115958E-2"/>
    <x v="161"/>
    <n v="53"/>
    <n v="36"/>
    <n v="103"/>
    <n v="62"/>
    <x v="137"/>
    <x v="123"/>
    <s v="No star"/>
    <s v="No star"/>
    <s v="No star"/>
    <s v="ODF+"/>
    <s v="ODF+"/>
    <s v="ODF+"/>
    <n v="632.97"/>
    <n v="1500"/>
    <n v="42.2"/>
    <n v="300"/>
    <n v="1500"/>
    <n v="20"/>
    <n v="1400.43"/>
    <n v="1500"/>
    <n v="93.36"/>
    <n v="1291.06"/>
    <n v="1500"/>
    <n v="86.07"/>
    <n v="3624.45"/>
    <n v="6000"/>
    <n v="60.41"/>
    <n v="1523.27"/>
    <n v="2400"/>
    <n v="63.47"/>
    <n v="1523.27"/>
    <n v="2400"/>
    <n v="63.469583333333333"/>
    <n v="1365"/>
    <n v="1800"/>
    <n v="75.83"/>
    <n v="1365"/>
    <n v="1800"/>
    <n v="75.833333333333329"/>
    <n v="300"/>
    <n v="1800"/>
    <n v="16.670000000000002"/>
    <n v="300"/>
    <n v="1800"/>
    <n v="16.666666666666664"/>
    <n v="3188.27"/>
    <n v="6000"/>
    <n v="53.14"/>
    <n v="3188.27"/>
    <n v="6000"/>
    <n v="53.137833333333326"/>
    <n v="932.97"/>
    <n v="3000"/>
    <n v="31.1"/>
    <n v="1823.27"/>
    <n v="4200"/>
    <n v="43.41"/>
    <n v="1823.27"/>
    <n v="4200"/>
    <n v="43.411190476190477"/>
  </r>
  <r>
    <n v="163"/>
    <x v="162"/>
    <s v="Raigad"/>
    <s v="Konkan"/>
    <n v="30439"/>
    <x v="2"/>
    <n v="2214"/>
    <n v="2072"/>
    <n v="2072"/>
    <n v="3325"/>
    <n v="3178"/>
    <n v="3178"/>
    <n v="3400"/>
    <n v="3298.6"/>
    <n v="3298.6"/>
    <n v="4601.3999999999996"/>
    <n v="4601.3999999999996"/>
    <n v="0.46832881662149961"/>
    <n v="0.388957528957529"/>
    <n v="0.388957528957529"/>
    <n v="-2.2291729323308238E-2"/>
    <n v="-9.4424166142227789E-2"/>
    <n v="-9.4424166142227789E-2"/>
    <n v="-4.3858823529411735E-2"/>
    <x v="162"/>
    <x v="162"/>
    <x v="162"/>
    <x v="162"/>
    <n v="306.24"/>
    <n v="913.6"/>
    <n v="915"/>
    <n v="706.64"/>
    <n v="1509.3"/>
    <n v="1509.3"/>
    <n v="737.03"/>
    <n v="1543.8"/>
    <n v="1543.8"/>
    <n v="2033.9"/>
    <n v="2033.9"/>
    <n v="0.8376763322884011"/>
    <n v="0.41175569176882654"/>
    <n v="0.40959562841530051"/>
    <n v="-0.20359730555870034"/>
    <n v="-0.14544490823560591"/>
    <n v="-0.14544490823560591"/>
    <n v="-0.23643542325278483"/>
    <n v="-0.16454203912423887"/>
    <x v="161"/>
    <n v="-0.3658586951177541"/>
    <x v="161"/>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10984901603328191"/>
    <n v="0.26491136297587919"/>
    <n v="0.25796531791907529"/>
    <n v="-0.13661818181818181"/>
    <n v="-5.1390910913703215E-2"/>
    <n v="-5.3791304347826002E-2"/>
    <n v="-0.14817970634927755"/>
    <n v="-8.1575637876754412E-2"/>
    <x v="162"/>
    <n v="-0.28966093507239554"/>
    <x v="162"/>
    <n v="77"/>
    <n v="54"/>
    <n v="124"/>
    <n v="75"/>
    <x v="78"/>
    <x v="5"/>
    <s v="No star"/>
    <s v="No star"/>
    <s v="No star"/>
    <s v="ODF++"/>
    <s v="ODF++"/>
    <s v="ODF++"/>
    <n v="562.77"/>
    <n v="1500"/>
    <n v="37.520000000000003"/>
    <n v="500"/>
    <n v="1500"/>
    <n v="33.33"/>
    <n v="1238.3900000000001"/>
    <n v="1500"/>
    <n v="82.56"/>
    <n v="949.72"/>
    <n v="1500"/>
    <n v="63.31"/>
    <n v="3250.88"/>
    <n v="6000"/>
    <n v="54.18"/>
    <n v="1289.78"/>
    <n v="2400"/>
    <n v="53.74"/>
    <n v="1289.78"/>
    <n v="2400"/>
    <n v="53.740833333333335"/>
    <n v="1088.1400000000001"/>
    <n v="1800"/>
    <n v="60.45"/>
    <n v="1088.1400000000001"/>
    <n v="1800"/>
    <n v="60.452222222222233"/>
    <n v="500"/>
    <n v="1800"/>
    <n v="27.78"/>
    <n v="500"/>
    <n v="1800"/>
    <n v="27.777777777777779"/>
    <n v="2877.92"/>
    <n v="6000"/>
    <n v="47.97"/>
    <n v="2877.92"/>
    <n v="6000"/>
    <n v="47.965333333333334"/>
    <n v="1062.77"/>
    <n v="3000"/>
    <n v="35.43"/>
    <n v="1789.78"/>
    <n v="4200"/>
    <n v="42.61"/>
    <n v="1789.78"/>
    <n v="4200"/>
    <n v="42.613809523809522"/>
  </r>
  <r>
    <n v="164"/>
    <x v="163"/>
    <s v="Ratnagiri"/>
    <s v="Konkan"/>
    <n v="55139"/>
    <x v="1"/>
    <n v="2214"/>
    <n v="2072"/>
    <n v="2072"/>
    <n v="3325"/>
    <n v="3178"/>
    <n v="3178"/>
    <n v="3595.3"/>
    <n v="3469.2"/>
    <n v="3469.2"/>
    <n v="4328.8"/>
    <n v="4328.8"/>
    <n v="0.47746160794941278"/>
    <n v="0.42622104247104253"/>
    <n v="0.42622104247104253"/>
    <n v="-1.6210526315789502E-2"/>
    <n v="-7.012901195720575E-2"/>
    <n v="-7.012901195720575E-2"/>
    <n v="-9.0173281784552126E-2"/>
    <x v="163"/>
    <x v="163"/>
    <x v="163"/>
    <x v="163"/>
    <n v="306.24"/>
    <n v="913.6"/>
    <n v="915"/>
    <n v="706.64"/>
    <n v="1509.3"/>
    <n v="1509.3"/>
    <n v="829.22"/>
    <n v="1623.2"/>
    <n v="1623.2"/>
    <n v="1999.6"/>
    <n v="1999.6"/>
    <n v="1.6849529780564263"/>
    <n v="0.44750437828371281"/>
    <n v="0.44528961748633888"/>
    <n v="0.16359107890863811"/>
    <n v="-0.12380573775922607"/>
    <n v="-0.12380573775922607"/>
    <n v="-8.4175490219724775E-3"/>
    <n v="-0.18528831936914736"/>
    <x v="162"/>
    <n v="-0.3386477295459091"/>
    <x v="162"/>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33087925957088754"/>
    <n v="0.54918918918918924"/>
    <n v="0.54068208092485559"/>
    <n v="3.5327272727272638E-2"/>
    <n v="0.16180073054424687"/>
    <n v="0.15886086956521744"/>
    <n v="-2.1244779043984967E-2"/>
    <n v="7.1354497439566525E-2"/>
    <x v="163"/>
    <n v="-0.11676287552936956"/>
    <x v="163"/>
    <n v="50"/>
    <n v="30"/>
    <n v="65"/>
    <n v="36"/>
    <x v="81"/>
    <x v="124"/>
    <s v="No star"/>
    <s v="No star"/>
    <s v="No star"/>
    <s v="ODF+"/>
    <s v="ODF+"/>
    <s v="ODF+"/>
    <n v="822.24"/>
    <n v="1500"/>
    <n v="54.82"/>
    <n v="300"/>
    <n v="1500"/>
    <n v="20"/>
    <n v="1010"/>
    <n v="1500"/>
    <n v="67.33"/>
    <n v="1138.8599999999999"/>
    <n v="1500"/>
    <n v="75.92"/>
    <n v="3271.1"/>
    <n v="6000"/>
    <n v="54.52"/>
    <n v="1322.44"/>
    <n v="2400"/>
    <n v="55.1"/>
    <n v="1322.44"/>
    <n v="2400"/>
    <n v="55.101666666666674"/>
    <n v="1332.69"/>
    <n v="1800"/>
    <n v="74.040000000000006"/>
    <n v="1332.69"/>
    <n v="1800"/>
    <n v="74.038333333333341"/>
    <n v="300"/>
    <n v="1800"/>
    <n v="16.670000000000002"/>
    <n v="300"/>
    <n v="1800"/>
    <n v="16.666666666666664"/>
    <n v="2955.13"/>
    <n v="6000"/>
    <n v="49.25"/>
    <n v="2955.13"/>
    <n v="6000"/>
    <n v="49.252166666666668"/>
    <n v="1122.24"/>
    <n v="3000"/>
    <n v="37.409999999999997"/>
    <n v="1622.44"/>
    <n v="4200"/>
    <n v="38.630000000000003"/>
    <n v="1622.44"/>
    <n v="4200"/>
    <n v="38.62952380952381"/>
  </r>
  <r>
    <n v="165"/>
    <x v="164"/>
    <s v="Ratnagiri"/>
    <s v="Konkan"/>
    <n v="15713"/>
    <x v="3"/>
    <n v="2214"/>
    <n v="2072"/>
    <n v="2072"/>
    <n v="3325"/>
    <n v="3178"/>
    <n v="3178"/>
    <n v="3070.1"/>
    <n v="2928.3"/>
    <n v="2928.3"/>
    <n v="4349.2"/>
    <n v="4349.2"/>
    <n v="0.66191960252935855"/>
    <n v="0.4437306949806949"/>
    <n v="0.4437306949806949"/>
    <n v="0.1066135338345864"/>
    <n v="-5.8713027061044726E-2"/>
    <n v="-5.8713027061044726E-2"/>
    <n v="0.19849190580111392"/>
    <x v="164"/>
    <x v="164"/>
    <x v="164"/>
    <x v="164"/>
    <n v="306.24"/>
    <n v="913.6"/>
    <n v="915"/>
    <n v="706.64"/>
    <n v="1509.3"/>
    <n v="1509.3"/>
    <n v="593.21"/>
    <n v="1412.08"/>
    <n v="1412.08"/>
    <n v="1984.11"/>
    <n v="1984.11"/>
    <n v="1.9922609717868338"/>
    <n v="0.87831654991243424"/>
    <n v="0.87544262295081965"/>
    <n v="0.29677063285407002"/>
    <n v="0.13697078115682768"/>
    <n v="0.13697078115682768"/>
    <n v="0.54473120817248522"/>
    <n v="0.2152498442014617"/>
    <x v="163"/>
    <n v="-0.13511347657135941"/>
    <x v="16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6978217173841915"/>
    <n v="0.13383318802673641"/>
    <n v="0.12760693641618498"/>
    <n v="6.5590909090909172E-2"/>
    <n v="-0.14969182888875324"/>
    <n v="-0.15184347826086958"/>
    <n v="0.10941271118262282"/>
    <n v="-8.1831103915053008E-2"/>
    <x v="164"/>
    <n v="-0.34315633523014244"/>
    <x v="164"/>
    <n v="43"/>
    <n v="31"/>
    <n v="157"/>
    <n v="83"/>
    <x v="138"/>
    <x v="125"/>
    <s v="No star"/>
    <s v="No star"/>
    <s v="No star"/>
    <s v="ODF+"/>
    <s v="ODF+"/>
    <s v="ODF+"/>
    <n v="916.35"/>
    <n v="1500"/>
    <n v="61.09"/>
    <n v="300"/>
    <n v="1500"/>
    <n v="20"/>
    <n v="1291"/>
    <n v="1500"/>
    <n v="86.07"/>
    <n v="1172.1500000000001"/>
    <n v="1500"/>
    <n v="78.14"/>
    <n v="3679.49"/>
    <n v="6000"/>
    <n v="61.32"/>
    <n v="1716.03"/>
    <n v="2400"/>
    <n v="71.5"/>
    <n v="1716.03"/>
    <n v="2400"/>
    <n v="71.501249999999999"/>
    <n v="975.38"/>
    <n v="1800"/>
    <n v="54.19"/>
    <n v="975.38"/>
    <n v="1800"/>
    <n v="54.187777777777782"/>
    <n v="300"/>
    <n v="1800"/>
    <n v="16.670000000000002"/>
    <n v="300"/>
    <n v="1800"/>
    <n v="16.666666666666664"/>
    <n v="2991.41"/>
    <n v="6000"/>
    <n v="49.86"/>
    <n v="2991.41"/>
    <n v="6000"/>
    <n v="49.856833333333334"/>
    <n v="1216.3499999999999"/>
    <n v="3000"/>
    <n v="40.549999999999997"/>
    <n v="2016.03"/>
    <n v="4200"/>
    <n v="48"/>
    <n v="2016.03"/>
    <n v="4200"/>
    <n v="48.000714285714288"/>
  </r>
  <r>
    <n v="166"/>
    <x v="165"/>
    <s v="Ratnagiri"/>
    <s v="Konkan"/>
    <n v="12689"/>
    <x v="3"/>
    <n v="2214"/>
    <n v="2072"/>
    <n v="2072"/>
    <n v="3325"/>
    <n v="3178"/>
    <n v="3178"/>
    <n v="3070.1"/>
    <n v="2928.3"/>
    <n v="2928.3"/>
    <n v="4349.2"/>
    <n v="4349.2"/>
    <n v="0.37567750677506773"/>
    <n v="0.25359555984555976"/>
    <n v="0.25359555984555976"/>
    <n v="-8.3984962406015037E-2"/>
    <n v="-0.18267778477029584"/>
    <n v="-0.18267778477029584"/>
    <n v="-7.9313377414416183E-3"/>
    <x v="165"/>
    <x v="165"/>
    <x v="165"/>
    <x v="165"/>
    <n v="306.24"/>
    <n v="913.6"/>
    <n v="915"/>
    <n v="706.64"/>
    <n v="1509.3"/>
    <n v="1509.3"/>
    <n v="593.21"/>
    <n v="1412.08"/>
    <n v="1412.08"/>
    <n v="1984.11"/>
    <n v="1984.11"/>
    <n v="0.50884926854754431"/>
    <n v="0.53689798598949201"/>
    <n v="0.53454644808743157"/>
    <n v="-0.34610268312011772"/>
    <n v="-6.9694560392234844E-2"/>
    <n v="-6.9694560392234844E-2"/>
    <n v="-0.22106842433539561"/>
    <n v="-5.6441561384624299E-3"/>
    <x v="164"/>
    <n v="-0.29232250228061951"/>
    <x v="16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857944187351002"/>
    <n v="3.8465562336530118E-2"/>
    <n v="3.2763005780346854E-2"/>
    <n v="2.5454545454542973E-4"/>
    <n v="-0.22121193629096225"/>
    <n v="-0.22318260869565215"/>
    <n v="4.1389427854810486E-2"/>
    <n v="-0.15905903173273331"/>
    <x v="165"/>
    <n v="-0.39840398666621774"/>
    <x v="165"/>
    <n v="150"/>
    <n v="95"/>
    <n v="314"/>
    <n v="134"/>
    <x v="139"/>
    <x v="126"/>
    <s v="No star"/>
    <s v="No star"/>
    <s v="No star"/>
    <s v="ODF+"/>
    <s v="ODF+"/>
    <s v="ODF+"/>
    <n v="462.07"/>
    <n v="1500"/>
    <n v="30.8"/>
    <n v="300"/>
    <n v="1500"/>
    <n v="20"/>
    <n v="1183.4000000000001"/>
    <n v="1500"/>
    <n v="78.89"/>
    <n v="1100.28"/>
    <n v="1500"/>
    <n v="73.349999999999994"/>
    <n v="3045.75"/>
    <n v="6000"/>
    <n v="50.76"/>
    <n v="1404.11"/>
    <n v="2400"/>
    <n v="58.5"/>
    <n v="1404.11"/>
    <n v="2400"/>
    <n v="58.504583333333329"/>
    <n v="893.34"/>
    <n v="1800"/>
    <n v="49.63"/>
    <n v="893.34"/>
    <n v="1800"/>
    <n v="49.63"/>
    <n v="300"/>
    <n v="1800"/>
    <n v="16.670000000000002"/>
    <n v="300"/>
    <n v="1800"/>
    <n v="16.666666666666664"/>
    <n v="2597.4499999999998"/>
    <n v="6000"/>
    <n v="43.29"/>
    <n v="2597.4499999999998"/>
    <n v="6000"/>
    <n v="43.290833333333332"/>
    <n v="762.07"/>
    <n v="3000"/>
    <n v="25.4"/>
    <n v="1704.11"/>
    <n v="4200"/>
    <n v="40.57"/>
    <n v="1704.11"/>
    <n v="4200"/>
    <n v="40.574047619047619"/>
  </r>
  <r>
    <n v="167"/>
    <x v="166"/>
    <s v="Ratnagiri"/>
    <s v="Konkan"/>
    <n v="3205"/>
    <x v="3"/>
    <n v="2214"/>
    <n v="2072"/>
    <n v="2072"/>
    <n v="3325"/>
    <n v="3178"/>
    <n v="3178"/>
    <n v="3070.1"/>
    <n v="2928.3"/>
    <n v="2928.3"/>
    <n v="4349.2"/>
    <n v="4349.2"/>
    <n v="0.43911924119241191"/>
    <n v="0.51869208494208496"/>
    <n v="0.51869208494208496"/>
    <n v="-4.1741353383458635E-2"/>
    <n v="-9.8395217117684015E-3"/>
    <n v="-9.8395217117684015E-3"/>
    <n v="3.7819614996254233E-2"/>
    <x v="166"/>
    <x v="166"/>
    <x v="166"/>
    <x v="166"/>
    <n v="306.24"/>
    <n v="913.6"/>
    <n v="915"/>
    <n v="706.64"/>
    <n v="1509.3"/>
    <n v="1509.3"/>
    <n v="593.21"/>
    <n v="1412.08"/>
    <n v="1412.08"/>
    <n v="1984.11"/>
    <n v="1984.11"/>
    <n v="0.77416405433646829"/>
    <n v="0.85542907180385275"/>
    <n v="0.8525901639344261"/>
    <n v="-0.23112192912940102"/>
    <n v="0.12311667660504866"/>
    <n v="0.12311667660504866"/>
    <n v="-8.4101751487668755E-2"/>
    <n v="0.2004419013087077"/>
    <x v="165"/>
    <n v="-0.14565220678289006"/>
    <x v="16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2272472304024671"/>
    <n v="0.33869224062772441"/>
    <n v="0.33134104046242763"/>
    <n v="-4.8809090909090962E-2"/>
    <n v="3.9404057223059938E-3"/>
    <n v="1.399999999999913E-3"/>
    <n v="-9.6919218210212571E-3"/>
    <n v="8.4062091103350209E-2"/>
    <x v="166"/>
    <n v="-0.22447893868480429"/>
    <x v="166"/>
    <n v="111"/>
    <n v="74"/>
    <n v="111"/>
    <n v="64"/>
    <x v="140"/>
    <x v="46"/>
    <s v="No star"/>
    <s v="No star"/>
    <s v="No star"/>
    <s v="ODF+"/>
    <s v="ODF+"/>
    <s v="ODF+"/>
    <n v="543.32000000000005"/>
    <n v="1500"/>
    <n v="36.22"/>
    <n v="300"/>
    <n v="1500"/>
    <n v="20"/>
    <n v="1296.5899999999999"/>
    <n v="1500"/>
    <n v="86.44"/>
    <n v="1046.31"/>
    <n v="1500"/>
    <n v="69.75"/>
    <n v="3186.21"/>
    <n v="6000"/>
    <n v="53.1"/>
    <n v="1695.12"/>
    <n v="2400"/>
    <n v="70.63"/>
    <n v="1695.12"/>
    <n v="2400"/>
    <n v="70.63"/>
    <n v="1151.6099999999999"/>
    <n v="1800"/>
    <n v="63.98"/>
    <n v="1151.6099999999999"/>
    <n v="1800"/>
    <n v="63.978333333333325"/>
    <n v="300"/>
    <n v="1800"/>
    <n v="16.670000000000002"/>
    <n v="300"/>
    <n v="1800"/>
    <n v="16.666666666666664"/>
    <n v="3146.73"/>
    <n v="6000"/>
    <n v="52.45"/>
    <n v="3146.73"/>
    <n v="6000"/>
    <n v="52.445500000000003"/>
    <n v="843.32"/>
    <n v="3000"/>
    <n v="28.11"/>
    <n v="1995.12"/>
    <n v="4200"/>
    <n v="47.5"/>
    <n v="1995.12"/>
    <n v="4200"/>
    <n v="47.502857142857138"/>
  </r>
  <r>
    <n v="168"/>
    <x v="167"/>
    <s v="Ratnagiri"/>
    <s v="Konkan"/>
    <n v="16892"/>
    <x v="3"/>
    <n v="2214"/>
    <n v="2072"/>
    <n v="2072"/>
    <n v="3325"/>
    <n v="3178"/>
    <n v="3178"/>
    <n v="3070.1"/>
    <n v="2928.3"/>
    <n v="2928.3"/>
    <n v="4349.2"/>
    <n v="4349.2"/>
    <n v="1.0378184281842817"/>
    <n v="0.98045366795366795"/>
    <n v="0.98045366795366795"/>
    <n v="0.35691127819548857"/>
    <n v="0.29122089364380116"/>
    <n v="0.29122089364380116"/>
    <n v="0.4695710237451548"/>
    <x v="167"/>
    <x v="167"/>
    <x v="167"/>
    <x v="167"/>
    <n v="306.24"/>
    <n v="913.6"/>
    <n v="915"/>
    <n v="706.64"/>
    <n v="1509.3"/>
    <n v="1509.3"/>
    <n v="593.21"/>
    <n v="1412.08"/>
    <n v="1412.08"/>
    <n v="1984.11"/>
    <n v="1984.11"/>
    <n v="2.773347701149425"/>
    <n v="0.92904991243432578"/>
    <n v="0.92609836065573781"/>
    <n v="0.63527397260273966"/>
    <n v="0.16768038163387011"/>
    <n v="0.16768038163387011"/>
    <n v="0.94796109303619269"/>
    <n v="0.24807376352614596"/>
    <x v="166"/>
    <n v="-0.11175287660462363"/>
    <x v="166"/>
    <n v="232.44"/>
    <n v="298.10000000000002"/>
    <n v="295"/>
    <n v="421.09"/>
    <n v="522.70000000000005"/>
    <n v="525"/>
    <n v="365.77"/>
    <n v="453.88"/>
    <n v="453.88"/>
    <n v="1100"/>
    <n v="1100"/>
    <n v="2.871966959215281"/>
    <n v="2.0191211003019118"/>
    <n v="2.0508474576271185"/>
    <n v="1.1373103137096583"/>
    <n v="0.72182896498947757"/>
    <n v="0.7142857142857143"/>
    <n v="1.4605626486589935"/>
    <n v="0.98290296994800386"/>
    <x v="16"/>
    <n v="-0.18181818181818182"/>
    <x v="9"/>
    <n v="855.72"/>
    <n v="860.25"/>
    <n v="865"/>
    <n v="1100"/>
    <n v="1147.0899999999999"/>
    <n v="1150"/>
    <n v="1056.55"/>
    <n v="1062.31"/>
    <n v="1062.31"/>
    <n v="1484.95"/>
    <n v="1484.95"/>
    <n v="0.47961950170616563"/>
    <n v="0.67523394362104028"/>
    <n v="0.66603468208092476"/>
    <n v="0.15103636363636372"/>
    <n v="0.25632687932071591"/>
    <n v="0.25314782608695641"/>
    <n v="0.19837206000662549"/>
    <n v="0.35659082565352862"/>
    <x v="167"/>
    <n v="-2.9516145324758512E-2"/>
    <x v="167"/>
    <n v="9"/>
    <n v="8"/>
    <n v="16"/>
    <n v="15"/>
    <x v="141"/>
    <x v="127"/>
    <s v="3 star"/>
    <s v="3 star"/>
    <s v="3 star"/>
    <s v="ODF+"/>
    <s v="ODF+"/>
    <s v="ODF+"/>
    <n v="1155.55"/>
    <n v="1500"/>
    <n v="77.040000000000006"/>
    <n v="900"/>
    <n v="1500"/>
    <n v="60"/>
    <n v="1190.05"/>
    <n v="1500"/>
    <n v="79.34"/>
    <n v="1266.1400000000001"/>
    <n v="1500"/>
    <n v="84.41"/>
    <n v="4511.7299999999996"/>
    <n v="6000"/>
    <n v="75.2"/>
    <n v="1762.38"/>
    <n v="2400"/>
    <n v="73.430000000000007"/>
    <n v="1762.38"/>
    <n v="2400"/>
    <n v="73.432500000000005"/>
    <n v="1441.12"/>
    <n v="1800"/>
    <n v="80.06"/>
    <n v="1441.12"/>
    <n v="1800"/>
    <n v="80.062222222222218"/>
    <n v="900"/>
    <n v="1800"/>
    <n v="50"/>
    <n v="900"/>
    <n v="1800"/>
    <n v="50"/>
    <n v="4103.5"/>
    <n v="6000"/>
    <n v="68.39"/>
    <n v="4103.5"/>
    <n v="6000"/>
    <n v="68.391666666666666"/>
    <n v="2055.5500000000002"/>
    <n v="3000"/>
    <n v="68.52"/>
    <n v="2662.38"/>
    <n v="4200"/>
    <n v="63.39"/>
    <n v="2662.38"/>
    <n v="4200"/>
    <n v="63.39"/>
  </r>
  <r>
    <n v="169"/>
    <x v="168"/>
    <s v="Ratnagiri"/>
    <s v="Konkan"/>
    <n v="14377"/>
    <x v="3"/>
    <n v="2214"/>
    <n v="2072"/>
    <n v="2072"/>
    <n v="3325"/>
    <n v="3178"/>
    <n v="3178"/>
    <n v="3070.1"/>
    <n v="2928.3"/>
    <n v="2928.3"/>
    <n v="4349.2"/>
    <n v="4349.2"/>
    <n v="0.33383468834688351"/>
    <n v="6.6554054054054096E-2"/>
    <n v="6.6554054054054096E-2"/>
    <n v="-0.11184661654135335"/>
    <n v="-0.30462555066079294"/>
    <n v="-0.30462555066079294"/>
    <n v="-3.8106250610729225E-2"/>
    <x v="168"/>
    <x v="168"/>
    <x v="168"/>
    <x v="168"/>
    <n v="306.24"/>
    <n v="913.6"/>
    <n v="915"/>
    <n v="706.64"/>
    <n v="1509.3"/>
    <n v="1509.3"/>
    <n v="593.21"/>
    <n v="1412.08"/>
    <n v="1412.08"/>
    <n v="1984.11"/>
    <n v="1984.11"/>
    <n v="0.3220676593521421"/>
    <n v="0.22967381786339758"/>
    <n v="0.22779234972677603"/>
    <n v="-0.42704913392958221"/>
    <n v="-0.25566156496389048"/>
    <n v="-0.25566156496389048"/>
    <n v="-0.31749296202019522"/>
    <n v="-0.20441476403603187"/>
    <x v="167"/>
    <n v="-0.43378643321186822"/>
    <x v="16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7747394007385601"/>
    <n v="-8.5765765765765736E-2"/>
    <n v="-9.0786127167630029E-2"/>
    <n v="-6.2181818181817434E-3"/>
    <n v="-0.31437812203052934"/>
    <n v="-0.31611304347826086"/>
    <n v="3.4650513463631752E-2"/>
    <n v="-0.25966055106324887"/>
    <x v="168"/>
    <n v="-0.47037273982288968"/>
    <x v="168"/>
    <n v="183"/>
    <n v="107"/>
    <n v="434"/>
    <n v="169"/>
    <x v="142"/>
    <x v="128"/>
    <s v="No star"/>
    <s v="No star"/>
    <s v="No star"/>
    <s v="ODF+"/>
    <s v="ODF+"/>
    <s v="ODF+"/>
    <n v="404.87"/>
    <n v="1500"/>
    <n v="26.99"/>
    <n v="300"/>
    <n v="1500"/>
    <n v="20"/>
    <n v="1155.08"/>
    <n v="1500"/>
    <n v="77.010000000000005"/>
    <n v="1093.1600000000001"/>
    <n v="1500"/>
    <n v="72.88"/>
    <n v="2953.11"/>
    <n v="6000"/>
    <n v="49.22"/>
    <n v="1123.43"/>
    <n v="2400"/>
    <n v="46.81"/>
    <n v="1123.43"/>
    <n v="2400"/>
    <n v="46.809583333333336"/>
    <n v="786.47"/>
    <n v="1800"/>
    <n v="43.69"/>
    <n v="786.47"/>
    <n v="1800"/>
    <n v="43.692777777777778"/>
    <n v="300"/>
    <n v="1800"/>
    <n v="16.670000000000002"/>
    <n v="300"/>
    <n v="1800"/>
    <n v="16.666666666666664"/>
    <n v="2209.9"/>
    <n v="6000"/>
    <n v="36.83"/>
    <n v="2209.9"/>
    <n v="6000"/>
    <n v="36.831666666666671"/>
    <n v="704.87"/>
    <n v="3000"/>
    <n v="23.5"/>
    <n v="1423.43"/>
    <n v="4200"/>
    <n v="33.89"/>
    <n v="1423.43"/>
    <n v="4200"/>
    <n v="33.891190476190481"/>
  </r>
  <r>
    <n v="170"/>
    <x v="169"/>
    <s v="Ratnagiri"/>
    <s v="Konkan"/>
    <n v="3304"/>
    <x v="3"/>
    <n v="2214"/>
    <n v="2072"/>
    <n v="2072"/>
    <n v="3325"/>
    <n v="3178"/>
    <n v="3178"/>
    <n v="3070.1"/>
    <n v="2928.3"/>
    <n v="2928.3"/>
    <n v="4349.2"/>
    <n v="4349.2"/>
    <n v="0.52392953929539299"/>
    <n v="0.29985521235521245"/>
    <n v="0.29985521235521245"/>
    <n v="1.4730827067669178E-2"/>
    <n v="-0.15251730648206413"/>
    <n v="-0.15251730648206413"/>
    <n v="9.8980489234878385E-2"/>
    <x v="169"/>
    <x v="169"/>
    <x v="169"/>
    <x v="169"/>
    <n v="306.24"/>
    <n v="913.6"/>
    <n v="915"/>
    <n v="706.64"/>
    <n v="1509.3"/>
    <n v="1509.3"/>
    <n v="593.21"/>
    <n v="1412.08"/>
    <n v="1412.08"/>
    <n v="1984.11"/>
    <n v="1984.11"/>
    <n v="1.4303814002089863"/>
    <n v="0.34945271453590177"/>
    <n v="0.34738797814207639"/>
    <n v="5.3266160987207045E-2"/>
    <n v="-0.18315775525077854"/>
    <n v="-0.18315775525077854"/>
    <n v="0.25466529559515166"/>
    <n v="-0.1269191547221121"/>
    <x v="168"/>
    <n v="-0.37863324110054386"/>
    <x v="16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0396391342962656"/>
    <n v="0.34895669863411805"/>
    <n v="0.34154913294797695"/>
    <n v="9.2181818181818267E-2"/>
    <n v="1.1638145219642867E-2"/>
    <n v="9.0782608695652647E-3"/>
    <n v="0.13709715583739543"/>
    <n v="9.2374165733166508E-2"/>
    <x v="169"/>
    <n v="-0.21853261052560691"/>
    <x v="169"/>
    <n v="77"/>
    <n v="53"/>
    <n v="269"/>
    <n v="122"/>
    <x v="143"/>
    <x v="129"/>
    <s v="No star"/>
    <s v="No star"/>
    <s v="No star"/>
    <s v="ODF+"/>
    <s v="ODF+"/>
    <s v="ODF+"/>
    <n v="744.28"/>
    <n v="1500"/>
    <n v="49.62"/>
    <n v="300"/>
    <n v="1500"/>
    <n v="20"/>
    <n v="1128.29"/>
    <n v="1500"/>
    <n v="75.22"/>
    <n v="1201.4000000000001"/>
    <n v="1500"/>
    <n v="80.09"/>
    <n v="3373.98"/>
    <n v="6000"/>
    <n v="56.23"/>
    <n v="1232.8599999999999"/>
    <n v="2400"/>
    <n v="51.37"/>
    <n v="1232.8599999999999"/>
    <n v="2400"/>
    <n v="51.369166666666665"/>
    <n v="1160.44"/>
    <n v="1800"/>
    <n v="64.47"/>
    <n v="1160.44"/>
    <n v="1800"/>
    <n v="64.468888888888884"/>
    <n v="300"/>
    <n v="1800"/>
    <n v="16.670000000000002"/>
    <n v="300"/>
    <n v="1800"/>
    <n v="16.666666666666664"/>
    <n v="2693.3"/>
    <n v="6000"/>
    <n v="44.89"/>
    <n v="2693.3"/>
    <n v="6000"/>
    <n v="44.888333333333335"/>
    <n v="1044.28"/>
    <n v="3000"/>
    <n v="34.81"/>
    <n v="1532.86"/>
    <n v="4200"/>
    <n v="36.5"/>
    <n v="1532.86"/>
    <n v="4200"/>
    <n v="36.49666666666667"/>
  </r>
  <r>
    <n v="171"/>
    <x v="170"/>
    <s v="Ratnagiri"/>
    <s v="Konkan"/>
    <n v="9753"/>
    <x v="3"/>
    <n v="2214"/>
    <n v="2072"/>
    <n v="2072"/>
    <n v="3325"/>
    <n v="3178"/>
    <n v="3178"/>
    <n v="3070.1"/>
    <n v="2928.3"/>
    <n v="2928.3"/>
    <n v="4349.2"/>
    <n v="4349.2"/>
    <n v="1.1533514001806686"/>
    <n v="0.7193629343629343"/>
    <n v="0.7193629343629343"/>
    <n v="0.43384060150375953"/>
    <n v="0.12099433606041535"/>
    <n v="0.12099433606041535"/>
    <n v="0.55288752809354758"/>
    <x v="170"/>
    <x v="170"/>
    <x v="170"/>
    <x v="170"/>
    <n v="306.24"/>
    <n v="913.6"/>
    <n v="915"/>
    <n v="706.64"/>
    <n v="1509.3"/>
    <n v="1509.3"/>
    <n v="593.21"/>
    <n v="1412.08"/>
    <n v="1412.08"/>
    <n v="1984.11"/>
    <n v="1984.11"/>
    <n v="2.4305446708463947"/>
    <n v="0.7398533274956216"/>
    <n v="0.73719125683060105"/>
    <n v="0.48671176270802663"/>
    <n v="5.3157092691976424E-2"/>
    <n v="5.3157092691976424E-2"/>
    <n v="0.77099172299860064"/>
    <n v="0.12566568466375846"/>
    <x v="169"/>
    <n v="-0.19887002232739109"/>
    <x v="169"/>
    <n v="232.44"/>
    <n v="298.10000000000002"/>
    <n v="295"/>
    <n v="421.09"/>
    <n v="522.70000000000005"/>
    <n v="525"/>
    <n v="365.77"/>
    <n v="453.88"/>
    <n v="453.88"/>
    <n v="1100"/>
    <n v="1100"/>
    <n v="3.7324040612631215"/>
    <n v="1.3482053002348204"/>
    <n v="1.3728813559322033"/>
    <n v="1.6122681612006937"/>
    <n v="0.33920030610292701"/>
    <n v="0.33333333333333331"/>
    <n v="2.0073543483609919"/>
    <n v="0.54225786551511412"/>
    <x v="13"/>
    <n v="-0.36363636363636365"/>
    <x v="4"/>
    <n v="855.72"/>
    <n v="860.25"/>
    <n v="865"/>
    <n v="1100"/>
    <n v="1147.0899999999999"/>
    <n v="1150"/>
    <n v="1056.55"/>
    <n v="1062.31"/>
    <n v="1062.31"/>
    <n v="1484.95"/>
    <n v="1484.95"/>
    <n v="0.43985182068901024"/>
    <n v="0.47979075850043595"/>
    <n v="0.47166473988439306"/>
    <n v="0.12009999999999992"/>
    <n v="0.10975599124741746"/>
    <n v="0.10694782608695654"/>
    <n v="0.16616345653305564"/>
    <n v="0.19832252355715382"/>
    <x v="170"/>
    <n v="-0.14273881275463823"/>
    <x v="170"/>
    <n v="4"/>
    <n v="4"/>
    <n v="42"/>
    <n v="33"/>
    <x v="144"/>
    <x v="0"/>
    <s v="3 star"/>
    <s v="1 star"/>
    <s v="1 star"/>
    <s v="ODF++"/>
    <s v="ODF++"/>
    <s v="ODF++"/>
    <n v="1050.57"/>
    <n v="1500"/>
    <n v="70.040000000000006"/>
    <n v="1100"/>
    <n v="1500"/>
    <n v="73.33"/>
    <n v="1384.83"/>
    <n v="1500"/>
    <n v="92.32"/>
    <n v="1232.1099999999999"/>
    <n v="1500"/>
    <n v="82.14"/>
    <n v="4767.5200000000004"/>
    <n v="6000"/>
    <n v="79.459999999999994"/>
    <n v="1589.53"/>
    <n v="2400"/>
    <n v="66.23"/>
    <n v="1589.53"/>
    <n v="2400"/>
    <n v="66.23041666666667"/>
    <n v="1272.99"/>
    <n v="1800"/>
    <n v="70.72"/>
    <n v="1272.99"/>
    <n v="1800"/>
    <n v="70.721666666666678"/>
    <n v="700"/>
    <n v="1800"/>
    <n v="38.89"/>
    <n v="700"/>
    <n v="1800"/>
    <n v="38.888888888888893"/>
    <n v="3562.52"/>
    <n v="6000"/>
    <n v="59.38"/>
    <n v="3562.52"/>
    <n v="6000"/>
    <n v="59.375333333333337"/>
    <n v="2150.5700000000002"/>
    <n v="3000"/>
    <n v="71.69"/>
    <n v="2289.5300000000002"/>
    <n v="4200"/>
    <n v="54.51"/>
    <n v="2289.5300000000002"/>
    <n v="4200"/>
    <n v="54.512619047619047"/>
  </r>
  <r>
    <n v="172"/>
    <x v="171"/>
    <s v="Ratnagiri"/>
    <s v="Konkan"/>
    <n v="76229"/>
    <x v="1"/>
    <n v="2214"/>
    <n v="2072"/>
    <n v="2072"/>
    <n v="3325"/>
    <n v="3178"/>
    <n v="3178"/>
    <n v="3595.3"/>
    <n v="3469.2"/>
    <n v="3469.2"/>
    <n v="4328.8"/>
    <n v="4328.8"/>
    <n v="1.2408626919602532"/>
    <n v="0.95418436293436304"/>
    <n v="0.95418436293436304"/>
    <n v="0.49211127819548883"/>
    <n v="0.27409376966645693"/>
    <n v="0.27409376966645693"/>
    <n v="0.37993213361889139"/>
    <x v="171"/>
    <x v="171"/>
    <x v="171"/>
    <x v="171"/>
    <n v="306.24"/>
    <n v="913.6"/>
    <n v="915"/>
    <n v="706.64"/>
    <n v="1509.3"/>
    <n v="1509.3"/>
    <n v="829.22"/>
    <n v="1623.2"/>
    <n v="1623.2"/>
    <n v="1999.6"/>
    <n v="1999.6"/>
    <n v="3.1637604493207938"/>
    <n v="1.2720884413309985"/>
    <n v="1.2686120218579238"/>
    <n v="0.80446903656741753"/>
    <n v="0.37532631021003132"/>
    <n v="0.37532631021003132"/>
    <n v="0.53772219676322308"/>
    <n v="0.27881961557417456"/>
    <x v="170"/>
    <n v="3.8097619523904926E-2"/>
    <x v="170"/>
    <n v="232.44"/>
    <n v="298.10000000000002"/>
    <n v="295"/>
    <n v="421.09"/>
    <n v="522.70000000000005"/>
    <n v="525"/>
    <n v="448.93"/>
    <n v="602.08000000000004"/>
    <n v="602.08000000000004"/>
    <n v="1100"/>
    <n v="1100"/>
    <n v="3.7324040612631215"/>
    <n v="0.67728950016772882"/>
    <n v="0.69491525423728817"/>
    <n v="1.6122681612006937"/>
    <n v="-4.3428352783623579E-2"/>
    <n v="-4.7619047619047616E-2"/>
    <n v="1.4502706435301715"/>
    <n v="-0.16954557533882547"/>
    <x v="8"/>
    <n v="-0.54545454545454541"/>
    <x v="2"/>
    <n v="855.72"/>
    <n v="860.25"/>
    <n v="865"/>
    <n v="1100"/>
    <n v="1147.0899999999999"/>
    <n v="1150"/>
    <n v="1163.58"/>
    <n v="1243.93"/>
    <n v="1243.93"/>
    <n v="1508.87"/>
    <n v="1508.87"/>
    <n v="0.51851072780816154"/>
    <n v="0.7126300494042429"/>
    <n v="0.70322543352601152"/>
    <n v="0.18129090909090917"/>
    <n v="0.28437175810093374"/>
    <n v="0.28112173913043476"/>
    <n v="0.11674315474655816"/>
    <n v="0.18438336562346747"/>
    <x v="171"/>
    <n v="-2.3580560286837124E-2"/>
    <x v="171"/>
    <n v="3"/>
    <n v="3"/>
    <n v="9"/>
    <n v="8"/>
    <x v="145"/>
    <x v="130"/>
    <s v="3 star"/>
    <s v="No star"/>
    <s v="No star"/>
    <s v="ODF++"/>
    <s v="ODF++"/>
    <s v="ODF++"/>
    <n v="1275.1099999999999"/>
    <n v="1500"/>
    <n v="85.01"/>
    <n v="1100"/>
    <n v="1500"/>
    <n v="73.33"/>
    <n v="1286.73"/>
    <n v="1500"/>
    <n v="85.78"/>
    <n v="1299.42"/>
    <n v="1500"/>
    <n v="86.63"/>
    <n v="4961.2700000000004"/>
    <n v="6000"/>
    <n v="82.69"/>
    <n v="2075.7800000000002"/>
    <n v="2400"/>
    <n v="86.49"/>
    <n v="2075.7800000000002"/>
    <n v="2400"/>
    <n v="86.490833333333342"/>
    <n v="1473.29"/>
    <n v="1800"/>
    <n v="81.849999999999994"/>
    <n v="1473.29"/>
    <n v="1800"/>
    <n v="81.849444444444444"/>
    <n v="500"/>
    <n v="1800"/>
    <n v="27.78"/>
    <n v="500"/>
    <n v="1800"/>
    <n v="27.777777777777779"/>
    <n v="4049.07"/>
    <n v="6000"/>
    <n v="67.48"/>
    <n v="4049.07"/>
    <n v="6000"/>
    <n v="67.484499999999997"/>
    <n v="2375.11"/>
    <n v="3000"/>
    <n v="79.17"/>
    <n v="2575.7800000000002"/>
    <n v="4200"/>
    <n v="61.33"/>
    <n v="2575.7800000000002"/>
    <n v="4200"/>
    <n v="61.328095238095251"/>
  </r>
  <r>
    <n v="173"/>
    <x v="172"/>
    <s v="Sindhudurg"/>
    <s v="Konkan"/>
    <n v="14487"/>
    <x v="3"/>
    <n v="2214"/>
    <n v="2072"/>
    <n v="2072"/>
    <n v="3325"/>
    <n v="3178"/>
    <n v="3178"/>
    <n v="3070.1"/>
    <n v="2928.3"/>
    <n v="2928.3"/>
    <n v="4349.2"/>
    <n v="4349.2"/>
    <n v="0.43361788617886188"/>
    <n v="0.48648648648648651"/>
    <n v="0.48648648648648651"/>
    <n v="-4.5404511278195427E-2"/>
    <n v="-3.0837004405286344E-2"/>
    <n v="-3.0837004405286344E-2"/>
    <n v="3.3852317514087585E-2"/>
    <x v="172"/>
    <x v="172"/>
    <x v="172"/>
    <x v="172"/>
    <n v="306.24"/>
    <n v="913.6"/>
    <n v="915"/>
    <n v="706.64"/>
    <n v="1509.3"/>
    <n v="1509.3"/>
    <n v="593.21"/>
    <n v="1412.08"/>
    <n v="1412.08"/>
    <n v="1984.11"/>
    <n v="1984.11"/>
    <n v="1.7179663009404389"/>
    <n v="0.73922942206654996"/>
    <n v="0.73656830601092904"/>
    <n v="0.17789822257443683"/>
    <n v="5.277943417478307E-2"/>
    <n v="5.277943417478307E-2"/>
    <n v="0.4031287402437585"/>
    <n v="0.12526202481445819"/>
    <x v="171"/>
    <n v="-0.1991573047865289"/>
    <x v="17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0042537278549047"/>
    <n v="0.38453937808776512"/>
    <n v="0.37693641618497103"/>
    <n v="1.1636363636363596E-2"/>
    <n v="3.8323060962958476E-2"/>
    <n v="3.5695652173913003E-2"/>
    <n v="5.3239316643793479E-2"/>
    <n v="0.1211887302199923"/>
    <x v="172"/>
    <n v="-0.19791912185595481"/>
    <x v="172"/>
    <n v="114"/>
    <n v="77"/>
    <n v="131"/>
    <n v="71"/>
    <x v="146"/>
    <x v="99"/>
    <s v="No star"/>
    <s v="No star"/>
    <s v="No star"/>
    <s v="ODF+"/>
    <s v="ODF+"/>
    <s v="ODF+"/>
    <n v="832.35"/>
    <n v="1500"/>
    <n v="55.49"/>
    <n v="300"/>
    <n v="1500"/>
    <n v="20"/>
    <n v="928.88"/>
    <n v="1500"/>
    <n v="61.93"/>
    <n v="1112.8"/>
    <n v="1500"/>
    <n v="74.19"/>
    <n v="3174.03"/>
    <n v="6000"/>
    <n v="52.9"/>
    <n v="1588.96"/>
    <n v="2400"/>
    <n v="66.209999999999994"/>
    <n v="1588.96"/>
    <n v="2400"/>
    <n v="66.206666666666663"/>
    <n v="1191.05"/>
    <n v="1800"/>
    <n v="66.17"/>
    <n v="1191.05"/>
    <n v="1800"/>
    <n v="66.169444444444451"/>
    <n v="300"/>
    <n v="1800"/>
    <n v="16.670000000000002"/>
    <n v="300"/>
    <n v="1800"/>
    <n v="16.666666666666664"/>
    <n v="3080"/>
    <n v="6000"/>
    <n v="51.33"/>
    <n v="3080"/>
    <n v="6000"/>
    <n v="51.333333333333329"/>
    <n v="1132.3499999999999"/>
    <n v="3000"/>
    <n v="37.75"/>
    <n v="1888.96"/>
    <n v="4200"/>
    <n v="44.98"/>
    <n v="1888.96"/>
    <n v="4200"/>
    <n v="44.975238095238097"/>
  </r>
  <r>
    <n v="174"/>
    <x v="173"/>
    <s v="Sindhudurg"/>
    <s v="Konkan"/>
    <n v="16398"/>
    <x v="3"/>
    <n v="2214"/>
    <n v="2072"/>
    <n v="2072"/>
    <n v="3325"/>
    <n v="3178"/>
    <n v="3178"/>
    <n v="3070.1"/>
    <n v="2928.3"/>
    <n v="2928.3"/>
    <n v="4349.2"/>
    <n v="4349.2"/>
    <n v="0.25577687443541103"/>
    <n v="0.61402027027027029"/>
    <n v="0.61402027027027029"/>
    <n v="-0.16382255639097745"/>
    <n v="5.2312775330396473E-2"/>
    <n v="5.2312775330396473E-2"/>
    <n v="-9.4397576626168517E-2"/>
    <x v="173"/>
    <x v="173"/>
    <x v="173"/>
    <x v="173"/>
    <n v="306.24"/>
    <n v="913.6"/>
    <n v="915"/>
    <n v="706.64"/>
    <n v="1509.3"/>
    <n v="1509.3"/>
    <n v="593.21"/>
    <n v="1412.08"/>
    <n v="1412.08"/>
    <n v="1984.11"/>
    <n v="1984.11"/>
    <n v="1.8157327586206895"/>
    <n v="0.79080560420315227"/>
    <n v="0.78806557377049169"/>
    <n v="0.22026774595267742"/>
    <n v="8.3999204929437465E-2"/>
    <n v="8.3999204929437465E-2"/>
    <n v="0.45359990559835456"/>
    <n v="0.1586312390232848"/>
    <x v="172"/>
    <n v="-0.17540862149780001"/>
    <x v="17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8964147150937219"/>
    <n v="0.40444056960186003"/>
    <n v="0.39672832369942207"/>
    <n v="-7.454545454545454E-2"/>
    <n v="5.324778352178134E-2"/>
    <n v="5.0582608695652238E-2"/>
    <n v="-3.6486678339879758E-2"/>
    <n v="0.13730455328482283"/>
    <x v="173"/>
    <n v="-0.18639011414525739"/>
    <x v="173"/>
    <n v="232"/>
    <n v="123"/>
    <n v="67"/>
    <n v="48"/>
    <x v="9"/>
    <x v="131"/>
    <s v="No star"/>
    <s v="No star"/>
    <s v="No star"/>
    <s v="ODF+"/>
    <s v="ODF++"/>
    <s v="ODF++"/>
    <n v="862.29"/>
    <n v="1500"/>
    <n v="57.49"/>
    <n v="300"/>
    <n v="1500"/>
    <n v="20"/>
    <n v="600"/>
    <n v="1500"/>
    <n v="40"/>
    <n v="1018"/>
    <n v="1500"/>
    <n v="67.87"/>
    <n v="2780.29"/>
    <n v="6000"/>
    <n v="46.34"/>
    <n v="1636.08"/>
    <n v="2400"/>
    <n v="68.17"/>
    <n v="1636.08"/>
    <n v="2400"/>
    <n v="68.17"/>
    <n v="1208.17"/>
    <n v="1800"/>
    <n v="67.12"/>
    <n v="1208.17"/>
    <n v="1800"/>
    <n v="67.120555555555555"/>
    <n v="500"/>
    <n v="1800"/>
    <n v="27.78"/>
    <n v="500"/>
    <n v="1800"/>
    <n v="27.777777777777779"/>
    <n v="3344.25"/>
    <n v="6000"/>
    <n v="55.74"/>
    <n v="3344.25"/>
    <n v="6000"/>
    <n v="55.737499999999997"/>
    <n v="1162.29"/>
    <n v="3000"/>
    <n v="38.74"/>
    <n v="2136.08"/>
    <n v="4200"/>
    <n v="50.86"/>
    <n v="2136.08"/>
    <n v="4200"/>
    <n v="50.859047619047615"/>
  </r>
  <r>
    <n v="175"/>
    <x v="174"/>
    <s v="Sindhudurg"/>
    <s v="Konkan"/>
    <n v="3811"/>
    <x v="3"/>
    <n v="2214"/>
    <n v="2072"/>
    <n v="2072"/>
    <n v="3325"/>
    <n v="3178"/>
    <n v="3178"/>
    <n v="3070.1"/>
    <n v="2928.3"/>
    <n v="2928.3"/>
    <n v="4349.2"/>
    <n v="4349.2"/>
    <n v="1.2407407407407317E-2"/>
    <n v="0.46056467181467181"/>
    <n v="0.46056467181467181"/>
    <n v="-0.32587368421052637"/>
    <n v="-4.7737570799244816E-2"/>
    <n v="-4.7737570799244816E-2"/>
    <n v="-0.2699032604801147"/>
    <x v="174"/>
    <x v="174"/>
    <x v="174"/>
    <x v="174"/>
    <n v="306.24"/>
    <n v="913.6"/>
    <n v="915"/>
    <n v="706.64"/>
    <n v="1509.3"/>
    <n v="1509.3"/>
    <n v="593.21"/>
    <n v="1412.08"/>
    <n v="1412.08"/>
    <n v="1984.11"/>
    <n v="1984.11"/>
    <n v="9.4860240334378301E-2"/>
    <n v="0.61607924693520144"/>
    <n v="0.61360655737704928"/>
    <n v="-0.52551511377787841"/>
    <n v="-2.1765056648777519E-2"/>
    <n v="-2.1765056648777519E-2"/>
    <n v="-0.43478700628782385"/>
    <n v="4.5585235963968136E-2"/>
    <x v="173"/>
    <n v="-0.25586283018582634"/>
    <x v="173"/>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5.6630673584817506E-2"/>
    <n v="0.22037779715199063"/>
    <n v="0.21367630057803461"/>
    <n v="-0.26612727272727271"/>
    <n v="-8.4788464723779294E-2"/>
    <n v="-8.7104347826087017E-2"/>
    <n v="-0.23594718659788932"/>
    <n v="-1.1747983168754901E-2"/>
    <x v="174"/>
    <n v="-0.29301996700225602"/>
    <x v="174"/>
    <n v="401"/>
    <n v="165"/>
    <n v="148"/>
    <n v="80"/>
    <x v="147"/>
    <x v="132"/>
    <s v="No star"/>
    <s v="No star"/>
    <s v="No star"/>
    <s v="ODF+"/>
    <s v="ODF++"/>
    <s v="ODF++"/>
    <n v="335.29"/>
    <n v="1500"/>
    <n v="22.35"/>
    <n v="300"/>
    <n v="1500"/>
    <n v="20"/>
    <n v="798.91"/>
    <n v="1500"/>
    <n v="53.26"/>
    <n v="807.26"/>
    <n v="1500"/>
    <n v="53.82"/>
    <n v="2241.4699999999998"/>
    <n v="6000"/>
    <n v="37.36"/>
    <n v="1476.45"/>
    <n v="2400"/>
    <n v="61.52"/>
    <n v="1476.45"/>
    <n v="2400"/>
    <n v="61.518749999999997"/>
    <n v="1049.83"/>
    <n v="1800"/>
    <n v="58.32"/>
    <n v="1049.83"/>
    <n v="1800"/>
    <n v="58.323888888888888"/>
    <n v="500"/>
    <n v="1800"/>
    <n v="27.78"/>
    <n v="500"/>
    <n v="1800"/>
    <n v="27.777777777777779"/>
    <n v="3026.29"/>
    <n v="6000"/>
    <n v="50.44"/>
    <n v="3026.29"/>
    <n v="6000"/>
    <n v="50.43816666666666"/>
    <n v="635.29"/>
    <n v="3000"/>
    <n v="21.18"/>
    <n v="1976.45"/>
    <n v="4200"/>
    <n v="47.06"/>
    <n v="1976.45"/>
    <n v="4200"/>
    <n v="47.058333333333337"/>
  </r>
  <r>
    <n v="176"/>
    <x v="175"/>
    <s v="Sindhudurg"/>
    <s v="Konkan"/>
    <n v="16015"/>
    <x v="3"/>
    <n v="2214"/>
    <n v="2072"/>
    <n v="2072"/>
    <n v="3325"/>
    <n v="3178"/>
    <n v="3178"/>
    <n v="3070.1"/>
    <n v="2928.3"/>
    <n v="2928.3"/>
    <n v="4349.2"/>
    <n v="4349.2"/>
    <n v="0.16302619692863599"/>
    <n v="0.27073841698841689"/>
    <n v="0.27073841698841689"/>
    <n v="-0.22558195488721802"/>
    <n v="-0.17150094398993085"/>
    <n v="-0.17150094398993085"/>
    <n v="-0.16128464870851109"/>
    <x v="175"/>
    <x v="175"/>
    <x v="175"/>
    <x v="175"/>
    <n v="306.24"/>
    <n v="913.6"/>
    <n v="915"/>
    <n v="706.64"/>
    <n v="1509.3"/>
    <n v="1509.3"/>
    <n v="593.21"/>
    <n v="1412.08"/>
    <n v="1412.08"/>
    <n v="1984.11"/>
    <n v="1984.11"/>
    <n v="1.0802638453500519"/>
    <n v="0.34960595446584936"/>
    <n v="0.34754098360655739"/>
    <n v="-9.846597984829622E-2"/>
    <n v="-0.18306499701848536"/>
    <n v="-0.18306499701848536"/>
    <n v="7.3919859746126845E-2"/>
    <n v="-0.12682001019772246"/>
    <x v="174"/>
    <n v="-0.37856268049654501"/>
    <x v="17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7.4136399756929761E-2"/>
    <n v="0.27867480383609416"/>
    <n v="0.27165317919075149"/>
    <n v="-0.16440000000000002"/>
    <n v="-4.106914017208755E-2"/>
    <n v="-4.3495652173913026E-2"/>
    <n v="-0.13003643935450285"/>
    <n v="3.5460458811458116E-2"/>
    <x v="61"/>
    <n v="-0.25924778612074484"/>
    <x v="61"/>
    <n v="296"/>
    <n v="143"/>
    <n v="295"/>
    <n v="128"/>
    <x v="148"/>
    <x v="133"/>
    <s v="No star"/>
    <s v="No star"/>
    <s v="No star"/>
    <s v="ODF+"/>
    <s v="ODF+"/>
    <s v="ODF+"/>
    <n v="637.05999999999995"/>
    <n v="1500"/>
    <n v="42.47"/>
    <n v="300"/>
    <n v="1500"/>
    <n v="20"/>
    <n v="718.72"/>
    <n v="1500"/>
    <n v="47.91"/>
    <n v="919.16"/>
    <n v="1500"/>
    <n v="61.28"/>
    <n v="2574.94"/>
    <n v="6000"/>
    <n v="42.92"/>
    <n v="1233"/>
    <n v="2400"/>
    <n v="51.38"/>
    <n v="1233"/>
    <n v="2400"/>
    <n v="51.375000000000007"/>
    <n v="1099.98"/>
    <n v="1800"/>
    <n v="61.11"/>
    <n v="1099.98"/>
    <n v="1800"/>
    <n v="61.11"/>
    <n v="300"/>
    <n v="1800"/>
    <n v="16.670000000000002"/>
    <n v="300"/>
    <n v="1800"/>
    <n v="16.666666666666664"/>
    <n v="2632.97"/>
    <n v="6000"/>
    <n v="43.88"/>
    <n v="2632.97"/>
    <n v="6000"/>
    <n v="43.88283333333333"/>
    <n v="937.06"/>
    <n v="3000"/>
    <n v="31.24"/>
    <n v="1533"/>
    <n v="4200"/>
    <n v="36.5"/>
    <n v="1533"/>
    <n v="4200"/>
    <n v="36.5"/>
  </r>
  <r>
    <n v="177"/>
    <x v="176"/>
    <s v="Sindhudurg"/>
    <s v="Konkan"/>
    <n v="18648"/>
    <x v="3"/>
    <n v="2214"/>
    <n v="2072"/>
    <n v="2072"/>
    <n v="3325"/>
    <n v="3178"/>
    <n v="3178"/>
    <n v="3070.1"/>
    <n v="2928.3"/>
    <n v="2928.3"/>
    <n v="4349.2"/>
    <n v="4349.2"/>
    <n v="0.37313911472448064"/>
    <n v="0.48286196911196899"/>
    <n v="0.48286196911196899"/>
    <n v="-8.5675187969924779E-2"/>
    <n v="-3.320012586532417E-2"/>
    <n v="-3.320012586532417E-2"/>
    <n v="-9.7618970066120983E-3"/>
    <x v="176"/>
    <x v="176"/>
    <x v="176"/>
    <x v="176"/>
    <n v="306.24"/>
    <n v="913.6"/>
    <n v="915"/>
    <n v="706.64"/>
    <n v="1509.3"/>
    <n v="1509.3"/>
    <n v="593.21"/>
    <n v="1412.08"/>
    <n v="1412.08"/>
    <n v="1984.11"/>
    <n v="1984.11"/>
    <n v="1.8729427899686517"/>
    <n v="0.56684544658493874"/>
    <n v="0.56444808743169406"/>
    <n v="0.24506113438242946"/>
    <n v="-5.156695156695152E-2"/>
    <n v="-5.156695156695152E-2"/>
    <n v="0.48313413462348898"/>
    <n v="1.3731516627953163E-2"/>
    <x v="175"/>
    <n v="-0.27853294424200264"/>
    <x v="175"/>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14588884214462663"/>
    <n v="0.32638186573670441"/>
    <n v="0.31909826589595375"/>
    <n v="-0.10858181818181824"/>
    <n v="-5.2916510474330146E-3"/>
    <n v="-7.8086956521739286E-3"/>
    <n v="-7.1922767497988746E-2"/>
    <n v="7.4093249616402027E-2"/>
    <x v="175"/>
    <n v="-0.23161049193575545"/>
    <x v="175"/>
    <n v="154"/>
    <n v="97"/>
    <n v="134"/>
    <n v="72"/>
    <x v="149"/>
    <x v="4"/>
    <s v="No star"/>
    <s v="No star"/>
    <s v="No star"/>
    <s v="ODF++"/>
    <s v="ODF++"/>
    <s v="ODF++"/>
    <n v="879.81"/>
    <n v="1500"/>
    <n v="58.65"/>
    <n v="500"/>
    <n v="1500"/>
    <n v="33.33"/>
    <n v="679.76"/>
    <n v="1500"/>
    <n v="45.32"/>
    <n v="980.56"/>
    <n v="1500"/>
    <n v="65.37"/>
    <n v="3040.13"/>
    <n v="6000"/>
    <n v="50.67"/>
    <n v="1431.47"/>
    <n v="2400"/>
    <n v="59.64"/>
    <n v="1431.47"/>
    <n v="2400"/>
    <n v="59.644583333333337"/>
    <n v="1141.02"/>
    <n v="1800"/>
    <n v="63.39"/>
    <n v="1141.02"/>
    <n v="1800"/>
    <n v="63.39"/>
    <n v="500"/>
    <n v="1800"/>
    <n v="27.78"/>
    <n v="500"/>
    <n v="1800"/>
    <n v="27.777777777777779"/>
    <n v="3072.49"/>
    <n v="6000"/>
    <n v="51.21"/>
    <n v="3072.49"/>
    <n v="6000"/>
    <n v="51.208166666666664"/>
    <n v="1379.81"/>
    <n v="3000"/>
    <n v="45.99"/>
    <n v="1931.47"/>
    <n v="4200"/>
    <n v="45.99"/>
    <n v="1931.47"/>
    <n v="4200"/>
    <n v="45.987380952380953"/>
  </r>
  <r>
    <n v="178"/>
    <x v="177"/>
    <s v="Sindhudurg"/>
    <s v="Konkan"/>
    <n v="23851"/>
    <x v="3"/>
    <n v="2214"/>
    <n v="2072"/>
    <n v="2072"/>
    <n v="3325"/>
    <n v="3178"/>
    <n v="3178"/>
    <n v="3070.1"/>
    <n v="2928.3"/>
    <n v="2928.3"/>
    <n v="4349.2"/>
    <n v="4349.2"/>
    <n v="0.40162149954832882"/>
    <n v="0.76919401544401544"/>
    <n v="0.76919401544401544"/>
    <n v="-6.6709774436090205E-2"/>
    <n v="0.15348332284455632"/>
    <n v="0.15348332284455632"/>
    <n v="1.0778150548842106E-2"/>
    <x v="177"/>
    <x v="177"/>
    <x v="177"/>
    <x v="177"/>
    <n v="306.24"/>
    <n v="913.6"/>
    <n v="915"/>
    <n v="706.64"/>
    <n v="1509.3"/>
    <n v="1509.3"/>
    <n v="593.21"/>
    <n v="1412.08"/>
    <n v="1412.08"/>
    <n v="1984.11"/>
    <n v="1984.11"/>
    <n v="1.2596656217345872"/>
    <n v="1.0665936952714534"/>
    <n v="1.0634316939890709"/>
    <n v="-2.0717762934450337E-2"/>
    <n v="0.25093752070496256"/>
    <n v="0.25093752070496256"/>
    <n v="0.16653461674617751"/>
    <n v="0.33706305591751179"/>
    <x v="176"/>
    <n v="-4.8419694472584658E-2"/>
    <x v="17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20493853129528336"/>
    <n v="0.48530078465562337"/>
    <n v="0.47714450867052027"/>
    <n v="-6.2645454545454615E-2"/>
    <n v="0.11388818662877377"/>
    <n v="0.11106956521739132"/>
    <n v="-2.4097297808906383E-2"/>
    <n v="0.20278449793374823"/>
    <x v="176"/>
    <n v="-0.13954678608707366"/>
    <x v="176"/>
    <n v="138"/>
    <n v="88"/>
    <n v="32"/>
    <n v="28"/>
    <x v="150"/>
    <x v="31"/>
    <s v="No star"/>
    <s v="No star"/>
    <s v="No star"/>
    <s v="ODF++"/>
    <s v="ODF++"/>
    <s v="ODF++"/>
    <n v="692"/>
    <n v="1500"/>
    <n v="46.13"/>
    <n v="500"/>
    <n v="1500"/>
    <n v="33.33"/>
    <n v="880.09"/>
    <n v="1500"/>
    <n v="58.67"/>
    <n v="1031.0899999999999"/>
    <n v="1500"/>
    <n v="68.739999999999995"/>
    <n v="3103.19"/>
    <n v="6000"/>
    <n v="51.72"/>
    <n v="1888.04"/>
    <n v="2400"/>
    <n v="78.67"/>
    <n v="1888.04"/>
    <n v="2400"/>
    <n v="78.668333333333322"/>
    <n v="1277.73"/>
    <n v="1800"/>
    <n v="70.989999999999995"/>
    <n v="1277.73"/>
    <n v="1800"/>
    <n v="70.984999999999999"/>
    <n v="500"/>
    <n v="1800"/>
    <n v="27.78"/>
    <n v="500"/>
    <n v="1800"/>
    <n v="27.777777777777779"/>
    <n v="3665.77"/>
    <n v="6000"/>
    <n v="61.1"/>
    <n v="3665.77"/>
    <n v="6000"/>
    <n v="61.096166666666662"/>
    <n v="1192"/>
    <n v="3000"/>
    <n v="39.729999999999997"/>
    <n v="2388.04"/>
    <n v="4200"/>
    <n v="56.86"/>
    <n v="2388.04"/>
    <n v="4200"/>
    <n v="56.858095238095238"/>
  </r>
  <r>
    <n v="179"/>
    <x v="178"/>
    <s v="Sindhudurg"/>
    <s v="Konkan"/>
    <n v="12348"/>
    <x v="3"/>
    <n v="2214"/>
    <n v="2072"/>
    <n v="2072"/>
    <n v="3325"/>
    <n v="3178"/>
    <n v="3178"/>
    <n v="3070.1"/>
    <n v="2928.3"/>
    <n v="2928.3"/>
    <n v="4349.2"/>
    <n v="4349.2"/>
    <n v="1.4236675700090327E-2"/>
    <n v="0.18868725868725869"/>
    <n v="0.18868725868725869"/>
    <n v="-0.32465563909774436"/>
    <n v="-0.2249968533668974"/>
    <n v="-0.2249968533668974"/>
    <n v="-0.26858408520895083"/>
    <x v="178"/>
    <x v="178"/>
    <x v="178"/>
    <x v="178"/>
    <n v="306.24"/>
    <n v="913.6"/>
    <n v="915"/>
    <n v="706.64"/>
    <n v="1509.3"/>
    <n v="1509.3"/>
    <n v="593.21"/>
    <n v="1412.08"/>
    <n v="1412.08"/>
    <n v="1984.11"/>
    <n v="1984.11"/>
    <n v="-0.17489550679205851"/>
    <n v="0.37788966725043771"/>
    <n v="0.37578142076502724"/>
    <n v="-0.64242046869693192"/>
    <n v="-0.16594447757238459"/>
    <n v="-0.16594447757238459"/>
    <n v="-0.57404629052106337"/>
    <n v="-0.10852076369610789"/>
    <x v="177"/>
    <n v="-0.3655392090156292"/>
    <x v="17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9.5860795587341618E-2"/>
    <n v="5.0996803254867773E-2"/>
    <n v="4.5225433526011563E-2"/>
    <n v="-0.29664545454545449"/>
    <n v="-0.21181424299749796"/>
    <n v="-0.21380869565217392"/>
    <n v="-0.26772041077090525"/>
    <n v="-0.14891133473279922"/>
    <x v="177"/>
    <n v="-0.39114448297922488"/>
    <x v="177"/>
    <n v="399"/>
    <n v="164"/>
    <n v="357"/>
    <n v="143"/>
    <x v="151"/>
    <x v="134"/>
    <s v="No star"/>
    <s v="No star"/>
    <s v="No star"/>
    <s v="ODF+"/>
    <s v="ODF+"/>
    <s v="ODF+"/>
    <n v="252.68"/>
    <n v="1500"/>
    <n v="16.850000000000001"/>
    <n v="300"/>
    <n v="1500"/>
    <n v="20"/>
    <n v="919.15"/>
    <n v="1500"/>
    <n v="61.28"/>
    <n v="773.69"/>
    <n v="1500"/>
    <n v="51.58"/>
    <n v="2245.52"/>
    <n v="6000"/>
    <n v="37.43"/>
    <n v="1258.8399999999999"/>
    <n v="2400"/>
    <n v="52.45"/>
    <n v="1258.8399999999999"/>
    <n v="2400"/>
    <n v="52.451666666666661"/>
    <n v="904.12"/>
    <n v="1800"/>
    <n v="50.23"/>
    <n v="904.12"/>
    <n v="1800"/>
    <n v="50.228888888888889"/>
    <n v="300"/>
    <n v="1800"/>
    <n v="16.670000000000002"/>
    <n v="300"/>
    <n v="1800"/>
    <n v="16.666666666666664"/>
    <n v="2462.96"/>
    <n v="6000"/>
    <n v="41.05"/>
    <n v="2462.96"/>
    <n v="6000"/>
    <n v="41.04933333333333"/>
    <n v="552.67999999999995"/>
    <n v="3000"/>
    <n v="18.420000000000002"/>
    <n v="1558.84"/>
    <n v="4200"/>
    <n v="37.119999999999997"/>
    <n v="1558.84"/>
    <n v="4200"/>
    <n v="37.115238095238098"/>
  </r>
  <r>
    <n v="180"/>
    <x v="179"/>
    <s v="Sindhudurg"/>
    <s v="Konkan"/>
    <n v="12392"/>
    <x v="3"/>
    <n v="2214"/>
    <n v="2072"/>
    <n v="2072"/>
    <n v="3325"/>
    <n v="3178"/>
    <n v="3178"/>
    <n v="3070.1"/>
    <n v="2928.3"/>
    <n v="2928.3"/>
    <n v="4349.2"/>
    <n v="4349.2"/>
    <n v="0.9461878952122853"/>
    <n v="0.9789623552123552"/>
    <n v="0.9789623552123552"/>
    <n v="0.29589774436090216"/>
    <n v="0.29024858401510378"/>
    <n v="0.29024858401510378"/>
    <n v="0.40349174293996931"/>
    <x v="179"/>
    <x v="179"/>
    <x v="179"/>
    <x v="179"/>
    <n v="306.24"/>
    <n v="913.6"/>
    <n v="915"/>
    <n v="706.64"/>
    <n v="1509.3"/>
    <n v="1509.3"/>
    <n v="593.21"/>
    <n v="1412.08"/>
    <n v="1412.08"/>
    <n v="1984.11"/>
    <n v="1984.11"/>
    <n v="2.8809103970741901"/>
    <n v="1.1276379159369527"/>
    <n v="1.1243825136612022"/>
    <n v="0.68188893920525306"/>
    <n v="0.28788842509772744"/>
    <n v="0.28788842509772744"/>
    <n v="1.0034894893882436"/>
    <n v="0.37655798538326446"/>
    <x v="178"/>
    <n v="-2.0311373865360267E-2"/>
    <x v="178"/>
    <n v="232.44"/>
    <n v="298.10000000000002"/>
    <n v="295"/>
    <n v="421.09"/>
    <n v="522.70000000000005"/>
    <n v="525"/>
    <n v="365.77"/>
    <n v="453.88"/>
    <n v="453.88"/>
    <n v="1100"/>
    <n v="1100"/>
    <n v="3.7324040612631215"/>
    <n v="1.3482053002348204"/>
    <n v="1.3728813559322033"/>
    <n v="1.6122681612006937"/>
    <n v="0.33920030610292701"/>
    <n v="0.33333333333333331"/>
    <n v="2.0073543483609919"/>
    <n v="0.54225786551511412"/>
    <x v="13"/>
    <n v="-0.36363636363636365"/>
    <x v="4"/>
    <n v="855.72"/>
    <n v="860.25"/>
    <n v="865"/>
    <n v="1100"/>
    <n v="1147.0899999999999"/>
    <n v="1150"/>
    <n v="1056.55"/>
    <n v="1062.31"/>
    <n v="1062.31"/>
    <n v="1484.95"/>
    <n v="1484.95"/>
    <n v="0.32754873089328279"/>
    <n v="0.69322871258355123"/>
    <n v="0.68393063583815017"/>
    <n v="3.2736363636363626E-2"/>
    <n v="0.26982189714843646"/>
    <n v="0.26660869565217382"/>
    <n v="7.520704178694812E-2"/>
    <n v="0.37116284323784959"/>
    <x v="178"/>
    <n v="-1.9091551904104605E-2"/>
    <x v="178"/>
    <n v="15"/>
    <n v="12"/>
    <n v="17"/>
    <n v="16"/>
    <x v="61"/>
    <x v="55"/>
    <s v="3 star"/>
    <s v="1 star"/>
    <s v="1 star"/>
    <s v="ODF++"/>
    <s v="ODF++"/>
    <s v="ODF++"/>
    <n v="1188.49"/>
    <n v="1500"/>
    <n v="79.23"/>
    <n v="1100"/>
    <n v="1500"/>
    <n v="73.33"/>
    <n v="884.36"/>
    <n v="1500"/>
    <n v="58.96"/>
    <n v="1136.01"/>
    <n v="1500"/>
    <n v="75.73"/>
    <n v="4308.8599999999997"/>
    <n v="6000"/>
    <n v="71.81"/>
    <n v="1943.81"/>
    <n v="2400"/>
    <n v="80.989999999999995"/>
    <n v="1943.81"/>
    <n v="2400"/>
    <n v="80.992083333333326"/>
    <n v="1456.6"/>
    <n v="1800"/>
    <n v="80.92"/>
    <n v="1456.6"/>
    <n v="1800"/>
    <n v="80.922222222222217"/>
    <n v="700"/>
    <n v="1800"/>
    <n v="38.89"/>
    <n v="700"/>
    <n v="1800"/>
    <n v="38.888888888888893"/>
    <n v="4100.41"/>
    <n v="6000"/>
    <n v="68.34"/>
    <n v="4100.41"/>
    <n v="6000"/>
    <n v="68.340166666666676"/>
    <n v="2288.4899999999998"/>
    <n v="3000"/>
    <n v="76.28"/>
    <n v="2643.81"/>
    <n v="4200"/>
    <n v="62.95"/>
    <n v="2643.81"/>
    <n v="4200"/>
    <n v="62.947857142857146"/>
  </r>
  <r>
    <n v="181"/>
    <x v="180"/>
    <s v="Thane"/>
    <s v="Konkan"/>
    <n v="253475"/>
    <x v="0"/>
    <n v="2214"/>
    <n v="2072"/>
    <n v="2072"/>
    <n v="3325"/>
    <n v="3178"/>
    <n v="3178"/>
    <n v="3878.5"/>
    <n v="3782.7"/>
    <n v="3782.7"/>
    <n v="4344.1000000000004"/>
    <n v="4344.1000000000004"/>
    <n v="1.0840289069557363"/>
    <n v="0.73908783783783782"/>
    <n v="0.73908783783783782"/>
    <n v="0.38768120300751879"/>
    <n v="0.13385462555066074"/>
    <n v="0.13385462555066074"/>
    <n v="0.18964548150058011"/>
    <x v="180"/>
    <x v="180"/>
    <x v="180"/>
    <x v="180"/>
    <n v="306.24"/>
    <n v="913.6"/>
    <n v="915"/>
    <n v="706.64"/>
    <n v="1509.3"/>
    <n v="1509.3"/>
    <n v="948.15"/>
    <n v="1786.5"/>
    <n v="1786.5"/>
    <n v="2014.9"/>
    <n v="2014.9"/>
    <n v="2.5335684430512013"/>
    <n v="0.96749124343257442"/>
    <n v="0.96448087431693985"/>
    <n v="0.5313596739499602"/>
    <n v="0.19094944676340028"/>
    <n v="0.19094944676340028"/>
    <n v="0.14129620840584287"/>
    <n v="6.1572907920514975E-3"/>
    <x v="179"/>
    <n v="-0.10789617350737013"/>
    <x v="179"/>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x v="5"/>
    <n v="-0.50980392156862742"/>
    <x v="3"/>
    <n v="855.72"/>
    <n v="860.25"/>
    <n v="865"/>
    <n v="1100"/>
    <n v="1147.0899999999999"/>
    <n v="1150"/>
    <n v="1201.1099999999999"/>
    <n v="1344.7"/>
    <n v="1344.7"/>
    <n v="1496.04"/>
    <n v="1496.04"/>
    <n v="0.52493806385266217"/>
    <n v="0.51804707933740202"/>
    <n v="0.50971098265895964"/>
    <n v="0.18629090909090915"/>
    <n v="0.13844598069898628"/>
    <n v="0.13556521739130442"/>
    <n v="8.642838707528884E-2"/>
    <n v="-2.885401948389972E-2"/>
    <x v="179"/>
    <n v="-0.12709553220502118"/>
    <x v="179"/>
    <n v="18"/>
    <n v="3"/>
    <n v="69"/>
    <n v="23"/>
    <x v="63"/>
    <x v="47"/>
    <s v="3 star"/>
    <s v="No star"/>
    <s v="No star"/>
    <s v="ODF++"/>
    <s v="ODF++"/>
    <s v="ODF++"/>
    <n v="1082.1199999999999"/>
    <n v="1500"/>
    <n v="72.14"/>
    <n v="1100"/>
    <n v="1500"/>
    <n v="73.33"/>
    <n v="1127"/>
    <n v="1500"/>
    <n v="75.13"/>
    <n v="1304.92"/>
    <n v="1500"/>
    <n v="86.99"/>
    <n v="4614.04"/>
    <n v="6000"/>
    <n v="76.900000000000006"/>
    <n v="1797.5"/>
    <n v="2400"/>
    <n v="74.900000000000006"/>
    <n v="1797.5"/>
    <n v="2400"/>
    <n v="74.895833333333329"/>
    <n v="1305.9000000000001"/>
    <n v="1800"/>
    <n v="72.55"/>
    <n v="1305.9000000000001"/>
    <n v="1800"/>
    <n v="72.55"/>
    <n v="500"/>
    <n v="1800"/>
    <n v="27.78"/>
    <n v="500"/>
    <n v="1800"/>
    <n v="27.777777777777779"/>
    <n v="3603.39"/>
    <n v="6000"/>
    <n v="60.06"/>
    <n v="3603.39"/>
    <n v="6000"/>
    <n v="60.0565"/>
    <n v="2182.12"/>
    <n v="3000"/>
    <n v="72.739999999999995"/>
    <n v="2297.5"/>
    <n v="4200"/>
    <n v="54.7"/>
    <n v="2297.5"/>
    <n v="4200"/>
    <n v="54.702380952380956"/>
  </r>
  <r>
    <n v="182"/>
    <x v="181"/>
    <s v="Thane"/>
    <s v="Konkan"/>
    <n v="709665"/>
    <x v="0"/>
    <n v="2214"/>
    <n v="2072"/>
    <n v="2072"/>
    <n v="3325"/>
    <n v="3178"/>
    <n v="3178"/>
    <n v="3878.5"/>
    <n v="3782.7"/>
    <n v="3782.7"/>
    <n v="4344.1000000000004"/>
    <n v="4344.1000000000004"/>
    <n v="0.98560072267389331"/>
    <n v="0.86903957528957532"/>
    <n v="0.86903957528957532"/>
    <n v="0.32214135338345862"/>
    <n v="0.21858086847073635"/>
    <n v="0.21858086847073635"/>
    <n v="0.13345881139615828"/>
    <x v="181"/>
    <x v="181"/>
    <x v="181"/>
    <x v="181"/>
    <n v="306.24"/>
    <n v="913.6"/>
    <n v="915"/>
    <n v="706.64"/>
    <n v="1509.3"/>
    <n v="1509.3"/>
    <n v="948.15"/>
    <n v="1786.5"/>
    <n v="1786.5"/>
    <n v="2014.9"/>
    <n v="2014.9"/>
    <n v="2.3512277951933123"/>
    <n v="1.123204903677758"/>
    <n v="1.1199562841530055"/>
    <n v="0.45233782406883277"/>
    <n v="0.28520506194924805"/>
    <n v="0.28520506194924805"/>
    <n v="8.2402573432473758E-2"/>
    <n v="8.5787853344528403E-2"/>
    <x v="180"/>
    <n v="-3.7292173308849125E-2"/>
    <x v="180"/>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x v="5"/>
    <n v="-0.50980392156862742"/>
    <x v="3"/>
    <n v="855.72"/>
    <n v="860.25"/>
    <n v="865"/>
    <n v="1100"/>
    <n v="1147.0899999999999"/>
    <n v="1150"/>
    <n v="1201.1099999999999"/>
    <n v="1344.7"/>
    <n v="1344.7"/>
    <n v="1496.04"/>
    <n v="1496.04"/>
    <n v="0.40646473145421391"/>
    <n v="0.66566695727986058"/>
    <n v="0.65652023121387293"/>
    <n v="9.4127272727272698E-2"/>
    <n v="0.24915220252988013"/>
    <n v="0.24599130434782618"/>
    <n v="2.0231286060394668E-3"/>
    <n v="6.5583401502193842E-2"/>
    <x v="180"/>
    <n v="-4.2211438196839569E-2"/>
    <x v="180"/>
    <n v="26"/>
    <n v="7"/>
    <n v="44"/>
    <n v="13"/>
    <x v="152"/>
    <x v="20"/>
    <s v="3 star"/>
    <s v="No star"/>
    <s v="No star"/>
    <s v="ODF++"/>
    <s v="ODF++"/>
    <s v="ODF++"/>
    <n v="1026.28"/>
    <n v="1500"/>
    <n v="68.42"/>
    <n v="1100"/>
    <n v="1500"/>
    <n v="73.33"/>
    <n v="1066.3"/>
    <n v="1500"/>
    <n v="71.09"/>
    <n v="1203.54"/>
    <n v="1500"/>
    <n v="80.239999999999995"/>
    <n v="4396.12"/>
    <n v="6000"/>
    <n v="73.27"/>
    <n v="1939.76"/>
    <n v="2400"/>
    <n v="80.819999999999993"/>
    <n v="1939.76"/>
    <n v="2400"/>
    <n v="80.823333333333338"/>
    <n v="1432.89"/>
    <n v="1800"/>
    <n v="79.61"/>
    <n v="1432.89"/>
    <n v="1800"/>
    <n v="79.605000000000004"/>
    <n v="500"/>
    <n v="1800"/>
    <n v="27.78"/>
    <n v="500"/>
    <n v="1800"/>
    <n v="27.777777777777779"/>
    <n v="3872.65"/>
    <n v="6000"/>
    <n v="64.540000000000006"/>
    <n v="3872.65"/>
    <n v="6000"/>
    <n v="64.544166666666669"/>
    <n v="2126.2800000000002"/>
    <n v="3000"/>
    <n v="70.88"/>
    <n v="2439.7600000000002"/>
    <n v="4200"/>
    <n v="58.09"/>
    <n v="2439.7600000000002"/>
    <n v="4200"/>
    <n v="58.089523809523811"/>
  </r>
  <r>
    <n v="183"/>
    <x v="182"/>
    <s v="Thane"/>
    <s v="Konkan"/>
    <n v="1247327"/>
    <x v="4"/>
    <n v="2214"/>
    <n v="2072"/>
    <n v="2072"/>
    <n v="3325"/>
    <n v="3178"/>
    <n v="3178"/>
    <n v="4176.7"/>
    <n v="4089.2"/>
    <n v="4089.2"/>
    <n v="4089.2"/>
    <n v="4089.2"/>
    <n v="0.84778681120144539"/>
    <n v="0.78568050193050187"/>
    <n v="0.78568050193050187"/>
    <n v="0.23037593984962407"/>
    <n v="0.16423222152297037"/>
    <n v="0.16423222152297037"/>
    <n v="-2.0518591232312547E-2"/>
    <x v="182"/>
    <x v="182"/>
    <x v="182"/>
    <x v="182"/>
    <n v="306.24"/>
    <n v="913.6"/>
    <n v="915"/>
    <n v="706.64"/>
    <n v="1509.3"/>
    <n v="1509.3"/>
    <n v="1129.3"/>
    <n v="1955.8"/>
    <n v="1955.8"/>
    <n v="1955.8"/>
    <n v="1955.8"/>
    <n v="2.4322753396029255"/>
    <n v="1.0398861646234676"/>
    <n v="1.0367650273224045"/>
    <n v="0.48746179101098147"/>
    <n v="0.23477108593387674"/>
    <n v="0.23477108593387674"/>
    <n v="-6.9246435845213894E-2"/>
    <n v="-4.7121382554453348E-2"/>
    <x v="181"/>
    <n v="-4.7121382554453348E-2"/>
    <x v="181"/>
    <n v="232.44"/>
    <n v="298.10000000000002"/>
    <n v="295"/>
    <n v="421.09"/>
    <n v="522.70000000000005"/>
    <n v="525"/>
    <n v="710"/>
    <n v="730"/>
    <n v="730"/>
    <n v="730"/>
    <n v="730"/>
    <n v="2.0115298571674409"/>
    <n v="0.67728950016772882"/>
    <n v="0.69491525423728817"/>
    <n v="0.6623524662186232"/>
    <n v="-4.3428352783623579E-2"/>
    <n v="-4.7619047619047616E-2"/>
    <n v="-1.4084507042253521E-2"/>
    <n v="-0.31506849315068491"/>
    <x v="12"/>
    <n v="-0.31506849315068491"/>
    <x v="7"/>
    <n v="855.72"/>
    <n v="860.25"/>
    <n v="865"/>
    <n v="1100"/>
    <n v="1147.0899999999999"/>
    <n v="1150"/>
    <n v="1120.1199999999999"/>
    <n v="1403.44"/>
    <n v="1403.44"/>
    <n v="1403.44"/>
    <n v="1403.44"/>
    <n v="0.34551021362127809"/>
    <n v="0.55336239465271719"/>
    <n v="0.54483236994219653"/>
    <n v="4.6709090909091006E-2"/>
    <n v="0.16493038907147659"/>
    <n v="0.16198260869565215"/>
    <n v="2.7907724172410296E-2"/>
    <n v="-4.7853844838397136E-2"/>
    <x v="181"/>
    <n v="-4.7853844838397136E-2"/>
    <x v="181"/>
    <n v="22"/>
    <n v="6"/>
    <n v="25"/>
    <n v="8"/>
    <x v="26"/>
    <x v="130"/>
    <s v="1 star"/>
    <s v="No star"/>
    <s v="No star"/>
    <s v="ODF++"/>
    <s v="ODF++"/>
    <s v="ODF++"/>
    <n v="1051.0999999999999"/>
    <n v="1500"/>
    <n v="70.069999999999993"/>
    <n v="700"/>
    <n v="1500"/>
    <n v="46.67"/>
    <n v="1188.51"/>
    <n v="1500"/>
    <n v="79.23"/>
    <n v="1151.3800000000001"/>
    <n v="1500"/>
    <n v="76.760000000000005"/>
    <n v="4091"/>
    <n v="6000"/>
    <n v="68.180000000000007"/>
    <n v="1863.64"/>
    <n v="2400"/>
    <n v="77.650000000000006"/>
    <n v="1863.64"/>
    <n v="2400"/>
    <n v="77.651666666666671"/>
    <n v="1336.28"/>
    <n v="1800"/>
    <n v="74.239999999999995"/>
    <n v="1336.28"/>
    <n v="1800"/>
    <n v="74.237777777777779"/>
    <n v="500"/>
    <n v="1800"/>
    <n v="27.78"/>
    <n v="500"/>
    <n v="1800"/>
    <n v="27.777777777777779"/>
    <n v="3699.93"/>
    <n v="6000"/>
    <n v="61.67"/>
    <n v="3699.93"/>
    <n v="6000"/>
    <n v="61.665499999999994"/>
    <n v="1751.1"/>
    <n v="3000"/>
    <n v="58.37"/>
    <n v="2363.64"/>
    <n v="4200"/>
    <n v="56.28"/>
    <n v="2363.64"/>
    <n v="4200"/>
    <n v="56.277142857142856"/>
  </r>
  <r>
    <n v="184"/>
    <x v="183"/>
    <s v="Thane"/>
    <s v="Konkan"/>
    <n v="174226"/>
    <x v="0"/>
    <n v="2214"/>
    <n v="2072"/>
    <n v="2072"/>
    <n v="3325"/>
    <n v="3178"/>
    <n v="3178"/>
    <n v="3878.5"/>
    <n v="3782.7"/>
    <n v="3782.7"/>
    <n v="4344.1000000000004"/>
    <n v="4344.1000000000004"/>
    <n v="0.7578952122854562"/>
    <n v="1.2099179536679536"/>
    <n v="1.2099179536679536"/>
    <n v="0.17052030075187971"/>
    <n v="0.44082756450597854"/>
    <n v="0.44082756450597854"/>
    <n v="3.4755704524945257E-3"/>
    <x v="183"/>
    <x v="183"/>
    <x v="183"/>
    <x v="183"/>
    <n v="306.24"/>
    <n v="913.6"/>
    <n v="915"/>
    <n v="706.64"/>
    <n v="1509.3"/>
    <n v="1509.3"/>
    <n v="948.15"/>
    <n v="1786.5"/>
    <n v="1786.5"/>
    <n v="2014.9"/>
    <n v="2014.9"/>
    <n v="2.1298654649947752"/>
    <n v="1.1831873905429071"/>
    <n v="1.179846994535519"/>
    <n v="0.35640495867768601"/>
    <n v="0.32151328430398196"/>
    <n v="0.32151328430398196"/>
    <n v="1.0905447450297983E-2"/>
    <n v="0.1164623565631122"/>
    <x v="182"/>
    <n v="-1.0094793786292196E-2"/>
    <x v="182"/>
    <n v="232.44"/>
    <n v="298.10000000000002"/>
    <n v="295"/>
    <n v="421.09"/>
    <n v="522.70000000000005"/>
    <n v="525"/>
    <n v="566.66"/>
    <n v="651.51"/>
    <n v="651.51"/>
    <n v="1020"/>
    <n v="1020"/>
    <n v="2.0115298571674409"/>
    <n v="2.6900369003690034"/>
    <n v="2.7288135593220337"/>
    <n v="0.6623524662186232"/>
    <n v="1.1044576238760282"/>
    <n v="1.0952380952380953"/>
    <n v="0.2353086506900082"/>
    <n v="0.68838544304768923"/>
    <x v="17"/>
    <n v="7.8431372549019607E-2"/>
    <x v="10"/>
    <n v="855.72"/>
    <n v="860.25"/>
    <n v="865"/>
    <n v="1100"/>
    <n v="1147.0899999999999"/>
    <n v="1150"/>
    <n v="1201.1099999999999"/>
    <n v="1344.7"/>
    <n v="1344.7"/>
    <n v="1496.04"/>
    <n v="1496.04"/>
    <n v="0.49716028607488438"/>
    <n v="0.72553327521069466"/>
    <n v="0.71605780346820824"/>
    <n v="0.16468181818181826"/>
    <n v="0.29404841817119859"/>
    <n v="0.29077391304347833"/>
    <n v="6.6638359517446524E-2"/>
    <n v="0.10388190674499892"/>
    <x v="182"/>
    <n v="-7.7872249405095207E-3"/>
    <x v="182"/>
    <n v="47"/>
    <n v="15"/>
    <n v="14"/>
    <n v="3"/>
    <x v="20"/>
    <x v="66"/>
    <s v="1 star"/>
    <s v="3 star"/>
    <s v="3 star"/>
    <s v="ODF++"/>
    <s v="ODF++"/>
    <s v="ODF++"/>
    <n v="958.49"/>
    <n v="1500"/>
    <n v="63.9"/>
    <n v="700"/>
    <n v="1500"/>
    <n v="46.67"/>
    <n v="952.34"/>
    <n v="1500"/>
    <n v="63.49"/>
    <n v="1281.1500000000001"/>
    <n v="1500"/>
    <n v="85.41"/>
    <n v="3891.98"/>
    <n v="6000"/>
    <n v="64.87"/>
    <n v="1994.56"/>
    <n v="2400"/>
    <n v="83.11"/>
    <n v="1994.56"/>
    <n v="2400"/>
    <n v="83.106666666666655"/>
    <n v="1484.39"/>
    <n v="1800"/>
    <n v="82.47"/>
    <n v="1484.39"/>
    <n v="1800"/>
    <n v="82.466111111111118"/>
    <n v="1100"/>
    <n v="1800"/>
    <n v="61.11"/>
    <n v="1100"/>
    <n v="1800"/>
    <n v="61.111111111111114"/>
    <n v="4578.95"/>
    <n v="6000"/>
    <n v="76.319999999999993"/>
    <n v="4578.95"/>
    <n v="6000"/>
    <n v="76.31583333333333"/>
    <n v="1658.49"/>
    <n v="3000"/>
    <n v="55.28"/>
    <n v="3094.56"/>
    <n v="4200"/>
    <n v="73.680000000000007"/>
    <n v="3094.56"/>
    <n v="4200"/>
    <n v="73.680000000000007"/>
  </r>
  <r>
    <n v="185"/>
    <x v="184"/>
    <s v="Thane"/>
    <s v="Konkan"/>
    <n v="809378"/>
    <x v="0"/>
    <n v="2214"/>
    <n v="2072"/>
    <n v="2072"/>
    <n v="3325"/>
    <n v="3178"/>
    <n v="3178"/>
    <n v="3878.5"/>
    <n v="3782.7"/>
    <n v="3782.7"/>
    <n v="4344.1000000000004"/>
    <n v="4344.1000000000004"/>
    <n v="1.0813640469738033"/>
    <n v="0.9765926640926641"/>
    <n v="0.9765926640926641"/>
    <n v="0.38590676691729331"/>
    <n v="0.28870358716173694"/>
    <n v="0.28870358716173694"/>
    <n v="0.18812427484852401"/>
    <x v="184"/>
    <x v="184"/>
    <x v="184"/>
    <x v="184"/>
    <n v="306.24"/>
    <n v="913.6"/>
    <n v="915"/>
    <n v="706.64"/>
    <n v="1509.3"/>
    <n v="1509.3"/>
    <n v="948.15"/>
    <n v="1786.5"/>
    <n v="1786.5"/>
    <n v="2014.9"/>
    <n v="2014.9"/>
    <n v="2.5531609195402294"/>
    <n v="1.1291593695271451"/>
    <n v="1.1259016393442622"/>
    <n v="0.53985056039850543"/>
    <n v="0.28880938183263771"/>
    <n v="0.28880938183263771"/>
    <n v="0.14762432104624787"/>
    <n v="8.8832913518052087E-2"/>
    <x v="183"/>
    <n v="-3.4592287458434685E-2"/>
    <x v="183"/>
    <n v="232.44"/>
    <n v="298.10000000000002"/>
    <n v="295"/>
    <n v="421.09"/>
    <n v="522.70000000000005"/>
    <n v="525"/>
    <n v="566.66"/>
    <n v="651.51"/>
    <n v="651.51"/>
    <n v="1020"/>
    <n v="1020"/>
    <n v="3.7324040612631215"/>
    <n v="1.3482053002348204"/>
    <n v="1.3728813559322033"/>
    <n v="1.6122681612006937"/>
    <n v="0.33920030610292701"/>
    <n v="0.33333333333333331"/>
    <n v="0.9411993082271557"/>
    <n v="7.4427100121256792E-2"/>
    <x v="15"/>
    <n v="-0.31372549019607843"/>
    <x v="8"/>
    <n v="855.72"/>
    <n v="860.25"/>
    <n v="865"/>
    <n v="1100"/>
    <n v="1147.0899999999999"/>
    <n v="1150"/>
    <n v="1201.1099999999999"/>
    <n v="1344.7"/>
    <n v="1344.7"/>
    <n v="1496.04"/>
    <n v="1496.04"/>
    <n v="0.49585144673491321"/>
    <n v="0.68590526009880848"/>
    <n v="0.67664739884393055"/>
    <n v="0.16366363636363634"/>
    <n v="0.26432973873017818"/>
    <n v="0.26113043478260867"/>
    <n v="6.5705888719601105E-2"/>
    <n v="7.8530527255149779E-2"/>
    <x v="183"/>
    <n v="-3.0574048822224011E-2"/>
    <x v="183"/>
    <n v="19"/>
    <n v="4"/>
    <n v="31"/>
    <n v="9"/>
    <x v="17"/>
    <x v="112"/>
    <s v="3 star"/>
    <s v="1 star"/>
    <s v="1 star"/>
    <s v="ODF++"/>
    <s v="ODF++"/>
    <s v="ODF++"/>
    <n v="1088.1199999999999"/>
    <n v="1500"/>
    <n v="72.540000000000006"/>
    <n v="1100"/>
    <n v="1500"/>
    <n v="73.33"/>
    <n v="1140"/>
    <n v="1500"/>
    <n v="76"/>
    <n v="1280.03"/>
    <n v="1500"/>
    <n v="85.34"/>
    <n v="4608.1400000000003"/>
    <n v="6000"/>
    <n v="76.8"/>
    <n v="1945.2"/>
    <n v="2400"/>
    <n v="81.05"/>
    <n v="1945.2"/>
    <n v="2400"/>
    <n v="81.05"/>
    <n v="1450.3"/>
    <n v="1800"/>
    <n v="80.569999999999993"/>
    <n v="1450.3"/>
    <n v="1800"/>
    <n v="80.572222222222223"/>
    <n v="700"/>
    <n v="1800"/>
    <n v="38.89"/>
    <n v="700"/>
    <n v="1800"/>
    <n v="38.888888888888893"/>
    <n v="4095.5"/>
    <n v="6000"/>
    <n v="68.260000000000005"/>
    <n v="4095.5"/>
    <n v="6000"/>
    <n v="68.258333333333326"/>
    <n v="2188.12"/>
    <n v="3000"/>
    <n v="72.94"/>
    <n v="2645.2"/>
    <n v="4200"/>
    <n v="62.98"/>
    <n v="2645.2"/>
    <n v="4200"/>
    <n v="62.980952380952381"/>
  </r>
  <r>
    <n v="186"/>
    <x v="185"/>
    <s v="Thane"/>
    <s v="Konkan"/>
    <n v="18725"/>
    <x v="3"/>
    <n v="2214"/>
    <n v="2072"/>
    <n v="2072"/>
    <n v="3325"/>
    <n v="3178"/>
    <n v="3178"/>
    <n v="3070.1"/>
    <n v="2928.3"/>
    <n v="2928.3"/>
    <n v="4349.2"/>
    <n v="4349.2"/>
    <n v="0.63584010840108396"/>
    <n v="0.8146235521235522"/>
    <n v="0.8146235521235522"/>
    <n v="8.9248120300751882E-2"/>
    <n v="0.18310258023914414"/>
    <n v="0.18310258023914414"/>
    <n v="0.17968470082407742"/>
    <x v="185"/>
    <x v="185"/>
    <x v="185"/>
    <x v="185"/>
    <n v="306.24"/>
    <n v="913.6"/>
    <n v="915"/>
    <n v="706.64"/>
    <n v="1509.3"/>
    <n v="1509.3"/>
    <n v="593.21"/>
    <n v="1412.08"/>
    <n v="1412.08"/>
    <n v="1984.11"/>
    <n v="1984.11"/>
    <n v="0.57461468129571569"/>
    <n v="0.79376094570928191"/>
    <n v="0.79101639344262287"/>
    <n v="-0.31760160760783429"/>
    <n v="8.5788113695090457E-2"/>
    <n v="8.5788113695090457E-2"/>
    <n v="-0.18711754690581758"/>
    <n v="0.16054331199365479"/>
    <x v="184"/>
    <n v="-0.17404780984925228"/>
    <x v="184"/>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x v="7"/>
    <n v="0"/>
    <x v="5"/>
    <n v="855.72"/>
    <n v="860.25"/>
    <n v="865"/>
    <n v="1100"/>
    <n v="1147.0899999999999"/>
    <n v="1150"/>
    <n v="1056.55"/>
    <n v="1062.31"/>
    <n v="1062.31"/>
    <n v="1484.95"/>
    <n v="1484.95"/>
    <n v="0.39604076099658747"/>
    <n v="0.18701540249927345"/>
    <n v="0.18049710982658959"/>
    <n v="8.6018181818181716E-2"/>
    <n v="-0.10980829751806739"/>
    <n v="-0.11206086956521739"/>
    <n v="0.13068004353793"/>
    <n v="-3.8764579077670315E-2"/>
    <x v="184"/>
    <n v="-0.3123472170780161"/>
    <x v="184"/>
    <n v="54"/>
    <n v="37"/>
    <n v="27"/>
    <n v="25"/>
    <x v="50"/>
    <x v="135"/>
    <s v="1 star"/>
    <s v="3 star"/>
    <s v="3 star"/>
    <s v="ODF++"/>
    <s v="ODF++"/>
    <s v="ODF++"/>
    <n v="482.21"/>
    <n v="1500"/>
    <n v="32.15"/>
    <n v="700"/>
    <n v="1500"/>
    <n v="46.67"/>
    <n v="1244.92"/>
    <n v="1500"/>
    <n v="82.99"/>
    <n v="1194.6199999999999"/>
    <n v="1500"/>
    <n v="79.64"/>
    <n v="3621.75"/>
    <n v="6000"/>
    <n v="60.36"/>
    <n v="1638.78"/>
    <n v="2400"/>
    <n v="68.28"/>
    <n v="1638.78"/>
    <n v="2400"/>
    <n v="68.282499999999999"/>
    <n v="1021.13"/>
    <n v="1800"/>
    <n v="56.73"/>
    <n v="1021.13"/>
    <n v="1800"/>
    <n v="56.729444444444447"/>
    <n v="1100"/>
    <n v="1800"/>
    <n v="61.11"/>
    <n v="1100"/>
    <n v="1800"/>
    <n v="61.111111111111114"/>
    <n v="3759.9"/>
    <n v="6000"/>
    <n v="62.67"/>
    <n v="3759.9"/>
    <n v="6000"/>
    <n v="62.665000000000006"/>
    <n v="1182.21"/>
    <n v="3000"/>
    <n v="39.409999999999997"/>
    <n v="2738.78"/>
    <n v="4200"/>
    <n v="65.209999999999994"/>
    <n v="2738.78"/>
    <n v="4200"/>
    <n v="65.209047619047624"/>
  </r>
  <r>
    <n v="187"/>
    <x v="186"/>
    <s v="Thane"/>
    <s v="Konkan"/>
    <n v="11623"/>
    <x v="3"/>
    <n v="2214"/>
    <n v="2072"/>
    <n v="2072"/>
    <n v="3325"/>
    <n v="3178"/>
    <n v="3178"/>
    <n v="3070.1"/>
    <n v="2928.3"/>
    <n v="2928.3"/>
    <n v="4349.2"/>
    <n v="4349.2"/>
    <n v="0.27940831074977424"/>
    <n v="0.73763996138996135"/>
    <n v="0.73763996138996135"/>
    <n v="-0.14808721804511274"/>
    <n v="0.13291063561988667"/>
    <n v="0.13291063561988667"/>
    <n v="-7.7355786456467152E-2"/>
    <x v="186"/>
    <x v="186"/>
    <x v="186"/>
    <x v="186"/>
    <n v="306.24"/>
    <n v="913.6"/>
    <n v="915"/>
    <n v="706.64"/>
    <n v="1509.3"/>
    <n v="1509.3"/>
    <n v="593.21"/>
    <n v="1412.08"/>
    <n v="1412.08"/>
    <n v="1984.11"/>
    <n v="1984.11"/>
    <n v="0.7660658307210032"/>
    <n v="0.54759194395796851"/>
    <n v="0.5452240437158471"/>
    <n v="-0.23463149552813309"/>
    <n v="-6.3221360895779399E-2"/>
    <n v="-6.3221360895779399E-2"/>
    <n v="-8.8282395778897862E-2"/>
    <n v="1.274715313580096E-3"/>
    <x v="185"/>
    <n v="-0.2873983801301338"/>
    <x v="185"/>
    <n v="232.44"/>
    <n v="298.10000000000002"/>
    <n v="295"/>
    <n v="421.09"/>
    <n v="522.70000000000005"/>
    <n v="525"/>
    <n v="365.77"/>
    <n v="453.88"/>
    <n v="453.88"/>
    <n v="1100"/>
    <n v="1100"/>
    <n v="-0.13956289795215968"/>
    <n v="2.0191211003019118"/>
    <n v="2.0508474576271185"/>
    <n v="-0.5250421525089648"/>
    <n v="0.72182896498947757"/>
    <n v="0.7142857142857143"/>
    <n v="-0.45320830029800147"/>
    <n v="0.98290296994800386"/>
    <x v="16"/>
    <n v="-0.18181818181818182"/>
    <x v="9"/>
    <n v="855.72"/>
    <n v="860.25"/>
    <n v="865"/>
    <n v="1100"/>
    <n v="1147.0899999999999"/>
    <n v="1150"/>
    <n v="1056.55"/>
    <n v="1062.31"/>
    <n v="1062.31"/>
    <n v="1484.95"/>
    <n v="1484.95"/>
    <n v="0.34771888000747903"/>
    <n v="0.49551874455100259"/>
    <n v="0.48730635838150288"/>
    <n v="4.8427272727272708E-2"/>
    <n v="0.12155105527901043"/>
    <n v="0.11871304347826085"/>
    <n v="9.1543230325114786E-2"/>
    <n v="0.2110589187713568"/>
    <x v="185"/>
    <n v="-0.13362739486177991"/>
    <x v="185"/>
    <n v="218"/>
    <n v="119"/>
    <n v="40"/>
    <n v="31"/>
    <x v="153"/>
    <x v="7"/>
    <s v="No star"/>
    <s v="3 star"/>
    <s v="3 star"/>
    <s v="ODF"/>
    <s v="ODF+"/>
    <s v="ODF+"/>
    <n v="540.84"/>
    <n v="1500"/>
    <n v="36.06"/>
    <n v="200"/>
    <n v="1500"/>
    <n v="13.33"/>
    <n v="938.5"/>
    <n v="1500"/>
    <n v="62.57"/>
    <n v="1153.27"/>
    <n v="1500"/>
    <n v="76.88"/>
    <n v="2832.61"/>
    <n v="6000"/>
    <n v="47.21"/>
    <n v="1413.88"/>
    <n v="2400"/>
    <n v="58.91"/>
    <n v="1413.88"/>
    <n v="2400"/>
    <n v="58.911666666666676"/>
    <n v="1286.52"/>
    <n v="1800"/>
    <n v="71.47"/>
    <n v="1286.52"/>
    <n v="1800"/>
    <n v="71.473333333333329"/>
    <n v="900"/>
    <n v="1800"/>
    <n v="50"/>
    <n v="900"/>
    <n v="1800"/>
    <n v="50"/>
    <n v="3600.39"/>
    <n v="6000"/>
    <n v="60.01"/>
    <n v="3600.39"/>
    <n v="6000"/>
    <n v="60.006499999999996"/>
    <n v="740.84"/>
    <n v="3000"/>
    <n v="24.69"/>
    <n v="2313.88"/>
    <n v="4200"/>
    <n v="55.09"/>
    <n v="2313.88"/>
    <n v="4200"/>
    <n v="55.092380952380957"/>
  </r>
  <r>
    <n v="188"/>
    <x v="187"/>
    <s v="Thane"/>
    <s v="Konkan"/>
    <n v="1841488"/>
    <x v="4"/>
    <n v="2214"/>
    <n v="2072"/>
    <n v="2072"/>
    <n v="3325"/>
    <n v="3178"/>
    <n v="3178"/>
    <n v="4176.7"/>
    <n v="4089.2"/>
    <n v="4089.2"/>
    <n v="4089.2"/>
    <n v="4089.2"/>
    <n v="1.0805555555555557"/>
    <n v="1.1884169884169882"/>
    <n v="1.1884169884169882"/>
    <n v="0.38536842105263169"/>
    <n v="0.42680931403398353"/>
    <n v="0.42680931403398353"/>
    <n v="0.10286829315009471"/>
    <x v="187"/>
    <x v="187"/>
    <x v="187"/>
    <x v="187"/>
    <n v="306.24"/>
    <n v="913.6"/>
    <n v="915"/>
    <n v="706.64"/>
    <n v="1509.3"/>
    <n v="1509.3"/>
    <n v="1129.3"/>
    <n v="1955.8"/>
    <n v="1955.8"/>
    <n v="1955.8"/>
    <n v="1955.8"/>
    <n v="2.8234717868338559"/>
    <n v="1.1928633975481613"/>
    <n v="1.1895081967213115"/>
    <n v="0.65699649043360142"/>
    <n v="0.32737030411449025"/>
    <n v="0.32737030411449025"/>
    <n v="3.6836978659346618E-2"/>
    <n v="2.4337866857551967E-2"/>
    <x v="186"/>
    <n v="2.4337866857551967E-2"/>
    <x v="186"/>
    <n v="232.44"/>
    <n v="298.10000000000002"/>
    <n v="295"/>
    <n v="421.09"/>
    <n v="522.70000000000005"/>
    <n v="525"/>
    <n v="710"/>
    <n v="730"/>
    <n v="730"/>
    <n v="730"/>
    <n v="730"/>
    <n v="3.7324040612631215"/>
    <n v="2.6900369003690034"/>
    <n v="2.7288135593220337"/>
    <n v="1.6122681612006937"/>
    <n v="1.1044576238760282"/>
    <n v="1.0952380952380953"/>
    <n v="0.54929577464788737"/>
    <n v="0.50684931506849318"/>
    <x v="21"/>
    <n v="0.50684931506849318"/>
    <x v="13"/>
    <n v="855.72"/>
    <n v="860.25"/>
    <n v="865"/>
    <n v="1100"/>
    <n v="1147.0899999999999"/>
    <n v="1150"/>
    <n v="1120.1199999999999"/>
    <n v="1403.44"/>
    <n v="1403.44"/>
    <n v="1403.44"/>
    <n v="1403.44"/>
    <n v="0.42973168793530597"/>
    <n v="0.66346992153443762"/>
    <n v="0.65433526011560694"/>
    <n v="0.11222727272727277"/>
    <n v="0.24750455500440252"/>
    <n v="0.24434782608695652"/>
    <n v="9.2249044745206024E-2"/>
    <n v="1.9637462235649508E-2"/>
    <x v="186"/>
    <n v="1.9637462235649508E-2"/>
    <x v="186"/>
    <n v="14"/>
    <n v="3"/>
    <n v="14"/>
    <n v="3"/>
    <x v="20"/>
    <x v="66"/>
    <s v="3 star"/>
    <s v="3 star"/>
    <s v="3 star"/>
    <s v="ODF++"/>
    <s v="ODF++"/>
    <s v="ODF++"/>
    <n v="1170.9000000000001"/>
    <n v="1500"/>
    <n v="78.06"/>
    <n v="1100"/>
    <n v="1500"/>
    <n v="73.33"/>
    <n v="1112"/>
    <n v="1500"/>
    <n v="74.13"/>
    <n v="1223.45"/>
    <n v="1500"/>
    <n v="81.56"/>
    <n v="4606.3500000000004"/>
    <n v="6000"/>
    <n v="76.77"/>
    <n v="2003.4"/>
    <n v="2400"/>
    <n v="83.48"/>
    <n v="2003.4"/>
    <n v="2400"/>
    <n v="83.474999999999994"/>
    <n v="1431"/>
    <n v="1800"/>
    <n v="79.5"/>
    <n v="1431"/>
    <n v="1800"/>
    <n v="79.5"/>
    <n v="1100"/>
    <n v="1800"/>
    <n v="61.11"/>
    <n v="1100"/>
    <n v="1800"/>
    <n v="61.111111111111114"/>
    <n v="4534.3999999999996"/>
    <n v="6000"/>
    <n v="75.569999999999993"/>
    <n v="4534.3999999999996"/>
    <n v="6000"/>
    <n v="75.573333333333323"/>
    <n v="2270.9"/>
    <n v="3000"/>
    <n v="75.7"/>
    <n v="3103.4"/>
    <n v="4200"/>
    <n v="73.89"/>
    <n v="3103.4"/>
    <n v="4200"/>
    <n v="73.890476190476193"/>
  </r>
  <r>
    <n v="189"/>
    <x v="188"/>
    <s v="Thane"/>
    <s v="Konkan"/>
    <n v="506098"/>
    <x v="0"/>
    <n v="2214"/>
    <n v="2072"/>
    <n v="2072"/>
    <n v="3325"/>
    <n v="3178"/>
    <n v="3178"/>
    <n v="3878.5"/>
    <n v="3782.7"/>
    <n v="3782.7"/>
    <n v="4344.1000000000004"/>
    <n v="4344.1000000000004"/>
    <n v="0.54015808491418238"/>
    <n v="0.71555019305019296"/>
    <n v="0.71555019305019296"/>
    <n v="2.5536842105263115E-2"/>
    <n v="0.11850849590937693"/>
    <n v="0.11850849590937693"/>
    <n v="-0.12081732628593532"/>
    <x v="188"/>
    <x v="188"/>
    <x v="188"/>
    <x v="188"/>
    <n v="306.24"/>
    <n v="913.6"/>
    <n v="915"/>
    <n v="706.64"/>
    <n v="1509.3"/>
    <n v="1509.3"/>
    <n v="948.15"/>
    <n v="1786.5"/>
    <n v="1786.5"/>
    <n v="2014.9"/>
    <n v="2014.9"/>
    <n v="1.3457419017763845"/>
    <n v="0.73779553415061305"/>
    <n v="0.73513661202185798"/>
    <n v="1.6585531529491718E-2"/>
    <n v="5.1911482144040379E-2"/>
    <n v="5.1911482144040379E-2"/>
    <n v="-0.24235616727311077"/>
    <n v="-0.11130702490903997"/>
    <x v="187"/>
    <n v="-0.21204526279219812"/>
    <x v="187"/>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0.3431496283831158"/>
    <n v="0.70527172333623955"/>
    <n v="0.69590751445086707"/>
    <n v="4.4872727272727182E-2"/>
    <n v="0.27885344654735039"/>
    <n v="0.27561739130434787"/>
    <n v="-4.3085146239728256E-2"/>
    <n v="9.0919907786123286E-2"/>
    <x v="187"/>
    <n v="-1.9437982941632528E-2"/>
    <x v="187"/>
    <n v="94"/>
    <n v="27"/>
    <n v="77"/>
    <n v="25"/>
    <x v="154"/>
    <x v="135"/>
    <s v="No star"/>
    <s v="No star"/>
    <s v="No star"/>
    <s v="ODF++"/>
    <s v="ODF++"/>
    <s v="ODF++"/>
    <n v="718.36"/>
    <n v="1500"/>
    <n v="47.89"/>
    <n v="500"/>
    <n v="1500"/>
    <n v="33.33"/>
    <n v="1042.18"/>
    <n v="1500"/>
    <n v="69.48"/>
    <n v="1149.3599999999999"/>
    <n v="1500"/>
    <n v="76.62"/>
    <n v="3409.91"/>
    <n v="6000"/>
    <n v="56.83"/>
    <n v="1587.65"/>
    <n v="2400"/>
    <n v="66.150000000000006"/>
    <n v="1587.65"/>
    <n v="2400"/>
    <n v="66.152083333333337"/>
    <n v="1466.96"/>
    <n v="1800"/>
    <n v="81.5"/>
    <n v="1466.96"/>
    <n v="1800"/>
    <n v="81.497777777777785"/>
    <n v="500"/>
    <n v="1800"/>
    <n v="27.78"/>
    <n v="500"/>
    <n v="1800"/>
    <n v="27.777777777777779"/>
    <n v="3554.62"/>
    <n v="6000"/>
    <n v="59.24"/>
    <n v="3554.62"/>
    <n v="6000"/>
    <n v="59.243666666666662"/>
    <n v="1218.3599999999999"/>
    <n v="3000"/>
    <n v="40.61"/>
    <n v="2087.65"/>
    <n v="4200"/>
    <n v="49.71"/>
    <n v="2087.65"/>
    <n v="4200"/>
    <n v="49.705952380952382"/>
  </r>
  <r>
    <n v="190"/>
    <x v="189"/>
    <s v="Bhandara"/>
    <s v="Nagpur"/>
    <n v="91845"/>
    <x v="1"/>
    <n v="2214"/>
    <n v="2072"/>
    <n v="2072"/>
    <n v="3325"/>
    <n v="3178"/>
    <n v="3178"/>
    <n v="3595.3"/>
    <n v="3469.2"/>
    <n v="3469.2"/>
    <n v="4328.8"/>
    <n v="4328.8"/>
    <n v="0.3655058717253839"/>
    <n v="0.21012065637065633"/>
    <n v="0.21012065637065633"/>
    <n v="-9.0757894736842093E-2"/>
    <n v="-0.21102265575833862"/>
    <n v="-0.21102265575833862"/>
    <n v="-0.15911606820015023"/>
    <x v="189"/>
    <x v="189"/>
    <x v="189"/>
    <x v="189"/>
    <n v="306.24"/>
    <n v="913.6"/>
    <n v="915"/>
    <n v="706.64"/>
    <n v="1509.3"/>
    <n v="1509.3"/>
    <n v="829.22"/>
    <n v="1623.2"/>
    <n v="1623.2"/>
    <n v="1999.6"/>
    <n v="1999.6"/>
    <n v="0.8137082027168232"/>
    <n v="0.29612521891418569"/>
    <n v="0.29414207650273233"/>
    <n v="-0.21398448998075403"/>
    <n v="-0.21543762008878278"/>
    <n v="-0.21543762008878278"/>
    <n v="-0.3301777574105787"/>
    <n v="-0.2704903893543617"/>
    <x v="188"/>
    <n v="-0.40781156231246241"/>
    <x v="188"/>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23615201234048511"/>
    <n v="0.18944492879976754"/>
    <n v="0.18291329479768789"/>
    <n v="-3.8363636363636405E-2"/>
    <n v="-0.1079862957570896"/>
    <n v="-0.11024347826086954"/>
    <n v="-9.0909090909090898E-2"/>
    <n v="-0.17742959812851208"/>
    <x v="188"/>
    <n v="-0.32186338120580293"/>
    <x v="188"/>
    <n v="70"/>
    <n v="40"/>
    <n v="96"/>
    <n v="47"/>
    <x v="49"/>
    <x v="74"/>
    <s v="No star"/>
    <s v="No star"/>
    <s v="No star"/>
    <s v="ODF+"/>
    <s v="ODF+"/>
    <s v="ODF+"/>
    <n v="555.42999999999995"/>
    <n v="1500"/>
    <n v="37.03"/>
    <n v="300"/>
    <n v="1500"/>
    <n v="20"/>
    <n v="1110"/>
    <n v="1500"/>
    <n v="74"/>
    <n v="1057.8"/>
    <n v="1500"/>
    <n v="70.52"/>
    <n v="3023.23"/>
    <n v="6000"/>
    <n v="50.39"/>
    <n v="1184.1400000000001"/>
    <n v="2400"/>
    <n v="49.34"/>
    <n v="1184.1400000000001"/>
    <n v="2400"/>
    <n v="49.339166666666671"/>
    <n v="1023.22"/>
    <n v="1800"/>
    <n v="56.85"/>
    <n v="1023.22"/>
    <n v="1800"/>
    <n v="56.845555555555563"/>
    <n v="300"/>
    <n v="1800"/>
    <n v="16.670000000000002"/>
    <n v="300"/>
    <n v="1800"/>
    <n v="16.666666666666664"/>
    <n v="2507.37"/>
    <n v="6000"/>
    <n v="41.79"/>
    <n v="2507.37"/>
    <n v="6000"/>
    <n v="41.789499999999997"/>
    <n v="855.43"/>
    <n v="3000"/>
    <n v="28.51"/>
    <n v="1484.14"/>
    <n v="4200"/>
    <n v="35.340000000000003"/>
    <n v="1484.14"/>
    <n v="4200"/>
    <n v="35.336666666666673"/>
  </r>
  <r>
    <n v="191"/>
    <x v="190"/>
    <s v="Bhandara"/>
    <s v="Nagpur"/>
    <n v="9231"/>
    <x v="3"/>
    <n v="2214"/>
    <n v="2072"/>
    <n v="2072"/>
    <n v="3325"/>
    <n v="3178"/>
    <n v="3178"/>
    <n v="3070.1"/>
    <n v="2928.3"/>
    <n v="2928.3"/>
    <n v="4349.2"/>
    <n v="4349.2"/>
    <n v="0.15020325203252041"/>
    <n v="0.11416988416988415"/>
    <n v="0.11416988416988415"/>
    <n v="-0.23412030075187965"/>
    <n v="-0.27358086847073632"/>
    <n v="-0.27358086847073632"/>
    <n v="-0.17053190449822472"/>
    <x v="190"/>
    <x v="190"/>
    <x v="190"/>
    <x v="190"/>
    <n v="306.24"/>
    <n v="913.6"/>
    <n v="915"/>
    <n v="706.64"/>
    <n v="1509.3"/>
    <n v="1509.3"/>
    <n v="593.21"/>
    <n v="1412.08"/>
    <n v="1412.08"/>
    <n v="1984.11"/>
    <n v="1984.11"/>
    <n v="0.35351358411703238"/>
    <n v="0.26049693520140094"/>
    <n v="0.25856830601092889"/>
    <n v="-0.41342126117966715"/>
    <n v="-0.23700390909693239"/>
    <n v="-0.23700390909693239"/>
    <n v="-0.30125925051836622"/>
    <n v="-0.1844725511302476"/>
    <x v="189"/>
    <n v="-0.41959367172182993"/>
    <x v="18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2.379282943018746E-2"/>
    <n v="-3.812845103167652E-3"/>
    <n v="-9.2832369942196218E-3"/>
    <n v="-0.24058181818181817"/>
    <n v="-0.25291825401668561"/>
    <n v="-0.2548086956521739"/>
    <n v="-0.20935119019450094"/>
    <n v="-0.19329574229744606"/>
    <x v="189"/>
    <n v="-0.42289639381797367"/>
    <x v="189"/>
    <n v="306"/>
    <n v="145"/>
    <n v="410"/>
    <n v="160"/>
    <x v="155"/>
    <x v="136"/>
    <s v="No star"/>
    <s v="No star"/>
    <s v="No star"/>
    <s v="ODF+"/>
    <s v="ODF+"/>
    <s v="ODF+"/>
    <n v="414.5"/>
    <n v="1500"/>
    <n v="27.63"/>
    <n v="300"/>
    <n v="1500"/>
    <n v="20"/>
    <n v="996.68"/>
    <n v="1500"/>
    <n v="66.45"/>
    <n v="835.36"/>
    <n v="1500"/>
    <n v="55.69"/>
    <n v="2546.5500000000002"/>
    <n v="6000"/>
    <n v="42.44"/>
    <n v="1151.5899999999999"/>
    <n v="2400"/>
    <n v="47.98"/>
    <n v="1151.5899999999999"/>
    <n v="2400"/>
    <n v="47.982916666666661"/>
    <n v="856.97"/>
    <n v="1800"/>
    <n v="47.61"/>
    <n v="856.97"/>
    <n v="1800"/>
    <n v="47.609444444444449"/>
    <n v="300"/>
    <n v="1800"/>
    <n v="16.670000000000002"/>
    <n v="300"/>
    <n v="1800"/>
    <n v="16.666666666666664"/>
    <n v="2308.56"/>
    <n v="6000"/>
    <n v="38.479999999999997"/>
    <n v="2308.56"/>
    <n v="6000"/>
    <n v="38.475999999999999"/>
    <n v="714.5"/>
    <n v="3000"/>
    <n v="23.82"/>
    <n v="1451.59"/>
    <n v="4200"/>
    <n v="34.56"/>
    <n v="1451.59"/>
    <n v="4200"/>
    <n v="34.56166666666666"/>
  </r>
  <r>
    <n v="192"/>
    <x v="191"/>
    <s v="Bhandara"/>
    <s v="Nagpur"/>
    <n v="12636"/>
    <x v="3"/>
    <n v="2214"/>
    <n v="2072"/>
    <n v="2072"/>
    <n v="3325"/>
    <n v="3178"/>
    <n v="3178"/>
    <n v="3070.1"/>
    <n v="2928.3"/>
    <n v="2928.3"/>
    <n v="4349.2"/>
    <n v="4349.2"/>
    <n v="0.45032520325203251"/>
    <n v="0.45580115830115836"/>
    <n v="0.45580115830115836"/>
    <n v="-3.4279699248120306E-2"/>
    <n v="-5.0843297671491483E-2"/>
    <n v="-5.0843297671491483E-2"/>
    <n v="4.5900784990716939E-2"/>
    <x v="191"/>
    <x v="191"/>
    <x v="191"/>
    <x v="191"/>
    <n v="306.24"/>
    <n v="913.6"/>
    <n v="915"/>
    <n v="706.64"/>
    <n v="1509.3"/>
    <n v="1509.3"/>
    <n v="593.21"/>
    <n v="1412.08"/>
    <n v="1412.08"/>
    <n v="1984.11"/>
    <n v="1984.11"/>
    <n v="0.70542711598746066"/>
    <n v="0.46769921190893177"/>
    <n v="0.46545355191256843"/>
    <n v="-0.26091078908638066"/>
    <n v="-0.11158152786059754"/>
    <n v="-0.11158152786059754"/>
    <n v="-0.11958665565314147"/>
    <n v="-5.0414990652087578E-2"/>
    <x v="190"/>
    <n v="-0.32418565502920699"/>
    <x v="190"/>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7648997335577067"/>
    <n v="0.36649811101424001"/>
    <n v="0.35899421965317918"/>
    <n v="7.0809090909091002E-2"/>
    <n v="2.479317228813786E-2"/>
    <n v="2.2199999999999977E-2"/>
    <n v="0.1148454876721406"/>
    <n v="0.1065790588434638"/>
    <x v="190"/>
    <n v="-0.20837065221051218"/>
    <x v="190"/>
    <n v="106"/>
    <n v="70"/>
    <n v="152"/>
    <n v="82"/>
    <x v="156"/>
    <x v="87"/>
    <s v="No star"/>
    <s v="1 star"/>
    <s v="1 star"/>
    <s v="ODF+"/>
    <s v="ODF+"/>
    <s v="ODF+"/>
    <n v="522.27"/>
    <n v="1500"/>
    <n v="34.82"/>
    <n v="300"/>
    <n v="1500"/>
    <n v="20"/>
    <n v="1210.8699999999999"/>
    <n v="1500"/>
    <n v="80.72"/>
    <n v="1177.8900000000001"/>
    <n v="1500"/>
    <n v="78.53"/>
    <n v="3211.02"/>
    <n v="6000"/>
    <n v="53.52"/>
    <n v="1340.89"/>
    <n v="2400"/>
    <n v="55.87"/>
    <n v="1340.89"/>
    <n v="2400"/>
    <n v="55.870416666666664"/>
    <n v="1175.53"/>
    <n v="1800"/>
    <n v="65.31"/>
    <n v="1175.53"/>
    <n v="1800"/>
    <n v="65.307222222222222"/>
    <n v="500"/>
    <n v="1800"/>
    <n v="27.78"/>
    <n v="500"/>
    <n v="1800"/>
    <n v="27.777777777777779"/>
    <n v="3016.42"/>
    <n v="6000"/>
    <n v="50.27"/>
    <n v="3016.42"/>
    <n v="6000"/>
    <n v="50.273666666666671"/>
    <n v="822.27"/>
    <n v="3000"/>
    <n v="27.41"/>
    <n v="1840.89"/>
    <n v="4200"/>
    <n v="43.83"/>
    <n v="1840.89"/>
    <n v="4200"/>
    <n v="43.830714285714286"/>
  </r>
  <r>
    <n v="193"/>
    <x v="192"/>
    <s v="Bhandara"/>
    <s v="Nagpur"/>
    <n v="8033"/>
    <x v="3"/>
    <n v="2214"/>
    <n v="2072"/>
    <n v="2072"/>
    <n v="3325"/>
    <n v="3178"/>
    <n v="3178"/>
    <n v="3070.1"/>
    <n v="2928.3"/>
    <n v="2928.3"/>
    <n v="4349.2"/>
    <n v="4349.2"/>
    <n v="0.13884823848238476"/>
    <n v="0.27681949806949813"/>
    <n v="0.27681949806949813"/>
    <n v="-0.24168120300751883"/>
    <n v="-0.16753618628067962"/>
    <n v="-0.16753618628067962"/>
    <n v="-0.17872056284811572"/>
    <x v="192"/>
    <x v="192"/>
    <x v="192"/>
    <x v="192"/>
    <n v="306.24"/>
    <n v="913.6"/>
    <n v="915"/>
    <n v="706.64"/>
    <n v="1509.3"/>
    <n v="1509.3"/>
    <n v="593.21"/>
    <n v="1412.08"/>
    <n v="1412.08"/>
    <n v="1984.11"/>
    <n v="1984.11"/>
    <n v="6.6712382445141091E-2"/>
    <n v="0.38628502626970224"/>
    <n v="0.38416393442622948"/>
    <n v="-0.53771368730895497"/>
    <n v="-0.16086265156032595"/>
    <n v="-0.16086265156032595"/>
    <n v="-0.44931811668717653"/>
    <n v="-0.10308906010990875"/>
    <x v="191"/>
    <n v="-0.3616734959251251"/>
    <x v="191"/>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3.8388725283971421E-2"/>
    <n v="0.25435629177564656"/>
    <n v="0.24746820809248549"/>
    <n v="-0.19220909090909086"/>
    <n v="-5.9306593205415425E-2"/>
    <n v="-6.1686956521739181E-2"/>
    <n v="-0.15898916284132308"/>
    <n v="1.57675254869106E-2"/>
    <x v="191"/>
    <n v="-0.27333580255227452"/>
    <x v="191"/>
    <n v="313"/>
    <n v="147"/>
    <n v="293"/>
    <n v="127"/>
    <x v="157"/>
    <x v="137"/>
    <s v="No star"/>
    <s v="No star"/>
    <s v="No star"/>
    <s v="ODF"/>
    <s v="ODF+"/>
    <s v="ODF+"/>
    <n v="326.67"/>
    <n v="1500"/>
    <n v="21.78"/>
    <n v="200"/>
    <n v="1500"/>
    <n v="13.33"/>
    <n v="1106.1600000000001"/>
    <n v="1500"/>
    <n v="73.739999999999995"/>
    <n v="888.57"/>
    <n v="1500"/>
    <n v="59.24"/>
    <n v="2521.41"/>
    <n v="6000"/>
    <n v="42.02"/>
    <n v="1266.51"/>
    <n v="2400"/>
    <n v="52.77"/>
    <n v="1266.51"/>
    <n v="2400"/>
    <n v="52.771250000000002"/>
    <n v="1079.06"/>
    <n v="1800"/>
    <n v="59.95"/>
    <n v="1079.06"/>
    <n v="1800"/>
    <n v="59.94777777777778"/>
    <n v="300"/>
    <n v="1800"/>
    <n v="16.670000000000002"/>
    <n v="300"/>
    <n v="1800"/>
    <n v="16.666666666666664"/>
    <n v="2645.57"/>
    <n v="6000"/>
    <n v="44.09"/>
    <n v="2645.57"/>
    <n v="6000"/>
    <n v="44.092833333333338"/>
    <n v="526.66999999999996"/>
    <n v="3000"/>
    <n v="17.559999999999999"/>
    <n v="1566.51"/>
    <n v="4200"/>
    <n v="37.299999999999997"/>
    <n v="1566.51"/>
    <n v="4200"/>
    <n v="37.297857142857147"/>
  </r>
  <r>
    <n v="194"/>
    <x v="193"/>
    <s v="Bhandara"/>
    <s v="Nagpur"/>
    <n v="22821"/>
    <x v="3"/>
    <n v="2214"/>
    <n v="2072"/>
    <n v="2072"/>
    <n v="3325"/>
    <n v="3178"/>
    <n v="3178"/>
    <n v="3070.1"/>
    <n v="2928.3"/>
    <n v="2928.3"/>
    <n v="4349.2"/>
    <n v="4349.2"/>
    <n v="0.42690605239385732"/>
    <n v="0.24095559845559855"/>
    <n v="0.24095559845559855"/>
    <n v="-4.9873684210526292E-2"/>
    <n v="-0.19091881686595336"/>
    <n v="-0.19091881686595336"/>
    <n v="2.9012084296928493E-2"/>
    <x v="193"/>
    <x v="193"/>
    <x v="193"/>
    <x v="193"/>
    <n v="306.24"/>
    <n v="913.6"/>
    <n v="915"/>
    <n v="706.64"/>
    <n v="1509.3"/>
    <n v="1509.3"/>
    <n v="593.21"/>
    <n v="1412.08"/>
    <n v="1412.08"/>
    <n v="1984.11"/>
    <n v="1984.11"/>
    <n v="0.7686128526645768"/>
    <n v="0.25657837127845878"/>
    <n v="0.25465573770491801"/>
    <n v="-0.23352768028982224"/>
    <n v="-0.23937586960842774"/>
    <n v="-0.23937586960842774"/>
    <n v="-8.6967515719559726E-2"/>
    <n v="-0.18700781825392326"/>
    <x v="192"/>
    <n v="-0.42139800716694131"/>
    <x v="19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1181928668255959"/>
    <n v="7.3234524847428067E-2"/>
    <n v="6.734104046242774E-2"/>
    <n v="2.0499999999999959E-2"/>
    <n v="-0.19513726037189752"/>
    <n v="-0.19717391304347825"/>
    <n v="6.2467464862051021E-2"/>
    <n v="-0.13090340860953956"/>
    <x v="192"/>
    <n v="-0.37826189433987678"/>
    <x v="192"/>
    <n v="120"/>
    <n v="81"/>
    <n v="321"/>
    <n v="136"/>
    <x v="158"/>
    <x v="138"/>
    <s v="No star"/>
    <s v="No star"/>
    <s v="No star"/>
    <s v="ODF+"/>
    <s v="ODF++"/>
    <s v="ODF++"/>
    <n v="541.62"/>
    <n v="1500"/>
    <n v="36.11"/>
    <n v="300"/>
    <n v="1500"/>
    <n v="20"/>
    <n v="1195"/>
    <n v="1500"/>
    <n v="79.67"/>
    <n v="1122.55"/>
    <n v="1500"/>
    <n v="74.84"/>
    <n v="3159.17"/>
    <n v="6000"/>
    <n v="52.65"/>
    <n v="1148.01"/>
    <n v="2400"/>
    <n v="47.83"/>
    <n v="1148.01"/>
    <n v="2400"/>
    <n v="47.833749999999995"/>
    <n v="923.25"/>
    <n v="1800"/>
    <n v="51.29"/>
    <n v="923.25"/>
    <n v="1800"/>
    <n v="51.291666666666671"/>
    <n v="500"/>
    <n v="1800"/>
    <n v="27.78"/>
    <n v="500"/>
    <n v="1800"/>
    <n v="27.777777777777779"/>
    <n v="2571.2600000000002"/>
    <n v="6000"/>
    <n v="42.85"/>
    <n v="2571.2600000000002"/>
    <n v="6000"/>
    <n v="42.854333333333336"/>
    <n v="841.62"/>
    <n v="3000"/>
    <n v="28.05"/>
    <n v="1648.01"/>
    <n v="4200"/>
    <n v="39.24"/>
    <n v="1648.01"/>
    <n v="4200"/>
    <n v="39.23833333333333"/>
  </r>
  <r>
    <n v="195"/>
    <x v="194"/>
    <s v="Bhandara"/>
    <s v="Nagpur"/>
    <n v="14636"/>
    <x v="3"/>
    <n v="2214"/>
    <n v="2072"/>
    <n v="2072"/>
    <n v="3325"/>
    <n v="3178"/>
    <n v="3178"/>
    <n v="3070.1"/>
    <n v="2928.3"/>
    <n v="2928.3"/>
    <n v="4349.2"/>
    <n v="4349.2"/>
    <n v="0.10879855465221323"/>
    <n v="0.37882722007721997"/>
    <n v="0.37882722007721997"/>
    <n v="-0.26169022556390975"/>
    <n v="-0.10102894902454379"/>
    <n v="-0.10102894902454379"/>
    <n v="-0.20039086674701143"/>
    <x v="194"/>
    <x v="194"/>
    <x v="194"/>
    <x v="194"/>
    <n v="306.24"/>
    <n v="913.6"/>
    <n v="915"/>
    <n v="706.64"/>
    <n v="1509.3"/>
    <n v="1509.3"/>
    <n v="593.21"/>
    <n v="1412.08"/>
    <n v="1412.08"/>
    <n v="1984.11"/>
    <n v="1984.11"/>
    <n v="0.39122910135841171"/>
    <n v="0.51431698774080559"/>
    <n v="0.51200000000000001"/>
    <n v="-0.39707630476621758"/>
    <n v="-8.336314847942751E-2"/>
    <n v="-8.336314847942751E-2"/>
    <n v="-0.28178891117816629"/>
    <n v="-2.0253809982437192E-2"/>
    <x v="193"/>
    <n v="-0.30272011128415255"/>
    <x v="193"/>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x v="4"/>
    <n v="-0.54545454545454541"/>
    <x v="2"/>
    <n v="855.72"/>
    <n v="860.25"/>
    <n v="865"/>
    <n v="1100"/>
    <n v="1147.0899999999999"/>
    <n v="1150"/>
    <n v="1056.55"/>
    <n v="1062.31"/>
    <n v="1062.31"/>
    <n v="1484.95"/>
    <n v="1484.95"/>
    <n v="-0.12491235450848406"/>
    <n v="0.13160127869805294"/>
    <n v="0.12538728323699427"/>
    <n v="-0.3192454545454545"/>
    <n v="-0.15136562954955574"/>
    <n v="-0.15351304347826084"/>
    <n v="-0.2912498225356111"/>
    <n v="-8.363848594101525E-2"/>
    <x v="193"/>
    <n v="-0.34444930805751034"/>
    <x v="193"/>
    <n v="326"/>
    <n v="151"/>
    <n v="194"/>
    <n v="96"/>
    <x v="159"/>
    <x v="95"/>
    <s v="No star"/>
    <s v="No star"/>
    <s v="No star"/>
    <s v="ODF"/>
    <s v="ODF++"/>
    <s v="ODF++"/>
    <n v="426.05"/>
    <n v="1500"/>
    <n v="28.4"/>
    <n v="200"/>
    <n v="1500"/>
    <n v="13.33"/>
    <n v="1080"/>
    <n v="1500"/>
    <n v="72"/>
    <n v="748.83"/>
    <n v="1500"/>
    <n v="49.92"/>
    <n v="2454.88"/>
    <n v="6000"/>
    <n v="40.909999999999997"/>
    <n v="1383.48"/>
    <n v="2400"/>
    <n v="57.65"/>
    <n v="1383.48"/>
    <n v="2400"/>
    <n v="57.645000000000003"/>
    <n v="973.46"/>
    <n v="1800"/>
    <n v="54.08"/>
    <n v="973.46"/>
    <n v="1800"/>
    <n v="54.081111111111113"/>
    <n v="500"/>
    <n v="1800"/>
    <n v="27.78"/>
    <n v="500"/>
    <n v="1800"/>
    <n v="27.777777777777779"/>
    <n v="2856.93"/>
    <n v="6000"/>
    <n v="47.62"/>
    <n v="2856.93"/>
    <n v="6000"/>
    <n v="47.615499999999997"/>
    <n v="626.04999999999995"/>
    <n v="3000"/>
    <n v="20.87"/>
    <n v="1883.48"/>
    <n v="4200"/>
    <n v="44.84"/>
    <n v="1883.48"/>
    <n v="4200"/>
    <n v="44.844761904761903"/>
  </r>
  <r>
    <n v="196"/>
    <x v="195"/>
    <s v="Bhandara"/>
    <s v="Nagpur"/>
    <n v="44869"/>
    <x v="2"/>
    <n v="2214"/>
    <n v="2072"/>
    <n v="2072"/>
    <n v="3325"/>
    <n v="3178"/>
    <n v="3178"/>
    <n v="3400"/>
    <n v="3298.6"/>
    <n v="3298.6"/>
    <n v="4601.3999999999996"/>
    <n v="4601.3999999999996"/>
    <n v="0.21443992773261064"/>
    <n v="0.17686293436293438"/>
    <n v="0.17686293436293438"/>
    <n v="-0.19134736842105263"/>
    <n v="-0.23270610446821899"/>
    <n v="-0.23270610446821899"/>
    <n v="-0.20918529411764705"/>
    <x v="195"/>
    <x v="195"/>
    <x v="195"/>
    <x v="195"/>
    <n v="306.24"/>
    <n v="913.6"/>
    <n v="915"/>
    <n v="706.64"/>
    <n v="1509.3"/>
    <n v="1509.3"/>
    <n v="737.03"/>
    <n v="1543.8"/>
    <n v="1543.8"/>
    <n v="2033.9"/>
    <n v="2033.9"/>
    <n v="-1.1526907001045028E-2"/>
    <n v="0.29735113835376525"/>
    <n v="0.29536612021857922"/>
    <n v="-0.57162062719347906"/>
    <n v="-0.21469555423043793"/>
    <n v="-0.21469555423043793"/>
    <n v="-0.58928401828962185"/>
    <n v="-0.2322451094701386"/>
    <x v="194"/>
    <n v="-0.41724765229362309"/>
    <x v="194"/>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1823143084186416"/>
    <n v="0.10804998546934036"/>
    <n v="0.10196531791907519"/>
    <n v="-8.0245454545454523E-2"/>
    <n v="-0.16902771360573265"/>
    <n v="-0.17113043478260864"/>
    <n v="-9.2561864870440339E-2"/>
    <n v="-0.19546923927447052"/>
    <x v="194"/>
    <n v="-0.37774992492786541"/>
    <x v="194"/>
    <n v="158"/>
    <n v="89"/>
    <n v="186"/>
    <n v="94"/>
    <x v="160"/>
    <x v="43"/>
    <s v="No star"/>
    <s v="No star"/>
    <s v="No star"/>
    <s v="ODF"/>
    <s v="ODF+"/>
    <s v="ODF+"/>
    <n v="302.70999999999998"/>
    <n v="1500"/>
    <n v="20.18"/>
    <n v="200"/>
    <n v="1500"/>
    <n v="13.33"/>
    <n v="1174.33"/>
    <n v="1500"/>
    <n v="78.290000000000006"/>
    <n v="1011.73"/>
    <n v="1500"/>
    <n v="67.45"/>
    <n v="2688.77"/>
    <n v="6000"/>
    <n v="44.81"/>
    <n v="1185.26"/>
    <n v="2400"/>
    <n v="49.39"/>
    <n v="1185.26"/>
    <n v="2400"/>
    <n v="49.385833333333338"/>
    <n v="953.2"/>
    <n v="1800"/>
    <n v="52.96"/>
    <n v="953.2"/>
    <n v="1800"/>
    <n v="52.955555555555556"/>
    <n v="300"/>
    <n v="1800"/>
    <n v="16.670000000000002"/>
    <n v="300"/>
    <n v="1800"/>
    <n v="16.666666666666664"/>
    <n v="2438.46"/>
    <n v="6000"/>
    <n v="40.64"/>
    <n v="2438.46"/>
    <n v="6000"/>
    <n v="40.640999999999998"/>
    <n v="502.71"/>
    <n v="3000"/>
    <n v="16.760000000000002"/>
    <n v="1485.26"/>
    <n v="4200"/>
    <n v="35.36"/>
    <n v="1485.26"/>
    <n v="4200"/>
    <n v="35.363333333333337"/>
  </r>
  <r>
    <n v="197"/>
    <x v="196"/>
    <s v="Chandrapur"/>
    <s v="Nagpur"/>
    <n v="89452"/>
    <x v="1"/>
    <n v="2214"/>
    <n v="2072"/>
    <n v="2072"/>
    <n v="3325"/>
    <n v="3178"/>
    <n v="3178"/>
    <n v="3595.3"/>
    <n v="3469.2"/>
    <n v="3469.2"/>
    <n v="4328.8"/>
    <n v="4328.8"/>
    <n v="1.0479765130984644"/>
    <n v="1.116747104247104"/>
    <n v="1.116747104247104"/>
    <n v="0.36367518796992487"/>
    <n v="0.38008181246066697"/>
    <n v="0.38008181246066697"/>
    <n v="0.26115205963341032"/>
    <x v="196"/>
    <x v="196"/>
    <x v="196"/>
    <x v="196"/>
    <n v="306.24"/>
    <n v="913.6"/>
    <n v="915"/>
    <n v="706.64"/>
    <n v="1509.3"/>
    <n v="1509.3"/>
    <n v="829.22"/>
    <n v="1623.2"/>
    <n v="1623.2"/>
    <n v="1999.6"/>
    <n v="1999.6"/>
    <n v="2.8542319749216296"/>
    <n v="1.0724934325744309"/>
    <n v="1.0693224043715848"/>
    <n v="0.67032718215781717"/>
    <n v="0.25450871264824759"/>
    <n v="0.25450871264824759"/>
    <n v="0.4234099515207061"/>
    <n v="0.16647979300147855"/>
    <x v="195"/>
    <n v="-5.309561912382469E-2"/>
    <x v="195"/>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x v="14"/>
    <n v="0"/>
    <x v="5"/>
    <n v="855.72"/>
    <n v="860.25"/>
    <n v="865"/>
    <n v="1100"/>
    <n v="1147.0899999999999"/>
    <n v="1150"/>
    <n v="1163.58"/>
    <n v="1243.93"/>
    <n v="1243.93"/>
    <n v="1508.87"/>
    <n v="1508.87"/>
    <n v="0.45713551161594917"/>
    <n v="0.61866899157221744"/>
    <n v="0.60978034682080928"/>
    <n v="0.13354545454545463"/>
    <n v="0.21390649382350133"/>
    <n v="0.21083478260869568"/>
    <n v="7.1606593444370106E-2"/>
    <n v="0.11940382497407408"/>
    <x v="195"/>
    <n v="-7.715045033700707E-2"/>
    <x v="195"/>
    <n v="4"/>
    <n v="4"/>
    <n v="4"/>
    <n v="4"/>
    <x v="134"/>
    <x v="139"/>
    <s v="3 star"/>
    <s v="3 star"/>
    <s v="3 star"/>
    <s v="ODF++"/>
    <s v="ODF++"/>
    <s v="ODF++"/>
    <n v="1180.32"/>
    <n v="1500"/>
    <n v="78.69"/>
    <n v="1100"/>
    <n v="1500"/>
    <n v="73.33"/>
    <n v="1007"/>
    <n v="1500"/>
    <n v="67.13"/>
    <n v="1246.9000000000001"/>
    <n v="1500"/>
    <n v="83.13"/>
    <n v="4534.22"/>
    <n v="6000"/>
    <n v="75.569999999999993"/>
    <n v="1893.43"/>
    <n v="2400"/>
    <n v="78.89"/>
    <n v="1893.43"/>
    <n v="2400"/>
    <n v="78.892916666666665"/>
    <n v="1392.46"/>
    <n v="1800"/>
    <n v="77.36"/>
    <n v="1392.46"/>
    <n v="1800"/>
    <n v="77.358888888888885"/>
    <n v="1100"/>
    <n v="1800"/>
    <n v="61.11"/>
    <n v="1100"/>
    <n v="1800"/>
    <n v="61.111111111111114"/>
    <n v="4385.8999999999996"/>
    <n v="6000"/>
    <n v="73.099999999999994"/>
    <n v="4385.8999999999996"/>
    <n v="6000"/>
    <n v="73.098333333333329"/>
    <n v="2280.3200000000002"/>
    <n v="3000"/>
    <n v="76.010000000000005"/>
    <n v="2993.43"/>
    <n v="4200"/>
    <n v="71.27"/>
    <n v="2993.43"/>
    <n v="4200"/>
    <n v="71.272142857142853"/>
  </r>
  <r>
    <n v="198"/>
    <x v="197"/>
    <s v="Chandrapur"/>
    <s v="Nagpur"/>
    <n v="60565"/>
    <x v="1"/>
    <n v="2214"/>
    <n v="2072"/>
    <n v="2072"/>
    <n v="3325"/>
    <n v="3178"/>
    <n v="3178"/>
    <n v="3595.3"/>
    <n v="3469.2"/>
    <n v="3469.2"/>
    <n v="4328.8"/>
    <n v="4328.8"/>
    <n v="0.87881210478771432"/>
    <n v="0.99269787644787644"/>
    <n v="0.99269787644787644"/>
    <n v="0.25103458646616528"/>
    <n v="0.29920390182504719"/>
    <n v="0.29920390182504719"/>
    <n v="0.15697994604066404"/>
    <x v="197"/>
    <x v="197"/>
    <x v="197"/>
    <x v="197"/>
    <n v="306.24"/>
    <n v="913.6"/>
    <n v="915"/>
    <n v="706.64"/>
    <n v="1509.3"/>
    <n v="1509.3"/>
    <n v="829.22"/>
    <n v="1623.2"/>
    <n v="1623.2"/>
    <n v="1999.6"/>
    <n v="1999.6"/>
    <n v="2.5219435736677114"/>
    <n v="1.1081764448336251"/>
    <n v="1.1049508196721312"/>
    <n v="0.52632174799049014"/>
    <n v="0.27610812959650172"/>
    <n v="0.27610812959650172"/>
    <n v="0.300692216782036"/>
    <n v="0.18656357811729912"/>
    <x v="196"/>
    <n v="-3.6792358471694306E-2"/>
    <x v="196"/>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x v="10"/>
    <n v="-0.36363636363636365"/>
    <x v="4"/>
    <n v="855.72"/>
    <n v="860.25"/>
    <n v="865"/>
    <n v="1100"/>
    <n v="1147.0899999999999"/>
    <n v="1150"/>
    <n v="1163.58"/>
    <n v="1243.93"/>
    <n v="1243.93"/>
    <n v="1508.87"/>
    <n v="1508.87"/>
    <n v="0.55556724162109106"/>
    <n v="0.74699215344376624"/>
    <n v="0.73739884393063571"/>
    <n v="0.21011818181818193"/>
    <n v="0.31014131410787299"/>
    <n v="0.30682608695652164"/>
    <n v="0.14399525602021365"/>
    <n v="0.20814676066981247"/>
    <x v="196"/>
    <n v="-3.9897406668566423E-3"/>
    <x v="196"/>
    <n v="11"/>
    <n v="11"/>
    <n v="8"/>
    <n v="7"/>
    <x v="115"/>
    <x v="96"/>
    <s v="No star"/>
    <s v="1 star"/>
    <s v="1 star"/>
    <s v="ODF++"/>
    <s v="ODF++"/>
    <s v="ODF++"/>
    <n v="1078.56"/>
    <n v="1500"/>
    <n v="71.900000000000006"/>
    <n v="500"/>
    <n v="1500"/>
    <n v="33.33"/>
    <n v="1250"/>
    <n v="1500"/>
    <n v="83.33"/>
    <n v="1331.13"/>
    <n v="1500"/>
    <n v="88.74"/>
    <n v="4159.6899999999996"/>
    <n v="6000"/>
    <n v="69.33"/>
    <n v="1926.03"/>
    <n v="2400"/>
    <n v="80.25"/>
    <n v="1926.03"/>
    <n v="2400"/>
    <n v="80.251249999999999"/>
    <n v="1502.85"/>
    <n v="1800"/>
    <n v="83.49"/>
    <n v="1502.85"/>
    <n v="1800"/>
    <n v="83.49166666666666"/>
    <n v="700"/>
    <n v="1800"/>
    <n v="38.89"/>
    <n v="700"/>
    <n v="1800"/>
    <n v="38.888888888888893"/>
    <n v="4128.87"/>
    <n v="6000"/>
    <n v="68.81"/>
    <n v="4128.87"/>
    <n v="6000"/>
    <n v="68.814499999999995"/>
    <n v="1578.56"/>
    <n v="3000"/>
    <n v="52.62"/>
    <n v="2626.03"/>
    <n v="4200"/>
    <n v="62.52"/>
    <n v="2626.03"/>
    <n v="4200"/>
    <n v="62.524523809523814"/>
  </r>
  <r>
    <n v="199"/>
    <x v="198"/>
    <s v="Chandrapur"/>
    <s v="Nagpur"/>
    <n v="36025"/>
    <x v="2"/>
    <n v="2214"/>
    <n v="2072"/>
    <n v="2072"/>
    <n v="3325"/>
    <n v="3178"/>
    <n v="3178"/>
    <n v="3400"/>
    <n v="3298.6"/>
    <n v="3298.6"/>
    <n v="4601.3999999999996"/>
    <n v="4601.3999999999996"/>
    <n v="1.2297154471544716"/>
    <n v="0.97488899613899604"/>
    <n v="0.97488899613899604"/>
    <n v="0.48468872180451134"/>
    <n v="0.28759282567652605"/>
    <n v="0.28759282567652605"/>
    <n v="0.4519382352941177"/>
    <x v="198"/>
    <x v="198"/>
    <x v="198"/>
    <x v="198"/>
    <n v="306.24"/>
    <n v="913.6"/>
    <n v="915"/>
    <n v="706.64"/>
    <n v="1509.3"/>
    <n v="1509.3"/>
    <n v="737.03"/>
    <n v="1543.8"/>
    <n v="1543.8"/>
    <n v="2033.9"/>
    <n v="2033.9"/>
    <n v="3.1109260710553817"/>
    <n v="0.98718257443082302"/>
    <n v="0.98414207650273222"/>
    <n v="0.78157194611117409"/>
    <n v="0.20286887961306571"/>
    <n v="0.20286887961306571"/>
    <n v="0.70811228850928742"/>
    <n v="0.17598782225676904"/>
    <x v="197"/>
    <n v="-0.10738482717931072"/>
    <x v="197"/>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40671013883045853"/>
    <n v="0.3676024411508283"/>
    <n v="0.36009248554913298"/>
    <n v="9.4318181818181815E-2"/>
    <n v="2.5621354906764163E-2"/>
    <n v="2.3026086956521755E-2"/>
    <n v="7.9664194164656019E-2"/>
    <n v="-7.0139011976805554E-3"/>
    <x v="197"/>
    <n v="-0.23199247973052362"/>
    <x v="197"/>
    <n v="4"/>
    <n v="4"/>
    <n v="19"/>
    <n v="18"/>
    <x v="161"/>
    <x v="8"/>
    <s v="3 star"/>
    <s v="3 star"/>
    <s v="3 star"/>
    <s v="ODF++"/>
    <s v="ODF++"/>
    <s v="ODF++"/>
    <n v="1258.93"/>
    <n v="1500"/>
    <n v="83.93"/>
    <n v="1100"/>
    <n v="1500"/>
    <n v="73.33"/>
    <n v="1373.91"/>
    <n v="1500"/>
    <n v="91.59"/>
    <n v="1203.75"/>
    <n v="1500"/>
    <n v="80.25"/>
    <n v="4936.59"/>
    <n v="6000"/>
    <n v="82.28"/>
    <n v="1815.49"/>
    <n v="2400"/>
    <n v="75.650000000000006"/>
    <n v="1815.49"/>
    <n v="2400"/>
    <n v="75.645416666666662"/>
    <n v="1176.48"/>
    <n v="1800"/>
    <n v="65.36"/>
    <n v="1176.48"/>
    <n v="1800"/>
    <n v="65.36"/>
    <n v="1100"/>
    <n v="1800"/>
    <n v="61.11"/>
    <n v="1100"/>
    <n v="1800"/>
    <n v="61.111111111111114"/>
    <n v="4091.97"/>
    <n v="6000"/>
    <n v="68.2"/>
    <n v="4091.97"/>
    <n v="6000"/>
    <n v="68.1995"/>
    <n v="2358.9299999999998"/>
    <n v="3000"/>
    <n v="78.63"/>
    <n v="2915.49"/>
    <n v="4200"/>
    <n v="69.42"/>
    <n v="2915.49"/>
    <n v="4200"/>
    <n v="69.416428571428568"/>
  </r>
  <r>
    <n v="200"/>
    <x v="199"/>
    <s v="Chandrapur"/>
    <s v="Nagpur"/>
    <n v="320379"/>
    <x v="0"/>
    <n v="2214"/>
    <n v="2072"/>
    <n v="2072"/>
    <n v="3325"/>
    <n v="3178"/>
    <n v="3178"/>
    <n v="3878.5"/>
    <n v="3782.7"/>
    <n v="3782.7"/>
    <n v="4344.1000000000004"/>
    <n v="4344.1000000000004"/>
    <n v="1.3391734417344174"/>
    <n v="1.2687258687258689"/>
    <n v="1.2687258687258689"/>
    <n v="0.55757293233082716"/>
    <n v="0.47916928886091886"/>
    <n v="0.47916928886091886"/>
    <n v="0.33529199432770407"/>
    <x v="199"/>
    <x v="199"/>
    <x v="199"/>
    <x v="199"/>
    <n v="306.24"/>
    <n v="913.6"/>
    <n v="915"/>
    <n v="706.64"/>
    <n v="1509.3"/>
    <n v="1509.3"/>
    <n v="948.15"/>
    <n v="1786.5"/>
    <n v="1786.5"/>
    <n v="2014.9"/>
    <n v="2014.9"/>
    <n v="3.2760253396029255"/>
    <n v="1.2257443082311734"/>
    <n v="1.2223387978142077"/>
    <n v="0.85312181591758185"/>
    <n v="0.34727357052938457"/>
    <n v="0.34727357052938457"/>
    <n v="0.38110003691399047"/>
    <n v="0.13822558074447247"/>
    <x v="198"/>
    <n v="9.2014492034343948E-3"/>
    <x v="198"/>
    <n v="232.44"/>
    <n v="298.10000000000002"/>
    <n v="295"/>
    <n v="421.09"/>
    <n v="522.70000000000005"/>
    <n v="525"/>
    <n v="566.66"/>
    <n v="651.51"/>
    <n v="651.51"/>
    <n v="1020"/>
    <n v="1020"/>
    <n v="3.7324040612631215"/>
    <n v="2.6900369003690034"/>
    <n v="2.7288135593220337"/>
    <n v="1.6122681612006937"/>
    <n v="1.1044576238760282"/>
    <n v="1.0952380952380953"/>
    <n v="0.9411993082271557"/>
    <n v="0.68838544304768923"/>
    <x v="17"/>
    <n v="7.8431372549019607E-2"/>
    <x v="10"/>
    <n v="855.72"/>
    <n v="860.25"/>
    <n v="865"/>
    <n v="1100"/>
    <n v="1147.0899999999999"/>
    <n v="1150"/>
    <n v="1201.1099999999999"/>
    <n v="1344.7"/>
    <n v="1344.7"/>
    <n v="1496.04"/>
    <n v="1496.04"/>
    <n v="0.54166082363389889"/>
    <n v="0.82198198198198191"/>
    <n v="0.81197687861271661"/>
    <n v="0.1993"/>
    <n v="0.36637927276848375"/>
    <n v="0.36292173913043468"/>
    <n v="9.8342366644187565E-2"/>
    <n v="0.16558340150219369"/>
    <x v="198"/>
    <n v="4.7672522125076826E-2"/>
    <x v="198"/>
    <n v="4"/>
    <n v="1"/>
    <n v="11"/>
    <n v="2"/>
    <x v="19"/>
    <x v="140"/>
    <s v="3 star"/>
    <s v="3 star"/>
    <s v="3 star"/>
    <s v="ODF++"/>
    <s v="ODF++"/>
    <s v="ODF++"/>
    <n v="1309.49"/>
    <n v="1500"/>
    <n v="87.3"/>
    <n v="1100"/>
    <n v="1500"/>
    <n v="73.33"/>
    <n v="1450.21"/>
    <n v="1500"/>
    <n v="96.68"/>
    <n v="1319.23"/>
    <n v="1500"/>
    <n v="87.95"/>
    <n v="5178.93"/>
    <n v="6000"/>
    <n v="86.32"/>
    <n v="2033.44"/>
    <n v="2400"/>
    <n v="84.73"/>
    <n v="2033.44"/>
    <n v="2400"/>
    <n v="84.726666666666674"/>
    <n v="1567.36"/>
    <n v="1800"/>
    <n v="87.08"/>
    <n v="1567.36"/>
    <n v="1800"/>
    <n v="87.075555555555553"/>
    <n v="1100"/>
    <n v="1800"/>
    <n v="61.11"/>
    <n v="1100"/>
    <n v="1800"/>
    <n v="61.111111111111114"/>
    <n v="4700.8"/>
    <n v="6000"/>
    <n v="78.349999999999994"/>
    <n v="4700.8"/>
    <n v="6000"/>
    <n v="78.346666666666664"/>
    <n v="2409.4899999999998"/>
    <n v="3000"/>
    <n v="80.319999999999993"/>
    <n v="3133.44"/>
    <n v="4200"/>
    <n v="74.61"/>
    <n v="3133.44"/>
    <n v="4200"/>
    <n v="74.605714285714285"/>
  </r>
  <r>
    <n v="201"/>
    <x v="200"/>
    <s v="Chandrapur"/>
    <s v="Nagpur"/>
    <n v="14473"/>
    <x v="3"/>
    <n v="2214"/>
    <n v="2072"/>
    <n v="2072"/>
    <n v="3325"/>
    <n v="3178"/>
    <n v="3178"/>
    <n v="3070.1"/>
    <n v="2928.3"/>
    <n v="2928.3"/>
    <n v="4349.2"/>
    <n v="4349.2"/>
    <n v="0.4591689250225835"/>
    <n v="0.30103281853281844"/>
    <n v="0.30103281853281844"/>
    <n v="-2.839097744360905E-2"/>
    <n v="-0.15174952800503469"/>
    <n v="-0.15174952800503469"/>
    <n v="5.2278427412787862E-2"/>
    <x v="200"/>
    <x v="200"/>
    <x v="200"/>
    <x v="200"/>
    <n v="306.24"/>
    <n v="913.6"/>
    <n v="915"/>
    <n v="706.64"/>
    <n v="1509.3"/>
    <n v="1509.3"/>
    <n v="593.21"/>
    <n v="1412.08"/>
    <n v="1412.08"/>
    <n v="1984.11"/>
    <n v="1984.11"/>
    <n v="0.36330982236154646"/>
    <n v="0.50356830122591945"/>
    <n v="0.50126775956284164"/>
    <n v="-0.40917581795539454"/>
    <n v="-8.9869475915987457E-2"/>
    <n v="-8.9869475915987457E-2"/>
    <n v="-0.29620201952091169"/>
    <n v="-2.7208090193190079E-2"/>
    <x v="199"/>
    <n v="-0.30766943365035199"/>
    <x v="19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47841583695601347"/>
    <n v="-4.4382446963092063E-2"/>
    <n v="-4.9630057803468151E-2"/>
    <n v="0.1500999999999999"/>
    <n v="-0.28334306811148202"/>
    <n v="-0.28515652173913036"/>
    <n v="0.19739718896408118"/>
    <n v="-0.22614867599853142"/>
    <x v="199"/>
    <n v="-0.44639886864877604"/>
    <x v="199"/>
    <n v="102"/>
    <n v="67"/>
    <n v="267"/>
    <n v="120"/>
    <x v="162"/>
    <x v="141"/>
    <s v="No star"/>
    <s v="No star"/>
    <s v="No star"/>
    <s v="ODF+"/>
    <s v="ODF++"/>
    <s v="ODF++"/>
    <n v="417.5"/>
    <n v="1500"/>
    <n v="27.83"/>
    <n v="300"/>
    <n v="1500"/>
    <n v="20"/>
    <n v="1248"/>
    <n v="1500"/>
    <n v="83.2"/>
    <n v="1265.1099999999999"/>
    <n v="1500"/>
    <n v="84.34"/>
    <n v="3230.6"/>
    <n v="6000"/>
    <n v="53.84"/>
    <n v="1373.66"/>
    <n v="2400"/>
    <n v="57.24"/>
    <n v="1373.66"/>
    <n v="2400"/>
    <n v="57.235833333333339"/>
    <n v="822.07"/>
    <n v="1800"/>
    <n v="45.67"/>
    <n v="822.07"/>
    <n v="1800"/>
    <n v="45.670555555555559"/>
    <n v="500"/>
    <n v="1800"/>
    <n v="27.78"/>
    <n v="500"/>
    <n v="1800"/>
    <n v="27.777777777777779"/>
    <n v="2695.74"/>
    <n v="6000"/>
    <n v="44.93"/>
    <n v="2695.74"/>
    <n v="6000"/>
    <n v="44.928999999999995"/>
    <n v="717.5"/>
    <n v="3000"/>
    <n v="23.92"/>
    <n v="1873.66"/>
    <n v="4200"/>
    <n v="44.61"/>
    <n v="1873.66"/>
    <n v="4200"/>
    <n v="44.610952380952384"/>
  </r>
  <r>
    <n v="202"/>
    <x v="201"/>
    <s v="Chandrapur"/>
    <s v="Nagpur"/>
    <n v="26575"/>
    <x v="2"/>
    <n v="2214"/>
    <n v="2072"/>
    <n v="2072"/>
    <n v="3325"/>
    <n v="3178"/>
    <n v="3178"/>
    <n v="3400"/>
    <n v="3298.6"/>
    <n v="3298.6"/>
    <n v="4601.3999999999996"/>
    <n v="4601.3999999999996"/>
    <n v="0.50007226738934052"/>
    <n v="0.21403474903474903"/>
    <n v="0.21403474903474903"/>
    <n v="-1.1548872180451566E-3"/>
    <n v="-0.20847073631214599"/>
    <n v="-0.20847073631214599"/>
    <n v="-2.318823529411769E-2"/>
    <x v="201"/>
    <x v="201"/>
    <x v="201"/>
    <x v="201"/>
    <n v="306.24"/>
    <n v="913.6"/>
    <n v="915"/>
    <n v="706.64"/>
    <n v="1509.3"/>
    <n v="1509.3"/>
    <n v="737.03"/>
    <n v="1543.8"/>
    <n v="1543.8"/>
    <n v="2033.9"/>
    <n v="2033.9"/>
    <n v="1.3016588296760709"/>
    <n v="0.37492338003502634"/>
    <n v="0.37281967213114764"/>
    <n v="-2.5189629797350457E-3"/>
    <n v="-0.16774001192605834"/>
    <n v="-0.16774001192605834"/>
    <n v="-4.3648155434649824E-2"/>
    <n v="-0.18633890400310912"/>
    <x v="200"/>
    <n v="-0.38240326466394609"/>
    <x v="200"/>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38200579628850545"/>
    <n v="0.11519907003777974"/>
    <n v="0.10907514450867055"/>
    <n v="7.5099999999999903E-2"/>
    <n v="-0.16366632086409952"/>
    <n v="-0.16578260869565214"/>
    <n v="6.0703362542939766E-2"/>
    <n v="-0.19027844596932786"/>
    <x v="200"/>
    <n v="-0.3737351977334743"/>
    <x v="200"/>
    <n v="69"/>
    <n v="50"/>
    <n v="181"/>
    <n v="93"/>
    <x v="163"/>
    <x v="142"/>
    <s v="No star"/>
    <s v="No star"/>
    <s v="No star"/>
    <s v="ODF+"/>
    <s v="ODF+"/>
    <s v="ODF+"/>
    <n v="704.86"/>
    <n v="1500"/>
    <n v="46.99"/>
    <n v="300"/>
    <n v="1500"/>
    <n v="20"/>
    <n v="1133.7"/>
    <n v="1500"/>
    <n v="75.58"/>
    <n v="1182.6099999999999"/>
    <n v="1500"/>
    <n v="78.84"/>
    <n v="3321.16"/>
    <n v="6000"/>
    <n v="55.35"/>
    <n v="1256.1300000000001"/>
    <n v="2400"/>
    <n v="52.34"/>
    <n v="1256.1300000000001"/>
    <n v="2400"/>
    <n v="52.338749999999997"/>
    <n v="959.35"/>
    <n v="1800"/>
    <n v="53.3"/>
    <n v="959.35"/>
    <n v="1800"/>
    <n v="53.297222222222217"/>
    <n v="300"/>
    <n v="1800"/>
    <n v="16.670000000000002"/>
    <n v="300"/>
    <n v="1800"/>
    <n v="16.666666666666664"/>
    <n v="2515.48"/>
    <n v="6000"/>
    <n v="41.92"/>
    <n v="2515.48"/>
    <n v="6000"/>
    <n v="41.924666666666667"/>
    <n v="1004.86"/>
    <n v="3000"/>
    <n v="33.5"/>
    <n v="1556.13"/>
    <n v="4200"/>
    <n v="37.049999999999997"/>
    <n v="1556.13"/>
    <n v="4200"/>
    <n v="37.050714285714285"/>
  </r>
  <r>
    <n v="203"/>
    <x v="202"/>
    <s v="Chandrapur"/>
    <s v="Nagpur"/>
    <n v="8474"/>
    <x v="3"/>
    <n v="2214"/>
    <n v="2072"/>
    <n v="2072"/>
    <n v="3325"/>
    <n v="3178"/>
    <n v="3178"/>
    <n v="3070.1"/>
    <n v="2928.3"/>
    <n v="2928.3"/>
    <n v="4349.2"/>
    <n v="4349.2"/>
    <n v="0.46353658536585363"/>
    <n v="0.35454150579150584"/>
    <n v="0.35454150579150584"/>
    <n v="-2.5482706766917298E-2"/>
    <n v="-0.11686280679672746"/>
    <n v="-0.11686280679672746"/>
    <n v="5.5428161949122201E-2"/>
    <x v="202"/>
    <x v="202"/>
    <x v="202"/>
    <x v="202"/>
    <n v="306.24"/>
    <n v="913.6"/>
    <n v="915"/>
    <n v="706.64"/>
    <n v="1509.3"/>
    <n v="1509.3"/>
    <n v="593.21"/>
    <n v="1412.08"/>
    <n v="1412.08"/>
    <n v="1984.11"/>
    <n v="1984.11"/>
    <n v="1.3539380877742946"/>
    <n v="0.59772329246935207"/>
    <n v="0.5952786885245902"/>
    <n v="2.0137552360466458E-2"/>
    <n v="-3.2876167759888622E-2"/>
    <n v="-3.2876167759888622E-2"/>
    <n v="0.21520203637834825"/>
    <n v="3.3709138292448121E-2"/>
    <x v="201"/>
    <n v="-0.26431498253625046"/>
    <x v="20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5441733277240225"/>
    <n v="0.21701830863121191"/>
    <n v="0.21033526011560699"/>
    <n v="-2.4154545454545397E-2"/>
    <n v="-8.7307883426758034E-2"/>
    <n v="-8.9617391304347774E-2"/>
    <n v="1.5976527376839817E-2"/>
    <n v="-1.4468469655750103E-2"/>
    <x v="201"/>
    <n v="-0.2949661604767837"/>
    <x v="201"/>
    <n v="101"/>
    <n v="66"/>
    <n v="219"/>
    <n v="107"/>
    <x v="164"/>
    <x v="63"/>
    <s v="No star"/>
    <s v="No star"/>
    <s v="No star"/>
    <s v="ODF+"/>
    <s v="ODF+"/>
    <s v="ODF+"/>
    <n v="720.87"/>
    <n v="1500"/>
    <n v="48.06"/>
    <n v="300"/>
    <n v="1500"/>
    <n v="20"/>
    <n v="1145.97"/>
    <n v="1500"/>
    <n v="76.400000000000006"/>
    <n v="1073.43"/>
    <n v="1500"/>
    <n v="71.56"/>
    <n v="3240.27"/>
    <n v="6000"/>
    <n v="54"/>
    <n v="1459.68"/>
    <n v="2400"/>
    <n v="60.82"/>
    <n v="1459.68"/>
    <n v="2400"/>
    <n v="60.820000000000007"/>
    <n v="1046.94"/>
    <n v="1800"/>
    <n v="58.16"/>
    <n v="1046.94"/>
    <n v="1800"/>
    <n v="58.163333333333334"/>
    <n v="300"/>
    <n v="1800"/>
    <n v="16.670000000000002"/>
    <n v="300"/>
    <n v="1800"/>
    <n v="16.666666666666664"/>
    <n v="2806.61"/>
    <n v="6000"/>
    <n v="46.78"/>
    <n v="2806.61"/>
    <n v="6000"/>
    <n v="46.776833333333336"/>
    <n v="1020.87"/>
    <n v="3000"/>
    <n v="34.03"/>
    <n v="1759.68"/>
    <n v="4200"/>
    <n v="41.9"/>
    <n v="1759.68"/>
    <n v="4200"/>
    <n v="41.89714285714286"/>
  </r>
  <r>
    <n v="204"/>
    <x v="203"/>
    <s v="Chandrapur"/>
    <s v="Nagpur"/>
    <n v="3764"/>
    <x v="3"/>
    <n v="2214"/>
    <n v="2072"/>
    <n v="2072"/>
    <n v="3325"/>
    <n v="3178"/>
    <n v="3178"/>
    <n v="3070.1"/>
    <n v="2928.3"/>
    <n v="2928.3"/>
    <n v="4349.2"/>
    <n v="4349.2"/>
    <n v="0.30504968383017167"/>
    <n v="1.6660231660231652E-2"/>
    <n v="1.6660231660231652E-2"/>
    <n v="-0.13101353383458644"/>
    <n v="-0.33715544367526745"/>
    <n v="-0.33715544367526745"/>
    <n v="-5.8864532099931532E-2"/>
    <x v="203"/>
    <x v="203"/>
    <x v="203"/>
    <x v="203"/>
    <n v="306.24"/>
    <n v="913.6"/>
    <n v="915"/>
    <n v="706.64"/>
    <n v="1509.3"/>
    <n v="1509.3"/>
    <n v="593.21"/>
    <n v="1412.08"/>
    <n v="1412.08"/>
    <n v="1984.11"/>
    <n v="1984.11"/>
    <n v="0.49043234064785785"/>
    <n v="0.22398204903677757"/>
    <n v="0.22210928961748636"/>
    <n v="-0.35408411638175025"/>
    <n v="-0.25910687073477767"/>
    <n v="-0.25910687073477767"/>
    <n v="-0.23057601861061011"/>
    <n v="-0.20809727494192959"/>
    <x v="202"/>
    <n v="-0.43640725564610827"/>
    <x v="20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1154115832281584"/>
    <n v="-0.199895379250218"/>
    <n v="-0.20428901734104049"/>
    <n v="-5.7509090909090899E-2"/>
    <n v="-0.39996861623760993"/>
    <n v="-0.40148695652173916"/>
    <n v="-1.8749704226018595E-2"/>
    <n v="-0.35208178403667478"/>
    <x v="202"/>
    <n v="-0.53648944408902666"/>
    <x v="202"/>
    <n v="195"/>
    <n v="114"/>
    <n v="447"/>
    <n v="172"/>
    <x v="165"/>
    <x v="143"/>
    <s v="No star"/>
    <s v="No star"/>
    <s v="No star"/>
    <s v="ODF+"/>
    <s v="ODF+"/>
    <s v="ODF+"/>
    <n v="456.43"/>
    <n v="1500"/>
    <n v="30.43"/>
    <n v="300"/>
    <n v="1500"/>
    <n v="20"/>
    <n v="1096.21"/>
    <n v="1500"/>
    <n v="73.08"/>
    <n v="1036.74"/>
    <n v="1500"/>
    <n v="69.12"/>
    <n v="2889.38"/>
    <n v="6000"/>
    <n v="48.16"/>
    <n v="1118.23"/>
    <n v="2400"/>
    <n v="46.59"/>
    <n v="1118.23"/>
    <n v="2400"/>
    <n v="46.592916666666667"/>
    <n v="688.29"/>
    <n v="1800"/>
    <n v="38.24"/>
    <n v="688.29"/>
    <n v="1800"/>
    <n v="38.23833333333333"/>
    <n v="300"/>
    <n v="1800"/>
    <n v="16.670000000000002"/>
    <n v="300"/>
    <n v="1800"/>
    <n v="16.666666666666664"/>
    <n v="2106.52"/>
    <n v="6000"/>
    <n v="35.11"/>
    <n v="2106.52"/>
    <n v="6000"/>
    <n v="35.108666666666664"/>
    <n v="756.43"/>
    <n v="3000"/>
    <n v="25.21"/>
    <n v="1418.23"/>
    <n v="4200"/>
    <n v="33.770000000000003"/>
    <n v="1418.23"/>
    <n v="4200"/>
    <n v="33.767380952380954"/>
  </r>
  <r>
    <n v="205"/>
    <x v="204"/>
    <s v="Chandrapur"/>
    <s v="Nagpur"/>
    <n v="5195"/>
    <x v="3"/>
    <n v="2214"/>
    <n v="2072"/>
    <n v="2072"/>
    <n v="3325"/>
    <n v="3178"/>
    <n v="3178"/>
    <n v="3070.1"/>
    <n v="2928.3"/>
    <n v="2928.3"/>
    <n v="4349.2"/>
    <n v="4349.2"/>
    <n v="0.3498690153568203"/>
    <n v="0.69384652509652511"/>
    <n v="0.69384652509652511"/>
    <n v="-0.10116992481203003"/>
    <n v="0.10435808684707366"/>
    <n v="0.10435808684707366"/>
    <n v="-2.6543109344972407E-2"/>
    <x v="204"/>
    <x v="204"/>
    <x v="204"/>
    <x v="204"/>
    <n v="306.24"/>
    <n v="913.6"/>
    <n v="915"/>
    <n v="706.64"/>
    <n v="1509.3"/>
    <n v="1509.3"/>
    <n v="593.21"/>
    <n v="1412.08"/>
    <n v="1412.08"/>
    <n v="1984.11"/>
    <n v="1984.11"/>
    <n v="1.0099268547544409"/>
    <n v="0.73955779334500871"/>
    <n v="0.73689617486338799"/>
    <n v="-0.12894826219857353"/>
    <n v="5.2978201815411144E-2"/>
    <n v="5.2978201815411144E-2"/>
    <n v="3.7608941184403402E-2"/>
    <n v="0.12547447736672149"/>
    <x v="203"/>
    <n v="-0.19900610349224584"/>
    <x v="203"/>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0.28207824989482527"/>
    <n v="0.18615518744551002"/>
    <n v="0.1796416184971098"/>
    <n v="-2.6363636363637192E-3"/>
    <n v="-0.11045340818941839"/>
    <n v="-0.11270434782608697"/>
    <n v="3.8379631820547967E-2"/>
    <n v="-3.9461174233509956E-2"/>
    <x v="203"/>
    <n v="-0.31284555035523087"/>
    <x v="203"/>
    <n v="168"/>
    <n v="104"/>
    <n v="45"/>
    <n v="36"/>
    <x v="66"/>
    <x v="124"/>
    <s v="No star"/>
    <s v="3 star"/>
    <s v="3 star"/>
    <s v="ODF+"/>
    <s v="ODF+"/>
    <s v="ODF+"/>
    <n v="615.52"/>
    <n v="1500"/>
    <n v="41.03"/>
    <n v="300"/>
    <n v="1500"/>
    <n v="20"/>
    <n v="976"/>
    <n v="1500"/>
    <n v="65.069999999999993"/>
    <n v="1097.0999999999999"/>
    <n v="1500"/>
    <n v="73.14"/>
    <n v="2988.61"/>
    <n v="6000"/>
    <n v="49.81"/>
    <n v="1589.26"/>
    <n v="2400"/>
    <n v="66.22"/>
    <n v="1589.26"/>
    <n v="2400"/>
    <n v="66.219166666666666"/>
    <n v="1020.39"/>
    <n v="1800"/>
    <n v="56.69"/>
    <n v="1020.39"/>
    <n v="1800"/>
    <n v="56.688333333333333"/>
    <n v="900"/>
    <n v="1800"/>
    <n v="50"/>
    <n v="900"/>
    <n v="1800"/>
    <n v="50"/>
    <n v="3509.65"/>
    <n v="6000"/>
    <n v="58.49"/>
    <n v="3509.65"/>
    <n v="6000"/>
    <n v="58.494166666666672"/>
    <n v="915.52"/>
    <n v="3000"/>
    <n v="30.52"/>
    <n v="2489.2600000000002"/>
    <n v="4200"/>
    <n v="59.27"/>
    <n v="2489.2600000000002"/>
    <n v="4200"/>
    <n v="59.268095238095242"/>
  </r>
  <r>
    <n v="206"/>
    <x v="205"/>
    <s v="Chandrapur"/>
    <s v="Nagpur"/>
    <n v="25449"/>
    <x v="2"/>
    <n v="2214"/>
    <n v="2072"/>
    <n v="2072"/>
    <n v="3325"/>
    <n v="3178"/>
    <n v="3178"/>
    <n v="3400"/>
    <n v="3298.6"/>
    <n v="3298.6"/>
    <n v="4601.3999999999996"/>
    <n v="4601.3999999999996"/>
    <n v="1.0326784101174347"/>
    <n v="0.90774613899613898"/>
    <n v="0.90774613899613898"/>
    <n v="0.35348872180451141"/>
    <n v="0.2438168659534298"/>
    <n v="0.2438168659534298"/>
    <n v="0.32363235294117659"/>
    <x v="205"/>
    <x v="205"/>
    <x v="205"/>
    <x v="205"/>
    <n v="306.24"/>
    <n v="913.6"/>
    <n v="915"/>
    <n v="706.64"/>
    <n v="1509.3"/>
    <n v="1509.3"/>
    <n v="737.03"/>
    <n v="1543.8"/>
    <n v="1543.8"/>
    <n v="2033.9"/>
    <n v="2033.9"/>
    <n v="2.8572035005224659"/>
    <n v="1.1226028896672506"/>
    <n v="1.1193551912568307"/>
    <n v="0.67161496660251341"/>
    <n v="0.28484065460809654"/>
    <n v="0.28484065460809654"/>
    <n v="0.60268917140414913"/>
    <n v="0.25612773675346556"/>
    <x v="204"/>
    <n v="-4.6555877870101799E-2"/>
    <x v="204"/>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64620436591408403"/>
    <n v="0.52703283929090394"/>
    <n v="0.51864739884393074"/>
    <n v="0.28062727272727278"/>
    <n v="0.1451847719010716"/>
    <n v="0.14228695652173923"/>
    <n v="0.26347842465446258"/>
    <n v="0.10874500966416002"/>
    <x v="204"/>
    <n v="-0.14246079928975219"/>
    <x v="204"/>
    <n v="12"/>
    <n v="11"/>
    <n v="23"/>
    <n v="22"/>
    <x v="133"/>
    <x v="25"/>
    <s v="No star"/>
    <s v="1 star"/>
    <s v="1 star"/>
    <s v="ODF++"/>
    <s v="ODF++"/>
    <s v="ODF++"/>
    <n v="1181.23"/>
    <n v="1500"/>
    <n v="78.75"/>
    <n v="500"/>
    <n v="1500"/>
    <n v="33.33"/>
    <n v="1410.43"/>
    <n v="1500"/>
    <n v="94.03"/>
    <n v="1408.69"/>
    <n v="1500"/>
    <n v="93.91"/>
    <n v="4500.3500000000004"/>
    <n v="6000"/>
    <n v="75.010000000000005"/>
    <n v="1939.21"/>
    <n v="2400"/>
    <n v="80.8"/>
    <n v="1939.21"/>
    <n v="2400"/>
    <n v="80.800416666666663"/>
    <n v="1313.63"/>
    <n v="1800"/>
    <n v="72.98"/>
    <n v="1313.63"/>
    <n v="1800"/>
    <n v="72.979444444444454"/>
    <n v="700"/>
    <n v="1800"/>
    <n v="38.89"/>
    <n v="700"/>
    <n v="1800"/>
    <n v="38.888888888888893"/>
    <n v="3952.85"/>
    <n v="6000"/>
    <n v="65.88"/>
    <n v="3952.85"/>
    <n v="6000"/>
    <n v="65.880833333333328"/>
    <n v="1681.23"/>
    <n v="3000"/>
    <n v="56.04"/>
    <n v="2639.21"/>
    <n v="4200"/>
    <n v="62.84"/>
    <n v="2639.21"/>
    <n v="4200"/>
    <n v="62.838333333333331"/>
  </r>
  <r>
    <n v="207"/>
    <x v="206"/>
    <s v="Chandrapur"/>
    <s v="Nagpur"/>
    <n v="12790"/>
    <x v="3"/>
    <n v="2214"/>
    <n v="2072"/>
    <n v="2072"/>
    <n v="3325"/>
    <n v="3178"/>
    <n v="3178"/>
    <n v="3070.1"/>
    <n v="2928.3"/>
    <n v="2928.3"/>
    <n v="4349.2"/>
    <n v="4349.2"/>
    <n v="0.61937217705510383"/>
    <n v="0.46052123552123542"/>
    <n v="0.46052123552123542"/>
    <n v="7.8282706766917287E-2"/>
    <n v="-4.776589049716809E-2"/>
    <n v="-4.776589049716809E-2"/>
    <n v="0.16780886616071139"/>
    <x v="206"/>
    <x v="206"/>
    <x v="206"/>
    <x v="206"/>
    <n v="306.24"/>
    <n v="913.6"/>
    <n v="915"/>
    <n v="706.64"/>
    <n v="1509.3"/>
    <n v="1509.3"/>
    <n v="593.21"/>
    <n v="1412.08"/>
    <n v="1412.08"/>
    <n v="1984.11"/>
    <n v="1984.11"/>
    <n v="0.95379440961337525"/>
    <n v="0.73041812609457102"/>
    <n v="0.7277704918032788"/>
    <n v="-0.15327465187365555"/>
    <n v="4.7445835817928925E-2"/>
    <n v="4.7445835817928925E-2"/>
    <n v="8.6310075689890672E-3"/>
    <n v="0.11956121466205892"/>
    <x v="205"/>
    <n v="-0.20321453951645818"/>
    <x v="205"/>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x v="3"/>
    <n v="-0.72727272727272729"/>
    <x v="1"/>
    <n v="855.72"/>
    <n v="860.25"/>
    <n v="865"/>
    <n v="1100"/>
    <n v="1147.0899999999999"/>
    <n v="1150"/>
    <n v="1056.55"/>
    <n v="1062.31"/>
    <n v="1062.31"/>
    <n v="1484.95"/>
    <n v="1484.95"/>
    <n v="0.40614920768475665"/>
    <n v="0.33134553908747455"/>
    <n v="0.32403468208092484"/>
    <n v="9.3881818181818164E-2"/>
    <n v="-1.5691881195023535E-3"/>
    <n v="-4.0956521739130749E-3"/>
    <n v="0.13886706734182011"/>
    <n v="7.8112791934557724E-2"/>
    <x v="205"/>
    <n v="-0.228734974241557"/>
    <x v="205"/>
    <n v="56"/>
    <n v="38"/>
    <n v="149"/>
    <n v="81"/>
    <x v="166"/>
    <x v="75"/>
    <s v="1 star"/>
    <s v="No star"/>
    <s v="No star"/>
    <s v="ODF+"/>
    <s v="ODF+"/>
    <s v="ODF+"/>
    <n v="598.33000000000004"/>
    <n v="1500"/>
    <n v="39.89"/>
    <n v="500"/>
    <n v="1500"/>
    <n v="33.33"/>
    <n v="1283.7"/>
    <n v="1500"/>
    <n v="85.58"/>
    <n v="1203.27"/>
    <n v="1500"/>
    <n v="80.22"/>
    <n v="3585.29"/>
    <n v="6000"/>
    <n v="59.75"/>
    <n v="1580.91"/>
    <n v="2400"/>
    <n v="65.87"/>
    <n v="1580.91"/>
    <n v="2400"/>
    <n v="65.871250000000003"/>
    <n v="1145.29"/>
    <n v="1800"/>
    <n v="63.63"/>
    <n v="1145.29"/>
    <n v="1800"/>
    <n v="63.627222222222223"/>
    <n v="300"/>
    <n v="1800"/>
    <n v="16.670000000000002"/>
    <n v="300"/>
    <n v="1800"/>
    <n v="16.666666666666664"/>
    <n v="3026.2"/>
    <n v="6000"/>
    <n v="50.44"/>
    <n v="3026.2"/>
    <n v="6000"/>
    <n v="50.43666666666666"/>
    <n v="1098.33"/>
    <n v="3000"/>
    <n v="36.61"/>
    <n v="1880.91"/>
    <n v="4200"/>
    <n v="44.78"/>
    <n v="1880.91"/>
    <n v="4200"/>
    <n v="44.783571428571427"/>
  </r>
  <r>
    <n v="208"/>
    <x v="207"/>
    <s v="Chandrapur"/>
    <s v="Nagpur"/>
    <n v="6308"/>
    <x v="3"/>
    <n v="2214"/>
    <n v="2072"/>
    <n v="2072"/>
    <n v="3325"/>
    <n v="3178"/>
    <n v="3178"/>
    <n v="3070.1"/>
    <n v="2928.3"/>
    <n v="2928.3"/>
    <n v="4349.2"/>
    <n v="4349.2"/>
    <n v="0.80710930442637763"/>
    <n v="0.3388947876447877"/>
    <n v="0.3388947876447877"/>
    <n v="0.2032902255639098"/>
    <n v="-0.12706419131529262"/>
    <n v="-0.12706419131529262"/>
    <n v="0.30319533565681905"/>
    <x v="207"/>
    <x v="207"/>
    <x v="207"/>
    <x v="207"/>
    <n v="306.24"/>
    <n v="913.6"/>
    <n v="915"/>
    <n v="706.64"/>
    <n v="1509.3"/>
    <n v="1509.3"/>
    <n v="593.21"/>
    <n v="1412.08"/>
    <n v="1412.08"/>
    <n v="1984.11"/>
    <n v="1984.11"/>
    <n v="2.0024490595611284"/>
    <n v="0.64341068301225923"/>
    <n v="0.64089617486338801"/>
    <n v="0.30118589380731353"/>
    <n v="-5.2209633604981664E-3"/>
    <n v="-5.2209633604981664E-3"/>
    <n v="0.54999072840983798"/>
    <n v="6.3268370064019142E-2"/>
    <x v="206"/>
    <n v="-0.24327784245833137"/>
    <x v="20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53781610807273406"/>
    <n v="0.13078756175530368"/>
    <n v="0.12457803468208091"/>
    <n v="0.19630909090909096"/>
    <n v="-0.15197586937380672"/>
    <n v="-0.15412173913043478"/>
    <n v="0.24550660167526395"/>
    <n v="-8.4297427304647385E-2"/>
    <x v="206"/>
    <n v="-0.34492070440082162"/>
    <x v="206"/>
    <n v="23"/>
    <n v="17"/>
    <n v="231"/>
    <n v="112"/>
    <x v="167"/>
    <x v="144"/>
    <s v="No star"/>
    <s v="No star"/>
    <s v="No star"/>
    <s v="ODF+"/>
    <s v="ODF+"/>
    <s v="ODF+"/>
    <n v="919.47"/>
    <n v="1500"/>
    <n v="61.3"/>
    <n v="300"/>
    <n v="1500"/>
    <n v="20"/>
    <n v="1465.53"/>
    <n v="1500"/>
    <n v="97.7"/>
    <n v="1315.94"/>
    <n v="1500"/>
    <n v="87.73"/>
    <n v="4000.94"/>
    <n v="6000"/>
    <n v="66.680000000000007"/>
    <n v="1501.42"/>
    <n v="2400"/>
    <n v="62.56"/>
    <n v="1501.42"/>
    <n v="2400"/>
    <n v="62.559166666666663"/>
    <n v="972.76"/>
    <n v="1800"/>
    <n v="54.04"/>
    <n v="972.76"/>
    <n v="1800"/>
    <n v="54.042222222222222"/>
    <n v="300"/>
    <n v="1800"/>
    <n v="16.670000000000002"/>
    <n v="300"/>
    <n v="1800"/>
    <n v="16.666666666666664"/>
    <n v="2774.19"/>
    <n v="6000"/>
    <n v="46.24"/>
    <n v="2774.19"/>
    <n v="6000"/>
    <n v="46.236499999999999"/>
    <n v="1219.47"/>
    <n v="3000"/>
    <n v="40.65"/>
    <n v="1801.42"/>
    <n v="4200"/>
    <n v="42.89"/>
    <n v="1801.42"/>
    <n v="4200"/>
    <n v="42.890952380952385"/>
  </r>
  <r>
    <n v="209"/>
    <x v="208"/>
    <s v="Chandrapur"/>
    <s v="Nagpur"/>
    <n v="29668"/>
    <x v="2"/>
    <n v="2214"/>
    <n v="2072"/>
    <n v="2072"/>
    <n v="3325"/>
    <n v="3178"/>
    <n v="3178"/>
    <n v="3400"/>
    <n v="3298.6"/>
    <n v="3298.6"/>
    <n v="4601.3999999999996"/>
    <n v="4601.3999999999996"/>
    <n v="0.63957542908762421"/>
    <n v="0.82661196911196899"/>
    <n v="0.82661196911196899"/>
    <n v="9.1735338345864656E-2"/>
    <n v="0.19091881686595336"/>
    <n v="0.19091881686595336"/>
    <n v="6.7652941176470582E-2"/>
    <x v="208"/>
    <x v="208"/>
    <x v="208"/>
    <x v="208"/>
    <n v="306.24"/>
    <n v="913.6"/>
    <n v="915"/>
    <n v="706.64"/>
    <n v="1509.3"/>
    <n v="1509.3"/>
    <n v="737.03"/>
    <n v="1543.8"/>
    <n v="1543.8"/>
    <n v="2033.9"/>
    <n v="2033.9"/>
    <n v="1.3737917972831766"/>
    <n v="0.84807355516637484"/>
    <n v="0.84524590163934432"/>
    <n v="2.874165062832568E-2"/>
    <n v="0.11866428145497922"/>
    <n v="0.11866428145497922"/>
    <n v="-1.3676512489315127E-2"/>
    <n v="9.3664982510688E-2"/>
    <x v="207"/>
    <n v="-0.16987069177442352"/>
    <x v="207"/>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x v="6"/>
    <n v="-0.36363636363636365"/>
    <x v="4"/>
    <n v="855.72"/>
    <n v="860.25"/>
    <n v="865"/>
    <n v="1100"/>
    <n v="1147.0899999999999"/>
    <n v="1150"/>
    <n v="1114.93"/>
    <n v="1184.79"/>
    <n v="1184.79"/>
    <n v="1531.86"/>
    <n v="1531.86"/>
    <n v="0.33859206282428833"/>
    <n v="0.62317930834059854"/>
    <n v="0.61426589595375714"/>
    <n v="4.1327272727272761E-2"/>
    <n v="0.21728896599220637"/>
    <n v="0.21420869565217385"/>
    <n v="2.7382885024171896E-2"/>
    <n v="0.17855484938259097"/>
    <x v="207"/>
    <n v="-8.8467614533965233E-2"/>
    <x v="207"/>
    <n v="44"/>
    <n v="37"/>
    <n v="34"/>
    <n v="33"/>
    <x v="168"/>
    <x v="0"/>
    <s v="1 star"/>
    <s v="1 star"/>
    <s v="1 star"/>
    <s v="ODF++"/>
    <s v="ODF++"/>
    <s v="ODF++"/>
    <n v="726.95"/>
    <n v="1500"/>
    <n v="48.46"/>
    <n v="700"/>
    <n v="1500"/>
    <n v="46.67"/>
    <n v="1057.6099999999999"/>
    <n v="1500"/>
    <n v="70.510000000000005"/>
    <n v="1145.46"/>
    <n v="1500"/>
    <n v="76.36"/>
    <n v="3630.02"/>
    <n v="6000"/>
    <n v="60.5"/>
    <n v="1688.4"/>
    <n v="2400"/>
    <n v="70.349999999999994"/>
    <n v="1688.4"/>
    <n v="2400"/>
    <n v="70.349999999999994"/>
    <n v="1396.34"/>
    <n v="1800"/>
    <n v="77.569999999999993"/>
    <n v="1396.34"/>
    <n v="1800"/>
    <n v="77.574444444444438"/>
    <n v="700"/>
    <n v="1800"/>
    <n v="38.89"/>
    <n v="700"/>
    <n v="1800"/>
    <n v="38.888888888888893"/>
    <n v="3784.74"/>
    <n v="6000"/>
    <n v="63.08"/>
    <n v="3784.74"/>
    <n v="6000"/>
    <n v="63.078999999999994"/>
    <n v="1426.95"/>
    <n v="3000"/>
    <n v="47.57"/>
    <n v="2388.4"/>
    <n v="4200"/>
    <n v="56.87"/>
    <n v="2388.4"/>
    <n v="4200"/>
    <n v="56.866666666666667"/>
  </r>
  <r>
    <n v="210"/>
    <x v="209"/>
    <s v="Chandrapur"/>
    <s v="Nagpur"/>
    <n v="19475"/>
    <x v="3"/>
    <n v="2214"/>
    <n v="2072"/>
    <n v="2072"/>
    <n v="3325"/>
    <n v="3178"/>
    <n v="3178"/>
    <n v="3070.1"/>
    <n v="2928.3"/>
    <n v="2928.3"/>
    <n v="4349.2"/>
    <n v="4349.2"/>
    <n v="0.37177055103884366"/>
    <n v="0.47624517374517383"/>
    <n v="0.47624517374517383"/>
    <n v="-8.6586466165413559E-2"/>
    <n v="-3.7514159848961545E-2"/>
    <n v="-3.7514159848961545E-2"/>
    <n v="-1.0748835542816195E-2"/>
    <x v="209"/>
    <x v="209"/>
    <x v="209"/>
    <x v="209"/>
    <n v="306.24"/>
    <n v="913.6"/>
    <n v="915"/>
    <n v="706.64"/>
    <n v="1509.3"/>
    <n v="1509.3"/>
    <n v="593.21"/>
    <n v="1412.08"/>
    <n v="1412.08"/>
    <n v="1984.11"/>
    <n v="1984.11"/>
    <n v="0.67613636363636342"/>
    <n v="0.27368651488616469"/>
    <n v="0.2717377049180329"/>
    <n v="-0.27360466432695579"/>
    <n v="-0.22902007553170334"/>
    <n v="-0.22902007553170334"/>
    <n v="-0.13470777633553055"/>
    <n v="-0.17593904028100379"/>
    <x v="208"/>
    <n v="-0.41352041973479287"/>
    <x v="208"/>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6.5138129294629088E-2"/>
    <n v="0.15680325486777097"/>
    <n v="0.1504508670520231"/>
    <n v="-0.17139999999999997"/>
    <n v="-0.13246563042132695"/>
    <n v="-0.13466086956521742"/>
    <n v="-0.13732431025507541"/>
    <n v="-6.323013056452445E-2"/>
    <x v="208"/>
    <n v="-0.32984948988181423"/>
    <x v="208"/>
    <n v="155"/>
    <n v="98"/>
    <n v="139"/>
    <n v="76"/>
    <x v="169"/>
    <x v="145"/>
    <s v="No star"/>
    <s v="3 star"/>
    <s v="3 star"/>
    <s v="ODF+"/>
    <s v="ODF+"/>
    <s v="ODF+"/>
    <n v="513.29999999999995"/>
    <n v="1500"/>
    <n v="34.22"/>
    <n v="300"/>
    <n v="1500"/>
    <n v="20"/>
    <n v="1312.34"/>
    <n v="1500"/>
    <n v="87.49"/>
    <n v="911.46"/>
    <n v="1500"/>
    <n v="60.76"/>
    <n v="3037.1"/>
    <n v="6000"/>
    <n v="50.62"/>
    <n v="1163.6400000000001"/>
    <n v="2400"/>
    <n v="48.49"/>
    <n v="1163.6400000000001"/>
    <n v="2400"/>
    <n v="48.485000000000007"/>
    <n v="995.14"/>
    <n v="1800"/>
    <n v="55.29"/>
    <n v="995.14"/>
    <n v="1800"/>
    <n v="55.285555555555554"/>
    <n v="900"/>
    <n v="1800"/>
    <n v="50"/>
    <n v="900"/>
    <n v="1800"/>
    <n v="50"/>
    <n v="3058.78"/>
    <n v="6000"/>
    <n v="50.98"/>
    <n v="3058.78"/>
    <n v="6000"/>
    <n v="50.979666666666667"/>
    <n v="813.3"/>
    <n v="3000"/>
    <n v="27.11"/>
    <n v="2063.64"/>
    <n v="4200"/>
    <n v="49.13"/>
    <n v="2063.64"/>
    <n v="4200"/>
    <n v="49.134285714285717"/>
  </r>
  <r>
    <n v="211"/>
    <x v="210"/>
    <s v="Chandrapur"/>
    <s v="Nagpur"/>
    <n v="12914"/>
    <x v="3"/>
    <n v="2214"/>
    <n v="2072"/>
    <n v="2072"/>
    <n v="3325"/>
    <n v="3178"/>
    <n v="3178"/>
    <n v="3070.1"/>
    <n v="2928.3"/>
    <n v="2928.3"/>
    <n v="4349.2"/>
    <n v="4349.2"/>
    <n v="0.18350045167118337"/>
    <n v="3.3445945945945158E-3"/>
    <n v="3.3445945945945158E-3"/>
    <n v="-0.21194887218045114"/>
    <n v="-0.34583700440528642"/>
    <n v="-0.34583700440528642"/>
    <n v="-0.14651965734015177"/>
    <x v="210"/>
    <x v="210"/>
    <x v="210"/>
    <x v="210"/>
    <n v="306.24"/>
    <n v="913.6"/>
    <n v="915"/>
    <n v="706.64"/>
    <n v="1509.3"/>
    <n v="1509.3"/>
    <n v="593.21"/>
    <n v="1412.08"/>
    <n v="1412.08"/>
    <n v="1984.11"/>
    <n v="1984.11"/>
    <n v="0.56436128526645757"/>
    <n v="3.929509632224203E-3"/>
    <n v="2.3934426229508792E-3"/>
    <n v="-0.32204517151590628"/>
    <n v="-0.39230769230769225"/>
    <n v="-0.39230769230769225"/>
    <n v="-0.19241078201648665"/>
    <n v="-0.3504688119653277"/>
    <x v="209"/>
    <n v="-0.5377322829883423"/>
    <x v="20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0924134062543825"/>
    <n v="1.7320546352804524E-3"/>
    <n v="-3.7687861271676194E-3"/>
    <n v="-0.13709090909090904"/>
    <n v="-0.24875990550000429"/>
    <n v="-0.25066086956521738"/>
    <n v="-0.10160427807486623"/>
    <n v="-0.18880552757669603"/>
    <x v="209"/>
    <n v="-0.41968416444998147"/>
    <x v="209"/>
    <n v="285"/>
    <n v="141"/>
    <n v="450"/>
    <n v="174"/>
    <x v="170"/>
    <x v="146"/>
    <s v="No star"/>
    <s v="No star"/>
    <s v="No star"/>
    <s v="ODF+"/>
    <s v="ODF+"/>
    <s v="ODF+"/>
    <n v="479.07"/>
    <n v="1500"/>
    <n v="31.94"/>
    <n v="300"/>
    <n v="1500"/>
    <n v="20"/>
    <n v="892"/>
    <n v="1500"/>
    <n v="59.47"/>
    <n v="949.2"/>
    <n v="1500"/>
    <n v="63.28"/>
    <n v="2620.27"/>
    <n v="6000"/>
    <n v="43.67"/>
    <n v="917.19"/>
    <n v="2400"/>
    <n v="38.22"/>
    <n v="917.19"/>
    <n v="2400"/>
    <n v="38.216250000000002"/>
    <n v="861.74"/>
    <n v="1800"/>
    <n v="47.87"/>
    <n v="861.74"/>
    <n v="1800"/>
    <n v="47.87444444444445"/>
    <n v="300"/>
    <n v="1800"/>
    <n v="16.670000000000002"/>
    <n v="300"/>
    <n v="1800"/>
    <n v="16.666666666666664"/>
    <n v="2078.9299999999998"/>
    <n v="6000"/>
    <n v="34.65"/>
    <n v="2078.9299999999998"/>
    <n v="6000"/>
    <n v="34.648833333333329"/>
    <n v="779.07"/>
    <n v="3000"/>
    <n v="25.97"/>
    <n v="1217.19"/>
    <n v="4200"/>
    <n v="28.98"/>
    <n v="1217.19"/>
    <n v="4200"/>
    <n v="28.980714285714289"/>
  </r>
  <r>
    <n v="212"/>
    <x v="211"/>
    <s v="Chandrapur"/>
    <s v="Nagpur"/>
    <n v="46532"/>
    <x v="2"/>
    <n v="2214"/>
    <n v="2072"/>
    <n v="2072"/>
    <n v="3325"/>
    <n v="3178"/>
    <n v="3178"/>
    <n v="3400"/>
    <n v="3298.6"/>
    <n v="3298.6"/>
    <n v="4601.3999999999996"/>
    <n v="4601.3999999999996"/>
    <n v="0.84850045167118338"/>
    <n v="0.95211389961389969"/>
    <n v="0.95211389961389969"/>
    <n v="0.23085112781954886"/>
    <n v="0.27274386406545004"/>
    <n v="0.27274386406545004"/>
    <n v="0.20369999999999999"/>
    <x v="211"/>
    <x v="211"/>
    <x v="211"/>
    <x v="211"/>
    <n v="306.24"/>
    <n v="913.6"/>
    <n v="915"/>
    <n v="706.64"/>
    <n v="1509.3"/>
    <n v="1509.3"/>
    <n v="737.03"/>
    <n v="1543.8"/>
    <n v="1543.8"/>
    <n v="2033.9"/>
    <n v="2033.9"/>
    <n v="2.0569487983281083"/>
    <n v="1.1979750437828369"/>
    <n v="1.1946120218579235"/>
    <n v="0.32480470961168345"/>
    <n v="0.33046445372026767"/>
    <n v="0.33046445372026767"/>
    <n v="0.27017896150767268"/>
    <n v="0.30073196009845837"/>
    <x v="210"/>
    <n v="-1.2699739416883895E-2"/>
    <x v="210"/>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44444444444444436"/>
    <n v="0.55386224934612038"/>
    <n v="0.54532947976878621"/>
    <n v="0.12367272727272724"/>
    <n v="0.16530525067780222"/>
    <n v="0.16235652173913045"/>
    <n v="0.10862565362847883"/>
    <n v="0.1282252551085003"/>
    <x v="210"/>
    <n v="-0.12739414829031365"/>
    <x v="210"/>
    <n v="27"/>
    <n v="24"/>
    <n v="21"/>
    <n v="20"/>
    <x v="171"/>
    <x v="147"/>
    <s v="No star"/>
    <s v="1 star"/>
    <s v="1 star"/>
    <s v="ODF++"/>
    <s v="ODF++"/>
    <s v="ODF++"/>
    <n v="936.16"/>
    <n v="1500"/>
    <n v="62.41"/>
    <n v="500"/>
    <n v="1500"/>
    <n v="33.33"/>
    <n v="1420.38"/>
    <n v="1500"/>
    <n v="94.69"/>
    <n v="1236.04"/>
    <n v="1500"/>
    <n v="82.4"/>
    <n v="4092.58"/>
    <n v="6000"/>
    <n v="68.209999999999994"/>
    <n v="2008.07"/>
    <n v="2400"/>
    <n v="83.67"/>
    <n v="2008.07"/>
    <n v="2400"/>
    <n v="83.669583333333335"/>
    <n v="1336.71"/>
    <n v="1800"/>
    <n v="74.260000000000005"/>
    <n v="1336.71"/>
    <n v="1800"/>
    <n v="74.26166666666667"/>
    <n v="700"/>
    <n v="1800"/>
    <n v="38.89"/>
    <n v="700"/>
    <n v="1800"/>
    <n v="38.888888888888893"/>
    <n v="4044.78"/>
    <n v="6000"/>
    <n v="67.41"/>
    <n v="4044.78"/>
    <n v="6000"/>
    <n v="67.412999999999997"/>
    <n v="1436.16"/>
    <n v="3000"/>
    <n v="47.87"/>
    <n v="2708.07"/>
    <n v="4200"/>
    <n v="64.48"/>
    <n v="2708.07"/>
    <n v="4200"/>
    <n v="64.477857142857147"/>
  </r>
  <r>
    <n v="213"/>
    <x v="212"/>
    <s v="Gadchiroli"/>
    <s v="Nagpur"/>
    <n v="14609"/>
    <x v="3"/>
    <n v="2214"/>
    <n v="2072"/>
    <n v="2072"/>
    <n v="3325"/>
    <n v="3178"/>
    <n v="3178"/>
    <n v="3070.1"/>
    <n v="2928.3"/>
    <n v="2928.3"/>
    <n v="4349.2"/>
    <n v="4349.2"/>
    <n v="-0.26553748870822047"/>
    <n v="-3.8185328185328132E-2"/>
    <n v="-3.8185328185328132E-2"/>
    <n v="-0.51094736842105271"/>
    <n v="-0.37291378225298927"/>
    <n v="-0.37291378225298927"/>
    <n v="-0.47034298557050258"/>
    <x v="212"/>
    <x v="212"/>
    <x v="212"/>
    <x v="212"/>
    <n v="306.24"/>
    <n v="913.6"/>
    <n v="915"/>
    <n v="706.64"/>
    <n v="1509.3"/>
    <n v="1509.3"/>
    <n v="593.21"/>
    <n v="1412.08"/>
    <n v="1412.08"/>
    <n v="1984.11"/>
    <n v="1984.11"/>
    <n v="-0.18541013584117033"/>
    <n v="3.7467162872154132E-2"/>
    <n v="3.5879781420765075E-2"/>
    <n v="-0.64697724442431781"/>
    <n v="-0.37200689061154174"/>
    <n v="-0.37200689061154174"/>
    <n v="-0.57947438512499783"/>
    <n v="-0.32877032462749978"/>
    <x v="211"/>
    <n v="-0.52228959079889714"/>
    <x v="211"/>
    <n v="232.44"/>
    <n v="298.10000000000002"/>
    <n v="295"/>
    <n v="421.09"/>
    <n v="522.70000000000005"/>
    <n v="525"/>
    <n v="365.77"/>
    <n v="453.88"/>
    <n v="453.88"/>
    <n v="1100"/>
    <n v="1100"/>
    <n v="-1"/>
    <n v="6.3737001006372931E-3"/>
    <n v="1.6949152542372881E-2"/>
    <n v="-1"/>
    <n v="-0.42605701167017412"/>
    <n v="-0.42857142857142855"/>
    <n v="-1"/>
    <n v="-0.33903234335066534"/>
    <x v="3"/>
    <n v="-0.72727272727272729"/>
    <x v="1"/>
    <n v="855.72"/>
    <n v="860.25"/>
    <n v="865"/>
    <n v="1100"/>
    <n v="1147.0899999999999"/>
    <n v="1150"/>
    <n v="1056.55"/>
    <n v="1062.31"/>
    <n v="1062.31"/>
    <n v="1484.95"/>
    <n v="1484.95"/>
    <n v="-0.21577151404665076"/>
    <n v="-0.13391455972101138"/>
    <n v="-0.13867052023121393"/>
    <n v="-0.38992727272727268"/>
    <n v="-0.35048688420263446"/>
    <n v="-0.35213043478260875"/>
    <n v="-0.36483838909658789"/>
    <n v="-0.2986510528941646"/>
    <x v="211"/>
    <n v="-0.49826593487996235"/>
    <x v="211"/>
    <n v="522"/>
    <n v="183"/>
    <n v="466"/>
    <n v="179"/>
    <x v="172"/>
    <x v="148"/>
    <s v="No star"/>
    <s v="No star"/>
    <s v="No star"/>
    <s v="No ODF"/>
    <s v="ODF+"/>
    <s v="ODF+"/>
    <n v="249.46"/>
    <n v="1500"/>
    <n v="16.63"/>
    <n v="0"/>
    <n v="1500"/>
    <n v="0"/>
    <n v="705.56"/>
    <n v="1500"/>
    <n v="47.04"/>
    <n v="671.08"/>
    <n v="1500"/>
    <n v="44.74"/>
    <n v="1626.1"/>
    <n v="6000"/>
    <n v="27.1"/>
    <n v="947.83"/>
    <n v="2400"/>
    <n v="39.49"/>
    <n v="947.83"/>
    <n v="2400"/>
    <n v="39.492916666666666"/>
    <n v="745.05"/>
    <n v="1800"/>
    <n v="41.39"/>
    <n v="745.05"/>
    <n v="1800"/>
    <n v="41.391666666666666"/>
    <n v="300"/>
    <n v="1800"/>
    <n v="16.670000000000002"/>
    <n v="300"/>
    <n v="1800"/>
    <n v="16.666666666666664"/>
    <n v="1992.88"/>
    <n v="6000"/>
    <n v="33.21"/>
    <n v="1992.88"/>
    <n v="6000"/>
    <n v="33.214666666666673"/>
    <n v="249.46"/>
    <n v="3000"/>
    <n v="8.32"/>
    <n v="1247.83"/>
    <n v="4200"/>
    <n v="29.71"/>
    <n v="1247.83"/>
    <n v="4200"/>
    <n v="29.710238095238097"/>
  </r>
  <r>
    <n v="214"/>
    <x v="213"/>
    <s v="Gadchiroli"/>
    <s v="Nagpur"/>
    <n v="18504"/>
    <x v="3"/>
    <n v="2214"/>
    <n v="2072"/>
    <n v="2072"/>
    <n v="3325"/>
    <n v="3178"/>
    <n v="3178"/>
    <n v="3070.1"/>
    <n v="2928.3"/>
    <n v="2928.3"/>
    <n v="4349.2"/>
    <n v="4349.2"/>
    <n v="0.31621499548328813"/>
    <n v="0.11703185328185317"/>
    <n v="0.11703185328185317"/>
    <n v="-0.12357894736842108"/>
    <n v="-0.27171491504090628"/>
    <n v="-0.27171491504090628"/>
    <n v="-5.0812677111494745E-2"/>
    <x v="213"/>
    <x v="213"/>
    <x v="213"/>
    <x v="213"/>
    <n v="306.24"/>
    <n v="913.6"/>
    <n v="915"/>
    <n v="706.64"/>
    <n v="1509.3"/>
    <n v="1509.3"/>
    <n v="593.21"/>
    <n v="1412.08"/>
    <n v="1412.08"/>
    <n v="1984.11"/>
    <n v="1984.11"/>
    <n v="0.18681426332288395"/>
    <n v="1.4185639229421981E-2"/>
    <n v="1.2633879781420705E-2"/>
    <n v="-0.48566455337937281"/>
    <n v="-0.38609951633207451"/>
    <n v="-0.38609951633207451"/>
    <n v="-0.3873164646583841"/>
    <n v="-0.34383321058296978"/>
    <x v="212"/>
    <n v="-0.53300976256356758"/>
    <x v="21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0397092506894781"/>
    <n v="3.2176692821854057E-2"/>
    <n v="2.6508670520231155E-2"/>
    <n v="-0.14119090909090903"/>
    <n v="-0.22592821836124452"/>
    <n v="-0.22788695652173918"/>
    <n v="-0.10587288817377304"/>
    <n v="-0.16415170712880423"/>
    <x v="212"/>
    <n v="-0.40204720697666596"/>
    <x v="212"/>
    <n v="189"/>
    <n v="110"/>
    <n v="407"/>
    <n v="159"/>
    <x v="173"/>
    <x v="149"/>
    <s v="No star"/>
    <s v="No star"/>
    <s v="No star"/>
    <s v="ODF+"/>
    <s v="ODF++"/>
    <s v="ODF++"/>
    <n v="363.45"/>
    <n v="1500"/>
    <n v="24.23"/>
    <n v="300"/>
    <n v="1500"/>
    <n v="20"/>
    <n v="1305.96"/>
    <n v="1500"/>
    <n v="87.06"/>
    <n v="944.69"/>
    <n v="1500"/>
    <n v="62.98"/>
    <n v="2914.1"/>
    <n v="6000"/>
    <n v="48.57"/>
    <n v="926.56"/>
    <n v="2400"/>
    <n v="38.61"/>
    <n v="926.56"/>
    <n v="2400"/>
    <n v="38.606666666666669"/>
    <n v="887.93"/>
    <n v="1800"/>
    <n v="49.33"/>
    <n v="887.93"/>
    <n v="1800"/>
    <n v="49.329444444444441"/>
    <n v="500"/>
    <n v="1800"/>
    <n v="27.78"/>
    <n v="500"/>
    <n v="1800"/>
    <n v="27.777777777777779"/>
    <n v="2314.4899999999998"/>
    <n v="6000"/>
    <n v="38.57"/>
    <n v="2314.4899999999998"/>
    <n v="6000"/>
    <n v="38.574833333333331"/>
    <n v="663.45"/>
    <n v="3000"/>
    <n v="22.12"/>
    <n v="1426.56"/>
    <n v="4200"/>
    <n v="33.97"/>
    <n v="1426.56"/>
    <n v="4200"/>
    <n v="33.965714285714284"/>
  </r>
  <r>
    <n v="215"/>
    <x v="214"/>
    <s v="Gadchiroli"/>
    <s v="Nagpur"/>
    <n v="4046"/>
    <x v="3"/>
    <n v="2214"/>
    <n v="2072"/>
    <n v="2072"/>
    <n v="3325"/>
    <n v="3178"/>
    <n v="3178"/>
    <n v="3070.1"/>
    <n v="2928.3"/>
    <n v="2928.3"/>
    <n v="4349.2"/>
    <n v="4349.2"/>
    <n v="-1.1973803071364145E-2"/>
    <n v="0.59141891891891896"/>
    <n v="0.59141891891891896"/>
    <n v="-0.34210827067669181"/>
    <n v="3.7577092511013238E-2"/>
    <n v="3.7577092511013238E-2"/>
    <n v="-0.28748574964984858"/>
    <x v="214"/>
    <x v="214"/>
    <x v="214"/>
    <x v="214"/>
    <n v="306.24"/>
    <n v="913.6"/>
    <n v="915"/>
    <n v="706.64"/>
    <n v="1509.3"/>
    <n v="1509.3"/>
    <n v="593.21"/>
    <n v="1412.08"/>
    <n v="1412.08"/>
    <n v="1984.11"/>
    <n v="1984.11"/>
    <n v="0.13446969696969699"/>
    <n v="0.50108362521891425"/>
    <n v="0.49878688524590176"/>
    <n v="-0.50834937167440275"/>
    <n v="-9.1373484396740118E-2"/>
    <n v="-9.1373484396740118E-2"/>
    <n v="-0.41433893562144941"/>
    <n v="-2.8815647838649247E-2"/>
    <x v="213"/>
    <n v="-0.30881352344376062"/>
    <x v="213"/>
    <n v="232.44"/>
    <n v="298.10000000000002"/>
    <n v="295"/>
    <n v="421.09"/>
    <n v="522.70000000000005"/>
    <n v="525"/>
    <n v="365.77"/>
    <n v="453.88"/>
    <n v="453.88"/>
    <n v="1100"/>
    <n v="1100"/>
    <n v="-0.13956289795215968"/>
    <n v="2.0191211003019118"/>
    <n v="2.0508474576271185"/>
    <n v="-0.5250421525089648"/>
    <n v="0.72182896498947757"/>
    <n v="0.7142857142857143"/>
    <n v="-0.45320830029800147"/>
    <n v="0.98290296994800386"/>
    <x v="16"/>
    <n v="-0.18181818181818182"/>
    <x v="9"/>
    <n v="855.72"/>
    <n v="860.25"/>
    <n v="865"/>
    <n v="1100"/>
    <n v="1147.0899999999999"/>
    <n v="1150"/>
    <n v="1056.55"/>
    <n v="1062.31"/>
    <n v="1062.31"/>
    <n v="1484.95"/>
    <n v="1484.95"/>
    <n v="-3.8178376104333278E-2"/>
    <n v="0.19271142109851785"/>
    <n v="0.18616184971098262"/>
    <n v="-0.25177272727272731"/>
    <n v="-0.1055366187483109"/>
    <n v="-0.10780000000000002"/>
    <n v="-0.22100231886801383"/>
    <n v="-3.4151989532245741E-2"/>
    <x v="213"/>
    <n v="-0.30904744267483758"/>
    <x v="213"/>
    <n v="418"/>
    <n v="168"/>
    <n v="78"/>
    <n v="52"/>
    <x v="24"/>
    <x v="14"/>
    <s v="No star"/>
    <s v="3 star"/>
    <s v="3 star"/>
    <s v="ODF"/>
    <s v="ODF+"/>
    <s v="ODF+"/>
    <n v="347.42"/>
    <n v="1500"/>
    <n v="23.16"/>
    <n v="200"/>
    <n v="1500"/>
    <n v="13.33"/>
    <n v="817.02"/>
    <n v="1500"/>
    <n v="54.47"/>
    <n v="823.05"/>
    <n v="1500"/>
    <n v="54.87"/>
    <n v="2187.4899999999998"/>
    <n v="6000"/>
    <n v="36.46"/>
    <n v="1371.39"/>
    <n v="2400"/>
    <n v="57.14"/>
    <n v="1371.39"/>
    <n v="2400"/>
    <n v="57.141249999999999"/>
    <n v="1026.03"/>
    <n v="1800"/>
    <n v="57"/>
    <n v="1026.03"/>
    <n v="1800"/>
    <n v="57.001666666666665"/>
    <n v="900"/>
    <n v="1800"/>
    <n v="50"/>
    <n v="900"/>
    <n v="1800"/>
    <n v="50"/>
    <n v="3297.42"/>
    <n v="6000"/>
    <n v="54.96"/>
    <n v="3297.42"/>
    <n v="6000"/>
    <n v="54.957000000000001"/>
    <n v="547.41999999999996"/>
    <n v="3000"/>
    <n v="18.25"/>
    <n v="2271.39"/>
    <n v="4200"/>
    <n v="54.08"/>
    <n v="2271.39"/>
    <n v="4200"/>
    <n v="54.080714285714279"/>
  </r>
  <r>
    <n v="216"/>
    <x v="215"/>
    <s v="Gadchiroli"/>
    <s v="Nagpur"/>
    <n v="15952"/>
    <x v="3"/>
    <n v="2214"/>
    <n v="2072"/>
    <n v="2072"/>
    <n v="3325"/>
    <n v="3178"/>
    <n v="3178"/>
    <n v="3070.1"/>
    <n v="2928.3"/>
    <n v="2928.3"/>
    <n v="4349.2"/>
    <n v="4349.2"/>
    <n v="8.3075880758807508E-2"/>
    <n v="0.38065637065637054"/>
    <n v="0.38065637065637054"/>
    <n v="-0.27881804511278202"/>
    <n v="-9.9836375078665884E-2"/>
    <n v="-9.9836375078665884E-2"/>
    <n v="-0.21894075111559888"/>
    <x v="215"/>
    <x v="215"/>
    <x v="215"/>
    <x v="215"/>
    <n v="306.24"/>
    <n v="913.6"/>
    <n v="915"/>
    <n v="706.64"/>
    <n v="1509.3"/>
    <n v="1509.3"/>
    <n v="593.21"/>
    <n v="1412.08"/>
    <n v="1412.08"/>
    <n v="1984.11"/>
    <n v="1984.11"/>
    <n v="0.64475574712643668"/>
    <n v="0.48025394045534137"/>
    <n v="0.47798907103825128"/>
    <n v="-0.28720423412204232"/>
    <n v="-0.1039819784005831"/>
    <n v="-0.1039819784005831"/>
    <n v="-0.15090777296404315"/>
    <n v="-4.2292221403886485E-2"/>
    <x v="214"/>
    <n v="-0.31840472554445065"/>
    <x v="214"/>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1757350535221803"/>
    <n v="0.17217088055797736"/>
    <n v="0.16573410404624278"/>
    <n v="-0.31353636363636361"/>
    <n v="-0.12094081545475936"/>
    <n v="-0.12316521739130433"/>
    <n v="-0.28530594860631298"/>
    <n v="-5.07855522399299E-2"/>
    <x v="214"/>
    <n v="-0.32094683322670797"/>
    <x v="214"/>
    <n v="343"/>
    <n v="157"/>
    <n v="190"/>
    <n v="95"/>
    <x v="174"/>
    <x v="107"/>
    <s v="No star"/>
    <s v="1 star"/>
    <s v="1 star"/>
    <s v="ODF+"/>
    <s v="ODF+"/>
    <s v="ODF+"/>
    <n v="503.69"/>
    <n v="1500"/>
    <n v="33.58"/>
    <n v="300"/>
    <n v="1500"/>
    <n v="20"/>
    <n v="839.13"/>
    <n v="1500"/>
    <n v="55.94"/>
    <n v="755.11"/>
    <n v="1500"/>
    <n v="50.34"/>
    <n v="2397.9299999999998"/>
    <n v="6000"/>
    <n v="39.97"/>
    <n v="1352.36"/>
    <n v="2400"/>
    <n v="56.35"/>
    <n v="1352.36"/>
    <n v="2400"/>
    <n v="56.348333333333336"/>
    <n v="1008.36"/>
    <n v="1800"/>
    <n v="56.02"/>
    <n v="1008.36"/>
    <n v="1800"/>
    <n v="56.02"/>
    <n v="500"/>
    <n v="1800"/>
    <n v="27.78"/>
    <n v="500"/>
    <n v="1800"/>
    <n v="27.777777777777779"/>
    <n v="2860.72"/>
    <n v="6000"/>
    <n v="47.68"/>
    <n v="2860.72"/>
    <n v="6000"/>
    <n v="47.678666666666665"/>
    <n v="803.69"/>
    <n v="3000"/>
    <n v="26.79"/>
    <n v="1852.36"/>
    <n v="4200"/>
    <n v="44.1"/>
    <n v="1852.36"/>
    <n v="4200"/>
    <n v="44.103809523809524"/>
  </r>
  <r>
    <n v="217"/>
    <x v="216"/>
    <s v="Gadchiroli"/>
    <s v="Nagpur"/>
    <n v="28781"/>
    <x v="2"/>
    <n v="2214"/>
    <n v="2072"/>
    <n v="2072"/>
    <n v="3325"/>
    <n v="3178"/>
    <n v="3178"/>
    <n v="3400"/>
    <n v="3298.6"/>
    <n v="3298.6"/>
    <n v="4601.3999999999996"/>
    <n v="4601.3999999999996"/>
    <n v="0.7137985546522132"/>
    <n v="0.89803571428571427"/>
    <n v="0.89803571428571427"/>
    <n v="0.14115789473684207"/>
    <n v="0.23748584015103841"/>
    <n v="0.23748584015103841"/>
    <n v="0.11598529411764703"/>
    <x v="216"/>
    <x v="216"/>
    <x v="216"/>
    <x v="216"/>
    <n v="306.24"/>
    <n v="913.6"/>
    <n v="915"/>
    <n v="706.64"/>
    <n v="1509.3"/>
    <n v="1509.3"/>
    <n v="737.03"/>
    <n v="1543.8"/>
    <n v="1543.8"/>
    <n v="2033.9"/>
    <n v="2033.9"/>
    <n v="1.6028931556948798"/>
    <n v="0.89109019264448341"/>
    <n v="0.88819672131147542"/>
    <n v="0.12802841616664784"/>
    <n v="0.14470284237726105"/>
    <n v="0.14470284237726105"/>
    <n v="8.1516356186315406E-2"/>
    <n v="0.11912164788185005"/>
    <x v="215"/>
    <n v="-0.15054820787649345"/>
    <x v="215"/>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x v="18"/>
    <n v="0"/>
    <x v="5"/>
    <n v="855.72"/>
    <n v="860.25"/>
    <n v="865"/>
    <n v="1100"/>
    <n v="1147.0899999999999"/>
    <n v="1150"/>
    <n v="1114.93"/>
    <n v="1184.79"/>
    <n v="1184.79"/>
    <n v="1531.86"/>
    <n v="1531.86"/>
    <n v="0.44064647314542132"/>
    <n v="0.28454519035164194"/>
    <n v="0.27749132947976873"/>
    <n v="0.12071818181818178"/>
    <n v="-3.666669572570587E-2"/>
    <n v="-3.9104347826086981E-2"/>
    <n v="0.10571067241889616"/>
    <n v="-6.7319946994826088E-2"/>
    <x v="215"/>
    <n v="-0.27863512331414098"/>
    <x v="215"/>
    <n v="37"/>
    <n v="30"/>
    <n v="24"/>
    <n v="23"/>
    <x v="175"/>
    <x v="47"/>
    <s v="No star"/>
    <s v="3 star"/>
    <s v="3 star"/>
    <s v="ODF+"/>
    <s v="ODF++"/>
    <s v="ODF++"/>
    <n v="797.11"/>
    <n v="1500"/>
    <n v="53.14"/>
    <n v="300"/>
    <n v="1500"/>
    <n v="20"/>
    <n v="1464.45"/>
    <n v="1500"/>
    <n v="97.63"/>
    <n v="1232.79"/>
    <n v="1500"/>
    <n v="82.19"/>
    <n v="3794.35"/>
    <n v="6000"/>
    <n v="63.24"/>
    <n v="1727.7"/>
    <n v="2400"/>
    <n v="71.989999999999995"/>
    <n v="1727.7"/>
    <n v="2400"/>
    <n v="71.987500000000011"/>
    <n v="1105.03"/>
    <n v="1800"/>
    <n v="61.39"/>
    <n v="1105.03"/>
    <n v="1800"/>
    <n v="61.390555555555558"/>
    <n v="1100"/>
    <n v="1800"/>
    <n v="61.11"/>
    <n v="1100"/>
    <n v="1800"/>
    <n v="61.111111111111114"/>
    <n v="3932.73"/>
    <n v="6000"/>
    <n v="65.55"/>
    <n v="3932.73"/>
    <n v="6000"/>
    <n v="65.545500000000004"/>
    <n v="1097.1099999999999"/>
    <n v="3000"/>
    <n v="36.57"/>
    <n v="2827.7"/>
    <n v="4200"/>
    <n v="67.33"/>
    <n v="2827.7"/>
    <n v="4200"/>
    <n v="67.326190476190476"/>
  </r>
  <r>
    <n v="218"/>
    <x v="217"/>
    <s v="Gadchiroli"/>
    <s v="Nagpur"/>
    <n v="6109"/>
    <x v="3"/>
    <n v="2214"/>
    <n v="2072"/>
    <n v="2072"/>
    <n v="3325"/>
    <n v="3178"/>
    <n v="3178"/>
    <n v="3070.1"/>
    <n v="2928.3"/>
    <n v="2928.3"/>
    <n v="4349.2"/>
    <n v="4349.2"/>
    <n v="0.29018066847335144"/>
    <n v="0.78262065637065648"/>
    <n v="0.78262065637065648"/>
    <n v="-0.14091428571428571"/>
    <n v="0.16223725613593459"/>
    <n v="0.16223725613593459"/>
    <n v="-6.9587309859613658E-2"/>
    <x v="217"/>
    <x v="217"/>
    <x v="217"/>
    <x v="217"/>
    <n v="306.24"/>
    <n v="913.6"/>
    <n v="915"/>
    <n v="706.64"/>
    <n v="1509.3"/>
    <n v="1509.3"/>
    <n v="593.21"/>
    <n v="1412.08"/>
    <n v="1412.08"/>
    <n v="1984.11"/>
    <n v="1984.11"/>
    <n v="0.79614028213166121"/>
    <n v="0.83646015761821357"/>
    <n v="0.83365027322404373"/>
    <n v="-0.22159798482961626"/>
    <n v="0.11163453256476513"/>
    <n v="0.11163453256476513"/>
    <n v="-7.2756696616712593E-2"/>
    <n v="0.18816922553962953"/>
    <x v="216"/>
    <n v="-0.15438660154930925"/>
    <x v="216"/>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4.5388678539709154E-2"/>
    <n v="0.29706480674222602"/>
    <n v="0.28994219653179187"/>
    <n v="-0.18676363636363641"/>
    <n v="-2.7277720144016568E-2"/>
    <n v="-2.973913043478265E-2"/>
    <n v="-0.15331976716672188"/>
    <n v="5.0352533629543179E-2"/>
    <x v="216"/>
    <n v="-0.24859422876191123"/>
    <x v="216"/>
    <n v="205"/>
    <n v="117"/>
    <n v="29"/>
    <n v="26"/>
    <x v="122"/>
    <x v="86"/>
    <s v="No star"/>
    <s v="3 star"/>
    <s v="3 star"/>
    <s v="ODF+"/>
    <s v="ODF+"/>
    <s v="ODF+"/>
    <n v="550.04999999999995"/>
    <n v="1500"/>
    <n v="36.67"/>
    <n v="300"/>
    <n v="1500"/>
    <n v="20"/>
    <n v="1111.8499999999999"/>
    <n v="1500"/>
    <n v="74.12"/>
    <n v="894.56"/>
    <n v="1500"/>
    <n v="59.64"/>
    <n v="2856.46"/>
    <n v="6000"/>
    <n v="47.61"/>
    <n v="1677.79"/>
    <n v="2400"/>
    <n v="69.91"/>
    <n v="1677.79"/>
    <n v="2400"/>
    <n v="69.907916666666665"/>
    <n v="1115.8"/>
    <n v="1800"/>
    <n v="61.99"/>
    <n v="1115.8"/>
    <n v="1800"/>
    <n v="61.98888888888888"/>
    <n v="900"/>
    <n v="1800"/>
    <n v="50"/>
    <n v="900"/>
    <n v="1800"/>
    <n v="50"/>
    <n v="3693.59"/>
    <n v="6000"/>
    <n v="61.56"/>
    <n v="3693.59"/>
    <n v="6000"/>
    <n v="61.559833333333337"/>
    <n v="850.05"/>
    <n v="3000"/>
    <n v="28.34"/>
    <n v="2577.79"/>
    <n v="4200"/>
    <n v="61.38"/>
    <n v="2577.79"/>
    <n v="4200"/>
    <n v="61.375952380952384"/>
  </r>
  <r>
    <n v="219"/>
    <x v="218"/>
    <s v="Gadchiroli"/>
    <s v="Nagpur"/>
    <n v="6742"/>
    <x v="3"/>
    <n v="2214"/>
    <n v="2072"/>
    <n v="2072"/>
    <n v="3325"/>
    <n v="3178"/>
    <n v="3178"/>
    <n v="3070.1"/>
    <n v="2928.3"/>
    <n v="2928.3"/>
    <n v="4349.2"/>
    <n v="4349.2"/>
    <n v="-0.14009033423667575"/>
    <n v="-0.38214768339768335"/>
    <n v="-0.38214768339768335"/>
    <n v="-0.42741654135338347"/>
    <n v="-0.59717117684078036"/>
    <n v="-0.59717117684078036"/>
    <n v="-0.37987687697469141"/>
    <x v="218"/>
    <x v="218"/>
    <x v="218"/>
    <x v="218"/>
    <n v="306.24"/>
    <n v="913.6"/>
    <n v="915"/>
    <n v="706.64"/>
    <n v="1509.3"/>
    <n v="1509.3"/>
    <n v="593.21"/>
    <n v="1412.08"/>
    <n v="1412.08"/>
    <n v="1984.11"/>
    <n v="1984.11"/>
    <n v="0.10354623824451403"/>
    <n v="-0.38724824868651497"/>
    <n v="-0.38818579234972683"/>
    <n v="-0.52175082078569002"/>
    <n v="-0.62909295699993373"/>
    <n v="-0.62909295699993373"/>
    <n v="-0.43030292813674759"/>
    <n v="-0.60355645572488814"/>
    <x v="217"/>
    <n v="-0.7178533448246317"/>
    <x v="217"/>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1.3368858972561048E-2"/>
    <n v="-0.51132810229584424"/>
    <n v="-0.51401156069364162"/>
    <n v="-0.21167272727272729"/>
    <n v="-0.63352483240199109"/>
    <n v="-0.63445217391304343"/>
    <n v="-0.17925322985187639"/>
    <n v="-0.60427747079477745"/>
    <x v="217"/>
    <n v="-0.71690629314118326"/>
    <x v="217"/>
    <n v="472"/>
    <n v="176"/>
    <n v="548"/>
    <n v="193"/>
    <x v="176"/>
    <x v="150"/>
    <s v="No star"/>
    <s v="No star"/>
    <s v="No star"/>
    <s v="ODF"/>
    <s v="ODF+"/>
    <s v="ODF+"/>
    <n v="337.95"/>
    <n v="1500"/>
    <n v="22.53"/>
    <n v="200"/>
    <n v="1500"/>
    <n v="13.33"/>
    <n v="498.73"/>
    <n v="1500"/>
    <n v="33.25"/>
    <n v="867.16"/>
    <n v="1500"/>
    <n v="57.81"/>
    <n v="1903.84"/>
    <n v="6000"/>
    <n v="31.73"/>
    <n v="559.80999999999995"/>
    <n v="2400"/>
    <n v="23.33"/>
    <n v="559.80999999999995"/>
    <n v="2400"/>
    <n v="23.325416666666666"/>
    <n v="420.38"/>
    <n v="1800"/>
    <n v="23.35"/>
    <n v="420.38"/>
    <n v="1800"/>
    <n v="23.354444444444443"/>
    <n v="300"/>
    <n v="1800"/>
    <n v="16.670000000000002"/>
    <n v="300"/>
    <n v="1800"/>
    <n v="16.666666666666664"/>
    <n v="1280.19"/>
    <n v="6000"/>
    <n v="21.34"/>
    <n v="1280.19"/>
    <n v="6000"/>
    <n v="21.336500000000001"/>
    <n v="537.95000000000005"/>
    <n v="3000"/>
    <n v="17.93"/>
    <n v="859.81"/>
    <n v="4200"/>
    <n v="20.47"/>
    <n v="859.81"/>
    <n v="4200"/>
    <n v="20.471666666666664"/>
  </r>
  <r>
    <n v="220"/>
    <x v="219"/>
    <s v="Gadchiroli"/>
    <s v="Nagpur"/>
    <n v="54152"/>
    <x v="1"/>
    <n v="2214"/>
    <n v="2072"/>
    <n v="2072"/>
    <n v="3325"/>
    <n v="3178"/>
    <n v="3178"/>
    <n v="3595.3"/>
    <n v="3469.2"/>
    <n v="3469.2"/>
    <n v="4328.8"/>
    <n v="4328.8"/>
    <n v="0.22879855465221316"/>
    <n v="0.27550675675675673"/>
    <n v="0.27550675675675673"/>
    <n v="-0.18178646616541355"/>
    <n v="-0.16839207048458152"/>
    <n v="-0.16839207048458152"/>
    <n v="-0.24330097627458075"/>
    <x v="219"/>
    <x v="219"/>
    <x v="219"/>
    <x v="219"/>
    <n v="306.24"/>
    <n v="913.6"/>
    <n v="915"/>
    <n v="706.64"/>
    <n v="1509.3"/>
    <n v="1509.3"/>
    <n v="829.22"/>
    <n v="1623.2"/>
    <n v="1623.2"/>
    <n v="1999.6"/>
    <n v="1999.6"/>
    <n v="1.1524294670846393"/>
    <n v="0.62575525394045528"/>
    <n v="0.62326775956284153"/>
    <n v="-6.7191214762821264E-2"/>
    <n v="-1.5908036838269392E-2"/>
    <n v="-1.5908036838269392E-2"/>
    <n v="-0.20508429608547799"/>
    <n v="-8.4961803844258305E-2"/>
    <x v="218"/>
    <n v="-0.25720644128825765"/>
    <x v="218"/>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14763006590940952"/>
    <n v="-3.1269979657077064E-3"/>
    <n v="-8.6011560693642249E-3"/>
    <n v="-0.10722727272727277"/>
    <n v="-0.25240390902195992"/>
    <n v="-0.25429565217391309"/>
    <n v="-0.15600990047955446"/>
    <n v="-0.31060429445386806"/>
    <x v="218"/>
    <n v="-0.43165415178245969"/>
    <x v="218"/>
    <n v="92"/>
    <n v="46"/>
    <n v="88"/>
    <n v="43"/>
    <x v="177"/>
    <x v="151"/>
    <s v="No star"/>
    <s v="No star"/>
    <s v="No star"/>
    <s v="ODF+"/>
    <s v="ODF+"/>
    <s v="ODF+"/>
    <n v="659.16"/>
    <n v="1500"/>
    <n v="43.94"/>
    <n v="300"/>
    <n v="1500"/>
    <n v="20"/>
    <n v="779.35"/>
    <n v="1500"/>
    <n v="51.96"/>
    <n v="982.05"/>
    <n v="1500"/>
    <n v="65.47"/>
    <n v="2720.56"/>
    <n v="6000"/>
    <n v="45.34"/>
    <n v="1485.29"/>
    <n v="2400"/>
    <n v="61.89"/>
    <n v="1485.29"/>
    <n v="2400"/>
    <n v="61.887083333333337"/>
    <n v="857.56"/>
    <n v="1800"/>
    <n v="47.64"/>
    <n v="857.56"/>
    <n v="1800"/>
    <n v="47.642222222222216"/>
    <n v="300"/>
    <n v="1800"/>
    <n v="16.670000000000002"/>
    <n v="300"/>
    <n v="1800"/>
    <n v="16.666666666666664"/>
    <n v="2642.85"/>
    <n v="6000"/>
    <n v="44.05"/>
    <n v="2642.85"/>
    <n v="6000"/>
    <n v="44.047499999999999"/>
    <n v="959.16"/>
    <n v="3000"/>
    <n v="31.97"/>
    <n v="1785.29"/>
    <n v="4200"/>
    <n v="42.51"/>
    <n v="1785.29"/>
    <n v="4200"/>
    <n v="42.506904761904764"/>
  </r>
  <r>
    <n v="221"/>
    <x v="220"/>
    <s v="Gadchiroli"/>
    <s v="Nagpur"/>
    <n v="3256"/>
    <x v="3"/>
    <n v="2214"/>
    <n v="2072"/>
    <n v="2072"/>
    <n v="3325"/>
    <n v="3178"/>
    <n v="3178"/>
    <n v="3070.1"/>
    <n v="2928.3"/>
    <n v="2928.3"/>
    <n v="4349.2"/>
    <n v="4349.2"/>
    <n v="0.61587624209575442"/>
    <n v="0.31371138996139009"/>
    <n v="0.31371138996139009"/>
    <n v="7.5954887218045164E-2"/>
    <n v="-0.14348332284455625"/>
    <n v="-0.14348332284455625"/>
    <n v="0.16528777564248731"/>
    <x v="220"/>
    <x v="220"/>
    <x v="220"/>
    <x v="220"/>
    <n v="306.24"/>
    <n v="913.6"/>
    <n v="915"/>
    <n v="706.64"/>
    <n v="1509.3"/>
    <n v="1509.3"/>
    <n v="593.21"/>
    <n v="1412.08"/>
    <n v="1412.08"/>
    <n v="1984.11"/>
    <n v="1984.11"/>
    <n v="1.1095219435736676"/>
    <n v="0.45423598949211896"/>
    <n v="0.45201092896174855"/>
    <n v="-8.5786256085135293E-2"/>
    <n v="-0.11973100112634999"/>
    <n v="-0.11973100112634999"/>
    <n v="8.902412299185776E-2"/>
    <n v="-5.9125545294884153E-2"/>
    <x v="219"/>
    <n v="-0.3303849080948133"/>
    <x v="219"/>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23777637544991354"/>
    <n v="3.8558558558558512E-2"/>
    <n v="3.2855491329479722E-2"/>
    <n v="-3.7099999999999952E-2"/>
    <n v="-0.22114219459676221"/>
    <n v="-0.22311304347826091"/>
    <n v="2.4986985944821355E-3"/>
    <n v="-0.1589837241483183"/>
    <x v="219"/>
    <n v="-0.39835011279841076"/>
    <x v="219"/>
    <n v="58"/>
    <n v="40"/>
    <n v="254"/>
    <n v="115"/>
    <x v="178"/>
    <x v="152"/>
    <s v="No star"/>
    <s v="No star"/>
    <s v="No star"/>
    <s v="ODF++"/>
    <s v="ODF++"/>
    <s v="ODF++"/>
    <n v="646.02"/>
    <n v="1500"/>
    <n v="43.07"/>
    <n v="500"/>
    <n v="1500"/>
    <n v="33.33"/>
    <n v="1372.34"/>
    <n v="1500"/>
    <n v="91.49"/>
    <n v="1059.19"/>
    <n v="1500"/>
    <n v="70.61"/>
    <n v="3577.55"/>
    <n v="6000"/>
    <n v="59.63"/>
    <n v="1328.59"/>
    <n v="2400"/>
    <n v="55.36"/>
    <n v="1328.59"/>
    <n v="2400"/>
    <n v="55.357916666666661"/>
    <n v="893.42"/>
    <n v="1800"/>
    <n v="49.63"/>
    <n v="893.42"/>
    <n v="1800"/>
    <n v="49.634444444444441"/>
    <n v="500"/>
    <n v="1800"/>
    <n v="27.78"/>
    <n v="500"/>
    <n v="1800"/>
    <n v="27.777777777777779"/>
    <n v="2722.01"/>
    <n v="6000"/>
    <n v="45.37"/>
    <n v="2722.01"/>
    <n v="6000"/>
    <n v="45.366833333333339"/>
    <n v="1146.02"/>
    <n v="3000"/>
    <n v="38.200000000000003"/>
    <n v="1828.59"/>
    <n v="4200"/>
    <n v="43.54"/>
    <n v="1828.59"/>
    <n v="4200"/>
    <n v="43.537857142857142"/>
  </r>
  <r>
    <n v="222"/>
    <x v="221"/>
    <s v="Gadchiroli"/>
    <s v="Nagpur"/>
    <n v="7430"/>
    <x v="3"/>
    <n v="2214"/>
    <n v="2072"/>
    <n v="2072"/>
    <n v="3325"/>
    <n v="3178"/>
    <n v="3178"/>
    <n v="3070.1"/>
    <n v="2928.3"/>
    <n v="2928.3"/>
    <n v="4349.2"/>
    <n v="4349.2"/>
    <n v="0.25904697380307146"/>
    <n v="-2.0714285714285751E-2"/>
    <n v="-2.0714285714285751E-2"/>
    <n v="-0.16164511278195481"/>
    <n v="-0.36152297042164888"/>
    <n v="-0.36152297042164888"/>
    <n v="-9.2039347252532405E-2"/>
    <x v="221"/>
    <x v="221"/>
    <x v="221"/>
    <x v="221"/>
    <n v="306.24"/>
    <n v="913.6"/>
    <n v="915"/>
    <n v="706.64"/>
    <n v="1509.3"/>
    <n v="1509.3"/>
    <n v="593.21"/>
    <n v="1412.08"/>
    <n v="1412.08"/>
    <n v="1984.11"/>
    <n v="1984.11"/>
    <n v="0.56684299895506784"/>
    <n v="0.2917469352014011"/>
    <n v="0.2897704918032788"/>
    <n v="-0.32096965923242388"/>
    <n v="-0.21808785529715755"/>
    <n v="-0.21808785529715755"/>
    <n v="-0.19112961683046484"/>
    <n v="-0.16425414990652076"/>
    <x v="220"/>
    <n v="-0.40520434854922349"/>
    <x v="22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7.2430234188753356E-2"/>
    <n v="-0.36188317349607668"/>
    <n v="-0.36538728323699415"/>
    <n v="-0.1657272727272727"/>
    <n v="-0.52144992982242011"/>
    <n v="-0.52266086956521729"/>
    <n v="-0.13141829539539057"/>
    <n v="-0.48325818263971904"/>
    <x v="220"/>
    <n v="-0.63033098757533923"/>
    <x v="220"/>
    <n v="230"/>
    <n v="122"/>
    <n v="460"/>
    <n v="177"/>
    <x v="179"/>
    <x v="153"/>
    <s v="No star"/>
    <s v="No star"/>
    <s v="No star"/>
    <s v="ODF+"/>
    <s v="ODF++"/>
    <s v="ODF++"/>
    <n v="479.83"/>
    <n v="1500"/>
    <n v="31.99"/>
    <n v="300"/>
    <n v="1500"/>
    <n v="20"/>
    <n v="1090"/>
    <n v="1500"/>
    <n v="72.67"/>
    <n v="917.7"/>
    <n v="1500"/>
    <n v="61.18"/>
    <n v="2787.53"/>
    <n v="6000"/>
    <n v="46.46"/>
    <n v="1180.1400000000001"/>
    <n v="2400"/>
    <n v="49.17"/>
    <n v="1180.1400000000001"/>
    <n v="2400"/>
    <n v="49.172499999999999"/>
    <n v="548.94000000000005"/>
    <n v="1800"/>
    <n v="30.5"/>
    <n v="548.94000000000005"/>
    <n v="1800"/>
    <n v="30.496666666666673"/>
    <n v="300"/>
    <n v="1800"/>
    <n v="16.670000000000002"/>
    <n v="300"/>
    <n v="1800"/>
    <n v="16.666666666666664"/>
    <n v="2029.08"/>
    <n v="6000"/>
    <n v="33.82"/>
    <n v="2029.08"/>
    <n v="6000"/>
    <n v="33.817999999999998"/>
    <n v="779.83"/>
    <n v="3000"/>
    <n v="25.99"/>
    <n v="1480.14"/>
    <n v="4200"/>
    <n v="35.24"/>
    <n v="1480.14"/>
    <n v="4200"/>
    <n v="35.241428571428571"/>
  </r>
  <r>
    <n v="223"/>
    <x v="222"/>
    <s v="Gadchiroli"/>
    <s v="Nagpur"/>
    <n v="1268"/>
    <x v="3"/>
    <n v="2214"/>
    <n v="2072"/>
    <n v="2072"/>
    <n v="3325"/>
    <n v="3178"/>
    <n v="3178"/>
    <n v="3070.1"/>
    <n v="2928.3"/>
    <n v="2928.3"/>
    <n v="4349.2"/>
    <n v="4349.2"/>
    <n v="-0.46920054200542005"/>
    <n v="-0.21692567567567569"/>
    <n v="-0.21692567567567569"/>
    <n v="-0.64655939849624056"/>
    <n v="-0.48944933920704847"/>
    <n v="-0.48944933920704847"/>
    <n v="-0.61721442298296469"/>
    <x v="222"/>
    <x v="222"/>
    <x v="222"/>
    <x v="222"/>
    <n v="306.24"/>
    <n v="913.6"/>
    <n v="915"/>
    <n v="706.64"/>
    <n v="1509.3"/>
    <n v="1509.3"/>
    <n v="593.21"/>
    <n v="1412.08"/>
    <n v="1412.08"/>
    <n v="1984.11"/>
    <n v="1984.11"/>
    <n v="-0.20239028213166149"/>
    <n v="-0.14632224168126101"/>
    <n v="-0.14762841530054649"/>
    <n v="-0.65433601267972374"/>
    <n v="-0.48325713907109258"/>
    <n v="-0.48325713907109258"/>
    <n v="-0.5882402521872524"/>
    <n v="-0.44768001812928448"/>
    <x v="221"/>
    <n v="-0.60691695520913669"/>
    <x v="221"/>
    <n v="232.44"/>
    <n v="298.10000000000002"/>
    <n v="295"/>
    <n v="421.09"/>
    <n v="522.70000000000005"/>
    <n v="525"/>
    <n v="365.77"/>
    <n v="453.88"/>
    <n v="453.88"/>
    <n v="1100"/>
    <n v="1100"/>
    <n v="-1"/>
    <n v="6.3737001006372931E-3"/>
    <n v="1.6949152542372881E-2"/>
    <n v="-1"/>
    <n v="-0.42605701167017412"/>
    <n v="-0.42857142857142855"/>
    <n v="-1"/>
    <n v="-0.33903234335066534"/>
    <x v="3"/>
    <n v="-0.72727272727272729"/>
    <x v="1"/>
    <n v="855.72"/>
    <n v="860.25"/>
    <n v="865"/>
    <n v="1100"/>
    <n v="1147.0899999999999"/>
    <n v="1150"/>
    <n v="1056.55"/>
    <n v="1062.31"/>
    <n v="1062.31"/>
    <n v="1484.95"/>
    <n v="1484.95"/>
    <n v="-0.41293881176085634"/>
    <n v="-0.3692414995640802"/>
    <n v="-0.37270520231213872"/>
    <n v="-0.54330909090909085"/>
    <n v="-0.52696824137600362"/>
    <n v="-0.52816521739130429"/>
    <n v="-0.52452794472575837"/>
    <n v="-0.48921689525656348"/>
    <x v="221"/>
    <n v="-0.63459375736556789"/>
    <x v="221"/>
    <n v="557"/>
    <n v="186"/>
    <n v="514"/>
    <n v="191"/>
    <x v="180"/>
    <x v="154"/>
    <s v="No star"/>
    <s v="No star"/>
    <s v="No star"/>
    <s v="No ODF"/>
    <s v="ODF+"/>
    <s v="ODF+"/>
    <n v="244.26"/>
    <n v="1500"/>
    <n v="16.28"/>
    <n v="0"/>
    <n v="1500"/>
    <n v="0"/>
    <n v="428.57"/>
    <n v="1500"/>
    <n v="28.57"/>
    <n v="502.36"/>
    <n v="1500"/>
    <n v="33.49"/>
    <n v="1175.19"/>
    <n v="6000"/>
    <n v="19.59"/>
    <n v="779.92"/>
    <n v="2400"/>
    <n v="32.5"/>
    <n v="779.92"/>
    <n v="2400"/>
    <n v="32.496666666666663"/>
    <n v="542.61"/>
    <n v="1800"/>
    <n v="30.15"/>
    <n v="542.61"/>
    <n v="1800"/>
    <n v="30.145"/>
    <n v="300"/>
    <n v="1800"/>
    <n v="16.670000000000002"/>
    <n v="300"/>
    <n v="1800"/>
    <n v="16.666666666666664"/>
    <n v="1622.53"/>
    <n v="6000"/>
    <n v="27.04"/>
    <n v="1622.53"/>
    <n v="6000"/>
    <n v="27.042166666666667"/>
    <n v="244.26"/>
    <n v="3000"/>
    <n v="8.14"/>
    <n v="1079.92"/>
    <n v="4200"/>
    <n v="25.71"/>
    <n v="1079.92"/>
    <n v="4200"/>
    <n v="25.712380952380954"/>
  </r>
  <r>
    <n v="224"/>
    <x v="223"/>
    <s v="Gadchiroli"/>
    <s v="Nagpur"/>
    <n v="7427"/>
    <x v="3"/>
    <n v="2214"/>
    <n v="2072"/>
    <n v="2072"/>
    <n v="3325"/>
    <n v="3178"/>
    <n v="3178"/>
    <n v="3070.1"/>
    <n v="2928.3"/>
    <n v="2928.3"/>
    <n v="4349.2"/>
    <n v="4349.2"/>
    <n v="-0.4686314363143631"/>
    <n v="0.17955115830115839"/>
    <n v="0.17955115830115839"/>
    <n v="-0.64618045112781963"/>
    <n v="-0.23095342983008174"/>
    <n v="-0.23095342983008174"/>
    <n v="-0.61680401289860265"/>
    <x v="223"/>
    <x v="223"/>
    <x v="223"/>
    <x v="223"/>
    <n v="306.24"/>
    <n v="913.6"/>
    <n v="915"/>
    <n v="706.64"/>
    <n v="1509.3"/>
    <n v="1509.3"/>
    <n v="593.21"/>
    <n v="1412.08"/>
    <n v="1412.08"/>
    <n v="1984.11"/>
    <n v="1984.11"/>
    <n v="-0.27063740856844304"/>
    <n v="0.40549474605954455"/>
    <n v="0.40334426229508191"/>
    <n v="-0.68391260047548963"/>
    <n v="-0.1492347445835818"/>
    <n v="-0.1492347445835818"/>
    <n v="-0.62347229480285227"/>
    <n v="-9.0660585802504093E-2"/>
    <x v="222"/>
    <n v="-0.352828220209565"/>
    <x v="222"/>
    <n v="232.44"/>
    <n v="298.10000000000002"/>
    <n v="295"/>
    <n v="421.09"/>
    <n v="522.70000000000005"/>
    <n v="525"/>
    <n v="365.77"/>
    <n v="453.88"/>
    <n v="453.88"/>
    <n v="1100"/>
    <n v="1100"/>
    <n v="-1"/>
    <n v="6.3737001006372931E-3"/>
    <n v="1.6949152542372881E-2"/>
    <n v="-1"/>
    <n v="-0.42605701167017412"/>
    <n v="-0.42857142857142855"/>
    <n v="-1"/>
    <n v="-0.33903234335066534"/>
    <x v="3"/>
    <n v="-0.72727272727272729"/>
    <x v="1"/>
    <n v="855.72"/>
    <n v="860.25"/>
    <n v="865"/>
    <n v="1100"/>
    <n v="1147.0899999999999"/>
    <n v="1150"/>
    <n v="1056.55"/>
    <n v="1062.31"/>
    <n v="1062.31"/>
    <n v="1484.95"/>
    <n v="1484.95"/>
    <n v="-0.18097041088206423"/>
    <n v="-3.2548677709964862E-4"/>
    <n v="-5.8150289017340727E-3"/>
    <n v="-0.36285454545454543"/>
    <n v="-0.25030294048418161"/>
    <n v="-0.25219999999999998"/>
    <n v="-0.33665231176943822"/>
    <n v="-0.19047170788187998"/>
    <x v="222"/>
    <n v="-0.42087612377521127"/>
    <x v="222"/>
    <n v="556"/>
    <n v="185"/>
    <n v="364"/>
    <n v="146"/>
    <x v="181"/>
    <x v="155"/>
    <s v="No star"/>
    <s v="No star"/>
    <s v="No star"/>
    <s v="No ODF"/>
    <s v="ODF+"/>
    <s v="ODF+"/>
    <n v="223.36"/>
    <n v="1500"/>
    <n v="14.89"/>
    <n v="0"/>
    <n v="1500"/>
    <n v="0"/>
    <n v="252.23"/>
    <n v="1500"/>
    <n v="16.82"/>
    <n v="700.86"/>
    <n v="1500"/>
    <n v="46.72"/>
    <n v="1176.45"/>
    <n v="6000"/>
    <n v="19.61"/>
    <n v="1284.06"/>
    <n v="2400"/>
    <n v="53.5"/>
    <n v="1284.06"/>
    <n v="2400"/>
    <n v="53.502499999999998"/>
    <n v="859.97"/>
    <n v="1800"/>
    <n v="47.78"/>
    <n v="859.97"/>
    <n v="1800"/>
    <n v="47.776111111111113"/>
    <n v="300"/>
    <n v="1800"/>
    <n v="16.670000000000002"/>
    <n v="300"/>
    <n v="1800"/>
    <n v="16.666666666666664"/>
    <n v="2444.0300000000002"/>
    <n v="6000"/>
    <n v="40.729999999999997"/>
    <n v="2444.0300000000002"/>
    <n v="6000"/>
    <n v="40.733833333333337"/>
    <n v="223.36"/>
    <n v="3000"/>
    <n v="7.45"/>
    <n v="1584.06"/>
    <n v="4200"/>
    <n v="37.72"/>
    <n v="1584.06"/>
    <n v="4200"/>
    <n v="37.715714285714284"/>
  </r>
  <r>
    <n v="225"/>
    <x v="224"/>
    <s v="Gondia"/>
    <s v="Nagpur"/>
    <s v="not found"/>
    <x v="5"/>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n v="1500"/>
    <n v="0"/>
    <m/>
    <n v="1500"/>
    <n v="0"/>
    <m/>
    <n v="1500"/>
    <n v="0"/>
    <m/>
    <n v="1500"/>
    <n v="0"/>
    <m/>
    <n v="6000"/>
    <n v="0"/>
    <m/>
    <n v="2400"/>
    <n v="0"/>
    <m/>
    <n v="2400"/>
    <n v="0"/>
    <m/>
    <n v="1800"/>
    <n v="0"/>
    <m/>
    <n v="1800"/>
    <n v="0"/>
    <m/>
    <n v="1800"/>
    <n v="0"/>
    <m/>
    <n v="1800"/>
    <n v="0"/>
    <m/>
    <n v="6000"/>
    <n v="0"/>
    <m/>
    <n v="6000"/>
    <n v="0"/>
    <n v="0"/>
    <n v="3000"/>
    <n v="0"/>
    <n v="0"/>
    <n v="4200"/>
    <n v="0"/>
    <n v="0"/>
    <n v="4200"/>
    <n v="0"/>
  </r>
  <r>
    <n v="226"/>
    <x v="225"/>
    <s v="Gondia"/>
    <s v="Nagpur"/>
    <n v="9500"/>
    <x v="3"/>
    <n v="2214"/>
    <n v="2072"/>
    <n v="2072"/>
    <n v="3325"/>
    <n v="3178"/>
    <n v="3178"/>
    <n v="3070.1"/>
    <n v="2928.3"/>
    <n v="2928.3"/>
    <n v="4349.2"/>
    <n v="4349.2"/>
    <n v="-0.16771002710027097"/>
    <n v="-0.14438706563706566"/>
    <n v="-0.14438706563706566"/>
    <n v="-0.44580751879699249"/>
    <n v="-0.44215544367526749"/>
    <n v="-0.44215544367526749"/>
    <n v="-0.39979479495781894"/>
    <x v="225"/>
    <x v="225"/>
    <x v="225"/>
    <x v="225"/>
    <n v="306.24"/>
    <n v="913.6"/>
    <n v="915"/>
    <n v="706.64"/>
    <n v="1509.3"/>
    <n v="1509.3"/>
    <n v="593.21"/>
    <n v="1412.08"/>
    <n v="1412.08"/>
    <n v="1984.11"/>
    <n v="1984.11"/>
    <n v="0.19393286311389754"/>
    <n v="-0.11105516637478112"/>
    <n v="-0.1124153005464481"/>
    <n v="-0.48257953130306802"/>
    <n v="-0.46190949446763402"/>
    <n v="-0.46190949446763402"/>
    <n v="-0.38364154346690049"/>
    <n v="-0.42486261401620301"/>
    <x v="224"/>
    <n v="-0.5906779362031338"/>
    <x v="224"/>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11129808815967841"/>
    <n v="-0.23197907585004354"/>
    <n v="-0.23619653179190744"/>
    <n v="-0.30865454545454546"/>
    <n v="-0.42402950073664658"/>
    <n v="-0.42548695652173907"/>
    <n v="-0.28022336851071877"/>
    <n v="-0.37806290065988263"/>
    <x v="224"/>
    <n v="-0.55507592848244047"/>
    <x v="224"/>
    <n v="483"/>
    <n v="179"/>
    <n v="499"/>
    <n v="188"/>
    <x v="182"/>
    <x v="156"/>
    <s v="No star"/>
    <s v="No star"/>
    <s v="No star"/>
    <s v="ODF"/>
    <s v="ODF+"/>
    <s v="ODF+"/>
    <n v="365.63"/>
    <n v="1500"/>
    <n v="24.38"/>
    <n v="200"/>
    <n v="1500"/>
    <n v="13.33"/>
    <n v="516.58000000000004"/>
    <n v="1500"/>
    <n v="34.44"/>
    <n v="760.48"/>
    <n v="1500"/>
    <n v="50.7"/>
    <n v="1842.69"/>
    <n v="6000"/>
    <n v="30.71"/>
    <n v="812.14"/>
    <n v="2400"/>
    <n v="33.840000000000003"/>
    <n v="812.14"/>
    <n v="2400"/>
    <n v="33.839166666666664"/>
    <n v="660.69"/>
    <n v="1800"/>
    <n v="36.71"/>
    <n v="660.69"/>
    <n v="1800"/>
    <n v="36.705000000000005"/>
    <n v="300"/>
    <n v="1800"/>
    <n v="16.670000000000002"/>
    <n v="300"/>
    <n v="1800"/>
    <n v="16.666666666666664"/>
    <n v="1772.83"/>
    <n v="6000"/>
    <n v="29.55"/>
    <n v="1772.83"/>
    <n v="6000"/>
    <n v="29.547166666666662"/>
    <n v="565.63"/>
    <n v="3000"/>
    <n v="18.850000000000001"/>
    <n v="1112.1400000000001"/>
    <n v="4200"/>
    <n v="26.48"/>
    <n v="1112.1400000000001"/>
    <n v="4200"/>
    <n v="26.479523809523815"/>
  </r>
  <r>
    <n v="227"/>
    <x v="226"/>
    <s v="Gondia"/>
    <s v="Nagpur"/>
    <n v="14579"/>
    <x v="3"/>
    <n v="2214"/>
    <n v="2072"/>
    <n v="2072"/>
    <n v="3325"/>
    <n v="3178"/>
    <n v="3178"/>
    <n v="3070.1"/>
    <n v="2928.3"/>
    <n v="2928.3"/>
    <n v="4349.2"/>
    <n v="4349.2"/>
    <n v="0.43001355013550141"/>
    <n v="0.73014961389961386"/>
    <n v="0.73014961389961386"/>
    <n v="-4.7804511278195433E-2"/>
    <n v="0.12802706104468214"/>
    <n v="0.12802706104468214"/>
    <n v="3.1253053646461117E-2"/>
    <x v="226"/>
    <x v="226"/>
    <x v="226"/>
    <x v="226"/>
    <n v="306.24"/>
    <n v="913.6"/>
    <n v="915"/>
    <n v="706.64"/>
    <n v="1509.3"/>
    <n v="1509.3"/>
    <n v="593.21"/>
    <n v="1412.08"/>
    <n v="1412.08"/>
    <n v="1984.11"/>
    <n v="1984.11"/>
    <n v="1.0575039184952979"/>
    <n v="0.86381348511383527"/>
    <n v="0.86096174863387975"/>
    <n v="-0.10832955960602281"/>
    <n v="0.12819187702908635"/>
    <n v="0.12819187702908635"/>
    <n v="6.2170226395374305E-2"/>
    <n v="0.20586652314316473"/>
    <x v="225"/>
    <n v="-0.14179153373552875"/>
    <x v="22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9894357967559481"/>
    <n v="0.60661435629177551"/>
    <n v="0.59779190751445077"/>
    <n v="-6.7309090909090874E-2"/>
    <n v="0.20486622671281243"/>
    <n v="0.20181739130434775"/>
    <n v="-2.8952723486820237E-2"/>
    <n v="0.30102324180324008"/>
    <x v="225"/>
    <n v="-6.9268325532846314E-2"/>
    <x v="225"/>
    <n v="118"/>
    <n v="80"/>
    <n v="41"/>
    <n v="32"/>
    <x v="183"/>
    <x v="49"/>
    <s v="No star"/>
    <s v="No star"/>
    <s v="No star"/>
    <s v="ODF+"/>
    <s v="ODF++"/>
    <s v="ODF++"/>
    <n v="630.09"/>
    <n v="1500"/>
    <n v="42.01"/>
    <n v="300"/>
    <n v="1500"/>
    <n v="20"/>
    <n v="1210"/>
    <n v="1500"/>
    <n v="80.67"/>
    <n v="1025.96"/>
    <n v="1500"/>
    <n v="68.400000000000006"/>
    <n v="3166.05"/>
    <n v="6000"/>
    <n v="52.77"/>
    <n v="1702.78"/>
    <n v="2400"/>
    <n v="70.95"/>
    <n v="1702.78"/>
    <n v="2400"/>
    <n v="70.949166666666656"/>
    <n v="1382.09"/>
    <n v="1800"/>
    <n v="76.78"/>
    <n v="1382.09"/>
    <n v="1800"/>
    <n v="76.782777777777781"/>
    <n v="500"/>
    <n v="1800"/>
    <n v="27.78"/>
    <n v="500"/>
    <n v="1800"/>
    <n v="27.777777777777779"/>
    <n v="3584.87"/>
    <n v="6000"/>
    <n v="59.75"/>
    <n v="3584.87"/>
    <n v="6000"/>
    <n v="59.747833333333332"/>
    <n v="930.09"/>
    <n v="3000"/>
    <n v="31"/>
    <n v="2202.7800000000002"/>
    <n v="4200"/>
    <n v="52.45"/>
    <n v="2202.7800000000002"/>
    <n v="4200"/>
    <n v="52.447142857142858"/>
  </r>
  <r>
    <n v="228"/>
    <x v="227"/>
    <s v="Gondia"/>
    <s v="Nagpur"/>
    <n v="132813"/>
    <x v="0"/>
    <n v="2214"/>
    <n v="2072"/>
    <n v="2072"/>
    <n v="3325"/>
    <n v="3178"/>
    <n v="3178"/>
    <n v="3878.5"/>
    <n v="3782.7"/>
    <n v="3782.7"/>
    <n v="4344.1000000000004"/>
    <n v="4344.1000000000004"/>
    <n v="0.49896115627822935"/>
    <n v="0.52685328185328184"/>
    <n v="0.52685328185328184"/>
    <n v="-1.8947368421053179E-3"/>
    <n v="-4.5185651353052631E-3"/>
    <n v="-4.5185651353052631E-3"/>
    <n v="-0.14433414980018053"/>
    <x v="227"/>
    <x v="227"/>
    <x v="227"/>
    <x v="227"/>
    <n v="306.24"/>
    <n v="913.6"/>
    <n v="915"/>
    <n v="706.64"/>
    <n v="1509.3"/>
    <n v="1509.3"/>
    <n v="948.15"/>
    <n v="1786.5"/>
    <n v="1786.5"/>
    <n v="2014.9"/>
    <n v="2014.9"/>
    <n v="1.8556361024033436"/>
    <n v="0.6740039404553414"/>
    <n v="0.67144262295081958"/>
    <n v="0.23756085135288124"/>
    <n v="1.3297555158020233E-2"/>
    <n v="1.3297555158020233E-2"/>
    <n v="-7.7667035806570681E-2"/>
    <n v="-0.14392947103274564"/>
    <x v="226"/>
    <n v="-0.24096977517494675"/>
    <x v="226"/>
    <n v="232.44"/>
    <n v="298.10000000000002"/>
    <n v="295"/>
    <n v="421.09"/>
    <n v="522.70000000000005"/>
    <n v="525"/>
    <n v="566.66"/>
    <n v="651.51"/>
    <n v="651.51"/>
    <n v="1020"/>
    <n v="1020"/>
    <n v="0.29065565307176044"/>
    <n v="6.3737001006372931E-3"/>
    <n v="1.6949152542372881E-2"/>
    <n v="-0.2875632287634472"/>
    <n v="-0.42605701167017412"/>
    <n v="-0.42857142857142855"/>
    <n v="-0.47058200684713936"/>
    <n v="-0.53953124280517561"/>
    <x v="0"/>
    <n v="-0.70588235294117652"/>
    <x v="0"/>
    <n v="855.72"/>
    <n v="860.25"/>
    <n v="865"/>
    <n v="1100"/>
    <n v="1147.0899999999999"/>
    <n v="1150"/>
    <n v="1201.1099999999999"/>
    <n v="1344.7"/>
    <n v="1344.7"/>
    <n v="1496.04"/>
    <n v="1496.04"/>
    <n v="0.3644650119197867"/>
    <n v="0.55102586457425162"/>
    <n v="0.54250867052023122"/>
    <n v="6.1454545454545373E-2"/>
    <n v="0.16317812900469891"/>
    <n v="0.16023478260869564"/>
    <n v="-2.7899193246247216E-2"/>
    <n v="-7.7563768870380478E-3"/>
    <x v="226"/>
    <n v="-0.10813213550439826"/>
    <x v="226"/>
    <n v="104"/>
    <n v="28"/>
    <n v="112"/>
    <n v="30"/>
    <x v="75"/>
    <x v="17"/>
    <s v="No star"/>
    <s v="No star"/>
    <s v="No star"/>
    <s v="ODF+"/>
    <s v="ODF+"/>
    <s v="ODF+"/>
    <n v="874.51"/>
    <n v="1500"/>
    <n v="58.3"/>
    <n v="300"/>
    <n v="1500"/>
    <n v="20"/>
    <n v="976.6"/>
    <n v="1500"/>
    <n v="65.11"/>
    <n v="1167.5999999999999"/>
    <n v="1500"/>
    <n v="77.84"/>
    <n v="3318.7"/>
    <n v="6000"/>
    <n v="55.31"/>
    <n v="1529.37"/>
    <n v="2400"/>
    <n v="63.72"/>
    <n v="1529.37"/>
    <n v="2400"/>
    <n v="63.723749999999988"/>
    <n v="1334.27"/>
    <n v="1800"/>
    <n v="74.13"/>
    <n v="1334.27"/>
    <n v="1800"/>
    <n v="74.126111111111115"/>
    <n v="300"/>
    <n v="1800"/>
    <n v="16.670000000000002"/>
    <n v="300"/>
    <n v="1800"/>
    <n v="16.666666666666664"/>
    <n v="3163.64"/>
    <n v="6000"/>
    <n v="52.73"/>
    <n v="3163.64"/>
    <n v="6000"/>
    <n v="52.727333333333327"/>
    <n v="1174.51"/>
    <n v="3000"/>
    <n v="39.15"/>
    <n v="1829.37"/>
    <n v="4200"/>
    <n v="43.56"/>
    <n v="1829.37"/>
    <n v="4200"/>
    <n v="43.556428571428569"/>
  </r>
  <r>
    <n v="229"/>
    <x v="228"/>
    <s v="Gondia"/>
    <s v="Nagpur"/>
    <n v="8766"/>
    <x v="3"/>
    <n v="2214"/>
    <n v="2072"/>
    <n v="2072"/>
    <n v="3325"/>
    <n v="3178"/>
    <n v="3178"/>
    <n v="3070.1"/>
    <n v="2928.3"/>
    <n v="2928.3"/>
    <n v="4349.2"/>
    <n v="4349.2"/>
    <n v="0.30840560072267387"/>
    <n v="-0.1319401544401545"/>
    <n v="-0.1319401544401545"/>
    <n v="-0.12877894736842108"/>
    <n v="-0.43404027690371305"/>
    <n v="-0.43404027690371305"/>
    <n v="-5.6444415491352061E-2"/>
    <x v="228"/>
    <x v="228"/>
    <x v="228"/>
    <x v="228"/>
    <n v="306.24"/>
    <n v="913.6"/>
    <n v="915"/>
    <n v="706.64"/>
    <n v="1509.3"/>
    <n v="1509.3"/>
    <n v="593.21"/>
    <n v="1412.08"/>
    <n v="1412.08"/>
    <n v="1984.11"/>
    <n v="1984.11"/>
    <n v="0.20758228840125389"/>
    <n v="-0.20386383537653238"/>
    <n v="-0.20508196721311472"/>
    <n v="-0.47666421374391488"/>
    <n v="-0.51808785529715762"/>
    <n v="-0.51808785529715762"/>
    <n v="-0.3765951349437805"/>
    <n v="-0.48490878703756157"/>
    <x v="227"/>
    <n v="-0.63341246201067469"/>
    <x v="22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226803159912121"/>
    <n v="-0.103435047951177"/>
    <n v="-0.10835838150289019"/>
    <n v="-0.1266363636363636"/>
    <n v="-0.32762904392854958"/>
    <n v="-0.32933043478260871"/>
    <n v="-9.0719795561024011E-2"/>
    <n v="-0.27396899210211706"/>
    <x v="227"/>
    <n v="-0.4806087747062191"/>
    <x v="227"/>
    <n v="192"/>
    <n v="113"/>
    <n v="496"/>
    <n v="187"/>
    <x v="184"/>
    <x v="157"/>
    <s v="No star"/>
    <s v="No star"/>
    <s v="No star"/>
    <s v="ODF+"/>
    <s v="ODF+"/>
    <s v="ODF+"/>
    <n v="369.81"/>
    <n v="1500"/>
    <n v="24.65"/>
    <n v="300"/>
    <n v="1500"/>
    <n v="20"/>
    <n v="1266.3"/>
    <n v="1500"/>
    <n v="84.42"/>
    <n v="960.7"/>
    <n v="1500"/>
    <n v="64.05"/>
    <n v="2896.81"/>
    <n v="6000"/>
    <n v="48.28"/>
    <n v="727.35"/>
    <n v="2400"/>
    <n v="30.31"/>
    <n v="727.35"/>
    <n v="2400"/>
    <n v="30.306250000000002"/>
    <n v="771.27"/>
    <n v="1800"/>
    <n v="42.85"/>
    <n v="771.27"/>
    <n v="1800"/>
    <n v="42.848333333333329"/>
    <n v="300"/>
    <n v="1800"/>
    <n v="16.670000000000002"/>
    <n v="300"/>
    <n v="1800"/>
    <n v="16.666666666666664"/>
    <n v="1798.62"/>
    <n v="6000"/>
    <n v="29.98"/>
    <n v="1798.62"/>
    <n v="6000"/>
    <n v="29.976999999999997"/>
    <n v="669.81"/>
    <n v="3000"/>
    <n v="22.33"/>
    <n v="1027.3499999999999"/>
    <n v="4200"/>
    <n v="24.46"/>
    <n v="1027.3499999999999"/>
    <n v="4200"/>
    <n v="24.460714285714282"/>
  </r>
  <r>
    <n v="230"/>
    <x v="229"/>
    <s v="Gondia"/>
    <s v="Nagpur"/>
    <n v="5975"/>
    <x v="3"/>
    <n v="2214"/>
    <n v="2072"/>
    <n v="2072"/>
    <n v="3325"/>
    <n v="3178"/>
    <n v="3178"/>
    <n v="3070.1"/>
    <n v="2928.3"/>
    <n v="2928.3"/>
    <n v="4349.2"/>
    <n v="4349.2"/>
    <n v="8.4643179765131027E-2"/>
    <n v="3.3301158301158739E-3"/>
    <n v="3.3301158301158739E-3"/>
    <n v="-0.27777443609022556"/>
    <n v="-0.34584644430459405"/>
    <n v="-0.34584644430459405"/>
    <n v="-0.21781049477215719"/>
    <x v="229"/>
    <x v="229"/>
    <x v="229"/>
    <x v="229"/>
    <n v="306.24"/>
    <n v="913.6"/>
    <n v="915"/>
    <n v="706.64"/>
    <n v="1509.3"/>
    <n v="1509.3"/>
    <n v="593.21"/>
    <n v="1412.08"/>
    <n v="1412.08"/>
    <n v="1984.11"/>
    <n v="1984.11"/>
    <n v="0.15876436781609196"/>
    <n v="-1.5816549912434374E-2"/>
    <n v="-1.7322404371584724E-2"/>
    <n v="-0.49782067247820672"/>
    <n v="-0.40426025309746239"/>
    <n v="-0.40426025309746239"/>
    <n v="-0.4017970027477622"/>
    <n v="-0.36324429210809583"/>
    <x v="228"/>
    <n v="-0.54682452081789823"/>
    <x v="228"/>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26668770158463051"/>
    <n v="2.2667829119442023E-2"/>
    <n v="1.7052023121387282E-2"/>
    <n v="-0.42953636363636366"/>
    <n v="-0.23305930659320537"/>
    <n v="-0.23499999999999999"/>
    <n v="-0.40607638067294494"/>
    <n v="-0.17185190763524769"/>
    <x v="228"/>
    <n v="-0.40755580995993135"/>
    <x v="228"/>
    <n v="342"/>
    <n v="156"/>
    <n v="451"/>
    <n v="175"/>
    <x v="185"/>
    <x v="158"/>
    <s v="No star"/>
    <s v="No star"/>
    <s v="No star"/>
    <s v="ODF"/>
    <s v="ODF+"/>
    <s v="ODF+"/>
    <n v="354.86"/>
    <n v="1500"/>
    <n v="23.66"/>
    <n v="200"/>
    <n v="1500"/>
    <n v="13.33"/>
    <n v="1219.02"/>
    <n v="1500"/>
    <n v="81.27"/>
    <n v="627.51"/>
    <n v="1500"/>
    <n v="41.83"/>
    <n v="2401.4"/>
    <n v="6000"/>
    <n v="40.020000000000003"/>
    <n v="899.15"/>
    <n v="2400"/>
    <n v="37.46"/>
    <n v="899.15"/>
    <n v="2400"/>
    <n v="37.464583333333337"/>
    <n v="879.75"/>
    <n v="1800"/>
    <n v="48.88"/>
    <n v="879.75"/>
    <n v="1800"/>
    <n v="48.875"/>
    <n v="300"/>
    <n v="1800"/>
    <n v="16.670000000000002"/>
    <n v="300"/>
    <n v="1800"/>
    <n v="16.666666666666664"/>
    <n v="2078.9"/>
    <n v="6000"/>
    <n v="34.65"/>
    <n v="2078.9"/>
    <n v="6000"/>
    <n v="34.648333333333333"/>
    <n v="554.86"/>
    <n v="3000"/>
    <n v="18.5"/>
    <n v="1199.1500000000001"/>
    <n v="4200"/>
    <n v="28.55"/>
    <n v="1199.1500000000001"/>
    <n v="4200"/>
    <n v="28.551190476190481"/>
  </r>
  <r>
    <n v="231"/>
    <x v="230"/>
    <s v="Gondia"/>
    <s v="Nagpur"/>
    <n v="1023"/>
    <x v="3"/>
    <n v="2214"/>
    <n v="2072"/>
    <n v="2072"/>
    <n v="3325"/>
    <n v="3178"/>
    <n v="3178"/>
    <n v="3070.1"/>
    <n v="2928.3"/>
    <n v="2928.3"/>
    <n v="4349.2"/>
    <n v="4349.2"/>
    <n v="9.5551038843721847E-2"/>
    <n v="0.20763996138996141"/>
    <n v="0.20763996138996141"/>
    <n v="-0.27051127819548865"/>
    <n v="-0.21264002517306482"/>
    <n v="-0.21264002517306482"/>
    <n v="-0.20994430148855078"/>
    <x v="230"/>
    <x v="230"/>
    <x v="230"/>
    <x v="230"/>
    <n v="306.24"/>
    <n v="913.6"/>
    <n v="915"/>
    <n v="706.64"/>
    <n v="1509.3"/>
    <n v="1509.3"/>
    <n v="593.21"/>
    <n v="1412.08"/>
    <n v="1412.08"/>
    <n v="1984.11"/>
    <n v="1984.11"/>
    <n v="0.13038793103448279"/>
    <n v="0.3760617338003503"/>
    <n v="0.37395628415300552"/>
    <n v="-0.51011830635118305"/>
    <n v="-0.16705095077188092"/>
    <n v="-0.16705095077188092"/>
    <n v="-0.41644611520372216"/>
    <n v="-0.1097034162370403"/>
    <x v="229"/>
    <n v="-0.3663808962204716"/>
    <x v="22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4.5178329360071011E-2"/>
    <n v="9.857599535018885E-2"/>
    <n v="9.2543352601156023E-2"/>
    <n v="-0.18692727272727272"/>
    <n v="-0.17613264870236858"/>
    <n v="-0.17821739130434786"/>
    <n v="-0.15349013297998199"/>
    <n v="-0.11038209185642608"/>
    <x v="229"/>
    <n v="-0.36358126536247015"/>
    <x v="229"/>
    <n v="334"/>
    <n v="153"/>
    <n v="350"/>
    <n v="141"/>
    <x v="186"/>
    <x v="159"/>
    <s v="No star"/>
    <s v="No star"/>
    <s v="No star"/>
    <s v="ODF+"/>
    <s v="ODF+"/>
    <s v="ODF+"/>
    <n v="346.17"/>
    <n v="1500"/>
    <n v="23.08"/>
    <n v="300"/>
    <n v="1500"/>
    <n v="20"/>
    <n v="885"/>
    <n v="1500"/>
    <n v="59"/>
    <n v="894.38"/>
    <n v="1500"/>
    <n v="59.63"/>
    <n v="2425.5500000000002"/>
    <n v="6000"/>
    <n v="40.43"/>
    <n v="1257.17"/>
    <n v="2400"/>
    <n v="52.38"/>
    <n v="1257.17"/>
    <n v="2400"/>
    <n v="52.382083333333341"/>
    <n v="945.05"/>
    <n v="1800"/>
    <n v="52.5"/>
    <n v="945.05"/>
    <n v="1800"/>
    <n v="52.502777777777773"/>
    <n v="300"/>
    <n v="1800"/>
    <n v="16.670000000000002"/>
    <n v="300"/>
    <n v="1800"/>
    <n v="16.666666666666664"/>
    <n v="2502.23"/>
    <n v="6000"/>
    <n v="41.7"/>
    <n v="2502.23"/>
    <n v="6000"/>
    <n v="41.703833333333336"/>
    <n v="646.16999999999996"/>
    <n v="3000"/>
    <n v="21.54"/>
    <n v="1557.17"/>
    <n v="4200"/>
    <n v="37.08"/>
    <n v="1557.17"/>
    <n v="4200"/>
    <n v="37.075476190476195"/>
  </r>
  <r>
    <n v="232"/>
    <x v="231"/>
    <s v="Gondia"/>
    <s v="Nagpur"/>
    <n v="25181"/>
    <x v="2"/>
    <n v="2214"/>
    <n v="2072"/>
    <n v="2072"/>
    <n v="3325"/>
    <n v="3178"/>
    <n v="3178"/>
    <n v="3400"/>
    <n v="3298.6"/>
    <n v="3298.6"/>
    <n v="4601.3999999999996"/>
    <n v="4601.3999999999996"/>
    <n v="0.26131436314363155"/>
    <n v="0.39755308880308882"/>
    <n v="0.39755308880308882"/>
    <n v="-0.1601353383458646"/>
    <n v="-8.882001258653241E-2"/>
    <n v="-8.882001258653241E-2"/>
    <n v="-0.1786617647058823"/>
    <x v="231"/>
    <x v="231"/>
    <x v="231"/>
    <x v="231"/>
    <n v="306.24"/>
    <n v="913.6"/>
    <n v="915"/>
    <n v="706.64"/>
    <n v="1509.3"/>
    <n v="1509.3"/>
    <n v="737.03"/>
    <n v="1543.8"/>
    <n v="1543.8"/>
    <n v="2033.9"/>
    <n v="2033.9"/>
    <n v="1.2172152560083593"/>
    <n v="0.66895796847635725"/>
    <n v="0.66640437158469945"/>
    <n v="-3.9114683572964999E-2"/>
    <n v="1.0243159080368406E-2"/>
    <n v="1.0243159080368406E-2"/>
    <n v="-7.8734922594738313E-2"/>
    <n v="-1.2333203782873406E-2"/>
    <x v="230"/>
    <n v="-0.2503269580608683"/>
    <x v="230"/>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4.2934604777263602E-2"/>
    <n v="0.2449520488230166"/>
    <n v="0.23811560693641623"/>
    <n v="-0.25547272727272724"/>
    <n v="-6.6359222031401113E-2"/>
    <n v="-6.8721739130434764E-2"/>
    <n v="-0.2654426735310737"/>
    <n v="-9.6067657559567463E-2"/>
    <x v="230"/>
    <n v="-0.30086953115819975"/>
    <x v="230"/>
    <n v="141"/>
    <n v="85"/>
    <n v="120"/>
    <n v="73"/>
    <x v="187"/>
    <x v="115"/>
    <s v="No star"/>
    <s v="No star"/>
    <s v="No star"/>
    <s v="ODF+"/>
    <s v="ODF+"/>
    <s v="ODF+"/>
    <n v="679"/>
    <n v="1500"/>
    <n v="45.27"/>
    <n v="300"/>
    <n v="1500"/>
    <n v="20"/>
    <n v="994.57"/>
    <n v="1500"/>
    <n v="66.3"/>
    <n v="818.98"/>
    <n v="1500"/>
    <n v="54.6"/>
    <n v="2792.55"/>
    <n v="6000"/>
    <n v="46.54"/>
    <n v="1524.76"/>
    <n v="2400"/>
    <n v="63.53"/>
    <n v="1524.76"/>
    <n v="2400"/>
    <n v="63.531666666666666"/>
    <n v="1070.97"/>
    <n v="1800"/>
    <n v="59.5"/>
    <n v="1070.97"/>
    <n v="1800"/>
    <n v="59.498333333333328"/>
    <n v="300"/>
    <n v="1800"/>
    <n v="16.670000000000002"/>
    <n v="300"/>
    <n v="1800"/>
    <n v="16.666666666666664"/>
    <n v="2895.73"/>
    <n v="6000"/>
    <n v="48.26"/>
    <n v="2895.73"/>
    <n v="6000"/>
    <n v="48.262166666666666"/>
    <n v="979"/>
    <n v="3000"/>
    <n v="32.630000000000003"/>
    <n v="1824.76"/>
    <n v="4200"/>
    <n v="43.45"/>
    <n v="1824.76"/>
    <n v="4200"/>
    <n v="43.446666666666665"/>
  </r>
  <r>
    <n v="233"/>
    <x v="232"/>
    <s v="Nagpur"/>
    <s v="Nagpur"/>
    <n v="14268"/>
    <x v="3"/>
    <n v="2214"/>
    <n v="2072"/>
    <n v="2072"/>
    <n v="3325"/>
    <n v="3178"/>
    <n v="3178"/>
    <n v="3070.1"/>
    <n v="2928.3"/>
    <n v="2928.3"/>
    <n v="4349.2"/>
    <n v="4349.2"/>
    <n v="0.42004968383017155"/>
    <n v="0.62463320463320449"/>
    <n v="0.62463320463320449"/>
    <n v="-5.4439097744360967E-2"/>
    <n v="5.9232221522970356E-2"/>
    <n v="5.9232221522970356E-2"/>
    <n v="2.4067619947232947E-2"/>
    <x v="232"/>
    <x v="232"/>
    <x v="232"/>
    <x v="232"/>
    <n v="306.24"/>
    <n v="913.6"/>
    <n v="915"/>
    <n v="706.64"/>
    <n v="1509.3"/>
    <n v="1509.3"/>
    <n v="593.21"/>
    <n v="1412.08"/>
    <n v="1412.08"/>
    <n v="1984.11"/>
    <n v="1984.11"/>
    <n v="0.92473223615464972"/>
    <n v="1.1769483362521889"/>
    <n v="1.1736174863387978"/>
    <n v="-0.16586946677233108"/>
    <n v="0.31773669913204794"/>
    <n v="0.31773669913204794"/>
    <n v="-6.3721110567928497E-3"/>
    <n v="0.40846127698147416"/>
    <x v="231"/>
    <n v="2.3940204928154184E-3"/>
    <x v="23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9945309213294061"/>
    <n v="0.25240337111304867"/>
    <n v="0.24552601156069376"/>
    <n v="8.8672727272727236E-2"/>
    <n v="-6.0771168783617512E-2"/>
    <n v="-6.3147826086956432E-2"/>
    <n v="0.13344375561970567"/>
    <n v="1.4186066214193752E-2"/>
    <x v="231"/>
    <n v="-0.27446715377622138"/>
    <x v="231"/>
    <n v="125"/>
    <n v="83"/>
    <n v="63"/>
    <n v="46"/>
    <x v="28"/>
    <x v="160"/>
    <s v="No star"/>
    <s v="No star"/>
    <s v="No star"/>
    <s v="ODF+"/>
    <s v="ODF+"/>
    <s v="ODF+"/>
    <n v="589.42999999999995"/>
    <n v="1500"/>
    <n v="39.299999999999997"/>
    <n v="300"/>
    <n v="1500"/>
    <n v="20"/>
    <n v="1057.02"/>
    <n v="1500"/>
    <n v="70.47"/>
    <n v="1197.54"/>
    <n v="1500"/>
    <n v="79.84"/>
    <n v="3143.99"/>
    <n v="6000"/>
    <n v="52.4"/>
    <n v="1988.86"/>
    <n v="2400"/>
    <n v="82.87"/>
    <n v="1988.86"/>
    <n v="2400"/>
    <n v="82.869166666666658"/>
    <n v="1077.3800000000001"/>
    <n v="1800"/>
    <n v="59.85"/>
    <n v="1077.3800000000001"/>
    <n v="1800"/>
    <n v="59.854444444444454"/>
    <n v="300"/>
    <n v="1800"/>
    <n v="16.670000000000002"/>
    <n v="300"/>
    <n v="1800"/>
    <n v="16.666666666666664"/>
    <n v="3366.24"/>
    <n v="6000"/>
    <n v="56.1"/>
    <n v="3366.24"/>
    <n v="6000"/>
    <n v="56.103999999999999"/>
    <n v="889.43"/>
    <n v="3000"/>
    <n v="29.65"/>
    <n v="2288.86"/>
    <n v="4200"/>
    <n v="54.5"/>
    <n v="2288.86"/>
    <n v="4200"/>
    <n v="54.49666666666667"/>
  </r>
  <r>
    <n v="234"/>
    <x v="233"/>
    <s v="Nagpur"/>
    <s v="Nagpur"/>
    <n v="29248"/>
    <x v="2"/>
    <n v="2214"/>
    <n v="2072"/>
    <n v="2072"/>
    <n v="3325"/>
    <n v="3178"/>
    <n v="3178"/>
    <n v="3400"/>
    <n v="3298.6"/>
    <n v="3298.6"/>
    <n v="4601.3999999999996"/>
    <n v="4601.3999999999996"/>
    <n v="-1"/>
    <n v="0.31740830115830121"/>
    <n v="0.31740830115830121"/>
    <n v="-1"/>
    <n v="-0.14107300188797983"/>
    <n v="-0.14107300188797983"/>
    <n v="-1"/>
    <x v="233"/>
    <x v="233"/>
    <x v="233"/>
    <x v="233"/>
    <n v="306.24"/>
    <n v="913.6"/>
    <n v="915"/>
    <n v="706.64"/>
    <n v="1509.3"/>
    <n v="1509.3"/>
    <n v="737.03"/>
    <n v="1543.8"/>
    <n v="1543.8"/>
    <n v="2033.9"/>
    <n v="2033.9"/>
    <n v="-1"/>
    <n v="0.89975919439579666"/>
    <n v="0.89685245901639332"/>
    <n v="-1"/>
    <n v="0.14995030808984294"/>
    <n v="0.14995030808984294"/>
    <n v="-1"/>
    <n v="0.1242518460940536"/>
    <x v="232"/>
    <n v="-0.14665421112149082"/>
    <x v="232"/>
    <n v="232.44"/>
    <n v="298.10000000000002"/>
    <n v="295"/>
    <n v="421.09"/>
    <n v="522.70000000000005"/>
    <n v="525"/>
    <n v="433.64"/>
    <n v="570"/>
    <n v="570"/>
    <n v="1100"/>
    <n v="1100"/>
    <n v="-1"/>
    <n v="-1"/>
    <n v="-1"/>
    <n v="-1"/>
    <n v="-1"/>
    <n v="-1"/>
    <n v="-1"/>
    <n v="-1"/>
    <x v="11"/>
    <n v="-1"/>
    <x v="6"/>
    <n v="855.72"/>
    <n v="860.25"/>
    <n v="865"/>
    <n v="1100"/>
    <n v="1147.0899999999999"/>
    <n v="1150"/>
    <n v="1114.93"/>
    <n v="1184.79"/>
    <n v="1184.79"/>
    <n v="1531.86"/>
    <n v="1531.86"/>
    <n v="-1"/>
    <n v="0.15553618134263289"/>
    <n v="0.14919075144508664"/>
    <n v="-1"/>
    <n v="-0.13341586100480343"/>
    <n v="-0.13560869565217396"/>
    <n v="-1"/>
    <n v="-0.16099055528827894"/>
    <x v="232"/>
    <n v="-0.35108299714073088"/>
    <x v="232"/>
    <s v="NA"/>
    <s v="NA"/>
    <n v="148"/>
    <n v="83"/>
    <x v="147"/>
    <x v="125"/>
    <s v="No star"/>
    <s v="No star"/>
    <s v="No star"/>
    <s v="No ODF"/>
    <s v="No ODF"/>
    <s v="No ODF"/>
    <m/>
    <n v="1500"/>
    <n v="0"/>
    <m/>
    <n v="1500"/>
    <n v="0"/>
    <m/>
    <n v="1500"/>
    <n v="0"/>
    <m/>
    <n v="1500"/>
    <n v="0"/>
    <m/>
    <n v="6000"/>
    <n v="0"/>
    <n v="1735.62"/>
    <n v="2400"/>
    <n v="72.319999999999993"/>
    <n v="1735.62"/>
    <n v="2400"/>
    <n v="72.317499999999995"/>
    <n v="994.05"/>
    <n v="1800"/>
    <n v="55.23"/>
    <n v="994.05"/>
    <n v="1800"/>
    <n v="55.225000000000001"/>
    <n v="0"/>
    <n v="1800"/>
    <n v="0"/>
    <n v="0"/>
    <n v="1800"/>
    <n v="0"/>
    <n v="2729.67"/>
    <n v="6000"/>
    <n v="45.49"/>
    <n v="2729.67"/>
    <n v="6000"/>
    <n v="45.494500000000002"/>
    <n v="0"/>
    <n v="3000"/>
    <n v="0"/>
    <n v="1735.62"/>
    <n v="4200"/>
    <n v="41.32"/>
    <n v="1735.62"/>
    <n v="4200"/>
    <n v="41.324285714285715"/>
  </r>
  <r>
    <n v="235"/>
    <x v="234"/>
    <s v="Nagpur"/>
    <s v="Nagpur"/>
    <n v="7668"/>
    <x v="3"/>
    <n v="2214"/>
    <n v="2072"/>
    <n v="2072"/>
    <n v="3325"/>
    <n v="3178"/>
    <n v="3178"/>
    <n v="3070.1"/>
    <n v="2928.3"/>
    <n v="2928.3"/>
    <n v="4349.2"/>
    <n v="4349.2"/>
    <n v="0.79099367660343278"/>
    <n v="0.63888996138996146"/>
    <n v="0.63888996138996146"/>
    <n v="0.19255939849624068"/>
    <n v="6.8527375707992513E-2"/>
    <n v="6.8527375707992513E-2"/>
    <n v="0.29157356437901055"/>
    <x v="234"/>
    <x v="234"/>
    <x v="234"/>
    <x v="234"/>
    <n v="306.24"/>
    <n v="913.6"/>
    <n v="915"/>
    <n v="706.64"/>
    <n v="1509.3"/>
    <n v="1509.3"/>
    <n v="593.21"/>
    <n v="1412.08"/>
    <n v="1412.08"/>
    <n v="1984.11"/>
    <n v="1984.11"/>
    <n v="1.771192528735632"/>
    <n v="0.82918126094570932"/>
    <n v="0.8263825136612023"/>
    <n v="0.20096513075965131"/>
    <n v="0.10722851653084221"/>
    <n v="0.10722851653084221"/>
    <n v="0.43060636199659469"/>
    <n v="0.18345986063112585"/>
    <x v="233"/>
    <n v="-0.15773823023925077"/>
    <x v="23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51423362782218474"/>
    <n v="0.42358616681197336"/>
    <n v="0.41576878612716772"/>
    <n v="0.17796363636363635"/>
    <n v="6.7605854815228267E-2"/>
    <n v="6.4904347826087047E-2"/>
    <n v="0.2264067010553216"/>
    <n v="0.15280850222628062"/>
    <x v="233"/>
    <n v="-0.1752988316104919"/>
    <x v="233"/>
    <n v="26"/>
    <n v="20"/>
    <n v="59"/>
    <n v="45"/>
    <x v="188"/>
    <x v="1"/>
    <s v="No star"/>
    <s v="No star"/>
    <s v="No star"/>
    <s v="ODF++"/>
    <s v="ODF++"/>
    <s v="ODF++"/>
    <n v="848.65"/>
    <n v="1500"/>
    <n v="56.58"/>
    <n v="500"/>
    <n v="1500"/>
    <n v="33.33"/>
    <n v="1320.85"/>
    <n v="1500"/>
    <n v="88.06"/>
    <n v="1295.76"/>
    <n v="1500"/>
    <n v="86.38"/>
    <n v="3965.26"/>
    <n v="6000"/>
    <n v="66.09"/>
    <n v="1671.14"/>
    <n v="2400"/>
    <n v="69.63"/>
    <n v="1671.14"/>
    <n v="2400"/>
    <n v="69.630833333333342"/>
    <n v="1224.6400000000001"/>
    <n v="1800"/>
    <n v="68.040000000000006"/>
    <n v="1224.6400000000001"/>
    <n v="1800"/>
    <n v="68.035555555555561"/>
    <n v="500"/>
    <n v="1800"/>
    <n v="27.78"/>
    <n v="500"/>
    <n v="1800"/>
    <n v="27.777777777777779"/>
    <n v="3395.78"/>
    <n v="6000"/>
    <n v="56.6"/>
    <n v="3395.78"/>
    <n v="6000"/>
    <n v="56.596333333333334"/>
    <n v="1348.65"/>
    <n v="3000"/>
    <n v="44.96"/>
    <n v="2171.14"/>
    <n v="4200"/>
    <n v="51.69"/>
    <n v="2171.14"/>
    <n v="4200"/>
    <n v="51.69380952380952"/>
  </r>
  <r>
    <n v="236"/>
    <x v="235"/>
    <s v="Nagpur"/>
    <s v="Nagpur"/>
    <n v="19578"/>
    <x v="3"/>
    <n v="2214"/>
    <n v="2072"/>
    <n v="2072"/>
    <n v="3325"/>
    <n v="3178"/>
    <n v="3178"/>
    <n v="3070.1"/>
    <n v="2928.3"/>
    <n v="2928.3"/>
    <n v="4349.2"/>
    <n v="4349.2"/>
    <n v="0.5134552845528455"/>
    <n v="0.93282818532818546"/>
    <n v="0.93282818532818546"/>
    <n v="7.7563909774435984E-3"/>
    <n v="0.26016991818753937"/>
    <n v="0.26016991818753937"/>
    <n v="9.142698934888116E-2"/>
    <x v="235"/>
    <x v="235"/>
    <x v="235"/>
    <x v="235"/>
    <n v="306.24"/>
    <n v="913.6"/>
    <n v="915"/>
    <n v="706.64"/>
    <n v="1509.3"/>
    <n v="1509.3"/>
    <n v="593.21"/>
    <n v="1412.08"/>
    <n v="1412.08"/>
    <n v="1984.11"/>
    <n v="1984.11"/>
    <n v="0.45356583072100304"/>
    <n v="1.1235004378283711"/>
    <n v="1.1202513661202185"/>
    <n v="-0.37006113438242955"/>
    <n v="0.2853839528258133"/>
    <n v="0.2853839528258133"/>
    <n v="-0.24960806459769735"/>
    <n v="0.3738810832247465"/>
    <x v="234"/>
    <n v="-2.2216510173327049E-2"/>
    <x v="234"/>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x v="13"/>
    <n v="-0.36363636363636365"/>
    <x v="4"/>
    <n v="855.72"/>
    <n v="860.25"/>
    <n v="865"/>
    <n v="1100"/>
    <n v="1147.0899999999999"/>
    <n v="1150"/>
    <n v="1056.55"/>
    <n v="1062.31"/>
    <n v="1062.31"/>
    <n v="1484.95"/>
    <n v="1484.95"/>
    <n v="0.51294816061328474"/>
    <n v="0.58650392327811673"/>
    <n v="0.57779190751445086"/>
    <n v="0.17696363636363643"/>
    <n v="0.18978458534203949"/>
    <n v="0.18677391304347823"/>
    <n v="0.22536557664095419"/>
    <n v="0.28473797667347578"/>
    <x v="234"/>
    <n v="-8.091854944610935E-2"/>
    <x v="234"/>
    <n v="82"/>
    <n v="56"/>
    <n v="19"/>
    <n v="18"/>
    <x v="161"/>
    <x v="8"/>
    <s v="No star"/>
    <s v="1 star"/>
    <s v="1 star"/>
    <s v="ODF++"/>
    <s v="ODF++"/>
    <s v="ODF++"/>
    <n v="445.14"/>
    <n v="1500"/>
    <n v="29.68"/>
    <n v="500"/>
    <n v="1500"/>
    <n v="33.33"/>
    <n v="1111"/>
    <n v="1500"/>
    <n v="74.069999999999993"/>
    <n v="1294.6600000000001"/>
    <n v="1500"/>
    <n v="86.31"/>
    <n v="3350.79"/>
    <n v="6000"/>
    <n v="55.85"/>
    <n v="1940.03"/>
    <n v="2400"/>
    <n v="80.83"/>
    <n v="1940.03"/>
    <n v="2400"/>
    <n v="80.834583333333327"/>
    <n v="1364.79"/>
    <n v="1800"/>
    <n v="75.819999999999993"/>
    <n v="1364.79"/>
    <n v="1800"/>
    <n v="75.821666666666658"/>
    <n v="700"/>
    <n v="1800"/>
    <n v="38.89"/>
    <n v="700"/>
    <n v="1800"/>
    <n v="38.888888888888893"/>
    <n v="4004.82"/>
    <n v="6000"/>
    <n v="66.75"/>
    <n v="4004.82"/>
    <n v="6000"/>
    <n v="66.747"/>
    <n v="945.14"/>
    <n v="3000"/>
    <n v="31.5"/>
    <n v="2640.03"/>
    <n v="4200"/>
    <n v="62.86"/>
    <n v="2640.03"/>
    <n v="4200"/>
    <n v="62.857857142857142"/>
  </r>
  <r>
    <n v="237"/>
    <x v="236"/>
    <s v="Nagpur"/>
    <s v="Nagpur"/>
    <n v="86793"/>
    <x v="1"/>
    <n v="2214"/>
    <n v="2072"/>
    <n v="2072"/>
    <n v="3325"/>
    <n v="3178"/>
    <n v="3178"/>
    <n v="3595.3"/>
    <n v="3469.2"/>
    <n v="3469.2"/>
    <n v="4328.8"/>
    <n v="4328.8"/>
    <n v="0.2815040650406504"/>
    <n v="0.91862451737451734"/>
    <n v="0.91862451737451734"/>
    <n v="-0.14669172932330826"/>
    <n v="0.25090937696664567"/>
    <n v="0.25090937696664567"/>
    <n v="-0.21084471393207804"/>
    <x v="236"/>
    <x v="236"/>
    <x v="236"/>
    <x v="236"/>
    <n v="306.24"/>
    <n v="913.6"/>
    <n v="915"/>
    <n v="706.64"/>
    <n v="1509.3"/>
    <n v="1509.3"/>
    <n v="829.22"/>
    <n v="1623.2"/>
    <n v="1623.2"/>
    <n v="1999.6"/>
    <n v="1999.6"/>
    <n v="1.4071316614420062"/>
    <n v="0.90923817863397538"/>
    <n v="0.90631693989071038"/>
    <n v="4.3190309068266701E-2"/>
    <n v="0.15568806731597432"/>
    <n v="0.15568806731597432"/>
    <n v="-0.1110199946938087"/>
    <n v="7.4593395761458806E-2"/>
    <x v="235"/>
    <n v="-0.12768553710742145"/>
    <x v="235"/>
    <n v="232.44"/>
    <n v="298.10000000000002"/>
    <n v="295"/>
    <n v="421.09"/>
    <n v="522.70000000000005"/>
    <n v="525"/>
    <n v="448.93"/>
    <n v="602.08000000000004"/>
    <n v="602.08000000000004"/>
    <n v="1100"/>
    <n v="1100"/>
    <n v="0.29065565307176044"/>
    <n v="2.6900369003690034"/>
    <n v="2.7288135593220337"/>
    <n v="-0.2875632287634472"/>
    <n v="1.1044576238760282"/>
    <n v="1.0952380952380953"/>
    <n v="-0.33174436994631679"/>
    <n v="0.82699973425458395"/>
    <x v="14"/>
    <n v="0"/>
    <x v="5"/>
    <n v="855.72"/>
    <n v="860.25"/>
    <n v="865"/>
    <n v="1100"/>
    <n v="1147.0899999999999"/>
    <n v="1150"/>
    <n v="1163.58"/>
    <n v="1243.93"/>
    <n v="1243.93"/>
    <n v="1508.87"/>
    <n v="1508.87"/>
    <n v="0.18522413873697002"/>
    <n v="0.31486195873292638"/>
    <n v="0.30764161849710969"/>
    <n v="-7.7981818181818152E-2"/>
    <n v="-1.3930903416471262E-2"/>
    <n v="-1.6426086956521826E-2"/>
    <n v="-0.12836246755702221"/>
    <n v="-9.0696421824379314E-2"/>
    <x v="235"/>
    <n v="-0.25035954058335047"/>
    <x v="235"/>
    <n v="85"/>
    <n v="45"/>
    <n v="13"/>
    <n v="12"/>
    <x v="79"/>
    <x v="71"/>
    <s v="No star"/>
    <s v="3 star"/>
    <s v="3 star"/>
    <s v="ODF+"/>
    <s v="ODF++"/>
    <s v="ODF++"/>
    <n v="737.16"/>
    <n v="1500"/>
    <n v="49.14"/>
    <n v="300"/>
    <n v="1500"/>
    <n v="20"/>
    <n v="785.87"/>
    <n v="1500"/>
    <n v="52.39"/>
    <n v="1014.22"/>
    <n v="1500"/>
    <n v="67.61"/>
    <n v="2837.25"/>
    <n v="6000"/>
    <n v="47.29"/>
    <n v="1744.28"/>
    <n v="2400"/>
    <n v="72.680000000000007"/>
    <n v="1744.28"/>
    <n v="2400"/>
    <n v="72.678333333333327"/>
    <n v="1131.1099999999999"/>
    <n v="1800"/>
    <n v="62.84"/>
    <n v="1131.1099999999999"/>
    <n v="1800"/>
    <n v="62.839444444444439"/>
    <n v="1100"/>
    <n v="1800"/>
    <n v="61.11"/>
    <n v="1100"/>
    <n v="1800"/>
    <n v="61.111111111111114"/>
    <n v="3975.39"/>
    <n v="6000"/>
    <n v="66.260000000000005"/>
    <n v="3975.39"/>
    <n v="6000"/>
    <n v="66.256500000000003"/>
    <n v="1037.1600000000001"/>
    <n v="3000"/>
    <n v="34.57"/>
    <n v="2844.28"/>
    <n v="4200"/>
    <n v="67.72"/>
    <n v="2844.28"/>
    <n v="4200"/>
    <n v="67.720952380952383"/>
  </r>
  <r>
    <n v="238"/>
    <x v="237"/>
    <s v="Nagpur"/>
    <s v="Nagpur"/>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n v="1500"/>
    <n v="0"/>
    <m/>
    <n v="1500"/>
    <n v="0"/>
    <m/>
    <n v="1500"/>
    <n v="0"/>
    <m/>
    <n v="1500"/>
    <n v="0"/>
    <m/>
    <n v="6000"/>
    <n v="0"/>
    <m/>
    <n v="2400"/>
    <n v="0"/>
    <m/>
    <n v="2400"/>
    <n v="0"/>
    <m/>
    <n v="1800"/>
    <n v="0"/>
    <m/>
    <n v="1800"/>
    <n v="0"/>
    <m/>
    <n v="1800"/>
    <n v="0"/>
    <m/>
    <n v="1800"/>
    <n v="0"/>
    <m/>
    <n v="6000"/>
    <n v="0"/>
    <m/>
    <n v="6000"/>
    <n v="0"/>
    <n v="0"/>
    <n v="3000"/>
    <n v="0"/>
    <n v="0"/>
    <n v="4200"/>
    <n v="0"/>
    <n v="0"/>
    <n v="4200"/>
    <n v="0"/>
  </r>
  <r>
    <n v="239"/>
    <x v="238"/>
    <s v="Nagpur"/>
    <s v="Nagpur"/>
    <n v="21840"/>
    <x v="3"/>
    <n v="2214"/>
    <n v="2072"/>
    <n v="2072"/>
    <n v="3325"/>
    <n v="3178"/>
    <n v="3178"/>
    <n v="3070.1"/>
    <n v="2928.3"/>
    <n v="2928.3"/>
    <n v="4349.2"/>
    <n v="4349.2"/>
    <n v="0.21176603432700988"/>
    <n v="0.23308397683397675"/>
    <n v="0.23308397683397675"/>
    <n v="-0.1931278195488722"/>
    <n v="-0.19605097545626185"/>
    <n v="-0.19605097545626185"/>
    <n v="-0.12613595648350218"/>
    <x v="237"/>
    <x v="237"/>
    <x v="237"/>
    <x v="237"/>
    <n v="306.24"/>
    <n v="913.6"/>
    <n v="915"/>
    <n v="706.64"/>
    <n v="1509.3"/>
    <n v="1509.3"/>
    <n v="593.21"/>
    <n v="1412.08"/>
    <n v="1412.08"/>
    <n v="1984.11"/>
    <n v="1984.11"/>
    <n v="0.21930512016718903"/>
    <n v="0.3305823117338002"/>
    <n v="0.32854644808743155"/>
    <n v="-0.471583833352202"/>
    <n v="-0.19458026899887371"/>
    <n v="-0.19458026899887371"/>
    <n v="-0.37054331518349326"/>
    <n v="-0.13912809472551133"/>
    <x v="236"/>
    <n v="-0.38732227547867815"/>
    <x v="23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6.6598887486561037E-2"/>
    <n v="-2.4306887532693947E-2"/>
    <n v="-2.9664739884393027E-2"/>
    <n v="-0.17026363636363634"/>
    <n v="-0.26828757987603408"/>
    <n v="-0.2701391304347826"/>
    <n v="-0.13614121432965778"/>
    <n v="-0.20989165121292272"/>
    <x v="236"/>
    <n v="-0.43476884743594058"/>
    <x v="236"/>
    <n v="264"/>
    <n v="136"/>
    <n v="327"/>
    <n v="138"/>
    <x v="189"/>
    <x v="161"/>
    <s v="No star"/>
    <s v="No star"/>
    <s v="No star"/>
    <s v="ODF++"/>
    <s v="ODF++"/>
    <s v="ODF++"/>
    <n v="373.4"/>
    <n v="1500"/>
    <n v="24.89"/>
    <n v="500"/>
    <n v="1500"/>
    <n v="33.33"/>
    <n v="896.74"/>
    <n v="1500"/>
    <n v="59.78"/>
    <n v="912.71"/>
    <n v="1500"/>
    <n v="60.85"/>
    <n v="2682.85"/>
    <n v="6000"/>
    <n v="44.71"/>
    <n v="1215.6199999999999"/>
    <n v="2400"/>
    <n v="50.65"/>
    <n v="1215.6199999999999"/>
    <n v="2400"/>
    <n v="50.650833333333331"/>
    <n v="839.34"/>
    <n v="1800"/>
    <n v="46.63"/>
    <n v="839.34"/>
    <n v="1800"/>
    <n v="46.63"/>
    <n v="500"/>
    <n v="1800"/>
    <n v="27.78"/>
    <n v="500"/>
    <n v="1800"/>
    <n v="27.777777777777779"/>
    <n v="2554.9499999999998"/>
    <n v="6000"/>
    <n v="42.58"/>
    <n v="2554.9499999999998"/>
    <n v="6000"/>
    <n v="42.582499999999996"/>
    <n v="873.4"/>
    <n v="3000"/>
    <n v="29.11"/>
    <n v="1715.62"/>
    <n v="4200"/>
    <n v="40.85"/>
    <n v="1715.62"/>
    <n v="4200"/>
    <n v="40.848095238095233"/>
  </r>
  <r>
    <n v="240"/>
    <x v="239"/>
    <s v="Nagpur"/>
    <s v="Nagpur"/>
    <n v="43267"/>
    <x v="2"/>
    <n v="2214"/>
    <n v="2072"/>
    <n v="2072"/>
    <n v="3325"/>
    <n v="3178"/>
    <n v="3178"/>
    <n v="3400"/>
    <n v="3298.6"/>
    <n v="3298.6"/>
    <n v="4601.3999999999996"/>
    <n v="4601.3999999999996"/>
    <n v="0.72294489611562773"/>
    <n v="1.0110183397683397"/>
    <n v="1.0110183397683397"/>
    <n v="0.14724812030075185"/>
    <n v="0.31114852108244179"/>
    <n v="0.31114852108244179"/>
    <n v="0.12194117647058821"/>
    <x v="238"/>
    <x v="238"/>
    <x v="238"/>
    <x v="238"/>
    <n v="306.24"/>
    <n v="913.6"/>
    <n v="915"/>
    <n v="706.64"/>
    <n v="1509.3"/>
    <n v="1509.3"/>
    <n v="737.03"/>
    <n v="1543.8"/>
    <n v="1543.8"/>
    <n v="2033.9"/>
    <n v="2033.9"/>
    <n v="1.7879440961337512"/>
    <n v="1.0640542907180386"/>
    <n v="1.0608961748633881"/>
    <n v="0.20822483867315747"/>
    <n v="0.24940038428410527"/>
    <n v="0.24940038428410527"/>
    <n v="0.15840603503249528"/>
    <n v="0.22147946625210524"/>
    <x v="237"/>
    <n v="-7.2855105954078403E-2"/>
    <x v="237"/>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x v="18"/>
    <n v="0"/>
    <x v="5"/>
    <n v="855.72"/>
    <n v="860.25"/>
    <n v="865"/>
    <n v="1100"/>
    <n v="1147.0899999999999"/>
    <n v="1150"/>
    <n v="1114.93"/>
    <n v="1184.79"/>
    <n v="1184.79"/>
    <n v="1531.86"/>
    <n v="1531.86"/>
    <n v="0.53417005562567188"/>
    <n v="0.37298459750072643"/>
    <n v="0.3654450867052022"/>
    <n v="0.19347272727272721"/>
    <n v="2.9657655458595215E-2"/>
    <n v="2.705217391304339E-2"/>
    <n v="0.17749096355825017"/>
    <n v="-3.1060356687683589E-3"/>
    <x v="237"/>
    <n v="-0.22897001031425851"/>
    <x v="237"/>
    <n v="34"/>
    <n v="27"/>
    <n v="16"/>
    <n v="15"/>
    <x v="141"/>
    <x v="127"/>
    <s v="No star"/>
    <s v="3 star"/>
    <s v="3 star"/>
    <s v="ODF+"/>
    <s v="ODF++"/>
    <s v="ODF++"/>
    <n v="853.78"/>
    <n v="1500"/>
    <n v="56.92"/>
    <n v="300"/>
    <n v="1500"/>
    <n v="20"/>
    <n v="1348"/>
    <n v="1500"/>
    <n v="89.87"/>
    <n v="1312.82"/>
    <n v="1500"/>
    <n v="87.52"/>
    <n v="3814.6"/>
    <n v="6000"/>
    <n v="63.58"/>
    <n v="1885.72"/>
    <n v="2400"/>
    <n v="78.569999999999993"/>
    <n v="1885.72"/>
    <n v="2400"/>
    <n v="78.571666666666673"/>
    <n v="1181.1099999999999"/>
    <n v="1800"/>
    <n v="65.62"/>
    <n v="1181.1099999999999"/>
    <n v="1800"/>
    <n v="65.61722222222221"/>
    <n v="1100"/>
    <n v="1800"/>
    <n v="61.11"/>
    <n v="1100"/>
    <n v="1800"/>
    <n v="61.111111111111114"/>
    <n v="4166.83"/>
    <n v="6000"/>
    <n v="69.45"/>
    <n v="4166.83"/>
    <n v="6000"/>
    <n v="69.447166666666675"/>
    <n v="1153.78"/>
    <n v="3000"/>
    <n v="38.46"/>
    <n v="2985.72"/>
    <n v="4200"/>
    <n v="71.09"/>
    <n v="2985.72"/>
    <n v="4200"/>
    <n v="71.088571428571427"/>
  </r>
  <r>
    <n v="241"/>
    <x v="240"/>
    <s v="Nagpur"/>
    <s v="Nagpur"/>
    <n v="14659"/>
    <x v="3"/>
    <n v="2214"/>
    <n v="2072"/>
    <n v="2072"/>
    <n v="3325"/>
    <n v="3178"/>
    <n v="3178"/>
    <n v="3070.1"/>
    <n v="2928.3"/>
    <n v="2928.3"/>
    <n v="4349.2"/>
    <n v="4349.2"/>
    <n v="0.61799006323396566"/>
    <n v="0.76887548262548266"/>
    <n v="0.76887548262548266"/>
    <n v="7.7362406015037605E-2"/>
    <n v="0.15327564505978608"/>
    <n v="0.15327564505978608"/>
    <n v="0.1668121559558321"/>
    <x v="239"/>
    <x v="239"/>
    <x v="239"/>
    <x v="239"/>
    <n v="306.24"/>
    <n v="913.6"/>
    <n v="915"/>
    <n v="706.64"/>
    <n v="1509.3"/>
    <n v="1509.3"/>
    <n v="593.21"/>
    <n v="1412.08"/>
    <n v="1412.08"/>
    <n v="1984.11"/>
    <n v="1984.11"/>
    <n v="0.79891588296760696"/>
    <n v="0.73084500875656733"/>
    <n v="0.72819672131147539"/>
    <n v="-0.22039510924940567"/>
    <n v="4.7704233750745381E-2"/>
    <n v="4.7704233750745381E-2"/>
    <n v="-7.1323814500767108E-2"/>
    <n v="0.11983740298000116"/>
    <x v="238"/>
    <n v="-0.20301797783389025"/>
    <x v="238"/>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x v="7"/>
    <n v="0"/>
    <x v="5"/>
    <n v="855.72"/>
    <n v="860.25"/>
    <n v="865"/>
    <n v="1100"/>
    <n v="1147.0899999999999"/>
    <n v="1150"/>
    <n v="1056.55"/>
    <n v="1062.31"/>
    <n v="1062.31"/>
    <n v="1484.95"/>
    <n v="1484.95"/>
    <n v="0.47984153695133908"/>
    <n v="0.14362104039523388"/>
    <n v="0.1373410404624277"/>
    <n v="0.15120909090909085"/>
    <n v="-0.14235151557419207"/>
    <n v="-0.14452173913043481"/>
    <n v="0.19855189058728881"/>
    <n v="-7.3904980655364244E-2"/>
    <x v="238"/>
    <n v="-0.33748611064345607"/>
    <x v="238"/>
    <n v="57"/>
    <n v="39"/>
    <n v="33"/>
    <n v="29"/>
    <x v="59"/>
    <x v="50"/>
    <s v="1 star"/>
    <s v="3 star"/>
    <s v="3 star"/>
    <s v="ODF+"/>
    <s v="ODF++"/>
    <s v="ODF++"/>
    <n v="550.9"/>
    <n v="1500"/>
    <n v="36.729999999999997"/>
    <n v="500"/>
    <n v="1500"/>
    <n v="33.33"/>
    <n v="1265"/>
    <n v="1500"/>
    <n v="84.33"/>
    <n v="1266.33"/>
    <n v="1500"/>
    <n v="84.42"/>
    <n v="3582.23"/>
    <n v="6000"/>
    <n v="59.7"/>
    <n v="1581.3"/>
    <n v="2400"/>
    <n v="65.89"/>
    <n v="1581.3"/>
    <n v="2400"/>
    <n v="65.887500000000003"/>
    <n v="983.8"/>
    <n v="1800"/>
    <n v="54.66"/>
    <n v="983.8"/>
    <n v="1800"/>
    <n v="54.655555555555559"/>
    <n v="1100"/>
    <n v="1800"/>
    <n v="61.11"/>
    <n v="1100"/>
    <n v="1800"/>
    <n v="61.111111111111114"/>
    <n v="3665.11"/>
    <n v="6000"/>
    <n v="61.09"/>
    <n v="3665.11"/>
    <n v="6000"/>
    <n v="61.085166666666666"/>
    <n v="1050.9000000000001"/>
    <n v="3000"/>
    <n v="35.03"/>
    <n v="2681.3"/>
    <n v="4200"/>
    <n v="63.84"/>
    <n v="2681.3"/>
    <n v="4200"/>
    <n v="63.840476190476195"/>
  </r>
  <r>
    <n v="242"/>
    <x v="241"/>
    <s v="Nagpur"/>
    <s v="Nagpur"/>
    <n v="10436"/>
    <x v="3"/>
    <n v="2214"/>
    <n v="2072"/>
    <n v="2072"/>
    <n v="3325"/>
    <n v="3178"/>
    <n v="3178"/>
    <n v="3070.1"/>
    <n v="2928.3"/>
    <n v="2928.3"/>
    <n v="4349.2"/>
    <n v="4349.2"/>
    <n v="0.76141824751580856"/>
    <n v="0.34836872586872597"/>
    <n v="0.34836872586872597"/>
    <n v="0.17286616541353389"/>
    <n v="-0.12088735053492758"/>
    <n v="-0.12088735053492758"/>
    <n v="0.27024526888374983"/>
    <x v="240"/>
    <x v="240"/>
    <x v="240"/>
    <x v="240"/>
    <n v="306.24"/>
    <n v="913.6"/>
    <n v="915"/>
    <n v="706.64"/>
    <n v="1509.3"/>
    <n v="1509.3"/>
    <n v="593.21"/>
    <n v="1412.08"/>
    <n v="1412.08"/>
    <n v="1984.11"/>
    <n v="1984.11"/>
    <n v="1.9796891327063739"/>
    <n v="0.60389667250437817"/>
    <n v="0.60144262295081963"/>
    <n v="0.29132231404958681"/>
    <n v="-2.9139336116080314E-2"/>
    <n v="-2.9139336116080314E-2"/>
    <n v="0.53824109505908524"/>
    <n v="3.7703246274998589E-2"/>
    <x v="239"/>
    <n v="-0.26147239820372864"/>
    <x v="23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57023325386808776"/>
    <n v="0.19557105492589363"/>
    <n v="0.18900578034682081"/>
    <n v="0.22152727272727279"/>
    <n v="-0.1033920616516576"/>
    <n v="-0.10566086956521738"/>
    <n v="0.27176186645213207"/>
    <n v="-3.1836281311481522E-2"/>
    <x v="239"/>
    <n v="-0.3073908212397724"/>
    <x v="239"/>
    <n v="32"/>
    <n v="24"/>
    <n v="223"/>
    <n v="108"/>
    <x v="190"/>
    <x v="88"/>
    <s v="No star"/>
    <s v="No star"/>
    <s v="No star"/>
    <s v="ODF+"/>
    <s v="ODF+"/>
    <s v="ODF+"/>
    <n v="912.5"/>
    <n v="1500"/>
    <n v="60.83"/>
    <n v="300"/>
    <n v="1500"/>
    <n v="20"/>
    <n v="1343.6"/>
    <n v="1500"/>
    <n v="89.57"/>
    <n v="1343.68"/>
    <n v="1500"/>
    <n v="89.58"/>
    <n v="3899.78"/>
    <n v="6000"/>
    <n v="65"/>
    <n v="1465.32"/>
    <n v="2400"/>
    <n v="61.06"/>
    <n v="1465.32"/>
    <n v="2400"/>
    <n v="61.054999999999993"/>
    <n v="1028.49"/>
    <n v="1800"/>
    <n v="57.14"/>
    <n v="1028.49"/>
    <n v="1800"/>
    <n v="57.138333333333335"/>
    <n v="300"/>
    <n v="1800"/>
    <n v="16.670000000000002"/>
    <n v="300"/>
    <n v="1800"/>
    <n v="16.666666666666664"/>
    <n v="2793.82"/>
    <n v="6000"/>
    <n v="46.56"/>
    <n v="2793.82"/>
    <n v="6000"/>
    <n v="46.56366666666667"/>
    <n v="1212.5"/>
    <n v="3000"/>
    <n v="40.42"/>
    <n v="1765.32"/>
    <n v="4200"/>
    <n v="42.03"/>
    <n v="1765.32"/>
    <n v="4200"/>
    <n v="42.03142857142857"/>
  </r>
  <r>
    <n v="243"/>
    <x v="242"/>
    <s v="Nagpur"/>
    <s v="Nagpur"/>
    <n v="21481"/>
    <x v="3"/>
    <n v="2214"/>
    <n v="2072"/>
    <n v="2072"/>
    <n v="3325"/>
    <n v="3178"/>
    <n v="3178"/>
    <n v="3070.1"/>
    <n v="2928.3"/>
    <n v="2928.3"/>
    <n v="4349.2"/>
    <n v="4349.2"/>
    <n v="0.96115176151761506"/>
    <n v="0.95309845559845563"/>
    <n v="0.95309845559845563"/>
    <n v="0.30586165413533828"/>
    <n v="0.27338577721837637"/>
    <n v="0.27338577721837637"/>
    <n v="0.41428292238037845"/>
    <x v="241"/>
    <x v="241"/>
    <x v="241"/>
    <x v="241"/>
    <n v="306.24"/>
    <n v="913.6"/>
    <n v="915"/>
    <n v="706.64"/>
    <n v="1509.3"/>
    <n v="1509.3"/>
    <n v="593.21"/>
    <n v="1412.08"/>
    <n v="1412.08"/>
    <n v="1984.11"/>
    <n v="1984.11"/>
    <n v="1.9269853709508882"/>
    <n v="0.7610332749562172"/>
    <n v="0.75833879781420777"/>
    <n v="0.26848182950300015"/>
    <n v="6.5977605512489337E-2"/>
    <n v="6.5977605512489337E-2"/>
    <n v="0.51103319229277988"/>
    <n v="0.1393688742847432"/>
    <x v="240"/>
    <n v="-0.18911753884613242"/>
    <x v="240"/>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x v="7"/>
    <n v="0"/>
    <x v="5"/>
    <n v="855.72"/>
    <n v="860.25"/>
    <n v="865"/>
    <n v="1100"/>
    <n v="1147.0899999999999"/>
    <n v="1150"/>
    <n v="1056.55"/>
    <n v="1062.31"/>
    <n v="1062.31"/>
    <n v="1484.95"/>
    <n v="1484.95"/>
    <n v="0.46532744355630351"/>
    <n v="0.5552920662598082"/>
    <n v="0.54675144508670526"/>
    <n v="0.13991818181818189"/>
    <n v="0.16637752922612886"/>
    <n v="0.16342608695652178"/>
    <n v="0.18679664947233934"/>
    <n v="0.25946286865415946"/>
    <x v="240"/>
    <n v="-9.8999966328832609E-2"/>
    <x v="240"/>
    <n v="13"/>
    <n v="10"/>
    <n v="18"/>
    <n v="17"/>
    <x v="191"/>
    <x v="162"/>
    <s v="1 star"/>
    <s v="3 star"/>
    <s v="3 star"/>
    <s v="ODF++"/>
    <s v="ODF++"/>
    <s v="ODF++"/>
    <n v="896.36"/>
    <n v="1500"/>
    <n v="59.76"/>
    <n v="700"/>
    <n v="1500"/>
    <n v="46.67"/>
    <n v="1491.71"/>
    <n v="1500"/>
    <n v="99.45"/>
    <n v="1253.9100000000001"/>
    <n v="1500"/>
    <n v="83.59"/>
    <n v="4341.99"/>
    <n v="6000"/>
    <n v="72.37"/>
    <n v="1608.88"/>
    <n v="2400"/>
    <n v="67.040000000000006"/>
    <n v="1608.88"/>
    <n v="2400"/>
    <n v="67.036666666666662"/>
    <n v="1337.94"/>
    <n v="1800"/>
    <n v="74.33"/>
    <n v="1337.94"/>
    <n v="1800"/>
    <n v="74.330000000000013"/>
    <n v="1100"/>
    <n v="1800"/>
    <n v="61.11"/>
    <n v="1100"/>
    <n v="1800"/>
    <n v="61.111111111111114"/>
    <n v="4046.82"/>
    <n v="6000"/>
    <n v="67.45"/>
    <n v="4046.82"/>
    <n v="6000"/>
    <n v="67.447000000000003"/>
    <n v="1596.36"/>
    <n v="3000"/>
    <n v="53.21"/>
    <n v="2708.88"/>
    <n v="4200"/>
    <n v="64.5"/>
    <n v="2708.88"/>
    <n v="4200"/>
    <n v="64.497142857142862"/>
  </r>
  <r>
    <n v="244"/>
    <x v="243"/>
    <s v="Nagpur"/>
    <s v="Nagpur"/>
    <n v="14606"/>
    <x v="3"/>
    <n v="2214"/>
    <n v="2072"/>
    <n v="2072"/>
    <n v="3325"/>
    <n v="3178"/>
    <n v="3178"/>
    <n v="3070.1"/>
    <n v="2928.3"/>
    <n v="2928.3"/>
    <n v="4349.2"/>
    <n v="4349.2"/>
    <n v="1.2733559168925024"/>
    <n v="1.1050723938223939"/>
    <n v="1.1050723938223939"/>
    <n v="0.51374736842105262"/>
    <n v="0.37247010698552552"/>
    <n v="0.37247010698552552"/>
    <n v="0.63942868310478496"/>
    <x v="242"/>
    <x v="242"/>
    <x v="242"/>
    <x v="242"/>
    <n v="306.24"/>
    <n v="913.6"/>
    <n v="915"/>
    <n v="706.64"/>
    <n v="1509.3"/>
    <n v="1509.3"/>
    <n v="593.21"/>
    <n v="1412.08"/>
    <n v="1412.08"/>
    <n v="1984.11"/>
    <n v="1984.11"/>
    <n v="3.0218129571577848"/>
    <n v="1.1283712784588442"/>
    <n v="1.1251147540983606"/>
    <n v="0.74295256424770761"/>
    <n v="0.28833233949513026"/>
    <n v="0.28833233949513026"/>
    <n v="1.076229328568298"/>
    <n v="0.37703246274998592"/>
    <x v="241"/>
    <n v="-1.9973690974794685E-2"/>
    <x v="241"/>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x v="7"/>
    <n v="0"/>
    <x v="5"/>
    <n v="855.72"/>
    <n v="860.25"/>
    <n v="865"/>
    <n v="1100"/>
    <n v="1147.0899999999999"/>
    <n v="1150"/>
    <n v="1056.55"/>
    <n v="1062.31"/>
    <n v="1062.31"/>
    <n v="1484.95"/>
    <n v="1484.95"/>
    <n v="0.50196325900995642"/>
    <n v="0.53121766928218539"/>
    <n v="0.52280924855491329"/>
    <n v="0.1684181818181818"/>
    <n v="0.1483231481400763"/>
    <n v="0.14541739130434783"/>
    <n v="0.21646869528181351"/>
    <n v="0.23996761773870159"/>
    <x v="241"/>
    <n v="-0.11294656385736895"/>
    <x v="241"/>
    <n v="3"/>
    <n v="3"/>
    <n v="4"/>
    <n v="4"/>
    <x v="134"/>
    <x v="139"/>
    <s v="3 star"/>
    <s v="3 star"/>
    <s v="3 star"/>
    <s v="ODF++"/>
    <s v="ODF++"/>
    <s v="ODF++"/>
    <n v="1231.6400000000001"/>
    <n v="1500"/>
    <n v="82.11"/>
    <n v="1100"/>
    <n v="1500"/>
    <n v="73.33"/>
    <n v="1416.3"/>
    <n v="1500"/>
    <n v="94.42"/>
    <n v="1285.26"/>
    <n v="1500"/>
    <n v="85.68"/>
    <n v="5033.21"/>
    <n v="6000"/>
    <n v="83.89"/>
    <n v="1944.48"/>
    <n v="2400"/>
    <n v="81.02"/>
    <n v="1944.48"/>
    <n v="2400"/>
    <n v="81.02000000000001"/>
    <n v="1317.23"/>
    <n v="1800"/>
    <n v="73.180000000000007"/>
    <n v="1317.23"/>
    <n v="1800"/>
    <n v="73.179444444444442"/>
    <n v="1100"/>
    <n v="1800"/>
    <n v="61.11"/>
    <n v="1100"/>
    <n v="1800"/>
    <n v="61.111111111111114"/>
    <n v="4361.71"/>
    <n v="6000"/>
    <n v="72.7"/>
    <n v="4361.71"/>
    <n v="6000"/>
    <n v="72.695166666666665"/>
    <n v="2331.64"/>
    <n v="3000"/>
    <n v="77.72"/>
    <n v="3044.48"/>
    <n v="4200"/>
    <n v="72.489999999999995"/>
    <n v="3044.48"/>
    <n v="4200"/>
    <n v="72.487619047619049"/>
  </r>
  <r>
    <n v="245"/>
    <x v="244"/>
    <s v="Nagpur"/>
    <s v="Nagpur"/>
    <n v="6987"/>
    <x v="3"/>
    <n v="2214"/>
    <n v="2072"/>
    <n v="2072"/>
    <n v="3325"/>
    <n v="3178"/>
    <n v="3178"/>
    <n v="3070.1"/>
    <n v="2928.3"/>
    <n v="2928.3"/>
    <n v="4349.2"/>
    <n v="4349.2"/>
    <n v="0.69323396567299012"/>
    <n v="0.91952220077220082"/>
    <n v="0.91952220077220082"/>
    <n v="0.12746466165413539"/>
    <n v="0.25149465072372562"/>
    <n v="0.25149465072372562"/>
    <n v="0.22107423210970337"/>
    <x v="243"/>
    <x v="243"/>
    <x v="243"/>
    <x v="243"/>
    <n v="306.24"/>
    <n v="913.6"/>
    <n v="915"/>
    <n v="706.64"/>
    <n v="1509.3"/>
    <n v="1509.3"/>
    <n v="593.21"/>
    <n v="1412.08"/>
    <n v="1412.08"/>
    <n v="1984.11"/>
    <n v="1984.11"/>
    <n v="1.4004702194357366"/>
    <n v="1.2046738178633978"/>
    <n v="1.2013005464480875"/>
    <n v="4.0303407675761377E-2"/>
    <n v="0.3345193135890811"/>
    <n v="0.3345193135890811"/>
    <n v="0.23922388361625724"/>
    <n v="0.42639935414424124"/>
    <x v="242"/>
    <n v="1.516044977345014E-2"/>
    <x v="242"/>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x v="13"/>
    <n v="-0.36363636363636365"/>
    <x v="4"/>
    <n v="855.72"/>
    <n v="860.25"/>
    <n v="865"/>
    <n v="1100"/>
    <n v="1147.0899999999999"/>
    <n v="1150"/>
    <n v="1056.55"/>
    <n v="1062.31"/>
    <n v="1062.31"/>
    <n v="1484.95"/>
    <n v="1484.95"/>
    <n v="0.43703547889496563"/>
    <n v="0.46825922696890432"/>
    <n v="0.46019653179190745"/>
    <n v="0.11790909090909095"/>
    <n v="0.10110802116660421"/>
    <n v="9.8321739130434724E-2"/>
    <n v="0.16388244758885059"/>
    <n v="0.18898438308968193"/>
    <x v="242"/>
    <n v="-0.14941917236270588"/>
    <x v="242"/>
    <n v="38"/>
    <n v="29"/>
    <n v="21"/>
    <n v="20"/>
    <x v="171"/>
    <x v="147"/>
    <s v="No star"/>
    <s v="1 star"/>
    <s v="1 star"/>
    <s v="ODF++"/>
    <s v="ODF++"/>
    <s v="ODF++"/>
    <n v="735.12"/>
    <n v="1500"/>
    <n v="49.01"/>
    <n v="500"/>
    <n v="1500"/>
    <n v="33.33"/>
    <n v="1284"/>
    <n v="1500"/>
    <n v="85.6"/>
    <n v="1229.7"/>
    <n v="1500"/>
    <n v="81.98"/>
    <n v="3748.82"/>
    <n v="6000"/>
    <n v="62.48"/>
    <n v="2014.19"/>
    <n v="2400"/>
    <n v="83.92"/>
    <n v="2014.19"/>
    <n v="2400"/>
    <n v="83.924583333333331"/>
    <n v="1263.07"/>
    <n v="1800"/>
    <n v="70.17"/>
    <n v="1263.07"/>
    <n v="1800"/>
    <n v="70.170555555555552"/>
    <n v="700"/>
    <n v="1800"/>
    <n v="38.89"/>
    <n v="700"/>
    <n v="1800"/>
    <n v="38.888888888888893"/>
    <n v="3977.25"/>
    <n v="6000"/>
    <n v="66.290000000000006"/>
    <n v="3977.25"/>
    <n v="6000"/>
    <n v="66.287499999999994"/>
    <n v="1235.1199999999999"/>
    <n v="3000"/>
    <n v="41.17"/>
    <n v="2714.19"/>
    <n v="4200"/>
    <n v="64.62"/>
    <n v="2714.19"/>
    <n v="4200"/>
    <n v="64.623571428571424"/>
  </r>
  <r>
    <n v="246"/>
    <x v="245"/>
    <s v="Nagpur"/>
    <s v="Nagpur"/>
    <n v="8777"/>
    <x v="3"/>
    <n v="2214"/>
    <n v="2072"/>
    <n v="2072"/>
    <n v="3325"/>
    <n v="3178"/>
    <n v="3178"/>
    <n v="3070.1"/>
    <n v="2928.3"/>
    <n v="2928.3"/>
    <n v="4349.2"/>
    <n v="4349.2"/>
    <n v="0.65875790424570901"/>
    <n v="1.0292084942084945"/>
    <n v="1.0292084942084945"/>
    <n v="0.10450827067669166"/>
    <n v="0.32300818124606684"/>
    <n v="0.32300818124606684"/>
    <n v="0.19621184977688019"/>
    <x v="244"/>
    <x v="244"/>
    <x v="244"/>
    <x v="244"/>
    <n v="306.24"/>
    <n v="913.6"/>
    <n v="915"/>
    <n v="706.64"/>
    <n v="1509.3"/>
    <n v="1509.3"/>
    <n v="593.21"/>
    <n v="1412.08"/>
    <n v="1412.08"/>
    <n v="1984.11"/>
    <n v="1984.11"/>
    <n v="2.6208202716823403"/>
    <n v="1.1176116462346761"/>
    <n v="1.1143715846994537"/>
    <n v="0.56917242160081505"/>
    <n v="0.28181938647054938"/>
    <n v="0.28181938647054938"/>
    <n v="0.86922000640582564"/>
    <n v="0.37007110078749095"/>
    <x v="243"/>
    <n v="-2.4928053384136874E-2"/>
    <x v="243"/>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x v="7"/>
    <n v="0"/>
    <x v="5"/>
    <n v="855.72"/>
    <n v="860.25"/>
    <n v="865"/>
    <n v="1100"/>
    <n v="1147.0899999999999"/>
    <n v="1150"/>
    <n v="1056.55"/>
    <n v="1062.31"/>
    <n v="1062.31"/>
    <n v="1484.95"/>
    <n v="1484.95"/>
    <n v="0.40260832982751366"/>
    <n v="0.35991862830572496"/>
    <n v="0.352450867052023"/>
    <n v="9.1127272727272737E-2"/>
    <n v="1.9858947423480263E-2"/>
    <n v="1.7278260869565121E-2"/>
    <n v="0.13599924281860779"/>
    <n v="0.10125104724609572"/>
    <x v="243"/>
    <n v="-0.21218222835785727"/>
    <x v="243"/>
    <n v="44"/>
    <n v="32"/>
    <n v="9"/>
    <n v="8"/>
    <x v="145"/>
    <x v="130"/>
    <s v="No star"/>
    <s v="3 star"/>
    <s v="3 star"/>
    <s v="ODF+"/>
    <s v="ODF++"/>
    <s v="ODF++"/>
    <n v="1108.8399999999999"/>
    <n v="1500"/>
    <n v="73.92"/>
    <n v="300"/>
    <n v="1500"/>
    <n v="20"/>
    <n v="1063.4000000000001"/>
    <n v="1500"/>
    <n v="70.89"/>
    <n v="1200.24"/>
    <n v="1500"/>
    <n v="80.02"/>
    <n v="3672.49"/>
    <n v="6000"/>
    <n v="61.21"/>
    <n v="1934.65"/>
    <n v="2400"/>
    <n v="80.61"/>
    <n v="1934.65"/>
    <n v="2400"/>
    <n v="80.61041666666668"/>
    <n v="1169.8699999999999"/>
    <n v="1800"/>
    <n v="64.989999999999995"/>
    <n v="1169.8699999999999"/>
    <n v="1800"/>
    <n v="64.992777777777775"/>
    <n v="1100"/>
    <n v="1800"/>
    <n v="61.11"/>
    <n v="1100"/>
    <n v="1800"/>
    <n v="61.111111111111114"/>
    <n v="4204.5200000000004"/>
    <n v="6000"/>
    <n v="70.08"/>
    <n v="4204.5200000000004"/>
    <n v="6000"/>
    <n v="70.075333333333347"/>
    <n v="1408.84"/>
    <n v="3000"/>
    <n v="46.96"/>
    <n v="3034.65"/>
    <n v="4200"/>
    <n v="72.25"/>
    <n v="3034.65"/>
    <n v="4200"/>
    <n v="72.253571428571433"/>
  </r>
  <r>
    <n v="247"/>
    <x v="246"/>
    <s v="Nagpur"/>
    <s v="Nagpur"/>
    <n v="2405665"/>
    <x v="4"/>
    <n v="2214"/>
    <n v="2072"/>
    <n v="2072"/>
    <n v="3325"/>
    <n v="3178"/>
    <n v="3178"/>
    <n v="4176.7"/>
    <n v="4089.2"/>
    <n v="4089.2"/>
    <n v="4089.2"/>
    <n v="4089.2"/>
    <n v="0.96253839205058733"/>
    <n v="0.79625000000000001"/>
    <n v="0.79625000000000001"/>
    <n v="0.30678496240601516"/>
    <n v="0.17112334801762114"/>
    <n v="0.17112334801762114"/>
    <n v="4.0309335121028703E-2"/>
    <x v="245"/>
    <x v="245"/>
    <x v="245"/>
    <x v="245"/>
    <n v="306.24"/>
    <n v="913.6"/>
    <n v="915"/>
    <n v="706.64"/>
    <n v="1509.3"/>
    <n v="1509.3"/>
    <n v="1129.3"/>
    <n v="1955.8"/>
    <n v="1955.8"/>
    <n v="1955.8"/>
    <n v="1955.8"/>
    <n v="2.9444553291536049"/>
    <n v="1.0423708406304728"/>
    <n v="1.0392459016393443"/>
    <n v="0.70942771425336815"/>
    <n v="0.23627509441462938"/>
    <n v="0.23627509441462938"/>
    <n v="6.9644912777827056E-2"/>
    <n v="-4.5960732181204556E-2"/>
    <x v="244"/>
    <n v="-4.5960732181204556E-2"/>
    <x v="244"/>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x v="12"/>
    <n v="-0.31506849315068491"/>
    <x v="7"/>
    <n v="855.72"/>
    <n v="860.25"/>
    <n v="865"/>
    <n v="1100"/>
    <n v="1147.0899999999999"/>
    <n v="1150"/>
    <n v="1120.1199999999999"/>
    <n v="1403.44"/>
    <n v="1403.44"/>
    <n v="1403.44"/>
    <n v="1403.44"/>
    <n v="0.49945075491983343"/>
    <n v="0.57618134263295562"/>
    <n v="0.56752601156069371"/>
    <n v="0.16646363636363629"/>
    <n v="0.18204325728582776"/>
    <n v="0.17905217391304354"/>
    <n v="0.14551119522908262"/>
    <n v="-3.3866784472439126E-2"/>
    <x v="244"/>
    <n v="-3.3866784472439126E-2"/>
    <x v="244"/>
    <n v="18"/>
    <n v="5"/>
    <n v="23"/>
    <n v="7"/>
    <x v="133"/>
    <x v="96"/>
    <s v="No star"/>
    <s v="No star"/>
    <s v="No star"/>
    <s v="ODF++"/>
    <s v="ODF++"/>
    <s v="ODF++"/>
    <n v="1207.95"/>
    <n v="1500"/>
    <n v="80.53"/>
    <n v="500"/>
    <n v="1500"/>
    <n v="33.33"/>
    <n v="1354"/>
    <n v="1500"/>
    <n v="90.27"/>
    <n v="1283.1099999999999"/>
    <n v="1500"/>
    <n v="85.54"/>
    <n v="4345.0600000000004"/>
    <n v="6000"/>
    <n v="72.42"/>
    <n v="1865.91"/>
    <n v="2400"/>
    <n v="77.75"/>
    <n v="1865.91"/>
    <n v="2400"/>
    <n v="77.746250000000003"/>
    <n v="1355.91"/>
    <n v="1800"/>
    <n v="75.33"/>
    <n v="1355.91"/>
    <n v="1800"/>
    <n v="75.328333333333347"/>
    <n v="500"/>
    <n v="1800"/>
    <n v="27.78"/>
    <n v="500"/>
    <n v="1800"/>
    <n v="27.777777777777779"/>
    <n v="3721.83"/>
    <n v="6000"/>
    <n v="62.03"/>
    <n v="3721.83"/>
    <n v="6000"/>
    <n v="62.030499999999996"/>
    <n v="1707.95"/>
    <n v="3000"/>
    <n v="56.93"/>
    <n v="2365.91"/>
    <n v="4200"/>
    <n v="56.33"/>
    <n v="2365.91"/>
    <n v="4200"/>
    <n v="56.331190476190471"/>
  </r>
  <r>
    <n v="248"/>
    <x v="247"/>
    <s v="Nagpur"/>
    <s v="Nagpur"/>
    <n v="21127"/>
    <x v="3"/>
    <n v="2214"/>
    <n v="2072"/>
    <n v="2072"/>
    <n v="3325"/>
    <n v="3178"/>
    <n v="3178"/>
    <n v="3070.1"/>
    <n v="2928.3"/>
    <n v="2928.3"/>
    <n v="4349.2"/>
    <n v="4349.2"/>
    <n v="1.0877145438121048"/>
    <n v="1.0023069498069497"/>
    <n v="1.0023069498069497"/>
    <n v="0.39013533834586461"/>
    <n v="0.30546884833228438"/>
    <n v="0.30546884833228438"/>
    <n v="0.50555356503045501"/>
    <x v="246"/>
    <x v="246"/>
    <x v="246"/>
    <x v="246"/>
    <n v="306.24"/>
    <n v="913.6"/>
    <n v="915"/>
    <n v="706.64"/>
    <n v="1509.3"/>
    <n v="1509.3"/>
    <n v="593.21"/>
    <n v="1412.08"/>
    <n v="1412.08"/>
    <n v="1984.11"/>
    <n v="1984.11"/>
    <n v="2.2113375130616513"/>
    <n v="0.96860770577933442"/>
    <n v="0.96559562841530056"/>
    <n v="0.39171289482621996"/>
    <n v="0.19162525674153583"/>
    <n v="0.19162525674153583"/>
    <n v="0.65782775071222666"/>
    <n v="0.27366721432213476"/>
    <x v="245"/>
    <n v="-9.3538160686655436E-2"/>
    <x v="245"/>
    <n v="232.44"/>
    <n v="298.10000000000002"/>
    <n v="295"/>
    <n v="421.09"/>
    <n v="522.70000000000005"/>
    <n v="525"/>
    <n v="365.77"/>
    <n v="453.88"/>
    <n v="453.88"/>
    <n v="1100"/>
    <n v="1100"/>
    <n v="2.871966959215281"/>
    <n v="2.6900369003690034"/>
    <n v="2.7288135593220337"/>
    <n v="1.1373103137096583"/>
    <n v="1.1044576238760282"/>
    <n v="1.0952380952380953"/>
    <n v="1.4605626486589935"/>
    <n v="1.4235480743808937"/>
    <x v="7"/>
    <n v="0"/>
    <x v="5"/>
    <n v="855.72"/>
    <n v="860.25"/>
    <n v="865"/>
    <n v="1100"/>
    <n v="1147.0899999999999"/>
    <n v="1150"/>
    <n v="1056.55"/>
    <n v="1062.31"/>
    <n v="1062.31"/>
    <n v="1484.95"/>
    <n v="1484.95"/>
    <n v="0.56214649651755244"/>
    <n v="0.45336820691659402"/>
    <n v="0.44538728323699422"/>
    <n v="0.21523636363636361"/>
    <n v="8.9940632382812233E-2"/>
    <n v="8.718260869565217E-2"/>
    <n v="0.26521224740902"/>
    <n v="0.17692575613521483"/>
    <x v="245"/>
    <n v="-0.15804572544530121"/>
    <x v="245"/>
    <n v="7"/>
    <n v="6"/>
    <n v="12"/>
    <n v="11"/>
    <x v="192"/>
    <x v="80"/>
    <s v="3 star"/>
    <s v="3 star"/>
    <s v="3 star"/>
    <s v="ODF+"/>
    <s v="ODF++"/>
    <s v="ODF++"/>
    <n v="983.44"/>
    <n v="1500"/>
    <n v="65.56"/>
    <n v="900"/>
    <n v="1500"/>
    <n v="60"/>
    <n v="1402"/>
    <n v="1500"/>
    <n v="93.47"/>
    <n v="1336.76"/>
    <n v="1500"/>
    <n v="89.12"/>
    <n v="4622.2"/>
    <n v="6000"/>
    <n v="77.040000000000006"/>
    <n v="1798.52"/>
    <n v="2400"/>
    <n v="74.94"/>
    <n v="1798.52"/>
    <n v="2400"/>
    <n v="74.938333333333333"/>
    <n v="1250.26"/>
    <n v="1800"/>
    <n v="69.459999999999994"/>
    <n v="1250.26"/>
    <n v="1800"/>
    <n v="69.458888888888893"/>
    <n v="1100"/>
    <n v="1800"/>
    <n v="61.11"/>
    <n v="1100"/>
    <n v="1800"/>
    <n v="61.111111111111114"/>
    <n v="4148.78"/>
    <n v="6000"/>
    <n v="69.150000000000006"/>
    <n v="4148.78"/>
    <n v="6000"/>
    <n v="69.146333333333331"/>
    <n v="1883.44"/>
    <n v="3000"/>
    <n v="62.78"/>
    <n v="2898.52"/>
    <n v="4200"/>
    <n v="69.010000000000005"/>
    <n v="2898.52"/>
    <n v="4200"/>
    <n v="69.012380952380951"/>
  </r>
  <r>
    <n v="249"/>
    <x v="248"/>
    <s v="Nagpur"/>
    <s v="Nagpur"/>
    <n v="11156"/>
    <x v="3"/>
    <n v="2214"/>
    <n v="2072"/>
    <n v="2072"/>
    <n v="3325"/>
    <n v="3178"/>
    <n v="3178"/>
    <n v="3070.1"/>
    <n v="2928.3"/>
    <n v="2928.3"/>
    <n v="4349.2"/>
    <n v="4349.2"/>
    <n v="0.37816621499548336"/>
    <n v="0.25751930501930498"/>
    <n v="0.25751930501930498"/>
    <n v="-8.2327819548872111E-2"/>
    <n v="-0.18011957205789808"/>
    <n v="-0.18011957205789808"/>
    <n v="-6.1366079280804177E-3"/>
    <x v="247"/>
    <x v="247"/>
    <x v="247"/>
    <x v="247"/>
    <n v="306.24"/>
    <n v="913.6"/>
    <n v="915"/>
    <n v="706.64"/>
    <n v="1509.3"/>
    <n v="1509.3"/>
    <n v="593.21"/>
    <n v="1412.08"/>
    <n v="1412.08"/>
    <n v="1984.11"/>
    <n v="1984.11"/>
    <n v="1.0712839602925808"/>
    <n v="0.49825963222416803"/>
    <n v="0.49596721311475406"/>
    <n v="-0.10235763613721278"/>
    <n v="-9.3082886106141932E-2"/>
    <n v="-9.3082886106141932E-2"/>
    <n v="6.9284064665126863E-2"/>
    <n v="-3.0642739788113976E-2"/>
    <x v="246"/>
    <n v="-0.31011385457459517"/>
    <x v="24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4028186790071519"/>
    <n v="8.8950886370241192E-2"/>
    <n v="8.2971098265895937E-2"/>
    <n v="9.1290909090909159E-2"/>
    <n v="-0.18335091405207957"/>
    <n v="-0.18541739130434784"/>
    <n v="0.136169608631868"/>
    <n v="-0.11817642684338844"/>
    <x v="246"/>
    <n v="-0.36915721068049434"/>
    <x v="246"/>
    <n v="147"/>
    <n v="93"/>
    <n v="305"/>
    <n v="130"/>
    <x v="193"/>
    <x v="163"/>
    <s v="No star"/>
    <s v="No star"/>
    <s v="No star"/>
    <s v="ODF+"/>
    <s v="ODF+"/>
    <s v="ODF+"/>
    <n v="634.30999999999995"/>
    <n v="1500"/>
    <n v="42.29"/>
    <n v="300"/>
    <n v="1500"/>
    <n v="20"/>
    <n v="916.54"/>
    <n v="1500"/>
    <n v="61.1"/>
    <n v="1200.42"/>
    <n v="1500"/>
    <n v="80.03"/>
    <n v="3051.26"/>
    <n v="6000"/>
    <n v="50.85"/>
    <n v="1368.81"/>
    <n v="2400"/>
    <n v="57.03"/>
    <n v="1368.81"/>
    <n v="2400"/>
    <n v="57.033749999999998"/>
    <n v="936.77"/>
    <n v="1800"/>
    <n v="52.04"/>
    <n v="936.77"/>
    <n v="1800"/>
    <n v="52.042777777777779"/>
    <n v="300"/>
    <n v="1800"/>
    <n v="16.670000000000002"/>
    <n v="300"/>
    <n v="1800"/>
    <n v="16.666666666666664"/>
    <n v="2605.58"/>
    <n v="6000"/>
    <n v="43.43"/>
    <n v="2605.58"/>
    <n v="6000"/>
    <n v="43.426333333333332"/>
    <n v="934.31"/>
    <n v="3000"/>
    <n v="31.14"/>
    <n v="1668.81"/>
    <n v="4200"/>
    <n v="39.729999999999997"/>
    <n v="1668.81"/>
    <n v="4200"/>
    <n v="39.73357142857143"/>
  </r>
  <r>
    <n v="250"/>
    <x v="249"/>
    <s v="Nagpur"/>
    <s v="Nagpur"/>
    <n v="22310"/>
    <x v="3"/>
    <n v="2214"/>
    <n v="2072"/>
    <n v="2072"/>
    <n v="3325"/>
    <n v="3178"/>
    <n v="3178"/>
    <n v="3070.1"/>
    <n v="2928.3"/>
    <n v="2928.3"/>
    <n v="4349.2"/>
    <n v="4349.2"/>
    <n v="0.9361291779584463"/>
    <n v="0.70083494208494213"/>
    <n v="0.70083494208494213"/>
    <n v="0.28920000000000007"/>
    <n v="0.10891441157960985"/>
    <n v="0.10891441157960985"/>
    <n v="0.39623790756001442"/>
    <x v="248"/>
    <x v="248"/>
    <x v="248"/>
    <x v="248"/>
    <n v="306.24"/>
    <n v="913.6"/>
    <n v="915"/>
    <n v="706.64"/>
    <n v="1509.3"/>
    <n v="1509.3"/>
    <n v="593.21"/>
    <n v="1412.08"/>
    <n v="1412.08"/>
    <n v="1984.11"/>
    <n v="1984.11"/>
    <n v="2.2187173458725185"/>
    <n v="1.1162653239929947"/>
    <n v="1.1130273224043716"/>
    <n v="0.39491112872183864"/>
    <n v="0.28100443914397411"/>
    <n v="0.28100443914397411"/>
    <n v="0.66163753139697579"/>
    <n v="0.36920004532321127"/>
    <x v="247"/>
    <n v="-2.5547978690697505E-2"/>
    <x v="247"/>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54827513672696682"/>
    <n v="0.26789886660854406"/>
    <n v="0.26093641618497115"/>
    <n v="0.20444545454545462"/>
    <n v="-4.9150458987524855E-2"/>
    <n v="-5.1556521739130404E-2"/>
    <n v="0.25397756850125425"/>
    <n v="2.6734192467358957E-2"/>
    <x v="247"/>
    <n v="-0.26549042055288058"/>
    <x v="247"/>
    <n v="16"/>
    <n v="13"/>
    <n v="44"/>
    <n v="35"/>
    <x v="152"/>
    <x v="21"/>
    <s v="1 star"/>
    <s v="No star"/>
    <s v="No star"/>
    <s v="ODF+"/>
    <s v="ODF++"/>
    <s v="ODF++"/>
    <n v="985.7"/>
    <n v="1500"/>
    <n v="65.709999999999994"/>
    <n v="500"/>
    <n v="1500"/>
    <n v="33.33"/>
    <n v="1476"/>
    <n v="1500"/>
    <n v="98.4"/>
    <n v="1324.89"/>
    <n v="1500"/>
    <n v="88.33"/>
    <n v="4286.59"/>
    <n v="6000"/>
    <n v="71.44"/>
    <n v="1933.42"/>
    <n v="2400"/>
    <n v="80.56"/>
    <n v="1933.42"/>
    <n v="2400"/>
    <n v="80.55916666666667"/>
    <n v="1090.71"/>
    <n v="1800"/>
    <n v="60.6"/>
    <n v="1090.71"/>
    <n v="1800"/>
    <n v="60.594999999999999"/>
    <n v="500"/>
    <n v="1800"/>
    <n v="27.78"/>
    <n v="500"/>
    <n v="1800"/>
    <n v="27.777777777777779"/>
    <n v="3524.13"/>
    <n v="6000"/>
    <n v="58.74"/>
    <n v="3524.13"/>
    <n v="6000"/>
    <n v="58.735500000000009"/>
    <n v="1485.7"/>
    <n v="3000"/>
    <n v="49.52"/>
    <n v="2433.42"/>
    <n v="4200"/>
    <n v="57.94"/>
    <n v="2433.42"/>
    <n v="4200"/>
    <n v="57.938571428571429"/>
  </r>
  <r>
    <n v="251"/>
    <x v="250"/>
    <s v="Nagpur"/>
    <s v="Nagpur"/>
    <n v="32498"/>
    <x v="2"/>
    <n v="2214"/>
    <n v="2072"/>
    <n v="2072"/>
    <n v="3325"/>
    <n v="3178"/>
    <n v="3178"/>
    <n v="3400"/>
    <n v="3298.6"/>
    <n v="3298.6"/>
    <n v="4601.3999999999996"/>
    <n v="4601.3999999999996"/>
    <n v="0.56685185185185194"/>
    <n v="0.37002413127413131"/>
    <n v="0.37002413127413131"/>
    <n v="4.3311278195488787E-2"/>
    <n v="-0.10676840780365007"/>
    <n v="-0.10676840780365007"/>
    <n v="2.0297058823529477E-2"/>
    <x v="249"/>
    <x v="249"/>
    <x v="249"/>
    <x v="249"/>
    <n v="306.24"/>
    <n v="913.6"/>
    <n v="915"/>
    <n v="706.64"/>
    <n v="1509.3"/>
    <n v="1509.3"/>
    <n v="737.03"/>
    <n v="1543.8"/>
    <n v="1543.8"/>
    <n v="2033.9"/>
    <n v="2033.9"/>
    <n v="0.74542842215256"/>
    <n v="0.46002626970227678"/>
    <n v="0.45779234972677607"/>
    <n v="-0.24357522925393413"/>
    <n v="-0.11622606506327426"/>
    <n v="-0.11622606506327426"/>
    <n v="-0.27476493494158988"/>
    <n v="-0.13597616271537755"/>
    <x v="248"/>
    <n v="-0.344176213186489"/>
    <x v="248"/>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48587154676763422"/>
    <n v="0.16805579773321713"/>
    <n v="0.1616416184971099"/>
    <n v="0.15590000000000001"/>
    <n v="-0.12402688542311403"/>
    <n v="-0.12624347826086951"/>
    <n v="0.1404213717453113"/>
    <n v="-0.1519003367685412"/>
    <x v="248"/>
    <n v="-0.34405232854177265"/>
    <x v="248"/>
    <n v="59"/>
    <n v="46"/>
    <n v="130"/>
    <n v="79"/>
    <x v="194"/>
    <x v="122"/>
    <s v="No star"/>
    <s v="1 star"/>
    <s v="1 star"/>
    <s v="ODF+"/>
    <s v="ODF+"/>
    <s v="ODF+"/>
    <n v="534.52"/>
    <n v="1500"/>
    <n v="35.630000000000003"/>
    <n v="300"/>
    <n v="1500"/>
    <n v="20"/>
    <n v="1363"/>
    <n v="1500"/>
    <n v="90.87"/>
    <n v="1271.49"/>
    <n v="1500"/>
    <n v="84.77"/>
    <n v="3469.01"/>
    <n v="6000"/>
    <n v="57.82"/>
    <n v="1333.88"/>
    <n v="2400"/>
    <n v="55.58"/>
    <n v="1333.88"/>
    <n v="2400"/>
    <n v="55.57833333333334"/>
    <n v="1004.82"/>
    <n v="1800"/>
    <n v="55.82"/>
    <n v="1004.82"/>
    <n v="1800"/>
    <n v="55.823333333333338"/>
    <n v="500"/>
    <n v="1800"/>
    <n v="27.78"/>
    <n v="500"/>
    <n v="1800"/>
    <n v="27.777777777777779"/>
    <n v="2838.69"/>
    <n v="6000"/>
    <n v="47.31"/>
    <n v="2838.69"/>
    <n v="6000"/>
    <n v="47.311500000000002"/>
    <n v="834.52"/>
    <n v="3000"/>
    <n v="27.82"/>
    <n v="1833.88"/>
    <n v="4200"/>
    <n v="43.66"/>
    <n v="1833.88"/>
    <n v="4200"/>
    <n v="43.663809523809526"/>
  </r>
  <r>
    <n v="252"/>
    <x v="251"/>
    <s v="Nagpur"/>
    <s v="Nagpur"/>
    <n v="53971"/>
    <x v="1"/>
    <n v="2214"/>
    <n v="2072"/>
    <n v="2072"/>
    <n v="3325"/>
    <n v="3178"/>
    <n v="3178"/>
    <n v="3595.3"/>
    <n v="3469.2"/>
    <n v="3469.2"/>
    <n v="4328.8"/>
    <n v="4328.8"/>
    <n v="0.78568654019873541"/>
    <n v="0.92115830115830111"/>
    <n v="0.92115830115830111"/>
    <n v="0.18902556390977451"/>
    <n v="0.25256135934550028"/>
    <n v="0.25256135934550028"/>
    <n v="9.9632854003838353E-2"/>
    <x v="250"/>
    <x v="250"/>
    <x v="250"/>
    <x v="250"/>
    <n v="306.24"/>
    <n v="913.6"/>
    <n v="915"/>
    <n v="706.64"/>
    <n v="1509.3"/>
    <n v="1509.3"/>
    <n v="829.22"/>
    <n v="1623.2"/>
    <n v="1623.2"/>
    <n v="1999.6"/>
    <n v="1999.6"/>
    <n v="2.7140478056426334"/>
    <n v="0.81476576182136606"/>
    <n v="0.81198907103825135"/>
    <n v="0.60957488961847639"/>
    <n v="9.850261710726832E-2"/>
    <n v="9.850261710726832E-2"/>
    <n v="0.37163840717782987"/>
    <n v="2.1420650566781656E-2"/>
    <x v="249"/>
    <n v="-0.17084916983396675"/>
    <x v="249"/>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x v="14"/>
    <n v="0"/>
    <x v="5"/>
    <n v="855.72"/>
    <n v="860.25"/>
    <n v="865"/>
    <n v="1100"/>
    <n v="1147.0899999999999"/>
    <n v="1150"/>
    <n v="1163.58"/>
    <n v="1243.93"/>
    <n v="1243.93"/>
    <n v="1508.87"/>
    <n v="1508.87"/>
    <n v="0.39751320525405515"/>
    <n v="0.42129613484452205"/>
    <n v="0.41349132947976885"/>
    <n v="8.7163636363636457E-2"/>
    <n v="6.5888465595550616E-2"/>
    <n v="6.3191304347826147E-2"/>
    <n v="2.7759157084171423E-2"/>
    <n v="-1.7090993866214328E-2"/>
    <x v="249"/>
    <n v="-0.18967836858046078"/>
    <x v="249"/>
    <n v="16"/>
    <n v="16"/>
    <n v="12"/>
    <n v="11"/>
    <x v="192"/>
    <x v="80"/>
    <s v="No star"/>
    <s v="3 star"/>
    <s v="3 star"/>
    <s v="ODF++"/>
    <s v="ODF++"/>
    <s v="ODF++"/>
    <n v="1137.3900000000001"/>
    <n v="1500"/>
    <n v="75.83"/>
    <n v="500"/>
    <n v="1500"/>
    <n v="33.33"/>
    <n v="1120.24"/>
    <n v="1500"/>
    <n v="74.680000000000007"/>
    <n v="1195.8800000000001"/>
    <n v="1500"/>
    <n v="79.73"/>
    <n v="3953.51"/>
    <n v="6000"/>
    <n v="65.89"/>
    <n v="1657.97"/>
    <n v="2400"/>
    <n v="69.08"/>
    <n v="1657.97"/>
    <n v="2400"/>
    <n v="69.08208333333333"/>
    <n v="1222.67"/>
    <n v="1800"/>
    <n v="67.930000000000007"/>
    <n v="1222.67"/>
    <n v="1800"/>
    <n v="67.926111111111126"/>
    <n v="1100"/>
    <n v="1800"/>
    <n v="61.11"/>
    <n v="1100"/>
    <n v="1800"/>
    <n v="61.111111111111114"/>
    <n v="3980.64"/>
    <n v="6000"/>
    <n v="66.34"/>
    <n v="3980.64"/>
    <n v="6000"/>
    <n v="66.344000000000008"/>
    <n v="1637.39"/>
    <n v="3000"/>
    <n v="54.58"/>
    <n v="2757.97"/>
    <n v="4200"/>
    <n v="65.67"/>
    <n v="2757.97"/>
    <n v="4200"/>
    <n v="65.665952380952376"/>
  </r>
  <r>
    <n v="253"/>
    <x v="252"/>
    <s v="Nagpur"/>
    <s v="Nagpur"/>
    <n v="54148"/>
    <x v="1"/>
    <n v="2214"/>
    <n v="2072"/>
    <n v="2072"/>
    <n v="3325"/>
    <n v="3178"/>
    <n v="3178"/>
    <n v="3595.3"/>
    <n v="3469.2"/>
    <n v="3469.2"/>
    <n v="4328.8"/>
    <n v="4328.8"/>
    <n v="0.93123757904245719"/>
    <n v="0.69411196911196904"/>
    <n v="0.69411196911196904"/>
    <n v="0.28594285714285722"/>
    <n v="0.10453115166771548"/>
    <n v="0.10453115166771548"/>
    <n v="0.18926376102133341"/>
    <x v="251"/>
    <x v="251"/>
    <x v="251"/>
    <x v="251"/>
    <n v="306.24"/>
    <n v="913.6"/>
    <n v="915"/>
    <n v="706.64"/>
    <n v="1509.3"/>
    <n v="1509.3"/>
    <n v="829.22"/>
    <n v="1623.2"/>
    <n v="1623.2"/>
    <n v="1999.6"/>
    <n v="1999.6"/>
    <n v="2.5268416927899682"/>
    <n v="0.84177977232924694"/>
    <n v="0.83896174863387984"/>
    <n v="0.52844446960262648"/>
    <n v="0.11485456834294053"/>
    <n v="0.11485456834294053"/>
    <n v="0.30250114565495273"/>
    <n v="3.6625184820108451E-2"/>
    <x v="250"/>
    <n v="-0.15850670134026798"/>
    <x v="250"/>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53269761136820448"/>
    <n v="0.54321418192385929"/>
    <n v="0.53473988439306352"/>
    <n v="0.19232727272727268"/>
    <n v="0.15731982669188996"/>
    <n v="0.15439130434782605"/>
    <n v="0.12717647261039208"/>
    <n v="6.7222432130425253E-2"/>
    <x v="250"/>
    <n v="-0.12016939829143661"/>
    <x v="250"/>
    <n v="8"/>
    <n v="8"/>
    <n v="31"/>
    <n v="25"/>
    <x v="17"/>
    <x v="135"/>
    <s v="No star"/>
    <s v="No star"/>
    <s v="No star"/>
    <s v="ODF++"/>
    <s v="ODF++"/>
    <s v="ODF++"/>
    <n v="1080.06"/>
    <n v="1500"/>
    <n v="72"/>
    <n v="500"/>
    <n v="1500"/>
    <n v="33.33"/>
    <n v="1384.15"/>
    <n v="1500"/>
    <n v="92.28"/>
    <n v="1311.56"/>
    <n v="1500"/>
    <n v="87.44"/>
    <n v="4275.76"/>
    <n v="6000"/>
    <n v="71.260000000000005"/>
    <n v="1682.65"/>
    <n v="2400"/>
    <n v="70.11"/>
    <n v="1682.65"/>
    <n v="2400"/>
    <n v="70.11041666666668"/>
    <n v="1327.55"/>
    <n v="1800"/>
    <n v="73.75"/>
    <n v="1327.55"/>
    <n v="1800"/>
    <n v="73.75277777777778"/>
    <n v="500"/>
    <n v="1800"/>
    <n v="27.78"/>
    <n v="500"/>
    <n v="1800"/>
    <n v="27.777777777777779"/>
    <n v="3510.2"/>
    <n v="6000"/>
    <n v="58.5"/>
    <n v="3510.2"/>
    <n v="6000"/>
    <n v="58.50333333333333"/>
    <n v="1580.06"/>
    <n v="3000"/>
    <n v="52.67"/>
    <n v="2182.65"/>
    <n v="4200"/>
    <n v="51.97"/>
    <n v="2182.65"/>
    <n v="4200"/>
    <n v="51.967857142857142"/>
  </r>
  <r>
    <n v="254"/>
    <x v="253"/>
    <s v="Nagpur"/>
    <s v="Nagpur"/>
    <n v="37667"/>
    <x v="2"/>
    <n v="2214"/>
    <n v="2072"/>
    <n v="2072"/>
    <n v="3325"/>
    <n v="3178"/>
    <n v="3178"/>
    <n v="3400"/>
    <n v="3298.6"/>
    <n v="3298.6"/>
    <n v="4601.3999999999996"/>
    <n v="4601.3999999999996"/>
    <n v="0.66718157181571813"/>
    <n v="0.75289575289575295"/>
    <n v="0.75289575289575295"/>
    <n v="0.11011729323308267"/>
    <n v="0.14285714285714285"/>
    <n v="0.14285714285714285"/>
    <n v="8.5629411764705843E-2"/>
    <x v="252"/>
    <x v="252"/>
    <x v="252"/>
    <x v="252"/>
    <n v="306.24"/>
    <n v="913.6"/>
    <n v="915"/>
    <n v="706.64"/>
    <n v="1509.3"/>
    <n v="1509.3"/>
    <n v="737.03"/>
    <n v="1543.8"/>
    <n v="1543.8"/>
    <n v="2033.9"/>
    <n v="2033.9"/>
    <n v="1.3774490595611286"/>
    <n v="0.78812390542907185"/>
    <n v="0.78538797814207661"/>
    <n v="3.0326616098720796E-2"/>
    <n v="8.2375935864308067E-2"/>
    <n v="8.2375935864308067E-2"/>
    <n v="-1.2156899990502318E-2"/>
    <n v="5.8187589065941285E-2"/>
    <x v="251"/>
    <n v="-0.19679925266728943"/>
    <x v="251"/>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42149301173280984"/>
    <n v="0.50930543446672494"/>
    <n v="0.50101734104046258"/>
    <n v="0.10581818181818189"/>
    <n v="0.13189026144417632"/>
    <n v="0.12902608695652185"/>
    <n v="9.1010197949647084E-2"/>
    <n v="9.587353033026963E-2"/>
    <x v="251"/>
    <n v="-0.15241601712950256"/>
    <x v="251"/>
    <n v="40"/>
    <n v="33"/>
    <n v="43"/>
    <n v="38"/>
    <x v="13"/>
    <x v="58"/>
    <s v="No star"/>
    <s v="1 star"/>
    <s v="1 star"/>
    <s v="ODF++"/>
    <s v="ODF++"/>
    <s v="ODF++"/>
    <n v="728.07"/>
    <n v="1500"/>
    <n v="48.54"/>
    <n v="500"/>
    <n v="1500"/>
    <n v="33.33"/>
    <n v="1246.67"/>
    <n v="1500"/>
    <n v="83.11"/>
    <n v="1216.4000000000001"/>
    <n v="1500"/>
    <n v="81.09"/>
    <n v="3691.14"/>
    <n v="6000"/>
    <n v="61.52"/>
    <n v="1633.63"/>
    <n v="2400"/>
    <n v="68.069999999999993"/>
    <n v="1633.63"/>
    <n v="2400"/>
    <n v="68.067916666666676"/>
    <n v="1298.3800000000001"/>
    <n v="1800"/>
    <n v="72.13"/>
    <n v="1298.3800000000001"/>
    <n v="1800"/>
    <n v="72.132222222222225"/>
    <n v="700"/>
    <n v="1800"/>
    <n v="38.89"/>
    <n v="700"/>
    <n v="1800"/>
    <n v="38.888888888888893"/>
    <n v="3632"/>
    <n v="6000"/>
    <n v="60.53"/>
    <n v="3632"/>
    <n v="6000"/>
    <n v="60.533333333333331"/>
    <n v="1228.07"/>
    <n v="3000"/>
    <n v="40.94"/>
    <n v="2333.63"/>
    <n v="4200"/>
    <n v="55.56"/>
    <n v="2333.63"/>
    <n v="4200"/>
    <n v="55.562619047619052"/>
  </r>
  <r>
    <n v="255"/>
    <x v="254"/>
    <s v="Wardha"/>
    <s v="Nagpur"/>
    <n v="42822"/>
    <x v="2"/>
    <n v="2214"/>
    <n v="2072"/>
    <n v="2072"/>
    <n v="3325"/>
    <n v="3178"/>
    <n v="3178"/>
    <n v="3400"/>
    <n v="3298.6"/>
    <n v="3298.6"/>
    <n v="4601.3999999999996"/>
    <n v="4601.3999999999996"/>
    <n v="0.18511743450767837"/>
    <n v="0.64396718146718157"/>
    <n v="0.64396718146718157"/>
    <n v="-0.21087218045112785"/>
    <n v="7.1837633731906922E-2"/>
    <n v="7.1837633731906922E-2"/>
    <n v="-0.2282794117647059"/>
    <x v="253"/>
    <x v="253"/>
    <x v="253"/>
    <x v="253"/>
    <n v="306.24"/>
    <n v="913.6"/>
    <n v="915"/>
    <n v="706.64"/>
    <n v="1509.3"/>
    <n v="1509.3"/>
    <n v="737.03"/>
    <n v="1543.8"/>
    <n v="1543.8"/>
    <n v="2033.9"/>
    <n v="2033.9"/>
    <n v="0.84404388714733547"/>
    <n v="0.91104422066549917"/>
    <n v="0.90812021857923508"/>
    <n v="-0.20083776746292306"/>
    <n v="0.15678128933942895"/>
    <n v="0.15678128933942895"/>
    <n v="-0.23378966934860176"/>
    <n v="0.13093017230211174"/>
    <x v="252"/>
    <n v="-0.14158513201239001"/>
    <x v="252"/>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26107839012761191"/>
    <n v="0.34888695146759674"/>
    <n v="0.34147976878612729"/>
    <n v="-1.8972727272727172E-2"/>
    <n v="1.1585838948992835E-2"/>
    <n v="9.0260869565218348E-3"/>
    <n v="-3.2109639170172073E-2"/>
    <n v="-2.0602807248541813E-2"/>
    <x v="252"/>
    <n v="-0.24250257856462068"/>
    <x v="252"/>
    <n v="171"/>
    <n v="93"/>
    <n v="63"/>
    <n v="54"/>
    <x v="28"/>
    <x v="121"/>
    <s v="No star"/>
    <s v="No star"/>
    <s v="No star"/>
    <s v="ODF+"/>
    <s v="ODF++"/>
    <s v="ODF++"/>
    <n v="564.72"/>
    <n v="1500"/>
    <n v="37.65"/>
    <n v="300"/>
    <n v="1500"/>
    <n v="20"/>
    <n v="680"/>
    <n v="1500"/>
    <n v="45.33"/>
    <n v="1079.1300000000001"/>
    <n v="1500"/>
    <n v="71.94"/>
    <n v="2623.85"/>
    <n v="6000"/>
    <n v="43.73"/>
    <n v="1745.93"/>
    <n v="2400"/>
    <n v="72.75"/>
    <n v="1745.93"/>
    <n v="2400"/>
    <n v="72.747083333333336"/>
    <n v="1160.3800000000001"/>
    <n v="1800"/>
    <n v="64.47"/>
    <n v="1160.3800000000001"/>
    <n v="1800"/>
    <n v="64.465555555555568"/>
    <n v="500"/>
    <n v="1800"/>
    <n v="27.78"/>
    <n v="500"/>
    <n v="1800"/>
    <n v="27.777777777777779"/>
    <n v="3406.3"/>
    <n v="6000"/>
    <n v="56.77"/>
    <n v="3406.3"/>
    <n v="6000"/>
    <n v="56.771666666666661"/>
    <n v="864.72"/>
    <n v="3000"/>
    <n v="28.82"/>
    <n v="2245.9299999999998"/>
    <n v="4200"/>
    <n v="53.47"/>
    <n v="2245.9299999999998"/>
    <n v="4200"/>
    <n v="53.474523809523809"/>
  </r>
  <r>
    <n v="256"/>
    <x v="255"/>
    <s v="Wardha"/>
    <s v="Nagpur"/>
    <n v="5634"/>
    <x v="3"/>
    <n v="2214"/>
    <n v="2072"/>
    <n v="2072"/>
    <n v="3325"/>
    <n v="3178"/>
    <n v="3178"/>
    <n v="3070.1"/>
    <n v="2928.3"/>
    <n v="2928.3"/>
    <n v="4349.2"/>
    <n v="4349.2"/>
    <n v="8.8121047877145392E-2"/>
    <n v="0.18576254826254832"/>
    <n v="0.18576254826254832"/>
    <n v="-0.2754586466165414"/>
    <n v="-0.22690371302706103"/>
    <n v="-0.22690371302706103"/>
    <n v="-0.21530243314550015"/>
    <x v="254"/>
    <x v="254"/>
    <x v="254"/>
    <x v="254"/>
    <n v="306.24"/>
    <n v="913.6"/>
    <n v="915"/>
    <n v="706.64"/>
    <n v="1509.3"/>
    <n v="1509.3"/>
    <n v="593.21"/>
    <n v="1412.08"/>
    <n v="1412.08"/>
    <n v="1984.11"/>
    <n v="1984.11"/>
    <n v="0.30058124346917453"/>
    <n v="0.41563047285464089"/>
    <n v="0.41346448087431686"/>
    <n v="-0.43636080606815347"/>
    <n v="-0.14309945007619429"/>
    <n v="-0.14309945007619429"/>
    <n v="-0.3285851553412788"/>
    <n v="-8.4102883689309391E-2"/>
    <x v="253"/>
    <n v="-0.34816114025936062"/>
    <x v="253"/>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17236946664796896"/>
    <n v="3.8593432141819819E-3"/>
    <n v="-1.6531791907513872E-3"/>
    <n v="-8.7981818181818161E-2"/>
    <n v="-0.24716456424517683"/>
    <n v="-0.24906956521739126"/>
    <n v="-5.0475604562017821E-2"/>
    <n v="-0.18708286658320067"/>
    <x v="253"/>
    <n v="-0.4184517997238964"/>
    <x v="253"/>
    <n v="339"/>
    <n v="155"/>
    <n v="361"/>
    <n v="145"/>
    <x v="195"/>
    <x v="164"/>
    <s v="No star"/>
    <s v="No star"/>
    <s v="No star"/>
    <s v="ODF"/>
    <s v="ODF+"/>
    <s v="ODF+"/>
    <n v="398.29"/>
    <n v="1500"/>
    <n v="26.55"/>
    <n v="200"/>
    <n v="1500"/>
    <n v="13.33"/>
    <n v="807.58"/>
    <n v="1500"/>
    <n v="53.84"/>
    <n v="1003.22"/>
    <n v="1500"/>
    <n v="66.88"/>
    <n v="2409.1"/>
    <n v="6000"/>
    <n v="40.15"/>
    <n v="1293.32"/>
    <n v="2400"/>
    <n v="53.89"/>
    <n v="1293.32"/>
    <n v="2400"/>
    <n v="53.888333333333328"/>
    <n v="863.57"/>
    <n v="1800"/>
    <n v="47.98"/>
    <n v="863.57"/>
    <n v="1800"/>
    <n v="47.976111111111116"/>
    <n v="300"/>
    <n v="1800"/>
    <n v="16.670000000000002"/>
    <n v="300"/>
    <n v="1800"/>
    <n v="16.666666666666664"/>
    <n v="2456.9"/>
    <n v="6000"/>
    <n v="40.950000000000003"/>
    <n v="2456.9"/>
    <n v="6000"/>
    <n v="40.948333333333338"/>
    <n v="598.29"/>
    <n v="3000"/>
    <n v="19.940000000000001"/>
    <n v="1593.32"/>
    <n v="4200"/>
    <n v="37.94"/>
    <n v="1593.32"/>
    <n v="4200"/>
    <n v="37.936190476190475"/>
  </r>
  <r>
    <n v="257"/>
    <x v="256"/>
    <s v="Wardha"/>
    <s v="Nagpur"/>
    <n v="19288"/>
    <x v="3"/>
    <n v="2214"/>
    <n v="2072"/>
    <n v="2072"/>
    <n v="3325"/>
    <n v="3178"/>
    <n v="3178"/>
    <n v="3070.1"/>
    <n v="2928.3"/>
    <n v="2928.3"/>
    <n v="4349.2"/>
    <n v="4349.2"/>
    <n v="0.37535230352303534"/>
    <n v="0.67388513513513515"/>
    <n v="0.67388513513513515"/>
    <n v="-8.420150375939843E-2"/>
    <n v="9.1343612334801746E-2"/>
    <n v="9.1343612334801746E-2"/>
    <n v="-8.1658577896484511E-3"/>
    <x v="255"/>
    <x v="255"/>
    <x v="255"/>
    <x v="255"/>
    <n v="306.24"/>
    <n v="913.6"/>
    <n v="915"/>
    <n v="706.64"/>
    <n v="1509.3"/>
    <n v="1509.3"/>
    <n v="593.21"/>
    <n v="1412.08"/>
    <n v="1412.08"/>
    <n v="1984.11"/>
    <n v="1984.11"/>
    <n v="1.0733085161964471"/>
    <n v="0.93250875656742549"/>
    <n v="0.92955191256830594"/>
    <n v="-0.10148024453752977"/>
    <n v="0.16977406744848605"/>
    <n v="0.16977406744848605"/>
    <n v="7.032922573793414E-2"/>
    <n v="0.2503115970766529"/>
    <x v="254"/>
    <n v="-0.11016022297150861"/>
    <x v="254"/>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57419483008460703"/>
    <n v="0.39814007555943037"/>
    <n v="0.39046242774566475"/>
    <n v="0.22460909090909084"/>
    <n v="4.8522783739724074E-2"/>
    <n v="4.5869565217391307E-2"/>
    <n v="0.27497042260186455"/>
    <n v="0.13220246444070005"/>
    <x v="254"/>
    <n v="-0.19004006868918147"/>
    <x v="254"/>
    <n v="151"/>
    <n v="96"/>
    <n v="48"/>
    <n v="38"/>
    <x v="42"/>
    <x v="58"/>
    <s v="No star"/>
    <s v="No star"/>
    <s v="No star"/>
    <s v="ODF+"/>
    <s v="ODF++"/>
    <s v="ODF++"/>
    <n v="634.92999999999995"/>
    <n v="1500"/>
    <n v="42.33"/>
    <n v="300"/>
    <n v="1500"/>
    <n v="20"/>
    <n v="763.04"/>
    <n v="1500"/>
    <n v="50.87"/>
    <n v="1347.07"/>
    <n v="1500"/>
    <n v="89.8"/>
    <n v="3045.03"/>
    <n v="6000"/>
    <n v="50.75"/>
    <n v="1765.54"/>
    <n v="2400"/>
    <n v="73.56"/>
    <n v="1765.54"/>
    <n v="2400"/>
    <n v="73.564166666666665"/>
    <n v="1202.75"/>
    <n v="1800"/>
    <n v="66.819999999999993"/>
    <n v="1202.75"/>
    <n v="1800"/>
    <n v="66.819444444444443"/>
    <n v="500"/>
    <n v="1800"/>
    <n v="27.78"/>
    <n v="500"/>
    <n v="1800"/>
    <n v="27.777777777777779"/>
    <n v="3468.29"/>
    <n v="6000"/>
    <n v="57.8"/>
    <n v="3468.29"/>
    <n v="6000"/>
    <n v="57.804833333333328"/>
    <n v="934.93"/>
    <n v="3000"/>
    <n v="31.16"/>
    <n v="2265.54"/>
    <n v="4200"/>
    <n v="53.94"/>
    <n v="2265.54"/>
    <n v="4200"/>
    <n v="53.941428571428574"/>
  </r>
  <r>
    <n v="258"/>
    <x v="257"/>
    <s v="Wardha"/>
    <s v="Nagpur"/>
    <n v="101805"/>
    <x v="0"/>
    <n v="2214"/>
    <n v="2072"/>
    <n v="2072"/>
    <n v="3325"/>
    <n v="3178"/>
    <n v="3178"/>
    <n v="3878.5"/>
    <n v="3782.7"/>
    <n v="3782.7"/>
    <n v="4344.1000000000004"/>
    <n v="4344.1000000000004"/>
    <n v="0.54296747967479675"/>
    <n v="0.59057432432432433"/>
    <n v="0.59057432432432433"/>
    <n v="2.7407518796992512E-2"/>
    <n v="3.7026431718061699E-2"/>
    <n v="3.7026431718061699E-2"/>
    <n v="-0.11921361351037769"/>
    <x v="256"/>
    <x v="256"/>
    <x v="256"/>
    <x v="256"/>
    <n v="306.24"/>
    <n v="913.6"/>
    <n v="915"/>
    <n v="706.64"/>
    <n v="1509.3"/>
    <n v="1509.3"/>
    <n v="948.15"/>
    <n v="1786.5"/>
    <n v="1786.5"/>
    <n v="2014.9"/>
    <n v="2014.9"/>
    <n v="1.4786442006269589"/>
    <n v="0.68744527145359025"/>
    <n v="0.68486338797814217"/>
    <n v="7.4182044605456757E-2"/>
    <n v="2.1433777247730827E-2"/>
    <n v="2.1433777247730827E-2"/>
    <n v="-0.1994304698623636"/>
    <n v="-0.13705569549398261"/>
    <x v="255"/>
    <n v="-0.23487517990967294"/>
    <x v="255"/>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x v="5"/>
    <n v="-0.50980392156862742"/>
    <x v="3"/>
    <n v="855.72"/>
    <n v="860.25"/>
    <n v="865"/>
    <n v="1100"/>
    <n v="1147.0899999999999"/>
    <n v="1150"/>
    <n v="1201.1099999999999"/>
    <n v="1344.7"/>
    <n v="1344.7"/>
    <n v="1496.04"/>
    <n v="1496.04"/>
    <n v="0.33346188005422323"/>
    <n v="0.45775065387968611"/>
    <n v="0.44974566473988437"/>
    <n v="3.7336363636363577E-2"/>
    <n v="9.3227209721992221E-2"/>
    <n v="9.0460869565217372E-2"/>
    <n v="-4.9987095270208365E-2"/>
    <n v="-6.7427679036216312E-2"/>
    <x v="255"/>
    <n v="-0.16176706505173657"/>
    <x v="255"/>
    <n v="92"/>
    <n v="26"/>
    <n v="96"/>
    <n v="27"/>
    <x v="49"/>
    <x v="165"/>
    <s v="No star"/>
    <s v="No star"/>
    <s v="No star"/>
    <s v="ODF+"/>
    <s v="ODF++"/>
    <s v="ODF++"/>
    <n v="759.06"/>
    <n v="1500"/>
    <n v="50.6"/>
    <n v="300"/>
    <n v="1500"/>
    <n v="20"/>
    <n v="1216"/>
    <n v="1500"/>
    <n v="81.069999999999993"/>
    <n v="1141.07"/>
    <n v="1500"/>
    <n v="76.069999999999993"/>
    <n v="3416.13"/>
    <n v="6000"/>
    <n v="56.94"/>
    <n v="1541.65"/>
    <n v="2400"/>
    <n v="64.239999999999995"/>
    <n v="1541.65"/>
    <n v="2400"/>
    <n v="64.235416666666666"/>
    <n v="1254.03"/>
    <n v="1800"/>
    <n v="69.67"/>
    <n v="1254.03"/>
    <n v="1800"/>
    <n v="69.668333333333337"/>
    <n v="500"/>
    <n v="1800"/>
    <n v="27.78"/>
    <n v="500"/>
    <n v="1800"/>
    <n v="27.777777777777779"/>
    <n v="3295.67"/>
    <n v="6000"/>
    <n v="54.93"/>
    <n v="3295.67"/>
    <n v="6000"/>
    <n v="54.927833333333332"/>
    <n v="1059.06"/>
    <n v="3000"/>
    <n v="35.299999999999997"/>
    <n v="2041.65"/>
    <n v="4200"/>
    <n v="48.61"/>
    <n v="2041.65"/>
    <n v="4200"/>
    <n v="48.610714285714288"/>
  </r>
  <r>
    <n v="259"/>
    <x v="258"/>
    <s v="Wardha"/>
    <s v="Nagpur"/>
    <n v="60158"/>
    <x v="1"/>
    <n v="2214"/>
    <n v="2072"/>
    <n v="2072"/>
    <n v="3325"/>
    <n v="3178"/>
    <n v="3178"/>
    <n v="3595.3"/>
    <n v="3469.2"/>
    <n v="3469.2"/>
    <n v="4328.8"/>
    <n v="4328.8"/>
    <n v="0.47805329719963857"/>
    <n v="0.27654440154440152"/>
    <n v="0.27654440154440152"/>
    <n v="-1.5816541353383503E-2"/>
    <n v="-0.16771554436752675"/>
    <n v="-0.16771554436752675"/>
    <n v="-8.980891719745232E-2"/>
    <x v="257"/>
    <x v="257"/>
    <x v="257"/>
    <x v="257"/>
    <n v="306.24"/>
    <n v="913.6"/>
    <n v="915"/>
    <n v="706.64"/>
    <n v="1509.3"/>
    <n v="1509.3"/>
    <n v="829.22"/>
    <n v="1623.2"/>
    <n v="1623.2"/>
    <n v="1999.6"/>
    <n v="1999.6"/>
    <n v="0.59583986415882961"/>
    <n v="0.50744308231173385"/>
    <n v="0.505136612021858"/>
    <n v="-0.30840314728857693"/>
    <n v="-8.7524017756575839E-2"/>
    <n v="-8.7524017756575839E-2"/>
    <n v="-0.41063891367791422"/>
    <n v="-0.15155248891079348"/>
    <x v="256"/>
    <n v="-0.31126225245049005"/>
    <x v="256"/>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32718646286168374"/>
    <n v="0.12502179598953786"/>
    <n v="0.11884393063583809"/>
    <n v="3.2454545454545493E-2"/>
    <n v="-0.15629985441421335"/>
    <n v="-0.1584347826086957"/>
    <n v="-2.3960535588442466E-2"/>
    <n v="-0.22198194432162588"/>
    <x v="256"/>
    <n v="-0.35859285425517107"/>
    <x v="256"/>
    <n v="49"/>
    <n v="29"/>
    <n v="87"/>
    <n v="42"/>
    <x v="109"/>
    <x v="40"/>
    <s v="No star"/>
    <s v="No star"/>
    <s v="No star"/>
    <s v="ODF+"/>
    <s v="ODF+"/>
    <s v="ODF+"/>
    <n v="488.71"/>
    <n v="1500"/>
    <n v="32.58"/>
    <n v="300"/>
    <n v="1500"/>
    <n v="20"/>
    <n v="1348"/>
    <n v="1500"/>
    <n v="89.87"/>
    <n v="1135.7"/>
    <n v="1500"/>
    <n v="75.709999999999994"/>
    <n v="3272.41"/>
    <n v="6000"/>
    <n v="54.54"/>
    <n v="1377.2"/>
    <n v="2400"/>
    <n v="57.38"/>
    <n v="1377.2"/>
    <n v="2400"/>
    <n v="57.383333333333333"/>
    <n v="967.8"/>
    <n v="1800"/>
    <n v="53.77"/>
    <n v="967.8"/>
    <n v="1800"/>
    <n v="53.766666666666666"/>
    <n v="300"/>
    <n v="1800"/>
    <n v="16.670000000000002"/>
    <n v="300"/>
    <n v="1800"/>
    <n v="16.666666666666664"/>
    <n v="2645"/>
    <n v="6000"/>
    <n v="44.08"/>
    <n v="2645"/>
    <n v="6000"/>
    <n v="44.083333333333336"/>
    <n v="788.71"/>
    <n v="3000"/>
    <n v="26.29"/>
    <n v="1677.2"/>
    <n v="4200"/>
    <n v="39.93"/>
    <n v="1677.2"/>
    <n v="4200"/>
    <n v="39.93333333333333"/>
  </r>
  <r>
    <n v="260"/>
    <x v="259"/>
    <s v="Wardha"/>
    <s v="Nagpur"/>
    <n v="33925"/>
    <x v="2"/>
    <n v="2214"/>
    <n v="2072"/>
    <n v="2072"/>
    <n v="3325"/>
    <n v="3178"/>
    <n v="3178"/>
    <n v="3400"/>
    <n v="3298.6"/>
    <n v="3298.6"/>
    <n v="4601.3999999999996"/>
    <n v="4601.3999999999996"/>
    <n v="0.32516260162601618"/>
    <n v="0.67599420849420844"/>
    <n v="0.67599420849420844"/>
    <n v="-0.11762105263157899"/>
    <n v="9.271869100062928E-2"/>
    <n v="9.271869100062928E-2"/>
    <n v="-0.13708529411764711"/>
    <x v="258"/>
    <x v="258"/>
    <x v="258"/>
    <x v="258"/>
    <n v="306.24"/>
    <n v="913.6"/>
    <n v="915"/>
    <n v="706.64"/>
    <n v="1509.3"/>
    <n v="1509.3"/>
    <n v="737.03"/>
    <n v="1543.8"/>
    <n v="1543.8"/>
    <n v="2033.9"/>
    <n v="2033.9"/>
    <n v="1.2882379832810866"/>
    <n v="0.77436514886164609"/>
    <n v="0.77165027322404367"/>
    <n v="-8.3352201969885461E-3"/>
    <n v="7.4047571721990321E-2"/>
    <n v="7.4047571721990321E-2"/>
    <n v="-4.922459058654325E-2"/>
    <n v="5.0045342660966441E-2"/>
    <x v="257"/>
    <n v="-0.20297949751708547"/>
    <x v="257"/>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50652082456878422"/>
    <n v="0.57117117117117111"/>
    <n v="0.56254335260115595"/>
    <n v="0.17196363636363643"/>
    <n v="0.17828592351079689"/>
    <n v="0.17530434782608686"/>
    <n v="0.1562699003524885"/>
    <n v="0.14079288312696761"/>
    <x v="257"/>
    <n v="-0.11767393887169846"/>
    <x v="257"/>
    <n v="121"/>
    <n v="79"/>
    <n v="56"/>
    <n v="49"/>
    <x v="196"/>
    <x v="166"/>
    <s v="No star"/>
    <s v="No star"/>
    <s v="No star"/>
    <s v="ODF+"/>
    <s v="ODF++"/>
    <s v="ODF++"/>
    <n v="700.75"/>
    <n v="1500"/>
    <n v="46.72"/>
    <n v="300"/>
    <n v="1500"/>
    <n v="20"/>
    <n v="644"/>
    <n v="1500"/>
    <n v="42.93"/>
    <n v="1289.1600000000001"/>
    <n v="1500"/>
    <n v="85.94"/>
    <n v="2933.91"/>
    <n v="6000"/>
    <n v="48.9"/>
    <n v="1621.06"/>
    <n v="2400"/>
    <n v="67.540000000000006"/>
    <n v="1621.06"/>
    <n v="2400"/>
    <n v="67.544166666666655"/>
    <n v="1351.6"/>
    <n v="1800"/>
    <n v="75.09"/>
    <n v="1351.6"/>
    <n v="1800"/>
    <n v="75.088888888888889"/>
    <n v="500"/>
    <n v="1800"/>
    <n v="27.78"/>
    <n v="500"/>
    <n v="1800"/>
    <n v="27.777777777777779"/>
    <n v="3472.66"/>
    <n v="6000"/>
    <n v="57.88"/>
    <n v="3472.66"/>
    <n v="6000"/>
    <n v="57.877666666666663"/>
    <n v="1000.75"/>
    <n v="3000"/>
    <n v="33.36"/>
    <n v="2121.06"/>
    <n v="4200"/>
    <n v="50.5"/>
    <n v="2121.06"/>
    <n v="4200"/>
    <n v="50.501428571428576"/>
  </r>
  <r>
    <n v="261"/>
    <x v="260"/>
    <s v="Wardha"/>
    <s v="Nagpur"/>
    <n v="6603"/>
    <x v="3"/>
    <n v="2214"/>
    <n v="2072"/>
    <n v="2072"/>
    <n v="3325"/>
    <n v="3178"/>
    <n v="3178"/>
    <n v="3070.1"/>
    <n v="2928.3"/>
    <n v="2928.3"/>
    <n v="4349.2"/>
    <n v="4349.2"/>
    <n v="0.40795392953929543"/>
    <n v="0.5525772200772201"/>
    <n v="0.5525772200772201"/>
    <n v="-6.2493233082706753E-2"/>
    <n v="1.2252989301447468E-2"/>
    <n v="1.2252989301447468E-2"/>
    <n v="1.5344777043093101E-2"/>
    <x v="259"/>
    <x v="259"/>
    <x v="259"/>
    <x v="259"/>
    <n v="306.24"/>
    <n v="913.6"/>
    <n v="915"/>
    <n v="706.64"/>
    <n v="1509.3"/>
    <n v="1509.3"/>
    <n v="593.21"/>
    <n v="1412.08"/>
    <n v="1412.08"/>
    <n v="1984.11"/>
    <n v="1984.11"/>
    <n v="0.96541927899686508"/>
    <n v="0.84815017513134849"/>
    <n v="0.84532240437158468"/>
    <n v="-0.14823672591418544"/>
    <n v="0.11871066057112574"/>
    <n v="0.11871066057112574"/>
    <n v="1.463225501930168E-2"/>
    <n v="0.19573253640020405"/>
    <x v="258"/>
    <n v="-0.14900383547283158"/>
    <x v="25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8050063104753886"/>
    <n v="0.42803836094158676"/>
    <n v="0.42019653179190752"/>
    <n v="-3.8636363636363638E-3"/>
    <n v="7.0944738425058287E-2"/>
    <n v="6.8234782608695671E-2"/>
    <n v="3.7101888221097008E-2"/>
    <n v="0.15641385283015324"/>
    <x v="258"/>
    <n v="-0.17271962018923195"/>
    <x v="258"/>
    <n v="133"/>
    <n v="87"/>
    <n v="94"/>
    <n v="59"/>
    <x v="197"/>
    <x v="167"/>
    <s v="No star"/>
    <s v="No star"/>
    <s v="No star"/>
    <s v="ODF+"/>
    <s v="ODF+"/>
    <s v="ODF+"/>
    <n v="601.89"/>
    <n v="1500"/>
    <n v="40.130000000000003"/>
    <n v="300"/>
    <n v="1500"/>
    <n v="20"/>
    <n v="1119.57"/>
    <n v="1500"/>
    <n v="74.64"/>
    <n v="1095.75"/>
    <n v="1500"/>
    <n v="73.05"/>
    <n v="3117.21"/>
    <n v="6000"/>
    <n v="51.95"/>
    <n v="1688.47"/>
    <n v="2400"/>
    <n v="70.349999999999994"/>
    <n v="1688.47"/>
    <n v="2400"/>
    <n v="70.352916666666658"/>
    <n v="1228.47"/>
    <n v="1800"/>
    <n v="68.25"/>
    <n v="1228.47"/>
    <n v="1800"/>
    <n v="68.248333333333335"/>
    <n v="300"/>
    <n v="1800"/>
    <n v="16.670000000000002"/>
    <n v="300"/>
    <n v="1800"/>
    <n v="16.666666666666664"/>
    <n v="3216.94"/>
    <n v="6000"/>
    <n v="53.62"/>
    <n v="3216.94"/>
    <n v="6000"/>
    <n v="53.615666666666669"/>
    <n v="901.89"/>
    <n v="3000"/>
    <n v="30.06"/>
    <n v="1988.47"/>
    <n v="4200"/>
    <n v="47.34"/>
    <n v="1988.47"/>
    <n v="4200"/>
    <n v="47.344523809523807"/>
  </r>
  <r>
    <n v="262"/>
    <x v="261"/>
    <s v="Wardha"/>
    <s v="Nagpur"/>
    <n v="10489"/>
    <x v="3"/>
    <n v="2214"/>
    <n v="2072"/>
    <n v="2072"/>
    <n v="3325"/>
    <n v="3178"/>
    <n v="3178"/>
    <n v="3070.1"/>
    <n v="2928.3"/>
    <n v="2928.3"/>
    <n v="4349.2"/>
    <n v="4349.2"/>
    <n v="0.31787262872628724"/>
    <n v="0.81742760617760624"/>
    <n v="0.81742760617760624"/>
    <n v="-0.12247518796992482"/>
    <n v="0.18493077407174324"/>
    <n v="0.18493077407174324"/>
    <n v="-4.9617276310217888E-2"/>
    <x v="260"/>
    <x v="260"/>
    <x v="260"/>
    <x v="260"/>
    <n v="306.24"/>
    <n v="913.6"/>
    <n v="915"/>
    <n v="706.64"/>
    <n v="1509.3"/>
    <n v="1509.3"/>
    <n v="593.21"/>
    <n v="1412.08"/>
    <n v="1412.08"/>
    <n v="1984.11"/>
    <n v="1984.11"/>
    <n v="0.68815308254963425"/>
    <n v="0.66671409807355519"/>
    <n v="0.66416393442622956"/>
    <n v="-0.26839692063851461"/>
    <n v="8.8849135360763807E-3"/>
    <n v="8.8849135360763807E-3"/>
    <n v="-0.12850423964531957"/>
    <n v="7.8345419522973289E-2"/>
    <x v="259"/>
    <n v="-0.23254759060737554"/>
    <x v="259"/>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0.26534380404805302"/>
    <n v="0.56117407730310953"/>
    <n v="0.55260115606936411"/>
    <n v="-1.565454545454548E-2"/>
    <n v="0.17078869138428554"/>
    <n v="0.16782608695652174"/>
    <n v="2.4826084898963627E-2"/>
    <n v="0.26422607336841419"/>
    <x v="259"/>
    <n v="-9.5592444190040093E-2"/>
    <x v="259"/>
    <n v="124"/>
    <n v="81"/>
    <n v="26"/>
    <n v="24"/>
    <x v="198"/>
    <x v="168"/>
    <s v="No star"/>
    <s v="3 star"/>
    <s v="3 star"/>
    <s v="ODF+"/>
    <s v="ODF+"/>
    <s v="ODF+"/>
    <n v="516.98"/>
    <n v="1500"/>
    <n v="34.47"/>
    <n v="300"/>
    <n v="1500"/>
    <n v="20"/>
    <n v="1018"/>
    <n v="1500"/>
    <n v="67.87"/>
    <n v="1082.78"/>
    <n v="1500"/>
    <n v="72.19"/>
    <n v="2917.77"/>
    <n v="6000"/>
    <n v="48.63"/>
    <n v="1522.71"/>
    <n v="2400"/>
    <n v="63.45"/>
    <n v="1522.71"/>
    <n v="2400"/>
    <n v="63.446250000000006"/>
    <n v="1343"/>
    <n v="1800"/>
    <n v="74.61"/>
    <n v="1343"/>
    <n v="1800"/>
    <n v="74.6111111111111"/>
    <n v="900"/>
    <n v="1800"/>
    <n v="50"/>
    <n v="900"/>
    <n v="1800"/>
    <n v="50"/>
    <n v="3765.71"/>
    <n v="6000"/>
    <n v="62.76"/>
    <n v="3765.71"/>
    <n v="6000"/>
    <n v="62.761833333333342"/>
    <n v="816.98"/>
    <n v="3000"/>
    <n v="27.23"/>
    <n v="2422.71"/>
    <n v="4200"/>
    <n v="57.68"/>
    <n v="2422.71"/>
    <n v="4200"/>
    <n v="57.683571428571433"/>
  </r>
  <r>
    <n v="263"/>
    <x v="262"/>
    <s v="Wardha"/>
    <s v="Nagpur"/>
    <n v="12858"/>
    <x v="3"/>
    <n v="2214"/>
    <n v="2072"/>
    <n v="2072"/>
    <n v="3325"/>
    <n v="3178"/>
    <n v="3178"/>
    <n v="3070.1"/>
    <n v="2928.3"/>
    <n v="2928.3"/>
    <n v="4349.2"/>
    <n v="4349.2"/>
    <n v="0.27797199638663045"/>
    <n v="0.29760135135135141"/>
    <n v="0.29760135135135141"/>
    <n v="-0.14904360902255645"/>
    <n v="-0.15398678414096914"/>
    <n v="-0.15398678414096914"/>
    <n v="-7.8391583336047718E-2"/>
    <x v="261"/>
    <x v="261"/>
    <x v="261"/>
    <x v="261"/>
    <n v="306.24"/>
    <n v="913.6"/>
    <n v="915"/>
    <n v="706.64"/>
    <n v="1509.3"/>
    <n v="1509.3"/>
    <n v="593.21"/>
    <n v="1412.08"/>
    <n v="1412.08"/>
    <n v="1984.11"/>
    <n v="1984.11"/>
    <n v="1.4223158307210029"/>
    <n v="0.65019702276707514"/>
    <n v="0.64767213114754085"/>
    <n v="4.9770746065889222E-2"/>
    <n v="-1.1130987875174344E-3"/>
    <n v="-1.1130987875174344E-3"/>
    <n v="0.25050150874058075"/>
    <n v="6.7659056144127788E-2"/>
    <x v="260"/>
    <n v="-0.24015301570981448"/>
    <x v="260"/>
    <n v="232.44"/>
    <n v="298.10000000000002"/>
    <n v="295"/>
    <n v="421.09"/>
    <n v="522.70000000000005"/>
    <n v="525"/>
    <n v="365.77"/>
    <n v="453.88"/>
    <n v="453.88"/>
    <n v="1100"/>
    <n v="1100"/>
    <n v="0.29065565307176044"/>
    <n v="-1"/>
    <n v="-1"/>
    <n v="-0.2875632287634472"/>
    <n v="-1"/>
    <n v="-1"/>
    <n v="-0.17981245044700217"/>
    <n v="-1"/>
    <x v="11"/>
    <n v="-1"/>
    <x v="6"/>
    <n v="855.72"/>
    <n v="860.25"/>
    <n v="865"/>
    <n v="1100"/>
    <n v="1147.0899999999999"/>
    <n v="1150"/>
    <n v="1056.55"/>
    <n v="1062.31"/>
    <n v="1062.31"/>
    <n v="1484.95"/>
    <n v="1484.95"/>
    <n v="0.28851727200486127"/>
    <n v="0.37286835222319092"/>
    <n v="0.3653294797687861"/>
    <n v="2.3727272727271818E-3"/>
    <n v="2.9570478340845162E-2"/>
    <n v="2.6965217391304339E-2"/>
    <n v="4.3594718659788888E-2"/>
    <n v="0.11173762837589786"/>
    <x v="260"/>
    <n v="-0.20468029226573289"/>
    <x v="260"/>
    <n v="219"/>
    <n v="120"/>
    <n v="272"/>
    <n v="123"/>
    <x v="91"/>
    <x v="169"/>
    <s v="No star"/>
    <s v="No star"/>
    <s v="No star"/>
    <s v="ODF+"/>
    <s v="No ODF"/>
    <s v="No ODF"/>
    <n v="741.81"/>
    <n v="1500"/>
    <n v="49.45"/>
    <n v="300"/>
    <n v="1500"/>
    <n v="20"/>
    <n v="685"/>
    <n v="1500"/>
    <n v="45.67"/>
    <n v="1102.6099999999999"/>
    <n v="1500"/>
    <n v="73.510000000000005"/>
    <n v="2829.43"/>
    <n v="6000"/>
    <n v="47.16"/>
    <n v="1507.62"/>
    <n v="2400"/>
    <n v="62.82"/>
    <n v="1507.62"/>
    <n v="2400"/>
    <n v="62.817499999999995"/>
    <n v="1181.01"/>
    <n v="1800"/>
    <n v="65.61"/>
    <n v="1181.01"/>
    <n v="1800"/>
    <n v="65.611666666666665"/>
    <n v="0"/>
    <n v="1800"/>
    <n v="0"/>
    <n v="0"/>
    <n v="1800"/>
    <n v="0"/>
    <n v="2688.63"/>
    <n v="6000"/>
    <n v="44.81"/>
    <n v="2688.63"/>
    <n v="6000"/>
    <n v="44.810500000000005"/>
    <n v="1041.81"/>
    <n v="3000"/>
    <n v="34.729999999999997"/>
    <n v="1507.62"/>
    <n v="4200"/>
    <n v="35.9"/>
    <n v="1507.62"/>
    <n v="4200"/>
    <n v="35.895714285714284"/>
  </r>
  <r>
    <n v="264"/>
    <x v="263"/>
    <s v="Wardha"/>
    <s v="Nagpur"/>
    <n v="111118"/>
    <x v="0"/>
    <n v="2214"/>
    <n v="2072"/>
    <n v="2072"/>
    <n v="3325"/>
    <n v="3178"/>
    <n v="3178"/>
    <n v="3878.5"/>
    <n v="3782.7"/>
    <n v="3782.7"/>
    <n v="4344.1000000000004"/>
    <n v="4344.1000000000004"/>
    <n v="0.70092592592592584"/>
    <n v="0.8254054054054053"/>
    <n v="0.8254054054054053"/>
    <n v="0.1325864661654135"/>
    <n v="0.1901321585903083"/>
    <n v="0.1901321585903083"/>
    <n v="-2.9044733788835913E-2"/>
    <x v="262"/>
    <x v="262"/>
    <x v="262"/>
    <x v="262"/>
    <n v="306.24"/>
    <n v="913.6"/>
    <n v="915"/>
    <n v="706.64"/>
    <n v="1509.3"/>
    <n v="1509.3"/>
    <n v="948.15"/>
    <n v="1786.5"/>
    <n v="1786.5"/>
    <n v="2014.9"/>
    <n v="2014.9"/>
    <n v="2.0776188610240336"/>
    <n v="0.88481830122591942"/>
    <n v="0.88193442622950824"/>
    <n v="0.33376259481489873"/>
    <n v="0.14090638044126422"/>
    <n v="0.14090638044126422"/>
    <n v="-5.9695195907820157E-3"/>
    <n v="-3.6120906801007539E-2"/>
    <x v="261"/>
    <n v="-0.14538190480917171"/>
    <x v="261"/>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x v="5"/>
    <n v="-0.50980392156862742"/>
    <x v="3"/>
    <n v="855.72"/>
    <n v="860.25"/>
    <n v="865"/>
    <n v="1100"/>
    <n v="1147.0899999999999"/>
    <n v="1150"/>
    <n v="1201.1099999999999"/>
    <n v="1344.7"/>
    <n v="1344.7"/>
    <n v="1496.04"/>
    <n v="1496.04"/>
    <n v="0.38835132987425786"/>
    <n v="0.81374019180470791"/>
    <n v="0.80378034682080923"/>
    <n v="8.00363636363636E-2"/>
    <n v="0.36019841511999939"/>
    <n v="0.35675652173913042"/>
    <n v="-1.0881601185569962E-2"/>
    <n v="0.16031085000371825"/>
    <x v="261"/>
    <n v="4.2933344028234552E-2"/>
    <x v="261"/>
    <n v="59"/>
    <n v="17"/>
    <n v="52"/>
    <n v="17"/>
    <x v="199"/>
    <x v="162"/>
    <s v="No star"/>
    <s v="No star"/>
    <s v="No star"/>
    <s v="ODF+"/>
    <s v="ODF++"/>
    <s v="ODF++"/>
    <n v="942.49"/>
    <n v="1500"/>
    <n v="62.83"/>
    <n v="300"/>
    <n v="1500"/>
    <n v="20"/>
    <n v="1335.32"/>
    <n v="1500"/>
    <n v="89.02"/>
    <n v="1188.04"/>
    <n v="1500"/>
    <n v="79.2"/>
    <n v="3765.85"/>
    <n v="6000"/>
    <n v="62.76"/>
    <n v="1721.97"/>
    <n v="2400"/>
    <n v="71.75"/>
    <n v="1721.97"/>
    <n v="2400"/>
    <n v="71.748750000000001"/>
    <n v="1560.27"/>
    <n v="1800"/>
    <n v="86.68"/>
    <n v="1560.27"/>
    <n v="1800"/>
    <n v="86.681666666666672"/>
    <n v="500"/>
    <n v="1800"/>
    <n v="27.78"/>
    <n v="500"/>
    <n v="1800"/>
    <n v="27.777777777777779"/>
    <n v="3782.24"/>
    <n v="6000"/>
    <n v="63.04"/>
    <n v="3782.24"/>
    <n v="6000"/>
    <n v="63.037333333333336"/>
    <n v="1242.49"/>
    <n v="3000"/>
    <n v="41.42"/>
    <n v="2221.9699999999998"/>
    <n v="4200"/>
    <n v="52.9"/>
    <n v="2221.9699999999998"/>
    <n v="4200"/>
    <n v="52.90404761904761"/>
  </r>
  <r>
    <n v="265"/>
    <x v="264"/>
    <s v="Ahmednagar"/>
    <s v="Nashik"/>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n v="1500"/>
    <n v="0"/>
    <m/>
    <n v="1500"/>
    <n v="0"/>
    <m/>
    <n v="1500"/>
    <n v="0"/>
    <m/>
    <n v="1500"/>
    <n v="0"/>
    <m/>
    <n v="6000"/>
    <n v="0"/>
    <m/>
    <n v="2400"/>
    <n v="0"/>
    <m/>
    <n v="2400"/>
    <n v="0"/>
    <m/>
    <n v="1800"/>
    <n v="0"/>
    <m/>
    <n v="1800"/>
    <n v="0"/>
    <m/>
    <n v="1800"/>
    <n v="0"/>
    <m/>
    <n v="1800"/>
    <n v="0"/>
    <m/>
    <n v="6000"/>
    <n v="0"/>
    <m/>
    <n v="6000"/>
    <n v="0"/>
    <n v="0"/>
    <n v="3000"/>
    <n v="0"/>
    <n v="0"/>
    <n v="4200"/>
    <n v="0"/>
    <n v="0"/>
    <n v="4200"/>
    <n v="0"/>
  </r>
  <r>
    <n v="266"/>
    <x v="265"/>
    <s v="Ahmednagar"/>
    <s v="Nashik"/>
    <n v="350859"/>
    <x v="0"/>
    <n v="2214"/>
    <n v="2072"/>
    <n v="2072"/>
    <n v="3325"/>
    <n v="3178"/>
    <n v="3178"/>
    <n v="3878.5"/>
    <n v="3782.7"/>
    <n v="3782.7"/>
    <n v="4344.1000000000004"/>
    <n v="4344.1000000000004"/>
    <n v="0.87336043360433602"/>
    <n v="1.0687017374517376"/>
    <n v="1.0687017374517376"/>
    <n v="0.24740451127819546"/>
    <n v="0.34875707992448091"/>
    <n v="0.34875707992448091"/>
    <n v="6.9387649864638357E-2"/>
    <x v="263"/>
    <x v="263"/>
    <x v="263"/>
    <x v="263"/>
    <n v="306.24"/>
    <n v="913.6"/>
    <n v="915"/>
    <n v="706.64"/>
    <n v="1509.3"/>
    <n v="1509.3"/>
    <n v="948.15"/>
    <n v="1786.5"/>
    <n v="1786.5"/>
    <n v="2014.9"/>
    <n v="2014.9"/>
    <n v="1.1496212121212119"/>
    <n v="0.91467819614711032"/>
    <n v="0.91174863387978144"/>
    <n v="-6.8408241820446095E-2"/>
    <n v="0.15898098456237994"/>
    <n v="0.15898098456237994"/>
    <n v="-0.30570057480356488"/>
    <n v="-2.0850825636719843E-2"/>
    <x v="262"/>
    <n v="-0.13184277135341707"/>
    <x v="262"/>
    <n v="232.44"/>
    <n v="298.10000000000002"/>
    <n v="295"/>
    <n v="421.09"/>
    <n v="522.70000000000005"/>
    <n v="525"/>
    <n v="566.66"/>
    <n v="651.51"/>
    <n v="651.51"/>
    <n v="1020"/>
    <n v="1020"/>
    <n v="2.871966959215281"/>
    <n v="2.6900369003690034"/>
    <n v="2.7288135593220337"/>
    <n v="1.1373103137096583"/>
    <n v="1.1044576238760282"/>
    <n v="1.0952380952380953"/>
    <n v="0.58825397945858193"/>
    <n v="0.68838544304768923"/>
    <x v="17"/>
    <n v="7.8431372549019607E-2"/>
    <x v="10"/>
    <n v="855.72"/>
    <n v="860.25"/>
    <n v="865"/>
    <n v="1100"/>
    <n v="1147.0899999999999"/>
    <n v="1150"/>
    <n v="1201.1099999999999"/>
    <n v="1344.7"/>
    <n v="1344.7"/>
    <n v="1496.04"/>
    <n v="1496.04"/>
    <n v="0.44592857476744718"/>
    <n v="0.67056088346410914"/>
    <n v="0.66138728323699414"/>
    <n v="0.12482727272727268"/>
    <n v="0.25282235918716056"/>
    <n v="0.2496521739130434"/>
    <n v="3.0138788287500769E-2"/>
    <n v="6.8714211348256019E-2"/>
    <x v="262"/>
    <n v="-3.9397342317050381E-2"/>
    <x v="262"/>
    <n v="40"/>
    <n v="12"/>
    <n v="22"/>
    <n v="5"/>
    <x v="55"/>
    <x v="117"/>
    <s v="3 star"/>
    <s v="3 star"/>
    <s v="3 star"/>
    <s v="ODF+"/>
    <s v="ODF++"/>
    <s v="ODF++"/>
    <n v="658.3"/>
    <n v="1500"/>
    <n v="43.89"/>
    <n v="900"/>
    <n v="1500"/>
    <n v="60"/>
    <n v="1352"/>
    <n v="1500"/>
    <n v="90.13"/>
    <n v="1237.31"/>
    <n v="1500"/>
    <n v="82.49"/>
    <n v="4147.62"/>
    <n v="6000"/>
    <n v="69.13"/>
    <n v="1749.25"/>
    <n v="2400"/>
    <n v="72.89"/>
    <n v="1749.25"/>
    <n v="2400"/>
    <n v="72.885416666666671"/>
    <n v="1437.1"/>
    <n v="1800"/>
    <n v="79.84"/>
    <n v="1437.1"/>
    <n v="1800"/>
    <n v="79.838888888888874"/>
    <n v="1100"/>
    <n v="1800"/>
    <n v="61.11"/>
    <n v="1100"/>
    <n v="1800"/>
    <n v="61.111111111111114"/>
    <n v="4286.3500000000004"/>
    <n v="6000"/>
    <n v="71.44"/>
    <n v="4286.3500000000004"/>
    <n v="6000"/>
    <n v="71.439166666666679"/>
    <n v="1558.3"/>
    <n v="3000"/>
    <n v="51.94"/>
    <n v="2849.25"/>
    <n v="4200"/>
    <n v="67.84"/>
    <n v="2849.25"/>
    <n v="4200"/>
    <n v="67.839285714285708"/>
  </r>
  <r>
    <n v="267"/>
    <x v="266"/>
    <s v="Ahmednagar"/>
    <s v="Nashik"/>
    <n v="20000"/>
    <x v="3"/>
    <n v="2214"/>
    <n v="2072"/>
    <n v="2072"/>
    <n v="3325"/>
    <n v="3178"/>
    <n v="3178"/>
    <n v="3070.1"/>
    <n v="2928.3"/>
    <n v="2928.3"/>
    <n v="4349.2"/>
    <n v="4349.2"/>
    <n v="0.52074074074074073"/>
    <n v="0.61028957528957528"/>
    <n v="0.61028957528957528"/>
    <n v="1.2607518796992503E-2"/>
    <n v="4.9880427942101943E-2"/>
    <n v="4.9880427942101943E-2"/>
    <n v="9.6680889873294082E-2"/>
    <x v="264"/>
    <x v="264"/>
    <x v="264"/>
    <x v="264"/>
    <n v="306.24"/>
    <n v="913.6"/>
    <n v="915"/>
    <n v="706.64"/>
    <n v="1509.3"/>
    <n v="1509.3"/>
    <n v="593.21"/>
    <n v="1412.08"/>
    <n v="1412.08"/>
    <n v="1984.11"/>
    <n v="1984.11"/>
    <n v="1.6754506269592477"/>
    <n v="0.89388134851138346"/>
    <n v="0.89098360655737707"/>
    <n v="0.15947299898109371"/>
    <n v="0.14639236732259991"/>
    <n v="0.14639236732259991"/>
    <n v="0.38118035771480585"/>
    <n v="0.22532009517874349"/>
    <x v="263"/>
    <n v="-0.12794653522234145"/>
    <x v="26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1143247791333613"/>
    <n v="0.28599825632083692"/>
    <n v="0.27893641618497106"/>
    <n v="-0.13313636363636369"/>
    <n v="-3.5576981753829208E-2"/>
    <n v="-3.801739130434785E-2"/>
    <n v="-9.7487104254412954E-2"/>
    <n v="4.1390931084146841E-2"/>
    <x v="263"/>
    <n v="-0.25500521903094386"/>
    <x v="263"/>
    <n v="78"/>
    <n v="54"/>
    <n v="70"/>
    <n v="49"/>
    <x v="127"/>
    <x v="166"/>
    <s v="No star"/>
    <s v="No star"/>
    <s v="No star"/>
    <s v="ODF++"/>
    <s v="ODF++"/>
    <s v="ODF++"/>
    <n v="819.33"/>
    <n v="1500"/>
    <n v="54.62"/>
    <n v="500"/>
    <n v="1500"/>
    <n v="33.33"/>
    <n v="1094.04"/>
    <n v="1500"/>
    <n v="72.94"/>
    <n v="953.55"/>
    <n v="1500"/>
    <n v="63.57"/>
    <n v="3366.92"/>
    <n v="6000"/>
    <n v="56.12"/>
    <n v="1730.25"/>
    <n v="2400"/>
    <n v="72.09"/>
    <n v="1730.25"/>
    <n v="2400"/>
    <n v="72.09375"/>
    <n v="1106.28"/>
    <n v="1800"/>
    <n v="61.46"/>
    <n v="1106.28"/>
    <n v="1800"/>
    <n v="61.46"/>
    <n v="500"/>
    <n v="1800"/>
    <n v="27.78"/>
    <n v="500"/>
    <n v="1800"/>
    <n v="27.777777777777779"/>
    <n v="3336.52"/>
    <n v="6000"/>
    <n v="55.61"/>
    <n v="3336.52"/>
    <n v="6000"/>
    <n v="55.608666666666664"/>
    <n v="1319.33"/>
    <n v="3000"/>
    <n v="43.98"/>
    <n v="2230.25"/>
    <n v="4200"/>
    <n v="53.1"/>
    <n v="2230.25"/>
    <n v="4200"/>
    <n v="53.101190476190474"/>
  </r>
  <r>
    <n v="268"/>
    <x v="267"/>
    <s v="Ahmednagar"/>
    <s v="Nashik"/>
    <n v="30997"/>
    <x v="2"/>
    <n v="2214"/>
    <n v="2072"/>
    <n v="2072"/>
    <n v="3325"/>
    <n v="3178"/>
    <n v="3178"/>
    <n v="3400"/>
    <n v="3298.6"/>
    <n v="3298.6"/>
    <n v="4601.3999999999996"/>
    <n v="4601.3999999999996"/>
    <n v="1.1905374887082205"/>
    <n v="1.2514478764478765"/>
    <n v="1.2514478764478765"/>
    <n v="0.45860150375939862"/>
    <n v="0.46790434235368156"/>
    <n v="0.46790434235368156"/>
    <n v="0.42642647058823541"/>
    <x v="265"/>
    <x v="265"/>
    <x v="265"/>
    <x v="265"/>
    <n v="306.24"/>
    <n v="913.6"/>
    <n v="915"/>
    <n v="706.64"/>
    <n v="1509.3"/>
    <n v="1509.3"/>
    <n v="737.03"/>
    <n v="1543.8"/>
    <n v="1543.8"/>
    <n v="2033.9"/>
    <n v="2033.9"/>
    <n v="2.7872910135841167"/>
    <n v="1.2616681260945712"/>
    <n v="1.2582076502732242"/>
    <n v="0.64131665345862099"/>
    <n v="0.36901875041409943"/>
    <n v="0.36901875041409943"/>
    <n v="0.57364015033309357"/>
    <n v="0.33842466640756591"/>
    <x v="264"/>
    <n v="1.5910320074733333E-2"/>
    <x v="264"/>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45495021736081886"/>
    <n v="0.74221447253705319"/>
    <n v="0.7326473988439306"/>
    <n v="0.13184545454545452"/>
    <n v="0.30655833456834258"/>
    <n v="0.30325217391304349"/>
    <n v="0.11668894011283211"/>
    <n v="0.26498366799179607"/>
    <x v="264"/>
    <n v="-2.1620774744428271E-2"/>
    <x v="264"/>
    <n v="8"/>
    <n v="8"/>
    <n v="4"/>
    <n v="3"/>
    <x v="134"/>
    <x v="66"/>
    <s v="3 star"/>
    <s v="3 star"/>
    <s v="3 star"/>
    <s v="ODF++"/>
    <s v="ODF++"/>
    <s v="ODF++"/>
    <n v="1159.82"/>
    <n v="1500"/>
    <n v="77.319999999999993"/>
    <n v="1100"/>
    <n v="1500"/>
    <n v="73.33"/>
    <n v="1345"/>
    <n v="1500"/>
    <n v="89.67"/>
    <n v="1245.03"/>
    <n v="1500"/>
    <n v="83"/>
    <n v="4849.8500000000004"/>
    <n v="6000"/>
    <n v="80.83"/>
    <n v="2066.2600000000002"/>
    <n v="2400"/>
    <n v="86.09"/>
    <n v="2066.2600000000002"/>
    <n v="2400"/>
    <n v="86.094166666666666"/>
    <n v="1498.74"/>
    <n v="1800"/>
    <n v="83.26"/>
    <n v="1498.74"/>
    <n v="1800"/>
    <n v="83.263333333333335"/>
    <n v="1100"/>
    <n v="1800"/>
    <n v="61.11"/>
    <n v="1100"/>
    <n v="1800"/>
    <n v="61.111111111111114"/>
    <n v="4665"/>
    <n v="6000"/>
    <n v="77.75"/>
    <n v="4665"/>
    <n v="6000"/>
    <n v="77.75"/>
    <n v="2259.8200000000002"/>
    <n v="3000"/>
    <n v="75.33"/>
    <n v="3166.26"/>
    <n v="4200"/>
    <n v="75.39"/>
    <n v="3166.26"/>
    <n v="4200"/>
    <n v="75.387142857142862"/>
  </r>
  <r>
    <n v="269"/>
    <x v="268"/>
    <s v="Ahmednagar"/>
    <s v="Nashik"/>
    <n v="34017"/>
    <x v="2"/>
    <n v="2214"/>
    <n v="2072"/>
    <n v="2072"/>
    <n v="3325"/>
    <n v="3178"/>
    <n v="3178"/>
    <n v="3400"/>
    <n v="3298.6"/>
    <n v="3298.6"/>
    <n v="4601.3999999999996"/>
    <n v="4601.3999999999996"/>
    <n v="0.34943541102077691"/>
    <n v="0.6528716216216216"/>
    <n v="0.6528716216216216"/>
    <n v="-0.10145864661654133"/>
    <n v="7.7643171806167408E-2"/>
    <n v="7.7643171806167408E-2"/>
    <n v="-0.12127941176470586"/>
    <x v="266"/>
    <x v="266"/>
    <x v="266"/>
    <x v="266"/>
    <n v="306.24"/>
    <n v="913.6"/>
    <n v="915"/>
    <n v="706.64"/>
    <n v="1509.3"/>
    <n v="1509.3"/>
    <n v="737.03"/>
    <n v="1543.8"/>
    <n v="1543.8"/>
    <n v="2033.9"/>
    <n v="2033.9"/>
    <n v="6.6647074190177527E-2"/>
    <n v="1.0276160245183887"/>
    <n v="1.0245136612021859"/>
    <n v="-0.53774199026378355"/>
    <n v="0.22734380176240648"/>
    <n v="0.22734380176240648"/>
    <n v="-0.55680230112749818"/>
    <n v="0.1999157922010624"/>
    <x v="265"/>
    <n v="-8.9222675647770297E-2"/>
    <x v="26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67344458467723"/>
    <n v="0.47901191514094732"/>
    <n v="0.47089017341040457"/>
    <n v="-9.1890909090909134E-2"/>
    <n v="0.10917190455849152"/>
    <n v="0.10636521739130429"/>
    <n v="-0.10405137542267236"/>
    <n v="7.3878071219372191E-2"/>
    <x v="265"/>
    <n v="-0.16942801561500398"/>
    <x v="265"/>
    <n v="107"/>
    <n v="73"/>
    <n v="62"/>
    <n v="53"/>
    <x v="200"/>
    <x v="170"/>
    <s v="No star"/>
    <s v="No star"/>
    <s v="No star"/>
    <s v="ODF+"/>
    <s v="ODF+"/>
    <s v="ODF+"/>
    <n v="326.64999999999998"/>
    <n v="1500"/>
    <n v="21.78"/>
    <n v="300"/>
    <n v="1500"/>
    <n v="20"/>
    <n v="1362.09"/>
    <n v="1500"/>
    <n v="90.81"/>
    <n v="998.92"/>
    <n v="1500"/>
    <n v="66.59"/>
    <n v="2987.65"/>
    <n v="6000"/>
    <n v="49.79"/>
    <n v="1852.43"/>
    <n v="2400"/>
    <n v="77.180000000000007"/>
    <n v="1852.43"/>
    <n v="2400"/>
    <n v="77.184583333333336"/>
    <n v="1272.32"/>
    <n v="1800"/>
    <n v="70.680000000000007"/>
    <n v="1272.32"/>
    <n v="1800"/>
    <n v="70.684444444444438"/>
    <n v="300"/>
    <n v="1800"/>
    <n v="16.670000000000002"/>
    <n v="300"/>
    <n v="1800"/>
    <n v="16.666666666666664"/>
    <n v="3424.75"/>
    <n v="6000"/>
    <n v="57.08"/>
    <n v="3424.75"/>
    <n v="6000"/>
    <n v="57.079166666666673"/>
    <n v="626.65"/>
    <n v="3000"/>
    <n v="20.89"/>
    <n v="2152.4299999999998"/>
    <n v="4200"/>
    <n v="51.25"/>
    <n v="2152.4299999999998"/>
    <n v="4200"/>
    <n v="51.248333333333328"/>
  </r>
  <r>
    <n v="270"/>
    <x v="269"/>
    <s v="Ahmednagar"/>
    <s v="Nashik"/>
    <n v="11659"/>
    <x v="3"/>
    <n v="2214"/>
    <n v="2072"/>
    <n v="2072"/>
    <n v="3325"/>
    <n v="3178"/>
    <n v="3178"/>
    <n v="3070.1"/>
    <n v="2928.3"/>
    <n v="2928.3"/>
    <n v="4349.2"/>
    <n v="4349.2"/>
    <n v="-7.3685636856368503E-2"/>
    <n v="0.51763513513513515"/>
    <n v="0.51763513513513515"/>
    <n v="-0.38319999999999999"/>
    <n v="-1.0528634361233491E-2"/>
    <n v="-1.0528634361233491E-2"/>
    <n v="-0.33198918601999927"/>
    <x v="267"/>
    <x v="267"/>
    <x v="267"/>
    <x v="267"/>
    <n v="306.24"/>
    <n v="913.6"/>
    <n v="915"/>
    <n v="706.64"/>
    <n v="1509.3"/>
    <n v="1509.3"/>
    <n v="593.21"/>
    <n v="1412.08"/>
    <n v="1412.08"/>
    <n v="1984.11"/>
    <n v="1984.11"/>
    <n v="0.35442789968652022"/>
    <n v="0.62170534150612944"/>
    <n v="0.61922404371584694"/>
    <n v="-0.41302501981206841"/>
    <n v="-1.835950440601606E-2"/>
    <n v="-1.835950440601606E-2"/>
    <n v="-0.30078724229193715"/>
    <n v="4.9225256359413064E-2"/>
    <x v="266"/>
    <n v="-0.25327224801044296"/>
    <x v="266"/>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25784134997429065"/>
    <n v="0.35187445510026161"/>
    <n v="0.34445086705202316"/>
    <n v="-0.42265454545454539"/>
    <n v="1.3826290875171197E-2"/>
    <n v="1.1260869565217432E-2"/>
    <n v="-0.3989115517486157"/>
    <n v="9.4736941194190114E-2"/>
    <x v="266"/>
    <n v="-0.21684231792316239"/>
    <x v="266"/>
    <n v="441"/>
    <n v="171"/>
    <n v="113"/>
    <n v="66"/>
    <x v="201"/>
    <x v="53"/>
    <s v="No star"/>
    <s v="No star"/>
    <s v="No star"/>
    <s v="ODF+"/>
    <s v="ODF++"/>
    <s v="ODF++"/>
    <n v="414.78"/>
    <n v="1500"/>
    <n v="27.65"/>
    <n v="300"/>
    <n v="1500"/>
    <n v="20"/>
    <n v="701"/>
    <n v="1500"/>
    <n v="46.73"/>
    <n v="635.08000000000004"/>
    <n v="1500"/>
    <n v="42.34"/>
    <n v="2050.86"/>
    <n v="6000"/>
    <n v="34.18"/>
    <n v="1481.59"/>
    <n v="2400"/>
    <n v="61.73"/>
    <n v="1481.59"/>
    <n v="2400"/>
    <n v="61.732916666666661"/>
    <n v="1162.95"/>
    <n v="1800"/>
    <n v="64.61"/>
    <n v="1162.95"/>
    <n v="1800"/>
    <n v="64.608333333333334"/>
    <n v="500"/>
    <n v="1800"/>
    <n v="27.78"/>
    <n v="500"/>
    <n v="1800"/>
    <n v="27.777777777777779"/>
    <n v="3144.54"/>
    <n v="6000"/>
    <n v="52.41"/>
    <n v="3144.54"/>
    <n v="6000"/>
    <n v="52.408999999999992"/>
    <n v="714.78"/>
    <n v="3000"/>
    <n v="23.83"/>
    <n v="1981.59"/>
    <n v="4200"/>
    <n v="47.18"/>
    <n v="1981.59"/>
    <n v="4200"/>
    <n v="47.180714285714281"/>
  </r>
  <r>
    <n v="271"/>
    <x v="270"/>
    <s v="Ahmednagar"/>
    <s v="Nashik"/>
    <n v="65273"/>
    <x v="1"/>
    <n v="2214"/>
    <n v="2072"/>
    <n v="2072"/>
    <n v="3325"/>
    <n v="3178"/>
    <n v="3178"/>
    <n v="3595.3"/>
    <n v="3469.2"/>
    <n v="3469.2"/>
    <n v="4328.8"/>
    <n v="4328.8"/>
    <n v="0.74933604336043369"/>
    <n v="0.69779440154440153"/>
    <n v="0.69779440154440153"/>
    <n v="0.16482105263157901"/>
    <n v="0.10693203272498425"/>
    <n v="0.10693203272498425"/>
    <n v="7.7248073874224679E-2"/>
    <x v="268"/>
    <x v="268"/>
    <x v="268"/>
    <x v="268"/>
    <n v="306.24"/>
    <n v="913.6"/>
    <n v="915"/>
    <n v="706.64"/>
    <n v="1509.3"/>
    <n v="1509.3"/>
    <n v="829.22"/>
    <n v="1623.2"/>
    <n v="1623.2"/>
    <n v="1999.6"/>
    <n v="1999.6"/>
    <n v="1.6992554858934168"/>
    <n v="0.66971322241681264"/>
    <n v="0.66715846994535521"/>
    <n v="0.16978942601607611"/>
    <n v="1.0700324653813086E-2"/>
    <n v="1.0700324653813086E-2"/>
    <n v="-3.13547671305567E-3"/>
    <n v="-6.0220551996057171E-2"/>
    <x v="267"/>
    <n v="-0.23712242448489693"/>
    <x v="267"/>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x v="10"/>
    <n v="-0.36363636363636365"/>
    <x v="4"/>
    <n v="855.72"/>
    <n v="860.25"/>
    <n v="865"/>
    <n v="1100"/>
    <n v="1147.0899999999999"/>
    <n v="1150"/>
    <n v="1163.58"/>
    <n v="1243.93"/>
    <n v="1243.93"/>
    <n v="1508.87"/>
    <n v="1508.87"/>
    <n v="0.45239096900855408"/>
    <n v="0.50233071781458893"/>
    <n v="0.49408092485549143"/>
    <n v="0.12985454545454539"/>
    <n v="0.12665963437916833"/>
    <n v="0.12380869565217401"/>
    <n v="6.8117361934718706E-2"/>
    <n v="3.8949137009317278E-2"/>
    <x v="267"/>
    <n v="-0.1434782320544512"/>
    <x v="267"/>
    <n v="18"/>
    <n v="17"/>
    <n v="29"/>
    <n v="24"/>
    <x v="122"/>
    <x v="168"/>
    <s v="No star"/>
    <s v="1 star"/>
    <s v="1 star"/>
    <s v="ODF++"/>
    <s v="ODF++"/>
    <s v="ODF++"/>
    <n v="826.62"/>
    <n v="1500"/>
    <n v="55.11"/>
    <n v="500"/>
    <n v="1500"/>
    <n v="33.33"/>
    <n v="1303.57"/>
    <n v="1500"/>
    <n v="86.9"/>
    <n v="1242.8399999999999"/>
    <n v="1500"/>
    <n v="82.86"/>
    <n v="3873.03"/>
    <n v="6000"/>
    <n v="64.55"/>
    <n v="1525.45"/>
    <n v="2400"/>
    <n v="63.56"/>
    <n v="1525.45"/>
    <n v="2400"/>
    <n v="63.560416666666661"/>
    <n v="1292.3800000000001"/>
    <n v="1800"/>
    <n v="71.8"/>
    <n v="1292.3800000000001"/>
    <n v="1800"/>
    <n v="71.798888888888897"/>
    <n v="700"/>
    <n v="1800"/>
    <n v="38.89"/>
    <n v="700"/>
    <n v="1800"/>
    <n v="38.888888888888893"/>
    <n v="3517.83"/>
    <n v="6000"/>
    <n v="58.63"/>
    <n v="3517.83"/>
    <n v="6000"/>
    <n v="58.630499999999998"/>
    <n v="1326.62"/>
    <n v="3000"/>
    <n v="44.22"/>
    <n v="2225.4499999999998"/>
    <n v="4200"/>
    <n v="52.99"/>
    <n v="2225.4499999999998"/>
    <n v="4200"/>
    <n v="52.986904761904761"/>
  </r>
  <r>
    <n v="272"/>
    <x v="271"/>
    <s v="Ahmednagar"/>
    <s v="Nashik"/>
    <n v="22618"/>
    <x v="3"/>
    <n v="2214"/>
    <n v="2072"/>
    <n v="2072"/>
    <n v="3325"/>
    <n v="3178"/>
    <n v="3178"/>
    <n v="3070.1"/>
    <n v="2928.3"/>
    <n v="2928.3"/>
    <n v="4349.2"/>
    <n v="4349.2"/>
    <n v="-7.6531165311653146E-2"/>
    <n v="3.7417953667953766E-2"/>
    <n v="3.7417953667953766E-2"/>
    <n v="-0.38509473684210527"/>
    <n v="-0.32362177470106979"/>
    <n v="-0.32362177470106979"/>
    <n v="-0.33404123644180972"/>
    <x v="269"/>
    <x v="269"/>
    <x v="269"/>
    <x v="269"/>
    <n v="306.24"/>
    <n v="913.6"/>
    <n v="915"/>
    <n v="706.64"/>
    <n v="1509.3"/>
    <n v="1509.3"/>
    <n v="593.21"/>
    <n v="1412.08"/>
    <n v="1412.08"/>
    <n v="1984.11"/>
    <n v="1984.11"/>
    <n v="0.18041405433646812"/>
    <n v="-1.5203590192644468E-2"/>
    <n v="-1.6710382513661162E-2"/>
    <n v="-0.48843824295256422"/>
    <n v="-0.40388922016828988"/>
    <n v="-0.40388922016828988"/>
    <n v="-0.39062052224338767"/>
    <n v="-0.36284771401053761"/>
    <x v="268"/>
    <n v="-0.54654227840190306"/>
    <x v="26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1065301734212125"/>
    <n v="0.10413251961639063"/>
    <n v="9.8069364161849762E-2"/>
    <n v="-0.38594545454545454"/>
    <n v="-0.17196558247391217"/>
    <n v="-0.17406086956521735"/>
    <n v="-0.36069282097392452"/>
    <n v="-0.10588246368762405"/>
    <x v="268"/>
    <n v="-0.36036230176100204"/>
    <x v="268"/>
    <n v="443"/>
    <n v="173"/>
    <n v="439"/>
    <n v="170"/>
    <x v="202"/>
    <x v="171"/>
    <s v="No star"/>
    <s v="No star"/>
    <s v="No star"/>
    <s v="ODF+"/>
    <s v="ODF+"/>
    <s v="ODF+"/>
    <n v="361.49"/>
    <n v="1500"/>
    <n v="24.1"/>
    <n v="300"/>
    <n v="1500"/>
    <n v="20"/>
    <n v="707.61"/>
    <n v="1500"/>
    <n v="47.17"/>
    <n v="675.46"/>
    <n v="1500"/>
    <n v="45.03"/>
    <n v="2044.56"/>
    <n v="6000"/>
    <n v="34.08"/>
    <n v="899.71"/>
    <n v="2400"/>
    <n v="37.49"/>
    <n v="899.71"/>
    <n v="2400"/>
    <n v="37.487916666666671"/>
    <n v="949.83"/>
    <n v="1800"/>
    <n v="52.77"/>
    <n v="949.83"/>
    <n v="1800"/>
    <n v="52.768333333333338"/>
    <n v="300"/>
    <n v="1800"/>
    <n v="16.670000000000002"/>
    <n v="300"/>
    <n v="1800"/>
    <n v="16.666666666666664"/>
    <n v="2149.5300000000002"/>
    <n v="6000"/>
    <n v="35.83"/>
    <n v="2149.5300000000002"/>
    <n v="6000"/>
    <n v="35.825500000000005"/>
    <n v="661.49"/>
    <n v="3000"/>
    <n v="22.05"/>
    <n v="1199.71"/>
    <n v="4200"/>
    <n v="28.56"/>
    <n v="1199.71"/>
    <n v="4200"/>
    <n v="28.564523809523813"/>
  </r>
  <r>
    <n v="273"/>
    <x v="272"/>
    <s v="Ahmednagar"/>
    <s v="Nashik"/>
    <n v="13119"/>
    <x v="3"/>
    <n v="2214"/>
    <n v="2072"/>
    <n v="2072"/>
    <n v="3325"/>
    <n v="3178"/>
    <n v="3178"/>
    <n v="3070.1"/>
    <n v="2928.3"/>
    <n v="2928.3"/>
    <n v="4349.2"/>
    <n v="4349.2"/>
    <n v="0.24335140018066856"/>
    <n v="0.25366312741312746"/>
    <n v="0.25366312741312746"/>
    <n v="-0.17209624060150369"/>
    <n v="-0.18263373190685961"/>
    <n v="-0.18263373190685961"/>
    <n v="-0.10335819680140702"/>
    <x v="270"/>
    <x v="270"/>
    <x v="270"/>
    <x v="270"/>
    <n v="306.24"/>
    <n v="913.6"/>
    <n v="915"/>
    <n v="706.64"/>
    <n v="1509.3"/>
    <n v="1509.3"/>
    <n v="593.21"/>
    <n v="1412.08"/>
    <n v="1412.08"/>
    <n v="1984.11"/>
    <n v="1984.11"/>
    <n v="1.0082614942528734"/>
    <n v="0.45151050788091057"/>
    <n v="0.44928961748633872"/>
    <n v="-0.12966998754669987"/>
    <n v="-0.12138077254356328"/>
    <n v="-0.12138077254356328"/>
    <n v="3.6749211914836148E-2"/>
    <n v="-6.088890147866978E-2"/>
    <x v="269"/>
    <n v="-0.33163987883736284"/>
    <x v="26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7.0478661244332191E-2"/>
    <n v="0.12931124673060157"/>
    <n v="0.12310982658959539"/>
    <n v="-0.16724545454545456"/>
    <n v="-0.15308301876923339"/>
    <n v="-0.15522608695652174"/>
    <n v="-0.13299891155174862"/>
    <n v="-8.5492935207236997E-2"/>
    <x v="269"/>
    <n v="-0.34577595205225764"/>
    <x v="269"/>
    <n v="242"/>
    <n v="127"/>
    <n v="313"/>
    <n v="133"/>
    <x v="203"/>
    <x v="172"/>
    <s v="No star"/>
    <s v="No star"/>
    <s v="No star"/>
    <s v="ODF+"/>
    <s v="ODF+"/>
    <s v="ODF+"/>
    <n v="615.01"/>
    <n v="1500"/>
    <n v="41"/>
    <n v="300"/>
    <n v="1500"/>
    <n v="20"/>
    <n v="921.74"/>
    <n v="1500"/>
    <n v="61.45"/>
    <n v="916.03"/>
    <n v="1500"/>
    <n v="61.07"/>
    <n v="2752.78"/>
    <n v="6000"/>
    <n v="45.88"/>
    <n v="1326.1"/>
    <n v="2400"/>
    <n v="55.25"/>
    <n v="1326.1"/>
    <n v="2400"/>
    <n v="55.254166666666663"/>
    <n v="971.49"/>
    <n v="1800"/>
    <n v="53.97"/>
    <n v="971.49"/>
    <n v="1800"/>
    <n v="53.971666666666664"/>
    <n v="300"/>
    <n v="1800"/>
    <n v="16.670000000000002"/>
    <n v="300"/>
    <n v="1800"/>
    <n v="16.666666666666664"/>
    <n v="2597.59"/>
    <n v="6000"/>
    <n v="43.29"/>
    <n v="2597.59"/>
    <n v="6000"/>
    <n v="43.293166666666671"/>
    <n v="915.01"/>
    <n v="3000"/>
    <n v="30.5"/>
    <n v="1626.1"/>
    <n v="4200"/>
    <n v="38.72"/>
    <n v="1626.1"/>
    <n v="4200"/>
    <n v="38.716666666666669"/>
  </r>
  <r>
    <n v="274"/>
    <x v="273"/>
    <s v="Ahmednagar"/>
    <s v="Nashik"/>
    <n v="27211"/>
    <x v="2"/>
    <n v="2214"/>
    <n v="2072"/>
    <n v="2072"/>
    <n v="3325"/>
    <n v="3178"/>
    <n v="3178"/>
    <n v="3400"/>
    <n v="3298.6"/>
    <n v="3298.6"/>
    <n v="4601.3999999999996"/>
    <n v="4601.3999999999996"/>
    <n v="0.23397922312556468"/>
    <n v="0.25587837837837829"/>
    <n v="0.25587837837837829"/>
    <n v="-0.1783368421052631"/>
    <n v="-0.18118942731277538"/>
    <n v="-0.18118942731277538"/>
    <n v="-0.19646176470588228"/>
    <x v="271"/>
    <x v="271"/>
    <x v="271"/>
    <x v="271"/>
    <n v="306.24"/>
    <n v="913.6"/>
    <n v="915"/>
    <n v="706.64"/>
    <n v="1509.3"/>
    <n v="1509.3"/>
    <n v="737.03"/>
    <n v="1543.8"/>
    <n v="1543.8"/>
    <n v="2033.9"/>
    <n v="2033.9"/>
    <n v="0.58000261233019856"/>
    <n v="0.26116462346760072"/>
    <n v="0.25923497267759565"/>
    <n v="-0.31526661383448429"/>
    <n v="-0.23659974822765514"/>
    <n v="-0.23659974822765514"/>
    <n v="-0.3435002645753904"/>
    <n v="-0.2536598004922917"/>
    <x v="270"/>
    <n v="-0.43350213874821769"/>
    <x v="270"/>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31950871780488954"/>
    <n v="0.33679744260389421"/>
    <n v="0.32945664739884395"/>
    <n v="2.648181818181828E-2"/>
    <n v="2.5194187029789297E-3"/>
    <n v="-1.739130434781027E-5"/>
    <n v="1.2736225592638144E-2"/>
    <n v="-2.9380734138539272E-2"/>
    <x v="270"/>
    <n v="-0.24929171073074557"/>
    <x v="270"/>
    <n v="151"/>
    <n v="87"/>
    <n v="168"/>
    <n v="90"/>
    <x v="204"/>
    <x v="173"/>
    <s v="No star"/>
    <s v="No star"/>
    <s v="No star"/>
    <s v="ODF+"/>
    <s v="ODF+"/>
    <s v="ODF+"/>
    <n v="483.86"/>
    <n v="1500"/>
    <n v="32.26"/>
    <n v="300"/>
    <n v="1500"/>
    <n v="20"/>
    <n v="819.05"/>
    <n v="1500"/>
    <n v="54.6"/>
    <n v="1129.1300000000001"/>
    <n v="1500"/>
    <n v="75.28"/>
    <n v="2732.03"/>
    <n v="6000"/>
    <n v="45.53"/>
    <n v="1152.2"/>
    <n v="2400"/>
    <n v="48.01"/>
    <n v="1152.2"/>
    <n v="2400"/>
    <n v="48.008333333333333"/>
    <n v="1149.98"/>
    <n v="1800"/>
    <n v="63.89"/>
    <n v="1149.98"/>
    <n v="1800"/>
    <n v="63.887777777777778"/>
    <n v="300"/>
    <n v="1800"/>
    <n v="16.670000000000002"/>
    <n v="300"/>
    <n v="1800"/>
    <n v="16.666666666666664"/>
    <n v="2602.1799999999998"/>
    <n v="6000"/>
    <n v="43.37"/>
    <n v="2602.1799999999998"/>
    <n v="6000"/>
    <n v="43.36966666666666"/>
    <n v="783.86"/>
    <n v="3000"/>
    <n v="26.13"/>
    <n v="1452.2"/>
    <n v="4200"/>
    <n v="34.58"/>
    <n v="1452.2"/>
    <n v="4200"/>
    <n v="34.576190476190476"/>
  </r>
  <r>
    <n v="275"/>
    <x v="274"/>
    <s v="Ahmednagar"/>
    <s v="Nashik"/>
    <n v="22335"/>
    <x v="3"/>
    <n v="2214"/>
    <n v="2072"/>
    <n v="2072"/>
    <n v="3325"/>
    <n v="3178"/>
    <n v="3178"/>
    <n v="3070.1"/>
    <n v="2928.3"/>
    <n v="2928.3"/>
    <n v="4349.2"/>
    <n v="4349.2"/>
    <n v="0.5192592592592592"/>
    <n v="0.54673262548262547"/>
    <n v="0.54673262548262547"/>
    <n v="1.1621052631578909E-2"/>
    <n v="8.4424166142227589E-3"/>
    <n v="8.4424166142227589E-3"/>
    <n v="9.5612520764795927E-2"/>
    <x v="272"/>
    <x v="272"/>
    <x v="272"/>
    <x v="272"/>
    <n v="306.24"/>
    <n v="913.6"/>
    <n v="915"/>
    <n v="706.64"/>
    <n v="1509.3"/>
    <n v="1509.3"/>
    <n v="593.21"/>
    <n v="1412.08"/>
    <n v="1412.08"/>
    <n v="1984.11"/>
    <n v="1984.11"/>
    <n v="1.1442659352142108"/>
    <n v="0.74643169877408044"/>
    <n v="0.74375956284153"/>
    <n v="-7.0729084116381777E-2"/>
    <n v="5.7139071092559474E-2"/>
    <n v="5.7139071092559474E-2"/>
    <n v="0.10696043559616313"/>
    <n v="0.12992181746076714"/>
    <x v="271"/>
    <n v="-0.19584095639858676"/>
    <x v="271"/>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21331744028420507"/>
    <n v="0.28949723917465847"/>
    <n v="0.28241618497109822"/>
    <n v="-5.6127272727272734E-2"/>
    <n v="-3.2952950509550216E-2"/>
    <n v="-3.5400000000000029E-2"/>
    <n v="-1.7311059580710771E-2"/>
    <n v="4.4224378947764799E-2"/>
    <x v="271"/>
    <n v="-0.25297821475470561"/>
    <x v="271"/>
    <n v="79"/>
    <n v="55"/>
    <n v="98"/>
    <n v="60"/>
    <x v="205"/>
    <x v="36"/>
    <s v="No star"/>
    <s v="No star"/>
    <s v="No star"/>
    <s v="ODF++"/>
    <s v="ODF++"/>
    <s v="ODF++"/>
    <n v="656.66"/>
    <n v="1500"/>
    <n v="43.78"/>
    <n v="500"/>
    <n v="1500"/>
    <n v="33.33"/>
    <n v="1168.72"/>
    <n v="1500"/>
    <n v="77.91"/>
    <n v="1038.26"/>
    <n v="1500"/>
    <n v="69.22"/>
    <n v="3363.64"/>
    <n v="6000"/>
    <n v="56.06"/>
    <n v="1595.54"/>
    <n v="2400"/>
    <n v="66.48"/>
    <n v="1595.54"/>
    <n v="2400"/>
    <n v="66.480833333333337"/>
    <n v="1109.29"/>
    <n v="1800"/>
    <n v="61.63"/>
    <n v="1109.29"/>
    <n v="1800"/>
    <n v="61.627222222222223"/>
    <n v="500"/>
    <n v="1800"/>
    <n v="27.78"/>
    <n v="500"/>
    <n v="1800"/>
    <n v="27.777777777777779"/>
    <n v="3204.83"/>
    <n v="6000"/>
    <n v="53.41"/>
    <n v="3204.83"/>
    <n v="6000"/>
    <n v="53.413833333333329"/>
    <n v="1156.6600000000001"/>
    <n v="3000"/>
    <n v="38.56"/>
    <n v="2095.54"/>
    <n v="4200"/>
    <n v="49.89"/>
    <n v="2095.54"/>
    <n v="4200"/>
    <n v="49.893809523809523"/>
  </r>
  <r>
    <n v="276"/>
    <x v="275"/>
    <s v="Ahmednagar"/>
    <s v="Nashik"/>
    <n v="34476"/>
    <x v="2"/>
    <n v="2214"/>
    <n v="2072"/>
    <n v="2072"/>
    <n v="3325"/>
    <n v="3178"/>
    <n v="3178"/>
    <n v="3400"/>
    <n v="3298.6"/>
    <n v="3298.6"/>
    <n v="4601.3999999999996"/>
    <n v="4601.3999999999996"/>
    <n v="0.17383468834688343"/>
    <n v="0.39721525096525107"/>
    <n v="0.39721525096525107"/>
    <n v="-0.21838496240601507"/>
    <n v="-8.9040276903712967E-2"/>
    <n v="-8.9040276903712967E-2"/>
    <n v="-0.23562647058823533"/>
    <x v="273"/>
    <x v="273"/>
    <x v="273"/>
    <x v="273"/>
    <n v="306.24"/>
    <n v="913.6"/>
    <n v="915"/>
    <n v="706.64"/>
    <n v="1509.3"/>
    <n v="1509.3"/>
    <n v="737.03"/>
    <n v="1543.8"/>
    <n v="1543.8"/>
    <n v="2033.9"/>
    <n v="2033.9"/>
    <n v="0.94987591431556939"/>
    <n v="0.51130691768826619"/>
    <n v="0.50899453551912566"/>
    <n v="-0.15497282916336463"/>
    <n v="-8.5185185185185142E-2"/>
    <n v="-8.5185185185185142E-2"/>
    <n v="-0.18981588266420632"/>
    <n v="-0.10562896748283453"/>
    <x v="272"/>
    <n v="-0.3211416490486258"/>
    <x v="27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6362828962744821"/>
    <n v="0.41156640511479214"/>
    <n v="0.40381502890173404"/>
    <n v="-9.4781818181818175E-2"/>
    <n v="5.859174083986439E-2"/>
    <n v="5.5913043478260829E-2"/>
    <n v="-0.10690357242158705"/>
    <n v="2.4907367550367567E-2"/>
    <x v="272"/>
    <n v="-0.20730353948794275"/>
    <x v="272"/>
    <n v="177"/>
    <n v="95"/>
    <n v="121"/>
    <n v="74"/>
    <x v="206"/>
    <x v="10"/>
    <s v="No star"/>
    <s v="No star"/>
    <s v="No star"/>
    <s v="ODF+"/>
    <s v="ODF+"/>
    <s v="ODF+"/>
    <n v="597.13"/>
    <n v="1500"/>
    <n v="39.81"/>
    <n v="300"/>
    <n v="1500"/>
    <n v="20"/>
    <n v="706"/>
    <n v="1500"/>
    <n v="47.07"/>
    <n v="995.74"/>
    <n v="1500"/>
    <n v="66.38"/>
    <n v="2598.87"/>
    <n v="6000"/>
    <n v="43.31"/>
    <n v="1380.73"/>
    <n v="2400"/>
    <n v="57.53"/>
    <n v="1380.73"/>
    <n v="2400"/>
    <n v="57.530416666666675"/>
    <n v="1214.3"/>
    <n v="1800"/>
    <n v="67.459999999999994"/>
    <n v="1214.3"/>
    <n v="1800"/>
    <n v="67.461111111111109"/>
    <n v="300"/>
    <n v="1800"/>
    <n v="16.670000000000002"/>
    <n v="300"/>
    <n v="1800"/>
    <n v="16.666666666666664"/>
    <n v="2895.03"/>
    <n v="6000"/>
    <n v="48.25"/>
    <n v="2895.03"/>
    <n v="6000"/>
    <n v="48.250500000000002"/>
    <n v="897.13"/>
    <n v="3000"/>
    <n v="29.9"/>
    <n v="1680.73"/>
    <n v="4200"/>
    <n v="40.020000000000003"/>
    <n v="1680.73"/>
    <n v="4200"/>
    <n v="40.017380952380954"/>
  </r>
  <r>
    <n v="277"/>
    <x v="276"/>
    <s v="Ahmednagar"/>
    <s v="Nashik"/>
    <n v="65804"/>
    <x v="1"/>
    <n v="2214"/>
    <n v="2072"/>
    <n v="2072"/>
    <n v="3325"/>
    <n v="3178"/>
    <n v="3178"/>
    <n v="3595.3"/>
    <n v="3469.2"/>
    <n v="3469.2"/>
    <n v="4328.8"/>
    <n v="4328.8"/>
    <n v="0.96705962059620587"/>
    <n v="1.0002075289575292"/>
    <n v="1.0002075289575292"/>
    <n v="0.3097954887218044"/>
    <n v="0.30410006293266212"/>
    <n v="0.30410006293266212"/>
    <n v="0.21132311629071274"/>
    <x v="274"/>
    <x v="274"/>
    <x v="274"/>
    <x v="274"/>
    <n v="306.24"/>
    <n v="913.6"/>
    <n v="915"/>
    <n v="706.64"/>
    <n v="1509.3"/>
    <n v="1509.3"/>
    <n v="829.22"/>
    <n v="1623.2"/>
    <n v="1623.2"/>
    <n v="1999.6"/>
    <n v="1999.6"/>
    <n v="2.6889694357366771"/>
    <n v="1.1313813485113837"/>
    <n v="1.1281202185792349"/>
    <n v="0.59870655496433833"/>
    <n v="0.29015437620088785"/>
    <n v="0.29015437620088785"/>
    <n v="0.36237669134849615"/>
    <n v="0.19962419911286347"/>
    <x v="273"/>
    <n v="-2.619023804760947E-2"/>
    <x v="273"/>
    <n v="232.44"/>
    <n v="298.10000000000002"/>
    <n v="295"/>
    <n v="421.09"/>
    <n v="522.70000000000005"/>
    <n v="525"/>
    <n v="448.93"/>
    <n v="602.08000000000004"/>
    <n v="602.08000000000004"/>
    <n v="1100"/>
    <n v="1100"/>
    <n v="2.0115298571674409"/>
    <n v="1.3482053002348204"/>
    <n v="1.3728813559322033"/>
    <n v="0.6623524662186232"/>
    <n v="0.33920030610292701"/>
    <n v="0.33333333333333331"/>
    <n v="0.55926313679192741"/>
    <n v="0.16263619452564435"/>
    <x v="10"/>
    <n v="-0.36363636363636365"/>
    <x v="4"/>
    <n v="855.72"/>
    <n v="860.25"/>
    <n v="865"/>
    <n v="1100"/>
    <n v="1147.0899999999999"/>
    <n v="1150"/>
    <n v="1163.58"/>
    <n v="1243.93"/>
    <n v="1243.93"/>
    <n v="1508.87"/>
    <n v="1508.87"/>
    <n v="0.52193474501004988"/>
    <n v="0.74041267073525141"/>
    <n v="0.7308554913294798"/>
    <n v="0.18395454545454537"/>
    <n v="0.3052070892432156"/>
    <n v="0.30190434782608699"/>
    <n v="0.11926124546657728"/>
    <n v="0.20359666540721744"/>
    <x v="273"/>
    <n v="-7.740892190844696E-3"/>
    <x v="273"/>
    <n v="5"/>
    <n v="5"/>
    <n v="7"/>
    <n v="6"/>
    <x v="207"/>
    <x v="51"/>
    <s v="1 star"/>
    <s v="1 star"/>
    <s v="1 star"/>
    <s v="ODF++"/>
    <s v="ODF++"/>
    <s v="ODF++"/>
    <n v="1129.71"/>
    <n v="1500"/>
    <n v="75.31"/>
    <n v="700"/>
    <n v="1500"/>
    <n v="46.67"/>
    <n v="1223"/>
    <n v="1500"/>
    <n v="81.53"/>
    <n v="1302.3499999999999"/>
    <n v="1500"/>
    <n v="86.82"/>
    <n v="4355.07"/>
    <n v="6000"/>
    <n v="72.58"/>
    <n v="1947.23"/>
    <n v="2400"/>
    <n v="81.13"/>
    <n v="1947.23"/>
    <n v="2400"/>
    <n v="81.134583333333339"/>
    <n v="1497.19"/>
    <n v="1800"/>
    <n v="83.18"/>
    <n v="1497.19"/>
    <n v="1800"/>
    <n v="83.177222222222227"/>
    <n v="700"/>
    <n v="1800"/>
    <n v="38.89"/>
    <n v="700"/>
    <n v="1800"/>
    <n v="38.888888888888893"/>
    <n v="4144.43"/>
    <n v="6000"/>
    <n v="69.069999999999993"/>
    <n v="4144.43"/>
    <n v="6000"/>
    <n v="69.07383333333334"/>
    <n v="1829.71"/>
    <n v="3000"/>
    <n v="60.99"/>
    <n v="2647.23"/>
    <n v="4200"/>
    <n v="63.03"/>
    <n v="2647.23"/>
    <n v="4200"/>
    <n v="63.029285714285713"/>
  </r>
  <r>
    <n v="278"/>
    <x v="277"/>
    <s v="Ahmednagar"/>
    <s v="Nashik"/>
    <n v="38375"/>
    <x v="2"/>
    <n v="2214"/>
    <n v="2072"/>
    <n v="2072"/>
    <n v="3325"/>
    <n v="3178"/>
    <n v="3178"/>
    <n v="3400"/>
    <n v="3298.6"/>
    <n v="3298.6"/>
    <n v="4601.3999999999996"/>
    <n v="4601.3999999999996"/>
    <n v="3.3437217705510482E-2"/>
    <n v="0.29257722007721998"/>
    <n v="0.29257722007721998"/>
    <n v="-0.31187067669172924"/>
    <n v="-0.15726242920075525"/>
    <n v="-0.15726242920075525"/>
    <n v="-0.32704999999999995"/>
    <x v="275"/>
    <x v="275"/>
    <x v="275"/>
    <x v="275"/>
    <n v="306.24"/>
    <n v="913.6"/>
    <n v="915"/>
    <n v="706.64"/>
    <n v="1509.3"/>
    <n v="1509.3"/>
    <n v="737.03"/>
    <n v="1543.8"/>
    <n v="1543.8"/>
    <n v="2033.9"/>
    <n v="2033.9"/>
    <n v="0.34179075235109724"/>
    <n v="0.58339535901926431"/>
    <n v="0.58097267759562832"/>
    <n v="-0.41850164157137998"/>
    <n v="-4.154906247929506E-2"/>
    <n v="-4.154906247929506E-2"/>
    <n v="-0.44247859652931354"/>
    <n v="-6.2968001036403709E-2"/>
    <x v="274"/>
    <n v="-0.28876050936624226"/>
    <x v="274"/>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0122469966811574"/>
    <n v="8.297587910491136E-2"/>
    <n v="7.7028901734104038E-2"/>
    <n v="-0.14332727272727269"/>
    <n v="-0.1878318179044364"/>
    <n v="-0.18988695652173915"/>
    <n v="-0.15479895598826834"/>
    <n v="-0.21367499725689781"/>
    <x v="274"/>
    <n v="-0.39183084616087627"/>
    <x v="274"/>
    <n v="216"/>
    <n v="100"/>
    <n v="161"/>
    <n v="87"/>
    <x v="208"/>
    <x v="91"/>
    <s v="No star"/>
    <s v="No star"/>
    <s v="No star"/>
    <s v="ODF+"/>
    <s v="ODF+"/>
    <s v="ODF+"/>
    <n v="410.91"/>
    <n v="1500"/>
    <n v="27.39"/>
    <n v="300"/>
    <n v="1500"/>
    <n v="20"/>
    <n v="634.78"/>
    <n v="1500"/>
    <n v="42.32"/>
    <n v="942.34"/>
    <n v="1500"/>
    <n v="62.82"/>
    <n v="2288.0300000000002"/>
    <n v="6000"/>
    <n v="38.130000000000003"/>
    <n v="1446.59"/>
    <n v="2400"/>
    <n v="60.27"/>
    <n v="1446.59"/>
    <n v="2400"/>
    <n v="60.274583333333332"/>
    <n v="931.63"/>
    <n v="1800"/>
    <n v="51.76"/>
    <n v="931.63"/>
    <n v="1800"/>
    <n v="51.757222222222218"/>
    <n v="300"/>
    <n v="1800"/>
    <n v="16.670000000000002"/>
    <n v="300"/>
    <n v="1800"/>
    <n v="16.666666666666664"/>
    <n v="2678.22"/>
    <n v="6000"/>
    <n v="44.64"/>
    <n v="2678.22"/>
    <n v="6000"/>
    <n v="44.637"/>
    <n v="710.91"/>
    <n v="3000"/>
    <n v="23.7"/>
    <n v="1746.59"/>
    <n v="4200"/>
    <n v="41.59"/>
    <n v="1746.59"/>
    <n v="4200"/>
    <n v="41.585476190476186"/>
  </r>
  <r>
    <n v="279"/>
    <x v="278"/>
    <s v="Ahmednagar"/>
    <s v="Nashik"/>
    <n v="36004"/>
    <x v="2"/>
    <n v="2214"/>
    <n v="2072"/>
    <n v="2072"/>
    <n v="3325"/>
    <n v="3178"/>
    <n v="3178"/>
    <n v="3400"/>
    <n v="3298.6"/>
    <n v="3298.6"/>
    <n v="4601.3999999999996"/>
    <n v="4601.3999999999996"/>
    <n v="1.2872583559168924"/>
    <n v="1.1147924710424713"/>
    <n v="1.1147924710424713"/>
    <n v="0.52300451127819547"/>
    <n v="0.37880742605412221"/>
    <n v="0.37880742605412221"/>
    <n v="0.48940882352941167"/>
    <x v="276"/>
    <x v="276"/>
    <x v="276"/>
    <x v="276"/>
    <n v="306.24"/>
    <n v="913.6"/>
    <n v="915"/>
    <n v="706.64"/>
    <n v="1509.3"/>
    <n v="1509.3"/>
    <n v="737.03"/>
    <n v="1543.8"/>
    <n v="1543.8"/>
    <n v="2033.9"/>
    <n v="2033.9"/>
    <n v="2.9729950365726228"/>
    <n v="1.0551335376532398"/>
    <n v="1.0519890710382513"/>
    <n v="0.72179610551341566"/>
    <n v="0.24400053004704167"/>
    <n v="0.24400053004704167"/>
    <n v="0.65080118855406166"/>
    <n v="0.21620028501101179"/>
    <x v="275"/>
    <n v="-7.6862185948178452E-2"/>
    <x v="275"/>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52903987285560705"/>
    <n v="0.63240918337692531"/>
    <n v="0.62344508670520227"/>
    <n v="0.18948181818181825"/>
    <n v="0.22421082914156698"/>
    <n v="0.22111304347826086"/>
    <n v="0.17355349663207556"/>
    <n v="0.18525645895053133"/>
    <x v="275"/>
    <n v="-8.3284373245596816E-2"/>
    <x v="275"/>
    <n v="2"/>
    <n v="2"/>
    <n v="11"/>
    <n v="0"/>
    <x v="19"/>
    <x v="174"/>
    <s v="3 star"/>
    <s v="3 star"/>
    <s v="3 star"/>
    <s v="ODF++"/>
    <s v="ODF++"/>
    <s v="ODF++"/>
    <n v="1216.69"/>
    <n v="1500"/>
    <n v="81.11"/>
    <n v="1100"/>
    <n v="1500"/>
    <n v="73.33"/>
    <n v="1438.86"/>
    <n v="1500"/>
    <n v="95.92"/>
    <n v="1308.43"/>
    <n v="1500"/>
    <n v="87.23"/>
    <n v="5063.99"/>
    <n v="6000"/>
    <n v="84.4"/>
    <n v="1877.57"/>
    <n v="2400"/>
    <n v="78.23"/>
    <n v="1877.57"/>
    <n v="2400"/>
    <n v="78.232083333333335"/>
    <n v="1404.28"/>
    <n v="1800"/>
    <n v="78.02"/>
    <n v="1404.28"/>
    <n v="1800"/>
    <n v="78.015555555555551"/>
    <n v="1100"/>
    <n v="1800"/>
    <n v="61.11"/>
    <n v="1100"/>
    <n v="1800"/>
    <n v="61.111111111111114"/>
    <n v="4381.8500000000004"/>
    <n v="6000"/>
    <n v="73.03"/>
    <n v="4381.8500000000004"/>
    <n v="6000"/>
    <n v="73.030833333333348"/>
    <n v="2316.69"/>
    <n v="3000"/>
    <n v="77.22"/>
    <n v="2977.57"/>
    <n v="4200"/>
    <n v="70.89"/>
    <n v="2977.57"/>
    <n v="4200"/>
    <n v="70.894523809523818"/>
  </r>
  <r>
    <n v="280"/>
    <x v="279"/>
    <s v="Ahmednagar"/>
    <s v="Nashik"/>
    <n v="31134"/>
    <x v="2"/>
    <n v="2214"/>
    <n v="2072"/>
    <n v="2072"/>
    <n v="3325"/>
    <n v="3178"/>
    <n v="3178"/>
    <n v="3400"/>
    <n v="3298.6"/>
    <n v="3298.6"/>
    <n v="4601.3999999999996"/>
    <n v="4601.3999999999996"/>
    <n v="0.45525293586269189"/>
    <n v="0.61609073359073352"/>
    <n v="0.61609073359073352"/>
    <n v="-3.0998496240601553E-2"/>
    <n v="5.3662680931403389E-2"/>
    <n v="5.3662680931403389E-2"/>
    <n v="-5.2373529411764756E-2"/>
    <x v="277"/>
    <x v="277"/>
    <x v="277"/>
    <x v="277"/>
    <n v="306.24"/>
    <n v="913.6"/>
    <n v="915"/>
    <n v="706.64"/>
    <n v="1509.3"/>
    <n v="1509.3"/>
    <n v="737.03"/>
    <n v="1543.8"/>
    <n v="1543.8"/>
    <n v="2033.9"/>
    <n v="2033.9"/>
    <n v="0.85687695924764873"/>
    <n v="0.71486427320490364"/>
    <n v="0.71224043715846996"/>
    <n v="-0.19527623683912601"/>
    <n v="3.8030875240177626E-2"/>
    <n v="3.8030875240177626E-2"/>
    <n v="-0.22845745763401762"/>
    <n v="1.4833527659023248E-2"/>
    <x v="276"/>
    <n v="-0.22970647524460397"/>
    <x v="276"/>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37763520777824505"/>
    <n v="0.49009009009008997"/>
    <n v="0.48190751445086694"/>
    <n v="7.1699999999999903E-2"/>
    <n v="0.11747988388007916"/>
    <n v="0.1146521739130434"/>
    <n v="5.7348891858681555E-2"/>
    <n v="8.1921690763764002E-2"/>
    <x v="276"/>
    <n v="-0.16320682046662227"/>
    <x v="276"/>
    <n v="81"/>
    <n v="58"/>
    <n v="69"/>
    <n v="57"/>
    <x v="63"/>
    <x v="65"/>
    <s v="No star"/>
    <s v="No star"/>
    <s v="No star"/>
    <s v="ODF+"/>
    <s v="ODF++"/>
    <s v="ODF++"/>
    <n v="568.65"/>
    <n v="1500"/>
    <n v="37.909999999999997"/>
    <n v="300"/>
    <n v="1500"/>
    <n v="20"/>
    <n v="1174.4100000000001"/>
    <n v="1500"/>
    <n v="78.290000000000006"/>
    <n v="1178.8699999999999"/>
    <n v="1500"/>
    <n v="78.59"/>
    <n v="3221.93"/>
    <n v="6000"/>
    <n v="53.7"/>
    <n v="1566.7"/>
    <n v="2400"/>
    <n v="65.28"/>
    <n v="1566.7"/>
    <n v="2400"/>
    <n v="65.279166666666669"/>
    <n v="1281.8499999999999"/>
    <n v="1800"/>
    <n v="71.209999999999994"/>
    <n v="1281.8499999999999"/>
    <n v="1800"/>
    <n v="71.213888888888889"/>
    <n v="500"/>
    <n v="1800"/>
    <n v="27.78"/>
    <n v="500"/>
    <n v="1800"/>
    <n v="27.777777777777779"/>
    <n v="3348.54"/>
    <n v="6000"/>
    <n v="55.81"/>
    <n v="3348.54"/>
    <n v="6000"/>
    <n v="55.808999999999997"/>
    <n v="868.65"/>
    <n v="3000"/>
    <n v="28.96"/>
    <n v="2066.6999999999998"/>
    <n v="4200"/>
    <n v="49.21"/>
    <n v="2066.6999999999998"/>
    <n v="4200"/>
    <n v="49.207142857142856"/>
  </r>
  <r>
    <n v="281"/>
    <x v="280"/>
    <s v="Ahmednagar"/>
    <s v="Nashik"/>
    <n v="89282"/>
    <x v="1"/>
    <n v="2214"/>
    <n v="2072"/>
    <n v="2072"/>
    <n v="3325"/>
    <n v="3178"/>
    <n v="3178"/>
    <n v="3595.3"/>
    <n v="3469.2"/>
    <n v="3469.2"/>
    <n v="4328.8"/>
    <n v="4328.8"/>
    <n v="0.37775971093044269"/>
    <n v="-9.4705598455598464E-2"/>
    <n v="-9.4705598455598464E-2"/>
    <n v="-8.2598496240601463E-2"/>
    <n v="-0.40976400251730649"/>
    <n v="-0.40976400251730649"/>
    <n v="-0.15157010541540344"/>
    <x v="278"/>
    <x v="278"/>
    <x v="278"/>
    <x v="278"/>
    <n v="306.24"/>
    <n v="913.6"/>
    <n v="915"/>
    <n v="706.64"/>
    <n v="1509.3"/>
    <n v="1509.3"/>
    <n v="829.22"/>
    <n v="1623.2"/>
    <n v="1623.2"/>
    <n v="1999.6"/>
    <n v="1999.6"/>
    <n v="0.95817006269592453"/>
    <n v="5.5855954465849358E-2"/>
    <n v="5.4240437158469941E-2"/>
    <n v="-0.15137835390014723"/>
    <n v="-0.36087590273636783"/>
    <n v="-0.36087590273636783"/>
    <n v="-0.276826415185355"/>
    <n v="-0.4057232626909808"/>
    <x v="277"/>
    <n v="-0.51758851770354064"/>
    <x v="277"/>
    <n v="232.44"/>
    <n v="298.10000000000002"/>
    <n v="295"/>
    <n v="421.09"/>
    <n v="522.70000000000005"/>
    <n v="525"/>
    <n v="448.93"/>
    <n v="602.08000000000004"/>
    <n v="602.08000000000004"/>
    <n v="1100"/>
    <n v="1100"/>
    <n v="-0.13956289795215968"/>
    <n v="-1"/>
    <n v="-1"/>
    <n v="-0.5250421525089648"/>
    <n v="-1"/>
    <n v="-1"/>
    <n v="-0.55449624663087782"/>
    <n v="-1"/>
    <x v="11"/>
    <n v="-1"/>
    <x v="6"/>
    <n v="855.72"/>
    <n v="860.25"/>
    <n v="865"/>
    <n v="1100"/>
    <n v="1147.0899999999999"/>
    <n v="1150"/>
    <n v="1163.58"/>
    <n v="1243.93"/>
    <n v="1243.93"/>
    <n v="1508.87"/>
    <n v="1508.87"/>
    <n v="0.35315290048146591"/>
    <n v="5.9157221737866882E-2"/>
    <n v="5.3341040462427727E-2"/>
    <n v="5.2654545454545523E-2"/>
    <n v="-0.20569440933143865"/>
    <n v="-0.20770434782608696"/>
    <n v="-4.8642981144397931E-3"/>
    <n v="-0.267531131172976"/>
    <x v="277"/>
    <n v="-0.39614413435219731"/>
    <x v="277"/>
    <n v="67"/>
    <n v="37"/>
    <n v="111"/>
    <n v="48"/>
    <x v="140"/>
    <x v="131"/>
    <s v="No star"/>
    <s v="No star"/>
    <s v="No star"/>
    <s v="ODF"/>
    <s v="No ODF"/>
    <s v="No ODF"/>
    <n v="599.66999999999996"/>
    <n v="1500"/>
    <n v="39.979999999999997"/>
    <n v="200"/>
    <n v="1500"/>
    <n v="13.33"/>
    <n v="1092.77"/>
    <n v="1500"/>
    <n v="72.849999999999994"/>
    <n v="1157.92"/>
    <n v="1500"/>
    <n v="77.19"/>
    <n v="3050.36"/>
    <n v="6000"/>
    <n v="50.84"/>
    <n v="964.63"/>
    <n v="2400"/>
    <n v="40.19"/>
    <n v="964.63"/>
    <n v="2400"/>
    <n v="40.192916666666669"/>
    <n v="911.14"/>
    <n v="1800"/>
    <n v="50.62"/>
    <n v="911.14"/>
    <n v="1800"/>
    <n v="50.61888888888889"/>
    <n v="0"/>
    <n v="1800"/>
    <n v="0"/>
    <n v="0"/>
    <n v="1800"/>
    <n v="0"/>
    <n v="1875.77"/>
    <n v="6000"/>
    <n v="31.26"/>
    <n v="1875.77"/>
    <n v="6000"/>
    <n v="31.262833333333333"/>
    <n v="799.67"/>
    <n v="3000"/>
    <n v="26.66"/>
    <n v="964.63"/>
    <n v="4200"/>
    <n v="22.97"/>
    <n v="964.63"/>
    <n v="4200"/>
    <n v="22.967380952380953"/>
  </r>
  <r>
    <n v="282"/>
    <x v="281"/>
    <s v="Dhule"/>
    <s v="Nashik"/>
    <n v="375559"/>
    <x v="0"/>
    <n v="2214"/>
    <n v="2072"/>
    <n v="2072"/>
    <n v="3325"/>
    <n v="3178"/>
    <n v="3178"/>
    <n v="3878.5"/>
    <n v="3782.7"/>
    <n v="3782.7"/>
    <n v="4344.1000000000004"/>
    <n v="4344.1000000000004"/>
    <n v="1.2118292682926828"/>
    <n v="1.2814913127413128"/>
    <n v="1.2814913127413128"/>
    <n v="0.47277894736842097"/>
    <n v="0.48749213341724357"/>
    <n v="0.48749213341724357"/>
    <n v="0.26259894289029256"/>
    <x v="279"/>
    <x v="279"/>
    <x v="279"/>
    <x v="279"/>
    <n v="306.24"/>
    <n v="913.6"/>
    <n v="915"/>
    <n v="706.64"/>
    <n v="1509.3"/>
    <n v="1509.3"/>
    <n v="948.15"/>
    <n v="1786.5"/>
    <n v="1786.5"/>
    <n v="2014.9"/>
    <n v="2014.9"/>
    <n v="2.6759077847439916"/>
    <n v="1.3011055166374781"/>
    <n v="1.2975846994535518"/>
    <n v="0.59304596399864151"/>
    <n v="0.39289074405353475"/>
    <n v="0.39289074405353475"/>
    <n v="0.18726994673838535"/>
    <n v="0.17676462356563111"/>
    <x v="278"/>
    <n v="4.337187949774176E-2"/>
    <x v="278"/>
    <n v="232.44"/>
    <n v="298.10000000000002"/>
    <n v="295"/>
    <n v="421.09"/>
    <n v="522.70000000000005"/>
    <n v="525"/>
    <n v="566.66"/>
    <n v="651.51"/>
    <n v="651.51"/>
    <n v="1020"/>
    <n v="1020"/>
    <n v="3.7324040612631215"/>
    <n v="2.6900369003690034"/>
    <n v="2.7288135593220337"/>
    <n v="1.6122681612006937"/>
    <n v="1.1044576238760282"/>
    <n v="1.0952380952380953"/>
    <n v="0.9411993082271557"/>
    <n v="0.68838544304768923"/>
    <x v="17"/>
    <n v="7.8431372549019607E-2"/>
    <x v="10"/>
    <n v="855.72"/>
    <n v="860.25"/>
    <n v="865"/>
    <n v="1100"/>
    <n v="1147.0899999999999"/>
    <n v="1150"/>
    <n v="1201.1099999999999"/>
    <n v="1344.7"/>
    <n v="1344.7"/>
    <n v="1496.04"/>
    <n v="1496.04"/>
    <n v="0.47320385172720053"/>
    <n v="0.77268235977913402"/>
    <n v="0.76294797687861282"/>
    <n v="0.14604545454545462"/>
    <n v="0.3294074571306525"/>
    <n v="0.3260434782608696"/>
    <n v="4.9570813664027602E-2"/>
    <n v="0.13404476834981779"/>
    <x v="278"/>
    <n v="1.9324349616320475E-2"/>
    <x v="278"/>
    <n v="9"/>
    <n v="2"/>
    <n v="9"/>
    <n v="1"/>
    <x v="145"/>
    <x v="119"/>
    <s v="3 star"/>
    <s v="3 star"/>
    <s v="3 star"/>
    <s v="ODF++"/>
    <s v="ODF++"/>
    <s v="ODF++"/>
    <n v="1125.71"/>
    <n v="1500"/>
    <n v="75.05"/>
    <n v="1100"/>
    <n v="1500"/>
    <n v="73.33"/>
    <n v="1410.64"/>
    <n v="1500"/>
    <n v="94.04"/>
    <n v="1260.6500000000001"/>
    <n v="1500"/>
    <n v="84.04"/>
    <n v="4896.99"/>
    <n v="6000"/>
    <n v="81.62"/>
    <n v="2102.29"/>
    <n v="2400"/>
    <n v="87.6"/>
    <n v="2102.29"/>
    <n v="2400"/>
    <n v="87.595416666666665"/>
    <n v="1524.95"/>
    <n v="1800"/>
    <n v="84.72"/>
    <n v="1524.95"/>
    <n v="1800"/>
    <n v="84.719444444444449"/>
    <n v="1100"/>
    <n v="1800"/>
    <n v="61.11"/>
    <n v="1100"/>
    <n v="1800"/>
    <n v="61.111111111111114"/>
    <n v="4727.25"/>
    <n v="6000"/>
    <n v="78.790000000000006"/>
    <n v="4727.25"/>
    <n v="6000"/>
    <n v="78.787499999999994"/>
    <n v="2225.71"/>
    <n v="3000"/>
    <n v="74.19"/>
    <n v="3202.29"/>
    <n v="4200"/>
    <n v="76.25"/>
    <n v="3202.29"/>
    <n v="4200"/>
    <n v="76.24499999999999"/>
  </r>
  <r>
    <n v="283"/>
    <x v="282"/>
    <s v="Dhule"/>
    <s v="Nashik"/>
    <n v="46767"/>
    <x v="2"/>
    <n v="2214"/>
    <n v="2072"/>
    <n v="2072"/>
    <n v="3325"/>
    <n v="3178"/>
    <n v="3178"/>
    <n v="3400"/>
    <n v="3298.6"/>
    <n v="3298.6"/>
    <n v="4601.3999999999996"/>
    <n v="4601.3999999999996"/>
    <n v="0.93122402890695555"/>
    <n v="0.87038610038610043"/>
    <n v="0.87038610038610043"/>
    <n v="0.28593383458646604"/>
    <n v="0.21945877910635622"/>
    <n v="0.21945877910635622"/>
    <n v="0.2575676470588234"/>
    <x v="280"/>
    <x v="280"/>
    <x v="280"/>
    <x v="280"/>
    <n v="306.24"/>
    <n v="913.6"/>
    <n v="915"/>
    <n v="706.64"/>
    <n v="1509.3"/>
    <n v="1509.3"/>
    <n v="737.03"/>
    <n v="1543.8"/>
    <n v="1543.8"/>
    <n v="2033.9"/>
    <n v="2033.9"/>
    <n v="2.5999542842215257"/>
    <n v="0.99406742556917682"/>
    <n v="0.99101639344262293"/>
    <n v="0.56012962753311457"/>
    <n v="0.20703637447823497"/>
    <n v="0.20703637447823497"/>
    <n v="0.49580071367515582"/>
    <n v="0.18006218422075401"/>
    <x v="279"/>
    <n v="-0.10429224642312804"/>
    <x v="279"/>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52178282615808913"/>
    <n v="0.5735658238884046"/>
    <n v="0.56492485549132954"/>
    <n v="0.18383636363636366"/>
    <n v="0.18008177213644977"/>
    <n v="0.17709565217391313"/>
    <n v="0.16798364022853449"/>
    <n v="0.1425315878763326"/>
    <x v="279"/>
    <n v="-0.11632916846186978"/>
    <x v="279"/>
    <n v="18"/>
    <n v="16"/>
    <n v="27"/>
    <n v="26"/>
    <x v="50"/>
    <x v="86"/>
    <s v="No star"/>
    <s v="1 star"/>
    <s v="1 star"/>
    <s v="ODF++"/>
    <s v="ODF++"/>
    <s v="ODF++"/>
    <n v="1102.45"/>
    <n v="1500"/>
    <n v="73.5"/>
    <n v="500"/>
    <n v="1500"/>
    <n v="33.33"/>
    <n v="1371.06"/>
    <n v="1500"/>
    <n v="91.4"/>
    <n v="1302.22"/>
    <n v="1500"/>
    <n v="86.81"/>
    <n v="4275.7299999999996"/>
    <n v="6000"/>
    <n v="71.260000000000005"/>
    <n v="1821.78"/>
    <n v="2400"/>
    <n v="75.91"/>
    <n v="1821.78"/>
    <n v="2400"/>
    <n v="75.907499999999999"/>
    <n v="1353.66"/>
    <n v="1800"/>
    <n v="75.2"/>
    <n v="1353.66"/>
    <n v="1800"/>
    <n v="75.203333333333333"/>
    <n v="700"/>
    <n v="1800"/>
    <n v="38.89"/>
    <n v="700"/>
    <n v="1800"/>
    <n v="38.888888888888893"/>
    <n v="3875.44"/>
    <n v="6000"/>
    <n v="64.59"/>
    <n v="3875.44"/>
    <n v="6000"/>
    <n v="64.590666666666664"/>
    <n v="1602.45"/>
    <n v="3000"/>
    <n v="53.42"/>
    <n v="2521.7800000000002"/>
    <n v="4200"/>
    <n v="60.04"/>
    <n v="2521.7800000000002"/>
    <n v="4200"/>
    <n v="60.04238095238096"/>
  </r>
  <r>
    <n v="284"/>
    <x v="283"/>
    <s v="Dhule"/>
    <s v="Nashik"/>
    <n v="21764"/>
    <x v="3"/>
    <n v="2214"/>
    <n v="2072"/>
    <n v="2072"/>
    <n v="3325"/>
    <n v="3178"/>
    <n v="3178"/>
    <n v="3070.1"/>
    <n v="2928.3"/>
    <n v="2928.3"/>
    <n v="4349.2"/>
    <n v="4349.2"/>
    <n v="-1.7850045167118328E-2"/>
    <n v="0.42148166023166023"/>
    <n v="0.42148166023166023"/>
    <n v="-0.34602105263157895"/>
    <n v="-7.3219005663939601E-2"/>
    <n v="-7.3219005663939601E-2"/>
    <n v="-0.29172339663203151"/>
    <x v="281"/>
    <x v="281"/>
    <x v="281"/>
    <x v="281"/>
    <n v="306.24"/>
    <n v="913.6"/>
    <n v="915"/>
    <n v="706.64"/>
    <n v="1509.3"/>
    <n v="1509.3"/>
    <n v="593.21"/>
    <n v="1412.08"/>
    <n v="1412.08"/>
    <n v="1984.11"/>
    <n v="1984.11"/>
    <n v="0.10929336468129562"/>
    <n v="0.54982486865148861"/>
    <n v="0.54745355191256839"/>
    <n v="-0.51926016076078341"/>
    <n v="-6.1869740939508304E-2"/>
    <n v="-6.1869740939508304E-2"/>
    <n v="-0.42733601928490761"/>
    <n v="2.7193926689706997E-3"/>
    <x v="280"/>
    <n v="-0.28637021132900892"/>
    <x v="28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3736970036927962"/>
    <n v="0.42910781749491439"/>
    <n v="0.42126011560693655"/>
    <n v="-0.11520909090909093"/>
    <n v="7.1746767908359571E-2"/>
    <n v="6.9034782608695736E-2"/>
    <n v="-7.8822582935024352E-2"/>
    <n v="0.15727989005092691"/>
    <x v="280"/>
    <n v="-0.17210007070945146"/>
    <x v="280"/>
    <n v="420"/>
    <n v="169"/>
    <n v="169"/>
    <n v="88"/>
    <x v="209"/>
    <x v="175"/>
    <s v="No star"/>
    <s v="No star"/>
    <s v="No star"/>
    <s v="ODF+"/>
    <s v="ODF+"/>
    <s v="ODF+"/>
    <n v="339.71"/>
    <n v="1500"/>
    <n v="22.65"/>
    <n v="300"/>
    <n v="1500"/>
    <n v="20"/>
    <n v="561.5"/>
    <n v="1500"/>
    <n v="37.43"/>
    <n v="973.27"/>
    <n v="1500"/>
    <n v="64.88"/>
    <n v="2174.48"/>
    <n v="6000"/>
    <n v="36.24"/>
    <n v="1415.92"/>
    <n v="2400"/>
    <n v="59"/>
    <n v="1415.92"/>
    <n v="2400"/>
    <n v="58.996666666666677"/>
    <n v="1229.3900000000001"/>
    <n v="1800"/>
    <n v="68.3"/>
    <n v="1229.3900000000001"/>
    <n v="1800"/>
    <n v="68.299444444444447"/>
    <n v="300"/>
    <n v="1800"/>
    <n v="16.670000000000002"/>
    <n v="300"/>
    <n v="1800"/>
    <n v="16.666666666666664"/>
    <n v="2945.31"/>
    <n v="6000"/>
    <n v="49.09"/>
    <n v="2945.31"/>
    <n v="6000"/>
    <n v="49.088500000000003"/>
    <n v="639.71"/>
    <n v="3000"/>
    <n v="21.32"/>
    <n v="1715.92"/>
    <n v="4200"/>
    <n v="40.86"/>
    <n v="1715.92"/>
    <n v="4200"/>
    <n v="40.855238095238093"/>
  </r>
  <r>
    <n v="285"/>
    <x v="284"/>
    <s v="Dhule"/>
    <s v="Nashik"/>
    <n v="76905"/>
    <x v="1"/>
    <n v="2214"/>
    <n v="2072"/>
    <n v="2072"/>
    <n v="3325"/>
    <n v="3178"/>
    <n v="3178"/>
    <n v="3595.3"/>
    <n v="3469.2"/>
    <n v="3469.2"/>
    <n v="4328.8"/>
    <n v="4328.8"/>
    <n v="0.93977868112014462"/>
    <n v="0.93596042471042473"/>
    <n v="0.93596042471042473"/>
    <n v="0.29163007518796996"/>
    <n v="0.26221208307111388"/>
    <n v="0.26221208307111388"/>
    <n v="0.19452340555725525"/>
    <x v="282"/>
    <x v="282"/>
    <x v="282"/>
    <x v="282"/>
    <n v="306.24"/>
    <n v="913.6"/>
    <n v="915"/>
    <n v="706.64"/>
    <n v="1509.3"/>
    <n v="1509.3"/>
    <n v="829.22"/>
    <n v="1623.2"/>
    <n v="1623.2"/>
    <n v="1999.6"/>
    <n v="1999.6"/>
    <n v="2.498040752351097"/>
    <n v="0.7506129597197897"/>
    <n v="0.74793442622950812"/>
    <n v="0.51596286652326506"/>
    <n v="5.9670045716557311E-2"/>
    <n v="5.9670045716557311E-2"/>
    <n v="0.29186464388220251"/>
    <n v="-1.4687037949729019E-2"/>
    <x v="281"/>
    <n v="-0.20016003200640128"/>
    <x v="281"/>
    <n v="232.44"/>
    <n v="298.10000000000002"/>
    <n v="295"/>
    <n v="421.09"/>
    <n v="522.70000000000005"/>
    <n v="525"/>
    <n v="448.93"/>
    <n v="602.08000000000004"/>
    <n v="602.08000000000004"/>
    <n v="1100"/>
    <n v="1100"/>
    <n v="2.0115298571674409"/>
    <n v="2.6900369003690034"/>
    <n v="2.7288135593220337"/>
    <n v="0.6623524662186232"/>
    <n v="1.1044576238760282"/>
    <n v="1.0952380952380953"/>
    <n v="0.55926313679192741"/>
    <n v="0.82699973425458395"/>
    <x v="14"/>
    <n v="0"/>
    <x v="5"/>
    <n v="855.72"/>
    <n v="860.25"/>
    <n v="865"/>
    <n v="1100"/>
    <n v="1147.0899999999999"/>
    <n v="1150"/>
    <n v="1163.58"/>
    <n v="1243.93"/>
    <n v="1243.93"/>
    <n v="1508.87"/>
    <n v="1508.87"/>
    <n v="0.43671995512550837"/>
    <n v="0.52509154315605933"/>
    <n v="0.5167167630057804"/>
    <n v="0.11766363636363641"/>
    <n v="0.1437289140346443"/>
    <n v="0.1408347826086957"/>
    <n v="5.6592584953333795E-2"/>
    <n v="5.4689572564372568E-2"/>
    <x v="281"/>
    <n v="-0.13050163367288095"/>
    <x v="281"/>
    <n v="6"/>
    <n v="6"/>
    <n v="11"/>
    <n v="10"/>
    <x v="19"/>
    <x v="19"/>
    <s v="1 star"/>
    <s v="3 star"/>
    <s v="3 star"/>
    <s v="ODF++"/>
    <s v="ODF++"/>
    <s v="ODF++"/>
    <n v="1071.24"/>
    <n v="1500"/>
    <n v="71.42"/>
    <n v="700"/>
    <n v="1500"/>
    <n v="46.67"/>
    <n v="1294"/>
    <n v="1500"/>
    <n v="86.27"/>
    <n v="1229.43"/>
    <n v="1500"/>
    <n v="81.96"/>
    <n v="4294.67"/>
    <n v="6000"/>
    <n v="71.58"/>
    <n v="1599.36"/>
    <n v="2400"/>
    <n v="66.64"/>
    <n v="1599.36"/>
    <n v="2400"/>
    <n v="66.64"/>
    <n v="1311.96"/>
    <n v="1800"/>
    <n v="72.89"/>
    <n v="1311.96"/>
    <n v="1800"/>
    <n v="72.88666666666667"/>
    <n v="1100"/>
    <n v="1800"/>
    <n v="61.11"/>
    <n v="1100"/>
    <n v="1800"/>
    <n v="61.111111111111114"/>
    <n v="4011.31"/>
    <n v="6000"/>
    <n v="66.86"/>
    <n v="4011.31"/>
    <n v="6000"/>
    <n v="66.855166666666662"/>
    <n v="1771.24"/>
    <n v="3000"/>
    <n v="59.04"/>
    <n v="2699.36"/>
    <n v="4200"/>
    <n v="64.27"/>
    <n v="2699.36"/>
    <n v="4200"/>
    <n v="64.270476190476188"/>
  </r>
  <r>
    <n v="286"/>
    <x v="285"/>
    <s v="Dhule"/>
    <s v="Nashik"/>
    <n v="24566"/>
    <x v="3"/>
    <n v="2214"/>
    <n v="2072"/>
    <n v="2072"/>
    <n v="3325"/>
    <n v="3178"/>
    <n v="3178"/>
    <n v="3070.1"/>
    <n v="2928.3"/>
    <n v="2928.3"/>
    <n v="4349.2"/>
    <n v="4349.2"/>
    <n v="0.45217253839205063"/>
    <n v="0.57027992277992268"/>
    <n v="0.57027992277992268"/>
    <n v="-3.3049624060150336E-2"/>
    <n v="2.3794839521711734E-2"/>
    <n v="2.3794839521711734E-2"/>
    <n v="4.7232989153447841E-2"/>
    <x v="283"/>
    <x v="283"/>
    <x v="283"/>
    <x v="283"/>
    <n v="306.24"/>
    <n v="913.6"/>
    <n v="915"/>
    <n v="706.64"/>
    <n v="1509.3"/>
    <n v="1509.3"/>
    <n v="593.21"/>
    <n v="1412.08"/>
    <n v="1412.08"/>
    <n v="1984.11"/>
    <n v="1984.11"/>
    <n v="0.7337708986415884"/>
    <n v="0.85903021015761827"/>
    <n v="0.85618579234972692"/>
    <n v="-0.24862730669081845"/>
    <n v="0.125296495063937"/>
    <n v="0.125296495063937"/>
    <n v="-0.1049544006338396"/>
    <n v="0.20277179763186234"/>
    <x v="282"/>
    <n v="-0.14399403258891888"/>
    <x v="28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4485579395129234"/>
    <n v="0.22663179308340603"/>
    <n v="0.21989595375722548"/>
    <n v="4.6199999999999943E-2"/>
    <n v="-8.0098335788822056E-2"/>
    <n v="-8.2426086956521705E-2"/>
    <n v="8.9224362311296185E-2"/>
    <n v="-6.6835481168396318E-3"/>
    <x v="282"/>
    <n v="-0.28939694939223543"/>
    <x v="282"/>
    <n v="105"/>
    <n v="69"/>
    <n v="86"/>
    <n v="55"/>
    <x v="210"/>
    <x v="106"/>
    <s v="No star"/>
    <s v="No star"/>
    <s v="No star"/>
    <s v="ODF++"/>
    <s v="ODF++"/>
    <s v="ODF++"/>
    <n v="530.95000000000005"/>
    <n v="1500"/>
    <n v="35.4"/>
    <n v="500"/>
    <n v="1500"/>
    <n v="33.33"/>
    <n v="1033.33"/>
    <n v="1500"/>
    <n v="68.89"/>
    <n v="1150.82"/>
    <n v="1500"/>
    <n v="76.72"/>
    <n v="3215.11"/>
    <n v="6000"/>
    <n v="53.59"/>
    <n v="1698.41"/>
    <n v="2400"/>
    <n v="70.77"/>
    <n v="1698.41"/>
    <n v="2400"/>
    <n v="70.767083333333332"/>
    <n v="1055.21"/>
    <n v="1800"/>
    <n v="58.62"/>
    <n v="1055.21"/>
    <n v="1800"/>
    <n v="58.622777777777777"/>
    <n v="500"/>
    <n v="1800"/>
    <n v="27.78"/>
    <n v="500"/>
    <n v="1800"/>
    <n v="27.777777777777779"/>
    <n v="3253.62"/>
    <n v="6000"/>
    <n v="54.23"/>
    <n v="3253.62"/>
    <n v="6000"/>
    <n v="54.227000000000004"/>
    <n v="1030.95"/>
    <n v="3000"/>
    <n v="34.369999999999997"/>
    <n v="2198.41"/>
    <n v="4200"/>
    <n v="52.34"/>
    <n v="2198.41"/>
    <n v="4200"/>
    <n v="52.343095238095238"/>
  </r>
  <r>
    <n v="287"/>
    <x v="286"/>
    <s v="Jalgaon"/>
    <s v="Nashik"/>
    <n v="95994"/>
    <x v="1"/>
    <n v="2214"/>
    <n v="2072"/>
    <n v="2072"/>
    <n v="3325"/>
    <n v="3178"/>
    <n v="3178"/>
    <n v="3595.3"/>
    <n v="3469.2"/>
    <n v="3469.2"/>
    <n v="4328.8"/>
    <n v="4328.8"/>
    <n v="0.87869015356820235"/>
    <n v="0.85836389961389969"/>
    <n v="0.85836389961389969"/>
    <n v="0.25095338345864665"/>
    <n v="0.21162051604782889"/>
    <n v="0.21162051604782889"/>
    <n v="0.15690484799599475"/>
    <x v="284"/>
    <x v="284"/>
    <x v="284"/>
    <x v="284"/>
    <n v="306.24"/>
    <n v="913.6"/>
    <n v="915"/>
    <n v="706.64"/>
    <n v="1509.3"/>
    <n v="1509.3"/>
    <n v="829.22"/>
    <n v="1623.2"/>
    <n v="1623.2"/>
    <n v="1999.6"/>
    <n v="1999.6"/>
    <n v="2.5511363636363633"/>
    <n v="0.98933887915936947"/>
    <n v="0.98629508196721316"/>
    <n v="0.53897316879882262"/>
    <n v="0.20417412045319028"/>
    <n v="0.20417412045319028"/>
    <n v="0.3114734328646197"/>
    <n v="0.11967718087727944"/>
    <x v="283"/>
    <n v="-9.1088217643528646E-2"/>
    <x v="283"/>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57518814565512089"/>
    <n v="0.7821214763150246"/>
    <n v="0.77233526011560683"/>
    <n v="0.22538181818181824"/>
    <n v="0.33648623909196318"/>
    <n v="0.33310434782608689"/>
    <n v="0.1584248612042147"/>
    <n v="0.23244073219554143"/>
    <x v="283"/>
    <n v="1.603849238171615E-2"/>
    <x v="283"/>
    <n v="10"/>
    <n v="10"/>
    <n v="16"/>
    <n v="15"/>
    <x v="141"/>
    <x v="127"/>
    <s v="No star"/>
    <s v="No star"/>
    <s v="No star"/>
    <s v="ODF++"/>
    <s v="ODF++"/>
    <s v="ODF++"/>
    <n v="1087.5"/>
    <n v="1500"/>
    <n v="72.5"/>
    <n v="500"/>
    <n v="1500"/>
    <n v="33.33"/>
    <n v="1224"/>
    <n v="1500"/>
    <n v="81.599999999999994"/>
    <n v="1347.92"/>
    <n v="1500"/>
    <n v="89.86"/>
    <n v="4159.42"/>
    <n v="6000"/>
    <n v="69.319999999999993"/>
    <n v="1817.46"/>
    <n v="2400"/>
    <n v="75.73"/>
    <n v="1817.46"/>
    <n v="2400"/>
    <n v="75.727500000000006"/>
    <n v="1533.07"/>
    <n v="1800"/>
    <n v="85.17"/>
    <n v="1533.07"/>
    <n v="1800"/>
    <n v="85.170555555555552"/>
    <n v="500"/>
    <n v="1800"/>
    <n v="27.78"/>
    <n v="500"/>
    <n v="1800"/>
    <n v="27.777777777777779"/>
    <n v="3850.53"/>
    <n v="6000"/>
    <n v="64.180000000000007"/>
    <n v="3850.53"/>
    <n v="6000"/>
    <n v="64.175500000000014"/>
    <n v="1587.5"/>
    <n v="3000"/>
    <n v="52.92"/>
    <n v="2317.46"/>
    <n v="4200"/>
    <n v="55.18"/>
    <n v="2317.46"/>
    <n v="4200"/>
    <n v="55.177619047619054"/>
  </r>
  <r>
    <n v="288"/>
    <x v="287"/>
    <s v="Jalgaon"/>
    <s v="Nashik"/>
    <n v="37214"/>
    <x v="2"/>
    <n v="2214"/>
    <n v="2072"/>
    <n v="2072"/>
    <n v="3325"/>
    <n v="3178"/>
    <n v="3178"/>
    <n v="3400"/>
    <n v="3298.6"/>
    <n v="3298.6"/>
    <n v="4601.3999999999996"/>
    <n v="4601.3999999999996"/>
    <n v="0.61950316169828357"/>
    <n v="0.72267857142857139"/>
    <n v="0.72267857142857139"/>
    <n v="7.8369924812030048E-2"/>
    <n v="0.12315607300188794"/>
    <n v="0.12315607300188794"/>
    <n v="5.458235294117645E-2"/>
    <x v="285"/>
    <x v="285"/>
    <x v="285"/>
    <x v="285"/>
    <n v="306.24"/>
    <n v="913.6"/>
    <n v="915"/>
    <n v="706.64"/>
    <n v="1509.3"/>
    <n v="1509.3"/>
    <n v="737.03"/>
    <n v="1543.8"/>
    <n v="1543.8"/>
    <n v="2033.9"/>
    <n v="2033.9"/>
    <n v="1.6867163009404387"/>
    <n v="0.74180166374781076"/>
    <n v="0.73913661202185788"/>
    <n v="0.16435525868900711"/>
    <n v="5.4336447359703166E-2"/>
    <n v="5.4336447359703166E-2"/>
    <n v="0.11634533194035522"/>
    <n v="3.0774711750226707E-2"/>
    <x v="284"/>
    <n v="-0.21760656866119285"/>
    <x v="284"/>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35276726031879574"/>
    <n v="0.48654460912525421"/>
    <n v="0.47838150289017334"/>
    <n v="5.2354545454545383E-2"/>
    <n v="0.11482098178870014"/>
    <n v="0.11199999999999996"/>
    <n v="3.8262491815629546E-2"/>
    <n v="7.9347394896985959E-2"/>
    <x v="284"/>
    <n v="-0.16519786403457232"/>
    <x v="284"/>
    <n v="49"/>
    <n v="40"/>
    <n v="49"/>
    <n v="43"/>
    <x v="211"/>
    <x v="151"/>
    <s v="No star"/>
    <s v="1 star"/>
    <s v="1 star"/>
    <s v="ODF+"/>
    <s v="ODF++"/>
    <s v="ODF++"/>
    <n v="822.78"/>
    <n v="1500"/>
    <n v="54.85"/>
    <n v="300"/>
    <n v="1500"/>
    <n v="20"/>
    <n v="1305.21"/>
    <n v="1500"/>
    <n v="87.01"/>
    <n v="1157.5899999999999"/>
    <n v="1500"/>
    <n v="77.17"/>
    <n v="3585.58"/>
    <n v="6000"/>
    <n v="59.76"/>
    <n v="1591.31"/>
    <n v="2400"/>
    <n v="66.3"/>
    <n v="1591.31"/>
    <n v="2400"/>
    <n v="66.304583333333341"/>
    <n v="1278.8"/>
    <n v="1800"/>
    <n v="71.040000000000006"/>
    <n v="1278.8"/>
    <n v="1800"/>
    <n v="71.044444444444437"/>
    <n v="700"/>
    <n v="1800"/>
    <n v="38.89"/>
    <n v="700"/>
    <n v="1800"/>
    <n v="38.888888888888893"/>
    <n v="3569.39"/>
    <n v="6000"/>
    <n v="59.49"/>
    <n v="3569.39"/>
    <n v="6000"/>
    <n v="59.48983333333333"/>
    <n v="1122.78"/>
    <n v="3000"/>
    <n v="37.43"/>
    <n v="2291.31"/>
    <n v="4200"/>
    <n v="54.56"/>
    <n v="2291.31"/>
    <n v="4200"/>
    <n v="54.555"/>
  </r>
  <r>
    <n v="289"/>
    <x v="288"/>
    <s v="Jalgaon"/>
    <s v="Nashik"/>
    <n v="187421"/>
    <x v="0"/>
    <n v="2214"/>
    <n v="2072"/>
    <n v="2072"/>
    <n v="3325"/>
    <n v="3178"/>
    <n v="3178"/>
    <n v="3878.5"/>
    <n v="3782.7"/>
    <n v="3782.7"/>
    <n v="4344.1000000000004"/>
    <n v="4344.1000000000004"/>
    <n v="0.78961156278229438"/>
    <n v="0.441307915057915"/>
    <n v="0.441307915057915"/>
    <n v="0.19163909774436086"/>
    <n v="-6.0292636878540001E-2"/>
    <n v="-6.0292636878540001E-2"/>
    <n v="2.1580507928322758E-2"/>
    <x v="286"/>
    <x v="286"/>
    <x v="286"/>
    <x v="286"/>
    <n v="306.24"/>
    <n v="913.6"/>
    <n v="915"/>
    <n v="706.64"/>
    <n v="1509.3"/>
    <n v="1509.3"/>
    <n v="948.15"/>
    <n v="1786.5"/>
    <n v="1786.5"/>
    <n v="2014.9"/>
    <n v="2014.9"/>
    <n v="2.2424895506792057"/>
    <n v="0.59971541155866892"/>
    <n v="0.5972677595628415"/>
    <n v="0.40521340427940683"/>
    <n v="-3.1670310740078152E-2"/>
    <n v="-3.1670310740078152E-2"/>
    <n v="4.7281548278226067E-2"/>
    <n v="-0.18191995521970333"/>
    <x v="285"/>
    <n v="-0.27465382897414264"/>
    <x v="285"/>
    <n v="232.44"/>
    <n v="298.10000000000002"/>
    <n v="295"/>
    <n v="421.09"/>
    <n v="522.70000000000005"/>
    <n v="525"/>
    <n v="566.66"/>
    <n v="651.51"/>
    <n v="651.51"/>
    <n v="1020"/>
    <n v="1020"/>
    <n v="0.29065565307176044"/>
    <n v="6.3737001006372931E-3"/>
    <n v="1.6949152542372881E-2"/>
    <n v="-0.2875632287634472"/>
    <n v="-0.42605701167017412"/>
    <n v="-0.42857142857142855"/>
    <n v="-0.47058200684713936"/>
    <n v="-0.53953124280517561"/>
    <x v="0"/>
    <n v="-0.70588235294117652"/>
    <x v="0"/>
    <n v="855.72"/>
    <n v="860.25"/>
    <n v="865"/>
    <n v="1100"/>
    <n v="1147.0899999999999"/>
    <n v="1150"/>
    <n v="1201.1099999999999"/>
    <n v="1344.7"/>
    <n v="1344.7"/>
    <n v="1496.04"/>
    <n v="1496.04"/>
    <n v="0.47104192960314112"/>
    <n v="0.42387678000581236"/>
    <n v="0.4160578034682082"/>
    <n v="0.14436363636363633"/>
    <n v="6.7823797609603595E-2"/>
    <n v="6.5121739130434869E-2"/>
    <n v="4.8030571721157982E-2"/>
    <n v="-8.9097940060980096E-2"/>
    <x v="285"/>
    <n v="-0.181245153872891"/>
    <x v="285"/>
    <n v="46"/>
    <n v="14"/>
    <n v="128"/>
    <n v="32"/>
    <x v="111"/>
    <x v="49"/>
    <s v="No star"/>
    <s v="No star"/>
    <s v="No star"/>
    <s v="ODF+"/>
    <s v="ODF+"/>
    <s v="ODF+"/>
    <n v="992.98"/>
    <n v="1500"/>
    <n v="66.2"/>
    <n v="300"/>
    <n v="1500"/>
    <n v="20"/>
    <n v="1410.43"/>
    <n v="1500"/>
    <n v="94.03"/>
    <n v="1258.8"/>
    <n v="1500"/>
    <n v="83.92"/>
    <n v="3962.2"/>
    <n v="6000"/>
    <n v="66.040000000000006"/>
    <n v="1461.5"/>
    <n v="2400"/>
    <n v="60.9"/>
    <n v="1461.5"/>
    <n v="2400"/>
    <n v="60.895833333333336"/>
    <n v="1224.8900000000001"/>
    <n v="1800"/>
    <n v="68.05"/>
    <n v="1224.8900000000001"/>
    <n v="1800"/>
    <n v="68.049444444444447"/>
    <n v="300"/>
    <n v="1800"/>
    <n v="16.670000000000002"/>
    <n v="300"/>
    <n v="1800"/>
    <n v="16.666666666666664"/>
    <n v="2986.39"/>
    <n v="6000"/>
    <n v="49.77"/>
    <n v="2986.39"/>
    <n v="6000"/>
    <n v="49.773166666666661"/>
    <n v="1292.98"/>
    <n v="3000"/>
    <n v="43.1"/>
    <n v="1761.5"/>
    <n v="4200"/>
    <n v="41.94"/>
    <n v="1761.5"/>
    <n v="4200"/>
    <n v="41.94047619047619"/>
  </r>
  <r>
    <n v="290"/>
    <x v="289"/>
    <s v="Jalgaon"/>
    <s v="Nashik"/>
    <n v="24221"/>
    <x v="3"/>
    <n v="2214"/>
    <n v="2072"/>
    <n v="2072"/>
    <n v="3325"/>
    <n v="3178"/>
    <n v="3178"/>
    <n v="3070.1"/>
    <n v="2928.3"/>
    <n v="2928.3"/>
    <n v="4349.2"/>
    <n v="4349.2"/>
    <n v="0.53981481481481486"/>
    <n v="0.65007239382239368"/>
    <n v="0.65007239382239368"/>
    <n v="2.5308270676691755E-2"/>
    <n v="7.5818124606670811E-2"/>
    <n v="7.5818124606670811E-2"/>
    <n v="0.11043614214520706"/>
    <x v="287"/>
    <x v="287"/>
    <x v="287"/>
    <x v="287"/>
    <n v="306.24"/>
    <n v="913.6"/>
    <n v="915"/>
    <n v="706.64"/>
    <n v="1509.3"/>
    <n v="1509.3"/>
    <n v="593.21"/>
    <n v="1412.08"/>
    <n v="1412.08"/>
    <n v="1984.11"/>
    <n v="1984.11"/>
    <n v="1.2969892894461859"/>
    <n v="0.61901269702276718"/>
    <n v="0.61653551912568316"/>
    <n v="-4.5426242499717485E-3"/>
    <n v="-1.9989399059166399E-2"/>
    <n v="-1.9989399059166399E-2"/>
    <n v="0.18580266684647917"/>
    <n v="4.7483145430853906E-2"/>
    <x v="286"/>
    <n v="-0.25451209862356411"/>
    <x v="286"/>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x v="16"/>
    <n v="-0.18181818181818182"/>
    <x v="9"/>
    <n v="855.72"/>
    <n v="860.25"/>
    <n v="865"/>
    <n v="1100"/>
    <n v="1147.0899999999999"/>
    <n v="1150"/>
    <n v="1056.55"/>
    <n v="1062.31"/>
    <n v="1062.31"/>
    <n v="1484.95"/>
    <n v="1484.95"/>
    <n v="0.51036554012994906"/>
    <n v="0.20874164487067706"/>
    <n v="0.2021040462427745"/>
    <n v="0.1749545454545455"/>
    <n v="-9.3514894210567606E-2"/>
    <n v="-9.5808695652173967E-2"/>
    <n v="0.22327386304481578"/>
    <n v="-2.1170844668693706E-2"/>
    <x v="286"/>
    <n v="-0.29976093471160653"/>
    <x v="286"/>
    <n v="74"/>
    <n v="51"/>
    <n v="54"/>
    <n v="42"/>
    <x v="8"/>
    <x v="40"/>
    <s v="No star"/>
    <s v="3 star"/>
    <s v="3 star"/>
    <s v="ODF+"/>
    <s v="ODF+"/>
    <s v="ODF+"/>
    <n v="703.43"/>
    <n v="1500"/>
    <n v="46.9"/>
    <n v="300"/>
    <n v="1500"/>
    <n v="20"/>
    <n v="1113.27"/>
    <n v="1500"/>
    <n v="74.22"/>
    <n v="1292.45"/>
    <n v="1500"/>
    <n v="86.16"/>
    <n v="3409.15"/>
    <n v="6000"/>
    <n v="56.82"/>
    <n v="1479.13"/>
    <n v="2400"/>
    <n v="61.63"/>
    <n v="1479.13"/>
    <n v="2400"/>
    <n v="61.630416666666676"/>
    <n v="1039.82"/>
    <n v="1800"/>
    <n v="57.77"/>
    <n v="1039.82"/>
    <n v="1800"/>
    <n v="57.767777777777773"/>
    <n v="900"/>
    <n v="1800"/>
    <n v="50"/>
    <n v="900"/>
    <n v="1800"/>
    <n v="50"/>
    <n v="3418.95"/>
    <n v="6000"/>
    <n v="56.98"/>
    <n v="3418.95"/>
    <n v="6000"/>
    <n v="56.982499999999995"/>
    <n v="1003.43"/>
    <n v="3000"/>
    <n v="33.450000000000003"/>
    <n v="2379.13"/>
    <n v="4200"/>
    <n v="56.65"/>
    <n v="2379.13"/>
    <n v="4200"/>
    <n v="56.64595238095238"/>
  </r>
  <r>
    <n v="291"/>
    <x v="290"/>
    <s v="Jalgaon"/>
    <s v="Nashik"/>
    <n v="97551"/>
    <x v="1"/>
    <n v="2214"/>
    <n v="2072"/>
    <n v="2072"/>
    <n v="3325"/>
    <n v="3178"/>
    <n v="3178"/>
    <n v="3595.3"/>
    <n v="3469.2"/>
    <n v="3469.2"/>
    <n v="4328.8"/>
    <n v="4328.8"/>
    <n v="0.34471544715447144"/>
    <n v="0.26975868725868729"/>
    <n v="0.26975868725868729"/>
    <n v="-0.10460150375939856"/>
    <n v="-0.17213971050975455"/>
    <n v="-0.17213971050975455"/>
    <n v="-0.17191889411175712"/>
    <x v="288"/>
    <x v="288"/>
    <x v="288"/>
    <x v="288"/>
    <n v="306.24"/>
    <n v="913.6"/>
    <n v="915"/>
    <n v="706.64"/>
    <n v="1509.3"/>
    <n v="1509.3"/>
    <n v="829.22"/>
    <n v="1623.2"/>
    <n v="1623.2"/>
    <n v="1999.6"/>
    <n v="1999.6"/>
    <n v="1.3831635318704285"/>
    <n v="0.52818520140105085"/>
    <n v="0.5258469945355192"/>
    <n v="3.2803124646213155E-2"/>
    <n v="-7.4968528456900468E-2"/>
    <n v="-7.4968528456900468E-2"/>
    <n v="-0.11987168664528107"/>
    <n v="-0.13987801872843761"/>
    <x v="287"/>
    <n v="-0.30178535707141418"/>
    <x v="287"/>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x v="1"/>
    <n v="-0.72727272727272729"/>
    <x v="1"/>
    <n v="855.72"/>
    <n v="860.25"/>
    <n v="865"/>
    <n v="1100"/>
    <n v="1147.0899999999999"/>
    <n v="1150"/>
    <n v="1163.58"/>
    <n v="1243.93"/>
    <n v="1243.93"/>
    <n v="1508.87"/>
    <n v="1508.87"/>
    <n v="0.25191651474781462"/>
    <n v="8.6637605347282737E-2"/>
    <n v="8.0670520231213835E-2"/>
    <n v="-2.6100000000000033E-2"/>
    <n v="-0.18508573869530723"/>
    <n v="-0.18714782608695654"/>
    <n v="-7.9315560597466417E-2"/>
    <n v="-0.24852684636595312"/>
    <x v="287"/>
    <n v="-0.38047678063716556"/>
    <x v="287"/>
    <n v="73"/>
    <n v="43"/>
    <n v="89"/>
    <n v="44"/>
    <x v="212"/>
    <x v="48"/>
    <s v="No star"/>
    <s v="No star"/>
    <s v="No star"/>
    <s v="ODF+"/>
    <s v="ODF+"/>
    <s v="ODF+"/>
    <n v="729.82"/>
    <n v="1500"/>
    <n v="48.65"/>
    <n v="300"/>
    <n v="1500"/>
    <n v="20"/>
    <n v="876.09"/>
    <n v="1500"/>
    <n v="58.41"/>
    <n v="1071.29"/>
    <n v="1500"/>
    <n v="71.42"/>
    <n v="2977.2"/>
    <n v="6000"/>
    <n v="49.62"/>
    <n v="1396.15"/>
    <n v="2400"/>
    <n v="58.17"/>
    <n v="1396.15"/>
    <n v="2400"/>
    <n v="58.172916666666673"/>
    <n v="934.78"/>
    <n v="1800"/>
    <n v="51.93"/>
    <n v="934.78"/>
    <n v="1800"/>
    <n v="51.932222222222222"/>
    <n v="300"/>
    <n v="1800"/>
    <n v="16.670000000000002"/>
    <n v="300"/>
    <n v="1800"/>
    <n v="16.666666666666664"/>
    <n v="2630.94"/>
    <n v="6000"/>
    <n v="43.85"/>
    <n v="2630.94"/>
    <n v="6000"/>
    <n v="43.848999999999997"/>
    <n v="1029.82"/>
    <n v="3000"/>
    <n v="34.33"/>
    <n v="1696.15"/>
    <n v="4200"/>
    <n v="40.380000000000003"/>
    <n v="1696.15"/>
    <n v="4200"/>
    <n v="40.384523809523806"/>
  </r>
  <r>
    <n v="292"/>
    <x v="291"/>
    <s v="Jalgaon"/>
    <s v="Nashik"/>
    <n v="72783"/>
    <x v="1"/>
    <n v="2214"/>
    <n v="2072"/>
    <n v="2072"/>
    <n v="3325"/>
    <n v="3178"/>
    <n v="3178"/>
    <n v="3595.3"/>
    <n v="3469.2"/>
    <n v="3469.2"/>
    <n v="4328.8"/>
    <n v="4328.8"/>
    <n v="0.47354561878952117"/>
    <n v="0.74904922779922789"/>
    <n v="0.74904922779922789"/>
    <n v="-1.8818045112782004E-2"/>
    <n v="0.14034927627438648"/>
    <n v="0.14034927627438648"/>
    <n v="-9.2584763441159387E-2"/>
    <x v="289"/>
    <x v="289"/>
    <x v="289"/>
    <x v="289"/>
    <n v="306.24"/>
    <n v="913.6"/>
    <n v="915"/>
    <n v="706.64"/>
    <n v="1509.3"/>
    <n v="1509.3"/>
    <n v="829.22"/>
    <n v="1623.2"/>
    <n v="1623.2"/>
    <n v="1999.6"/>
    <n v="1999.6"/>
    <n v="1.8874412225705328"/>
    <n v="0.93560639229422049"/>
    <n v="0.93264480874316924"/>
    <n v="0.25134439035435302"/>
    <n v="0.17164910885841114"/>
    <n v="0.17164910885841114"/>
    <n v="6.6363570584404591E-2"/>
    <n v="8.9434450468210844E-2"/>
    <x v="288"/>
    <n v="-0.11563812762552513"/>
    <x v="288"/>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45142102556911134"/>
    <n v="0.57587910491136307"/>
    <n v="0.56722543352601162"/>
    <n v="0.12909999999999999"/>
    <n v="0.18181659677967743"/>
    <n v="0.17882608695652183"/>
    <n v="6.7404046133484649E-2"/>
    <n v="8.9812127692072724E-2"/>
    <x v="288"/>
    <n v="-0.10154619019531159"/>
    <x v="288"/>
    <n v="51"/>
    <n v="31"/>
    <n v="22"/>
    <n v="20"/>
    <x v="55"/>
    <x v="147"/>
    <s v="No star"/>
    <s v="No star"/>
    <s v="No star"/>
    <s v="ODF+"/>
    <s v="ODF++"/>
    <s v="ODF++"/>
    <n v="884.25"/>
    <n v="1500"/>
    <n v="58.95"/>
    <n v="300"/>
    <n v="1500"/>
    <n v="20"/>
    <n v="836.17"/>
    <n v="1500"/>
    <n v="55.74"/>
    <n v="1242.01"/>
    <n v="1500"/>
    <n v="82.8"/>
    <n v="3262.43"/>
    <n v="6000"/>
    <n v="54.37"/>
    <n v="1768.37"/>
    <n v="2400"/>
    <n v="73.680000000000007"/>
    <n v="1768.37"/>
    <n v="2400"/>
    <n v="73.682083333333324"/>
    <n v="1355.65"/>
    <n v="1800"/>
    <n v="75.31"/>
    <n v="1355.65"/>
    <n v="1800"/>
    <n v="75.313888888888897"/>
    <n v="500"/>
    <n v="1800"/>
    <n v="27.78"/>
    <n v="500"/>
    <n v="1800"/>
    <n v="27.777777777777779"/>
    <n v="3624.03"/>
    <n v="6000"/>
    <n v="60.4"/>
    <n v="3624.03"/>
    <n v="6000"/>
    <n v="60.400500000000001"/>
    <n v="1184.25"/>
    <n v="3000"/>
    <n v="39.479999999999997"/>
    <n v="2268.37"/>
    <n v="4200"/>
    <n v="54.01"/>
    <n v="2268.37"/>
    <n v="4200"/>
    <n v="54.008809523809518"/>
  </r>
  <r>
    <n v="293"/>
    <x v="292"/>
    <s v="Jalgaon"/>
    <s v="Nashik"/>
    <n v="35375"/>
    <x v="2"/>
    <n v="2214"/>
    <n v="2072"/>
    <n v="2072"/>
    <n v="3325"/>
    <n v="3178"/>
    <n v="3178"/>
    <n v="3400"/>
    <n v="3298.6"/>
    <n v="3298.6"/>
    <n v="4601.3999999999996"/>
    <n v="4601.3999999999996"/>
    <n v="0.42704155374887071"/>
    <n v="9.0772200772200731E-2"/>
    <n v="9.0772200772200731E-2"/>
    <n v="-4.9783458646616603E-2"/>
    <n v="-0.28883574575204535"/>
    <n v="-0.28883574575204535"/>
    <n v="-7.0744117647058888E-2"/>
    <x v="290"/>
    <x v="290"/>
    <x v="290"/>
    <x v="290"/>
    <n v="306.24"/>
    <n v="913.6"/>
    <n v="915"/>
    <n v="706.64"/>
    <n v="1509.3"/>
    <n v="1509.3"/>
    <n v="737.03"/>
    <n v="1543.8"/>
    <n v="1543.8"/>
    <n v="2033.9"/>
    <n v="2033.9"/>
    <n v="1.3838819226750259"/>
    <n v="9.3345008756567399E-2"/>
    <n v="9.1672131147540983E-2"/>
    <n v="3.3114457149326357E-2"/>
    <n v="-0.33818326376465907"/>
    <n v="-0.33818326376465907"/>
    <n v="-9.4840101488406301E-3"/>
    <n v="-0.35297318305479986"/>
    <x v="289"/>
    <n v="-0.50888440926299228"/>
    <x v="289"/>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36894077501986633"/>
    <n v="0.11734960767218837"/>
    <n v="0.11121387283237"/>
    <n v="6.4936363636363695E-2"/>
    <n v="-0.16205354418572204"/>
    <n v="-0.16417391304347823"/>
    <n v="5.0675827181975545E-2"/>
    <n v="-0.18871698782062638"/>
    <x v="289"/>
    <n v="-0.37252751556930785"/>
    <x v="289"/>
    <n v="86"/>
    <n v="63"/>
    <n v="211"/>
    <n v="101"/>
    <x v="213"/>
    <x v="176"/>
    <s v="No star"/>
    <s v="No star"/>
    <s v="No star"/>
    <s v="ODF+"/>
    <s v="ODF+"/>
    <s v="ODF+"/>
    <n v="730.04"/>
    <n v="1500"/>
    <n v="48.67"/>
    <n v="300"/>
    <n v="1500"/>
    <n v="20"/>
    <n v="958"/>
    <n v="1500"/>
    <n v="63.87"/>
    <n v="1171.43"/>
    <n v="1500"/>
    <n v="78.099999999999994"/>
    <n v="3159.47"/>
    <n v="6000"/>
    <n v="52.66"/>
    <n v="998.88"/>
    <n v="2400"/>
    <n v="41.62"/>
    <n v="998.88"/>
    <n v="2400"/>
    <n v="41.620000000000005"/>
    <n v="961.2"/>
    <n v="1800"/>
    <n v="53.4"/>
    <n v="961.2"/>
    <n v="1800"/>
    <n v="53.400000000000006"/>
    <n v="300"/>
    <n v="1800"/>
    <n v="16.670000000000002"/>
    <n v="300"/>
    <n v="1800"/>
    <n v="16.666666666666664"/>
    <n v="2260.08"/>
    <n v="6000"/>
    <n v="37.67"/>
    <n v="2260.08"/>
    <n v="6000"/>
    <n v="37.667999999999999"/>
    <n v="1030.04"/>
    <n v="3000"/>
    <n v="34.33"/>
    <n v="1298.8800000000001"/>
    <n v="4200"/>
    <n v="30.93"/>
    <n v="1298.8800000000001"/>
    <n v="4200"/>
    <n v="30.925714285714289"/>
  </r>
  <r>
    <n v="294"/>
    <x v="293"/>
    <s v="Jalgaon"/>
    <s v="Nashik"/>
    <n v="31071"/>
    <x v="2"/>
    <n v="2214"/>
    <n v="2072"/>
    <n v="2072"/>
    <n v="3325"/>
    <n v="3178"/>
    <n v="3178"/>
    <n v="3400"/>
    <n v="3298.6"/>
    <n v="3298.6"/>
    <n v="4601.3999999999996"/>
    <n v="4601.3999999999996"/>
    <n v="0.6797967479674798"/>
    <n v="0.86497586872586874"/>
    <n v="0.86497586872586874"/>
    <n v="0.11851729323308276"/>
    <n v="0.21593140339836375"/>
    <n v="0.21593140339836375"/>
    <n v="9.3844117647058869E-2"/>
    <x v="291"/>
    <x v="291"/>
    <x v="291"/>
    <x v="291"/>
    <n v="306.24"/>
    <n v="913.6"/>
    <n v="915"/>
    <n v="706.64"/>
    <n v="1509.3"/>
    <n v="1509.3"/>
    <n v="737.03"/>
    <n v="1543.8"/>
    <n v="1543.8"/>
    <n v="2033.9"/>
    <n v="2033.9"/>
    <n v="1.5956112852664577"/>
    <n v="0.7143279334500876"/>
    <n v="0.7117049180327869"/>
    <n v="0.12487263670327184"/>
    <n v="3.7706221427151715E-2"/>
    <n v="3.7706221427151715E-2"/>
    <n v="7.8490699157429178E-2"/>
    <n v="1.4516129032258117E-2"/>
    <x v="290"/>
    <n v="-0.22994739171050693"/>
    <x v="290"/>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x v="18"/>
    <n v="0"/>
    <x v="5"/>
    <n v="855.72"/>
    <n v="860.25"/>
    <n v="865"/>
    <n v="1100"/>
    <n v="1147.0899999999999"/>
    <n v="1150"/>
    <n v="1114.93"/>
    <n v="1184.79"/>
    <n v="1184.79"/>
    <n v="1531.86"/>
    <n v="1531.86"/>
    <n v="0.59064881035852856"/>
    <n v="0.39265329845975006"/>
    <n v="0.38500578034682076"/>
    <n v="0.23740909090909099"/>
    <n v="4.4408023781917771E-2"/>
    <n v="4.1765217391304323E-2"/>
    <n v="0.22083897643798267"/>
    <n v="1.1174976156112062E-2"/>
    <x v="290"/>
    <n v="-0.21792461452090919"/>
    <x v="290"/>
    <n v="39"/>
    <n v="33"/>
    <n v="28"/>
    <n v="27"/>
    <x v="102"/>
    <x v="165"/>
    <s v="No star"/>
    <s v="3 star"/>
    <s v="3 star"/>
    <s v="ODF+"/>
    <s v="ODF++"/>
    <s v="ODF++"/>
    <n v="794.88"/>
    <n v="1500"/>
    <n v="52.99"/>
    <n v="300"/>
    <n v="1500"/>
    <n v="20"/>
    <n v="1263.04"/>
    <n v="1500"/>
    <n v="84.2"/>
    <n v="1361.15"/>
    <n v="1500"/>
    <n v="90.74"/>
    <n v="3719.07"/>
    <n v="6000"/>
    <n v="61.98"/>
    <n v="1566.21"/>
    <n v="2400"/>
    <n v="65.260000000000005"/>
    <n v="1566.21"/>
    <n v="2400"/>
    <n v="65.258749999999992"/>
    <n v="1198.03"/>
    <n v="1800"/>
    <n v="66.56"/>
    <n v="1198.03"/>
    <n v="1800"/>
    <n v="66.557222222222222"/>
    <n v="1100"/>
    <n v="1800"/>
    <n v="61.11"/>
    <n v="1100"/>
    <n v="1800"/>
    <n v="61.111111111111114"/>
    <n v="3864.23"/>
    <n v="6000"/>
    <n v="64.400000000000006"/>
    <n v="3864.23"/>
    <n v="6000"/>
    <n v="64.403833333333338"/>
    <n v="1094.8800000000001"/>
    <n v="3000"/>
    <n v="36.5"/>
    <n v="2666.21"/>
    <n v="4200"/>
    <n v="63.48"/>
    <n v="2666.21"/>
    <n v="4200"/>
    <n v="63.481190476190477"/>
  </r>
  <r>
    <n v="295"/>
    <x v="294"/>
    <s v="Jalgaon"/>
    <s v="Nashik"/>
    <n v="26602"/>
    <x v="2"/>
    <n v="2214"/>
    <n v="2072"/>
    <n v="2072"/>
    <n v="3325"/>
    <n v="3178"/>
    <n v="3178"/>
    <n v="3400"/>
    <n v="3298.6"/>
    <n v="3298.6"/>
    <n v="4601.3999999999996"/>
    <n v="4601.3999999999996"/>
    <n v="0.44601174345076777"/>
    <n v="0.66819980694980707"/>
    <n v="0.66819980694980707"/>
    <n v="-3.7151879699248179E-2"/>
    <n v="8.7636878539962312E-2"/>
    <n v="8.7636878539962312E-2"/>
    <n v="-5.8391176470588294E-2"/>
    <x v="292"/>
    <x v="292"/>
    <x v="292"/>
    <x v="292"/>
    <n v="306.24"/>
    <n v="913.6"/>
    <n v="915"/>
    <n v="706.64"/>
    <n v="1509.3"/>
    <n v="1509.3"/>
    <n v="737.03"/>
    <n v="1543.8"/>
    <n v="1543.8"/>
    <n v="2033.9"/>
    <n v="2033.9"/>
    <n v="1.1269919017763845"/>
    <n v="1.0520796847635725"/>
    <n v="1.0489398907103824"/>
    <n v="-7.8215215668515775E-2"/>
    <n v="0.24215199098920032"/>
    <n v="0.24215199098920032"/>
    <n v="-0.11622322022170058"/>
    <n v="0.21439305609534914"/>
    <x v="291"/>
    <n v="-7.8233934805054389E-2"/>
    <x v="291"/>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40711915112419933"/>
    <n v="0.25746004068584716"/>
    <n v="0.25055491329479773"/>
    <n v="9.463636363636356E-2"/>
    <n v="-5.697896416148681E-2"/>
    <n v="-5.9365217391304334E-2"/>
    <n v="7.997811521799561E-2"/>
    <n v="-8.6985879354147103E-2"/>
    <x v="291"/>
    <n v="-0.29384539057093984"/>
    <x v="291"/>
    <n v="82"/>
    <n v="59"/>
    <n v="58"/>
    <n v="51"/>
    <x v="68"/>
    <x v="177"/>
    <s v="No star"/>
    <s v="1 star"/>
    <s v="1 star"/>
    <s v="ODF+"/>
    <s v="ODF+"/>
    <s v="ODF+"/>
    <n v="651.37"/>
    <n v="1500"/>
    <n v="43.42"/>
    <n v="300"/>
    <n v="1500"/>
    <n v="20"/>
    <n v="1046"/>
    <n v="1500"/>
    <n v="69.73"/>
    <n v="1204.0999999999999"/>
    <n v="1500"/>
    <n v="80.27"/>
    <n v="3201.47"/>
    <n v="6000"/>
    <n v="53.36"/>
    <n v="1874.78"/>
    <n v="2400"/>
    <n v="78.12"/>
    <n v="1874.78"/>
    <n v="2400"/>
    <n v="78.115833333333327"/>
    <n v="1081.73"/>
    <n v="1800"/>
    <n v="60.1"/>
    <n v="1081.73"/>
    <n v="1800"/>
    <n v="60.096111111111114"/>
    <n v="500"/>
    <n v="1800"/>
    <n v="27.78"/>
    <n v="500"/>
    <n v="1800"/>
    <n v="27.777777777777779"/>
    <n v="3456.51"/>
    <n v="6000"/>
    <n v="57.61"/>
    <n v="3456.51"/>
    <n v="6000"/>
    <n v="57.608500000000006"/>
    <n v="951.37"/>
    <n v="3000"/>
    <n v="31.71"/>
    <n v="2374.7800000000002"/>
    <n v="4200"/>
    <n v="56.54"/>
    <n v="2374.7800000000002"/>
    <n v="4200"/>
    <n v="56.542380952380952"/>
  </r>
  <r>
    <n v="296"/>
    <x v="295"/>
    <s v="Jalgaon"/>
    <s v="Nashik"/>
    <n v="460228"/>
    <x v="0"/>
    <n v="2214"/>
    <n v="2072"/>
    <n v="2072"/>
    <n v="3325"/>
    <n v="3178"/>
    <n v="3178"/>
    <n v="3878.5"/>
    <n v="3782.7"/>
    <n v="3782.7"/>
    <n v="4344.1000000000004"/>
    <n v="4344.1000000000004"/>
    <n v="0.67219512195121944"/>
    <n v="0.81296332046332043"/>
    <n v="0.81296332046332043"/>
    <n v="0.1134556390977443"/>
    <n v="0.18202013845185652"/>
    <n v="0.18202013845185652"/>
    <n v="-4.5445404151089393E-2"/>
    <x v="293"/>
    <x v="293"/>
    <x v="293"/>
    <x v="293"/>
    <n v="306.24"/>
    <n v="913.6"/>
    <n v="915"/>
    <n v="706.64"/>
    <n v="1509.3"/>
    <n v="1509.3"/>
    <n v="948.15"/>
    <n v="1786.5"/>
    <n v="1786.5"/>
    <n v="2014.9"/>
    <n v="2014.9"/>
    <n v="2.3805512016718913"/>
    <n v="0.70719133099824871"/>
    <n v="0.7045792349726776"/>
    <n v="0.46504585078682215"/>
    <n v="3.3386338037500893E-2"/>
    <n v="3.3386338037500893E-2"/>
    <n v="9.1873648684279927E-2"/>
    <n v="-0.12695773859501816"/>
    <x v="292"/>
    <n v="-0.22592188197925456"/>
    <x v="292"/>
    <n v="232.44"/>
    <n v="298.10000000000002"/>
    <n v="295"/>
    <n v="421.09"/>
    <n v="522.70000000000005"/>
    <n v="525"/>
    <n v="566.66"/>
    <n v="651.51"/>
    <n v="651.51"/>
    <n v="1020"/>
    <n v="1020"/>
    <n v="2.871966959215281"/>
    <n v="2.6900369003690034"/>
    <n v="2.7288135593220337"/>
    <n v="1.1373103137096583"/>
    <n v="1.1044576238760282"/>
    <n v="1.0952380952380953"/>
    <n v="0.58825397945858193"/>
    <n v="0.68838544304768923"/>
    <x v="17"/>
    <n v="7.8431372549019607E-2"/>
    <x v="10"/>
    <n v="855.72"/>
    <n v="860.25"/>
    <n v="865"/>
    <n v="1100"/>
    <n v="1147.0899999999999"/>
    <n v="1150"/>
    <n v="1201.1099999999999"/>
    <n v="1344.7"/>
    <n v="1344.7"/>
    <n v="1496.04"/>
    <n v="1496.04"/>
    <n v="0.10549011358855698"/>
    <n v="0.27494333042720137"/>
    <n v="0.26794219653179191"/>
    <n v="-0.14000909090909089"/>
    <n v="-4.3867525651866843E-2"/>
    <n v="-4.6286956521739149E-2"/>
    <n v="-0.2124035267377675"/>
    <n v="-0.18437569718152752"/>
    <x v="292"/>
    <n v="-0.26688457527873588"/>
    <x v="292"/>
    <n v="64"/>
    <n v="20"/>
    <n v="55"/>
    <n v="19"/>
    <x v="53"/>
    <x v="109"/>
    <s v="3 star"/>
    <s v="3 star"/>
    <s v="3 star"/>
    <s v="ODF+"/>
    <s v="ODF++"/>
    <s v="ODF++"/>
    <n v="1035.26"/>
    <n v="1500"/>
    <n v="69.02"/>
    <n v="900"/>
    <n v="1500"/>
    <n v="60"/>
    <n v="821"/>
    <n v="1500"/>
    <n v="54.73"/>
    <n v="945.99"/>
    <n v="1500"/>
    <n v="63.07"/>
    <n v="3702.24"/>
    <n v="6000"/>
    <n v="61.7"/>
    <n v="1559.69"/>
    <n v="2400"/>
    <n v="64.989999999999995"/>
    <n v="1559.69"/>
    <n v="2400"/>
    <n v="64.987083333333345"/>
    <n v="1096.77"/>
    <n v="1800"/>
    <n v="60.93"/>
    <n v="1096.77"/>
    <n v="1800"/>
    <n v="60.931666666666665"/>
    <n v="1100"/>
    <n v="1800"/>
    <n v="61.11"/>
    <n v="1100"/>
    <n v="1800"/>
    <n v="61.111111111111114"/>
    <n v="3756.46"/>
    <n v="6000"/>
    <n v="62.61"/>
    <n v="3756.46"/>
    <n v="6000"/>
    <n v="62.607666666666674"/>
    <n v="1935.26"/>
    <n v="3000"/>
    <n v="64.510000000000005"/>
    <n v="2659.69"/>
    <n v="4200"/>
    <n v="63.33"/>
    <n v="2659.69"/>
    <n v="4200"/>
    <n v="63.32595238095238"/>
  </r>
  <r>
    <n v="297"/>
    <x v="296"/>
    <s v="Jalgaon"/>
    <s v="Nashik"/>
    <n v="46762"/>
    <x v="2"/>
    <n v="2214"/>
    <n v="2072"/>
    <n v="2072"/>
    <n v="3325"/>
    <n v="3178"/>
    <n v="3178"/>
    <n v="3400"/>
    <n v="3298.6"/>
    <n v="3298.6"/>
    <n v="4601.3999999999996"/>
    <n v="4601.3999999999996"/>
    <n v="0.9841327913279132"/>
    <n v="0.81750965250965257"/>
    <n v="0.81750965250965257"/>
    <n v="0.32116390977443604"/>
    <n v="0.18498426683448713"/>
    <n v="0.18498426683448713"/>
    <n v="0.29202058823529409"/>
    <x v="294"/>
    <x v="294"/>
    <x v="294"/>
    <x v="294"/>
    <n v="306.24"/>
    <n v="913.6"/>
    <n v="915"/>
    <n v="706.64"/>
    <n v="1509.3"/>
    <n v="1509.3"/>
    <n v="737.03"/>
    <n v="1543.8"/>
    <n v="1543.8"/>
    <n v="2033.9"/>
    <n v="2033.9"/>
    <n v="2.0961664054336464"/>
    <n v="0.95500218914185631"/>
    <n v="0.95201092896174855"/>
    <n v="0.34180063398618815"/>
    <n v="0.18338965083151129"/>
    <n v="0.18338965083151129"/>
    <n v="0.28647409196369211"/>
    <n v="0.1569439046508615"/>
    <x v="293"/>
    <n v="-0.12183981513348748"/>
    <x v="293"/>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x v="6"/>
    <n v="-0.36363636363636365"/>
    <x v="4"/>
    <n v="855.72"/>
    <n v="860.25"/>
    <n v="865"/>
    <n v="1100"/>
    <n v="1147.0899999999999"/>
    <n v="1150"/>
    <n v="1114.93"/>
    <n v="1184.79"/>
    <n v="1184.79"/>
    <n v="1531.86"/>
    <n v="1531.86"/>
    <n v="0.55601131211143828"/>
    <n v="0.4876954373728567"/>
    <n v="0.47952601156069358"/>
    <n v="0.21046363636363635"/>
    <n v="0.11568403525442647"/>
    <n v="0.11286086956521736"/>
    <n v="0.19425434780658868"/>
    <n v="8.0182986014399174E-2"/>
    <x v="293"/>
    <n v="-0.16455159087645083"/>
    <x v="293"/>
    <n v="15"/>
    <n v="14"/>
    <n v="35"/>
    <n v="34"/>
    <x v="214"/>
    <x v="13"/>
    <s v="1 star"/>
    <s v="1 star"/>
    <s v="1 star"/>
    <s v="ODF++"/>
    <s v="ODF++"/>
    <s v="ODF++"/>
    <n v="948.17"/>
    <n v="1500"/>
    <n v="63.21"/>
    <n v="700"/>
    <n v="1500"/>
    <n v="46.67"/>
    <n v="1413.19"/>
    <n v="1500"/>
    <n v="94.21"/>
    <n v="1331.51"/>
    <n v="1500"/>
    <n v="88.77"/>
    <n v="4392.87"/>
    <n v="6000"/>
    <n v="73.209999999999994"/>
    <n v="1786.09"/>
    <n v="2400"/>
    <n v="74.42"/>
    <n v="1786.09"/>
    <n v="2400"/>
    <n v="74.420416666666668"/>
    <n v="1279.79"/>
    <n v="1800"/>
    <n v="71.099999999999994"/>
    <n v="1279.79"/>
    <n v="1800"/>
    <n v="71.099444444444444"/>
    <n v="700"/>
    <n v="1800"/>
    <n v="38.89"/>
    <n v="700"/>
    <n v="1800"/>
    <n v="38.888888888888893"/>
    <n v="3765.88"/>
    <n v="6000"/>
    <n v="62.76"/>
    <n v="3765.88"/>
    <n v="6000"/>
    <n v="62.76466666666667"/>
    <n v="1648.17"/>
    <n v="3000"/>
    <n v="54.94"/>
    <n v="2486.09"/>
    <n v="4200"/>
    <n v="59.19"/>
    <n v="2486.09"/>
    <n v="4200"/>
    <n v="59.192619047619054"/>
  </r>
  <r>
    <n v="298"/>
    <x v="297"/>
    <s v="Jalgaon"/>
    <s v="Nashik"/>
    <n v="22553"/>
    <x v="3"/>
    <n v="2214"/>
    <n v="2072"/>
    <n v="2072"/>
    <n v="3325"/>
    <n v="3178"/>
    <n v="3178"/>
    <n v="3070.1"/>
    <n v="2928.3"/>
    <n v="2928.3"/>
    <n v="4349.2"/>
    <n v="4349.2"/>
    <n v="-1"/>
    <n v="0.10434362934362926"/>
    <n v="0.10434362934362926"/>
    <n v="-1"/>
    <n v="-0.27998741346758976"/>
    <n v="-0.27998741346758976"/>
    <n v="-1"/>
    <x v="295"/>
    <x v="295"/>
    <x v="295"/>
    <x v="295"/>
    <n v="306.24"/>
    <n v="913.6"/>
    <n v="915"/>
    <n v="706.64"/>
    <n v="1509.3"/>
    <n v="1509.3"/>
    <n v="593.21"/>
    <n v="1412.08"/>
    <n v="1412.08"/>
    <n v="1984.11"/>
    <n v="1984.11"/>
    <n v="-1"/>
    <n v="0.39689141856392296"/>
    <n v="0.39475409836065578"/>
    <n v="-1"/>
    <n v="-0.15444245676803811"/>
    <n v="-0.15444245676803811"/>
    <n v="-1"/>
    <n v="-9.6226842671803217E-2"/>
    <x v="294"/>
    <n v="-0.35678969411978162"/>
    <x v="294"/>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0.17640220866027317"/>
    <n v="0.16994219653179191"/>
    <n v="-1"/>
    <n v="-0.11776756836865453"/>
    <n v="-0.12"/>
    <n v="-1"/>
    <n v="-4.7359057149043073E-2"/>
    <x v="294"/>
    <n v="-0.31849557224148961"/>
    <x v="294"/>
    <s v="not available"/>
    <s v="not available"/>
    <n v="415"/>
    <n v="161"/>
    <x v="215"/>
    <x v="178"/>
    <s v="not available"/>
    <s v="No star"/>
    <s v="No star"/>
    <s v="No ODF"/>
    <s v="No ODF"/>
    <s v="No ODF"/>
    <m/>
    <n v="1500"/>
    <n v="0"/>
    <m/>
    <n v="1500"/>
    <n v="0"/>
    <m/>
    <n v="1500"/>
    <n v="0"/>
    <m/>
    <n v="1500"/>
    <n v="0"/>
    <m/>
    <n v="6000"/>
    <n v="0"/>
    <n v="1276.2"/>
    <n v="2400"/>
    <n v="53.18"/>
    <n v="1276.2"/>
    <n v="2400"/>
    <n v="53.175000000000004"/>
    <n v="1012"/>
    <n v="1800"/>
    <n v="56.22"/>
    <n v="1012"/>
    <n v="1800"/>
    <n v="56.222222222222214"/>
    <n v="0"/>
    <n v="1800"/>
    <n v="0"/>
    <n v="0"/>
    <n v="1800"/>
    <n v="0"/>
    <n v="2288.1999999999998"/>
    <n v="6000"/>
    <n v="38.14"/>
    <n v="2288.1999999999998"/>
    <n v="6000"/>
    <n v="38.136666666666663"/>
    <n v="0"/>
    <n v="3000"/>
    <n v="0"/>
    <n v="1276.2"/>
    <n v="4200"/>
    <n v="30.39"/>
    <n v="1276.2"/>
    <n v="4200"/>
    <n v="30.38571428571429"/>
  </r>
  <r>
    <n v="299"/>
    <x v="298"/>
    <s v="Jalgaon"/>
    <s v="Nashik"/>
    <n v="59609"/>
    <x v="1"/>
    <n v="2214"/>
    <n v="2072"/>
    <n v="2072"/>
    <n v="3325"/>
    <n v="3178"/>
    <n v="3178"/>
    <n v="3595.3"/>
    <n v="3469.2"/>
    <n v="3469.2"/>
    <n v="4328.8"/>
    <n v="4328.8"/>
    <n v="0.49446702800361336"/>
    <n v="0.23111969111969116"/>
    <n v="0.23111969111969116"/>
    <n v="-4.887218045112782E-3"/>
    <n v="-0.19733165512901193"/>
    <n v="-0.19733165512901193"/>
    <n v="-7.9701276666759427E-2"/>
    <x v="296"/>
    <x v="296"/>
    <x v="296"/>
    <x v="296"/>
    <n v="306.24"/>
    <n v="913.6"/>
    <n v="915"/>
    <n v="706.64"/>
    <n v="1509.3"/>
    <n v="1509.3"/>
    <n v="829.22"/>
    <n v="1623.2"/>
    <n v="1623.2"/>
    <n v="1999.6"/>
    <n v="1999.6"/>
    <n v="1.5042776907001043"/>
    <n v="0.11822460595446584"/>
    <n v="0.1165136612021858"/>
    <n v="8.5290954375636788E-2"/>
    <n v="-0.32312330219306962"/>
    <n v="-0.32312330219306962"/>
    <n v="-7.5142905380960495E-2"/>
    <n v="-0.37061976343026121"/>
    <x v="295"/>
    <n v="-0.48909281856371273"/>
    <x v="295"/>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39279203477773089"/>
    <n v="0.1964777680906713"/>
    <n v="0.18990751445086704"/>
    <n v="8.3490909090909018E-2"/>
    <n v="-0.10271208013320658"/>
    <n v="-0.10498260869565219"/>
    <n v="2.4287113907079869E-2"/>
    <n v="-0.17256598040082646"/>
    <x v="295"/>
    <n v="-0.31785375811037397"/>
    <x v="295"/>
    <n v="46"/>
    <n v="27"/>
    <n v="92"/>
    <n v="46"/>
    <x v="216"/>
    <x v="160"/>
    <s v="No star"/>
    <s v="No star"/>
    <s v="No star"/>
    <s v="ODF+"/>
    <s v="ODF++"/>
    <s v="ODF++"/>
    <n v="766.91"/>
    <n v="1500"/>
    <n v="51.13"/>
    <n v="300"/>
    <n v="1500"/>
    <n v="20"/>
    <n v="1050"/>
    <n v="1500"/>
    <n v="70"/>
    <n v="1191.8399999999999"/>
    <n v="1500"/>
    <n v="79.459999999999994"/>
    <n v="3308.75"/>
    <n v="6000"/>
    <n v="55.15"/>
    <n v="1021.61"/>
    <n v="2400"/>
    <n v="42.57"/>
    <n v="1021.61"/>
    <n v="2400"/>
    <n v="42.567083333333336"/>
    <n v="1029.27"/>
    <n v="1800"/>
    <n v="57.18"/>
    <n v="1029.27"/>
    <n v="1800"/>
    <n v="57.181666666666665"/>
    <n v="500"/>
    <n v="1800"/>
    <n v="27.78"/>
    <n v="500"/>
    <n v="1800"/>
    <n v="27.777777777777779"/>
    <n v="2550.88"/>
    <n v="6000"/>
    <n v="42.51"/>
    <n v="2550.88"/>
    <n v="6000"/>
    <n v="42.51466666666667"/>
    <n v="1066.9100000000001"/>
    <n v="3000"/>
    <n v="35.56"/>
    <n v="1521.61"/>
    <n v="4200"/>
    <n v="36.229999999999997"/>
    <n v="1521.61"/>
    <n v="4200"/>
    <n v="36.228809523809517"/>
  </r>
  <r>
    <n v="300"/>
    <x v="299"/>
    <s v="Jalgaon"/>
    <s v="Nashik"/>
    <n v="37666"/>
    <x v="2"/>
    <n v="2214"/>
    <n v="2072"/>
    <n v="2072"/>
    <n v="3325"/>
    <n v="3178"/>
    <n v="3178"/>
    <n v="3400"/>
    <n v="3298.6"/>
    <n v="3298.6"/>
    <n v="4601.3999999999996"/>
    <n v="4601.3999999999996"/>
    <n v="0.33561878952122853"/>
    <n v="0.16311776061776062"/>
    <n v="0.16311776061776062"/>
    <n v="-0.11065864661654137"/>
    <n v="-0.24166771554436753"/>
    <n v="-0.24166771554436753"/>
    <n v="-0.1302764705882353"/>
    <x v="297"/>
    <x v="297"/>
    <x v="297"/>
    <x v="297"/>
    <n v="306.24"/>
    <n v="913.6"/>
    <n v="915"/>
    <n v="706.64"/>
    <n v="1509.3"/>
    <n v="1509.3"/>
    <n v="737.03"/>
    <n v="1543.8"/>
    <n v="1543.8"/>
    <n v="2033.9"/>
    <n v="2033.9"/>
    <n v="0.10096656217345877"/>
    <n v="0.13284807355516637"/>
    <n v="0.13111475409836068"/>
    <n v="-0.52286878750141508"/>
    <n v="-0.31427151659709796"/>
    <n v="-0.31427151659709796"/>
    <n v="-0.5425423659823887"/>
    <n v="-0.32959580256509907"/>
    <x v="296"/>
    <n v="-0.49114017404985499"/>
    <x v="29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25030383770392189"/>
    <n v="0.24960185992444059"/>
    <n v="0.24273988439306363"/>
    <n v="-2.7354545454545381E-2"/>
    <n v="-6.2872137321395793E-2"/>
    <n v="-6.5243478260869542E-2"/>
    <n v="-4.0379216632434302E-2"/>
    <n v="-9.2691531832645391E-2"/>
    <x v="296"/>
    <n v="-0.29825832647892098"/>
    <x v="296"/>
    <n v="115"/>
    <n v="76"/>
    <n v="194"/>
    <n v="98"/>
    <x v="159"/>
    <x v="179"/>
    <s v="No star"/>
    <s v="No star"/>
    <s v="No star"/>
    <s v="ODF+"/>
    <s v="ODF+"/>
    <s v="ODF+"/>
    <n v="337.16"/>
    <n v="1500"/>
    <n v="22.48"/>
    <n v="300"/>
    <n v="1500"/>
    <n v="20"/>
    <n v="1250"/>
    <n v="1500"/>
    <n v="83.33"/>
    <n v="1069.9100000000001"/>
    <n v="1500"/>
    <n v="71.33"/>
    <n v="2957.06"/>
    <n v="6000"/>
    <n v="49.28"/>
    <n v="1034.97"/>
    <n v="2400"/>
    <n v="43.12"/>
    <n v="1034.97"/>
    <n v="2400"/>
    <n v="43.123750000000001"/>
    <n v="1074.97"/>
    <n v="1800"/>
    <n v="59.72"/>
    <n v="1074.97"/>
    <n v="1800"/>
    <n v="59.720555555555556"/>
    <n v="300"/>
    <n v="1800"/>
    <n v="16.670000000000002"/>
    <n v="300"/>
    <n v="1800"/>
    <n v="16.666666666666664"/>
    <n v="2409.98"/>
    <n v="6000"/>
    <n v="40.17"/>
    <n v="2409.98"/>
    <n v="6000"/>
    <n v="40.166333333333334"/>
    <n v="637.16"/>
    <n v="3000"/>
    <n v="21.24"/>
    <n v="1334.97"/>
    <n v="4200"/>
    <n v="31.79"/>
    <n v="1334.97"/>
    <n v="4200"/>
    <n v="31.785000000000004"/>
  </r>
  <r>
    <n v="301"/>
    <x v="300"/>
    <s v="Jalgaon"/>
    <s v="Nashik"/>
    <n v="27039"/>
    <x v="2"/>
    <n v="2214"/>
    <n v="2072"/>
    <n v="2072"/>
    <n v="3325"/>
    <n v="3178"/>
    <n v="3178"/>
    <n v="3400"/>
    <n v="3298.6"/>
    <n v="3298.6"/>
    <n v="4601.3999999999996"/>
    <n v="4601.3999999999996"/>
    <n v="0.48326106594399282"/>
    <n v="0.84065154440154433"/>
    <n v="0.84065154440154433"/>
    <n v="-1.2348872180451111E-2"/>
    <n v="0.20007237256135932"/>
    <n v="0.20007237256135932"/>
    <n v="-3.4135294117647041E-2"/>
    <x v="298"/>
    <x v="298"/>
    <x v="298"/>
    <x v="298"/>
    <n v="306.24"/>
    <n v="913.6"/>
    <n v="915"/>
    <n v="706.64"/>
    <n v="1509.3"/>
    <n v="1509.3"/>
    <n v="737.03"/>
    <n v="1543.8"/>
    <n v="1543.8"/>
    <n v="2033.9"/>
    <n v="2033.9"/>
    <n v="1.0116248693834899"/>
    <n v="1.0311624343257444"/>
    <n v="1.0280546448087433"/>
    <n v="-0.12821238537303298"/>
    <n v="0.22949049228119003"/>
    <n v="0.22949049228119003"/>
    <n v="-0.16415885377800091"/>
    <n v="0.20201450965150936"/>
    <x v="297"/>
    <n v="-8.7629676975269188E-2"/>
    <x v="297"/>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4488617772168465"/>
    <n v="0.69504213891310673"/>
    <n v="0.68573410404624291"/>
    <n v="0.12710909090909084"/>
    <n v="0.27118186018533874"/>
    <n v="0.26796521739130441"/>
    <n v="0.11201600100454726"/>
    <n v="0.23073287249217173"/>
    <x v="297"/>
    <n v="-4.8111446215711506E-2"/>
    <x v="297"/>
    <n v="73"/>
    <n v="51"/>
    <n v="32"/>
    <n v="31"/>
    <x v="150"/>
    <x v="7"/>
    <s v="1 star"/>
    <s v="1 star"/>
    <s v="1 star"/>
    <s v="ODF+"/>
    <s v="ODF+"/>
    <s v="ODF+"/>
    <n v="616.04"/>
    <n v="1500"/>
    <n v="41.07"/>
    <n v="500"/>
    <n v="1500"/>
    <n v="33.33"/>
    <n v="928.09"/>
    <n v="1500"/>
    <n v="61.87"/>
    <n v="1239.82"/>
    <n v="1500"/>
    <n v="82.65"/>
    <n v="3283.94"/>
    <n v="6000"/>
    <n v="54.73"/>
    <n v="1855.67"/>
    <n v="2400"/>
    <n v="77.319999999999993"/>
    <n v="1855.67"/>
    <n v="2400"/>
    <n v="77.319583333333341"/>
    <n v="1458.16"/>
    <n v="1800"/>
    <n v="81.010000000000005"/>
    <n v="1458.16"/>
    <n v="1800"/>
    <n v="81.00888888888889"/>
    <n v="500"/>
    <n v="1800"/>
    <n v="27.78"/>
    <n v="500"/>
    <n v="1800"/>
    <n v="27.777777777777779"/>
    <n v="3813.83"/>
    <n v="6000"/>
    <n v="63.56"/>
    <n v="3813.83"/>
    <n v="6000"/>
    <n v="63.563833333333328"/>
    <n v="1116.04"/>
    <n v="3000"/>
    <n v="37.200000000000003"/>
    <n v="2355.67"/>
    <n v="4200"/>
    <n v="56.09"/>
    <n v="2355.67"/>
    <n v="4200"/>
    <n v="56.087380952380947"/>
  </r>
  <r>
    <n v="302"/>
    <x v="301"/>
    <s v="Jalgaon"/>
    <s v="Nashik"/>
    <n v="20584"/>
    <x v="3"/>
    <n v="2214"/>
    <n v="2072"/>
    <n v="2072"/>
    <n v="3325"/>
    <n v="3178"/>
    <n v="3178"/>
    <n v="3070.1"/>
    <n v="2928.3"/>
    <n v="2928.3"/>
    <n v="4349.2"/>
    <n v="4349.2"/>
    <n v="0.36357723577235773"/>
    <n v="0.35582046332046341"/>
    <n v="0.35582046332046341"/>
    <n v="-9.2042105263157883E-2"/>
    <n v="-0.11602894902454366"/>
    <n v="-0.11602894902454366"/>
    <n v="-1.6657437868473297E-2"/>
    <x v="299"/>
    <x v="299"/>
    <x v="299"/>
    <x v="299"/>
    <n v="306.24"/>
    <n v="913.6"/>
    <n v="915"/>
    <n v="706.64"/>
    <n v="1509.3"/>
    <n v="1509.3"/>
    <n v="593.21"/>
    <n v="1412.08"/>
    <n v="1412.08"/>
    <n v="1984.11"/>
    <n v="1984.11"/>
    <n v="0.52560083594566342"/>
    <n v="0.48281523642732049"/>
    <n v="0.48054644808743174"/>
    <n v="-0.33884297520661155"/>
    <n v="-0.10243159080368378"/>
    <n v="-0.10243159080368378"/>
    <n v="-0.21242055932974838"/>
    <n v="-4.0635091496232428E-2"/>
    <x v="298"/>
    <n v="-0.31722535544904257"/>
    <x v="29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9407983919973807"/>
    <n v="0.34212147631502465"/>
    <n v="0.33475144508670512"/>
    <n v="6.6999999999999005E-3"/>
    <n v="6.5121306959349552E-3"/>
    <n v="3.9652173913043006E-3"/>
    <n v="4.8099947943779225E-2"/>
    <n v="8.68390582786569E-2"/>
    <x v="298"/>
    <n v="-0.22249233980942126"/>
    <x v="298"/>
    <n v="163"/>
    <n v="102"/>
    <n v="218"/>
    <n v="106"/>
    <x v="217"/>
    <x v="68"/>
    <s v="No star"/>
    <s v="No star"/>
    <s v="No star"/>
    <s v="ODF+"/>
    <s v="ODF+"/>
    <s v="ODF+"/>
    <n v="467.2"/>
    <n v="1500"/>
    <n v="31.15"/>
    <n v="300"/>
    <n v="1500"/>
    <n v="20"/>
    <n v="1144.3900000000001"/>
    <n v="1500"/>
    <n v="76.290000000000006"/>
    <n v="1107.3699999999999"/>
    <n v="1500"/>
    <n v="73.819999999999993"/>
    <n v="3018.96"/>
    <n v="6000"/>
    <n v="50.32"/>
    <n v="1354.7"/>
    <n v="2400"/>
    <n v="56.45"/>
    <n v="1354.7"/>
    <n v="2400"/>
    <n v="56.44583333333334"/>
    <n v="1154.56"/>
    <n v="1800"/>
    <n v="64.14"/>
    <n v="1154.56"/>
    <n v="1800"/>
    <n v="64.142222222222216"/>
    <n v="300"/>
    <n v="1800"/>
    <n v="16.670000000000002"/>
    <n v="300"/>
    <n v="1800"/>
    <n v="16.666666666666664"/>
    <n v="2809.26"/>
    <n v="6000"/>
    <n v="46.82"/>
    <n v="2809.26"/>
    <n v="6000"/>
    <n v="46.820999999999998"/>
    <n v="767.2"/>
    <n v="3000"/>
    <n v="25.57"/>
    <n v="1654.7"/>
    <n v="4200"/>
    <n v="39.4"/>
    <n v="1654.7"/>
    <n v="4200"/>
    <n v="39.397619047619045"/>
  </r>
  <r>
    <n v="303"/>
    <x v="302"/>
    <s v="Jalgaon"/>
    <s v="Nashik"/>
    <n v="23470"/>
    <x v="3"/>
    <n v="2214"/>
    <n v="2072"/>
    <n v="2072"/>
    <n v="3325"/>
    <n v="3178"/>
    <n v="3178"/>
    <n v="3070.1"/>
    <n v="2928.3"/>
    <n v="2928.3"/>
    <n v="4349.2"/>
    <n v="4349.2"/>
    <n v="-1"/>
    <n v="8.7668918918918967E-2"/>
    <n v="8.7668918918918967E-2"/>
    <n v="-1"/>
    <n v="-0.29085903083700437"/>
    <n v="-0.29085903083700437"/>
    <n v="-1"/>
    <x v="300"/>
    <x v="300"/>
    <x v="300"/>
    <x v="300"/>
    <n v="306.24"/>
    <n v="913.6"/>
    <n v="915"/>
    <n v="706.64"/>
    <n v="1509.3"/>
    <n v="1509.3"/>
    <n v="593.21"/>
    <n v="1412.08"/>
    <n v="1412.08"/>
    <n v="1984.11"/>
    <n v="1984.11"/>
    <n v="-1"/>
    <n v="0.43105297723292474"/>
    <n v="0.42886338797814216"/>
    <n v="-1"/>
    <n v="-0.13376399655469415"/>
    <n v="-0.13376399655469415"/>
    <n v="-1"/>
    <n v="-7.4124695484674985E-2"/>
    <x v="299"/>
    <n v="-0.34105971947119862"/>
    <x v="299"/>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9.995931415286255E-2"/>
    <n v="9.3919075144508687E-2"/>
    <n v="-1"/>
    <n v="-0.17509524100114196"/>
    <n v="-0.17718260869565217"/>
    <n v="-1"/>
    <n v="-0.10926189153825148"/>
    <x v="299"/>
    <n v="-0.36277989157884105"/>
    <x v="299"/>
    <s v="not available"/>
    <s v="not available"/>
    <n v="428"/>
    <n v="165"/>
    <x v="218"/>
    <x v="180"/>
    <s v="not available"/>
    <s v="No star"/>
    <s v="No star"/>
    <s v="No ODF"/>
    <s v="No ODF"/>
    <s v="No ODF"/>
    <m/>
    <m/>
    <m/>
    <m/>
    <m/>
    <m/>
    <m/>
    <m/>
    <m/>
    <m/>
    <m/>
    <m/>
    <m/>
    <m/>
    <m/>
    <n v="1307.4100000000001"/>
    <n v="2400"/>
    <n v="54.48"/>
    <n v="1307.4100000000001"/>
    <n v="2400"/>
    <n v="54.475416666666668"/>
    <n v="946.24"/>
    <n v="1800"/>
    <n v="52.57"/>
    <n v="946.24"/>
    <n v="1800"/>
    <n v="52.568888888888885"/>
    <n v="0"/>
    <n v="1800"/>
    <n v="0"/>
    <n v="0"/>
    <n v="1800"/>
    <n v="0"/>
    <n v="2253.65"/>
    <n v="6000"/>
    <n v="37.56"/>
    <n v="2253.65"/>
    <n v="6000"/>
    <n v="37.560833333333335"/>
    <n v="0"/>
    <n v="0"/>
    <e v="#DIV/0!"/>
    <n v="1307.4100000000001"/>
    <n v="4200"/>
    <n v="31.13"/>
    <n v="1307.4100000000001"/>
    <n v="4200"/>
    <n v="31.128809523809526"/>
  </r>
  <r>
    <n v="304"/>
    <x v="303"/>
    <s v="Jalgaon"/>
    <s v="Nashik"/>
    <n v="35411"/>
    <x v="2"/>
    <n v="2214"/>
    <n v="2072"/>
    <n v="2072"/>
    <n v="3325"/>
    <n v="3178"/>
    <n v="3178"/>
    <n v="3400"/>
    <n v="3298.6"/>
    <n v="3298.6"/>
    <n v="4601.3999999999996"/>
    <n v="4601.3999999999996"/>
    <n v="0.89637308039747055"/>
    <n v="0.42427123552123558"/>
    <n v="0.42427123552123558"/>
    <n v="0.26272781954887209"/>
    <n v="-7.1400251730648165E-2"/>
    <n v="-7.1400251730648165E-2"/>
    <n v="0.23487352941176462"/>
    <x v="301"/>
    <x v="301"/>
    <x v="301"/>
    <x v="301"/>
    <n v="306.24"/>
    <n v="913.6"/>
    <n v="915"/>
    <n v="706.64"/>
    <n v="1509.3"/>
    <n v="1509.3"/>
    <n v="737.03"/>
    <n v="1543.8"/>
    <n v="1543.8"/>
    <n v="2033.9"/>
    <n v="2033.9"/>
    <n v="2.1851815569487982"/>
    <n v="0.52842600700525377"/>
    <n v="0.52608743169398897"/>
    <n v="0.38037756141741191"/>
    <n v="-7.4822765520439982E-2"/>
    <n v="-7.4822765520439982E-2"/>
    <n v="0.32346037474729655"/>
    <n v="-9.5498121518331439E-2"/>
    <x v="300"/>
    <n v="-0.31345198879000941"/>
    <x v="300"/>
    <n v="232.44"/>
    <n v="298.10000000000002"/>
    <n v="295"/>
    <n v="421.09"/>
    <n v="522.70000000000005"/>
    <n v="525"/>
    <n v="433.64"/>
    <n v="570"/>
    <n v="570"/>
    <n v="1100"/>
    <n v="1100"/>
    <n v="2.0115298571674409"/>
    <n v="0.67728950016772882"/>
    <n v="0.69491525423728817"/>
    <n v="0.6623524662186232"/>
    <n v="-4.3428352783623579E-2"/>
    <n v="-4.7619047619047616E-2"/>
    <n v="0.61424222857669963"/>
    <n v="-0.12280701754385964"/>
    <x v="2"/>
    <n v="-0.54545454545454541"/>
    <x v="2"/>
    <n v="855.72"/>
    <n v="860.25"/>
    <n v="865"/>
    <n v="1100"/>
    <n v="1147.0899999999999"/>
    <n v="1150"/>
    <n v="1114.93"/>
    <n v="1184.79"/>
    <n v="1184.79"/>
    <n v="1531.86"/>
    <n v="1531.86"/>
    <n v="0.35378394802038049"/>
    <n v="0.22607381575123514"/>
    <n v="0.21934104046242778"/>
    <n v="5.3145454545454579E-2"/>
    <n v="-8.0516785954022702E-2"/>
    <n v="-8.2843478260869546E-2"/>
    <n v="3.9042809862502553E-2"/>
    <n v="-0.10977472801087108"/>
    <x v="300"/>
    <n v="-0.31147102215607164"/>
    <x v="300"/>
    <n v="23"/>
    <n v="22"/>
    <n v="110"/>
    <n v="68"/>
    <x v="54"/>
    <x v="70"/>
    <s v="1 star"/>
    <s v="No star"/>
    <s v="No star"/>
    <s v="ODF++"/>
    <s v="ODF++"/>
    <s v="ODF++"/>
    <n v="975.43"/>
    <n v="1500"/>
    <n v="65.03"/>
    <n v="700"/>
    <n v="1500"/>
    <n v="46.67"/>
    <n v="1364.68"/>
    <n v="1500"/>
    <n v="90.98"/>
    <n v="1158.46"/>
    <n v="1500"/>
    <n v="77.23"/>
    <n v="4198.57"/>
    <n v="6000"/>
    <n v="69.98"/>
    <n v="1396.37"/>
    <n v="2400"/>
    <n v="58.18"/>
    <n v="1396.37"/>
    <n v="2400"/>
    <n v="58.182083333333331"/>
    <n v="1054.73"/>
    <n v="1800"/>
    <n v="58.6"/>
    <n v="1054.73"/>
    <n v="1800"/>
    <n v="58.596111111111114"/>
    <n v="500"/>
    <n v="1800"/>
    <n v="27.78"/>
    <n v="500"/>
    <n v="1800"/>
    <n v="27.777777777777779"/>
    <n v="2951.09"/>
    <n v="6000"/>
    <n v="49.18"/>
    <n v="2951.09"/>
    <n v="6000"/>
    <n v="49.18483333333333"/>
    <n v="1675.43"/>
    <n v="3000"/>
    <n v="55.85"/>
    <n v="1896.37"/>
    <n v="4200"/>
    <n v="45.15"/>
    <n v="1896.37"/>
    <n v="4200"/>
    <n v="45.151666666666664"/>
  </r>
  <r>
    <n v="305"/>
    <x v="304"/>
    <s v="Jalgaon"/>
    <s v="Nashik"/>
    <n v="36706"/>
    <x v="2"/>
    <n v="2214"/>
    <n v="2072"/>
    <n v="2072"/>
    <n v="3325"/>
    <n v="3178"/>
    <n v="3178"/>
    <n v="3400"/>
    <n v="3298.6"/>
    <n v="3298.6"/>
    <n v="4601.3999999999996"/>
    <n v="4601.3999999999996"/>
    <n v="0.21210930442637765"/>
    <n v="0.88086389961389966"/>
    <n v="0.88086389961389966"/>
    <n v="-0.19289924812030071"/>
    <n v="0.22629011957205791"/>
    <n v="0.22629011957205791"/>
    <n v="-0.21070294117647054"/>
    <x v="302"/>
    <x v="302"/>
    <x v="302"/>
    <x v="302"/>
    <n v="306.24"/>
    <n v="913.6"/>
    <n v="915"/>
    <n v="706.64"/>
    <n v="1509.3"/>
    <n v="1509.3"/>
    <n v="737.03"/>
    <n v="1543.8"/>
    <n v="1543.8"/>
    <n v="2033.9"/>
    <n v="2033.9"/>
    <n v="0.59339080459770099"/>
    <n v="0.68212565674255687"/>
    <n v="0.67955191256830594"/>
    <n v="-0.3094645080946451"/>
    <n v="1.8213741469555431E-2"/>
    <n v="1.8213741469555431E-2"/>
    <n v="-0.33793739739223644"/>
    <n v="-4.5407436196398436E-3"/>
    <x v="301"/>
    <n v="-0.24441221298982255"/>
    <x v="301"/>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x v="18"/>
    <n v="0"/>
    <x v="5"/>
    <n v="855.72"/>
    <n v="860.25"/>
    <n v="865"/>
    <n v="1100"/>
    <n v="1147.0899999999999"/>
    <n v="1150"/>
    <n v="1114.93"/>
    <n v="1184.79"/>
    <n v="1184.79"/>
    <n v="1531.86"/>
    <n v="1531.86"/>
    <n v="0.34389753657738509"/>
    <n v="0.46510897994768952"/>
    <n v="0.45706358381502876"/>
    <n v="4.5454545454545456E-2"/>
    <n v="9.8745521275575579E-2"/>
    <n v="9.5965217391304258E-2"/>
    <n v="3.1454889544635031E-2"/>
    <n v="6.378345529587516E-2"/>
    <x v="301"/>
    <n v="-0.17723551760604755"/>
    <x v="301"/>
    <n v="160"/>
    <n v="90"/>
    <n v="25"/>
    <n v="24"/>
    <x v="26"/>
    <x v="168"/>
    <s v="No star"/>
    <s v="3 star"/>
    <s v="3 star"/>
    <s v="ODF+"/>
    <s v="ODF++"/>
    <s v="ODF++"/>
    <n v="487.96"/>
    <n v="1500"/>
    <n v="32.53"/>
    <n v="300"/>
    <n v="1500"/>
    <n v="20"/>
    <n v="745.65"/>
    <n v="1500"/>
    <n v="49.71"/>
    <n v="1150"/>
    <n v="1500"/>
    <n v="76.67"/>
    <n v="2683.61"/>
    <n v="6000"/>
    <n v="44.73"/>
    <n v="1536.79"/>
    <n v="2400"/>
    <n v="64.03"/>
    <n v="1536.79"/>
    <n v="2400"/>
    <n v="64.032916666666665"/>
    <n v="1260.3599999999999"/>
    <n v="1800"/>
    <n v="70.02"/>
    <n v="1260.3599999999999"/>
    <n v="1800"/>
    <n v="70.02"/>
    <n v="1100"/>
    <n v="1800"/>
    <n v="61.11"/>
    <n v="1100"/>
    <n v="1800"/>
    <n v="61.111111111111114"/>
    <n v="3897.15"/>
    <n v="6000"/>
    <n v="64.95"/>
    <n v="3897.15"/>
    <n v="6000"/>
    <n v="64.952500000000001"/>
    <n v="787.96"/>
    <n v="3000"/>
    <n v="26.27"/>
    <n v="2636.79"/>
    <n v="4200"/>
    <n v="62.78"/>
    <n v="2636.79"/>
    <n v="4200"/>
    <n v="62.780714285714289"/>
  </r>
  <r>
    <n v="306"/>
    <x v="305"/>
    <s v="Nandurbar"/>
    <s v="Nashik"/>
    <n v="1253"/>
    <x v="3"/>
    <n v="2214"/>
    <n v="2072"/>
    <n v="2072"/>
    <n v="3325"/>
    <n v="3178"/>
    <n v="3178"/>
    <n v="3070.1"/>
    <n v="2928.3"/>
    <n v="2928.3"/>
    <n v="4349.2"/>
    <n v="4349.2"/>
    <n v="0.10554200542005424"/>
    <n v="7.0738416988417069E-2"/>
    <n v="7.0738416988417069E-2"/>
    <n v="-0.26385864661654135"/>
    <n v="-0.30189741976085582"/>
    <n v="-0.30189741976085582"/>
    <n v="-0.20273932445197221"/>
    <x v="303"/>
    <x v="303"/>
    <x v="303"/>
    <x v="303"/>
    <n v="306.24"/>
    <n v="913.6"/>
    <n v="915"/>
    <n v="706.64"/>
    <n v="1509.3"/>
    <n v="1509.3"/>
    <n v="593.21"/>
    <n v="1412.08"/>
    <n v="1412.08"/>
    <n v="1984.11"/>
    <n v="1984.11"/>
    <n v="0.11177507836990601"/>
    <n v="0.46900175131348498"/>
    <n v="0.46675409836065568"/>
    <n v="-0.51818464847730095"/>
    <n v="-0.11079308288610616"/>
    <n v="-0.11079308288610616"/>
    <n v="-0.42605485409888572"/>
    <n v="-4.9572262194776499E-2"/>
    <x v="302"/>
    <n v="-0.32358588989521753"/>
    <x v="302"/>
    <n v="232.44"/>
    <n v="298.10000000000002"/>
    <n v="295"/>
    <n v="421.09"/>
    <n v="522.70000000000005"/>
    <n v="525"/>
    <n v="365.77"/>
    <n v="453.88"/>
    <n v="453.88"/>
    <n v="1100"/>
    <n v="1100"/>
    <n v="0.29065565307176044"/>
    <n v="-1"/>
    <n v="-1"/>
    <n v="-0.2875632287634472"/>
    <n v="-1"/>
    <n v="-1"/>
    <n v="-0.17981245044700217"/>
    <n v="-1"/>
    <x v="11"/>
    <n v="-1"/>
    <x v="6"/>
    <n v="855.72"/>
    <n v="860.25"/>
    <n v="865"/>
    <n v="1100"/>
    <n v="1147.0899999999999"/>
    <n v="1150"/>
    <n v="1056.55"/>
    <n v="1062.31"/>
    <n v="1062.31"/>
    <n v="1484.95"/>
    <n v="1484.95"/>
    <n v="-4.5575655588276538E-2"/>
    <n v="1.8878233071781471E-2"/>
    <n v="1.3283236994219664E-2"/>
    <n v="-0.25752727272727272"/>
    <n v="-0.23590128063185969"/>
    <n v="-0.23783478260869564"/>
    <n v="-0.22699351663432865"/>
    <n v="-0.17492069170016281"/>
    <x v="302"/>
    <n v="-0.40975117007306644"/>
    <x v="302"/>
    <n v="328"/>
    <n v="152"/>
    <n v="433"/>
    <n v="168"/>
    <x v="219"/>
    <x v="181"/>
    <s v="No star"/>
    <s v="No star"/>
    <s v="No star"/>
    <s v="ODF+"/>
    <s v="No ODF"/>
    <s v="No ODF"/>
    <n v="340.47"/>
    <n v="1500"/>
    <n v="22.7"/>
    <n v="300"/>
    <n v="1500"/>
    <n v="20"/>
    <n v="990.48"/>
    <n v="1500"/>
    <n v="66.03"/>
    <n v="816.72"/>
    <n v="1500"/>
    <n v="54.45"/>
    <n v="2447.67"/>
    <n v="6000"/>
    <n v="40.79"/>
    <n v="1342.08"/>
    <n v="2400"/>
    <n v="55.92"/>
    <n v="1342.08"/>
    <n v="2400"/>
    <n v="55.919999999999995"/>
    <n v="876.49"/>
    <n v="1800"/>
    <n v="48.69"/>
    <n v="876.49"/>
    <n v="1800"/>
    <n v="48.693888888888893"/>
    <n v="0"/>
    <n v="1800"/>
    <n v="0"/>
    <n v="0"/>
    <n v="1800"/>
    <n v="0"/>
    <n v="2218.5700000000002"/>
    <n v="6000"/>
    <n v="36.979999999999997"/>
    <n v="2218.5700000000002"/>
    <n v="6000"/>
    <n v="36.976166666666671"/>
    <n v="640.47"/>
    <n v="3000"/>
    <n v="21.35"/>
    <n v="1342.08"/>
    <n v="4200"/>
    <n v="31.95"/>
    <n v="1342.08"/>
    <n v="4200"/>
    <n v="31.954285714285714"/>
  </r>
  <r>
    <n v="307"/>
    <x v="306"/>
    <s v="Nandurbar"/>
    <s v="Nashik"/>
    <n v="111037"/>
    <x v="0"/>
    <n v="2214"/>
    <n v="2072"/>
    <n v="2072"/>
    <n v="3325"/>
    <n v="3178"/>
    <n v="3178"/>
    <n v="3878.5"/>
    <n v="3782.7"/>
    <n v="3782.7"/>
    <n v="4344.1000000000004"/>
    <n v="4344.1000000000004"/>
    <n v="0.86297651309846435"/>
    <n v="0.77340250965250956"/>
    <n v="0.77340250965250956"/>
    <n v="0.24049022556390981"/>
    <n v="0.15622718691000623"/>
    <n v="0.15622718691000623"/>
    <n v="6.3460100554338039E-2"/>
    <x v="304"/>
    <x v="304"/>
    <x v="304"/>
    <x v="304"/>
    <n v="306.24"/>
    <n v="913.6"/>
    <n v="915"/>
    <n v="706.64"/>
    <n v="1509.3"/>
    <n v="1509.3"/>
    <n v="948.15"/>
    <n v="1786.5"/>
    <n v="1786.5"/>
    <n v="2014.9"/>
    <n v="2014.9"/>
    <n v="2.3060997910135841"/>
    <n v="1.0746716287215412"/>
    <n v="1.0714972677595629"/>
    <n v="0.43278048228235033"/>
    <n v="0.25582720466441405"/>
    <n v="0.25582720466441405"/>
    <n v="6.7826820650740985E-2"/>
    <n v="6.0968373915477228E-2"/>
    <x v="303"/>
    <n v="-5.9298228199910673E-2"/>
    <x v="303"/>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0.52289300238395742"/>
    <n v="0.48684684684684676"/>
    <n v="0.47868208092485542"/>
    <n v="0.18470000000000006"/>
    <n v="0.11504764229485048"/>
    <n v="0.1122260869565217"/>
    <n v="8.4971401453655518E-2"/>
    <n v="-4.8813861827917082E-2"/>
    <x v="303"/>
    <n v="-0.14503622897783483"/>
    <x v="303"/>
    <n v="41"/>
    <n v="13"/>
    <n v="61"/>
    <n v="20"/>
    <x v="22"/>
    <x v="147"/>
    <s v="No star"/>
    <s v="No star"/>
    <s v="No star"/>
    <s v="ODF++"/>
    <s v="ODF++"/>
    <s v="ODF++"/>
    <n v="1012.46"/>
    <n v="1500"/>
    <n v="67.5"/>
    <n v="500"/>
    <n v="1500"/>
    <n v="33.33"/>
    <n v="1309"/>
    <n v="1500"/>
    <n v="87.27"/>
    <n v="1303.17"/>
    <n v="1500"/>
    <n v="86.88"/>
    <n v="4124.63"/>
    <n v="6000"/>
    <n v="68.739999999999995"/>
    <n v="1895.42"/>
    <n v="2400"/>
    <n v="78.98"/>
    <n v="1895.42"/>
    <n v="2400"/>
    <n v="78.975833333333327"/>
    <n v="1279.06"/>
    <n v="1800"/>
    <n v="71.06"/>
    <n v="1279.06"/>
    <n v="1800"/>
    <n v="71.058888888888887"/>
    <n v="500"/>
    <n v="1800"/>
    <n v="27.78"/>
    <n v="500"/>
    <n v="1800"/>
    <n v="27.777777777777779"/>
    <n v="3674.49"/>
    <n v="6000"/>
    <n v="61.24"/>
    <n v="3674.49"/>
    <n v="6000"/>
    <n v="61.241499999999995"/>
    <n v="1512.46"/>
    <n v="3000"/>
    <n v="50.42"/>
    <n v="2395.42"/>
    <n v="4200"/>
    <n v="57.03"/>
    <n v="2395.42"/>
    <n v="4200"/>
    <n v="57.033809523809531"/>
  </r>
  <r>
    <n v="308"/>
    <x v="307"/>
    <s v="Nandurbar"/>
    <s v="Nashik"/>
    <n v="34207"/>
    <x v="2"/>
    <n v="2214"/>
    <n v="2072"/>
    <n v="2072"/>
    <n v="3325"/>
    <n v="3178"/>
    <n v="3178"/>
    <n v="3400"/>
    <n v="3298.6"/>
    <n v="3298.6"/>
    <n v="4601.3999999999996"/>
    <n v="4601.3999999999996"/>
    <n v="0.37244354110207778"/>
    <n v="7.6592664092664006E-2"/>
    <n v="7.6592664092664006E-2"/>
    <n v="-8.6138345864661611E-2"/>
    <n v="-0.2980805538074261"/>
    <n v="-0.2980805538074261"/>
    <n v="-0.10629705882352937"/>
    <x v="305"/>
    <x v="305"/>
    <x v="305"/>
    <x v="305"/>
    <n v="306.24"/>
    <n v="913.6"/>
    <n v="915"/>
    <n v="706.64"/>
    <n v="1509.3"/>
    <n v="1509.3"/>
    <n v="737.03"/>
    <n v="1543.8"/>
    <n v="1543.8"/>
    <n v="2033.9"/>
    <n v="2033.9"/>
    <n v="0.10220741901776388"/>
    <n v="0.11130691768826613"/>
    <n v="0.10960655737704914"/>
    <n v="-0.52233103135967396"/>
    <n v="-0.32731067382230172"/>
    <n v="-0.32731067382230172"/>
    <n v="-0.54202678317029152"/>
    <n v="-0.34234356781966574"/>
    <x v="304"/>
    <n v="-0.50081616598652834"/>
    <x v="304"/>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0.36163698406020667"/>
    <n v="6.4132519616390535E-2"/>
    <n v="5.8289017341040417E-2"/>
    <n v="5.9254545454545511E-2"/>
    <n v="-0.20196322869173297"/>
    <n v="-0.20398260869565221"/>
    <n v="4.5070094086624268E-2"/>
    <n v="-0.22735674676524956"/>
    <x v="304"/>
    <n v="-0.4024127531236536"/>
    <x v="304"/>
    <n v="101"/>
    <n v="70"/>
    <n v="216"/>
    <n v="102"/>
    <x v="220"/>
    <x v="11"/>
    <s v="No star"/>
    <s v="No star"/>
    <s v="No star"/>
    <s v="ODF"/>
    <s v="ODF+"/>
    <s v="ODF+"/>
    <n v="337.54"/>
    <n v="1500"/>
    <n v="22.5"/>
    <n v="200"/>
    <n v="1500"/>
    <n v="13.33"/>
    <n v="1335.87"/>
    <n v="1500"/>
    <n v="89.06"/>
    <n v="1165.18"/>
    <n v="1500"/>
    <n v="77.680000000000007"/>
    <n v="3038.59"/>
    <n v="6000"/>
    <n v="50.64"/>
    <n v="1015.29"/>
    <n v="2400"/>
    <n v="42.3"/>
    <n v="1015.29"/>
    <n v="2400"/>
    <n v="42.303750000000001"/>
    <n v="915.42"/>
    <n v="1800"/>
    <n v="50.86"/>
    <n v="915.42"/>
    <n v="1800"/>
    <n v="50.856666666666662"/>
    <n v="300"/>
    <n v="1800"/>
    <n v="16.670000000000002"/>
    <n v="300"/>
    <n v="1800"/>
    <n v="16.666666666666664"/>
    <n v="2230.6999999999998"/>
    <n v="6000"/>
    <n v="37.18"/>
    <n v="2230.6999999999998"/>
    <n v="6000"/>
    <n v="37.178333333333327"/>
    <n v="537.54"/>
    <n v="3000"/>
    <n v="17.920000000000002"/>
    <n v="1315.29"/>
    <n v="4200"/>
    <n v="31.32"/>
    <n v="1315.29"/>
    <n v="4200"/>
    <n v="31.316428571428574"/>
  </r>
  <r>
    <n v="309"/>
    <x v="308"/>
    <s v="Nandurbar"/>
    <s v="Nashik"/>
    <n v="61376"/>
    <x v="1"/>
    <n v="2214"/>
    <n v="2072"/>
    <n v="2072"/>
    <n v="3325"/>
    <n v="3178"/>
    <n v="3178"/>
    <n v="3595.3"/>
    <n v="3469.2"/>
    <n v="3469.2"/>
    <n v="4328.8"/>
    <n v="4328.8"/>
    <n v="0.81756549232158993"/>
    <n v="0.78903957528957525"/>
    <n v="0.78903957528957525"/>
    <n v="0.21025263157894741"/>
    <n v="0.16642227816236624"/>
    <n v="0.16642227816236624"/>
    <n v="0.11926403916223957"/>
    <x v="306"/>
    <x v="306"/>
    <x v="306"/>
    <x v="306"/>
    <n v="306.24"/>
    <n v="913.6"/>
    <n v="915"/>
    <n v="706.64"/>
    <n v="1509.3"/>
    <n v="1509.3"/>
    <n v="829.22"/>
    <n v="1623.2"/>
    <n v="1623.2"/>
    <n v="1999.6"/>
    <n v="1999.6"/>
    <n v="1.3584117032392895"/>
    <n v="0.83257443082311733"/>
    <n v="0.82977049180327866"/>
    <n v="2.2076304766217626E-2"/>
    <n v="0.10928244881733258"/>
    <n v="0.10928244881733258"/>
    <n v="-0.12901280721642028"/>
    <n v="3.1444061113849162E-2"/>
    <x v="305"/>
    <n v="-0.16271254250850165"/>
    <x v="305"/>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x v="10"/>
    <n v="-0.36363636363636365"/>
    <x v="4"/>
    <n v="855.72"/>
    <n v="860.25"/>
    <n v="865"/>
    <n v="1100"/>
    <n v="1147.0899999999999"/>
    <n v="1150"/>
    <n v="1163.58"/>
    <n v="1243.93"/>
    <n v="1243.93"/>
    <n v="1508.87"/>
    <n v="1508.87"/>
    <n v="0.55865236292245124"/>
    <n v="0.54915431560592864"/>
    <n v="0.54064739884393076"/>
    <n v="0.2125181818181818"/>
    <n v="0.16177457740892187"/>
    <n v="0.15883478260869571"/>
    <n v="0.14626411591811483"/>
    <n v="7.1330380326867282E-2"/>
    <x v="305"/>
    <n v="-0.11678275795794192"/>
    <x v="305"/>
    <n v="14"/>
    <n v="14"/>
    <n v="21"/>
    <n v="19"/>
    <x v="171"/>
    <x v="109"/>
    <s v="1 star"/>
    <s v="1 star"/>
    <s v="1 star"/>
    <s v="ODF+"/>
    <s v="ODF++"/>
    <s v="ODF++"/>
    <n v="722.24"/>
    <n v="1500"/>
    <n v="48.15"/>
    <n v="500"/>
    <n v="1500"/>
    <n v="33.33"/>
    <n v="1468.09"/>
    <n v="1500"/>
    <n v="97.87"/>
    <n v="1333.77"/>
    <n v="1500"/>
    <n v="88.92"/>
    <n v="4024.09"/>
    <n v="6000"/>
    <n v="67.069999999999993"/>
    <n v="1674.24"/>
    <n v="2400"/>
    <n v="69.760000000000005"/>
    <n v="1674.24"/>
    <n v="2400"/>
    <n v="69.760000000000005"/>
    <n v="1332.66"/>
    <n v="1800"/>
    <n v="74.040000000000006"/>
    <n v="1332.66"/>
    <n v="1800"/>
    <n v="74.036666666666676"/>
    <n v="700"/>
    <n v="1800"/>
    <n v="38.89"/>
    <n v="700"/>
    <n v="1800"/>
    <n v="38.888888888888893"/>
    <n v="3706.89"/>
    <n v="6000"/>
    <n v="61.78"/>
    <n v="3706.89"/>
    <n v="6000"/>
    <n v="61.781500000000001"/>
    <n v="1222.24"/>
    <n v="3000"/>
    <n v="40.74"/>
    <n v="2374.2399999999998"/>
    <n v="4200"/>
    <n v="56.53"/>
    <n v="2374.2399999999998"/>
    <n v="4200"/>
    <n v="56.529523809523809"/>
  </r>
  <r>
    <n v="310"/>
    <x v="309"/>
    <s v="Nandurbar"/>
    <s v="Nashik"/>
    <n v="26363"/>
    <x v="2"/>
    <n v="2214"/>
    <n v="2072"/>
    <n v="2072"/>
    <n v="3325"/>
    <n v="3178"/>
    <n v="3178"/>
    <n v="3400"/>
    <n v="3298.6"/>
    <n v="3298.6"/>
    <n v="4601.3999999999996"/>
    <n v="4601.3999999999996"/>
    <n v="0.51264227642276416"/>
    <n v="0.29970559845559835"/>
    <n v="0.29970559845559835"/>
    <n v="7.2150375939848965E-3"/>
    <n v="-0.15261485210824424"/>
    <n v="-0.15261485210824424"/>
    <n v="-1.5002941176470653E-2"/>
    <x v="307"/>
    <x v="307"/>
    <x v="307"/>
    <x v="307"/>
    <n v="306.24"/>
    <n v="913.6"/>
    <n v="915"/>
    <n v="706.64"/>
    <n v="1509.3"/>
    <n v="1509.3"/>
    <n v="737.03"/>
    <n v="1543.8"/>
    <n v="1543.8"/>
    <n v="2033.9"/>
    <n v="2033.9"/>
    <n v="1.3618403866248692"/>
    <n v="0.48879159369527153"/>
    <n v="0.48651366120218587"/>
    <n v="2.3562209894712978E-2"/>
    <n v="-9.8814019744252218E-2"/>
    <n v="-9.8814019744252218E-2"/>
    <n v="-1.8642389047935647E-2"/>
    <n v="-0.11895323228397453"/>
    <x v="306"/>
    <n v="-0.33125522395398005"/>
    <x v="306"/>
    <n v="232.44"/>
    <n v="298.10000000000002"/>
    <n v="295"/>
    <n v="421.09"/>
    <n v="522.70000000000005"/>
    <n v="525"/>
    <n v="433.64"/>
    <n v="570"/>
    <n v="570"/>
    <n v="1100"/>
    <n v="1100"/>
    <n v="-1"/>
    <n v="6.3737001006372931E-3"/>
    <n v="1.6949152542372881E-2"/>
    <n v="-1"/>
    <n v="-0.42605701167017412"/>
    <n v="-0.42857142857142855"/>
    <n v="-1"/>
    <n v="-0.47368421052631576"/>
    <x v="9"/>
    <n v="-0.72727272727272729"/>
    <x v="1"/>
    <n v="855.72"/>
    <n v="860.25"/>
    <n v="865"/>
    <n v="1100"/>
    <n v="1147.0899999999999"/>
    <n v="1150"/>
    <n v="1114.93"/>
    <n v="1184.79"/>
    <n v="1184.79"/>
    <n v="1531.86"/>
    <n v="1531.86"/>
    <n v="0.42184359369887348"/>
    <n v="0.2006160999709386"/>
    <n v="0.19402312138728314"/>
    <n v="0.10609090909090914"/>
    <n v="-9.96085747413019E-2"/>
    <n v="-0.10188695652173919"/>
    <n v="9.1279273138223899E-2"/>
    <n v="-0.1282590163657695"/>
    <x v="306"/>
    <n v="-0.32576736777512305"/>
    <x v="306"/>
    <n v="66"/>
    <n v="48"/>
    <n v="156"/>
    <n v="85"/>
    <x v="221"/>
    <x v="182"/>
    <s v="No star"/>
    <s v="No star"/>
    <s v="No star"/>
    <s v="No ODF"/>
    <s v="ODF+"/>
    <s v="ODF+"/>
    <n v="723.29"/>
    <n v="1500"/>
    <n v="48.22"/>
    <n v="0"/>
    <n v="1500"/>
    <n v="0"/>
    <n v="1409"/>
    <n v="1500"/>
    <n v="93.93"/>
    <n v="1216.7"/>
    <n v="1500"/>
    <n v="81.11"/>
    <n v="3348.99"/>
    <n v="6000"/>
    <n v="55.82"/>
    <n v="1360.16"/>
    <n v="2400"/>
    <n v="56.67"/>
    <n v="1360.16"/>
    <n v="2400"/>
    <n v="56.673333333333339"/>
    <n v="1032.83"/>
    <n v="1800"/>
    <n v="57.38"/>
    <n v="1032.83"/>
    <n v="1800"/>
    <n v="57.379444444444438"/>
    <n v="300"/>
    <n v="1800"/>
    <n v="16.670000000000002"/>
    <n v="300"/>
    <n v="1800"/>
    <n v="16.666666666666664"/>
    <n v="2692.99"/>
    <n v="6000"/>
    <n v="44.88"/>
    <n v="2692.99"/>
    <n v="6000"/>
    <n v="44.883166666666661"/>
    <n v="723.29"/>
    <n v="3000"/>
    <n v="24.11"/>
    <n v="1660.16"/>
    <n v="4200"/>
    <n v="39.53"/>
    <n v="1660.16"/>
    <n v="4200"/>
    <n v="39.527619047619048"/>
  </r>
  <r>
    <n v="311"/>
    <x v="310"/>
    <s v="Nashik"/>
    <s v="Nashik"/>
    <n v="12353"/>
    <x v="3"/>
    <n v="2214"/>
    <n v="2072"/>
    <n v="2072"/>
    <n v="3325"/>
    <n v="3178"/>
    <n v="3178"/>
    <n v="3070.1"/>
    <n v="2928.3"/>
    <n v="2928.3"/>
    <n v="4349.2"/>
    <n v="4349.2"/>
    <n v="0.82508581752484178"/>
    <n v="0.55678571428571422"/>
    <n v="0.55678571428571422"/>
    <n v="0.21526015037593979"/>
    <n v="1.4996853366897375E-2"/>
    <n v="1.4996853366897375E-2"/>
    <n v="0.31615908276603366"/>
    <x v="308"/>
    <x v="308"/>
    <x v="308"/>
    <x v="308"/>
    <n v="306.24"/>
    <n v="913.6"/>
    <n v="915"/>
    <n v="706.64"/>
    <n v="1509.3"/>
    <n v="1509.3"/>
    <n v="593.21"/>
    <n v="1412.08"/>
    <n v="1412.08"/>
    <n v="1984.11"/>
    <n v="1984.11"/>
    <n v="1.8345088819226749"/>
    <n v="0.65875656742556921"/>
    <n v="0.65621857923497273"/>
    <n v="0.22840484546586662"/>
    <n v="4.0681110448552976E-3"/>
    <n v="4.0681110448552976E-3"/>
    <n v="0.46329293167680907"/>
    <n v="7.3196986006458645E-2"/>
    <x v="307"/>
    <n v="-0.23621170197216881"/>
    <x v="307"/>
    <n v="232.44"/>
    <n v="298.10000000000002"/>
    <n v="295"/>
    <n v="421.09"/>
    <n v="522.70000000000005"/>
    <n v="525"/>
    <n v="365.77"/>
    <n v="453.88"/>
    <n v="453.88"/>
    <n v="1100"/>
    <n v="1100"/>
    <n v="2.0115298571674409"/>
    <n v="0.67728950016772882"/>
    <n v="0.69491525423728817"/>
    <n v="0.6623524662186232"/>
    <n v="-4.3428352783623579E-2"/>
    <n v="-4.7619047619047616E-2"/>
    <n v="0.91377094895699496"/>
    <n v="0.10161276108222439"/>
    <x v="4"/>
    <n v="-0.54545454545454541"/>
    <x v="2"/>
    <n v="855.72"/>
    <n v="860.25"/>
    <n v="865"/>
    <n v="1100"/>
    <n v="1147.0899999999999"/>
    <n v="1150"/>
    <n v="1056.55"/>
    <n v="1062.31"/>
    <n v="1062.31"/>
    <n v="1484.95"/>
    <n v="1484.95"/>
    <n v="0.40472350768943105"/>
    <n v="0.4068352223190933"/>
    <n v="0.39910982658959537"/>
    <n v="9.2772727272727229E-2"/>
    <n v="5.5043632147434032E-2"/>
    <n v="5.2373913043478278E-2"/>
    <n v="0.13771236571861248"/>
    <n v="0.13924372358351148"/>
    <x v="307"/>
    <n v="-0.18500286204922725"/>
    <x v="307"/>
    <n v="22"/>
    <n v="16"/>
    <n v="93"/>
    <n v="58"/>
    <x v="222"/>
    <x v="183"/>
    <s v="1 star"/>
    <s v="No star"/>
    <s v="No star"/>
    <s v="ODF++"/>
    <s v="ODF++"/>
    <s v="ODF++"/>
    <n v="868.04"/>
    <n v="1500"/>
    <n v="57.87"/>
    <n v="700"/>
    <n v="1500"/>
    <n v="46.67"/>
    <n v="1270.6500000000001"/>
    <n v="1500"/>
    <n v="84.71"/>
    <n v="1202.05"/>
    <n v="1500"/>
    <n v="80.14"/>
    <n v="4040.74"/>
    <n v="6000"/>
    <n v="67.349999999999994"/>
    <n v="1515.44"/>
    <n v="2400"/>
    <n v="63.14"/>
    <n v="1515.44"/>
    <n v="2400"/>
    <n v="63.143333333333338"/>
    <n v="1210.23"/>
    <n v="1800"/>
    <n v="67.239999999999995"/>
    <n v="1210.23"/>
    <n v="1800"/>
    <n v="67.234999999999999"/>
    <n v="500"/>
    <n v="1800"/>
    <n v="27.78"/>
    <n v="500"/>
    <n v="1800"/>
    <n v="27.777777777777779"/>
    <n v="3225.66"/>
    <n v="6000"/>
    <n v="53.76"/>
    <n v="3225.66"/>
    <n v="6000"/>
    <n v="53.760999999999996"/>
    <n v="1568.04"/>
    <n v="3000"/>
    <n v="52.27"/>
    <n v="2015.44"/>
    <n v="4200"/>
    <n v="47.99"/>
    <n v="2015.44"/>
    <n v="4200"/>
    <n v="47.986666666666665"/>
  </r>
  <r>
    <n v="312"/>
    <x v="311"/>
    <s v="Nashik"/>
    <s v="Nashik"/>
    <n v="25341"/>
    <x v="2"/>
    <n v="2214"/>
    <n v="2072"/>
    <n v="2072"/>
    <n v="3325"/>
    <n v="3178"/>
    <n v="3178"/>
    <n v="3400"/>
    <n v="3298.6"/>
    <n v="3298.6"/>
    <n v="4601.3999999999996"/>
    <n v="4601.3999999999996"/>
    <n v="0.29206413730803982"/>
    <n v="0.36112934362934374"/>
    <n v="0.36112934362934374"/>
    <n v="-0.13966015037593982"/>
    <n v="-0.11256765261170541"/>
    <n v="-0.11256765261170541"/>
    <n v="-0.15863823529411761"/>
    <x v="309"/>
    <x v="309"/>
    <x v="309"/>
    <x v="309"/>
    <n v="306.24"/>
    <n v="913.6"/>
    <n v="915"/>
    <n v="706.64"/>
    <n v="1509.3"/>
    <n v="1509.3"/>
    <n v="737.03"/>
    <n v="1543.8"/>
    <n v="1543.8"/>
    <n v="2033.9"/>
    <n v="2033.9"/>
    <n v="0.94383490073145226"/>
    <n v="0.56303633975481604"/>
    <n v="0.56064480874316935"/>
    <n v="-0.15759085248499946"/>
    <n v="-5.3872656198237556E-2"/>
    <n v="-5.3872656198237556E-2"/>
    <n v="-0.19232595688099535"/>
    <n v="-7.5016193807487988E-2"/>
    <x v="308"/>
    <n v="-0.29790550174541525"/>
    <x v="30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2811433646519887"/>
    <n v="0.26970066841034585"/>
    <n v="0.26272832369942195"/>
    <n v="-0.12240909090909088"/>
    <n v="-4.7799213662397831E-2"/>
    <n v="-5.0208695652173924E-2"/>
    <n v="-0.13416088902442308"/>
    <n v="-7.8098228378024784E-2"/>
    <x v="308"/>
    <n v="-0.28697139425273849"/>
    <x v="308"/>
    <n v="131"/>
    <n v="82"/>
    <n v="134"/>
    <n v="80"/>
    <x v="149"/>
    <x v="132"/>
    <s v="No star"/>
    <s v="No star"/>
    <s v="No star"/>
    <s v="ODF+"/>
    <s v="ODF+"/>
    <s v="ODF+"/>
    <n v="595.28"/>
    <n v="1500"/>
    <n v="39.69"/>
    <n v="300"/>
    <n v="1500"/>
    <n v="20"/>
    <n v="1000"/>
    <n v="1500"/>
    <n v="66.67"/>
    <n v="965.35"/>
    <n v="1500"/>
    <n v="64.36"/>
    <n v="2860.63"/>
    <n v="6000"/>
    <n v="47.68"/>
    <n v="1427.99"/>
    <n v="2400"/>
    <n v="59.5"/>
    <n v="1427.99"/>
    <n v="2400"/>
    <n v="59.499583333333341"/>
    <n v="1092.26"/>
    <n v="1800"/>
    <n v="60.68"/>
    <n v="1092.26"/>
    <n v="1800"/>
    <n v="60.681111111111107"/>
    <n v="300"/>
    <n v="1800"/>
    <n v="16.670000000000002"/>
    <n v="300"/>
    <n v="1800"/>
    <n v="16.666666666666664"/>
    <n v="2820.26"/>
    <n v="6000"/>
    <n v="47"/>
    <n v="2820.26"/>
    <n v="6000"/>
    <n v="47.004333333333335"/>
    <n v="895.28"/>
    <n v="3000"/>
    <n v="29.84"/>
    <n v="1727.99"/>
    <n v="4200"/>
    <n v="41.14"/>
    <n v="1727.99"/>
    <n v="4200"/>
    <n v="41.14261904761905"/>
  </r>
  <r>
    <n v="313"/>
    <x v="312"/>
    <s v="Nashik"/>
    <s v="Nashik"/>
    <n v="12049"/>
    <x v="3"/>
    <n v="2214"/>
    <n v="2072"/>
    <n v="2072"/>
    <n v="3325"/>
    <n v="3178"/>
    <n v="3178"/>
    <n v="3070.1"/>
    <n v="2928.3"/>
    <n v="2928.3"/>
    <n v="4349.2"/>
    <n v="4349.2"/>
    <n v="0.4646928635953026"/>
    <n v="0.28328185328185329"/>
    <n v="0.28328185328185329"/>
    <n v="-2.4712781954887238E-2"/>
    <n v="-0.16332284455632473"/>
    <n v="-0.16332284455632473"/>
    <n v="5.626201100941338E-2"/>
    <x v="310"/>
    <x v="310"/>
    <x v="310"/>
    <x v="310"/>
    <n v="306.24"/>
    <n v="913.6"/>
    <n v="915"/>
    <n v="706.64"/>
    <n v="1509.3"/>
    <n v="1509.3"/>
    <n v="593.21"/>
    <n v="1412.08"/>
    <n v="1412.08"/>
    <n v="1984.11"/>
    <n v="1984.11"/>
    <n v="0.80165882967607105"/>
    <n v="0.43108581436077059"/>
    <n v="0.42889617486338805"/>
    <n v="-0.21920638514660928"/>
    <n v="-0.13374411979063136"/>
    <n v="-0.13374411979063136"/>
    <n v="-6.9907789821479785E-2"/>
    <n v="-7.410345022944867E-2"/>
    <x v="309"/>
    <n v="-0.34104459934177028"/>
    <x v="30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42176179124012536"/>
    <n v="-1.0136588201104363E-2"/>
    <n v="-1.5572254335260147E-2"/>
    <n v="0.10602727272727283"/>
    <n v="-0.2576606892222929"/>
    <n v="-0.25953913043478261"/>
    <n v="0.15151199659268388"/>
    <n v="-0.19841665803767261"/>
    <x v="309"/>
    <n v="-0.42655981682884947"/>
    <x v="309"/>
    <n v="100"/>
    <n v="65"/>
    <n v="285"/>
    <n v="126"/>
    <x v="223"/>
    <x v="184"/>
    <s v="No star"/>
    <s v="No star"/>
    <s v="No star"/>
    <s v="ODF+"/>
    <s v="ODF++"/>
    <s v="ODF++"/>
    <n v="551.74"/>
    <n v="1500"/>
    <n v="36.78"/>
    <n v="300"/>
    <n v="1500"/>
    <n v="20"/>
    <n v="1174.47"/>
    <n v="1500"/>
    <n v="78.3"/>
    <n v="1216.6300000000001"/>
    <n v="1500"/>
    <n v="81.11"/>
    <n v="3242.83"/>
    <n v="6000"/>
    <n v="54.05"/>
    <n v="1307.44"/>
    <n v="2400"/>
    <n v="54.48"/>
    <n v="1307.44"/>
    <n v="2400"/>
    <n v="54.476666666666674"/>
    <n v="851.53"/>
    <n v="1800"/>
    <n v="47.31"/>
    <n v="851.53"/>
    <n v="1800"/>
    <n v="47.307222222222222"/>
    <n v="500"/>
    <n v="1800"/>
    <n v="27.78"/>
    <n v="500"/>
    <n v="1800"/>
    <n v="27.777777777777779"/>
    <n v="2658.96"/>
    <n v="6000"/>
    <n v="44.32"/>
    <n v="2658.96"/>
    <n v="6000"/>
    <n v="44.316000000000003"/>
    <n v="851.74"/>
    <n v="3000"/>
    <n v="28.39"/>
    <n v="1807.44"/>
    <n v="4200"/>
    <n v="43.03"/>
    <n v="1807.44"/>
    <n v="4200"/>
    <n v="43.034285714285716"/>
  </r>
  <r>
    <n v="314"/>
    <x v="313"/>
    <s v="Nashik"/>
    <s v="Nashik"/>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n v="1500"/>
    <n v="0"/>
    <m/>
    <n v="1500"/>
    <n v="0"/>
    <m/>
    <n v="1500"/>
    <n v="0"/>
    <m/>
    <n v="1500"/>
    <n v="0"/>
    <m/>
    <n v="6000"/>
    <n v="0"/>
    <m/>
    <n v="2400"/>
    <n v="0"/>
    <m/>
    <n v="2400"/>
    <n v="0"/>
    <m/>
    <n v="1800"/>
    <n v="0"/>
    <m/>
    <n v="1800"/>
    <n v="0"/>
    <m/>
    <n v="1800"/>
    <n v="0"/>
    <m/>
    <n v="1800"/>
    <n v="0"/>
    <m/>
    <n v="6000"/>
    <n v="0"/>
    <m/>
    <n v="6000"/>
    <n v="0"/>
    <n v="0"/>
    <n v="3000"/>
    <n v="0"/>
    <n v="0"/>
    <n v="4200"/>
    <n v="0"/>
    <n v="0"/>
    <n v="4200"/>
    <n v="0"/>
  </r>
  <r>
    <n v="315"/>
    <x v="314"/>
    <s v="Nashik"/>
    <s v="Nashik"/>
    <n v="17734"/>
    <x v="3"/>
    <n v="2214"/>
    <n v="2072"/>
    <n v="2072"/>
    <n v="3325"/>
    <n v="3178"/>
    <n v="3178"/>
    <n v="3070.1"/>
    <n v="2928.3"/>
    <n v="2928.3"/>
    <n v="4349.2"/>
    <n v="4349.2"/>
    <n v="0.59214092140921404"/>
    <n v="0.6837258687258686"/>
    <n v="0.6837258687258686"/>
    <n v="6.0150375939849621E-2"/>
    <n v="9.7759597230962822E-2"/>
    <n v="9.7759597230962822E-2"/>
    <n v="0.14817106934627539"/>
    <x v="311"/>
    <x v="311"/>
    <x v="311"/>
    <x v="311"/>
    <n v="306.24"/>
    <n v="913.6"/>
    <n v="915"/>
    <n v="706.64"/>
    <n v="1509.3"/>
    <n v="1509.3"/>
    <n v="593.21"/>
    <n v="1412.08"/>
    <n v="1412.08"/>
    <n v="1984.11"/>
    <n v="1984.11"/>
    <n v="1.1856713688610241"/>
    <n v="0.90880035026269712"/>
    <n v="0.9058797814207652"/>
    <n v="-5.278501075512277E-2"/>
    <n v="0.15542304379513694"/>
    <n v="0.15542304379513694"/>
    <n v="0.12833566527873769"/>
    <n v="0.23497252280324074"/>
    <x v="310"/>
    <n v="-0.12107695641874684"/>
    <x v="310"/>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8433132333006109"/>
    <n v="0.44702121476315021"/>
    <n v="0.43907514450867047"/>
    <n v="7.690909090909083E-2"/>
    <n v="8.5180761753654938E-2"/>
    <n v="8.2434782608695606E-2"/>
    <n v="0.12119634659978228"/>
    <n v="0.17178601349888453"/>
    <x v="310"/>
    <n v="-0.16172261692312878"/>
    <x v="310"/>
    <n v="223"/>
    <n v="45"/>
    <n v="46"/>
    <n v="37"/>
    <x v="224"/>
    <x v="9"/>
    <s v="No star"/>
    <s v="No star"/>
    <s v="No star"/>
    <s v="ODF+"/>
    <s v="ODF++"/>
    <s v="ODF++"/>
    <n v="669.34"/>
    <n v="1500"/>
    <n v="44.62"/>
    <n v="300"/>
    <n v="1500"/>
    <n v="20"/>
    <n v="1371.06"/>
    <n v="1500"/>
    <n v="91.4"/>
    <n v="1184.5999999999999"/>
    <n v="1500"/>
    <n v="78.97"/>
    <n v="3525"/>
    <n v="6000"/>
    <n v="58.75"/>
    <n v="1743.88"/>
    <n v="2400"/>
    <n v="72.66"/>
    <n v="1743.88"/>
    <n v="2400"/>
    <n v="72.661666666666662"/>
    <n v="1244.8"/>
    <n v="1800"/>
    <n v="69.16"/>
    <n v="1244.8"/>
    <n v="1800"/>
    <n v="69.155555555555551"/>
    <n v="500"/>
    <n v="1800"/>
    <n v="27.78"/>
    <n v="500"/>
    <n v="1800"/>
    <n v="27.777777777777779"/>
    <n v="3488.68"/>
    <n v="6000"/>
    <n v="58.14"/>
    <n v="3488.68"/>
    <n v="6000"/>
    <n v="58.144666666666666"/>
    <n v="969.34"/>
    <n v="3000"/>
    <n v="32.31"/>
    <n v="2243.88"/>
    <n v="4200"/>
    <n v="53.43"/>
    <n v="2243.88"/>
    <n v="4200"/>
    <n v="53.425714285714285"/>
  </r>
  <r>
    <n v="316"/>
    <x v="315"/>
    <s v="Nashik"/>
    <s v="Nashik"/>
    <n v="30989"/>
    <x v="2"/>
    <n v="2214"/>
    <n v="2072"/>
    <n v="2072"/>
    <n v="3325"/>
    <n v="3178"/>
    <n v="3178"/>
    <n v="3400"/>
    <n v="3298.6"/>
    <n v="3298.6"/>
    <n v="4601.3999999999996"/>
    <n v="4601.3999999999996"/>
    <n v="0.45879403794037937"/>
    <n v="0.78434845559845567"/>
    <n v="0.78434845559845567"/>
    <n v="-2.8640601503759404E-2"/>
    <n v="0.1633637507866583"/>
    <n v="0.1633637507866583"/>
    <n v="-5.0067647058823536E-2"/>
    <x v="312"/>
    <x v="312"/>
    <x v="312"/>
    <x v="312"/>
    <n v="306.24"/>
    <n v="913.6"/>
    <n v="915"/>
    <n v="706.64"/>
    <n v="1509.3"/>
    <n v="1509.3"/>
    <n v="737.03"/>
    <n v="1543.8"/>
    <n v="1543.8"/>
    <n v="2033.9"/>
    <n v="2033.9"/>
    <n v="1.1867489550679204"/>
    <n v="0.74242556917688274"/>
    <n v="0.73975956284153022"/>
    <n v="-5.2318012000452885E-2"/>
    <n v="5.4714105876896679E-2"/>
    <n v="5.4714105876896679E-2"/>
    <n v="-9.1393837428598593E-2"/>
    <n v="3.1143930560953593E-2"/>
    <x v="311"/>
    <n v="-0.21732631889473425"/>
    <x v="311"/>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x v="6"/>
    <n v="-0.36363636363636365"/>
    <x v="4"/>
    <n v="855.72"/>
    <n v="860.25"/>
    <n v="865"/>
    <n v="1100"/>
    <n v="1147.0899999999999"/>
    <n v="1150"/>
    <n v="1114.93"/>
    <n v="1184.79"/>
    <n v="1184.79"/>
    <n v="1531.86"/>
    <n v="1531.86"/>
    <n v="0.31504464077034533"/>
    <n v="0.63359488520778839"/>
    <n v="0.62462427745664739"/>
    <n v="2.3009090909090861E-2"/>
    <n v="0.22510003574261833"/>
    <n v="0.22199999999999995"/>
    <n v="9.3100015247592951E-3"/>
    <n v="0.18611737101089645"/>
    <x v="311"/>
    <n v="-8.2618516052380742E-2"/>
    <x v="311"/>
    <n v="79"/>
    <n v="56"/>
    <n v="39"/>
    <n v="36"/>
    <x v="117"/>
    <x v="124"/>
    <s v="No star"/>
    <s v="1 star"/>
    <s v="1 star"/>
    <s v="ODF+"/>
    <s v="ODF++"/>
    <s v="ODF++"/>
    <n v="669.67"/>
    <n v="1500"/>
    <n v="44.64"/>
    <n v="300"/>
    <n v="1500"/>
    <n v="20"/>
    <n v="1134.78"/>
    <n v="1500"/>
    <n v="75.650000000000006"/>
    <n v="1125.31"/>
    <n v="1500"/>
    <n v="75.02"/>
    <n v="3229.77"/>
    <n v="6000"/>
    <n v="53.83"/>
    <n v="1591.88"/>
    <n v="2400"/>
    <n v="66.33"/>
    <n v="1591.88"/>
    <n v="2400"/>
    <n v="66.328333333333333"/>
    <n v="1405.3"/>
    <n v="1800"/>
    <n v="78.069999999999993"/>
    <n v="1405.3"/>
    <n v="1800"/>
    <n v="78.072222222222223"/>
    <n v="700"/>
    <n v="1800"/>
    <n v="38.89"/>
    <n v="700"/>
    <n v="1800"/>
    <n v="38.888888888888893"/>
    <n v="3697.17"/>
    <n v="6000"/>
    <n v="61.62"/>
    <n v="3697.17"/>
    <n v="6000"/>
    <n v="61.619500000000002"/>
    <n v="969.67"/>
    <n v="3000"/>
    <n v="32.32"/>
    <n v="2291.88"/>
    <n v="4200"/>
    <n v="54.57"/>
    <n v="2291.88"/>
    <n v="4200"/>
    <n v="54.568571428571431"/>
  </r>
  <r>
    <n v="317"/>
    <x v="316"/>
    <s v="Nashik"/>
    <s v="Nashik"/>
    <n v="20541"/>
    <x v="3"/>
    <n v="2214"/>
    <n v="2072"/>
    <n v="2072"/>
    <n v="3325"/>
    <n v="3178"/>
    <n v="3178"/>
    <n v="3070.1"/>
    <n v="2928.3"/>
    <n v="2928.3"/>
    <n v="4349.2"/>
    <n v="4349.2"/>
    <n v="0.18631436314363142"/>
    <n v="0.41973938223938217"/>
    <n v="0.41973938223938217"/>
    <n v="-0.2100751879699248"/>
    <n v="-7.4354940213971113E-2"/>
    <n v="-7.4354940213971113E-2"/>
    <n v="-0.14449040747858374"/>
    <x v="313"/>
    <x v="313"/>
    <x v="313"/>
    <x v="313"/>
    <n v="306.24"/>
    <n v="913.6"/>
    <n v="915"/>
    <n v="706.64"/>
    <n v="1509.3"/>
    <n v="1509.3"/>
    <n v="593.21"/>
    <n v="1412.08"/>
    <n v="1412.08"/>
    <n v="1984.11"/>
    <n v="1984.11"/>
    <n v="0.72746865203761746"/>
    <n v="0.64297285464098064"/>
    <n v="0.6404590163934426"/>
    <n v="-0.25135854183176726"/>
    <n v="-5.4859868813357006E-3"/>
    <n v="-5.4859868813357006E-3"/>
    <n v="-0.10820788590886879"/>
    <n v="6.2985099994334645E-2"/>
    <x v="312"/>
    <n v="-0.24347944418404219"/>
    <x v="312"/>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18599541906231007"/>
    <n v="0.32598663179308346"/>
    <n v="0.31870520231213878"/>
    <n v="-7.738181818181819E-2"/>
    <n v="-5.5880532477833953E-3"/>
    <n v="-8.1043478260869016E-3"/>
    <n v="-3.943968576972217E-2"/>
    <n v="7.377319238263795E-2"/>
    <x v="312"/>
    <n v="-0.23183945587393512"/>
    <x v="312"/>
    <n v="281"/>
    <n v="140"/>
    <n v="171"/>
    <n v="90"/>
    <x v="225"/>
    <x v="173"/>
    <s v="No star"/>
    <s v="No star"/>
    <s v="No star"/>
    <s v="ODF"/>
    <s v="ODF+"/>
    <s v="ODF+"/>
    <n v="529.02"/>
    <n v="1500"/>
    <n v="35.270000000000003"/>
    <n v="200"/>
    <n v="1500"/>
    <n v="13.33"/>
    <n v="882.61"/>
    <n v="1500"/>
    <n v="58.84"/>
    <n v="1014.88"/>
    <n v="1500"/>
    <n v="67.66"/>
    <n v="2626.5"/>
    <n v="6000"/>
    <n v="43.78"/>
    <n v="1501.02"/>
    <n v="2400"/>
    <n v="62.54"/>
    <n v="1501.02"/>
    <n v="2400"/>
    <n v="62.542500000000004"/>
    <n v="1140.68"/>
    <n v="1800"/>
    <n v="63.37"/>
    <n v="1140.68"/>
    <n v="1800"/>
    <n v="63.371111111111112"/>
    <n v="300"/>
    <n v="1800"/>
    <n v="16.670000000000002"/>
    <n v="300"/>
    <n v="1800"/>
    <n v="16.666666666666664"/>
    <n v="2941.7"/>
    <n v="6000"/>
    <n v="49.03"/>
    <n v="2941.7"/>
    <n v="6000"/>
    <n v="49.028333333333329"/>
    <n v="729.02"/>
    <n v="3000"/>
    <n v="24.3"/>
    <n v="1801.02"/>
    <n v="4200"/>
    <n v="42.88"/>
    <n v="1801.02"/>
    <n v="4200"/>
    <n v="42.881428571428572"/>
  </r>
  <r>
    <n v="318"/>
    <x v="317"/>
    <s v="Nashik"/>
    <s v="Nashik"/>
    <n v="481228"/>
    <x v="0"/>
    <n v="2214"/>
    <n v="2072"/>
    <n v="2072"/>
    <n v="3325"/>
    <n v="3178"/>
    <n v="3178"/>
    <n v="3878.5"/>
    <n v="3782.7"/>
    <n v="3782.7"/>
    <n v="4344.1000000000004"/>
    <n v="4344.1000000000004"/>
    <n v="0.33744354110207764"/>
    <n v="0.55116312741312756"/>
    <n v="0.55116312741312756"/>
    <n v="-0.10944360902255641"/>
    <n v="1.1331025802391511E-2"/>
    <n v="1.1331025802391511E-2"/>
    <n v="-0.23653474281294318"/>
    <x v="314"/>
    <x v="314"/>
    <x v="314"/>
    <x v="314"/>
    <n v="306.24"/>
    <n v="913.6"/>
    <n v="915"/>
    <n v="706.64"/>
    <n v="1509.3"/>
    <n v="1509.3"/>
    <n v="948.15"/>
    <n v="1786.5"/>
    <n v="1786.5"/>
    <n v="2014.9"/>
    <n v="2014.9"/>
    <n v="1.5740922152560082"/>
    <n v="0.80363397548161108"/>
    <n v="0.80087431693989064"/>
    <n v="0.11554681308728629"/>
    <n v="9.1764394089975485E-2"/>
    <n v="9.1764394089975485E-2"/>
    <n v="-0.16860201444919054"/>
    <n v="-7.7637839350685731E-2"/>
    <x v="313"/>
    <n v="-0.1821926646483697"/>
    <x v="313"/>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6.5547141588369925E-2"/>
    <n v="0.23941877361232206"/>
    <n v="0.23261271676300582"/>
    <n v="-0.17108181818181822"/>
    <n v="-7.0508852836307423E-2"/>
    <n v="-7.2860869565217354E-2"/>
    <n v="-0.24086053733629725"/>
    <n v="-0.20710195582657842"/>
    <x v="313"/>
    <n v="-0.28731183658190951"/>
    <x v="313"/>
    <n v="136"/>
    <n v="32"/>
    <n v="104"/>
    <n v="28"/>
    <x v="226"/>
    <x v="31"/>
    <s v="No star"/>
    <s v="No star"/>
    <s v="No star"/>
    <s v="ODF++"/>
    <s v="ODF++"/>
    <s v="ODF++"/>
    <n v="788.29"/>
    <n v="1500"/>
    <n v="52.55"/>
    <n v="500"/>
    <n v="1500"/>
    <n v="33.33"/>
    <n v="761"/>
    <n v="1500"/>
    <n v="50.73"/>
    <n v="911.81"/>
    <n v="1500"/>
    <n v="60.79"/>
    <n v="2961.1"/>
    <n v="6000"/>
    <n v="49.35"/>
    <n v="1647.8"/>
    <n v="2400"/>
    <n v="68.66"/>
    <n v="1647.8"/>
    <n v="2400"/>
    <n v="68.658333333333331"/>
    <n v="1066.21"/>
    <n v="1800"/>
    <n v="59.23"/>
    <n v="1066.21"/>
    <n v="1800"/>
    <n v="59.233888888888885"/>
    <n v="500"/>
    <n v="1800"/>
    <n v="27.78"/>
    <n v="500"/>
    <n v="1800"/>
    <n v="27.777777777777779"/>
    <n v="3214.01"/>
    <n v="6000"/>
    <n v="53.57"/>
    <n v="3214.01"/>
    <n v="6000"/>
    <n v="53.566833333333342"/>
    <n v="1288.29"/>
    <n v="3000"/>
    <n v="42.94"/>
    <n v="2147.8000000000002"/>
    <n v="4200"/>
    <n v="51.14"/>
    <n v="2147.8000000000002"/>
    <n v="4200"/>
    <n v="51.138095238095239"/>
  </r>
  <r>
    <n v="319"/>
    <x v="318"/>
    <s v="Nashik"/>
    <s v="Nashik"/>
    <n v="80058"/>
    <x v="1"/>
    <n v="2214"/>
    <n v="2072"/>
    <n v="2072"/>
    <n v="3325"/>
    <n v="3178"/>
    <n v="3178"/>
    <n v="3595.3"/>
    <n v="3469.2"/>
    <n v="3469.2"/>
    <n v="4328.8"/>
    <n v="4328.8"/>
    <n v="0.28285456187895203"/>
    <n v="0.62084942084942085"/>
    <n v="0.62084942084942085"/>
    <n v="-0.14579248120300758"/>
    <n v="5.6765261170547546E-2"/>
    <n v="5.6765261170547546E-2"/>
    <n v="-0.2100130726225907"/>
    <x v="315"/>
    <x v="315"/>
    <x v="315"/>
    <x v="315"/>
    <n v="306.24"/>
    <n v="913.6"/>
    <n v="915"/>
    <n v="706.64"/>
    <n v="1509.3"/>
    <n v="1509.3"/>
    <n v="829.22"/>
    <n v="1623.2"/>
    <n v="1623.2"/>
    <n v="1999.6"/>
    <n v="1999.6"/>
    <n v="0.38077978056426337"/>
    <n v="0.80647985989492121"/>
    <n v="0.80371584699453558"/>
    <n v="-0.40160477753877499"/>
    <n v="9.3487046975419166E-2"/>
    <n v="9.3487046975419166E-2"/>
    <n v="-0.49006295072477751"/>
    <n v="1.6757023164120283E-2"/>
    <x v="314"/>
    <n v="-0.17463492698539701"/>
    <x v="314"/>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20385172720048619"/>
    <n v="0.40424295263004939"/>
    <n v="0.39653179190751447"/>
    <n v="-6.3490909090909015E-2"/>
    <n v="5.3099582421606055E-2"/>
    <n v="5.0434782608695654E-2"/>
    <n v="-0.11466336650681505"/>
    <n v="-2.8884261976156265E-2"/>
    <x v="314"/>
    <n v="-0.19940087615235236"/>
    <x v="314"/>
    <n v="84"/>
    <n v="44"/>
    <n v="37"/>
    <n v="27"/>
    <x v="21"/>
    <x v="165"/>
    <s v="No star"/>
    <s v="No star"/>
    <s v="No star"/>
    <s v="ODF++"/>
    <s v="ODF++"/>
    <s v="ODF++"/>
    <n v="422.85"/>
    <n v="1500"/>
    <n v="28.19"/>
    <n v="500"/>
    <n v="1500"/>
    <n v="33.33"/>
    <n v="887.23"/>
    <n v="1500"/>
    <n v="59.15"/>
    <n v="1030.1600000000001"/>
    <n v="1500"/>
    <n v="68.680000000000007"/>
    <n v="2840.24"/>
    <n v="6000"/>
    <n v="47.34"/>
    <n v="1650.4"/>
    <n v="2400"/>
    <n v="68.77"/>
    <n v="1650.4"/>
    <n v="2400"/>
    <n v="68.76666666666668"/>
    <n v="1208"/>
    <n v="1800"/>
    <n v="67.11"/>
    <n v="1208"/>
    <n v="1800"/>
    <n v="67.111111111111114"/>
    <n v="500"/>
    <n v="1800"/>
    <n v="27.78"/>
    <n v="500"/>
    <n v="1800"/>
    <n v="27.777777777777779"/>
    <n v="3358.4"/>
    <n v="6000"/>
    <n v="55.97"/>
    <n v="3358.4"/>
    <n v="6000"/>
    <n v="55.973333333333329"/>
    <n v="922.85"/>
    <n v="3000"/>
    <n v="30.76"/>
    <n v="2150.4"/>
    <n v="4200"/>
    <n v="51.2"/>
    <n v="2150.4"/>
    <n v="4200"/>
    <n v="51.2"/>
  </r>
  <r>
    <n v="320"/>
    <x v="319"/>
    <s v="Nashik"/>
    <s v="Nashik"/>
    <n v="23604"/>
    <x v="3"/>
    <n v="2214"/>
    <n v="2072"/>
    <n v="2072"/>
    <n v="3325"/>
    <n v="3178"/>
    <n v="3178"/>
    <n v="3070.1"/>
    <n v="2928.3"/>
    <n v="2928.3"/>
    <n v="4349.2"/>
    <n v="4349.2"/>
    <n v="0.60426829268292681"/>
    <n v="0.65730212355212347"/>
    <n v="0.65730212355212347"/>
    <n v="6.8225563909774412E-2"/>
    <n v="8.0531780994336014E-2"/>
    <n v="8.0531780994336014E-2"/>
    <n v="0.15691671281065764"/>
    <x v="316"/>
    <x v="316"/>
    <x v="316"/>
    <x v="316"/>
    <n v="306.24"/>
    <n v="913.6"/>
    <n v="915"/>
    <n v="706.64"/>
    <n v="1509.3"/>
    <n v="1509.3"/>
    <n v="593.21"/>
    <n v="1412.08"/>
    <n v="1412.08"/>
    <n v="1984.11"/>
    <n v="1984.11"/>
    <n v="1.4603578892371996"/>
    <n v="0.78234457092819598"/>
    <n v="0.77961748633879768"/>
    <n v="6.625721725348134E-2"/>
    <n v="7.8877625389253275E-2"/>
    <n v="7.8877625389253275E-2"/>
    <n v="0.27014042244736264"/>
    <n v="0.15315704492663304"/>
    <x v="315"/>
    <n v="-0.1793045748471607"/>
    <x v="315"/>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x v="13"/>
    <n v="-0.36363636363636365"/>
    <x v="4"/>
    <n v="855.72"/>
    <n v="860.25"/>
    <n v="865"/>
    <n v="1100"/>
    <n v="1147.0899999999999"/>
    <n v="1150"/>
    <n v="1056.55"/>
    <n v="1062.31"/>
    <n v="1062.31"/>
    <n v="1484.95"/>
    <n v="1484.95"/>
    <n v="0.40357827326695639"/>
    <n v="0.28518453937808769"/>
    <n v="0.27812716763005774"/>
    <n v="9.188181818181812E-2"/>
    <n v="-3.618722157808018E-2"/>
    <n v="-3.8626086956521803E-2"/>
    <n v="0.13678481851308502"/>
    <n v="4.0731989720514714E-2"/>
    <x v="315"/>
    <n v="-0.25547661537425509"/>
    <x v="315"/>
    <n v="61"/>
    <n v="43"/>
    <n v="52"/>
    <n v="40"/>
    <x v="199"/>
    <x v="22"/>
    <s v="No star"/>
    <s v="1 star"/>
    <s v="1 star"/>
    <s v="ODF++"/>
    <s v="ODF++"/>
    <s v="ODF++"/>
    <n v="753.46"/>
    <n v="1500"/>
    <n v="50.23"/>
    <n v="500"/>
    <n v="1500"/>
    <n v="33.33"/>
    <n v="1097.33"/>
    <n v="1500"/>
    <n v="73.16"/>
    <n v="1201.07"/>
    <n v="1500"/>
    <n v="80.069999999999993"/>
    <n v="3551.85"/>
    <n v="6000"/>
    <n v="59.2"/>
    <n v="1628.35"/>
    <n v="2400"/>
    <n v="67.849999999999994"/>
    <n v="1628.35"/>
    <n v="2400"/>
    <n v="67.847916666666663"/>
    <n v="1105.58"/>
    <n v="1800"/>
    <n v="61.42"/>
    <n v="1105.58"/>
    <n v="1800"/>
    <n v="61.421111111111102"/>
    <n v="700"/>
    <n v="1800"/>
    <n v="38.89"/>
    <n v="700"/>
    <n v="1800"/>
    <n v="38.888888888888893"/>
    <n v="3433.93"/>
    <n v="6000"/>
    <n v="57.23"/>
    <n v="3433.93"/>
    <n v="6000"/>
    <n v="57.232166666666664"/>
    <n v="1253.46"/>
    <n v="3000"/>
    <n v="41.78"/>
    <n v="2328.35"/>
    <n v="4200"/>
    <n v="55.44"/>
    <n v="2328.35"/>
    <n v="4200"/>
    <n v="55.436904761904756"/>
  </r>
  <r>
    <n v="321"/>
    <x v="320"/>
    <s v="Nashik"/>
    <s v="Nashik"/>
    <n v="1486053"/>
    <x v="4"/>
    <n v="2214"/>
    <n v="2072"/>
    <n v="2072"/>
    <n v="3325"/>
    <n v="3178"/>
    <n v="3178"/>
    <n v="4176.7"/>
    <n v="4089.2"/>
    <n v="4089.2"/>
    <n v="4089.2"/>
    <n v="4089.2"/>
    <n v="1.1361607949412829"/>
    <n v="1.0502171814671815"/>
    <n v="1.0502171814671815"/>
    <n v="0.42239398496240604"/>
    <n v="0.33670547514159854"/>
    <n v="0.33670547514159854"/>
    <n v="0.13234371633107483"/>
    <x v="317"/>
    <x v="317"/>
    <x v="317"/>
    <x v="317"/>
    <n v="306.24"/>
    <n v="913.6"/>
    <n v="915"/>
    <n v="706.64"/>
    <n v="1509.3"/>
    <n v="1509.3"/>
    <n v="1129.3"/>
    <n v="1955.8"/>
    <n v="1955.8"/>
    <n v="1955.8"/>
    <n v="1955.8"/>
    <n v="3.3508685997910139"/>
    <n v="1.277003064798599"/>
    <n v="1.27351912568306"/>
    <n v="0.88555700215102473"/>
    <n v="0.3783011992314318"/>
    <n v="0.3783011992314318"/>
    <n v="0.17985477729567001"/>
    <n v="6.3641476633602631E-2"/>
    <x v="316"/>
    <n v="6.3641476633602631E-2"/>
    <x v="316"/>
    <n v="232.44"/>
    <n v="298.10000000000002"/>
    <n v="295"/>
    <n v="421.09"/>
    <n v="522.70000000000005"/>
    <n v="525"/>
    <n v="710"/>
    <n v="730"/>
    <n v="730"/>
    <n v="730"/>
    <n v="730"/>
    <n v="2.0115298571674409"/>
    <n v="1.3482053002348204"/>
    <n v="1.3728813559322033"/>
    <n v="0.6623524662186232"/>
    <n v="0.33920030610292701"/>
    <n v="0.33333333333333331"/>
    <n v="-1.4084507042253521E-2"/>
    <n v="-4.1095890410958902E-2"/>
    <x v="23"/>
    <n v="-4.1095890410958902E-2"/>
    <x v="15"/>
    <n v="855.72"/>
    <n v="860.25"/>
    <n v="865"/>
    <n v="1100"/>
    <n v="1147.0899999999999"/>
    <n v="1150"/>
    <n v="1120.1199999999999"/>
    <n v="1403.44"/>
    <n v="1403.44"/>
    <n v="1403.44"/>
    <n v="1403.44"/>
    <n v="0.46782826158089086"/>
    <n v="0.7062249346120314"/>
    <n v="0.69685549132947977"/>
    <n v="0.14186363636363633"/>
    <n v="0.27956829891290141"/>
    <n v="0.27633043478260866"/>
    <n v="0.12135306931400214"/>
    <n v="4.5844496380322577E-2"/>
    <x v="316"/>
    <n v="4.5844496380322577E-2"/>
    <x v="316"/>
    <n v="11"/>
    <n v="2"/>
    <n v="17"/>
    <n v="4"/>
    <x v="61"/>
    <x v="139"/>
    <s v="1 star"/>
    <s v="1 star"/>
    <s v="1 star"/>
    <s v="ODF++"/>
    <s v="ODF++"/>
    <s v="ODF++"/>
    <n v="1332.41"/>
    <n v="1500"/>
    <n v="88.83"/>
    <n v="700"/>
    <n v="1500"/>
    <n v="46.67"/>
    <n v="1441"/>
    <n v="1500"/>
    <n v="96.07"/>
    <n v="1256.05"/>
    <n v="1500"/>
    <n v="83.74"/>
    <n v="4729.46"/>
    <n v="6000"/>
    <n v="78.819999999999993"/>
    <n v="2080.27"/>
    <n v="2400"/>
    <n v="86.68"/>
    <n v="2080.27"/>
    <n v="2400"/>
    <n v="86.677916666666661"/>
    <n v="1467.78"/>
    <n v="1800"/>
    <n v="81.540000000000006"/>
    <n v="1467.78"/>
    <n v="1800"/>
    <n v="81.543333333333337"/>
    <n v="700"/>
    <n v="1800"/>
    <n v="38.89"/>
    <n v="700"/>
    <n v="1800"/>
    <n v="38.888888888888893"/>
    <n v="4248.05"/>
    <n v="6000"/>
    <n v="70.8"/>
    <n v="4248.05"/>
    <n v="6000"/>
    <n v="70.80083333333333"/>
    <n v="2032.41"/>
    <n v="3000"/>
    <n v="67.75"/>
    <n v="2780.27"/>
    <n v="4200"/>
    <n v="66.2"/>
    <n v="2780.27"/>
    <n v="4200"/>
    <n v="66.196904761904761"/>
  </r>
  <r>
    <n v="322"/>
    <x v="321"/>
    <s v="Nashik"/>
    <s v="Nashik"/>
    <n v="20249"/>
    <x v="3"/>
    <n v="2214"/>
    <n v="2072"/>
    <n v="2072"/>
    <n v="3325"/>
    <n v="3178"/>
    <n v="3178"/>
    <n v="3070.1"/>
    <n v="2928.3"/>
    <n v="2928.3"/>
    <n v="4349.2"/>
    <n v="4349.2"/>
    <n v="0.48942637759710939"/>
    <n v="0.36486003861003852"/>
    <n v="0.36486003861003852"/>
    <n v="-8.2436090225563464E-3"/>
    <n v="-0.11013530522341101"/>
    <n v="-0.11013530522341101"/>
    <n v="7.4098563564704817E-2"/>
    <x v="318"/>
    <x v="318"/>
    <x v="318"/>
    <x v="318"/>
    <n v="306.24"/>
    <n v="913.6"/>
    <n v="915"/>
    <n v="706.64"/>
    <n v="1509.3"/>
    <n v="1509.3"/>
    <n v="593.21"/>
    <n v="1412.08"/>
    <n v="1412.08"/>
    <n v="1984.11"/>
    <n v="1984.11"/>
    <n v="1.1565438871473352"/>
    <n v="0.65053633975481617"/>
    <n v="0.64801092896174872"/>
    <n v="-6.5408128608626784E-2"/>
    <n v="-9.0770555886827726E-4"/>
    <n v="-9.0770555886827726E-4"/>
    <n v="0.11329883177963945"/>
    <n v="6.7878590448133352E-2"/>
    <x v="317"/>
    <n v="-0.23999677437238856"/>
    <x v="31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8863413266021598"/>
    <n v="0.18575995350188892"/>
    <n v="0.17924855491329475"/>
    <n v="2.4636363636363966E-3"/>
    <n v="-0.11074981038976887"/>
    <n v="-0.11300000000000004"/>
    <n v="4.3689366333822428E-2"/>
    <n v="-3.9781231467274143E-2"/>
    <x v="317"/>
    <n v="-0.3130745142934106"/>
    <x v="317"/>
    <n v="91"/>
    <n v="61"/>
    <n v="206"/>
    <n v="100"/>
    <x v="227"/>
    <x v="84"/>
    <s v="No star"/>
    <s v="No star"/>
    <s v="No star"/>
    <s v="ODF+"/>
    <s v="ODF+"/>
    <s v="ODF+"/>
    <n v="660.42"/>
    <n v="1500"/>
    <n v="44.03"/>
    <n v="300"/>
    <n v="1500"/>
    <n v="20"/>
    <n v="1234.47"/>
    <n v="1500"/>
    <n v="82.3"/>
    <n v="1102.71"/>
    <n v="1500"/>
    <n v="73.510000000000005"/>
    <n v="3297.59"/>
    <n v="6000"/>
    <n v="54.96"/>
    <n v="1507.93"/>
    <n v="2400"/>
    <n v="62.83"/>
    <n v="1507.93"/>
    <n v="2400"/>
    <n v="62.830416666666665"/>
    <n v="1020.05"/>
    <n v="1800"/>
    <n v="56.67"/>
    <n v="1020.05"/>
    <n v="1800"/>
    <n v="56.669444444444437"/>
    <n v="300"/>
    <n v="1800"/>
    <n v="16.670000000000002"/>
    <n v="300"/>
    <n v="1800"/>
    <n v="16.666666666666664"/>
    <n v="2827.99"/>
    <n v="6000"/>
    <n v="47.13"/>
    <n v="2827.99"/>
    <n v="6000"/>
    <n v="47.133166666666668"/>
    <n v="960.42"/>
    <n v="3000"/>
    <n v="32.01"/>
    <n v="1807.93"/>
    <n v="4200"/>
    <n v="43.05"/>
    <n v="1807.93"/>
    <n v="4200"/>
    <n v="43.045952380952386"/>
  </r>
  <r>
    <n v="323"/>
    <x v="322"/>
    <s v="Nashik"/>
    <s v="Nashik"/>
    <n v="11151"/>
    <x v="3"/>
    <n v="2214"/>
    <n v="2072"/>
    <n v="2072"/>
    <n v="3325"/>
    <n v="3178"/>
    <n v="3178"/>
    <n v="3070.1"/>
    <n v="2928.3"/>
    <n v="2928.3"/>
    <n v="4349.2"/>
    <n v="4349.2"/>
    <n v="0.43681120144534774"/>
    <n v="0.84300675675675674"/>
    <n v="0.84300675675675674"/>
    <n v="-4.3278195488721832E-2"/>
    <n v="0.2016079295154185"/>
    <n v="0.2016079295154185"/>
    <n v="3.6155174098563565E-2"/>
    <x v="319"/>
    <x v="319"/>
    <x v="319"/>
    <x v="319"/>
    <n v="306.24"/>
    <n v="913.6"/>
    <n v="915"/>
    <n v="706.64"/>
    <n v="1509.3"/>
    <n v="1509.3"/>
    <n v="593.21"/>
    <n v="1412.08"/>
    <n v="1412.08"/>
    <n v="1984.11"/>
    <n v="1984.11"/>
    <n v="1.5401645768025076"/>
    <n v="1.1169439579684763"/>
    <n v="1.1137049180327869"/>
    <n v="0.10084342805388881"/>
    <n v="0.28141522560127213"/>
    <n v="0.28141522560127213"/>
    <n v="0.31133999763995873"/>
    <n v="0.36963911393122206"/>
    <x v="318"/>
    <n v="-2.5235496015845866E-2"/>
    <x v="318"/>
    <n v="232.44"/>
    <n v="298.10000000000002"/>
    <n v="295"/>
    <n v="421.09"/>
    <n v="522.70000000000005"/>
    <n v="525"/>
    <n v="365.77"/>
    <n v="453.88"/>
    <n v="453.88"/>
    <n v="1100"/>
    <n v="1100"/>
    <n v="0.29065565307176044"/>
    <n v="1.3482053002348204"/>
    <n v="1.3728813559322033"/>
    <n v="-0.2875632287634472"/>
    <n v="0.33920030610292701"/>
    <n v="0.33333333333333331"/>
    <n v="-0.17981245044700217"/>
    <n v="0.54225786551511412"/>
    <x v="13"/>
    <n v="-0.36363636363636365"/>
    <x v="4"/>
    <n v="855.72"/>
    <n v="860.25"/>
    <n v="865"/>
    <n v="1100"/>
    <n v="1147.0899999999999"/>
    <n v="1150"/>
    <n v="1056.55"/>
    <n v="1062.31"/>
    <n v="1062.31"/>
    <n v="1484.95"/>
    <n v="1484.95"/>
    <n v="0.36120459963539464"/>
    <n v="0.37713455390874751"/>
    <n v="0.3695722543352602"/>
    <n v="5.8918181818181765E-2"/>
    <n v="3.2769878562275104E-2"/>
    <n v="3.0156521739130492E-2"/>
    <n v="0.10246557190857035"/>
    <n v="0.11519236381094043"/>
    <x v="318"/>
    <n v="-0.20220882858008685"/>
    <x v="318"/>
    <n v="113"/>
    <n v="76"/>
    <n v="24"/>
    <n v="23"/>
    <x v="175"/>
    <x v="47"/>
    <s v="No star"/>
    <s v="1 star"/>
    <s v="1 star"/>
    <s v="ODF+"/>
    <s v="ODF++"/>
    <s v="ODF++"/>
    <n v="777.9"/>
    <n v="1500"/>
    <n v="51.86"/>
    <n v="300"/>
    <n v="1500"/>
    <n v="20"/>
    <n v="938.39"/>
    <n v="1500"/>
    <n v="62.56"/>
    <n v="1164.81"/>
    <n v="1500"/>
    <n v="77.650000000000006"/>
    <n v="3181.1"/>
    <n v="6000"/>
    <n v="53.02"/>
    <n v="1934.04"/>
    <n v="2400"/>
    <n v="80.59"/>
    <n v="1934.04"/>
    <n v="2400"/>
    <n v="80.584999999999994"/>
    <n v="1184.68"/>
    <n v="1800"/>
    <n v="65.819999999999993"/>
    <n v="1184.68"/>
    <n v="1800"/>
    <n v="65.815555555555562"/>
    <n v="700"/>
    <n v="1800"/>
    <n v="38.89"/>
    <n v="700"/>
    <n v="1800"/>
    <n v="38.888888888888893"/>
    <n v="3818.71"/>
    <n v="6000"/>
    <n v="63.65"/>
    <n v="3818.71"/>
    <n v="6000"/>
    <n v="63.645166666666661"/>
    <n v="1077.9000000000001"/>
    <n v="3000"/>
    <n v="35.93"/>
    <n v="2634.04"/>
    <n v="4200"/>
    <n v="62.72"/>
    <n v="2634.04"/>
    <n v="4200"/>
    <n v="62.715238095238092"/>
  </r>
  <r>
    <n v="324"/>
    <x v="323"/>
    <s v="Nashik"/>
    <s v="Nashik"/>
    <n v="37701"/>
    <x v="2"/>
    <n v="2214"/>
    <n v="2072"/>
    <n v="2072"/>
    <n v="3325"/>
    <n v="3178"/>
    <n v="3178"/>
    <n v="3400"/>
    <n v="3298.6"/>
    <n v="3298.6"/>
    <n v="4601.3999999999996"/>
    <n v="4601.3999999999996"/>
    <n v="0.50685636856368554"/>
    <n v="0.73639478764478761"/>
    <n v="0.73639478764478761"/>
    <n v="3.3624060150375446E-3"/>
    <n v="0.132098804279421"/>
    <n v="0.132098804279421"/>
    <n v="-1.8770588235294167E-2"/>
    <x v="320"/>
    <x v="320"/>
    <x v="320"/>
    <x v="320"/>
    <n v="306.24"/>
    <n v="913.6"/>
    <n v="915"/>
    <n v="706.64"/>
    <n v="1509.3"/>
    <n v="1509.3"/>
    <n v="737.03"/>
    <n v="1543.8"/>
    <n v="1543.8"/>
    <n v="2033.9"/>
    <n v="2033.9"/>
    <n v="1.6506008359456636"/>
    <n v="1.0831326619964974"/>
    <n v="1.079945355191257"/>
    <n v="0.14870372466885548"/>
    <n v="0.26094878420459827"/>
    <n v="0.26094878420459827"/>
    <n v="0.10133915851457886"/>
    <n v="0.23276978883275046"/>
    <x v="319"/>
    <n v="-6.4285363095530748E-2"/>
    <x v="319"/>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35252185294255139"/>
    <n v="0.15624527753560008"/>
    <n v="0.14989595375722539"/>
    <n v="5.2163636363636461E-2"/>
    <n v="-0.13288408058652762"/>
    <n v="-0.13507826086956526"/>
    <n v="3.807413918362592E-2"/>
    <n v="-0.16047569611492332"/>
    <x v="319"/>
    <n v="-0.35068478842714085"/>
    <x v="319"/>
    <n v="68"/>
    <n v="49"/>
    <n v="46"/>
    <n v="40"/>
    <x v="224"/>
    <x v="22"/>
    <s v="No star"/>
    <s v="1 star"/>
    <s v="1 star"/>
    <s v="ODF++"/>
    <s v="ODF++"/>
    <s v="ODF++"/>
    <n v="811.72"/>
    <n v="1500"/>
    <n v="54.11"/>
    <n v="500"/>
    <n v="1500"/>
    <n v="33.33"/>
    <n v="867.07"/>
    <n v="1500"/>
    <n v="57.8"/>
    <n v="1157.3800000000001"/>
    <n v="1500"/>
    <n v="77.16"/>
    <n v="3336.18"/>
    <n v="6000"/>
    <n v="55.6"/>
    <n v="1903.15"/>
    <n v="2400"/>
    <n v="79.3"/>
    <n v="1903.15"/>
    <n v="2400"/>
    <n v="79.297916666666666"/>
    <n v="994.66"/>
    <n v="1800"/>
    <n v="55.26"/>
    <n v="994.66"/>
    <n v="1800"/>
    <n v="55.25888888888889"/>
    <n v="700"/>
    <n v="1800"/>
    <n v="38.89"/>
    <n v="700"/>
    <n v="1800"/>
    <n v="38.888888888888893"/>
    <n v="3597.81"/>
    <n v="6000"/>
    <n v="59.96"/>
    <n v="3597.81"/>
    <n v="6000"/>
    <n v="59.963500000000003"/>
    <n v="1311.72"/>
    <n v="3000"/>
    <n v="43.72"/>
    <n v="2603.15"/>
    <n v="4200"/>
    <n v="61.98"/>
    <n v="2603.15"/>
    <n v="4200"/>
    <n v="61.979761904761908"/>
  </r>
  <r>
    <n v="325"/>
    <x v="324"/>
    <s v="Nashik"/>
    <s v="Nashik"/>
    <n v="65299"/>
    <x v="1"/>
    <n v="2214"/>
    <n v="2072"/>
    <n v="2072"/>
    <n v="3325"/>
    <n v="3178"/>
    <n v="3178"/>
    <n v="3595.3"/>
    <n v="3469.2"/>
    <n v="3469.2"/>
    <n v="4328.8"/>
    <n v="4328.8"/>
    <n v="0.73773261065943996"/>
    <n v="0.9515492277992279"/>
    <n v="0.9515492277992279"/>
    <n v="0.15709473684210531"/>
    <n v="0.27237570799244815"/>
    <n v="0.27237570799244815"/>
    <n v="7.0102633994381547E-2"/>
    <x v="321"/>
    <x v="321"/>
    <x v="321"/>
    <x v="321"/>
    <n v="306.24"/>
    <n v="913.6"/>
    <n v="915"/>
    <n v="706.64"/>
    <n v="1509.3"/>
    <n v="1509.3"/>
    <n v="829.22"/>
    <n v="1623.2"/>
    <n v="1623.2"/>
    <n v="1999.6"/>
    <n v="1999.6"/>
    <n v="1.6275796760710552"/>
    <n v="0.98161120840630478"/>
    <n v="0.97857923497267774"/>
    <n v="0.13872693309181475"/>
    <n v="0.19949645531040888"/>
    <n v="0.19949645531040888"/>
    <n v="-2.9606135886737016E-2"/>
    <n v="0.11532774765894532"/>
    <x v="320"/>
    <n v="-9.4618923784756864E-2"/>
    <x v="320"/>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x v="14"/>
    <n v="0"/>
    <x v="5"/>
    <n v="855.72"/>
    <n v="860.25"/>
    <n v="865"/>
    <n v="1100"/>
    <n v="1147.0899999999999"/>
    <n v="1150"/>
    <n v="1163.58"/>
    <n v="1243.93"/>
    <n v="1243.93"/>
    <n v="1508.87"/>
    <n v="1508.87"/>
    <n v="0.36800588977702997"/>
    <n v="0.31730310956117413"/>
    <n v="0.31006936416184977"/>
    <n v="6.4209090909091007E-2"/>
    <n v="-1.210018394371835E-2"/>
    <n v="-1.4599999999999969E-2"/>
    <n v="6.0588872273502313E-3"/>
    <n v="-8.9008223935430467E-2"/>
    <x v="320"/>
    <n v="-0.24896777058328409"/>
    <x v="320"/>
    <n v="21"/>
    <n v="19"/>
    <n v="10"/>
    <n v="9"/>
    <x v="129"/>
    <x v="112"/>
    <s v="No star"/>
    <s v="3 star"/>
    <s v="3 star"/>
    <s v="ODF++"/>
    <s v="ODF++"/>
    <s v="ODF++"/>
    <n v="804.67"/>
    <n v="1500"/>
    <n v="53.64"/>
    <n v="500"/>
    <n v="1500"/>
    <n v="33.33"/>
    <n v="1372.04"/>
    <n v="1500"/>
    <n v="91.47"/>
    <n v="1170.6300000000001"/>
    <n v="1500"/>
    <n v="78.040000000000006"/>
    <n v="3847.34"/>
    <n v="6000"/>
    <n v="64.12"/>
    <n v="1810.4"/>
    <n v="2400"/>
    <n v="75.430000000000007"/>
    <n v="1810.4"/>
    <n v="2400"/>
    <n v="75.433333333333337"/>
    <n v="1133.21"/>
    <n v="1800"/>
    <n v="62.96"/>
    <n v="1133.21"/>
    <n v="1800"/>
    <n v="62.956111111111113"/>
    <n v="1100"/>
    <n v="1800"/>
    <n v="61.11"/>
    <n v="1100"/>
    <n v="1800"/>
    <n v="61.111111111111114"/>
    <n v="4043.61"/>
    <n v="6000"/>
    <n v="67.39"/>
    <n v="4043.61"/>
    <n v="6000"/>
    <n v="67.393500000000003"/>
    <n v="1304.67"/>
    <n v="3000"/>
    <n v="43.49"/>
    <n v="2910.4"/>
    <n v="4200"/>
    <n v="69.3"/>
    <n v="2910.4"/>
    <n v="4200"/>
    <n v="69.295238095238105"/>
  </r>
  <r>
    <n v="326"/>
    <x v="325"/>
    <s v="Nashik"/>
    <s v="Nashik"/>
    <n v="6263"/>
    <x v="3"/>
    <n v="2214"/>
    <n v="2072"/>
    <n v="2072"/>
    <n v="3325"/>
    <n v="3178"/>
    <n v="3178"/>
    <n v="3070.1"/>
    <n v="2928.3"/>
    <n v="2928.3"/>
    <n v="4349.2"/>
    <n v="4349.2"/>
    <n v="2.3491418247515907E-2"/>
    <n v="1.5854247104247061E-2"/>
    <n v="1.5854247104247061E-2"/>
    <n v="-0.31849323308270672"/>
    <n v="-0.33768093140339839"/>
    <n v="-0.33768093140339839"/>
    <n v="-0.26191003550372943"/>
    <x v="322"/>
    <x v="322"/>
    <x v="322"/>
    <x v="322"/>
    <n v="306.24"/>
    <n v="913.6"/>
    <n v="915"/>
    <n v="706.64"/>
    <n v="1509.3"/>
    <n v="1509.3"/>
    <n v="593.21"/>
    <n v="1412.08"/>
    <n v="1412.08"/>
    <n v="1984.11"/>
    <n v="1984.11"/>
    <n v="0.73367293625914298"/>
    <n v="0.18273861646234668"/>
    <n v="0.18092896174863382"/>
    <n v="-0.2486697611230613"/>
    <n v="-0.28407208639766779"/>
    <n v="-0.28407208639766779"/>
    <n v="-0.10500497294381429"/>
    <n v="-0.2347813155062036"/>
    <x v="321"/>
    <n v="-0.45539813820806307"/>
    <x v="32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8.381246202028704E-2"/>
    <n v="-0.15803545480964842"/>
    <n v="-0.16265895953757231"/>
    <n v="-0.28727272727272729"/>
    <n v="-0.36857613613578705"/>
    <n v="-0.3701739130434783"/>
    <n v="-0.25796223557806064"/>
    <n v="-0.31818395760182999"/>
    <x v="321"/>
    <n v="-0.51223946934240216"/>
    <x v="321"/>
    <n v="390"/>
    <n v="162"/>
    <n v="448"/>
    <n v="173"/>
    <x v="228"/>
    <x v="185"/>
    <s v="No star"/>
    <s v="No star"/>
    <s v="No star"/>
    <s v="ODF+"/>
    <s v="ODF+"/>
    <s v="ODF+"/>
    <n v="530.91999999999996"/>
    <n v="1500"/>
    <n v="35.39"/>
    <n v="300"/>
    <n v="1500"/>
    <n v="20"/>
    <n v="651.09"/>
    <n v="1500"/>
    <n v="43.41"/>
    <n v="784"/>
    <n v="1500"/>
    <n v="52.27"/>
    <n v="2266.0100000000002"/>
    <n v="6000"/>
    <n v="37.770000000000003"/>
    <n v="1080.55"/>
    <n v="2400"/>
    <n v="45.02"/>
    <n v="1080.55"/>
    <n v="2400"/>
    <n v="45.02291666666666"/>
    <n v="724.3"/>
    <n v="1800"/>
    <n v="40.24"/>
    <n v="724.3"/>
    <n v="1800"/>
    <n v="40.238888888888887"/>
    <n v="300"/>
    <n v="1800"/>
    <n v="16.670000000000002"/>
    <n v="300"/>
    <n v="1800"/>
    <n v="16.666666666666664"/>
    <n v="2104.85"/>
    <n v="6000"/>
    <n v="35.08"/>
    <n v="2104.85"/>
    <n v="6000"/>
    <n v="35.080833333333331"/>
    <n v="830.92"/>
    <n v="3000"/>
    <n v="27.7"/>
    <n v="1380.55"/>
    <n v="4200"/>
    <n v="32.869999999999997"/>
    <n v="1380.55"/>
    <n v="4200"/>
    <n v="32.870238095238093"/>
  </r>
  <r>
    <n v="327"/>
    <x v="326"/>
    <s v="Nashik"/>
    <s v="Nashik"/>
    <n v="12056"/>
    <x v="3"/>
    <n v="2214"/>
    <n v="2072"/>
    <n v="2072"/>
    <n v="3325"/>
    <n v="3178"/>
    <n v="3178"/>
    <n v="3070.1"/>
    <n v="2928.3"/>
    <n v="2928.3"/>
    <n v="4349.2"/>
    <n v="4349.2"/>
    <n v="0.60127371273712726"/>
    <n v="0.76973455598455587"/>
    <n v="0.76973455598455587"/>
    <n v="6.6231578947368364E-2"/>
    <n v="0.15383574575204528"/>
    <n v="0.15383574575204528"/>
    <n v="0.15475717403341907"/>
    <x v="323"/>
    <x v="323"/>
    <x v="323"/>
    <x v="323"/>
    <n v="306.24"/>
    <n v="913.6"/>
    <n v="915"/>
    <n v="706.64"/>
    <n v="1509.3"/>
    <n v="1509.3"/>
    <n v="593.21"/>
    <n v="1412.08"/>
    <n v="1412.08"/>
    <n v="1984.11"/>
    <n v="1984.11"/>
    <n v="1.3924699582027167"/>
    <n v="0.96496278458844131"/>
    <n v="0.96195628415300549"/>
    <n v="3.6836295709272007E-2"/>
    <n v="0.18941893593056391"/>
    <n v="0.18941893593056391"/>
    <n v="0.23509381163500265"/>
    <n v="0.27130899099201189"/>
    <x v="322"/>
    <n v="-9.5216495053197583E-2"/>
    <x v="32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35682232505959882"/>
    <n v="0.59453647195582682"/>
    <n v="0.58578034682080926"/>
    <n v="5.5509090909090862E-2"/>
    <n v="0.19580852417857372"/>
    <n v="0.19278260869565222"/>
    <n v="9.8916284132317442E-2"/>
    <n v="0.29124266927732972"/>
    <x v="322"/>
    <n v="-7.6265194114279941E-2"/>
    <x v="322"/>
    <n v="62"/>
    <n v="44"/>
    <n v="31"/>
    <n v="27"/>
    <x v="17"/>
    <x v="165"/>
    <s v="No star"/>
    <s v="No star"/>
    <s v="No star"/>
    <s v="ODF++"/>
    <s v="ODF++"/>
    <s v="ODF++"/>
    <n v="732.67"/>
    <n v="1500"/>
    <n v="48.84"/>
    <n v="500"/>
    <n v="1500"/>
    <n v="33.33"/>
    <n v="1151.49"/>
    <n v="1500"/>
    <n v="76.77"/>
    <n v="1161.06"/>
    <n v="1500"/>
    <n v="77.400000000000006"/>
    <n v="3545.22"/>
    <n v="6000"/>
    <n v="59.09"/>
    <n v="1795.19"/>
    <n v="2400"/>
    <n v="74.8"/>
    <n v="1795.19"/>
    <n v="2400"/>
    <n v="74.799583333333331"/>
    <n v="1371.7"/>
    <n v="1800"/>
    <n v="76.209999999999994"/>
    <n v="1371.7"/>
    <n v="1800"/>
    <n v="76.205555555555563"/>
    <n v="500"/>
    <n v="1800"/>
    <n v="27.78"/>
    <n v="500"/>
    <n v="1800"/>
    <n v="27.777777777777779"/>
    <n v="3666.89"/>
    <n v="6000"/>
    <n v="61.11"/>
    <n v="3666.89"/>
    <n v="6000"/>
    <n v="61.11483333333333"/>
    <n v="1232.67"/>
    <n v="3000"/>
    <n v="41.09"/>
    <n v="2295.19"/>
    <n v="4200"/>
    <n v="54.65"/>
    <n v="2295.19"/>
    <n v="4200"/>
    <n v="54.647380952380956"/>
  </r>
  <r>
    <n v="328"/>
    <x v="327"/>
    <s v="Nashik"/>
    <s v="Nashik"/>
    <n v="49826"/>
    <x v="2"/>
    <n v="2214"/>
    <n v="2072"/>
    <n v="2072"/>
    <n v="3325"/>
    <n v="3178"/>
    <n v="3178"/>
    <n v="3400"/>
    <n v="3298.6"/>
    <n v="3298.6"/>
    <n v="4601.3999999999996"/>
    <n v="4601.3999999999996"/>
    <n v="0.45710478771454388"/>
    <n v="0.47446428571428578"/>
    <n v="0.47446428571428578"/>
    <n v="-2.9765413533834526E-2"/>
    <n v="-3.8675267463813674E-2"/>
    <n v="-3.8675267463813674E-2"/>
    <n v="-5.1167647058823471E-2"/>
    <x v="324"/>
    <x v="324"/>
    <x v="324"/>
    <x v="324"/>
    <n v="306.24"/>
    <n v="913.6"/>
    <n v="915"/>
    <n v="706.64"/>
    <n v="1509.3"/>
    <n v="1509.3"/>
    <n v="737.03"/>
    <n v="1543.8"/>
    <n v="1543.8"/>
    <n v="2033.9"/>
    <n v="2033.9"/>
    <n v="0.68821839080459768"/>
    <n v="0.60638134851138337"/>
    <n v="0.60392349726775951"/>
    <n v="-0.26836861768368614"/>
    <n v="-2.763532763532766E-2"/>
    <n v="-2.763532763532766E-2"/>
    <n v="-0.29853601617301873"/>
    <n v="-4.9365202746469772E-2"/>
    <x v="323"/>
    <n v="-0.27843551797040178"/>
    <x v="32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2329032861216285"/>
    <n v="0.26415576867189772"/>
    <n v="0.25721387283236996"/>
    <n v="-4.089090909090911E-2"/>
    <n v="-5.195756217907916E-2"/>
    <n v="-5.4356521739130428E-2"/>
    <n v="-5.3734315158799277E-2"/>
    <n v="-8.2124258307379336E-2"/>
    <x v="323"/>
    <n v="-0.29008525583277839"/>
    <x v="323"/>
    <n v="80"/>
    <n v="57"/>
    <n v="94"/>
    <n v="63"/>
    <x v="197"/>
    <x v="33"/>
    <s v="No star"/>
    <s v="No star"/>
    <s v="No star"/>
    <s v="ODF+"/>
    <s v="ODF++"/>
    <s v="ODF++"/>
    <n v="517"/>
    <n v="1500"/>
    <n v="34.47"/>
    <n v="300"/>
    <n v="1500"/>
    <n v="20"/>
    <n v="1354.01"/>
    <n v="1500"/>
    <n v="90.27"/>
    <n v="1055.02"/>
    <n v="1500"/>
    <n v="70.33"/>
    <n v="3226.03"/>
    <n v="6000"/>
    <n v="53.77"/>
    <n v="1467.59"/>
    <n v="2400"/>
    <n v="61.15"/>
    <n v="1467.59"/>
    <n v="2400"/>
    <n v="61.149583333333332"/>
    <n v="1087.49"/>
    <n v="1800"/>
    <n v="60.42"/>
    <n v="1087.49"/>
    <n v="1800"/>
    <n v="60.416111111111114"/>
    <n v="500"/>
    <n v="1800"/>
    <n v="27.78"/>
    <n v="500"/>
    <n v="1800"/>
    <n v="27.777777777777779"/>
    <n v="3055.09"/>
    <n v="6000"/>
    <n v="50.92"/>
    <n v="3055.09"/>
    <n v="6000"/>
    <n v="50.918166666666664"/>
    <n v="817"/>
    <n v="3000"/>
    <n v="27.23"/>
    <n v="1967.59"/>
    <n v="4200"/>
    <n v="46.85"/>
    <n v="1967.59"/>
    <n v="4200"/>
    <n v="46.847380952380952"/>
  </r>
  <r>
    <n v="329"/>
    <x v="328"/>
    <s v="Kolhapur"/>
    <s v="Pune"/>
    <n v="17309"/>
    <x v="3"/>
    <n v="2214"/>
    <n v="2072"/>
    <n v="2072"/>
    <n v="3325"/>
    <n v="3178"/>
    <n v="3178"/>
    <n v="3070.1"/>
    <n v="2928.3"/>
    <n v="2928.3"/>
    <n v="4349.2"/>
    <n v="4349.2"/>
    <n v="-1"/>
    <n v="0.44191602316602319"/>
    <n v="0.44191602316602319"/>
    <n v="-1"/>
    <n v="-5.9896161107614823E-2"/>
    <n v="-5.9896161107614823E-2"/>
    <n v="-1"/>
    <x v="325"/>
    <x v="325"/>
    <x v="325"/>
    <x v="325"/>
    <n v="306.24"/>
    <n v="913.6"/>
    <n v="915"/>
    <n v="706.64"/>
    <n v="1509.3"/>
    <n v="1509.3"/>
    <n v="593.21"/>
    <n v="1412.08"/>
    <n v="1412.08"/>
    <n v="1984.11"/>
    <n v="1984.11"/>
    <n v="-1"/>
    <n v="0.89283056042031517"/>
    <n v="0.88993442622950814"/>
    <n v="-1"/>
    <n v="0.14575631087258994"/>
    <n v="0.14575631087258994"/>
    <n v="-1"/>
    <n v="0.22464024701150082"/>
    <x v="324"/>
    <n v="-0.12843037936404733"/>
    <x v="324"/>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0.4627840743969775"/>
    <n v="0.45475144508670506"/>
    <n v="-1"/>
    <n v="9.7001978920572912E-2"/>
    <n v="9.4226086956521654E-2"/>
    <n v="-1"/>
    <n v="0.18455064905724314"/>
    <x v="324"/>
    <n v="-0.15259099632984285"/>
    <x v="324"/>
    <s v="NA"/>
    <s v="NA"/>
    <n v="159"/>
    <n v="84"/>
    <x v="229"/>
    <x v="105"/>
    <s v="No star"/>
    <s v="No star"/>
    <s v="No star"/>
    <s v="No ODF"/>
    <s v="No ODF"/>
    <s v="No ODF"/>
    <m/>
    <n v="1500"/>
    <n v="0"/>
    <m/>
    <n v="1500"/>
    <n v="0"/>
    <m/>
    <n v="1500"/>
    <n v="0"/>
    <m/>
    <n v="1500"/>
    <n v="0"/>
    <m/>
    <n v="6000"/>
    <n v="0"/>
    <n v="1729.29"/>
    <n v="2400"/>
    <n v="72.05"/>
    <n v="1729.29"/>
    <n v="2400"/>
    <n v="72.053749999999994"/>
    <n v="1258.3599999999999"/>
    <n v="1800"/>
    <n v="69.91"/>
    <n v="1258.3599999999999"/>
    <n v="1800"/>
    <n v="69.908888888888882"/>
    <n v="0"/>
    <n v="1800"/>
    <n v="0"/>
    <n v="0"/>
    <n v="1800"/>
    <n v="0"/>
    <n v="2987.65"/>
    <n v="6000"/>
    <n v="49.79"/>
    <n v="2987.65"/>
    <n v="6000"/>
    <n v="49.794166666666669"/>
    <n v="0"/>
    <n v="3000"/>
    <n v="0"/>
    <n v="1729.29"/>
    <n v="4200"/>
    <n v="41.17"/>
    <n v="1729.29"/>
    <n v="4200"/>
    <n v="41.173571428571428"/>
  </r>
  <r>
    <n v="330"/>
    <x v="329"/>
    <s v="Kolhapur"/>
    <s v="Pune"/>
    <n v="10205"/>
    <x v="3"/>
    <n v="2214"/>
    <n v="2072"/>
    <n v="2072"/>
    <n v="3325"/>
    <n v="3178"/>
    <n v="3178"/>
    <n v="3070.1"/>
    <n v="2928.3"/>
    <n v="2928.3"/>
    <n v="4349.2"/>
    <n v="4349.2"/>
    <n v="-1"/>
    <n v="9.5989382239382179E-2"/>
    <n v="9.5989382239382179E-2"/>
    <n v="-1"/>
    <n v="-0.2854342353681561"/>
    <n v="-0.2854342353681561"/>
    <n v="-1"/>
    <x v="326"/>
    <x v="326"/>
    <x v="326"/>
    <x v="326"/>
    <n v="306.24"/>
    <n v="913.6"/>
    <n v="915"/>
    <n v="706.64"/>
    <n v="1509.3"/>
    <n v="1509.3"/>
    <n v="593.21"/>
    <n v="1412.08"/>
    <n v="1412.08"/>
    <n v="1984.11"/>
    <n v="1984.11"/>
    <n v="-1"/>
    <n v="0.38362521891418555"/>
    <n v="0.38150819672131142"/>
    <n v="-1"/>
    <n v="-0.16247266944941366"/>
    <n v="-0.16247266944941366"/>
    <n v="-1"/>
    <n v="-0.10480992578324175"/>
    <x v="325"/>
    <n v="-0.36289822640881808"/>
    <x v="325"/>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0.17036907875617546"/>
    <n v="0.16394219653179185"/>
    <n v="-1"/>
    <n v="-0.12229206077988648"/>
    <n v="-0.12451304347826092"/>
    <n v="-1"/>
    <n v="-5.224463668797244E-2"/>
    <x v="325"/>
    <n v="-0.32199063941546857"/>
    <x v="325"/>
    <s v="NA"/>
    <s v="NA"/>
    <n v="422"/>
    <n v="162"/>
    <x v="230"/>
    <x v="186"/>
    <s v="No star"/>
    <s v="No star"/>
    <s v="No star"/>
    <s v="No ODF"/>
    <s v="No ODF"/>
    <s v="No ODF"/>
    <m/>
    <n v="1500"/>
    <n v="0"/>
    <m/>
    <n v="1500"/>
    <n v="0"/>
    <m/>
    <n v="1500"/>
    <n v="0"/>
    <m/>
    <n v="1500"/>
    <n v="0"/>
    <m/>
    <n v="6000"/>
    <n v="0"/>
    <n v="1264.08"/>
    <n v="2400"/>
    <n v="52.67"/>
    <n v="1264.08"/>
    <n v="2400"/>
    <n v="52.669999999999995"/>
    <n v="1006.81"/>
    <n v="1800"/>
    <n v="55.93"/>
    <n v="1006.81"/>
    <n v="1800"/>
    <n v="55.93388888888888"/>
    <n v="0"/>
    <n v="1800"/>
    <n v="0"/>
    <n v="0"/>
    <n v="1800"/>
    <n v="0"/>
    <n v="2270.89"/>
    <n v="6000"/>
    <n v="37.85"/>
    <n v="2270.89"/>
    <n v="6000"/>
    <n v="37.848166666666664"/>
    <n v="0"/>
    <n v="3000"/>
    <n v="0"/>
    <n v="1264.08"/>
    <n v="4200"/>
    <n v="30.1"/>
    <n v="1264.08"/>
    <n v="4200"/>
    <n v="30.097142857142856"/>
  </r>
  <r>
    <n v="331"/>
    <x v="330"/>
    <s v="Kolhapur"/>
    <s v="Pune"/>
    <n v="27185"/>
    <x v="2"/>
    <n v="2214"/>
    <n v="2072"/>
    <n v="2072"/>
    <n v="3325"/>
    <n v="3178"/>
    <n v="3178"/>
    <n v="3400"/>
    <n v="3298.6"/>
    <n v="3298.6"/>
    <n v="4601.3999999999996"/>
    <n v="4601.3999999999996"/>
    <n v="1.21113369467028"/>
    <n v="1.1565106177606177"/>
    <n v="1.1565106177606177"/>
    <n v="0.47231578947368413"/>
    <n v="0.40600692259282567"/>
    <n v="0.40600692259282567"/>
    <n v="0.43983823529411759"/>
    <x v="327"/>
    <x v="327"/>
    <x v="327"/>
    <x v="327"/>
    <n v="306.24"/>
    <n v="913.6"/>
    <n v="915"/>
    <n v="706.64"/>
    <n v="1509.3"/>
    <n v="1509.3"/>
    <n v="737.03"/>
    <n v="1543.8"/>
    <n v="1543.8"/>
    <n v="2033.9"/>
    <n v="2033.9"/>
    <n v="3.1081504702194356"/>
    <n v="1.114437390542907"/>
    <n v="1.1112021857923498"/>
    <n v="0.78036907053096338"/>
    <n v="0.27989796594447763"/>
    <n v="0.27989796594447763"/>
    <n v="0.70695901116643822"/>
    <n v="0.25129550459904137"/>
    <x v="326"/>
    <n v="-5.0223708146909921E-2"/>
    <x v="326"/>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47479315664002236"/>
    <n v="0.66990990990990984"/>
    <n v="0.66073988439306353"/>
    <n v="0.14728181818181818"/>
    <n v="0.25233416732775987"/>
    <n v="0.24916521739130432"/>
    <n v="0.13191859578628248"/>
    <n v="0.21248491293815783"/>
    <x v="326"/>
    <n v="-6.2225007507213416E-2"/>
    <x v="326"/>
    <n v="6"/>
    <n v="6"/>
    <n v="9"/>
    <n v="8"/>
    <x v="145"/>
    <x v="130"/>
    <s v="3 star"/>
    <s v="3 star"/>
    <s v="3 star"/>
    <s v="ODF++"/>
    <s v="ODF++"/>
    <s v="ODF++"/>
    <n v="1258.08"/>
    <n v="1500"/>
    <n v="83.87"/>
    <n v="1100"/>
    <n v="1500"/>
    <n v="73.33"/>
    <n v="1275.3599999999999"/>
    <n v="1500"/>
    <n v="85.02"/>
    <n v="1262.01"/>
    <n v="1500"/>
    <n v="84.13"/>
    <n v="4895.45"/>
    <n v="6000"/>
    <n v="81.59"/>
    <n v="1931.75"/>
    <n v="2400"/>
    <n v="80.489999999999995"/>
    <n v="1931.75"/>
    <n v="2400"/>
    <n v="80.489583333333343"/>
    <n v="1436.54"/>
    <n v="1800"/>
    <n v="79.81"/>
    <n v="1436.54"/>
    <n v="1800"/>
    <n v="79.807777777777773"/>
    <n v="1100"/>
    <n v="1800"/>
    <n v="61.11"/>
    <n v="1100"/>
    <n v="1800"/>
    <n v="61.111111111111114"/>
    <n v="4468.29"/>
    <n v="6000"/>
    <n v="74.47"/>
    <n v="4468.29"/>
    <n v="6000"/>
    <n v="74.471500000000006"/>
    <n v="2358.08"/>
    <n v="3000"/>
    <n v="78.599999999999994"/>
    <n v="3031.75"/>
    <n v="4200"/>
    <n v="72.180000000000007"/>
    <n v="3031.75"/>
    <n v="4200"/>
    <n v="72.18452380952381"/>
  </r>
  <r>
    <n v="332"/>
    <x v="331"/>
    <s v="Kolhapur"/>
    <s v="Pune"/>
    <n v="13679"/>
    <x v="3"/>
    <n v="2214"/>
    <n v="2072"/>
    <n v="2072"/>
    <n v="3325"/>
    <n v="3178"/>
    <n v="3178"/>
    <n v="3070.1"/>
    <n v="2928.3"/>
    <n v="2928.3"/>
    <n v="4349.2"/>
    <n v="4349.2"/>
    <n v="-1"/>
    <n v="0.14369208494208496"/>
    <n v="0.14369208494208496"/>
    <n v="-1"/>
    <n v="-0.25433291378225298"/>
    <n v="-0.25433291378225298"/>
    <n v="-1"/>
    <x v="328"/>
    <x v="328"/>
    <x v="328"/>
    <x v="328"/>
    <n v="306.24"/>
    <n v="913.6"/>
    <n v="915"/>
    <n v="706.64"/>
    <n v="1509.3"/>
    <n v="1509.3"/>
    <n v="593.21"/>
    <n v="1412.08"/>
    <n v="1412.08"/>
    <n v="1984.11"/>
    <n v="1984.11"/>
    <n v="-1"/>
    <n v="0.50785901926444821"/>
    <n v="0.50555191256830589"/>
    <n v="-1"/>
    <n v="-8.7272245411780316E-2"/>
    <n v="-8.7272245411780316E-2"/>
    <n v="-1"/>
    <n v="-2.4432043510282705E-2"/>
    <x v="327"/>
    <n v="-0.30569373673838646"/>
    <x v="327"/>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0.15332752106945652"/>
    <n v="0.14699421965317916"/>
    <n v="-1"/>
    <n v="-0.13507222624205595"/>
    <n v="-0.13726086956521741"/>
    <n v="-1"/>
    <n v="-6.6044751532038648E-2"/>
    <x v="327"/>
    <n v="-0.33186302569110077"/>
    <x v="327"/>
    <s v="NA"/>
    <s v="NA"/>
    <n v="393"/>
    <n v="155"/>
    <x v="231"/>
    <x v="187"/>
    <s v="No star"/>
    <s v="No star"/>
    <s v="No star"/>
    <s v="No ODF"/>
    <s v="No ODF"/>
    <s v="No ODF"/>
    <m/>
    <n v="1500"/>
    <n v="0"/>
    <m/>
    <n v="1500"/>
    <n v="0"/>
    <m/>
    <n v="1500"/>
    <n v="0"/>
    <m/>
    <n v="1500"/>
    <n v="0"/>
    <m/>
    <n v="6000"/>
    <n v="0"/>
    <n v="1377.58"/>
    <n v="2400"/>
    <n v="57.4"/>
    <n v="1377.58"/>
    <n v="2400"/>
    <n v="57.399166666666666"/>
    <n v="992.15"/>
    <n v="1800"/>
    <n v="55.12"/>
    <n v="992.15"/>
    <n v="1800"/>
    <n v="55.11944444444444"/>
    <n v="0"/>
    <n v="1800"/>
    <n v="0"/>
    <n v="0"/>
    <n v="1800"/>
    <n v="0"/>
    <n v="2369.73"/>
    <n v="6000"/>
    <n v="39.5"/>
    <n v="2369.73"/>
    <n v="6000"/>
    <n v="39.4955"/>
    <n v="0"/>
    <n v="3000"/>
    <n v="0"/>
    <n v="1377.58"/>
    <n v="4200"/>
    <n v="32.799999999999997"/>
    <n v="1377.58"/>
    <n v="4200"/>
    <n v="32.799523809523805"/>
  </r>
  <r>
    <n v="333"/>
    <x v="332"/>
    <s v="Kolhapur"/>
    <s v="Pune"/>
    <n v="28953"/>
    <x v="2"/>
    <n v="2214"/>
    <n v="2072"/>
    <n v="2072"/>
    <n v="3325"/>
    <n v="3178"/>
    <n v="3178"/>
    <n v="3400"/>
    <n v="3298.6"/>
    <n v="3298.6"/>
    <n v="4601.3999999999996"/>
    <n v="4601.3999999999996"/>
    <n v="-1"/>
    <n v="2.8947876447876456E-2"/>
    <n v="2.8947876447876456E-2"/>
    <n v="-1"/>
    <n v="-0.32914411579609815"/>
    <n v="-0.32914411579609815"/>
    <n v="-1"/>
    <x v="329"/>
    <x v="329"/>
    <x v="329"/>
    <x v="329"/>
    <n v="306.24"/>
    <n v="913.6"/>
    <n v="915"/>
    <n v="706.64"/>
    <n v="1509.3"/>
    <n v="1509.3"/>
    <n v="737.03"/>
    <n v="1543.8"/>
    <n v="1543.8"/>
    <n v="2033.9"/>
    <n v="2033.9"/>
    <n v="-1"/>
    <n v="0.37353327495621702"/>
    <n v="0.37143169398907094"/>
    <n v="-1"/>
    <n v="-0.16858146160471746"/>
    <n v="-0.16858146160471746"/>
    <n v="-1"/>
    <n v="-0.1871615494235005"/>
    <x v="328"/>
    <n v="-0.38302768081026606"/>
    <x v="328"/>
    <n v="232.44"/>
    <n v="298.10000000000002"/>
    <n v="295"/>
    <n v="421.09"/>
    <n v="522.70000000000005"/>
    <n v="525"/>
    <n v="433.64"/>
    <n v="570"/>
    <n v="570"/>
    <n v="1100"/>
    <n v="1100"/>
    <n v="-1"/>
    <n v="-1"/>
    <n v="-1"/>
    <n v="-1"/>
    <n v="-1"/>
    <n v="-1"/>
    <n v="-1"/>
    <n v="-1"/>
    <x v="11"/>
    <n v="-1"/>
    <x v="6"/>
    <n v="855.72"/>
    <n v="860.25"/>
    <n v="865"/>
    <n v="1100"/>
    <n v="1147.0899999999999"/>
    <n v="1150"/>
    <n v="1114.93"/>
    <n v="1184.79"/>
    <n v="1184.79"/>
    <n v="1531.86"/>
    <n v="1531.86"/>
    <n v="-1"/>
    <n v="1.9610578320255746E-2"/>
    <n v="1.4011560693641624E-2"/>
    <n v="-1"/>
    <n v="-0.23535206479003384"/>
    <n v="-0.23728695652173912"/>
    <n v="-1"/>
    <n v="-0.25968315060052832"/>
    <x v="328"/>
    <n v="-0.42741503792774793"/>
    <x v="328"/>
    <s v="NA"/>
    <s v="NA"/>
    <n v="222"/>
    <n v="104"/>
    <x v="232"/>
    <x v="118"/>
    <s v="No star"/>
    <s v="No star"/>
    <s v="No star"/>
    <s v="No ODF"/>
    <s v="No ODF"/>
    <s v="No ODF"/>
    <m/>
    <m/>
    <m/>
    <m/>
    <m/>
    <m/>
    <m/>
    <m/>
    <m/>
    <m/>
    <m/>
    <m/>
    <m/>
    <m/>
    <m/>
    <n v="1254.8599999999999"/>
    <n v="2400"/>
    <n v="52.29"/>
    <n v="1254.8599999999999"/>
    <n v="2400"/>
    <n v="52.285833333333329"/>
    <n v="877.12"/>
    <n v="1800"/>
    <n v="48.73"/>
    <n v="877.12"/>
    <n v="1800"/>
    <n v="48.728888888888889"/>
    <n v="0"/>
    <n v="1800"/>
    <n v="0"/>
    <n v="0"/>
    <n v="1800"/>
    <n v="0"/>
    <n v="2131.98"/>
    <n v="6000"/>
    <n v="35.53"/>
    <n v="2131.98"/>
    <n v="6000"/>
    <n v="35.533000000000001"/>
    <n v="0"/>
    <n v="0"/>
    <e v="#DIV/0!"/>
    <n v="1254.8599999999999"/>
    <n v="4200"/>
    <n v="29.88"/>
    <n v="1254.8599999999999"/>
    <n v="4200"/>
    <n v="29.877619047619046"/>
  </r>
  <r>
    <n v="334"/>
    <x v="333"/>
    <s v="Kolhapur"/>
    <s v="Pune"/>
    <n v="287353"/>
    <x v="0"/>
    <n v="2214"/>
    <n v="2072"/>
    <n v="2072"/>
    <n v="3325"/>
    <n v="3178"/>
    <n v="3178"/>
    <n v="3878.5"/>
    <n v="3782.7"/>
    <n v="3782.7"/>
    <n v="4344.1000000000004"/>
    <n v="4344.1000000000004"/>
    <n v="0.54841463414634151"/>
    <n v="0.72335907335907346"/>
    <n v="0.72335907335907346"/>
    <n v="3.1034586466165429E-2"/>
    <n v="0.12359974826935186"/>
    <n v="0.12359974826935186"/>
    <n v="-0.11610416398092044"/>
    <x v="330"/>
    <x v="330"/>
    <x v="330"/>
    <x v="330"/>
    <n v="306.24"/>
    <n v="913.6"/>
    <n v="915"/>
    <n v="706.64"/>
    <n v="1509.3"/>
    <n v="1509.3"/>
    <n v="948.15"/>
    <n v="1786.5"/>
    <n v="1786.5"/>
    <n v="2014.9"/>
    <n v="2014.9"/>
    <n v="1.4163074712643677"/>
    <n v="0.96198555166374777"/>
    <n v="0.95898360655737713"/>
    <n v="4.7166874221668799E-2"/>
    <n v="0.18761677598886906"/>
    <n v="0.18761677598886906"/>
    <n v="-0.21956441491325207"/>
    <n v="3.3417296389588735E-3"/>
    <x v="329"/>
    <n v="-0.11039257531391139"/>
    <x v="329"/>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x v="5"/>
    <n v="-0.50980392156862742"/>
    <x v="3"/>
    <n v="855.72"/>
    <n v="860.25"/>
    <n v="865"/>
    <n v="1100"/>
    <n v="1147.0899999999999"/>
    <n v="1150"/>
    <n v="1201.1099999999999"/>
    <n v="1344.7"/>
    <n v="1344.7"/>
    <n v="1496.04"/>
    <n v="1496.04"/>
    <n v="0.52412003926518014"/>
    <n v="0.48599825632083687"/>
    <n v="0.47783815028901727"/>
    <n v="0.18565454545454549"/>
    <n v="0.1144112493352745"/>
    <n v="0.11159130434782602"/>
    <n v="8.5845592826635481E-2"/>
    <n v="-4.9356733843980156E-2"/>
    <x v="329"/>
    <n v="-0.14552418384535176"/>
    <x v="329"/>
    <n v="89"/>
    <n v="33"/>
    <n v="76"/>
    <n v="24"/>
    <x v="23"/>
    <x v="168"/>
    <s v="No star"/>
    <s v="No star"/>
    <s v="No star"/>
    <s v="ODF+"/>
    <s v="ODF++"/>
    <s v="ODF++"/>
    <n v="739.97"/>
    <n v="1500"/>
    <n v="49.33"/>
    <n v="300"/>
    <n v="1500"/>
    <n v="20"/>
    <n v="1084"/>
    <n v="1500"/>
    <n v="72.27"/>
    <n v="1304.22"/>
    <n v="1500"/>
    <n v="86.95"/>
    <n v="3428.19"/>
    <n v="6000"/>
    <n v="57.14"/>
    <n v="1792.47"/>
    <n v="2400"/>
    <n v="74.69"/>
    <n v="1792.47"/>
    <n v="2400"/>
    <n v="74.686250000000001"/>
    <n v="1278.33"/>
    <n v="1800"/>
    <n v="71.02"/>
    <n v="1278.33"/>
    <n v="1800"/>
    <n v="71.018333333333331"/>
    <n v="500"/>
    <n v="1800"/>
    <n v="27.78"/>
    <n v="500"/>
    <n v="1800"/>
    <n v="27.777777777777779"/>
    <n v="3570.8"/>
    <n v="6000"/>
    <n v="59.51"/>
    <n v="3570.8"/>
    <n v="6000"/>
    <n v="59.513333333333343"/>
    <n v="1039.97"/>
    <n v="3000"/>
    <n v="34.67"/>
    <n v="2292.4699999999998"/>
    <n v="4200"/>
    <n v="54.58"/>
    <n v="2292.4699999999998"/>
    <n v="4200"/>
    <n v="54.58261904761904"/>
  </r>
  <r>
    <n v="335"/>
    <x v="334"/>
    <s v="Kolhapur"/>
    <s v="Pune"/>
    <n v="48510"/>
    <x v="2"/>
    <n v="2214"/>
    <n v="2072"/>
    <n v="2072"/>
    <n v="3325"/>
    <n v="3178"/>
    <n v="3178"/>
    <n v="3400"/>
    <n v="3298.6"/>
    <n v="3298.6"/>
    <n v="4601.3999999999996"/>
    <n v="4601.3999999999996"/>
    <n v="0.6044670280036134"/>
    <n v="0.61126447876447876"/>
    <n v="0.61126447876447876"/>
    <n v="6.835789473684209E-2"/>
    <n v="5.051604782882315E-2"/>
    <n v="5.051604782882315E-2"/>
    <n v="4.4791176470588223E-2"/>
    <x v="331"/>
    <x v="331"/>
    <x v="331"/>
    <x v="331"/>
    <n v="306.24"/>
    <n v="913.6"/>
    <n v="915"/>
    <n v="706.64"/>
    <n v="1509.3"/>
    <n v="1509.3"/>
    <n v="737.03"/>
    <n v="1543.8"/>
    <n v="1543.8"/>
    <n v="2033.9"/>
    <n v="2033.9"/>
    <n v="1.7614289446185996"/>
    <n v="0.90178415061295969"/>
    <n v="0.89887431693989073"/>
    <n v="0.19673383901279293"/>
    <n v="0.15117604187371633"/>
    <n v="0.15117604187371633"/>
    <n v="0.14738884441610248"/>
    <n v="0.12545018784816692"/>
    <x v="330"/>
    <n v="-0.1457446285461429"/>
    <x v="330"/>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17039452157247692"/>
    <n v="0.27994187736123211"/>
    <n v="0.27291329479768778"/>
    <n v="-8.9518181818181844E-2"/>
    <n v="-4.0118909588611168E-2"/>
    <n v="-4.2547826086956578E-2"/>
    <n v="-0.10171042128205365"/>
    <n v="-7.0662311464478961E-2"/>
    <x v="330"/>
    <n v="-0.28122021594662699"/>
    <x v="330"/>
    <n v="51"/>
    <n v="41"/>
    <n v="70"/>
    <n v="58"/>
    <x v="127"/>
    <x v="183"/>
    <s v="No star"/>
    <s v="No star"/>
    <s v="No star"/>
    <s v="ODF++"/>
    <s v="ODF++"/>
    <s v="ODF++"/>
    <n v="845.66"/>
    <n v="1500"/>
    <n v="56.38"/>
    <n v="500"/>
    <n v="1500"/>
    <n v="33.33"/>
    <n v="1205.1099999999999"/>
    <n v="1500"/>
    <n v="80.34"/>
    <n v="1001.53"/>
    <n v="1500"/>
    <n v="66.77"/>
    <n v="3552.29"/>
    <n v="6000"/>
    <n v="59.2"/>
    <n v="1737.47"/>
    <n v="2400"/>
    <n v="72.39"/>
    <n v="1737.47"/>
    <n v="2400"/>
    <n v="72.394583333333344"/>
    <n v="1101.07"/>
    <n v="1800"/>
    <n v="61.17"/>
    <n v="1101.07"/>
    <n v="1800"/>
    <n v="61.170555555555552"/>
    <n v="500"/>
    <n v="1800"/>
    <n v="27.78"/>
    <n v="500"/>
    <n v="1800"/>
    <n v="27.777777777777779"/>
    <n v="3338.54"/>
    <n v="6000"/>
    <n v="55.64"/>
    <n v="3338.54"/>
    <n v="6000"/>
    <n v="55.64233333333334"/>
    <n v="1345.66"/>
    <n v="3000"/>
    <n v="44.86"/>
    <n v="2237.4699999999998"/>
    <n v="4200"/>
    <n v="53.27"/>
    <n v="2237.4699999999998"/>
    <n v="4200"/>
    <n v="53.273095238095237"/>
  </r>
  <r>
    <n v="336"/>
    <x v="335"/>
    <s v="Kolhapur"/>
    <s v="Pune"/>
    <n v="34106"/>
    <x v="2"/>
    <n v="2214"/>
    <n v="2072"/>
    <n v="2072"/>
    <n v="3325"/>
    <n v="3178"/>
    <n v="3178"/>
    <n v="3400"/>
    <n v="3298.6"/>
    <n v="3298.6"/>
    <n v="4601.3999999999996"/>
    <n v="4601.3999999999996"/>
    <n v="1.241675700090334"/>
    <n v="1.0422104247104247"/>
    <n v="1.0422104247104247"/>
    <n v="0.49265263157894729"/>
    <n v="0.3314852108244179"/>
    <n v="0.3314852108244179"/>
    <n v="0.45972647058823518"/>
    <x v="332"/>
    <x v="332"/>
    <x v="332"/>
    <x v="332"/>
    <n v="306.24"/>
    <n v="913.6"/>
    <n v="915"/>
    <n v="706.64"/>
    <n v="1509.3"/>
    <n v="1509.3"/>
    <n v="737.03"/>
    <n v="1543.8"/>
    <n v="1543.8"/>
    <n v="2033.9"/>
    <n v="2033.9"/>
    <n v="2.949092215256008"/>
    <n v="1.1167359894921189"/>
    <n v="1.1134972677595627"/>
    <n v="0.71143722404619025"/>
    <n v="0.2812893394288743"/>
    <n v="0.2812893394288743"/>
    <n v="0.64086943543682062"/>
    <n v="0.25265578442803471"/>
    <x v="331"/>
    <n v="-4.9191209007325917E-2"/>
    <x v="331"/>
    <n v="232.44"/>
    <n v="298.10000000000002"/>
    <n v="295"/>
    <n v="421.09"/>
    <n v="522.70000000000005"/>
    <n v="525"/>
    <n v="433.64"/>
    <n v="570"/>
    <n v="570"/>
    <n v="1100"/>
    <n v="1100"/>
    <n v="3.7324040612631215"/>
    <n v="1.3482053002348204"/>
    <n v="1.3728813559322033"/>
    <n v="1.6122681612006937"/>
    <n v="0.33920030610292701"/>
    <n v="0.33333333333333331"/>
    <n v="1.5366663591919565"/>
    <n v="0.22807017543859648"/>
    <x v="6"/>
    <n v="-0.36363636363636365"/>
    <x v="4"/>
    <n v="855.72"/>
    <n v="860.25"/>
    <n v="865"/>
    <n v="1100"/>
    <n v="1147.0899999999999"/>
    <n v="1150"/>
    <n v="1114.93"/>
    <n v="1184.79"/>
    <n v="1184.79"/>
    <n v="1531.86"/>
    <n v="1531.86"/>
    <n v="0.42579348384985732"/>
    <n v="0.85714617843650087"/>
    <n v="0.84694797687861256"/>
    <n v="0.1091636363636363"/>
    <n v="0.39275035088789895"/>
    <n v="0.38922608695652167"/>
    <n v="9.4310853596189764E-2"/>
    <n v="0.34843305564699223"/>
    <x v="331"/>
    <n v="4.2921676915645038E-2"/>
    <x v="331"/>
    <n v="3"/>
    <n v="3"/>
    <n v="15"/>
    <n v="14"/>
    <x v="233"/>
    <x v="188"/>
    <s v="3 star"/>
    <s v="1 star"/>
    <s v="1 star"/>
    <s v="ODF++"/>
    <s v="ODF++"/>
    <s v="ODF++"/>
    <n v="1209.3699999999999"/>
    <n v="1500"/>
    <n v="80.62"/>
    <n v="1100"/>
    <n v="1500"/>
    <n v="73.33"/>
    <n v="1433.62"/>
    <n v="1500"/>
    <n v="95.57"/>
    <n v="1220.08"/>
    <n v="1500"/>
    <n v="81.34"/>
    <n v="4963.07"/>
    <n v="6000"/>
    <n v="82.72"/>
    <n v="1933.85"/>
    <n v="2400"/>
    <n v="80.58"/>
    <n v="1933.85"/>
    <n v="2400"/>
    <n v="80.577083333333334"/>
    <n v="1597.61"/>
    <n v="1800"/>
    <n v="88.76"/>
    <n v="1597.61"/>
    <n v="1800"/>
    <n v="88.756111111111096"/>
    <n v="700"/>
    <n v="1800"/>
    <n v="38.89"/>
    <n v="700"/>
    <n v="1800"/>
    <n v="38.888888888888893"/>
    <n v="4231.46"/>
    <n v="6000"/>
    <n v="70.52"/>
    <n v="4231.46"/>
    <n v="6000"/>
    <n v="70.524333333333331"/>
    <n v="2309.37"/>
    <n v="3000"/>
    <n v="76.98"/>
    <n v="2633.85"/>
    <n v="4200"/>
    <n v="62.71"/>
    <n v="2633.85"/>
    <n v="4200"/>
    <n v="62.710714285714289"/>
  </r>
  <r>
    <n v="337"/>
    <x v="336"/>
    <s v="Kolhapur"/>
    <s v="Pune"/>
    <n v="549236"/>
    <x v="0"/>
    <n v="2214"/>
    <n v="2072"/>
    <n v="2072"/>
    <n v="3325"/>
    <n v="3178"/>
    <n v="3178"/>
    <n v="3878.5"/>
    <n v="3782.7"/>
    <n v="3782.7"/>
    <n v="4344.1000000000004"/>
    <n v="4344.1000000000004"/>
    <n v="0.93059620596205972"/>
    <n v="0.9619932432432432"/>
    <n v="0.9619932432432432"/>
    <n v="0.28551578947368428"/>
    <n v="0.2791850220264317"/>
    <n v="0.2791850220264317"/>
    <n v="0.10206007477117446"/>
    <x v="333"/>
    <x v="333"/>
    <x v="333"/>
    <x v="333"/>
    <n v="306.24"/>
    <n v="913.6"/>
    <n v="915"/>
    <n v="706.64"/>
    <n v="1509.3"/>
    <n v="1509.3"/>
    <n v="948.15"/>
    <n v="1786.5"/>
    <n v="1786.5"/>
    <n v="2014.9"/>
    <n v="2014.9"/>
    <n v="3.0128004179728318"/>
    <n v="1.2887149737302976"/>
    <n v="1.2852131147540982"/>
    <n v="0.73904675648137685"/>
    <n v="0.38539057841383412"/>
    <n v="0.38539057841383412"/>
    <n v="0.29608184359014939"/>
    <n v="0.17042821158690166"/>
    <x v="332"/>
    <n v="3.7753734676658747E-2"/>
    <x v="332"/>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0.498691160660029"/>
    <n v="0.71378087765184539"/>
    <n v="0.70436994219653171"/>
    <n v="0.16587272727272731"/>
    <n v="0.28523481156666003"/>
    <n v="0.28198260869565217"/>
    <n v="6.7729017325640573E-2"/>
    <n v="9.6363501152673406E-2"/>
    <x v="332"/>
    <n v="-1.4545065639956145E-2"/>
    <x v="332"/>
    <n v="32"/>
    <n v="8"/>
    <n v="35"/>
    <n v="10"/>
    <x v="214"/>
    <x v="19"/>
    <s v="No star"/>
    <s v="No star"/>
    <s v="No star"/>
    <s v="ODF++"/>
    <s v="ODF++"/>
    <s v="ODF++"/>
    <n v="1228.8800000000001"/>
    <n v="1500"/>
    <n v="81.93"/>
    <n v="500"/>
    <n v="1500"/>
    <n v="33.33"/>
    <n v="1263"/>
    <n v="1500"/>
    <n v="84.2"/>
    <n v="1282.46"/>
    <n v="1500"/>
    <n v="85.5"/>
    <n v="4274.34"/>
    <n v="6000"/>
    <n v="71.239999999999995"/>
    <n v="2090.9699999999998"/>
    <n v="2400"/>
    <n v="87.12"/>
    <n v="2090.9699999999998"/>
    <n v="2400"/>
    <n v="87.123749999999987"/>
    <n v="1474.28"/>
    <n v="1800"/>
    <n v="81.900000000000006"/>
    <n v="1474.28"/>
    <n v="1800"/>
    <n v="81.904444444444451"/>
    <n v="500"/>
    <n v="1800"/>
    <n v="27.78"/>
    <n v="500"/>
    <n v="1800"/>
    <n v="27.777777777777779"/>
    <n v="4065.25"/>
    <n v="6000"/>
    <n v="67.75"/>
    <n v="4065.25"/>
    <n v="6000"/>
    <n v="67.754166666666677"/>
    <n v="1728.88"/>
    <n v="3000"/>
    <n v="57.63"/>
    <n v="2590.9699999999998"/>
    <n v="4200"/>
    <n v="61.69"/>
    <n v="2590.9699999999998"/>
    <n v="4200"/>
    <n v="61.689761904761895"/>
  </r>
  <r>
    <n v="338"/>
    <x v="337"/>
    <s v="Kolhapur"/>
    <s v="Pune"/>
    <n v="22372"/>
    <x v="3"/>
    <n v="2214"/>
    <n v="2072"/>
    <n v="2072"/>
    <n v="3325"/>
    <n v="3178"/>
    <n v="3178"/>
    <n v="3070.1"/>
    <n v="2928.3"/>
    <n v="2928.3"/>
    <n v="4349.2"/>
    <n v="4349.2"/>
    <n v="0.72290424570912382"/>
    <n v="0.98051640926640937"/>
    <n v="0.98051640926640937"/>
    <n v="0.147221052631579"/>
    <n v="0.2912617998741347"/>
    <n v="0.2912617998741347"/>
    <n v="0.24247092928569114"/>
    <x v="334"/>
    <x v="334"/>
    <x v="334"/>
    <x v="334"/>
    <n v="306.24"/>
    <n v="913.6"/>
    <n v="915"/>
    <n v="706.64"/>
    <n v="1509.3"/>
    <n v="1509.3"/>
    <n v="593.21"/>
    <n v="1412.08"/>
    <n v="1412.08"/>
    <n v="1984.11"/>
    <n v="1984.11"/>
    <n v="2.0684757053291536"/>
    <n v="0.89620183887915916"/>
    <n v="0.89330054644808732"/>
    <n v="0.32980018113891102"/>
    <n v="0.14779699198303844"/>
    <n v="0.14779699198303844"/>
    <n v="0.58407646533268154"/>
    <n v="0.22682142654807091"/>
    <x v="333"/>
    <n v="-0.12687804607607442"/>
    <x v="333"/>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x v="7"/>
    <n v="0"/>
    <x v="5"/>
    <n v="855.72"/>
    <n v="860.25"/>
    <n v="865"/>
    <n v="1100"/>
    <n v="1147.0899999999999"/>
    <n v="1150"/>
    <n v="1056.55"/>
    <n v="1062.31"/>
    <n v="1062.31"/>
    <n v="1484.95"/>
    <n v="1484.95"/>
    <n v="0.32590099565278347"/>
    <n v="0.47777971519907003"/>
    <n v="0.46966473988439306"/>
    <n v="3.1454545454545374E-2"/>
    <n v="0.10824782711034014"/>
    <n v="0.10544347826086956"/>
    <n v="7.3872509583076951E-2"/>
    <n v="0.19669399704417737"/>
    <x v="333"/>
    <n v="-0.14390383514596455"/>
    <x v="333"/>
    <n v="36"/>
    <n v="27"/>
    <n v="15"/>
    <n v="14"/>
    <x v="233"/>
    <x v="188"/>
    <s v="1 star"/>
    <s v="3 star"/>
    <s v="3 star"/>
    <s v="ODF++"/>
    <s v="ODF++"/>
    <s v="ODF++"/>
    <n v="939.69"/>
    <n v="1500"/>
    <n v="62.65"/>
    <n v="700"/>
    <n v="1500"/>
    <n v="46.67"/>
    <n v="1040.22"/>
    <n v="1500"/>
    <n v="69.349999999999994"/>
    <n v="1134.5999999999999"/>
    <n v="1500"/>
    <n v="75.64"/>
    <n v="3814.51"/>
    <n v="6000"/>
    <n v="63.58"/>
    <n v="1732.37"/>
    <n v="2400"/>
    <n v="72.180000000000007"/>
    <n v="1732.37"/>
    <n v="2400"/>
    <n v="72.182083333333324"/>
    <n v="1271.26"/>
    <n v="1800"/>
    <n v="70.63"/>
    <n v="1271.26"/>
    <n v="1800"/>
    <n v="70.62555555555555"/>
    <n v="1100"/>
    <n v="1800"/>
    <n v="61.11"/>
    <n v="1100"/>
    <n v="1800"/>
    <n v="61.111111111111114"/>
    <n v="4103.63"/>
    <n v="6000"/>
    <n v="68.39"/>
    <n v="4103.63"/>
    <n v="6000"/>
    <n v="68.393833333333333"/>
    <n v="1639.69"/>
    <n v="3000"/>
    <n v="54.66"/>
    <n v="2832.37"/>
    <n v="4200"/>
    <n v="67.44"/>
    <n v="2832.37"/>
    <n v="4200"/>
    <n v="67.437380952380948"/>
  </r>
  <r>
    <n v="339"/>
    <x v="338"/>
    <s v="Kolhapur"/>
    <s v="Pune"/>
    <n v="5339"/>
    <x v="3"/>
    <n v="2214"/>
    <n v="2072"/>
    <n v="2072"/>
    <n v="3325"/>
    <n v="3178"/>
    <n v="3178"/>
    <n v="3070.1"/>
    <n v="2928.3"/>
    <n v="2928.3"/>
    <n v="4349.2"/>
    <n v="4349.2"/>
    <n v="0.8374345076784101"/>
    <n v="1.0235810810810808"/>
    <n v="1.0235810810810808"/>
    <n v="0.22348270676691728"/>
    <n v="0.31933920704845803"/>
    <n v="0.31933920704845803"/>
    <n v="0.32506433015211234"/>
    <x v="335"/>
    <x v="335"/>
    <x v="335"/>
    <x v="335"/>
    <n v="306.24"/>
    <n v="913.6"/>
    <n v="915"/>
    <n v="706.64"/>
    <n v="1509.3"/>
    <n v="1509.3"/>
    <n v="593.21"/>
    <n v="1412.08"/>
    <n v="1412.08"/>
    <n v="1984.11"/>
    <n v="1984.11"/>
    <n v="2.6734260710553817"/>
    <n v="1.1741352889667251"/>
    <n v="1.1708087431693988"/>
    <n v="0.59197045171515916"/>
    <n v="0.31603392301066724"/>
    <n v="0.31603392301066724"/>
    <n v="0.8963773368621567"/>
    <n v="0.40664126678375168"/>
    <x v="334"/>
    <n v="1.09872940512374E-3"/>
    <x v="334"/>
    <n v="232.44"/>
    <n v="298.10000000000002"/>
    <n v="295"/>
    <n v="421.09"/>
    <n v="522.70000000000005"/>
    <n v="525"/>
    <n v="365.77"/>
    <n v="453.88"/>
    <n v="453.88"/>
    <n v="1100"/>
    <n v="1100"/>
    <n v="0.72087420409568059"/>
    <n v="1.3482053002348204"/>
    <n v="1.3728813559322033"/>
    <n v="-5.0084305017929605E-2"/>
    <n v="0.33920030610292701"/>
    <n v="0.33333333333333331"/>
    <n v="9.3583399403997097E-2"/>
    <n v="0.54225786551511412"/>
    <x v="13"/>
    <n v="-0.36363636363636365"/>
    <x v="4"/>
    <n v="855.72"/>
    <n v="860.25"/>
    <n v="865"/>
    <n v="1100"/>
    <n v="1147.0899999999999"/>
    <n v="1150"/>
    <n v="1056.55"/>
    <n v="1062.31"/>
    <n v="1062.31"/>
    <n v="1484.95"/>
    <n v="1484.95"/>
    <n v="0.51243397372972466"/>
    <n v="0.75130485324033702"/>
    <n v="0.74168786127167619"/>
    <n v="0.17656363636363639"/>
    <n v="0.31337558517640296"/>
    <n v="0.31005217391304341"/>
    <n v="0.22494912687520713"/>
    <n v="0.4181924297050767"/>
    <x v="334"/>
    <n v="1.4552678541364961E-2"/>
    <x v="334"/>
    <n v="20"/>
    <n v="15"/>
    <n v="10"/>
    <n v="9"/>
    <x v="129"/>
    <x v="112"/>
    <s v="1 star"/>
    <s v="1 star"/>
    <s v="1 star"/>
    <s v="ODF"/>
    <s v="ODF++"/>
    <s v="ODF++"/>
    <n v="1124.95"/>
    <n v="1500"/>
    <n v="75"/>
    <n v="400"/>
    <n v="1500"/>
    <n v="26.67"/>
    <n v="1248.9100000000001"/>
    <n v="1500"/>
    <n v="83.26"/>
    <n v="1294.22"/>
    <n v="1500"/>
    <n v="86.28"/>
    <n v="4068.08"/>
    <n v="6000"/>
    <n v="67.8"/>
    <n v="1986.29"/>
    <n v="2400"/>
    <n v="82.76"/>
    <n v="1986.29"/>
    <n v="2400"/>
    <n v="82.762083333333337"/>
    <n v="1506.56"/>
    <n v="1800"/>
    <n v="83.7"/>
    <n v="1506.56"/>
    <n v="1800"/>
    <n v="83.697777777777773"/>
    <n v="700"/>
    <n v="1800"/>
    <n v="38.89"/>
    <n v="700"/>
    <n v="1800"/>
    <n v="38.888888888888893"/>
    <n v="4192.8599999999997"/>
    <n v="6000"/>
    <n v="69.88"/>
    <n v="4192.8599999999997"/>
    <n v="6000"/>
    <n v="69.881"/>
    <n v="1524.95"/>
    <n v="3000"/>
    <n v="50.83"/>
    <n v="2686.29"/>
    <n v="4200"/>
    <n v="63.96"/>
    <n v="2686.29"/>
    <n v="4200"/>
    <n v="63.95928571428572"/>
  </r>
  <r>
    <n v="340"/>
    <x v="339"/>
    <s v="Kolhapur"/>
    <s v="Pune"/>
    <n v="11194"/>
    <x v="3"/>
    <n v="2214"/>
    <n v="2072"/>
    <n v="2072"/>
    <n v="3325"/>
    <n v="3178"/>
    <n v="3178"/>
    <n v="3070.1"/>
    <n v="2928.3"/>
    <n v="2928.3"/>
    <n v="4349.2"/>
    <n v="4349.2"/>
    <n v="1.1393947606142727"/>
    <n v="1.1525675675675675"/>
    <n v="1.1525675675675675"/>
    <n v="0.42454736842105262"/>
    <n v="0.40343612334801759"/>
    <n v="0.40343612334801759"/>
    <n v="0.54282270935800137"/>
    <x v="336"/>
    <x v="336"/>
    <x v="336"/>
    <x v="336"/>
    <n v="306.24"/>
    <n v="913.6"/>
    <n v="915"/>
    <n v="706.64"/>
    <n v="1509.3"/>
    <n v="1509.3"/>
    <n v="593.21"/>
    <n v="1412.08"/>
    <n v="1412.08"/>
    <n v="1984.11"/>
    <n v="1984.11"/>
    <n v="3.182242685475444"/>
    <n v="1.1381457968476356"/>
    <n v="1.1348743169398907"/>
    <n v="0.8124787727838787"/>
    <n v="0.29424898959782692"/>
    <n v="0.29424898959782692"/>
    <n v="1.1590499148699447"/>
    <n v="0.38335646705569104"/>
    <x v="335"/>
    <n v="-1.5472932448301667E-2"/>
    <x v="335"/>
    <n v="232.44"/>
    <n v="298.10000000000002"/>
    <n v="295"/>
    <n v="421.09"/>
    <n v="522.70000000000005"/>
    <n v="525"/>
    <n v="365.77"/>
    <n v="453.88"/>
    <n v="453.88"/>
    <n v="1100"/>
    <n v="1100"/>
    <n v="2.871966959215281"/>
    <n v="2.6900369003690034"/>
    <n v="2.7288135593220337"/>
    <n v="1.1373103137096583"/>
    <n v="1.1044576238760282"/>
    <n v="1.0952380952380953"/>
    <n v="1.4605626486589935"/>
    <n v="1.4235480743808937"/>
    <x v="7"/>
    <n v="0"/>
    <x v="5"/>
    <n v="855.72"/>
    <n v="860.25"/>
    <n v="865"/>
    <n v="1100"/>
    <n v="1147.0899999999999"/>
    <n v="1150"/>
    <n v="1056.55"/>
    <n v="1062.31"/>
    <n v="1062.31"/>
    <n v="1484.95"/>
    <n v="1484.95"/>
    <n v="0.50697658112466681"/>
    <n v="0.63524556814879396"/>
    <n v="0.62626589595375726"/>
    <n v="0.17231818181818179"/>
    <n v="0.22633795081467029"/>
    <n v="0.22323478260869567"/>
    <n v="0.22052908049784678"/>
    <n v="0.3242085643550377"/>
    <x v="335"/>
    <n v="-5.268190848176707E-2"/>
    <x v="335"/>
    <n v="5"/>
    <n v="5"/>
    <n v="3"/>
    <n v="3"/>
    <x v="73"/>
    <x v="66"/>
    <s v="3 star"/>
    <s v="3 star"/>
    <s v="3 star"/>
    <s v="ODF+"/>
    <s v="ODF++"/>
    <s v="ODF++"/>
    <n v="1280.77"/>
    <n v="1500"/>
    <n v="85.38"/>
    <n v="900"/>
    <n v="1500"/>
    <n v="60"/>
    <n v="1266.3"/>
    <n v="1500"/>
    <n v="84.42"/>
    <n v="1289.55"/>
    <n v="1500"/>
    <n v="85.97"/>
    <n v="4736.62"/>
    <n v="6000"/>
    <n v="78.94"/>
    <n v="1953.41"/>
    <n v="2400"/>
    <n v="81.39"/>
    <n v="1953.41"/>
    <n v="2400"/>
    <n v="81.392083333333332"/>
    <n v="1406.72"/>
    <n v="1800"/>
    <n v="78.150000000000006"/>
    <n v="1406.72"/>
    <n v="1800"/>
    <n v="78.151111111111121"/>
    <n v="1100"/>
    <n v="1800"/>
    <n v="61.11"/>
    <n v="1100"/>
    <n v="1800"/>
    <n v="61.111111111111114"/>
    <n v="4460.12"/>
    <n v="6000"/>
    <n v="74.34"/>
    <n v="4460.12"/>
    <n v="6000"/>
    <n v="74.335333333333324"/>
    <n v="2180.77"/>
    <n v="3000"/>
    <n v="72.69"/>
    <n v="3053.41"/>
    <n v="4200"/>
    <n v="72.7"/>
    <n v="3053.41"/>
    <n v="4200"/>
    <n v="72.700238095238092"/>
  </r>
  <r>
    <n v="341"/>
    <x v="340"/>
    <s v="Kolhapur"/>
    <s v="Pune"/>
    <n v="3121"/>
    <x v="3"/>
    <n v="2214"/>
    <n v="2072"/>
    <n v="2072"/>
    <n v="3325"/>
    <n v="3178"/>
    <n v="3178"/>
    <n v="3070.1"/>
    <n v="2928.3"/>
    <n v="2928.3"/>
    <n v="4349.2"/>
    <n v="4349.2"/>
    <n v="1.312981029810298"/>
    <n v="1.2069980694980693"/>
    <n v="1.2069980694980693"/>
    <n v="0.54013233082706757"/>
    <n v="0.43892385147891744"/>
    <n v="0.43892385147891744"/>
    <n v="0.66800429953421703"/>
    <x v="337"/>
    <x v="337"/>
    <x v="337"/>
    <x v="337"/>
    <n v="306.24"/>
    <n v="913.6"/>
    <n v="915"/>
    <n v="706.64"/>
    <n v="1509.3"/>
    <n v="1509.3"/>
    <n v="593.21"/>
    <n v="1412.08"/>
    <n v="1412.08"/>
    <n v="1984.11"/>
    <n v="1984.11"/>
    <n v="3.2045454545454541"/>
    <n v="1.0816440455341505"/>
    <n v="1.0784590163934427"/>
    <n v="0.82214423185780583"/>
    <n v="0.26004770423375073"/>
    <n v="0.26004770423375073"/>
    <n v="1.1705635441074826"/>
    <n v="0.3468004645629143"/>
    <x v="336"/>
    <n v="-4.1489635151276863E-2"/>
    <x v="336"/>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x v="7"/>
    <n v="0"/>
    <x v="5"/>
    <n v="855.72"/>
    <n v="860.25"/>
    <n v="865"/>
    <n v="1100"/>
    <n v="1147.0899999999999"/>
    <n v="1150"/>
    <n v="1056.55"/>
    <n v="1062.31"/>
    <n v="1062.31"/>
    <n v="1484.95"/>
    <n v="1484.95"/>
    <n v="0.57684756696115536"/>
    <n v="0.82632955536181329"/>
    <n v="0.81630057803468192"/>
    <n v="0.22667272727272719"/>
    <n v="0.36963969697233873"/>
    <n v="0.36617391304347818"/>
    <n v="0.27711892480242295"/>
    <n v="0.47894682343195488"/>
    <x v="336"/>
    <n v="5.8015421394659657E-2"/>
    <x v="336"/>
    <n v="1"/>
    <n v="1"/>
    <n v="2"/>
    <n v="2"/>
    <x v="234"/>
    <x v="140"/>
    <s v="3 star"/>
    <s v="3 star"/>
    <s v="3 star"/>
    <s v="ODF++"/>
    <s v="ODF++"/>
    <s v="ODF++"/>
    <n v="1287.5999999999999"/>
    <n v="1500"/>
    <n v="85.84"/>
    <n v="1100"/>
    <n v="1500"/>
    <n v="73.33"/>
    <n v="1384"/>
    <n v="1500"/>
    <n v="92.27"/>
    <n v="1349.34"/>
    <n v="1500"/>
    <n v="89.96"/>
    <n v="5120.9399999999996"/>
    <n v="6000"/>
    <n v="85.35"/>
    <n v="1901.79"/>
    <n v="2400"/>
    <n v="79.239999999999995"/>
    <n v="1901.79"/>
    <n v="2400"/>
    <n v="79.241249999999994"/>
    <n v="1571.1"/>
    <n v="1800"/>
    <n v="87.28"/>
    <n v="1571.1"/>
    <n v="1800"/>
    <n v="87.283333333333317"/>
    <n v="1100"/>
    <n v="1800"/>
    <n v="61.11"/>
    <n v="1100"/>
    <n v="1800"/>
    <n v="61.111111111111114"/>
    <n v="4572.8999999999996"/>
    <n v="6000"/>
    <n v="76.22"/>
    <n v="4572.8999999999996"/>
    <n v="6000"/>
    <n v="76.215000000000003"/>
    <n v="2387.6"/>
    <n v="3000"/>
    <n v="79.59"/>
    <n v="3001.79"/>
    <n v="4200"/>
    <n v="71.47"/>
    <n v="3001.79"/>
    <n v="4200"/>
    <n v="71.471190476190472"/>
  </r>
  <r>
    <n v="342"/>
    <x v="341"/>
    <s v="Kolhapur"/>
    <s v="Pune"/>
    <n v="27649"/>
    <x v="2"/>
    <n v="2214"/>
    <n v="2072"/>
    <n v="2072"/>
    <n v="3325"/>
    <n v="3178"/>
    <n v="3178"/>
    <n v="3400"/>
    <n v="3298.6"/>
    <n v="3298.6"/>
    <n v="4601.3999999999996"/>
    <n v="4601.3999999999996"/>
    <n v="-1"/>
    <n v="0.38787644787644782"/>
    <n v="0.38787644787644782"/>
    <n v="-1"/>
    <n v="-9.5129011957205842E-2"/>
    <n v="-9.5129011957205842E-2"/>
    <n v="-1"/>
    <x v="338"/>
    <x v="338"/>
    <x v="338"/>
    <x v="338"/>
    <n v="306.24"/>
    <n v="913.6"/>
    <n v="915"/>
    <n v="706.64"/>
    <n v="1509.3"/>
    <n v="1509.3"/>
    <n v="737.03"/>
    <n v="1543.8"/>
    <n v="1543.8"/>
    <n v="2033.9"/>
    <n v="2033.9"/>
    <n v="-1"/>
    <n v="0.80495840630472848"/>
    <n v="0.80219672131147535"/>
    <n v="-1"/>
    <n v="9.2566090240508866E-2"/>
    <n v="9.2566090240508866E-2"/>
    <n v="-1"/>
    <n v="6.8150019432569015E-2"/>
    <x v="337"/>
    <n v="-0.18923742563547868"/>
    <x v="337"/>
    <n v="232.44"/>
    <n v="298.10000000000002"/>
    <n v="295"/>
    <n v="421.09"/>
    <n v="522.70000000000005"/>
    <n v="525"/>
    <n v="433.64"/>
    <n v="570"/>
    <n v="570"/>
    <n v="1100"/>
    <n v="1100"/>
    <n v="-1"/>
    <n v="-1"/>
    <n v="-1"/>
    <n v="-1"/>
    <n v="-1"/>
    <n v="-1"/>
    <n v="-1"/>
    <n v="-1"/>
    <x v="11"/>
    <n v="-1"/>
    <x v="6"/>
    <n v="855.72"/>
    <n v="860.25"/>
    <n v="865"/>
    <n v="1100"/>
    <n v="1147.0899999999999"/>
    <n v="1150"/>
    <n v="1114.93"/>
    <n v="1184.79"/>
    <n v="1184.79"/>
    <n v="1531.86"/>
    <n v="1531.86"/>
    <n v="-1"/>
    <n v="0.42595757047369959"/>
    <n v="0.41812716763005786"/>
    <n v="-1"/>
    <n v="6.9384268017330941E-2"/>
    <n v="6.667826086956527E-2"/>
    <n v="-1"/>
    <n v="3.535647667519147E-2"/>
    <x v="337"/>
    <n v="-0.19922186100557482"/>
    <x v="337"/>
    <s v="NA"/>
    <s v="NA"/>
    <n v="125"/>
    <n v="76"/>
    <x v="235"/>
    <x v="145"/>
    <s v="No star"/>
    <s v="No star"/>
    <s v="No star"/>
    <s v="No ODF"/>
    <s v="No ODF"/>
    <s v="No ODF"/>
    <m/>
    <m/>
    <m/>
    <m/>
    <m/>
    <m/>
    <m/>
    <m/>
    <m/>
    <m/>
    <m/>
    <m/>
    <m/>
    <m/>
    <m/>
    <n v="1649.01"/>
    <n v="2400"/>
    <n v="68.709999999999994"/>
    <n v="1649.01"/>
    <n v="2400"/>
    <n v="68.708749999999995"/>
    <n v="1226.68"/>
    <n v="1800"/>
    <n v="68.150000000000006"/>
    <n v="1226.68"/>
    <n v="1800"/>
    <n v="68.148888888888891"/>
    <n v="0"/>
    <n v="1800"/>
    <n v="0"/>
    <n v="0"/>
    <n v="1800"/>
    <n v="0"/>
    <n v="2875.68"/>
    <n v="6000"/>
    <n v="47.93"/>
    <n v="2875.68"/>
    <n v="6000"/>
    <n v="47.927999999999997"/>
    <n v="0"/>
    <n v="0"/>
    <e v="#DIV/0!"/>
    <n v="1649.01"/>
    <n v="4200"/>
    <n v="39.26"/>
    <n v="1649.01"/>
    <n v="4200"/>
    <n v="39.262142857142855"/>
  </r>
  <r>
    <n v="343"/>
    <x v="342"/>
    <s v="Kolhapur"/>
    <s v="Pune"/>
    <n v="25651"/>
    <x v="2"/>
    <n v="2214"/>
    <n v="2072"/>
    <n v="2072"/>
    <n v="3325"/>
    <n v="3178"/>
    <n v="3178"/>
    <n v="3400"/>
    <n v="3298.6"/>
    <n v="3298.6"/>
    <n v="4601.3999999999996"/>
    <n v="4601.3999999999996"/>
    <n v="1.2137533875338753"/>
    <n v="1.1920222007722008"/>
    <n v="1.1920222007722008"/>
    <n v="0.47406015037593985"/>
    <n v="0.42915984896161102"/>
    <n v="0.42915984896161102"/>
    <n v="0.44154411764705881"/>
    <x v="339"/>
    <x v="339"/>
    <x v="339"/>
    <x v="339"/>
    <n v="306.24"/>
    <n v="913.6"/>
    <n v="915"/>
    <n v="706.64"/>
    <n v="1509.3"/>
    <n v="1509.3"/>
    <n v="737.03"/>
    <n v="1543.8"/>
    <n v="1543.8"/>
    <n v="2033.9"/>
    <n v="2033.9"/>
    <n v="2.9998693834900734"/>
    <n v="1.1593585814360772"/>
    <n v="1.1560546448087432"/>
    <n v="0.73344277142533698"/>
    <n v="0.30708937918240248"/>
    <n v="0.30708937918240248"/>
    <n v="0.66196762682658794"/>
    <n v="0.27787925897136934"/>
    <x v="338"/>
    <n v="-3.0045724961895927E-2"/>
    <x v="338"/>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46230075258262038"/>
    <n v="0.70774774774774762"/>
    <n v="0.6983699421965317"/>
    <n v="0.1375636363636363"/>
    <n v="0.2807103191554281"/>
    <n v="0.27746956521739125"/>
    <n v="0.1223305498999936"/>
    <n v="0.23995813604098615"/>
    <x v="338"/>
    <n v="-4.0976329429582327E-2"/>
    <x v="338"/>
    <n v="5"/>
    <n v="5"/>
    <n v="6"/>
    <n v="5"/>
    <x v="236"/>
    <x v="117"/>
    <s v="3 star"/>
    <s v="3 star"/>
    <s v="3 star"/>
    <s v="ODF++"/>
    <s v="ODF++"/>
    <s v="ODF++"/>
    <n v="1224.92"/>
    <n v="1500"/>
    <n v="81.66"/>
    <n v="1100"/>
    <n v="1500"/>
    <n v="73.33"/>
    <n v="1325"/>
    <n v="1500"/>
    <n v="88.33"/>
    <n v="1251.32"/>
    <n v="1500"/>
    <n v="83.42"/>
    <n v="4901.25"/>
    <n v="6000"/>
    <n v="81.69"/>
    <n v="1972.79"/>
    <n v="2400"/>
    <n v="82.2"/>
    <n v="1972.79"/>
    <n v="2400"/>
    <n v="82.199583333333337"/>
    <n v="1469.09"/>
    <n v="1800"/>
    <n v="81.62"/>
    <n v="1469.09"/>
    <n v="1800"/>
    <n v="81.61611111111111"/>
    <n v="1100"/>
    <n v="1800"/>
    <n v="61.11"/>
    <n v="1100"/>
    <n v="1800"/>
    <n v="61.111111111111114"/>
    <n v="4541.87"/>
    <n v="6000"/>
    <n v="75.7"/>
    <n v="4541.87"/>
    <n v="6000"/>
    <n v="75.697833333333335"/>
    <n v="2324.92"/>
    <n v="3000"/>
    <n v="77.5"/>
    <n v="3072.79"/>
    <n v="4200"/>
    <n v="73.16"/>
    <n v="3072.79"/>
    <n v="4200"/>
    <n v="73.161666666666676"/>
  </r>
  <r>
    <n v="344"/>
    <x v="343"/>
    <s v="Pune"/>
    <s v="Pune"/>
    <n v="28645"/>
    <x v="2"/>
    <n v="2214"/>
    <n v="2072"/>
    <n v="2072"/>
    <n v="3325"/>
    <n v="3178"/>
    <n v="3178"/>
    <n v="3400"/>
    <n v="3298.6"/>
    <n v="3298.6"/>
    <n v="4601.3999999999996"/>
    <n v="4601.3999999999996"/>
    <n v="0.62500451671183388"/>
    <n v="0.84264478764478767"/>
    <n v="0.84264478764478767"/>
    <n v="8.2033082706766985E-2"/>
    <n v="0.20137193203272499"/>
    <n v="0.20137193203272499"/>
    <n v="5.8164705882353007E-2"/>
    <x v="340"/>
    <x v="340"/>
    <x v="340"/>
    <x v="340"/>
    <n v="306.24"/>
    <n v="913.6"/>
    <n v="915"/>
    <n v="706.64"/>
    <n v="1509.3"/>
    <n v="1509.3"/>
    <n v="737.03"/>
    <n v="1543.8"/>
    <n v="1543.8"/>
    <n v="2033.9"/>
    <n v="2033.9"/>
    <n v="1.8356517763845348"/>
    <n v="1.0319067425569175"/>
    <n v="1.0287978142076502"/>
    <n v="0.22890014717536511"/>
    <n v="0.22994103226661364"/>
    <n v="0.22994103226661364"/>
    <n v="0.17822883736075876"/>
    <n v="0.20245498121518329"/>
    <x v="339"/>
    <n v="-8.7295343920546817E-2"/>
    <x v="339"/>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x v="6"/>
    <n v="-0.36363636363636365"/>
    <x v="4"/>
    <n v="855.72"/>
    <n v="860.25"/>
    <n v="865"/>
    <n v="1100"/>
    <n v="1147.0899999999999"/>
    <n v="1150"/>
    <n v="1114.93"/>
    <n v="1184.79"/>
    <n v="1184.79"/>
    <n v="1531.86"/>
    <n v="1531.86"/>
    <n v="0.19695694853456733"/>
    <n v="0.46656204591688449"/>
    <n v="0.45850867052023109"/>
    <n v="-6.885454545454546E-2"/>
    <n v="9.9835235247452234E-2"/>
    <n v="9.7052173913043396E-2"/>
    <n v="-8.1323491160880113E-2"/>
    <n v="6.4838494585538309E-2"/>
    <x v="339"/>
    <n v="-0.17641951614377294"/>
    <x v="339"/>
    <n v="46"/>
    <n v="38"/>
    <n v="30"/>
    <n v="29"/>
    <x v="237"/>
    <x v="50"/>
    <s v="No star"/>
    <s v="1 star"/>
    <s v="1 star"/>
    <s v="ODF++"/>
    <s v="ODF++"/>
    <s v="ODF++"/>
    <n v="868.39"/>
    <n v="1500"/>
    <n v="57.89"/>
    <n v="500"/>
    <n v="1500"/>
    <n v="33.33"/>
    <n v="1205.1099999999999"/>
    <n v="1500"/>
    <n v="80.34"/>
    <n v="1024.26"/>
    <n v="1500"/>
    <n v="68.28"/>
    <n v="3597.76"/>
    <n v="6000"/>
    <n v="59.96"/>
    <n v="1856.35"/>
    <n v="2400"/>
    <n v="77.349999999999994"/>
    <n v="1856.35"/>
    <n v="2400"/>
    <n v="77.347916666666663"/>
    <n v="1261.6099999999999"/>
    <n v="1800"/>
    <n v="70.09"/>
    <n v="1261.6099999999999"/>
    <n v="1800"/>
    <n v="70.089444444444439"/>
    <n v="700"/>
    <n v="1800"/>
    <n v="38.89"/>
    <n v="700"/>
    <n v="1800"/>
    <n v="38.888888888888893"/>
    <n v="3817.96"/>
    <n v="6000"/>
    <n v="63.63"/>
    <n v="3817.96"/>
    <n v="6000"/>
    <n v="63.632666666666672"/>
    <n v="1368.39"/>
    <n v="3000"/>
    <n v="45.61"/>
    <n v="2556.35"/>
    <n v="4200"/>
    <n v="60.87"/>
    <n v="2556.35"/>
    <n v="4200"/>
    <n v="60.865476190476187"/>
  </r>
  <r>
    <n v="345"/>
    <x v="344"/>
    <s v="Pune"/>
    <s v="Pune"/>
    <n v="54415"/>
    <x v="1"/>
    <n v="2214"/>
    <n v="2072"/>
    <n v="2072"/>
    <n v="3325"/>
    <n v="3178"/>
    <n v="3178"/>
    <n v="3595.3"/>
    <n v="3469.2"/>
    <n v="3469.2"/>
    <n v="4328.8"/>
    <n v="4328.8"/>
    <n v="0.50049232158988266"/>
    <n v="0.61526544401544403"/>
    <n v="0.61526544401544403"/>
    <n v="-8.7518796992476825E-4"/>
    <n v="5.3124606670862155E-2"/>
    <n v="5.3124606670862155E-2"/>
    <n v="-7.5990876978277208E-2"/>
    <x v="341"/>
    <x v="341"/>
    <x v="341"/>
    <x v="341"/>
    <n v="306.24"/>
    <n v="913.6"/>
    <n v="915"/>
    <n v="706.64"/>
    <n v="1509.3"/>
    <n v="1509.3"/>
    <n v="829.22"/>
    <n v="1623.2"/>
    <n v="1623.2"/>
    <n v="1999.6"/>
    <n v="1999.6"/>
    <n v="2.5401319226750263"/>
    <n v="0.68928415061295956"/>
    <n v="0.68669945355191253"/>
    <n v="0.53420412091022318"/>
    <n v="2.254687603524811E-2"/>
    <n v="2.254687603524811E-2"/>
    <n v="0.30740937266346696"/>
    <n v="-4.9205273533760543E-2"/>
    <x v="340"/>
    <n v="-0.22818063612722544"/>
    <x v="340"/>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25969943439442811"/>
    <n v="0.51526881720430107"/>
    <n v="0.5069479768786127"/>
    <n v="-2.0045454545454505E-2"/>
    <n v="0.13636244758475802"/>
    <n v="0.13348695652173911"/>
    <n v="-7.3591845855033505E-2"/>
    <n v="4.7896585820745477E-2"/>
    <x v="340"/>
    <n v="-0.13610185105410003"/>
    <x v="340"/>
    <n v="43"/>
    <n v="25"/>
    <n v="39"/>
    <n v="29"/>
    <x v="117"/>
    <x v="50"/>
    <s v="No star"/>
    <s v="No star"/>
    <s v="No star"/>
    <s v="ODF++"/>
    <s v="ODF++"/>
    <s v="ODF++"/>
    <n v="1084.1300000000001"/>
    <n v="1500"/>
    <n v="72.28"/>
    <n v="500"/>
    <n v="1500"/>
    <n v="33.33"/>
    <n v="660"/>
    <n v="1500"/>
    <n v="44"/>
    <n v="1077.95"/>
    <n v="1500"/>
    <n v="71.86"/>
    <n v="3322.09"/>
    <n v="6000"/>
    <n v="55.37"/>
    <n v="1543.33"/>
    <n v="2400"/>
    <n v="64.31"/>
    <n v="1543.33"/>
    <n v="2400"/>
    <n v="64.305416666666659"/>
    <n v="1303.51"/>
    <n v="1800"/>
    <n v="72.42"/>
    <n v="1303.51"/>
    <n v="1800"/>
    <n v="72.417222222222222"/>
    <n v="500"/>
    <n v="1800"/>
    <n v="27.78"/>
    <n v="500"/>
    <n v="1800"/>
    <n v="27.777777777777779"/>
    <n v="3346.83"/>
    <n v="6000"/>
    <n v="55.78"/>
    <n v="3346.83"/>
    <n v="6000"/>
    <n v="55.780499999999996"/>
    <n v="1584.13"/>
    <n v="3000"/>
    <n v="52.8"/>
    <n v="2043.33"/>
    <n v="4200"/>
    <n v="48.65"/>
    <n v="2043.33"/>
    <n v="4200"/>
    <n v="48.650714285714287"/>
  </r>
  <r>
    <n v="346"/>
    <x v="345"/>
    <s v="Pune"/>
    <s v="Pune"/>
    <n v="18453"/>
    <x v="3"/>
    <n v="2214"/>
    <n v="2072"/>
    <n v="2072"/>
    <n v="3325"/>
    <n v="3178"/>
    <n v="3178"/>
    <n v="3070.1"/>
    <n v="2928.3"/>
    <n v="2928.3"/>
    <n v="4349.2"/>
    <n v="4349.2"/>
    <n v="0.75791327913279127"/>
    <n v="1.0412500000000002"/>
    <n v="1.0412500000000002"/>
    <n v="0.17053233082706767"/>
    <n v="0.33085903083700446"/>
    <n v="0.33085903083700446"/>
    <n v="0.26771766391974205"/>
    <x v="342"/>
    <x v="342"/>
    <x v="342"/>
    <x v="342"/>
    <n v="306.24"/>
    <n v="913.6"/>
    <n v="915"/>
    <n v="706.64"/>
    <n v="1509.3"/>
    <n v="1509.3"/>
    <n v="593.21"/>
    <n v="1412.08"/>
    <n v="1412.08"/>
    <n v="1984.11"/>
    <n v="1984.11"/>
    <n v="2.8673262800417971"/>
    <n v="1.2055385288966727"/>
    <n v="1.2021639344262296"/>
    <n v="0.67600192460092823"/>
    <n v="0.33504273504273507"/>
    <n v="0.33504273504273507"/>
    <n v="0.99647679573843972"/>
    <n v="0.42695881253186796"/>
    <x v="341"/>
    <n v="1.5558613181728896E-2"/>
    <x v="341"/>
    <n v="232.44"/>
    <n v="298.10000000000002"/>
    <n v="295"/>
    <n v="421.09"/>
    <n v="522.70000000000005"/>
    <n v="525"/>
    <n v="365.77"/>
    <n v="453.88"/>
    <n v="453.88"/>
    <n v="1100"/>
    <n v="1100"/>
    <n v="-0.13956289795215968"/>
    <n v="1.3482053002348204"/>
    <n v="1.3728813559322033"/>
    <n v="-0.5250421525089648"/>
    <n v="0.33920030610292701"/>
    <n v="0.33333333333333331"/>
    <n v="-0.45320830029800147"/>
    <n v="0.54225786551511412"/>
    <x v="13"/>
    <n v="-0.36363636363636365"/>
    <x v="4"/>
    <n v="855.72"/>
    <n v="860.25"/>
    <n v="865"/>
    <n v="1100"/>
    <n v="1147.0899999999999"/>
    <n v="1150"/>
    <n v="1056.55"/>
    <n v="1062.31"/>
    <n v="1062.31"/>
    <n v="1484.95"/>
    <n v="1484.95"/>
    <n v="0.47356611975879959"/>
    <n v="0.76051147922115669"/>
    <n v="0.75084393063583821"/>
    <n v="0.14632727272727275"/>
    <n v="0.32028001290221353"/>
    <n v="0.31693913043478261"/>
    <n v="0.19346931049169475"/>
    <n v="0.42564788056217123"/>
    <x v="341"/>
    <n v="1.9886191454257698E-2"/>
    <x v="341"/>
    <n v="33"/>
    <n v="25"/>
    <n v="8"/>
    <n v="7"/>
    <x v="115"/>
    <x v="96"/>
    <s v="No star"/>
    <s v="1 star"/>
    <s v="1 star"/>
    <s v="ODF"/>
    <s v="ODF++"/>
    <s v="ODF++"/>
    <n v="1184.33"/>
    <n v="1500"/>
    <n v="78.959999999999994"/>
    <n v="200"/>
    <n v="1500"/>
    <n v="13.33"/>
    <n v="1246.74"/>
    <n v="1500"/>
    <n v="83.12"/>
    <n v="1260.96"/>
    <n v="1500"/>
    <n v="84.06"/>
    <n v="3892.02"/>
    <n v="6000"/>
    <n v="64.87"/>
    <n v="2014.98"/>
    <n v="2400"/>
    <n v="83.96"/>
    <n v="2014.98"/>
    <n v="2400"/>
    <n v="83.957499999999996"/>
    <n v="1514.48"/>
    <n v="1800"/>
    <n v="84.14"/>
    <n v="1514.48"/>
    <n v="1800"/>
    <n v="84.137777777777785"/>
    <n v="700"/>
    <n v="1800"/>
    <n v="38.89"/>
    <n v="700"/>
    <n v="1800"/>
    <n v="38.888888888888893"/>
    <n v="4229.47"/>
    <n v="6000"/>
    <n v="70.489999999999995"/>
    <n v="4229.47"/>
    <n v="6000"/>
    <n v="70.491166666666672"/>
    <n v="1384.33"/>
    <n v="3000"/>
    <n v="46.14"/>
    <n v="2714.98"/>
    <n v="4200"/>
    <n v="64.64"/>
    <n v="2714.98"/>
    <n v="4200"/>
    <n v="64.642380952380947"/>
  </r>
  <r>
    <n v="347"/>
    <x v="346"/>
    <s v="Pune"/>
    <s v="Pune"/>
    <n v="41634"/>
    <x v="2"/>
    <n v="2214"/>
    <n v="2072"/>
    <n v="2072"/>
    <n v="3325"/>
    <n v="3178"/>
    <n v="3178"/>
    <n v="3400"/>
    <n v="3298.6"/>
    <n v="3298.6"/>
    <n v="4601.3999999999996"/>
    <n v="4601.3999999999996"/>
    <n v="0.73492773261065947"/>
    <n v="0.87231660231660235"/>
    <n v="0.87231660231660235"/>
    <n v="0.15522706766917296"/>
    <n v="0.2207174323473883"/>
    <n v="0.2207174323473883"/>
    <n v="0.12974411764705884"/>
    <x v="343"/>
    <x v="343"/>
    <x v="343"/>
    <x v="343"/>
    <n v="306.24"/>
    <n v="913.6"/>
    <n v="915"/>
    <n v="706.64"/>
    <n v="1509.3"/>
    <n v="1509.3"/>
    <n v="737.03"/>
    <n v="1543.8"/>
    <n v="1543.8"/>
    <n v="2033.9"/>
    <n v="2033.9"/>
    <n v="2.4598680773249737"/>
    <n v="1.1965630472854638"/>
    <n v="1.1932021857923496"/>
    <n v="0.49941978942601606"/>
    <n v="0.32960975286556682"/>
    <n v="0.32960975286556682"/>
    <n v="0.43759412778312956"/>
    <n v="0.29989635963207673"/>
    <x v="342"/>
    <n v="-1.3333988888342651E-2"/>
    <x v="342"/>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38206422661618289"/>
    <n v="0.5956524266201686"/>
    <n v="0.58689017341040473"/>
    <n v="7.5145454545454626E-2"/>
    <n v="0.19664542450897504"/>
    <n v="0.19361739130434791"/>
    <n v="6.0748208407702738E-2"/>
    <n v="0.15856818507921244"/>
    <x v="342"/>
    <n v="-0.10392594623529554"/>
    <x v="342"/>
    <n v="32"/>
    <n v="26"/>
    <n v="26"/>
    <n v="25"/>
    <x v="198"/>
    <x v="135"/>
    <s v="No star"/>
    <s v="No star"/>
    <s v="No star"/>
    <s v="ODF++"/>
    <s v="ODF++"/>
    <s v="ODF++"/>
    <n v="1059.55"/>
    <n v="1500"/>
    <n v="70.64"/>
    <n v="500"/>
    <n v="1500"/>
    <n v="33.33"/>
    <n v="1098.9100000000001"/>
    <n v="1500"/>
    <n v="73.260000000000005"/>
    <n v="1182.6600000000001"/>
    <n v="1500"/>
    <n v="78.84"/>
    <n v="3841.13"/>
    <n v="6000"/>
    <n v="64.02"/>
    <n v="2006.78"/>
    <n v="2400"/>
    <n v="83.62"/>
    <n v="2006.78"/>
    <n v="2400"/>
    <n v="83.615833333333327"/>
    <n v="1372.66"/>
    <n v="1800"/>
    <n v="76.260000000000005"/>
    <n v="1372.66"/>
    <n v="1800"/>
    <n v="76.258888888888904"/>
    <n v="500"/>
    <n v="1800"/>
    <n v="27.78"/>
    <n v="500"/>
    <n v="1800"/>
    <n v="27.777777777777779"/>
    <n v="3879.44"/>
    <n v="6000"/>
    <n v="64.66"/>
    <n v="3879.44"/>
    <n v="6000"/>
    <n v="64.657333333333327"/>
    <n v="1559.55"/>
    <n v="3000"/>
    <n v="51.99"/>
    <n v="2506.7800000000002"/>
    <n v="4200"/>
    <n v="59.69"/>
    <n v="2506.7800000000002"/>
    <n v="4200"/>
    <n v="59.685238095238105"/>
  </r>
  <r>
    <n v="348"/>
    <x v="347"/>
    <s v="Pune"/>
    <s v="Pune"/>
    <n v="49450"/>
    <x v="2"/>
    <n v="2214"/>
    <n v="2072"/>
    <n v="2072"/>
    <n v="3325"/>
    <n v="3178"/>
    <n v="3178"/>
    <n v="3400"/>
    <n v="3298.6"/>
    <n v="3298.6"/>
    <n v="4601.3999999999996"/>
    <n v="4601.3999999999996"/>
    <n v="0.59678861788617887"/>
    <n v="0.60206081081081075"/>
    <n v="0.60206081081081075"/>
    <n v="6.3245112781954882E-2"/>
    <n v="4.4515418502202579E-2"/>
    <n v="4.4515418502202579E-2"/>
    <n v="3.9791176470588226E-2"/>
    <x v="344"/>
    <x v="344"/>
    <x v="344"/>
    <x v="344"/>
    <n v="306.24"/>
    <n v="913.6"/>
    <n v="915"/>
    <n v="706.64"/>
    <n v="1509.3"/>
    <n v="1509.3"/>
    <n v="737.03"/>
    <n v="1543.8"/>
    <n v="1543.8"/>
    <n v="2033.9"/>
    <n v="2033.9"/>
    <n v="2.3042385057471262"/>
    <n v="0.91941768826619952"/>
    <n v="0.91648087431693981"/>
    <n v="0.43197384806973849"/>
    <n v="0.16184986417544556"/>
    <n v="0.16184986417544556"/>
    <n v="0.37292918877114911"/>
    <n v="0.13588547739344473"/>
    <x v="343"/>
    <n v="-0.13782388514676244"/>
    <x v="343"/>
    <n v="232.44"/>
    <n v="298.10000000000002"/>
    <n v="295"/>
    <n v="421.09"/>
    <n v="522.70000000000005"/>
    <n v="525"/>
    <n v="433.64"/>
    <n v="570"/>
    <n v="570"/>
    <n v="1100"/>
    <n v="1100"/>
    <n v="1.1510927551196009"/>
    <n v="6.3737001006372931E-3"/>
    <n v="1.6949152542372881E-2"/>
    <n v="0.187394618727588"/>
    <n v="-0.42605701167017412"/>
    <n v="-0.42857142857142855"/>
    <n v="0.15303016326907115"/>
    <n v="-0.47368421052631576"/>
    <x v="9"/>
    <n v="-0.72727272727272729"/>
    <x v="1"/>
    <n v="855.72"/>
    <n v="860.25"/>
    <n v="865"/>
    <n v="1100"/>
    <n v="1147.0899999999999"/>
    <n v="1150"/>
    <n v="1114.93"/>
    <n v="1184.79"/>
    <n v="1184.79"/>
    <n v="1531.86"/>
    <n v="1531.86"/>
    <n v="6.9742439115598506E-2"/>
    <n v="0.47154896832316195"/>
    <n v="0.46346820809248568"/>
    <n v="-0.16781818181818184"/>
    <n v="0.10357513359893311"/>
    <n v="0.10078260869565225"/>
    <n v="-0.17896190792247055"/>
    <n v="6.8459389427662401E-2"/>
    <x v="343"/>
    <n v="-0.17361899912524631"/>
    <x v="343"/>
    <n v="52"/>
    <n v="41"/>
    <n v="71"/>
    <n v="59"/>
    <x v="238"/>
    <x v="167"/>
    <s v="1 star"/>
    <s v="No star"/>
    <s v="No star"/>
    <s v="ODF+"/>
    <s v="ODF+"/>
    <s v="ODF+"/>
    <n v="1011.89"/>
    <n v="1500"/>
    <n v="67.459999999999994"/>
    <n v="500"/>
    <n v="1500"/>
    <n v="33.33"/>
    <n v="1108"/>
    <n v="1500"/>
    <n v="73.87"/>
    <n v="915.4"/>
    <n v="1500"/>
    <n v="61.03"/>
    <n v="3535.29"/>
    <n v="6000"/>
    <n v="58.92"/>
    <n v="1753.58"/>
    <n v="2400"/>
    <n v="73.069999999999993"/>
    <n v="1753.58"/>
    <n v="2400"/>
    <n v="73.06583333333333"/>
    <n v="1265.9000000000001"/>
    <n v="1800"/>
    <n v="70.33"/>
    <n v="1265.9000000000001"/>
    <n v="1800"/>
    <n v="70.327777777777783"/>
    <n v="300"/>
    <n v="1800"/>
    <n v="16.670000000000002"/>
    <n v="300"/>
    <n v="1800"/>
    <n v="16.666666666666664"/>
    <n v="3319.47"/>
    <n v="6000"/>
    <n v="55.32"/>
    <n v="3319.47"/>
    <n v="6000"/>
    <n v="55.3245"/>
    <n v="1511.89"/>
    <n v="3000"/>
    <n v="50.4"/>
    <n v="2053.58"/>
    <n v="4200"/>
    <n v="48.89"/>
    <n v="2053.58"/>
    <n v="4200"/>
    <n v="48.8947619047619"/>
  </r>
  <r>
    <n v="349"/>
    <x v="348"/>
    <s v="Pune"/>
    <s v="Pune"/>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m/>
    <m/>
    <m/>
    <m/>
    <m/>
    <m/>
    <m/>
    <m/>
    <m/>
    <m/>
    <m/>
    <m/>
    <m/>
    <m/>
    <m/>
    <n v="2400"/>
    <n v="0"/>
    <m/>
    <n v="2400"/>
    <n v="0"/>
    <m/>
    <n v="1800"/>
    <n v="0"/>
    <m/>
    <n v="1800"/>
    <n v="0"/>
    <m/>
    <n v="1800"/>
    <n v="0"/>
    <m/>
    <n v="1800"/>
    <n v="0"/>
    <m/>
    <n v="6000"/>
    <n v="0"/>
    <m/>
    <n v="6000"/>
    <n v="0"/>
    <n v="0"/>
    <n v="0"/>
    <e v="#DIV/0!"/>
    <n v="0"/>
    <n v="4200"/>
    <n v="0"/>
    <n v="0"/>
    <n v="4200"/>
    <n v="0"/>
  </r>
  <r>
    <n v="350"/>
    <x v="349"/>
    <s v="Pune"/>
    <s v="Pune"/>
    <n v="25515"/>
    <x v="2"/>
    <n v="2214"/>
    <n v="2072"/>
    <n v="2072"/>
    <n v="3325"/>
    <n v="3178"/>
    <n v="3178"/>
    <n v="3400"/>
    <n v="3298.6"/>
    <n v="3298.6"/>
    <n v="4601.3999999999996"/>
    <n v="4601.3999999999996"/>
    <n v="1.2079313459801264"/>
    <n v="1.060014478764479"/>
    <n v="1.060014478764479"/>
    <n v="0.47018345864661643"/>
    <n v="0.34309314033983651"/>
    <n v="0.34309314033983651"/>
    <n v="0.43775294117647051"/>
    <x v="345"/>
    <x v="345"/>
    <x v="345"/>
    <x v="345"/>
    <n v="306.24"/>
    <n v="913.6"/>
    <n v="915"/>
    <n v="706.64"/>
    <n v="1509.3"/>
    <n v="1509.3"/>
    <n v="737.03"/>
    <n v="1543.8"/>
    <n v="1543.8"/>
    <n v="2033.9"/>
    <n v="2033.9"/>
    <n v="3.0741248693834904"/>
    <n v="0.92377408056042021"/>
    <n v="0.92083060109289616"/>
    <n v="0.76562323106532337"/>
    <n v="0.16448684820777845"/>
    <n v="0.16448684820777845"/>
    <n v="0.69282118773998358"/>
    <n v="0.13846353154553698"/>
    <x v="344"/>
    <n v="-0.1358670534441222"/>
    <x v="344"/>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51086804094797367"/>
    <n v="0.63998837547224641"/>
    <n v="0.63098265895953753"/>
    <n v="0.17534545454545464"/>
    <n v="0.22989477721887563"/>
    <n v="0.22678260869565214"/>
    <n v="0.1596064326908416"/>
    <n v="0.1907595438854143"/>
    <x v="344"/>
    <n v="-7.9028109618372408E-2"/>
    <x v="344"/>
    <n v="7"/>
    <n v="7"/>
    <n v="14"/>
    <n v="13"/>
    <x v="20"/>
    <x v="20"/>
    <s v="3 star"/>
    <s v="3 star"/>
    <s v="3 star"/>
    <s v="ODF++"/>
    <s v="ODF++"/>
    <s v="ODF++"/>
    <n v="1247.6600000000001"/>
    <n v="1500"/>
    <n v="83.18"/>
    <n v="1100"/>
    <n v="1500"/>
    <n v="73.33"/>
    <n v="1247.83"/>
    <n v="1500"/>
    <n v="83.19"/>
    <n v="1292.8800000000001"/>
    <n v="1500"/>
    <n v="86.19"/>
    <n v="4888.3599999999997"/>
    <n v="6000"/>
    <n v="81.47"/>
    <n v="1757.56"/>
    <n v="2400"/>
    <n v="73.23"/>
    <n v="1757.56"/>
    <n v="2400"/>
    <n v="73.231666666666655"/>
    <n v="1410.8"/>
    <n v="1800"/>
    <n v="78.38"/>
    <n v="1410.8"/>
    <n v="1800"/>
    <n v="78.37777777777778"/>
    <n v="1100"/>
    <n v="1800"/>
    <n v="61.11"/>
    <n v="1100"/>
    <n v="1800"/>
    <n v="61.111111111111114"/>
    <n v="4268.3500000000004"/>
    <n v="6000"/>
    <n v="71.14"/>
    <n v="4268.3500000000004"/>
    <n v="6000"/>
    <n v="71.139166666666682"/>
    <n v="2347.66"/>
    <n v="3000"/>
    <n v="78.260000000000005"/>
    <n v="2857.56"/>
    <n v="4200"/>
    <n v="68.040000000000006"/>
    <n v="2857.56"/>
    <n v="4200"/>
    <n v="68.037142857142854"/>
  </r>
  <r>
    <n v="351"/>
    <x v="350"/>
    <s v="Pune"/>
    <s v="Pune"/>
    <n v="14515"/>
    <x v="3"/>
    <n v="2214"/>
    <n v="2072"/>
    <n v="2072"/>
    <n v="3325"/>
    <n v="3178"/>
    <n v="3178"/>
    <n v="3070.1"/>
    <n v="2928.3"/>
    <n v="2928.3"/>
    <n v="4349.2"/>
    <n v="4349.2"/>
    <n v="1.3083920505871725"/>
    <n v="1.0439720077220076"/>
    <n v="1.0439720077220076"/>
    <n v="0.53707669172932326"/>
    <n v="0.33263373190685958"/>
    <n v="0.33263373190685958"/>
    <n v="0.66469496107618642"/>
    <x v="346"/>
    <x v="346"/>
    <x v="346"/>
    <x v="346"/>
    <n v="306.24"/>
    <n v="913.6"/>
    <n v="915"/>
    <n v="706.64"/>
    <n v="1509.3"/>
    <n v="1509.3"/>
    <n v="593.21"/>
    <n v="1412.08"/>
    <n v="1412.08"/>
    <n v="1984.11"/>
    <n v="1984.11"/>
    <n v="3.048230146290491"/>
    <n v="0.9001422942206655"/>
    <n v="0.89723497267759567"/>
    <n v="0.75440110947582939"/>
    <n v="0.1501822036705758"/>
    <n v="0.1501822036705758"/>
    <n v="1.0898669948247668"/>
    <n v="0.22937085717523095"/>
    <x v="345"/>
    <n v="-0.1250636305446774"/>
    <x v="345"/>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x v="7"/>
    <n v="0"/>
    <x v="5"/>
    <n v="855.72"/>
    <n v="860.25"/>
    <n v="865"/>
    <n v="1100"/>
    <n v="1147.0899999999999"/>
    <n v="1150"/>
    <n v="1056.55"/>
    <n v="1062.31"/>
    <n v="1062.31"/>
    <n v="1484.95"/>
    <n v="1484.95"/>
    <n v="0.51792642453138882"/>
    <n v="0.62643417611159558"/>
    <n v="0.61750289017341053"/>
    <n v="0.18083636363636371"/>
    <n v="0.21972992528921026"/>
    <n v="0.21664347826086966"/>
    <n v="0.22939756755477747"/>
    <n v="0.31707317073170749"/>
    <x v="345"/>
    <n v="-5.7786457456479978E-2"/>
    <x v="345"/>
    <n v="2"/>
    <n v="2"/>
    <n v="7"/>
    <n v="6"/>
    <x v="207"/>
    <x v="51"/>
    <s v="3 star"/>
    <s v="3 star"/>
    <s v="3 star"/>
    <s v="ODF++"/>
    <s v="ODF++"/>
    <s v="ODF++"/>
    <n v="1239.73"/>
    <n v="1500"/>
    <n v="82.65"/>
    <n v="1100"/>
    <n v="1500"/>
    <n v="73.33"/>
    <n v="1472.13"/>
    <n v="1500"/>
    <n v="98.14"/>
    <n v="1298.92"/>
    <n v="1500"/>
    <n v="86.59"/>
    <n v="5110.78"/>
    <n v="6000"/>
    <n v="85.18"/>
    <n v="1735.97"/>
    <n v="2400"/>
    <n v="72.33"/>
    <n v="1735.97"/>
    <n v="2400"/>
    <n v="72.33208333333333"/>
    <n v="1399.14"/>
    <n v="1800"/>
    <n v="77.73"/>
    <n v="1399.14"/>
    <n v="1800"/>
    <n v="77.73"/>
    <n v="1100"/>
    <n v="1800"/>
    <n v="61.11"/>
    <n v="1100"/>
    <n v="1800"/>
    <n v="61.111111111111114"/>
    <n v="4235.1099999999997"/>
    <n v="6000"/>
    <n v="70.59"/>
    <n v="4235.1099999999997"/>
    <n v="6000"/>
    <n v="70.585166666666666"/>
    <n v="2339.73"/>
    <n v="3000"/>
    <n v="77.989999999999995"/>
    <n v="2835.97"/>
    <n v="4200"/>
    <n v="67.52"/>
    <n v="2835.97"/>
    <n v="4200"/>
    <n v="67.523095238095237"/>
  </r>
  <r>
    <n v="352"/>
    <x v="351"/>
    <s v="Pune"/>
    <s v="Pune"/>
    <n v="25315"/>
    <x v="2"/>
    <n v="2214"/>
    <n v="2072"/>
    <n v="2072"/>
    <n v="3325"/>
    <n v="3178"/>
    <n v="3178"/>
    <n v="3400"/>
    <n v="3298.6"/>
    <n v="3298.6"/>
    <n v="4601.3999999999996"/>
    <n v="4601.3999999999996"/>
    <n v="0.90732610659439916"/>
    <n v="0.9898310810810812"/>
    <n v="0.9898310810810812"/>
    <n v="0.27002105263157888"/>
    <n v="0.29733480176211463"/>
    <n v="0.29733480176211463"/>
    <n v="0.2420058823529411"/>
    <x v="347"/>
    <x v="347"/>
    <x v="347"/>
    <x v="347"/>
    <n v="306.24"/>
    <n v="913.6"/>
    <n v="915"/>
    <n v="706.64"/>
    <n v="1509.3"/>
    <n v="1509.3"/>
    <n v="737.03"/>
    <n v="1543.8"/>
    <n v="1543.8"/>
    <n v="2033.9"/>
    <n v="2033.9"/>
    <n v="2.8361415882967607"/>
    <n v="0.89451619964973716"/>
    <n v="0.89161748633879778"/>
    <n v="0.66248726367032718"/>
    <n v="0.14677665142781421"/>
    <n v="0.14677665142781421"/>
    <n v="0.59393783156723612"/>
    <n v="0.12114911257934964"/>
    <x v="346"/>
    <n v="-0.14900929249225633"/>
    <x v="346"/>
    <n v="232.44"/>
    <n v="298.10000000000002"/>
    <n v="295"/>
    <n v="421.09"/>
    <n v="522.70000000000005"/>
    <n v="525"/>
    <n v="433.64"/>
    <n v="570"/>
    <n v="570"/>
    <n v="1100"/>
    <n v="1100"/>
    <n v="2.871966959215281"/>
    <n v="2.6900369003690034"/>
    <n v="2.7288135593220337"/>
    <n v="1.1373103137096583"/>
    <n v="1.1044576238760282"/>
    <n v="1.0952380952380953"/>
    <n v="1.0754542938843281"/>
    <n v="0.92982456140350878"/>
    <x v="18"/>
    <n v="0"/>
    <x v="5"/>
    <n v="855.72"/>
    <n v="860.25"/>
    <n v="865"/>
    <n v="1100"/>
    <n v="1147.0899999999999"/>
    <n v="1150"/>
    <n v="1114.93"/>
    <n v="1184.79"/>
    <n v="1184.79"/>
    <n v="1531.86"/>
    <n v="1531.86"/>
    <n v="0.25268779507315481"/>
    <n v="0.50200523103748895"/>
    <n v="0.4937572254335259"/>
    <n v="-2.549999999999996E-2"/>
    <n v="0.12641553844946779"/>
    <n v="0.12356521739130427"/>
    <n v="-3.8549505350111681E-2"/>
    <n v="9.0573012939001801E-2"/>
    <x v="346"/>
    <n v="-0.1565156084759704"/>
    <x v="346"/>
    <n v="22"/>
    <n v="20"/>
    <n v="18"/>
    <n v="17"/>
    <x v="191"/>
    <x v="162"/>
    <s v="3 star"/>
    <s v="3 star"/>
    <s v="3 star"/>
    <s v="ODF+"/>
    <s v="ODF++"/>
    <s v="ODF++"/>
    <n v="1174.78"/>
    <n v="1500"/>
    <n v="78.319999999999993"/>
    <n v="900"/>
    <n v="1500"/>
    <n v="60"/>
    <n v="1076.0899999999999"/>
    <n v="1500"/>
    <n v="71.739999999999995"/>
    <n v="1071.95"/>
    <n v="1500"/>
    <n v="71.459999999999994"/>
    <n v="4222.82"/>
    <n v="6000"/>
    <n v="70.38"/>
    <n v="1730.83"/>
    <n v="2400"/>
    <n v="72.12"/>
    <n v="1730.83"/>
    <n v="2400"/>
    <n v="72.117916666666659"/>
    <n v="1292.0999999999999"/>
    <n v="1800"/>
    <n v="71.78"/>
    <n v="1292.0999999999999"/>
    <n v="1800"/>
    <n v="71.783333333333331"/>
    <n v="1100"/>
    <n v="1800"/>
    <n v="61.11"/>
    <n v="1100"/>
    <n v="1800"/>
    <n v="61.111111111111114"/>
    <n v="4122.93"/>
    <n v="6000"/>
    <n v="68.72"/>
    <n v="4122.93"/>
    <n v="6000"/>
    <n v="68.715500000000006"/>
    <n v="2074.7800000000002"/>
    <n v="3000"/>
    <n v="69.16"/>
    <n v="2830.83"/>
    <n v="4200"/>
    <n v="67.400000000000006"/>
    <n v="2830.83"/>
    <n v="4200"/>
    <n v="67.400714285714287"/>
  </r>
  <r>
    <n v="353"/>
    <x v="352"/>
    <s v="Pune"/>
    <s v="Pune"/>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m/>
    <m/>
    <m/>
    <m/>
    <m/>
    <m/>
    <m/>
    <m/>
    <m/>
    <m/>
    <m/>
    <m/>
    <m/>
    <m/>
    <m/>
    <n v="2400"/>
    <n v="0"/>
    <m/>
    <n v="2400"/>
    <n v="0"/>
    <m/>
    <n v="1800"/>
    <n v="0"/>
    <m/>
    <n v="1800"/>
    <n v="0"/>
    <m/>
    <n v="1800"/>
    <n v="0"/>
    <m/>
    <n v="1800"/>
    <n v="0"/>
    <m/>
    <n v="6000"/>
    <n v="0"/>
    <m/>
    <n v="6000"/>
    <n v="0"/>
    <n v="0"/>
    <n v="0"/>
    <e v="#DIV/0!"/>
    <n v="0"/>
    <n v="4200"/>
    <n v="0"/>
    <n v="0"/>
    <n v="4200"/>
    <n v="0"/>
  </r>
  <r>
    <n v="354"/>
    <x v="353"/>
    <s v="Pune"/>
    <s v="Pune"/>
    <n v="57698"/>
    <x v="1"/>
    <n v="2214"/>
    <n v="2072"/>
    <n v="2072"/>
    <n v="3325"/>
    <n v="3178"/>
    <n v="3178"/>
    <n v="3595.3"/>
    <n v="3469.2"/>
    <n v="3469.2"/>
    <n v="4328.8"/>
    <n v="4328.8"/>
    <n v="1.3431707317073169"/>
    <n v="1.3849855212355211"/>
    <n v="1.3849855212355211"/>
    <n v="0.56023458646616531"/>
    <n v="0.55496853366897403"/>
    <n v="0.55496853366897403"/>
    <n v="0.44293383027841893"/>
    <x v="348"/>
    <x v="348"/>
    <x v="348"/>
    <x v="348"/>
    <n v="306.24"/>
    <n v="913.6"/>
    <n v="915"/>
    <n v="706.64"/>
    <n v="1509.3"/>
    <n v="1509.3"/>
    <n v="829.22"/>
    <n v="1623.2"/>
    <n v="1623.2"/>
    <n v="1999.6"/>
    <n v="1999.6"/>
    <n v="3.3368599791013578"/>
    <n v="1.3887587565674255"/>
    <n v="1.3851038251366119"/>
    <n v="0.87948601834031459"/>
    <n v="0.44594845292519708"/>
    <n v="0.44594845292519708"/>
    <n v="0.60164974313209985"/>
    <n v="0.34448620009857062"/>
    <x v="347"/>
    <n v="9.1403280656131222E-2"/>
    <x v="347"/>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x v="14"/>
    <n v="0"/>
    <x v="5"/>
    <n v="855.72"/>
    <n v="860.25"/>
    <n v="865"/>
    <n v="1100"/>
    <n v="1147.0899999999999"/>
    <n v="1150"/>
    <n v="1163.58"/>
    <n v="1243.93"/>
    <n v="1243.93"/>
    <n v="1508.87"/>
    <n v="1508.87"/>
    <n v="0.53047725891646802"/>
    <n v="0.92888113920371973"/>
    <n v="0.9182890173410404"/>
    <n v="0.19060000000000007"/>
    <n v="0.44654735025150605"/>
    <n v="0.44288695652173909"/>
    <n v="0.12554358101720567"/>
    <n v="0.33393358147162611"/>
    <x v="347"/>
    <n v="9.9710379290462434E-2"/>
    <x v="347"/>
    <n v="2"/>
    <n v="2"/>
    <n v="1"/>
    <n v="1"/>
    <x v="239"/>
    <x v="119"/>
    <s v="3 star"/>
    <s v="3 star"/>
    <s v="3 star"/>
    <s v="ODF++"/>
    <s v="ODF++"/>
    <s v="ODF++"/>
    <n v="1328.12"/>
    <n v="1500"/>
    <n v="88.54"/>
    <n v="1100"/>
    <n v="1500"/>
    <n v="73.33"/>
    <n v="1450"/>
    <n v="1500"/>
    <n v="96.67"/>
    <n v="1309.6600000000001"/>
    <n v="1500"/>
    <n v="87.31"/>
    <n v="5187.78"/>
    <n v="6000"/>
    <n v="86.46"/>
    <n v="2182.37"/>
    <n v="2400"/>
    <n v="90.93"/>
    <n v="2182.37"/>
    <n v="2400"/>
    <n v="90.932083333333324"/>
    <n v="1659.32"/>
    <n v="1800"/>
    <n v="92.18"/>
    <n v="1659.32"/>
    <n v="1800"/>
    <n v="92.184444444444438"/>
    <n v="1100"/>
    <n v="1800"/>
    <n v="61.11"/>
    <n v="1100"/>
    <n v="1800"/>
    <n v="61.111111111111114"/>
    <n v="4941.6899999999996"/>
    <n v="6000"/>
    <n v="82.36"/>
    <n v="4941.6899999999996"/>
    <n v="6000"/>
    <n v="82.361499999999992"/>
    <n v="2428.12"/>
    <n v="3000"/>
    <n v="80.94"/>
    <n v="3282.37"/>
    <n v="4200"/>
    <n v="78.150000000000006"/>
    <n v="3282.37"/>
    <n v="4200"/>
    <n v="78.151666666666671"/>
  </r>
  <r>
    <n v="355"/>
    <x v="354"/>
    <s v="Pune"/>
    <s v="Pune"/>
    <n v="1727692"/>
    <x v="4"/>
    <n v="2214"/>
    <n v="2072"/>
    <n v="2072"/>
    <n v="3325"/>
    <n v="3178"/>
    <n v="3178"/>
    <n v="4176.7"/>
    <n v="4089.2"/>
    <n v="4089.2"/>
    <n v="4089.2"/>
    <n v="4089.2"/>
    <n v="0.78188798554652206"/>
    <n v="0.8697876447876447"/>
    <n v="0.8697876447876447"/>
    <n v="0.18649624060150374"/>
    <n v="0.21906859660163619"/>
    <n v="0.21906859660163619"/>
    <n v="-5.5450475255584532E-2"/>
    <x v="349"/>
    <x v="349"/>
    <x v="349"/>
    <x v="349"/>
    <n v="306.24"/>
    <n v="913.6"/>
    <n v="915"/>
    <n v="706.64"/>
    <n v="1509.3"/>
    <n v="1509.3"/>
    <n v="1129.3"/>
    <n v="1955.8"/>
    <n v="1955.8"/>
    <n v="1955.8"/>
    <n v="1955.8"/>
    <n v="2.9324712643678157"/>
    <n v="1.1625766199649739"/>
    <n v="1.1592677595628416"/>
    <n v="0.70423412204234126"/>
    <n v="0.30903730206055791"/>
    <n v="0.30903730206055791"/>
    <n v="6.6395112016293292E-2"/>
    <n v="1.0190203497290145E-2"/>
    <x v="348"/>
    <n v="1.0190203497290145E-2"/>
    <x v="348"/>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x v="12"/>
    <n v="-0.31506849315068491"/>
    <x v="7"/>
    <n v="855.72"/>
    <n v="860.25"/>
    <n v="865"/>
    <n v="1100"/>
    <n v="1147.0899999999999"/>
    <n v="1150"/>
    <n v="1120.1199999999999"/>
    <n v="1403.44"/>
    <n v="1403.44"/>
    <n v="1403.44"/>
    <n v="1403.44"/>
    <n v="0.10995419062310091"/>
    <n v="0.62565533275210694"/>
    <n v="0.61672832369942199"/>
    <n v="-0.13653636363636368"/>
    <n v="0.2191458386002843"/>
    <n v="0.21606086956521742"/>
    <n v="-0.15204620933471411"/>
    <n v="-3.5412985236276773E-3"/>
    <x v="348"/>
    <n v="-3.5412985236276773E-3"/>
    <x v="348"/>
    <n v="24"/>
    <n v="7"/>
    <n v="19"/>
    <n v="5"/>
    <x v="161"/>
    <x v="117"/>
    <s v="No star"/>
    <s v="No star"/>
    <s v="No star"/>
    <s v="ODF++"/>
    <s v="ODF++"/>
    <s v="ODF++"/>
    <n v="1204.28"/>
    <n v="1500"/>
    <n v="80.290000000000006"/>
    <n v="500"/>
    <n v="1500"/>
    <n v="33.33"/>
    <n v="1291"/>
    <n v="1500"/>
    <n v="86.07"/>
    <n v="949.81"/>
    <n v="1500"/>
    <n v="63.32"/>
    <n v="3945.1"/>
    <n v="6000"/>
    <n v="65.75"/>
    <n v="1975.73"/>
    <n v="2400"/>
    <n v="82.32"/>
    <n v="1975.73"/>
    <n v="2400"/>
    <n v="82.322083333333325"/>
    <n v="1398.47"/>
    <n v="1800"/>
    <n v="77.69"/>
    <n v="1398.47"/>
    <n v="1800"/>
    <n v="77.692777777777778"/>
    <n v="500"/>
    <n v="1800"/>
    <n v="27.78"/>
    <n v="500"/>
    <n v="1800"/>
    <n v="27.777777777777779"/>
    <n v="3874.2"/>
    <n v="6000"/>
    <n v="64.569999999999993"/>
    <n v="3874.2"/>
    <n v="6000"/>
    <n v="64.569999999999993"/>
    <n v="1704.28"/>
    <n v="3000"/>
    <n v="56.81"/>
    <n v="2475.73"/>
    <n v="4200"/>
    <n v="58.95"/>
    <n v="2475.73"/>
    <n v="4200"/>
    <n v="58.945952380952384"/>
  </r>
  <r>
    <n v="356"/>
    <x v="355"/>
    <s v="Pune"/>
    <s v="Pune"/>
    <n v="3124458"/>
    <x v="4"/>
    <n v="2214"/>
    <n v="2072"/>
    <n v="2072"/>
    <n v="3325"/>
    <n v="3178"/>
    <n v="3178"/>
    <n v="4176.7"/>
    <n v="4089.2"/>
    <n v="4089.2"/>
    <n v="4089.2"/>
    <n v="4089.2"/>
    <n v="1.0222719060523939"/>
    <n v="1.3653185328185327"/>
    <n v="1.3653185328185327"/>
    <n v="0.34655939849624073"/>
    <n v="0.54214600377595956"/>
    <n v="0.54214600377595956"/>
    <n v="7.1973088802164534E-2"/>
    <x v="350"/>
    <x v="350"/>
    <x v="350"/>
    <x v="350"/>
    <n v="306.24"/>
    <n v="913.6"/>
    <n v="915"/>
    <n v="706.64"/>
    <n v="1509.3"/>
    <n v="1509.3"/>
    <n v="1129.3"/>
    <n v="1955.8"/>
    <n v="1955.8"/>
    <n v="1955.8"/>
    <n v="1955.8"/>
    <n v="3.145800679205851"/>
    <n v="1.4720665499124344"/>
    <n v="1.4682841530054644"/>
    <n v="0.79668572398958437"/>
    <n v="0.49637580335254761"/>
    <n v="0.49637580335254761"/>
    <n v="0.12424510758877176"/>
    <n v="0.15476020042949182"/>
    <x v="349"/>
    <n v="0.15476020042949182"/>
    <x v="349"/>
    <n v="232.44"/>
    <n v="298.10000000000002"/>
    <n v="295"/>
    <n v="421.09"/>
    <n v="522.70000000000005"/>
    <n v="525"/>
    <n v="710"/>
    <n v="730"/>
    <n v="730"/>
    <n v="730"/>
    <n v="730"/>
    <n v="3.7324040612631215"/>
    <n v="2.6900369003690034"/>
    <n v="2.7288135593220337"/>
    <n v="1.6122681612006937"/>
    <n v="1.1044576238760282"/>
    <n v="1.0952380952380953"/>
    <n v="0.54929577464788737"/>
    <n v="0.50684931506849318"/>
    <x v="21"/>
    <n v="0.50684931506849318"/>
    <x v="13"/>
    <n v="855.72"/>
    <n v="860.25"/>
    <n v="865"/>
    <n v="1100"/>
    <n v="1147.0899999999999"/>
    <n v="1150"/>
    <n v="1120.1199999999999"/>
    <n v="1403.44"/>
    <n v="1403.44"/>
    <n v="1403.44"/>
    <n v="1403.44"/>
    <n v="0.1740990043472164"/>
    <n v="0.79303690787561765"/>
    <n v="0.78319075144508676"/>
    <n v="-8.6636363636363595E-2"/>
    <n v="0.34467217044870074"/>
    <n v="0.34126956521739132"/>
    <n v="-0.10304253115737587"/>
    <n v="9.9056603773584884E-2"/>
    <x v="349"/>
    <n v="9.9056603773584884E-2"/>
    <x v="349"/>
    <n v="15"/>
    <n v="4"/>
    <n v="5"/>
    <n v="2"/>
    <x v="130"/>
    <x v="140"/>
    <s v="3 star"/>
    <s v="3 star"/>
    <s v="3 star"/>
    <s v="ODF++"/>
    <s v="ODF++"/>
    <s v="ODF++"/>
    <n v="1269.6099999999999"/>
    <n v="1500"/>
    <n v="84.64"/>
    <n v="1100"/>
    <n v="1500"/>
    <n v="73.33"/>
    <n v="1103"/>
    <n v="1500"/>
    <n v="73.53"/>
    <n v="1004.7"/>
    <n v="1500"/>
    <n v="66.98"/>
    <n v="4477.3100000000004"/>
    <n v="6000"/>
    <n v="74.62"/>
    <n v="2258.48"/>
    <n v="2400"/>
    <n v="94.1"/>
    <n v="2258.48"/>
    <n v="2400"/>
    <n v="94.103333333333339"/>
    <n v="1542.46"/>
    <n v="1800"/>
    <n v="85.69"/>
    <n v="1542.46"/>
    <n v="1800"/>
    <n v="85.692222222222227"/>
    <n v="1100"/>
    <n v="1800"/>
    <n v="61.11"/>
    <n v="1100"/>
    <n v="1800"/>
    <n v="61.111111111111114"/>
    <n v="4900.9399999999996"/>
    <n v="6000"/>
    <n v="81.680000000000007"/>
    <n v="4900.9399999999996"/>
    <n v="6000"/>
    <n v="81.682333333333318"/>
    <n v="2369.61"/>
    <n v="3000"/>
    <n v="78.989999999999995"/>
    <n v="3358.48"/>
    <n v="4200"/>
    <n v="79.959999999999994"/>
    <n v="3358.48"/>
    <n v="4200"/>
    <n v="79.96380952380953"/>
  </r>
  <r>
    <n v="357"/>
    <x v="356"/>
    <s v="Pune"/>
    <s v="Pune"/>
    <s v="Not required"/>
    <x v="6"/>
    <n v="2214"/>
    <n v="2072"/>
    <n v="2072"/>
    <n v="3325"/>
    <n v="3178"/>
    <n v="3178"/>
    <s v="NA"/>
    <s v="NA"/>
    <s v="NA"/>
    <s v="NA"/>
    <s v="NA"/>
    <n v="-1"/>
    <n v="-1"/>
    <n v="-1"/>
    <n v="-1"/>
    <n v="-1"/>
    <n v="-1"/>
    <e v="#VALUE!"/>
    <x v="224"/>
    <x v="224"/>
    <x v="224"/>
    <x v="224"/>
    <n v="306.24"/>
    <n v="913.6"/>
    <n v="915"/>
    <n v="706.64"/>
    <n v="1509.3"/>
    <n v="1509.3"/>
    <m/>
    <m/>
    <m/>
    <m/>
    <m/>
    <n v="-1"/>
    <n v="-1"/>
    <n v="-1"/>
    <n v="-1"/>
    <n v="-1"/>
    <n v="-1"/>
    <e v="#DIV/0!"/>
    <e v="#DIV/0!"/>
    <x v="223"/>
    <e v="#DIV/0!"/>
    <x v="223"/>
    <n v="232.44"/>
    <n v="298.10000000000002"/>
    <n v="295"/>
    <n v="421.09"/>
    <n v="522.70000000000005"/>
    <n v="525"/>
    <m/>
    <m/>
    <m/>
    <m/>
    <m/>
    <n v="-1"/>
    <n v="-1"/>
    <n v="-1"/>
    <n v="-1"/>
    <n v="-1"/>
    <n v="-1"/>
    <e v="#DIV/0!"/>
    <e v="#DIV/0!"/>
    <x v="22"/>
    <e v="#DIV/0!"/>
    <x v="14"/>
    <n v="855.72"/>
    <n v="860.25"/>
    <n v="865"/>
    <n v="1100"/>
    <n v="1147.0899999999999"/>
    <n v="1150"/>
    <m/>
    <m/>
    <m/>
    <m/>
    <m/>
    <n v="-1"/>
    <n v="-1"/>
    <n v="-1"/>
    <n v="-1"/>
    <n v="-1"/>
    <n v="-1"/>
    <e v="#DIV/0!"/>
    <e v="#DIV/0!"/>
    <x v="223"/>
    <e v="#DIV/0!"/>
    <x v="223"/>
    <m/>
    <m/>
    <m/>
    <m/>
    <x v="43"/>
    <x v="41"/>
    <s v="No star"/>
    <m/>
    <m/>
    <s v="No ODF"/>
    <m/>
    <m/>
    <m/>
    <m/>
    <m/>
    <m/>
    <m/>
    <m/>
    <m/>
    <m/>
    <m/>
    <m/>
    <m/>
    <m/>
    <m/>
    <m/>
    <m/>
    <m/>
    <n v="2400"/>
    <n v="0"/>
    <m/>
    <n v="2400"/>
    <n v="0"/>
    <m/>
    <n v="1800"/>
    <n v="0"/>
    <m/>
    <n v="1800"/>
    <n v="0"/>
    <m/>
    <n v="1800"/>
    <n v="0"/>
    <m/>
    <n v="1800"/>
    <n v="0"/>
    <m/>
    <n v="6000"/>
    <n v="0"/>
    <m/>
    <n v="6000"/>
    <n v="0"/>
    <n v="0"/>
    <n v="0"/>
    <m/>
    <n v="0"/>
    <n v="4200"/>
    <n v="0"/>
    <n v="0"/>
    <n v="4200"/>
    <n v="0"/>
  </r>
  <r>
    <n v="358"/>
    <x v="357"/>
    <s v="Pune"/>
    <s v="Pune"/>
    <n v="25146"/>
    <x v="2"/>
    <n v="2214"/>
    <n v="2072"/>
    <n v="2072"/>
    <n v="3325"/>
    <n v="3178"/>
    <n v="3178"/>
    <n v="3400"/>
    <n v="3298.6"/>
    <n v="3298.6"/>
    <n v="4601.3999999999996"/>
    <n v="4601.3999999999996"/>
    <n v="1.9358626919602585E-2"/>
    <n v="0.41514961389961391"/>
    <n v="0.41514961389961391"/>
    <n v="-0.32124511278195483"/>
    <n v="-7.7347388294524838E-2"/>
    <n v="-7.7347388294524838E-2"/>
    <n v="-0.33621764705882351"/>
    <x v="351"/>
    <x v="351"/>
    <x v="351"/>
    <x v="351"/>
    <n v="306.24"/>
    <n v="913.6"/>
    <n v="915"/>
    <n v="706.64"/>
    <n v="1509.3"/>
    <n v="1509.3"/>
    <n v="737.03"/>
    <n v="1543.8"/>
    <n v="1543.8"/>
    <n v="2033.9"/>
    <n v="2033.9"/>
    <n v="0.59368469174503657"/>
    <n v="0.57540499124343247"/>
    <n v="0.5729945355191256"/>
    <n v="-0.30933714479791685"/>
    <n v="-4.6385741734578941E-2"/>
    <n v="-4.6385741734578941E-2"/>
    <n v="-0.33781528567358177"/>
    <n v="-6.7696592822904522E-2"/>
    <x v="350"/>
    <n v="-0.29234967304193921"/>
    <x v="350"/>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x v="9"/>
    <n v="-0.72727272727272729"/>
    <x v="1"/>
    <n v="855.72"/>
    <n v="860.25"/>
    <n v="865"/>
    <n v="1100"/>
    <n v="1147.0899999999999"/>
    <n v="1150"/>
    <n v="1114.93"/>
    <n v="1184.79"/>
    <n v="1184.79"/>
    <n v="1531.86"/>
    <n v="1531.86"/>
    <n v="5.4585612116112653E-2"/>
    <n v="0.38667829119442032"/>
    <n v="0.37906358381502903"/>
    <n v="-0.17960909090909097"/>
    <n v="3.992711992956105E-2"/>
    <n v="3.7295652173913132E-2"/>
    <n v="-0.19059492524194352"/>
    <n v="6.8366545970173082E-3"/>
    <x v="350"/>
    <n v="-0.22128001253378235"/>
    <x v="350"/>
    <n v="219"/>
    <n v="101"/>
    <n v="113"/>
    <n v="69"/>
    <x v="201"/>
    <x v="94"/>
    <s v="No star"/>
    <s v="No star"/>
    <s v="No star"/>
    <s v="ODF"/>
    <s v="ODF+"/>
    <s v="ODF+"/>
    <n v="488.05"/>
    <n v="1500"/>
    <n v="32.54"/>
    <n v="200"/>
    <n v="1500"/>
    <n v="13.33"/>
    <n v="666.38"/>
    <n v="1500"/>
    <n v="44.43"/>
    <n v="902.43"/>
    <n v="1500"/>
    <n v="60.16"/>
    <n v="2256.86"/>
    <n v="6000"/>
    <n v="37.61"/>
    <n v="1439.29"/>
    <n v="2400"/>
    <n v="59.97"/>
    <n v="1439.29"/>
    <n v="2400"/>
    <n v="59.970416666666672"/>
    <n v="1192.8900000000001"/>
    <n v="1800"/>
    <n v="66.27"/>
    <n v="1192.8900000000001"/>
    <n v="1800"/>
    <n v="66.271666666666675"/>
    <n v="300"/>
    <n v="1800"/>
    <n v="16.670000000000002"/>
    <n v="300"/>
    <n v="1800"/>
    <n v="16.666666666666664"/>
    <n v="2932.19"/>
    <n v="6000"/>
    <n v="48.87"/>
    <n v="2932.19"/>
    <n v="6000"/>
    <n v="48.869833333333332"/>
    <n v="688.05"/>
    <n v="3000"/>
    <n v="22.94"/>
    <n v="1739.29"/>
    <n v="4200"/>
    <n v="41.41"/>
    <n v="1739.29"/>
    <n v="4200"/>
    <n v="41.411666666666662"/>
  </r>
  <r>
    <n v="359"/>
    <x v="358"/>
    <s v="Pune"/>
    <s v="Pune"/>
    <n v="31821"/>
    <x v="2"/>
    <n v="2214"/>
    <n v="2072"/>
    <n v="2072"/>
    <n v="3325"/>
    <n v="3178"/>
    <n v="3178"/>
    <n v="3400"/>
    <n v="3298.6"/>
    <n v="3298.6"/>
    <n v="4601.3999999999996"/>
    <n v="4601.3999999999996"/>
    <n v="1.3804245709123759"/>
    <n v="1.3471525096525097"/>
    <n v="1.3471525096525097"/>
    <n v="0.58504060150375947"/>
    <n v="0.5303020767778478"/>
    <n v="0.5303020767778478"/>
    <n v="0.55007647058823539"/>
    <x v="352"/>
    <x v="352"/>
    <x v="352"/>
    <x v="352"/>
    <n v="306.24"/>
    <n v="913.6"/>
    <n v="915"/>
    <n v="706.64"/>
    <n v="1509.3"/>
    <n v="1509.3"/>
    <n v="737.03"/>
    <n v="1543.8"/>
    <n v="1543.8"/>
    <n v="2033.9"/>
    <n v="2033.9"/>
    <n v="3.3431295715778471"/>
    <n v="1.3850043782837129"/>
    <n v="1.3813551912568307"/>
    <n v="0.88220310200384922"/>
    <n v="0.44367587623401583"/>
    <n v="0.44367587623401583"/>
    <n v="0.80459411421516092"/>
    <n v="0.41141339551755418"/>
    <x v="351"/>
    <n v="7.1311273907271724E-2"/>
    <x v="351"/>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6186836815780864"/>
    <n v="0.84174367916303383"/>
    <n v="0.8316300578034681"/>
    <n v="0.2592181818181819"/>
    <n v="0.38119938278600635"/>
    <n v="0.37770434782608686"/>
    <n v="0.24235602235117901"/>
    <n v="0.33724963917656287"/>
    <x v="351"/>
    <n v="3.4272061415534058E-2"/>
    <x v="351"/>
    <n v="1"/>
    <n v="1"/>
    <n v="2"/>
    <n v="2"/>
    <x v="234"/>
    <x v="140"/>
    <s v="3 star"/>
    <s v="3 star"/>
    <s v="3 star"/>
    <s v="ODF++"/>
    <s v="ODF++"/>
    <s v="ODF++"/>
    <n v="1330.04"/>
    <n v="1500"/>
    <n v="88.67"/>
    <n v="1100"/>
    <n v="1500"/>
    <n v="73.33"/>
    <n v="1455.08"/>
    <n v="1500"/>
    <n v="97.01"/>
    <n v="1385.14"/>
    <n v="1500"/>
    <n v="92.34"/>
    <n v="5270.26"/>
    <n v="6000"/>
    <n v="87.84"/>
    <n v="2178.94"/>
    <n v="2400"/>
    <n v="90.79"/>
    <n v="2178.94"/>
    <n v="2400"/>
    <n v="90.789166666666659"/>
    <n v="1584.36"/>
    <n v="1800"/>
    <n v="88.02"/>
    <n v="1584.36"/>
    <n v="1800"/>
    <n v="88.02"/>
    <n v="1100"/>
    <n v="1800"/>
    <n v="61.11"/>
    <n v="1100"/>
    <n v="1800"/>
    <n v="61.111111111111114"/>
    <n v="4863.3"/>
    <n v="6000"/>
    <n v="81.06"/>
    <n v="4863.3"/>
    <n v="6000"/>
    <n v="81.054999999999993"/>
    <n v="2430.04"/>
    <n v="3000"/>
    <n v="81"/>
    <n v="3278.94"/>
    <n v="4200"/>
    <n v="78.069999999999993"/>
    <n v="3278.94"/>
    <n v="4200"/>
    <n v="78.070000000000007"/>
  </r>
  <r>
    <n v="360"/>
    <x v="359"/>
    <s v="Pune"/>
    <s v="Pune"/>
    <n v="37111"/>
    <x v="2"/>
    <n v="2214"/>
    <n v="2072"/>
    <n v="2072"/>
    <n v="3325"/>
    <n v="3178"/>
    <n v="3178"/>
    <n v="3400"/>
    <n v="3298.6"/>
    <n v="3298.6"/>
    <n v="4601.3999999999996"/>
    <n v="4601.3999999999996"/>
    <n v="0.98229900632339673"/>
    <n v="1.2331322393822395"/>
    <n v="1.2331322393822395"/>
    <n v="0.31994285714285725"/>
    <n v="0.4559628697293896"/>
    <n v="0.4559628697293896"/>
    <n v="0.29082647058823541"/>
    <x v="353"/>
    <x v="353"/>
    <x v="353"/>
    <x v="353"/>
    <n v="306.24"/>
    <n v="913.6"/>
    <n v="915"/>
    <n v="706.64"/>
    <n v="1509.3"/>
    <n v="1509.3"/>
    <n v="737.03"/>
    <n v="1543.8"/>
    <n v="1543.8"/>
    <n v="2033.9"/>
    <n v="2033.9"/>
    <n v="2.9706439393939394"/>
    <n v="1.2172285464098072"/>
    <n v="1.2138360655737706"/>
    <n v="0.72077719913959026"/>
    <n v="0.34211886304909572"/>
    <n v="0.34211886304909572"/>
    <n v="0.64982429480482484"/>
    <n v="0.31212592304702691"/>
    <x v="352"/>
    <n v="-4.0513299572250399E-3"/>
    <x v="352"/>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x v="18"/>
    <n v="0"/>
    <x v="5"/>
    <n v="855.72"/>
    <n v="860.25"/>
    <n v="865"/>
    <n v="1100"/>
    <n v="1147.0899999999999"/>
    <n v="1150"/>
    <n v="1114.93"/>
    <n v="1184.79"/>
    <n v="1184.79"/>
    <n v="1531.86"/>
    <n v="1531.86"/>
    <n v="0.47092506894778668"/>
    <n v="0.7452833478639932"/>
    <n v="0.73569942196531801"/>
    <n v="0.1442727272727273"/>
    <n v="0.30885981047694622"/>
    <n v="0.30554782608695663"/>
    <n v="0.1289497995389845"/>
    <n v="0.26721191097156471"/>
    <x v="352"/>
    <n v="-1.9897379656104209E-2"/>
    <x v="352"/>
    <n v="16"/>
    <n v="15"/>
    <n v="5"/>
    <n v="4"/>
    <x v="130"/>
    <x v="139"/>
    <s v="No star"/>
    <s v="3 star"/>
    <s v="3 star"/>
    <s v="ODF++"/>
    <s v="ODF++"/>
    <s v="ODF++"/>
    <n v="1215.97"/>
    <n v="1500"/>
    <n v="81.06"/>
    <n v="500"/>
    <n v="1500"/>
    <n v="33.33"/>
    <n v="1414.13"/>
    <n v="1500"/>
    <n v="94.28"/>
    <n v="1258.7"/>
    <n v="1500"/>
    <n v="83.91"/>
    <n v="4388.8100000000004"/>
    <n v="6000"/>
    <n v="73.150000000000006"/>
    <n v="2025.66"/>
    <n v="2400"/>
    <n v="84.4"/>
    <n v="2025.66"/>
    <n v="2400"/>
    <n v="84.402500000000003"/>
    <n v="1501.38"/>
    <n v="1800"/>
    <n v="83.41"/>
    <n v="1501.38"/>
    <n v="1800"/>
    <n v="83.410000000000011"/>
    <n v="1100"/>
    <n v="1800"/>
    <n v="61.11"/>
    <n v="1100"/>
    <n v="1800"/>
    <n v="61.111111111111114"/>
    <n v="4627.05"/>
    <n v="6000"/>
    <n v="77.12"/>
    <n v="4627.05"/>
    <n v="6000"/>
    <n v="77.117500000000007"/>
    <n v="1715.97"/>
    <n v="3000"/>
    <n v="57.2"/>
    <n v="3125.66"/>
    <n v="4200"/>
    <n v="74.42"/>
    <n v="3125.66"/>
    <n v="4200"/>
    <n v="74.420476190476194"/>
  </r>
  <r>
    <n v="361"/>
    <x v="360"/>
    <s v="Pune"/>
    <s v="Pune"/>
    <n v="56435"/>
    <x v="1"/>
    <n v="2214"/>
    <n v="2072"/>
    <n v="2072"/>
    <n v="3325"/>
    <n v="3178"/>
    <n v="3178"/>
    <n v="3595.3"/>
    <n v="3469.2"/>
    <n v="3469.2"/>
    <n v="4328.8"/>
    <n v="4328.8"/>
    <n v="0.90558717253839216"/>
    <n v="0.84924710424710415"/>
    <n v="0.84924710424710415"/>
    <n v="0.26886315789473691"/>
    <n v="0.2056765261170547"/>
    <n v="0.2056765261170547"/>
    <n v="0.17346813895919674"/>
    <x v="354"/>
    <x v="354"/>
    <x v="354"/>
    <x v="354"/>
    <n v="306.24"/>
    <n v="913.6"/>
    <n v="915"/>
    <n v="706.64"/>
    <n v="1509.3"/>
    <n v="1509.3"/>
    <n v="829.22"/>
    <n v="1623.2"/>
    <n v="1623.2"/>
    <n v="1999.6"/>
    <n v="1999.6"/>
    <n v="2.7960423197492164"/>
    <n v="0.89303852889667246"/>
    <n v="0.89014207650273225"/>
    <n v="0.64510924940563796"/>
    <n v="0.14588219704498778"/>
    <n v="0.14588219704498778"/>
    <n v="0.40191987651045558"/>
    <n v="6.5475603745687519E-2"/>
    <x v="353"/>
    <n v="-0.13508701740348064"/>
    <x v="353"/>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x v="10"/>
    <n v="-0.36363636363636365"/>
    <x v="4"/>
    <n v="855.72"/>
    <n v="860.25"/>
    <n v="865"/>
    <n v="1100"/>
    <n v="1147.0899999999999"/>
    <n v="1150"/>
    <n v="1163.58"/>
    <n v="1243.93"/>
    <n v="1243.93"/>
    <n v="1508.87"/>
    <n v="1508.87"/>
    <n v="0.42386528303650728"/>
    <n v="0.62994478349317073"/>
    <n v="0.62099421965317925"/>
    <n v="0.10766363636363642"/>
    <n v="0.22236267424526426"/>
    <n v="0.21926956521739138"/>
    <n v="4.7139002045411695E-2"/>
    <n v="0.12720169141350399"/>
    <x v="353"/>
    <n v="-7.0721798431939015E-2"/>
    <x v="353"/>
    <n v="9"/>
    <n v="9"/>
    <n v="18"/>
    <n v="17"/>
    <x v="191"/>
    <x v="162"/>
    <s v="No star"/>
    <s v="1 star"/>
    <s v="1 star"/>
    <s v="ODF++"/>
    <s v="ODF++"/>
    <s v="ODF++"/>
    <n v="1162.5"/>
    <n v="1500"/>
    <n v="77.5"/>
    <n v="500"/>
    <n v="1500"/>
    <n v="33.33"/>
    <n v="1338.04"/>
    <n v="1500"/>
    <n v="89.2"/>
    <n v="1218.43"/>
    <n v="1500"/>
    <n v="81.23"/>
    <n v="4218.97"/>
    <n v="6000"/>
    <n v="70.319999999999993"/>
    <n v="1729.48"/>
    <n v="2400"/>
    <n v="72.06"/>
    <n v="1729.48"/>
    <n v="2400"/>
    <n v="72.061666666666667"/>
    <n v="1402.16"/>
    <n v="1800"/>
    <n v="77.900000000000006"/>
    <n v="1402.16"/>
    <n v="1800"/>
    <n v="77.897777777777776"/>
    <n v="700"/>
    <n v="1800"/>
    <n v="38.89"/>
    <n v="700"/>
    <n v="1800"/>
    <n v="38.888888888888893"/>
    <n v="3831.64"/>
    <n v="6000"/>
    <n v="63.86"/>
    <n v="3831.64"/>
    <n v="6000"/>
    <n v="63.860666666666667"/>
    <n v="1662.5"/>
    <n v="3000"/>
    <n v="55.42"/>
    <n v="2429.48"/>
    <n v="4200"/>
    <n v="57.84"/>
    <n v="2429.48"/>
    <n v="4200"/>
    <n v="57.84476190476191"/>
  </r>
  <r>
    <n v="362"/>
    <x v="361"/>
    <s v="Pune"/>
    <s v="Pune"/>
    <n v="15141"/>
    <x v="3"/>
    <n v="2214"/>
    <n v="2072"/>
    <n v="2072"/>
    <n v="3325"/>
    <n v="3178"/>
    <n v="3178"/>
    <n v="3070.1"/>
    <n v="2928.3"/>
    <n v="2928.3"/>
    <n v="4349.2"/>
    <n v="4349.2"/>
    <n v="-1"/>
    <n v="0.40276061776061778"/>
    <n v="0.40276061776061778"/>
    <n v="-1"/>
    <n v="-8.5424795468848333E-2"/>
    <n v="-8.5424795468848333E-2"/>
    <n v="-1"/>
    <x v="355"/>
    <x v="355"/>
    <x v="355"/>
    <x v="355"/>
    <n v="306.24"/>
    <n v="913.6"/>
    <n v="915"/>
    <n v="706.64"/>
    <n v="1509.3"/>
    <n v="1509.3"/>
    <n v="593.21"/>
    <n v="1412.08"/>
    <n v="1412.08"/>
    <n v="1984.11"/>
    <n v="1984.11"/>
    <n v="-1"/>
    <n v="1.026477670753065"/>
    <n v="1.023377049180328"/>
    <n v="-1"/>
    <n v="0.22665474060822907"/>
    <n v="0.22665474060822907"/>
    <n v="-1"/>
    <n v="0.31110843578267533"/>
    <x v="354"/>
    <n v="-6.689145259083408E-2"/>
    <x v="354"/>
    <n v="232.44"/>
    <n v="298.10000000000002"/>
    <n v="295"/>
    <n v="421.09"/>
    <n v="522.70000000000005"/>
    <n v="525"/>
    <n v="365.77"/>
    <n v="453.88"/>
    <n v="453.88"/>
    <n v="1100"/>
    <n v="1100"/>
    <n v="-1"/>
    <n v="-1"/>
    <n v="-1"/>
    <n v="-1"/>
    <n v="-1"/>
    <n v="-1"/>
    <n v="-1"/>
    <n v="-1"/>
    <x v="11"/>
    <n v="-1"/>
    <x v="6"/>
    <n v="855.72"/>
    <n v="860.25"/>
    <n v="865"/>
    <n v="1100"/>
    <n v="1147.0899999999999"/>
    <n v="1150"/>
    <n v="1056.55"/>
    <n v="1062.31"/>
    <n v="1062.31"/>
    <n v="1484.95"/>
    <n v="1484.95"/>
    <n v="-1"/>
    <n v="0.22653879686137762"/>
    <n v="0.2198034682080926"/>
    <n v="-1"/>
    <n v="-8.0168077483022099E-2"/>
    <n v="-8.2495652173912942E-2"/>
    <n v="-1"/>
    <n v="-6.7588557012546588E-3"/>
    <x v="354"/>
    <n v="-0.2894508232600424"/>
    <x v="354"/>
    <s v="not available"/>
    <s v="not available"/>
    <n v="179"/>
    <n v="93"/>
    <x v="240"/>
    <x v="142"/>
    <s v="No star"/>
    <s v="No star"/>
    <s v="No star"/>
    <s v="No ODF"/>
    <s v="No ODF"/>
    <s v="No ODF"/>
    <m/>
    <n v="1500"/>
    <n v="0"/>
    <m/>
    <n v="1500"/>
    <n v="0"/>
    <m/>
    <n v="1500"/>
    <n v="0"/>
    <m/>
    <n v="1500"/>
    <n v="0"/>
    <m/>
    <n v="6000"/>
    <n v="0"/>
    <n v="1851.39"/>
    <n v="2400"/>
    <n v="77.14"/>
    <n v="1851.39"/>
    <n v="2400"/>
    <n v="77.141249999999999"/>
    <n v="1055.1300000000001"/>
    <n v="1800"/>
    <n v="58.62"/>
    <n v="1055.1300000000001"/>
    <n v="1800"/>
    <n v="58.618333333333339"/>
    <n v="0"/>
    <n v="1800"/>
    <n v="0"/>
    <n v="0"/>
    <n v="1800"/>
    <n v="0"/>
    <n v="2906.52"/>
    <n v="6000"/>
    <n v="48.44"/>
    <n v="2906.52"/>
    <n v="6000"/>
    <n v="48.442"/>
    <n v="0"/>
    <n v="3000"/>
    <n v="0"/>
    <n v="1851.39"/>
    <n v="4200"/>
    <n v="44.08"/>
    <n v="1851.39"/>
    <n v="4200"/>
    <n v="44.080714285714286"/>
  </r>
  <r>
    <n v="363"/>
    <x v="362"/>
    <s v="Sangli"/>
    <s v="Pune"/>
    <n v="37105"/>
    <x v="2"/>
    <n v="2214"/>
    <n v="2072"/>
    <n v="2072"/>
    <n v="3325"/>
    <n v="3178"/>
    <n v="3178"/>
    <n v="3400"/>
    <n v="3298.6"/>
    <n v="3298.6"/>
    <n v="4601.3999999999996"/>
    <n v="4601.3999999999996"/>
    <n v="0.68949412827461609"/>
    <n v="1.0924131274131272"/>
    <n v="1.0924131274131272"/>
    <n v="0.12497443609022556"/>
    <n v="0.3642164883574574"/>
    <n v="0.3642164883574574"/>
    <n v="0.10015882352941176"/>
    <x v="356"/>
    <x v="356"/>
    <x v="356"/>
    <x v="356"/>
    <n v="306.24"/>
    <n v="913.6"/>
    <n v="915"/>
    <n v="706.64"/>
    <n v="1509.3"/>
    <n v="1509.3"/>
    <n v="737.03"/>
    <n v="1543.8"/>
    <n v="1543.8"/>
    <n v="2033.9"/>
    <n v="2033.9"/>
    <n v="2.62042842215256"/>
    <n v="1.0628502626970227"/>
    <n v="1.0596939890710382"/>
    <n v="0.56900260387184431"/>
    <n v="0.24867156960180212"/>
    <n v="0.24867156960180212"/>
    <n v="0.50430783007475966"/>
    <n v="0.22076693872263242"/>
    <x v="355"/>
    <n v="-7.3395938836717731E-2"/>
    <x v="355"/>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x v="18"/>
    <n v="0"/>
    <x v="5"/>
    <n v="855.72"/>
    <n v="860.25"/>
    <n v="865"/>
    <n v="1100"/>
    <n v="1147.0899999999999"/>
    <n v="1150"/>
    <n v="1114.93"/>
    <n v="1184.79"/>
    <n v="1184.79"/>
    <n v="1531.86"/>
    <n v="1531.86"/>
    <n v="0.16007572570466977"/>
    <n v="0.57031095611740756"/>
    <n v="0.56168786127167614"/>
    <n v="-9.7545454545454505E-2"/>
    <n v="0.17764081283944591"/>
    <n v="0.17466086956521731"/>
    <n v="-0.10963020099916587"/>
    <n v="0.14016829986748702"/>
    <x v="355"/>
    <n v="-0.11815701173736504"/>
    <x v="355"/>
    <n v="38"/>
    <n v="31"/>
    <n v="12"/>
    <n v="11"/>
    <x v="192"/>
    <x v="80"/>
    <s v="1 star"/>
    <s v="3 star"/>
    <s v="3 star"/>
    <s v="ODF+"/>
    <s v="ODF++"/>
    <s v="ODF++"/>
    <n v="1108.72"/>
    <n v="1500"/>
    <n v="73.91"/>
    <n v="500"/>
    <n v="1500"/>
    <n v="33.33"/>
    <n v="1139.1300000000001"/>
    <n v="1500"/>
    <n v="75.94"/>
    <n v="992.7"/>
    <n v="1500"/>
    <n v="66.180000000000007"/>
    <n v="3740.54"/>
    <n v="6000"/>
    <n v="62.34"/>
    <n v="1884.62"/>
    <n v="2400"/>
    <n v="78.53"/>
    <n v="1884.62"/>
    <n v="2400"/>
    <n v="78.525833333333324"/>
    <n v="1350.86"/>
    <n v="1800"/>
    <n v="75.05"/>
    <n v="1350.86"/>
    <n v="1800"/>
    <n v="75.047777777777767"/>
    <n v="1100"/>
    <n v="1800"/>
    <n v="61.11"/>
    <n v="1100"/>
    <n v="1800"/>
    <n v="61.111111111111114"/>
    <n v="4335.4799999999996"/>
    <n v="6000"/>
    <n v="72.260000000000005"/>
    <n v="4335.4799999999996"/>
    <n v="6000"/>
    <n v="72.257999999999996"/>
    <n v="1608.72"/>
    <n v="3000"/>
    <n v="53.62"/>
    <n v="2984.62"/>
    <n v="4200"/>
    <n v="71.06"/>
    <n v="2984.62"/>
    <n v="4200"/>
    <n v="71.062380952380948"/>
  </r>
  <r>
    <n v="364"/>
    <x v="363"/>
    <s v="Sangli"/>
    <s v="Pune"/>
    <n v="36336"/>
    <x v="2"/>
    <n v="2214"/>
    <n v="2072"/>
    <n v="2072"/>
    <n v="3325"/>
    <n v="3178"/>
    <n v="3178"/>
    <n v="3400"/>
    <n v="3298.6"/>
    <n v="3298.6"/>
    <n v="4601.3999999999996"/>
    <n v="4601.3999999999996"/>
    <n v="0.34305329719963867"/>
    <n v="0.27480212355212347"/>
    <n v="0.27480212355212347"/>
    <n v="-0.10570827067669174"/>
    <n v="-0.16885147891755825"/>
    <n v="-0.16885147891755825"/>
    <n v="-0.12543529411764706"/>
    <x v="357"/>
    <x v="357"/>
    <x v="357"/>
    <x v="357"/>
    <n v="306.24"/>
    <n v="913.6"/>
    <n v="915"/>
    <n v="706.64"/>
    <n v="1509.3"/>
    <n v="1509.3"/>
    <n v="737.03"/>
    <n v="1543.8"/>
    <n v="1543.8"/>
    <n v="2033.9"/>
    <n v="2033.9"/>
    <n v="0.26475966562173453"/>
    <n v="0.57985989492119072"/>
    <n v="0.57744262295081961"/>
    <n v="-0.45188497679157702"/>
    <n v="-4.3689127410057683E-2"/>
    <n v="-4.3689127410057683E-2"/>
    <n v="-0.47448543478555827"/>
    <n v="-6.5060240963855459E-2"/>
    <x v="356"/>
    <n v="-0.29034859137617391"/>
    <x v="35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16466834946010372"/>
    <n v="4.3917465852949693E-2"/>
    <n v="3.8184971098265866E-2"/>
    <n v="-9.3972727272727277E-2"/>
    <n v="-0.21712332946848109"/>
    <n v="-0.21910434782608698"/>
    <n v="-0.10610531602880904"/>
    <n v="-0.24203445336304324"/>
    <x v="356"/>
    <n v="-0.41376496546681807"/>
    <x v="356"/>
    <n v="110"/>
    <n v="74"/>
    <n v="163"/>
    <n v="88"/>
    <x v="241"/>
    <x v="175"/>
    <s v="No star"/>
    <s v="No star"/>
    <s v="No star"/>
    <s v="ODF+"/>
    <s v="ODF+"/>
    <s v="ODF+"/>
    <n v="387.32"/>
    <n v="1500"/>
    <n v="25.82"/>
    <n v="300"/>
    <n v="1500"/>
    <n v="20"/>
    <n v="1289.57"/>
    <n v="1500"/>
    <n v="85.97"/>
    <n v="996.63"/>
    <n v="1500"/>
    <n v="66.44"/>
    <n v="2973.52"/>
    <n v="6000"/>
    <n v="49.56"/>
    <n v="1443.36"/>
    <n v="2400"/>
    <n v="60.14"/>
    <n v="1443.36"/>
    <n v="2400"/>
    <n v="60.139999999999993"/>
    <n v="898.03"/>
    <n v="1800"/>
    <n v="49.89"/>
    <n v="898.03"/>
    <n v="1800"/>
    <n v="49.890555555555558"/>
    <n v="300"/>
    <n v="1800"/>
    <n v="16.670000000000002"/>
    <n v="300"/>
    <n v="1800"/>
    <n v="16.666666666666664"/>
    <n v="2641.39"/>
    <n v="6000"/>
    <n v="44.02"/>
    <n v="2641.39"/>
    <n v="6000"/>
    <n v="44.023166666666661"/>
    <n v="687.32"/>
    <n v="3000"/>
    <n v="22.91"/>
    <n v="1743.36"/>
    <n v="4200"/>
    <n v="41.51"/>
    <n v="1743.36"/>
    <n v="4200"/>
    <n v="41.508571428571429"/>
  </r>
  <r>
    <n v="365"/>
    <x v="364"/>
    <s v="Sangli"/>
    <s v="Pune"/>
    <n v="11821"/>
    <x v="3"/>
    <n v="2214"/>
    <n v="2072"/>
    <n v="2072"/>
    <n v="3325"/>
    <n v="3178"/>
    <n v="3178"/>
    <n v="3070.1"/>
    <n v="2928.3"/>
    <n v="2928.3"/>
    <n v="4349.2"/>
    <n v="4349.2"/>
    <n v="0.47735772357723572"/>
    <n v="0.33717181467181462"/>
    <n v="0.33717181467181462"/>
    <n v="-1.6279699248120335E-2"/>
    <n v="-0.12818753933291382"/>
    <n v="-0.12818753933291382"/>
    <n v="6.539526399791537E-2"/>
    <x v="358"/>
    <x v="358"/>
    <x v="358"/>
    <x v="358"/>
    <n v="306.24"/>
    <n v="913.6"/>
    <n v="915"/>
    <n v="706.64"/>
    <n v="1509.3"/>
    <n v="1509.3"/>
    <n v="593.21"/>
    <n v="1412.08"/>
    <n v="1412.08"/>
    <n v="1984.11"/>
    <n v="1984.11"/>
    <n v="0.9441614420062695"/>
    <n v="0.50239711033274947"/>
    <n v="0.50009836065573765"/>
    <n v="-0.15744933771085701"/>
    <n v="-9.0578413834227808E-2"/>
    <n v="-9.0578413834227808E-2"/>
    <n v="3.6580637548253719E-3"/>
    <n v="-2.7965837629596063E-2"/>
    <x v="357"/>
    <n v="-0.30820871826662838"/>
    <x v="35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3410695087178041"/>
    <n v="0.27639639639639635"/>
    <n v="0.26938728323699418"/>
    <n v="-3.9954545454545493E-2"/>
    <n v="-4.2777811679990181E-2"/>
    <n v="-4.5200000000000018E-2"/>
    <n v="-4.7323837016705316E-4"/>
    <n v="3.3615422993288249E-2"/>
    <x v="357"/>
    <n v="-0.26056769588201628"/>
    <x v="357"/>
    <n v="94"/>
    <n v="63"/>
    <n v="236"/>
    <n v="113"/>
    <x v="242"/>
    <x v="189"/>
    <s v="No star"/>
    <s v="No star"/>
    <s v="No star"/>
    <s v="ODF+"/>
    <s v="ODF+"/>
    <s v="ODF+"/>
    <n v="595.38"/>
    <n v="1500"/>
    <n v="39.69"/>
    <n v="300"/>
    <n v="1500"/>
    <n v="20"/>
    <n v="1319.43"/>
    <n v="1500"/>
    <n v="87.96"/>
    <n v="1056.05"/>
    <n v="1500"/>
    <n v="70.400000000000006"/>
    <n v="3270.87"/>
    <n v="6000"/>
    <n v="54.51"/>
    <n v="1372.59"/>
    <n v="2400"/>
    <n v="57.19"/>
    <n v="1372.59"/>
    <n v="2400"/>
    <n v="57.191249999999997"/>
    <n v="1098.02"/>
    <n v="1800"/>
    <n v="61"/>
    <n v="1098.02"/>
    <n v="1800"/>
    <n v="61.001111111111108"/>
    <n v="300"/>
    <n v="1800"/>
    <n v="16.670000000000002"/>
    <n v="300"/>
    <n v="1800"/>
    <n v="16.666666666666664"/>
    <n v="2770.62"/>
    <n v="6000"/>
    <n v="46.18"/>
    <n v="2770.62"/>
    <n v="6000"/>
    <n v="46.176999999999992"/>
    <n v="895.38"/>
    <n v="3000"/>
    <n v="29.85"/>
    <n v="1672.59"/>
    <n v="4200"/>
    <n v="39.82"/>
    <n v="1672.59"/>
    <n v="4200"/>
    <n v="39.823571428571427"/>
  </r>
  <r>
    <n v="366"/>
    <x v="365"/>
    <s v="Sangli"/>
    <s v="Pune"/>
    <n v="20285"/>
    <x v="3"/>
    <n v="2214"/>
    <n v="2072"/>
    <n v="2072"/>
    <n v="3325"/>
    <n v="3178"/>
    <n v="3178"/>
    <n v="3070.1"/>
    <n v="2928.3"/>
    <n v="2928.3"/>
    <n v="4349.2"/>
    <n v="4349.2"/>
    <n v="0.44075429087624207"/>
    <n v="0.36709942084942088"/>
    <n v="0.36709942084942088"/>
    <n v="-4.0652631578947392E-2"/>
    <n v="-0.10867526746381369"/>
    <n v="-0.10867526746381369"/>
    <n v="3.899872968307222E-2"/>
    <x v="359"/>
    <x v="359"/>
    <x v="359"/>
    <x v="359"/>
    <n v="306.24"/>
    <n v="913.6"/>
    <n v="915"/>
    <n v="706.64"/>
    <n v="1509.3"/>
    <n v="1509.3"/>
    <n v="593.21"/>
    <n v="1412.08"/>
    <n v="1412.08"/>
    <n v="1984.11"/>
    <n v="1984.11"/>
    <n v="0.93861024033437801"/>
    <n v="0.44353108581436068"/>
    <n v="0.44132240437158465"/>
    <n v="-0.15985508887127822"/>
    <n v="-0.12621082621082622"/>
    <n v="-0.12621082621082622"/>
    <n v="7.9229952293439685E-4"/>
    <n v="-6.605149849866862E-2"/>
    <x v="358"/>
    <n v="-0.33531407028844168"/>
    <x v="35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4991586032814476"/>
    <n v="0.17851787271142117"/>
    <n v="0.17204624277456654"/>
    <n v="5.0136363636363722E-2"/>
    <n v="-0.11618094482560207"/>
    <n v="-0.11841739130434778"/>
    <n v="9.3322606596943011E-2"/>
    <n v="-4.5645809603599603E-2"/>
    <x v="358"/>
    <n v="-0.3172699417488804"/>
    <x v="358"/>
    <n v="110"/>
    <n v="73"/>
    <n v="202"/>
    <n v="98"/>
    <x v="87"/>
    <x v="179"/>
    <s v="No star"/>
    <s v="1 star"/>
    <s v="1 star"/>
    <s v="ODF+"/>
    <s v="ODF+"/>
    <s v="ODF+"/>
    <n v="593.67999999999995"/>
    <n v="1500"/>
    <n v="39.58"/>
    <n v="300"/>
    <n v="1500"/>
    <n v="20"/>
    <n v="1141"/>
    <n v="1500"/>
    <n v="76.069999999999993"/>
    <n v="1155.1500000000001"/>
    <n v="1500"/>
    <n v="77.010000000000005"/>
    <n v="3189.83"/>
    <n v="6000"/>
    <n v="53.16"/>
    <n v="1318.81"/>
    <n v="2400"/>
    <n v="54.95"/>
    <n v="1318.81"/>
    <n v="2400"/>
    <n v="54.950416666666669"/>
    <n v="1013.82"/>
    <n v="1800"/>
    <n v="56.32"/>
    <n v="1013.82"/>
    <n v="1800"/>
    <n v="56.323333333333338"/>
    <n v="500"/>
    <n v="1800"/>
    <n v="27.78"/>
    <n v="500"/>
    <n v="1800"/>
    <n v="27.777777777777779"/>
    <n v="2832.63"/>
    <n v="6000"/>
    <n v="47.21"/>
    <n v="2832.63"/>
    <n v="6000"/>
    <n v="47.210499999999996"/>
    <n v="893.68"/>
    <n v="3000"/>
    <n v="29.79"/>
    <n v="1818.81"/>
    <n v="4200"/>
    <n v="43.31"/>
    <n v="1818.81"/>
    <n v="4200"/>
    <n v="43.305"/>
  </r>
  <r>
    <n v="367"/>
    <x v="366"/>
    <s v="Sangli"/>
    <s v="Pune"/>
    <n v="6457"/>
    <x v="3"/>
    <n v="2214"/>
    <n v="2072"/>
    <n v="2072"/>
    <n v="3325"/>
    <n v="3178"/>
    <n v="3178"/>
    <n v="3070.1"/>
    <n v="2928.3"/>
    <n v="2928.3"/>
    <n v="4349.2"/>
    <n v="4349.2"/>
    <n v="0.78261969286359523"/>
    <n v="0.58961872586872588"/>
    <n v="0.58961872586872588"/>
    <n v="0.18698345864661647"/>
    <n v="3.6403398363750804E-2"/>
    <n v="3.6403398363750804E-2"/>
    <n v="0.28553467313768277"/>
    <x v="360"/>
    <x v="360"/>
    <x v="360"/>
    <x v="360"/>
    <n v="306.24"/>
    <n v="913.6"/>
    <n v="915"/>
    <n v="706.64"/>
    <n v="1509.3"/>
    <n v="1509.3"/>
    <n v="593.21"/>
    <n v="1412.08"/>
    <n v="1412.08"/>
    <n v="1984.11"/>
    <n v="1984.11"/>
    <n v="2.1845284743991642"/>
    <n v="0.89210814360770585"/>
    <n v="0.88921311475409848"/>
    <n v="0.38009453186912717"/>
    <n v="0.14531902206320821"/>
    <n v="0.14531902206320821"/>
    <n v="0.64398779521585936"/>
    <n v="0.22417285139652157"/>
    <x v="359"/>
    <n v="-0.12876302221147004"/>
    <x v="359"/>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x v="3"/>
    <n v="-0.72727272727272729"/>
    <x v="1"/>
    <n v="855.72"/>
    <n v="860.25"/>
    <n v="865"/>
    <n v="1100"/>
    <n v="1147.0899999999999"/>
    <n v="1150"/>
    <n v="1056.55"/>
    <n v="1062.31"/>
    <n v="1062.31"/>
    <n v="1484.95"/>
    <n v="1484.95"/>
    <n v="0.45539428785116631"/>
    <n v="0.47057250799186279"/>
    <n v="0.46249710982658954"/>
    <n v="0.13219090909090916"/>
    <n v="0.10284284580983187"/>
    <n v="0.10005217391304343"/>
    <n v="0.17875159717949946"/>
    <n v="0.19085765925200743"/>
    <x v="359"/>
    <n v="-0.14807905990100684"/>
    <x v="359"/>
    <n v="27"/>
    <n v="21"/>
    <n v="79"/>
    <n v="53"/>
    <x v="243"/>
    <x v="170"/>
    <s v="1 star"/>
    <s v="No star"/>
    <s v="No star"/>
    <s v="ODF+"/>
    <s v="ODF+"/>
    <s v="ODF+"/>
    <n v="975.23"/>
    <n v="1500"/>
    <n v="65.02"/>
    <n v="500"/>
    <n v="1500"/>
    <n v="33.33"/>
    <n v="1226.0899999999999"/>
    <n v="1500"/>
    <n v="81.739999999999995"/>
    <n v="1245.4100000000001"/>
    <n v="1500"/>
    <n v="83.03"/>
    <n v="3946.72"/>
    <n v="6000"/>
    <n v="65.78"/>
    <n v="1728.63"/>
    <n v="2400"/>
    <n v="72.03"/>
    <n v="1728.63"/>
    <n v="2400"/>
    <n v="72.026250000000005"/>
    <n v="1265.06"/>
    <n v="1800"/>
    <n v="70.28"/>
    <n v="1265.06"/>
    <n v="1800"/>
    <n v="70.281111111111102"/>
    <n v="300"/>
    <n v="1800"/>
    <n v="16.670000000000002"/>
    <n v="300"/>
    <n v="1800"/>
    <n v="16.666666666666664"/>
    <n v="3293.69"/>
    <n v="6000"/>
    <n v="54.89"/>
    <n v="3293.69"/>
    <n v="6000"/>
    <n v="54.894833333333338"/>
    <n v="1475.23"/>
    <n v="3000"/>
    <n v="49.17"/>
    <n v="2028.63"/>
    <n v="4200"/>
    <n v="48.3"/>
    <n v="2028.63"/>
    <n v="4200"/>
    <n v="48.300714285714285"/>
  </r>
  <r>
    <n v="368"/>
    <x v="367"/>
    <s v="Sangli"/>
    <s v="Pune"/>
    <n v="26151"/>
    <x v="2"/>
    <n v="2214"/>
    <n v="2072"/>
    <n v="2072"/>
    <n v="3325"/>
    <n v="3178"/>
    <n v="3178"/>
    <n v="3400"/>
    <n v="3298.6"/>
    <n v="3298.6"/>
    <n v="4601.3999999999996"/>
    <n v="4601.3999999999996"/>
    <n v="0.66406955736224027"/>
    <n v="0.67537644787644791"/>
    <n v="0.67537644787644791"/>
    <n v="0.10804511278195489"/>
    <n v="9.2315921963499095E-2"/>
    <n v="9.2315921963499095E-2"/>
    <n v="8.3602941176470588E-2"/>
    <x v="361"/>
    <x v="361"/>
    <x v="361"/>
    <x v="361"/>
    <n v="306.24"/>
    <n v="913.6"/>
    <n v="915"/>
    <n v="706.64"/>
    <n v="1509.3"/>
    <n v="1509.3"/>
    <n v="737.03"/>
    <n v="1543.8"/>
    <n v="1543.8"/>
    <n v="2033.9"/>
    <n v="2033.9"/>
    <n v="2.3247126436781609"/>
    <n v="1.09202057793345"/>
    <n v="1.0888196721311476"/>
    <n v="0.44084682440846823"/>
    <n v="0.26632876167759889"/>
    <n v="0.26632876167759889"/>
    <n v="0.38143630517075289"/>
    <n v="0.23802953750485817"/>
    <x v="360"/>
    <n v="-6.0293033089139143E-2"/>
    <x v="360"/>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x v="9"/>
    <n v="-0.72727272727272729"/>
    <x v="1"/>
    <n v="855.72"/>
    <n v="860.25"/>
    <n v="865"/>
    <n v="1100"/>
    <n v="1147.0899999999999"/>
    <n v="1150"/>
    <n v="1114.93"/>
    <n v="1184.79"/>
    <n v="1184.79"/>
    <n v="1531.86"/>
    <n v="1531.86"/>
    <n v="0.44909549852755565"/>
    <n v="0.46481836675385052"/>
    <n v="0.45677456647398834"/>
    <n v="0.12729090909090907"/>
    <n v="9.8527578481200251E-2"/>
    <n v="9.5747826086956436E-2"/>
    <n v="0.11219538446359853"/>
    <n v="6.3572447437942534E-2"/>
    <x v="360"/>
    <n v="-0.17739871789850248"/>
    <x v="360"/>
    <n v="41"/>
    <n v="34"/>
    <n v="57"/>
    <n v="50"/>
    <x v="119"/>
    <x v="190"/>
    <s v="No star"/>
    <s v="No star"/>
    <s v="No star"/>
    <s v="ODF+"/>
    <s v="ODF+"/>
    <s v="ODF+"/>
    <n v="1018.16"/>
    <n v="1500"/>
    <n v="67.88"/>
    <n v="300"/>
    <n v="1500"/>
    <n v="20"/>
    <n v="1126.07"/>
    <n v="1500"/>
    <n v="75.069999999999993"/>
    <n v="1240.02"/>
    <n v="1500"/>
    <n v="82.67"/>
    <n v="3684.25"/>
    <n v="6000"/>
    <n v="61.4"/>
    <n v="1911.27"/>
    <n v="2400"/>
    <n v="79.64"/>
    <n v="1911.27"/>
    <n v="2400"/>
    <n v="79.636250000000004"/>
    <n v="1260.1099999999999"/>
    <n v="1800"/>
    <n v="70.010000000000005"/>
    <n v="1260.1099999999999"/>
    <n v="1800"/>
    <n v="70.006111111111096"/>
    <n v="300"/>
    <n v="1800"/>
    <n v="16.670000000000002"/>
    <n v="300"/>
    <n v="1800"/>
    <n v="16.666666666666664"/>
    <n v="3471.38"/>
    <n v="6000"/>
    <n v="57.86"/>
    <n v="3471.38"/>
    <n v="6000"/>
    <n v="57.856333333333332"/>
    <n v="1318.16"/>
    <n v="3000"/>
    <n v="43.94"/>
    <n v="2211.27"/>
    <n v="4200"/>
    <n v="52.65"/>
    <n v="2211.27"/>
    <n v="4200"/>
    <n v="52.64928571428571"/>
  </r>
  <r>
    <n v="369"/>
    <x v="368"/>
    <s v="Sangli"/>
    <s v="Pune"/>
    <n v="502793"/>
    <x v="0"/>
    <n v="2214"/>
    <n v="2072"/>
    <n v="2072"/>
    <n v="3325"/>
    <n v="3178"/>
    <n v="3178"/>
    <n v="3878.5"/>
    <n v="3782.7"/>
    <n v="3782.7"/>
    <n v="4344.1000000000004"/>
    <n v="4344.1000000000004"/>
    <n v="0.88049232158988255"/>
    <n v="0.8655839768339767"/>
    <n v="0.8655839768339767"/>
    <n v="0.25215338345864657"/>
    <n v="0.21632787916928881"/>
    <n v="0.21632787916928881"/>
    <n v="7.3458811396158272E-2"/>
    <x v="362"/>
    <x v="362"/>
    <x v="362"/>
    <x v="362"/>
    <n v="306.24"/>
    <n v="913.6"/>
    <n v="915"/>
    <n v="706.64"/>
    <n v="1509.3"/>
    <n v="1509.3"/>
    <n v="948.15"/>
    <n v="1786.5"/>
    <n v="1786.5"/>
    <n v="2014.9"/>
    <n v="2014.9"/>
    <n v="2.4515086206896552"/>
    <n v="1.1179838003502627"/>
    <n v="1.1147431693989072"/>
    <n v="0.49579701120797015"/>
    <n v="0.28204465646326116"/>
    <n v="0.28204465646326116"/>
    <n v="0.11479196329694673"/>
    <n v="8.3117828155611542E-2"/>
    <x v="361"/>
    <n v="-3.9659536453422045E-2"/>
    <x v="361"/>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x v="5"/>
    <n v="-0.50980392156862742"/>
    <x v="3"/>
    <n v="855.72"/>
    <n v="860.25"/>
    <n v="865"/>
    <n v="1100"/>
    <n v="1147.0899999999999"/>
    <n v="1150"/>
    <n v="1201.1099999999999"/>
    <n v="1344.7"/>
    <n v="1344.7"/>
    <n v="1496.04"/>
    <n v="1496.04"/>
    <n v="0.3809774225213855"/>
    <n v="0.66288869514675963"/>
    <n v="0.65375722543352599"/>
    <n v="7.4300000000000019E-2"/>
    <n v="0.24706866941565186"/>
    <n v="0.24391304347826087"/>
    <n v="-1.6135075055573496E-2"/>
    <n v="6.3806053394809215E-2"/>
    <x v="361"/>
    <n v="-4.3808989064463497E-2"/>
    <x v="361"/>
    <n v="36"/>
    <n v="9"/>
    <n v="45"/>
    <n v="14"/>
    <x v="66"/>
    <x v="188"/>
    <s v="No star"/>
    <s v="No star"/>
    <s v="No star"/>
    <s v="ODF++"/>
    <s v="ODF++"/>
    <s v="ODF++"/>
    <n v="1056.99"/>
    <n v="1500"/>
    <n v="70.47"/>
    <n v="500"/>
    <n v="1500"/>
    <n v="33.33"/>
    <n v="1424.68"/>
    <n v="1500"/>
    <n v="94.98"/>
    <n v="1181.73"/>
    <n v="1500"/>
    <n v="78.78"/>
    <n v="4163.41"/>
    <n v="6000"/>
    <n v="69.39"/>
    <n v="1934.99"/>
    <n v="2400"/>
    <n v="80.62"/>
    <n v="1934.99"/>
    <n v="2400"/>
    <n v="80.624583333333334"/>
    <n v="1430.5"/>
    <n v="1800"/>
    <n v="79.47"/>
    <n v="1430.5"/>
    <n v="1800"/>
    <n v="79.472222222222229"/>
    <n v="500"/>
    <n v="1800"/>
    <n v="27.78"/>
    <n v="500"/>
    <n v="1800"/>
    <n v="27.777777777777779"/>
    <n v="3865.49"/>
    <n v="6000"/>
    <n v="64.42"/>
    <n v="3865.49"/>
    <n v="6000"/>
    <n v="64.424833333333325"/>
    <n v="1556.99"/>
    <n v="3000"/>
    <n v="51.9"/>
    <n v="2434.9899999999998"/>
    <n v="4200"/>
    <n v="57.98"/>
    <n v="2434.9899999999998"/>
    <n v="4200"/>
    <n v="57.975952380952378"/>
  </r>
  <r>
    <n v="370"/>
    <x v="369"/>
    <s v="Sangli"/>
    <s v="Pune"/>
    <n v="15665"/>
    <x v="3"/>
    <n v="2214"/>
    <n v="2072"/>
    <n v="2072"/>
    <n v="3325"/>
    <n v="3178"/>
    <n v="3178"/>
    <n v="3070.1"/>
    <n v="2928.3"/>
    <n v="2928.3"/>
    <n v="4349.2"/>
    <n v="4349.2"/>
    <n v="0.57864950316169839"/>
    <n v="0.47256756756756751"/>
    <n v="0.47256756756756751"/>
    <n v="5.1166917293233118E-2"/>
    <n v="-3.9911894273127801E-2"/>
    <n v="-3.9911894273127801E-2"/>
    <n v="0.13844174456858091"/>
    <x v="363"/>
    <x v="363"/>
    <x v="363"/>
    <x v="363"/>
    <n v="306.24"/>
    <n v="913.6"/>
    <n v="915"/>
    <n v="706.64"/>
    <n v="1509.3"/>
    <n v="1509.3"/>
    <n v="593.21"/>
    <n v="1412.08"/>
    <n v="1412.08"/>
    <n v="1984.11"/>
    <n v="1984.11"/>
    <n v="1.4377612330198535"/>
    <n v="0.72086252189141864"/>
    <n v="0.71822950819672138"/>
    <n v="5.6464394882825737E-2"/>
    <n v="4.1661697475651037E-2"/>
    <n v="4.1661697475651037E-2"/>
    <n v="0.25847507627990074"/>
    <n v="0.11337884539119607"/>
    <x v="362"/>
    <n v="-0.20761449718009578"/>
    <x v="36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33807787594072819"/>
    <n v="0.37050857308921825"/>
    <n v="0.36298265895953757"/>
    <n v="4.0927272727272708E-2"/>
    <n v="2.7800782850517486E-2"/>
    <n v="2.5200000000000018E-2"/>
    <n v="8.3734797217358409E-2"/>
    <n v="0.10982669842136483"/>
    <x v="362"/>
    <n v="-0.2060473416613354"/>
    <x v="362"/>
    <n v="66"/>
    <n v="48"/>
    <n v="141"/>
    <n v="77"/>
    <x v="244"/>
    <x v="104"/>
    <s v="No star"/>
    <s v="No star"/>
    <s v="No star"/>
    <s v="ODF+"/>
    <s v="ODF+"/>
    <s v="ODF+"/>
    <n v="746.54"/>
    <n v="1500"/>
    <n v="49.77"/>
    <n v="300"/>
    <n v="1500"/>
    <n v="20"/>
    <n v="1303.57"/>
    <n v="1500"/>
    <n v="86.9"/>
    <n v="1145.02"/>
    <n v="1500"/>
    <n v="76.33"/>
    <n v="3495.13"/>
    <n v="6000"/>
    <n v="58.25"/>
    <n v="1572.18"/>
    <n v="2400"/>
    <n v="65.510000000000005"/>
    <n v="1572.18"/>
    <n v="2400"/>
    <n v="65.507500000000007"/>
    <n v="1178.98"/>
    <n v="1800"/>
    <n v="65.5"/>
    <n v="1178.98"/>
    <n v="1800"/>
    <n v="65.498888888888899"/>
    <n v="300"/>
    <n v="1800"/>
    <n v="16.670000000000002"/>
    <n v="300"/>
    <n v="1800"/>
    <n v="16.666666666666664"/>
    <n v="3051.16"/>
    <n v="6000"/>
    <n v="50.85"/>
    <n v="3051.16"/>
    <n v="6000"/>
    <n v="50.852666666666671"/>
    <n v="1046.54"/>
    <n v="3000"/>
    <n v="34.880000000000003"/>
    <n v="1872.18"/>
    <n v="4200"/>
    <n v="44.58"/>
    <n v="1872.18"/>
    <n v="4200"/>
    <n v="44.575714285714284"/>
  </r>
  <r>
    <n v="371"/>
    <x v="370"/>
    <s v="Sangli"/>
    <s v="Pune"/>
    <n v="37945"/>
    <x v="2"/>
    <n v="2214"/>
    <n v="2072"/>
    <n v="2072"/>
    <n v="3325"/>
    <n v="3178"/>
    <n v="3178"/>
    <n v="3400"/>
    <n v="3298.6"/>
    <n v="3298.6"/>
    <n v="4601.3999999999996"/>
    <n v="4601.3999999999996"/>
    <n v="1.0089024390243904"/>
    <n v="0.76856660231660223"/>
    <n v="0.76856660231660223"/>
    <n v="0.33765714285714288"/>
    <n v="0.15307426054122084"/>
    <n v="0.15307426054122084"/>
    <n v="0.30815000000000003"/>
    <x v="364"/>
    <x v="364"/>
    <x v="364"/>
    <x v="364"/>
    <n v="306.24"/>
    <n v="913.6"/>
    <n v="915"/>
    <n v="706.64"/>
    <n v="1509.3"/>
    <n v="1509.3"/>
    <n v="737.03"/>
    <n v="1543.8"/>
    <n v="1543.8"/>
    <n v="2033.9"/>
    <n v="2033.9"/>
    <n v="2.5595611285266453"/>
    <n v="0.78400831873905408"/>
    <n v="0.78127868852459004"/>
    <n v="0.542624249971697"/>
    <n v="7.9884714768435658E-2"/>
    <n v="7.9884714768435658E-2"/>
    <n v="0.47901713634451781"/>
    <n v="5.5752040419743451E-2"/>
    <x v="363"/>
    <n v="-0.19864791779340193"/>
    <x v="363"/>
    <n v="232.44"/>
    <n v="298.10000000000002"/>
    <n v="295"/>
    <n v="421.09"/>
    <n v="522.70000000000005"/>
    <n v="525"/>
    <n v="433.64"/>
    <n v="570"/>
    <n v="570"/>
    <n v="1100"/>
    <n v="1100"/>
    <n v="3.7324040612631215"/>
    <n v="1.3482053002348204"/>
    <n v="1.3728813559322033"/>
    <n v="1.6122681612006937"/>
    <n v="0.33920030610292701"/>
    <n v="0.33333333333333331"/>
    <n v="1.5366663591919565"/>
    <n v="0.22807017543859648"/>
    <x v="6"/>
    <n v="-0.36363636363636365"/>
    <x v="4"/>
    <n v="855.72"/>
    <n v="860.25"/>
    <n v="865"/>
    <n v="1100"/>
    <n v="1147.0899999999999"/>
    <n v="1150"/>
    <n v="1114.93"/>
    <n v="1184.79"/>
    <n v="1184.79"/>
    <n v="1531.86"/>
    <n v="1531.86"/>
    <n v="0.3681227504323844"/>
    <n v="0.55140947399011908"/>
    <n v="0.54289017341040446"/>
    <n v="6.430000000000001E-2"/>
    <n v="0.1634658134932743"/>
    <n v="0.16052173913043472"/>
    <n v="5.0047985075296161E-2"/>
    <n v="0.12644434878754882"/>
    <x v="363"/>
    <n v="-0.1287715587586333"/>
    <x v="363"/>
    <n v="14"/>
    <n v="13"/>
    <n v="41"/>
    <n v="37"/>
    <x v="183"/>
    <x v="9"/>
    <s v="3 star"/>
    <s v="1 star"/>
    <s v="1 star"/>
    <s v="ODF++"/>
    <s v="ODF++"/>
    <s v="ODF++"/>
    <n v="1090.08"/>
    <n v="1500"/>
    <n v="72.67"/>
    <n v="1100"/>
    <n v="1500"/>
    <n v="73.33"/>
    <n v="1086.9000000000001"/>
    <n v="1500"/>
    <n v="72.459999999999994"/>
    <n v="1170.73"/>
    <n v="1500"/>
    <n v="78.05"/>
    <n v="4447.71"/>
    <n v="6000"/>
    <n v="74.13"/>
    <n v="1629.87"/>
    <n v="2400"/>
    <n v="67.91"/>
    <n v="1629.87"/>
    <n v="2400"/>
    <n v="67.911249999999995"/>
    <n v="1334.6"/>
    <n v="1800"/>
    <n v="74.14"/>
    <n v="1334.6"/>
    <n v="1800"/>
    <n v="74.144444444444431"/>
    <n v="700"/>
    <n v="1800"/>
    <n v="38.89"/>
    <n v="700"/>
    <n v="1800"/>
    <n v="38.888888888888893"/>
    <n v="3664.47"/>
    <n v="6000"/>
    <n v="61.07"/>
    <n v="3664.47"/>
    <n v="6000"/>
    <n v="61.0745"/>
    <n v="2190.08"/>
    <n v="3000"/>
    <n v="73"/>
    <n v="2329.87"/>
    <n v="4200"/>
    <n v="55.47"/>
    <n v="2329.87"/>
    <n v="4200"/>
    <n v="55.47309523809524"/>
  </r>
  <r>
    <n v="372"/>
    <x v="371"/>
    <s v="Sangli"/>
    <s v="Pune"/>
    <n v="67391"/>
    <x v="1"/>
    <n v="2214"/>
    <n v="2072"/>
    <n v="2072"/>
    <n v="3325"/>
    <n v="3178"/>
    <n v="3178"/>
    <n v="3595.3"/>
    <n v="3469.2"/>
    <n v="3469.2"/>
    <n v="4328.8"/>
    <n v="4328.8"/>
    <n v="0.80019873532068653"/>
    <n v="0.88541023166023169"/>
    <n v="0.88541023166023169"/>
    <n v="0.19868872180451125"/>
    <n v="0.22925424795468854"/>
    <n v="0.22925424795468854"/>
    <n v="0.10856952131950037"/>
    <x v="365"/>
    <x v="365"/>
    <x v="365"/>
    <x v="365"/>
    <n v="306.24"/>
    <n v="913.6"/>
    <n v="915"/>
    <n v="706.64"/>
    <n v="1509.3"/>
    <n v="1509.3"/>
    <n v="829.22"/>
    <n v="1623.2"/>
    <n v="1623.2"/>
    <n v="1999.6"/>
    <n v="1999.6"/>
    <n v="1.9161768547544407"/>
    <n v="1.019078371278459"/>
    <n v="1.0159890710382515"/>
    <n v="0.26379769047888596"/>
    <n v="0.22217584310607577"/>
    <n v="0.22217584310607577"/>
    <n v="7.6975953305515932E-2"/>
    <n v="0.13641572203055696"/>
    <x v="364"/>
    <n v="-7.7500500100019909E-2"/>
    <x v="364"/>
    <n v="232.44"/>
    <n v="298.10000000000002"/>
    <n v="295"/>
    <n v="421.09"/>
    <n v="522.70000000000005"/>
    <n v="525"/>
    <n v="448.93"/>
    <n v="602.08000000000004"/>
    <n v="602.08000000000004"/>
    <n v="1100"/>
    <n v="1100"/>
    <n v="2.0115298571674409"/>
    <n v="1.3482053002348204"/>
    <n v="1.3728813559322033"/>
    <n v="0.6623524662186232"/>
    <n v="0.33920030610292701"/>
    <n v="0.33333333333333331"/>
    <n v="0.55926313679192741"/>
    <n v="0.16263619452564435"/>
    <x v="10"/>
    <n v="-0.36363636363636365"/>
    <x v="4"/>
    <n v="855.72"/>
    <n v="860.25"/>
    <n v="865"/>
    <n v="1100"/>
    <n v="1147.0899999999999"/>
    <n v="1150"/>
    <n v="1163.58"/>
    <n v="1243.93"/>
    <n v="1243.93"/>
    <n v="1508.87"/>
    <n v="1508.87"/>
    <n v="0.43812228298976308"/>
    <n v="0.58319093286835233"/>
    <n v="0.57449710982658964"/>
    <n v="0.11875454545454556"/>
    <n v="0.18730003748616075"/>
    <n v="0.18429565217391308"/>
    <n v="5.7623884906925341E-2"/>
    <n v="9.4868682321352482E-2"/>
    <x v="364"/>
    <n v="-9.7377507671303584E-2"/>
    <x v="364"/>
    <n v="15"/>
    <n v="15"/>
    <n v="15"/>
    <n v="14"/>
    <x v="233"/>
    <x v="188"/>
    <s v="1 star"/>
    <s v="1 star"/>
    <s v="1 star"/>
    <s v="ODF++"/>
    <s v="ODF++"/>
    <s v="ODF++"/>
    <n v="893.05"/>
    <n v="1500"/>
    <n v="59.54"/>
    <n v="700"/>
    <n v="1500"/>
    <n v="46.67"/>
    <n v="1161.96"/>
    <n v="1500"/>
    <n v="77.459999999999994"/>
    <n v="1230.6300000000001"/>
    <n v="1500"/>
    <n v="82.04"/>
    <n v="3985.64"/>
    <n v="6000"/>
    <n v="66.430000000000007"/>
    <n v="1844.63"/>
    <n v="2400"/>
    <n v="76.86"/>
    <n v="1844.63"/>
    <n v="2400"/>
    <n v="76.859583333333333"/>
    <n v="1361.94"/>
    <n v="1800"/>
    <n v="75.66"/>
    <n v="1361.94"/>
    <n v="1800"/>
    <n v="75.663333333333341"/>
    <n v="700"/>
    <n v="1800"/>
    <n v="38.89"/>
    <n v="700"/>
    <n v="1800"/>
    <n v="38.888888888888893"/>
    <n v="3906.57"/>
    <n v="6000"/>
    <n v="65.11"/>
    <n v="3906.57"/>
    <n v="6000"/>
    <n v="65.109499999999997"/>
    <n v="1593.05"/>
    <n v="3000"/>
    <n v="53.1"/>
    <n v="2544.63"/>
    <n v="4200"/>
    <n v="60.59"/>
    <n v="2544.63"/>
    <n v="4200"/>
    <n v="60.586428571428577"/>
  </r>
  <r>
    <n v="373"/>
    <x v="372"/>
    <s v="Sangli"/>
    <s v="Pune"/>
    <n v="48289"/>
    <x v="2"/>
    <n v="2214"/>
    <n v="2072"/>
    <n v="2072"/>
    <n v="3325"/>
    <n v="3178"/>
    <n v="3178"/>
    <n v="3400"/>
    <n v="3298.6"/>
    <n v="3298.6"/>
    <n v="4601.3999999999996"/>
    <n v="4601.3999999999996"/>
    <n v="1.1518879855465221"/>
    <n v="1.391081081081081"/>
    <n v="1.391081081081081"/>
    <n v="0.43286616541353373"/>
    <n v="0.55894273127753291"/>
    <n v="0.55894273127753291"/>
    <n v="0.40125882352941167"/>
    <x v="366"/>
    <x v="366"/>
    <x v="366"/>
    <x v="366"/>
    <n v="306.24"/>
    <n v="913.6"/>
    <n v="915"/>
    <n v="706.64"/>
    <n v="1509.3"/>
    <n v="1509.3"/>
    <n v="737.03"/>
    <n v="1543.8"/>
    <n v="1543.8"/>
    <n v="2033.9"/>
    <n v="2033.9"/>
    <n v="2.7062434691745034"/>
    <n v="1.4051335376532399"/>
    <n v="1.4014535519125682"/>
    <n v="0.6061926865164724"/>
    <n v="0.45586033260451864"/>
    <n v="0.45586033260451864"/>
    <n v="0.53996445192190279"/>
    <n v="0.42332556030573909"/>
    <x v="365"/>
    <n v="8.0353016372486277E-2"/>
    <x v="365"/>
    <n v="232.44"/>
    <n v="298.10000000000002"/>
    <n v="295"/>
    <n v="421.09"/>
    <n v="522.70000000000005"/>
    <n v="525"/>
    <n v="433.64"/>
    <n v="570"/>
    <n v="570"/>
    <n v="1100"/>
    <n v="1100"/>
    <n v="2.871966959215281"/>
    <n v="2.6900369003690034"/>
    <n v="2.7288135593220337"/>
    <n v="1.1373103137096583"/>
    <n v="1.1044576238760282"/>
    <n v="1.0952380952380953"/>
    <n v="1.0754542938843281"/>
    <n v="0.92982456140350878"/>
    <x v="18"/>
    <n v="0"/>
    <x v="5"/>
    <n v="855.72"/>
    <n v="860.25"/>
    <n v="865"/>
    <n v="1100"/>
    <n v="1147.0899999999999"/>
    <n v="1150"/>
    <n v="1114.93"/>
    <n v="1184.79"/>
    <n v="1184.79"/>
    <n v="1531.86"/>
    <n v="1531.86"/>
    <n v="0.55213153835366713"/>
    <n v="0.92616099970938681"/>
    <n v="0.91558381502890174"/>
    <n v="0.2074454545454546"/>
    <n v="0.44450740569615299"/>
    <n v="0.44085217391304349"/>
    <n v="0.19127658238633813"/>
    <n v="0.39854320174883318"/>
    <x v="365"/>
    <n v="8.1678482367840491E-2"/>
    <x v="365"/>
    <n v="9"/>
    <n v="9"/>
    <n v="1"/>
    <n v="1"/>
    <x v="239"/>
    <x v="119"/>
    <s v="3 star"/>
    <s v="3 star"/>
    <s v="3 star"/>
    <s v="ODF+"/>
    <s v="ODF++"/>
    <s v="ODF++"/>
    <n v="1135"/>
    <n v="1500"/>
    <n v="75.67"/>
    <n v="900"/>
    <n v="1500"/>
    <n v="60"/>
    <n v="1401.09"/>
    <n v="1500"/>
    <n v="93.41"/>
    <n v="1328.19"/>
    <n v="1500"/>
    <n v="88.55"/>
    <n v="4764.28"/>
    <n v="6000"/>
    <n v="79.400000000000006"/>
    <n v="2197.33"/>
    <n v="2400"/>
    <n v="91.56"/>
    <n v="2197.33"/>
    <n v="2400"/>
    <n v="91.555416666666673"/>
    <n v="1656.98"/>
    <n v="1800"/>
    <n v="92.05"/>
    <n v="1656.98"/>
    <n v="1800"/>
    <n v="92.054444444444457"/>
    <n v="1100"/>
    <n v="1800"/>
    <n v="61.11"/>
    <n v="1100"/>
    <n v="1800"/>
    <n v="61.111111111111114"/>
    <n v="4954.32"/>
    <n v="6000"/>
    <n v="82.57"/>
    <n v="4954.32"/>
    <n v="6000"/>
    <n v="82.571999999999989"/>
    <n v="2035"/>
    <n v="3000"/>
    <n v="67.83"/>
    <n v="3297.33"/>
    <n v="4200"/>
    <n v="78.510000000000005"/>
    <n v="3297.33"/>
    <n v="4200"/>
    <n v="78.507857142857134"/>
  </r>
  <r>
    <n v="374"/>
    <x v="373"/>
    <s v="Satara"/>
    <s v="Pune"/>
    <n v="1918"/>
    <x v="3"/>
    <n v="2214"/>
    <n v="2072"/>
    <n v="2072"/>
    <n v="3325"/>
    <n v="3178"/>
    <n v="3178"/>
    <n v="3070.1"/>
    <n v="2928.3"/>
    <n v="2928.3"/>
    <n v="4349.2"/>
    <n v="4349.2"/>
    <n v="0.29544715447154468"/>
    <n v="0.36444980694980689"/>
    <n v="0.36444980694980689"/>
    <n v="-0.13740751879699251"/>
    <n v="-0.11040276903713031"/>
    <n v="-0.11040276903713031"/>
    <n v="-6.5789387967818649E-2"/>
    <x v="367"/>
    <x v="367"/>
    <x v="367"/>
    <x v="367"/>
    <n v="306.24"/>
    <n v="913.6"/>
    <n v="915"/>
    <n v="706.64"/>
    <n v="1509.3"/>
    <n v="1509.3"/>
    <n v="593.21"/>
    <n v="1412.08"/>
    <n v="1412.08"/>
    <n v="1984.11"/>
    <n v="1984.11"/>
    <n v="0.83032915360501558"/>
    <n v="0.45898642732049039"/>
    <n v="0.45675409836065578"/>
    <n v="-0.20678138797690479"/>
    <n v="-0.1168554959252633"/>
    <n v="-0.1168554959252633"/>
    <n v="-5.510696043559625E-2"/>
    <n v="-5.6052065038807906E-2"/>
    <x v="366"/>
    <n v="-0.32819752937085134"/>
    <x v="36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0607441686532976"/>
    <n v="0.38821272885789021"/>
    <n v="0.38058959537572257"/>
    <n v="-0.13955454545454546"/>
    <n v="4.1077857883862749E-2"/>
    <n v="3.84434782608696E-2"/>
    <n v="-0.10416923004117169"/>
    <n v="0.12416337980438864"/>
    <x v="366"/>
    <n v="-0.19579110407757838"/>
    <x v="366"/>
    <n v="201"/>
    <n v="116"/>
    <n v="207"/>
    <n v="101"/>
    <x v="245"/>
    <x v="176"/>
    <s v="No star"/>
    <s v="No star"/>
    <s v="No star"/>
    <s v="ODF+"/>
    <s v="ODF+"/>
    <s v="ODF+"/>
    <n v="560.52"/>
    <n v="1500"/>
    <n v="37.369999999999997"/>
    <n v="300"/>
    <n v="1500"/>
    <n v="20"/>
    <n v="1061.1099999999999"/>
    <n v="1500"/>
    <n v="70.739999999999995"/>
    <n v="946.49"/>
    <n v="1500"/>
    <n v="63.1"/>
    <n v="2868.12"/>
    <n v="6000"/>
    <n v="47.8"/>
    <n v="1332.93"/>
    <n v="2400"/>
    <n v="55.54"/>
    <n v="1332.93"/>
    <n v="2400"/>
    <n v="55.53875"/>
    <n v="1194.21"/>
    <n v="1800"/>
    <n v="66.349999999999994"/>
    <n v="1194.21"/>
    <n v="1800"/>
    <n v="66.344999999999999"/>
    <n v="300"/>
    <n v="1800"/>
    <n v="16.670000000000002"/>
    <n v="300"/>
    <n v="1800"/>
    <n v="16.666666666666664"/>
    <n v="2827.14"/>
    <n v="6000"/>
    <n v="47.12"/>
    <n v="2827.14"/>
    <n v="6000"/>
    <n v="47.119"/>
    <n v="860.52"/>
    <n v="3000"/>
    <n v="28.68"/>
    <n v="1632.93"/>
    <n v="4200"/>
    <n v="38.880000000000003"/>
    <n v="1632.93"/>
    <n v="4200"/>
    <n v="38.879285714285714"/>
  </r>
  <r>
    <n v="375"/>
    <x v="374"/>
    <s v="Satara"/>
    <s v="Pune"/>
    <n v="53879"/>
    <x v="1"/>
    <n v="2214"/>
    <n v="2072"/>
    <n v="2072"/>
    <n v="3325"/>
    <n v="3178"/>
    <n v="3178"/>
    <n v="3595.3"/>
    <n v="3469.2"/>
    <n v="3469.2"/>
    <n v="4328.8"/>
    <n v="4328.8"/>
    <n v="1.4236901535682025"/>
    <n v="1.3078619691119693"/>
    <n v="1.3078619691119693"/>
    <n v="0.61384962406015042"/>
    <n v="0.50468533668974203"/>
    <n v="0.50468533668974203"/>
    <n v="0.49251800962367531"/>
    <x v="368"/>
    <x v="368"/>
    <x v="368"/>
    <x v="368"/>
    <n v="306.24"/>
    <n v="913.6"/>
    <n v="915"/>
    <n v="706.64"/>
    <n v="1509.3"/>
    <n v="1509.3"/>
    <n v="829.22"/>
    <n v="1623.2"/>
    <n v="1623.2"/>
    <n v="1999.6"/>
    <n v="1999.6"/>
    <n v="3.4706112852664575"/>
    <n v="1.2469242556917688"/>
    <n v="1.2434863387978141"/>
    <n v="0.93745046982905011"/>
    <n v="0.36009408334989734"/>
    <n v="0.36009408334989734"/>
    <n v="0.6510455608885457"/>
    <n v="0.26465623459832421"/>
    <x v="367"/>
    <n v="2.660032006401283E-2"/>
    <x v="367"/>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x v="14"/>
    <n v="0"/>
    <x v="5"/>
    <n v="855.72"/>
    <n v="860.25"/>
    <n v="865"/>
    <n v="1100"/>
    <n v="1147.0899999999999"/>
    <n v="1150"/>
    <n v="1163.58"/>
    <n v="1243.93"/>
    <n v="1243.93"/>
    <n v="1508.87"/>
    <n v="1508.87"/>
    <n v="0.638865516757818"/>
    <n v="0.89375181633246137"/>
    <n v="0.88335260115606928"/>
    <n v="0.27491818181818189"/>
    <n v="0.42020242526741586"/>
    <n v="0.41660869565217384"/>
    <n v="0.20525447326354884"/>
    <n v="0.30963960994589712"/>
    <x v="367"/>
    <n v="7.9682146241889643E-2"/>
    <x v="367"/>
    <n v="1"/>
    <n v="1"/>
    <n v="2"/>
    <n v="2"/>
    <x v="234"/>
    <x v="140"/>
    <s v="3 star"/>
    <s v="3 star"/>
    <s v="3 star"/>
    <s v="ODF++"/>
    <s v="ODF++"/>
    <s v="ODF++"/>
    <n v="1369.08"/>
    <n v="1500"/>
    <n v="91.27"/>
    <n v="1100"/>
    <n v="1500"/>
    <n v="73.33"/>
    <n v="1494.57"/>
    <n v="1500"/>
    <n v="99.64"/>
    <n v="1402.41"/>
    <n v="1500"/>
    <n v="93.49"/>
    <n v="5366.05"/>
    <n v="6000"/>
    <n v="89.43"/>
    <n v="2052.79"/>
    <n v="2400"/>
    <n v="85.53"/>
    <n v="2052.79"/>
    <n v="2400"/>
    <n v="85.532916666666665"/>
    <n v="1629.1"/>
    <n v="1800"/>
    <n v="90.51"/>
    <n v="1629.1"/>
    <n v="1800"/>
    <n v="90.505555555555546"/>
    <n v="1100"/>
    <n v="1800"/>
    <n v="61.11"/>
    <n v="1100"/>
    <n v="1800"/>
    <n v="61.111111111111114"/>
    <n v="4781.8900000000003"/>
    <n v="6000"/>
    <n v="79.7"/>
    <n v="4781.8900000000003"/>
    <n v="6000"/>
    <n v="79.698166666666665"/>
    <n v="2469.08"/>
    <n v="3000"/>
    <n v="82.3"/>
    <n v="3152.79"/>
    <n v="4200"/>
    <n v="75.069999999999993"/>
    <n v="3152.79"/>
    <n v="4200"/>
    <n v="75.066428571428574"/>
  </r>
  <r>
    <n v="376"/>
    <x v="375"/>
    <s v="Satara"/>
    <s v="Pune"/>
    <n v="6832"/>
    <x v="3"/>
    <n v="2214"/>
    <n v="2072"/>
    <n v="2072"/>
    <n v="3325"/>
    <n v="3178"/>
    <n v="3178"/>
    <n v="3070.1"/>
    <n v="2928.3"/>
    <n v="2928.3"/>
    <n v="4349.2"/>
    <n v="4349.2"/>
    <n v="0.22057813911472454"/>
    <n v="0.66333976833976838"/>
    <n v="0.66333976833976838"/>
    <n v="-0.18726015037593982"/>
    <n v="8.4468219005663953E-2"/>
    <n v="8.4468219005663953E-2"/>
    <n v="-0.1197811146216735"/>
    <x v="369"/>
    <x v="369"/>
    <x v="369"/>
    <x v="369"/>
    <n v="306.24"/>
    <n v="913.6"/>
    <n v="915"/>
    <n v="706.64"/>
    <n v="1509.3"/>
    <n v="1509.3"/>
    <n v="593.21"/>
    <n v="1412.08"/>
    <n v="1412.08"/>
    <n v="1984.11"/>
    <n v="1984.11"/>
    <n v="1.0829414838035527"/>
    <n v="0.95769483362521879"/>
    <n v="0.95469945355191255"/>
    <n v="-9.730555870032831E-2"/>
    <n v="0.18501954548466176"/>
    <n v="0.18501954548466176"/>
    <n v="7.5302169552097828E-2"/>
    <n v="0.26660670783525015"/>
    <x v="368"/>
    <n v="-9.8563083699996445E-2"/>
    <x v="36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19816061328471923"/>
    <n v="0.34599244405696028"/>
    <n v="0.33860115606936425"/>
    <n v="-6.791818181818185E-2"/>
    <n v="9.4151287170145172E-3"/>
    <n v="6.8608695652174782E-3"/>
    <n v="-2.9586862902844156E-2"/>
    <n v="8.9973736479935382E-2"/>
    <x v="368"/>
    <n v="-0.22024984006195492"/>
    <x v="368"/>
    <n v="262"/>
    <n v="135"/>
    <n v="51"/>
    <n v="39"/>
    <x v="48"/>
    <x v="61"/>
    <s v="No star"/>
    <s v="No star"/>
    <s v="No star"/>
    <s v="ODF+"/>
    <s v="ODF++"/>
    <s v="ODF++"/>
    <n v="637.88"/>
    <n v="1500"/>
    <n v="42.53"/>
    <n v="300"/>
    <n v="1500"/>
    <n v="20"/>
    <n v="739.19"/>
    <n v="1500"/>
    <n v="49.28"/>
    <n v="1025.29"/>
    <n v="1500"/>
    <n v="68.349999999999994"/>
    <n v="2702.36"/>
    <n v="6000"/>
    <n v="45.04"/>
    <n v="1788.55"/>
    <n v="2400"/>
    <n v="74.52"/>
    <n v="1788.55"/>
    <n v="2400"/>
    <n v="74.52291666666666"/>
    <n v="1157.8900000000001"/>
    <n v="1800"/>
    <n v="64.33"/>
    <n v="1157.8900000000001"/>
    <n v="1800"/>
    <n v="64.327222222222218"/>
    <n v="500"/>
    <n v="1800"/>
    <n v="27.78"/>
    <n v="500"/>
    <n v="1800"/>
    <n v="27.777777777777779"/>
    <n v="3446.44"/>
    <n v="6000"/>
    <n v="57.44"/>
    <n v="3446.44"/>
    <n v="6000"/>
    <n v="57.440666666666665"/>
    <n v="937.88"/>
    <n v="3000"/>
    <n v="31.26"/>
    <n v="2288.5500000000002"/>
    <n v="4200"/>
    <n v="54.49"/>
    <n v="2288.5500000000002"/>
    <n v="4200"/>
    <n v="54.489285714285721"/>
  </r>
  <r>
    <n v="377"/>
    <x v="376"/>
    <s v="Satara"/>
    <s v="Pune"/>
    <n v="24690"/>
    <x v="3"/>
    <n v="2214"/>
    <n v="2072"/>
    <n v="2072"/>
    <n v="3325"/>
    <n v="3178"/>
    <n v="3178"/>
    <n v="3070.1"/>
    <n v="2928.3"/>
    <n v="2928.3"/>
    <n v="4349.2"/>
    <n v="4349.2"/>
    <n v="0.38714995483288173"/>
    <n v="0.43900579150579144"/>
    <n v="0.43900579150579144"/>
    <n v="-7.6345864661654106E-2"/>
    <n v="-6.1793580868470768E-2"/>
    <n v="-6.1793580868470768E-2"/>
    <n v="3.4200840363511999E-4"/>
    <x v="370"/>
    <x v="370"/>
    <x v="370"/>
    <x v="370"/>
    <n v="306.24"/>
    <n v="913.6"/>
    <n v="915"/>
    <n v="706.64"/>
    <n v="1509.3"/>
    <n v="1509.3"/>
    <n v="593.21"/>
    <n v="1412.08"/>
    <n v="1412.08"/>
    <n v="1984.11"/>
    <n v="1984.11"/>
    <n v="1.0280172413793101"/>
    <n v="0.71807136602451849"/>
    <n v="0.71544262295081984"/>
    <n v="-0.12110834371108349"/>
    <n v="3.9972172530312169E-2"/>
    <n v="3.9972172530312169E-2"/>
    <n v="4.6947961093036034E-2"/>
    <n v="0.11157299869695782"/>
    <x v="369"/>
    <n v="-0.20889970818150194"/>
    <x v="36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7414341139625098"/>
    <n v="0.29263586166811972"/>
    <n v="0.28553757225433529"/>
    <n v="-8.8090909090909591E-3"/>
    <n v="-3.0599168330296588E-2"/>
    <n v="-3.3052173913043471E-2"/>
    <n v="3.1953054753679419E-2"/>
    <n v="4.6766009921774307E-2"/>
    <x v="369"/>
    <n v="-0.2511599717162194"/>
    <x v="369"/>
    <n v="142"/>
    <n v="90"/>
    <n v="161"/>
    <n v="85"/>
    <x v="208"/>
    <x v="182"/>
    <s v="No star"/>
    <s v="No star"/>
    <s v="No star"/>
    <s v="ODF+"/>
    <s v="ODF+"/>
    <s v="ODF+"/>
    <n v="621.05999999999995"/>
    <n v="1500"/>
    <n v="41.4"/>
    <n v="300"/>
    <n v="1500"/>
    <n v="20"/>
    <n v="1059.78"/>
    <n v="1500"/>
    <n v="70.650000000000006"/>
    <n v="1090.31"/>
    <n v="1500"/>
    <n v="72.69"/>
    <n v="3071.15"/>
    <n v="6000"/>
    <n v="51.19"/>
    <n v="1569.63"/>
    <n v="2400"/>
    <n v="65.400000000000006"/>
    <n v="1569.63"/>
    <n v="2400"/>
    <n v="65.401250000000005"/>
    <n v="1111.99"/>
    <n v="1800"/>
    <n v="61.78"/>
    <n v="1111.99"/>
    <n v="1800"/>
    <n v="61.777222222222228"/>
    <n v="300"/>
    <n v="1800"/>
    <n v="16.670000000000002"/>
    <n v="300"/>
    <n v="1800"/>
    <n v="16.666666666666664"/>
    <n v="2981.62"/>
    <n v="6000"/>
    <n v="49.69"/>
    <n v="2981.62"/>
    <n v="6000"/>
    <n v="49.693666666666665"/>
    <n v="921.06"/>
    <n v="3000"/>
    <n v="30.7"/>
    <n v="1869.63"/>
    <n v="4200"/>
    <n v="44.52"/>
    <n v="1869.63"/>
    <n v="4200"/>
    <n v="44.515000000000008"/>
  </r>
  <r>
    <n v="378"/>
    <x v="377"/>
    <s v="Satara"/>
    <s v="Pune"/>
    <n v="18723"/>
    <x v="3"/>
    <n v="2214"/>
    <n v="2072"/>
    <n v="2072"/>
    <n v="3325"/>
    <n v="3178"/>
    <n v="3178"/>
    <n v="3070.1"/>
    <n v="2928.3"/>
    <n v="2928.3"/>
    <n v="4349.2"/>
    <n v="4349.2"/>
    <n v="0.22219963866305323"/>
    <n v="0.31354729729729736"/>
    <n v="0.31354729729729736"/>
    <n v="-0.18618045112781961"/>
    <n v="-0.14359030837004402"/>
    <n v="-0.14359030837004402"/>
    <n v="-0.11861177160353087"/>
    <x v="371"/>
    <x v="371"/>
    <x v="371"/>
    <x v="371"/>
    <n v="306.24"/>
    <n v="913.6"/>
    <n v="915"/>
    <n v="706.64"/>
    <n v="1509.3"/>
    <n v="1509.3"/>
    <n v="593.21"/>
    <n v="1412.08"/>
    <n v="1412.08"/>
    <n v="1984.11"/>
    <n v="1984.11"/>
    <n v="0.67463427377220486"/>
    <n v="0.46986646234675994"/>
    <n v="0.46761748633879768"/>
    <n v="-0.27425563228801081"/>
    <n v="-0.11026966143245218"/>
    <n v="-0.11026966143245218"/>
    <n v="-0.13548321842180677"/>
    <n v="-4.9012803807149764E-2"/>
    <x v="370"/>
    <n v="-0.32318772648693878"/>
    <x v="370"/>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1262796241761328"/>
    <n v="0.25405405405405401"/>
    <n v="0.24716763005780343"/>
    <n v="-5.6663636363636298E-2"/>
    <n v="-5.9533253711565759E-2"/>
    <n v="-6.1913043478260911E-2"/>
    <n v="-1.7869480857507815E-2"/>
    <n v="1.552277583756155E-2"/>
    <x v="370"/>
    <n v="-0.27351089262264727"/>
    <x v="370"/>
    <n v="257"/>
    <n v="133"/>
    <n v="255"/>
    <n v="116"/>
    <x v="246"/>
    <x v="191"/>
    <s v="No star"/>
    <s v="No star"/>
    <s v="No star"/>
    <s v="ODF+"/>
    <s v="ODF+"/>
    <s v="ODF+"/>
    <n v="512.84"/>
    <n v="1500"/>
    <n v="34.19"/>
    <n v="300"/>
    <n v="1500"/>
    <n v="20"/>
    <n v="855.43"/>
    <n v="1500"/>
    <n v="57.03"/>
    <n v="1037.67"/>
    <n v="1500"/>
    <n v="69.180000000000007"/>
    <n v="2705.95"/>
    <n v="6000"/>
    <n v="45.1"/>
    <n v="1342.87"/>
    <n v="2400"/>
    <n v="55.95"/>
    <n v="1342.87"/>
    <n v="2400"/>
    <n v="55.952916666666667"/>
    <n v="1078.8"/>
    <n v="1800"/>
    <n v="59.93"/>
    <n v="1078.8"/>
    <n v="1800"/>
    <n v="59.93333333333333"/>
    <n v="300"/>
    <n v="1800"/>
    <n v="16.670000000000002"/>
    <n v="300"/>
    <n v="1800"/>
    <n v="16.666666666666664"/>
    <n v="2721.67"/>
    <n v="6000"/>
    <n v="45.36"/>
    <n v="2721.67"/>
    <n v="6000"/>
    <n v="45.361166666666669"/>
    <n v="812.84"/>
    <n v="3000"/>
    <n v="27.09"/>
    <n v="1642.87"/>
    <n v="4200"/>
    <n v="39.119999999999997"/>
    <n v="1642.87"/>
    <n v="4200"/>
    <n v="39.115952380952379"/>
  </r>
  <r>
    <n v="379"/>
    <x v="378"/>
    <s v="Satara"/>
    <s v="Pune"/>
    <n v="13393"/>
    <x v="3"/>
    <n v="2214"/>
    <n v="2072"/>
    <n v="2072"/>
    <n v="3325"/>
    <n v="3178"/>
    <n v="3178"/>
    <n v="3070.1"/>
    <n v="2928.3"/>
    <n v="2928.3"/>
    <n v="4349.2"/>
    <n v="4349.2"/>
    <n v="1.0228364950316171"/>
    <n v="1.044242277992278"/>
    <n v="1.044242277992278"/>
    <n v="0.34693533834586476"/>
    <n v="0.33280994336060415"/>
    <n v="0.33280994336060415"/>
    <n v="0.45876681541317887"/>
    <x v="372"/>
    <x v="372"/>
    <x v="372"/>
    <x v="372"/>
    <n v="306.24"/>
    <n v="913.6"/>
    <n v="915"/>
    <n v="706.64"/>
    <n v="1509.3"/>
    <n v="1509.3"/>
    <n v="593.21"/>
    <n v="1412.08"/>
    <n v="1412.08"/>
    <n v="1984.11"/>
    <n v="1984.11"/>
    <n v="2.4491248693834899"/>
    <n v="1.036646234676007"/>
    <n v="1.0335300546448087"/>
    <n v="0.49476395335673046"/>
    <n v="0.23280991187967939"/>
    <n v="0.23280991187967939"/>
    <n v="0.78058360445710617"/>
    <n v="0.31768738315109635"/>
    <x v="371"/>
    <n v="-6.2209252511201414E-2"/>
    <x v="371"/>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x v="7"/>
    <n v="0"/>
    <x v="5"/>
    <n v="855.72"/>
    <n v="860.25"/>
    <n v="865"/>
    <n v="1100"/>
    <n v="1147.0899999999999"/>
    <n v="1150"/>
    <n v="1056.55"/>
    <n v="1062.31"/>
    <n v="1062.31"/>
    <n v="1484.95"/>
    <n v="1484.95"/>
    <n v="0.43982844855793934"/>
    <n v="0.48210403952339437"/>
    <n v="0.47396531791907515"/>
    <n v="0.12008181818181811"/>
    <n v="0.11149081589064512"/>
    <n v="0.10867826086956524"/>
    <n v="0.166144526998249"/>
    <n v="0.20019579971947932"/>
    <x v="371"/>
    <n v="-0.14139870029293916"/>
    <x v="371"/>
    <n v="10"/>
    <n v="9"/>
    <n v="6"/>
    <n v="5"/>
    <x v="236"/>
    <x v="117"/>
    <s v="3 star"/>
    <s v="3 star"/>
    <s v="3 star"/>
    <s v="ODF++"/>
    <s v="ODF++"/>
    <s v="ODF++"/>
    <n v="1056.26"/>
    <n v="1500"/>
    <n v="70.42"/>
    <n v="1100"/>
    <n v="1500"/>
    <n v="73.33"/>
    <n v="1090.21"/>
    <n v="1500"/>
    <n v="72.680000000000007"/>
    <n v="1232.0899999999999"/>
    <n v="1500"/>
    <n v="82.14"/>
    <n v="4478.5600000000004"/>
    <n v="6000"/>
    <n v="74.64"/>
    <n v="1860.68"/>
    <n v="2400"/>
    <n v="77.53"/>
    <n v="1860.68"/>
    <n v="2400"/>
    <n v="77.528333333333336"/>
    <n v="1274.98"/>
    <n v="1800"/>
    <n v="70.83"/>
    <n v="1274.98"/>
    <n v="1800"/>
    <n v="70.832222222222214"/>
    <n v="1100"/>
    <n v="1800"/>
    <n v="61.11"/>
    <n v="1100"/>
    <n v="1800"/>
    <n v="61.111111111111114"/>
    <n v="4235.67"/>
    <n v="6000"/>
    <n v="70.59"/>
    <n v="4235.67"/>
    <n v="6000"/>
    <n v="70.594500000000011"/>
    <n v="2156.2600000000002"/>
    <n v="3000"/>
    <n v="71.88"/>
    <n v="2960.68"/>
    <n v="4200"/>
    <n v="70.489999999999995"/>
    <n v="2960.68"/>
    <n v="4200"/>
    <n v="70.492380952380955"/>
  </r>
  <r>
    <n v="380"/>
    <x v="379"/>
    <s v="Satara"/>
    <s v="Pune"/>
    <n v="31671"/>
    <x v="2"/>
    <n v="2214"/>
    <n v="2072"/>
    <n v="2072"/>
    <n v="3325"/>
    <n v="3178"/>
    <n v="3178"/>
    <n v="3400"/>
    <n v="3298.6"/>
    <n v="3298.6"/>
    <n v="4601.3999999999996"/>
    <n v="4601.3999999999996"/>
    <n v="1.076196928635953"/>
    <n v="1.1902027027027029"/>
    <n v="1.1902027027027029"/>
    <n v="0.38246616541353379"/>
    <n v="0.42797356828193844"/>
    <n v="0.42797356828193844"/>
    <n v="0.35197058823529409"/>
    <x v="373"/>
    <x v="373"/>
    <x v="373"/>
    <x v="373"/>
    <n v="306.24"/>
    <n v="913.6"/>
    <n v="915"/>
    <n v="706.64"/>
    <n v="1509.3"/>
    <n v="1509.3"/>
    <n v="737.03"/>
    <n v="1543.8"/>
    <n v="1543.8"/>
    <n v="2033.9"/>
    <n v="2033.9"/>
    <n v="2.9556556948798329"/>
    <n v="1.1407180385288964"/>
    <n v="1.1374426229508197"/>
    <n v="0.71428167100645323"/>
    <n v="0.29580600278274699"/>
    <n v="0.29580600278274699"/>
    <n v="0.64359659715344042"/>
    <n v="0.26684803731053247"/>
    <x v="372"/>
    <n v="-3.8418801317665618E-2"/>
    <x v="37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x v="18"/>
    <n v="0"/>
    <x v="5"/>
    <n v="855.72"/>
    <n v="860.25"/>
    <n v="865"/>
    <n v="1100"/>
    <n v="1147.0899999999999"/>
    <n v="1150"/>
    <n v="1114.93"/>
    <n v="1184.79"/>
    <n v="1184.79"/>
    <n v="1531.86"/>
    <n v="1531.86"/>
    <n v="0.38770859626980786"/>
    <n v="0.72315024702121466"/>
    <n v="0.71368786127167616"/>
    <n v="7.9536363636363641E-2"/>
    <n v="0.2922612872573207"/>
    <n v="0.28899130434782599"/>
    <n v="6.5080318943790141E-2"/>
    <n v="0.25114155251141551"/>
    <x v="372"/>
    <n v="-3.2326713929471354E-2"/>
    <x v="372"/>
    <n v="11"/>
    <n v="10"/>
    <n v="7"/>
    <n v="6"/>
    <x v="207"/>
    <x v="51"/>
    <s v="3 star"/>
    <s v="3 star"/>
    <s v="3 star"/>
    <s v="ODF++"/>
    <s v="ODF++"/>
    <s v="ODF++"/>
    <n v="1211.3800000000001"/>
    <n v="1500"/>
    <n v="80.760000000000005"/>
    <n v="1100"/>
    <n v="1500"/>
    <n v="73.33"/>
    <n v="1097.83"/>
    <n v="1500"/>
    <n v="73.19"/>
    <n v="1187.49"/>
    <n v="1500"/>
    <n v="79.17"/>
    <n v="4596.7"/>
    <n v="6000"/>
    <n v="76.61"/>
    <n v="1955.76"/>
    <n v="2400"/>
    <n v="81.489999999999995"/>
    <n v="1955.76"/>
    <n v="2400"/>
    <n v="81.489999999999995"/>
    <n v="1482.34"/>
    <n v="1800"/>
    <n v="82.35"/>
    <n v="1482.34"/>
    <n v="1800"/>
    <n v="82.35222222222221"/>
    <n v="1100"/>
    <n v="1800"/>
    <n v="61.11"/>
    <n v="1100"/>
    <n v="1800"/>
    <n v="61.111111111111114"/>
    <n v="4538.1000000000004"/>
    <n v="6000"/>
    <n v="75.64"/>
    <n v="4538.1000000000004"/>
    <n v="6000"/>
    <n v="75.635000000000005"/>
    <n v="2311.38"/>
    <n v="3000"/>
    <n v="77.05"/>
    <n v="3055.76"/>
    <n v="4200"/>
    <n v="72.760000000000005"/>
    <n v="3055.76"/>
    <n v="4200"/>
    <n v="72.756190476190483"/>
  </r>
  <r>
    <n v="381"/>
    <x v="380"/>
    <s v="Satara"/>
    <s v="Pune"/>
    <n v="4678"/>
    <x v="3"/>
    <n v="2214"/>
    <n v="2072"/>
    <n v="2072"/>
    <n v="3325"/>
    <n v="3178"/>
    <n v="3178"/>
    <n v="3070.1"/>
    <n v="2928.3"/>
    <n v="2928.3"/>
    <n v="4349.2"/>
    <n v="4349.2"/>
    <n v="0.37950316169828358"/>
    <n v="0.34635135135135131"/>
    <n v="0.34635135135135131"/>
    <n v="-8.1437593984962461E-2"/>
    <n v="-0.12220264317180621"/>
    <n v="-0.12220264317180621"/>
    <n v="-5.1724699521188593E-3"/>
    <x v="374"/>
    <x v="374"/>
    <x v="374"/>
    <x v="374"/>
    <n v="306.24"/>
    <n v="913.6"/>
    <n v="915"/>
    <n v="706.64"/>
    <n v="1509.3"/>
    <n v="1509.3"/>
    <n v="593.21"/>
    <n v="1412.08"/>
    <n v="1412.08"/>
    <n v="1984.11"/>
    <n v="1984.11"/>
    <n v="0.4700235109717868"/>
    <n v="0.57584281961471107"/>
    <n v="0.57343169398907112"/>
    <n v="-0.36292878976565152"/>
    <n v="-4.6120718213741405E-2"/>
    <n v="-4.6120718213741405E-2"/>
    <n v="-0.2411119165219737"/>
    <n v="1.9552716559968365E-2"/>
    <x v="373"/>
    <n v="-0.27439002877864627"/>
    <x v="37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7627027532370413"/>
    <n v="0.22051729148503346"/>
    <n v="0.21381502890173415"/>
    <n v="-7.1545454545453553E-3"/>
    <n v="-8.4683852182479036E-2"/>
    <n v="-8.6999999999999966E-2"/>
    <n v="3.367564242108765E-2"/>
    <n v="-1.1635021792132147E-2"/>
    <x v="373"/>
    <n v="-0.29293915620054545"/>
    <x v="373"/>
    <n v="146"/>
    <n v="92"/>
    <n v="224"/>
    <n v="109"/>
    <x v="247"/>
    <x v="38"/>
    <s v="No star"/>
    <s v="No star"/>
    <s v="No star"/>
    <s v="ODF+"/>
    <s v="ODF+"/>
    <s v="ODF+"/>
    <n v="450.18"/>
    <n v="1500"/>
    <n v="30.01"/>
    <n v="300"/>
    <n v="1500"/>
    <n v="20"/>
    <n v="1211.9000000000001"/>
    <n v="1500"/>
    <n v="80.790000000000006"/>
    <n v="1092.1300000000001"/>
    <n v="1500"/>
    <n v="72.81"/>
    <n v="3054.22"/>
    <n v="6000"/>
    <n v="50.9"/>
    <n v="1439.69"/>
    <n v="2400"/>
    <n v="59.99"/>
    <n v="1439.69"/>
    <n v="2400"/>
    <n v="59.987083333333338"/>
    <n v="1049.95"/>
    <n v="1800"/>
    <n v="58.33"/>
    <n v="1049.95"/>
    <n v="1800"/>
    <n v="58.330555555555563"/>
    <n v="300"/>
    <n v="1800"/>
    <n v="16.670000000000002"/>
    <n v="300"/>
    <n v="1800"/>
    <n v="16.666666666666664"/>
    <n v="2789.64"/>
    <n v="6000"/>
    <n v="46.49"/>
    <n v="2789.64"/>
    <n v="6000"/>
    <n v="46.494"/>
    <n v="750.18"/>
    <n v="3000"/>
    <n v="25.01"/>
    <n v="1739.69"/>
    <n v="4200"/>
    <n v="41.42"/>
    <n v="1739.69"/>
    <n v="4200"/>
    <n v="41.421190476190475"/>
  </r>
  <r>
    <n v="382"/>
    <x v="381"/>
    <s v="Satara"/>
    <s v="Pune"/>
    <n v="24120"/>
    <x v="3"/>
    <n v="2214"/>
    <n v="2072"/>
    <n v="2072"/>
    <n v="3325"/>
    <n v="3178"/>
    <n v="3178"/>
    <n v="3070.1"/>
    <n v="2928.3"/>
    <n v="2928.3"/>
    <n v="4349.2"/>
    <n v="4349.2"/>
    <n v="0.23350948509485084"/>
    <n v="0.28759652509652511"/>
    <n v="0.28759652509652511"/>
    <n v="-0.17864962406015045"/>
    <n v="-0.16050975456261796"/>
    <n v="-0.16050975456261796"/>
    <n v="-0.11045568548255762"/>
    <x v="375"/>
    <x v="375"/>
    <x v="375"/>
    <x v="375"/>
    <n v="306.24"/>
    <n v="913.6"/>
    <n v="915"/>
    <n v="706.64"/>
    <n v="1509.3"/>
    <n v="1509.3"/>
    <n v="593.21"/>
    <n v="1412.08"/>
    <n v="1412.08"/>
    <n v="1984.11"/>
    <n v="1984.11"/>
    <n v="1.0113636363636365"/>
    <n v="0.51262040280210164"/>
    <n v="0.51030601092896177"/>
    <n v="-0.12832559719234682"/>
    <n v="-8.4390114622672693E-2"/>
    <n v="-8.4390114622672693E-2"/>
    <n v="3.8350668397363494E-2"/>
    <n v="-2.1351481502464353E-2"/>
    <x v="374"/>
    <n v="-0.30350131797128177"/>
    <x v="374"/>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x v="3"/>
    <n v="-0.72727272727272729"/>
    <x v="1"/>
    <n v="855.72"/>
    <n v="860.25"/>
    <n v="865"/>
    <n v="1100"/>
    <n v="1147.0899999999999"/>
    <n v="1150"/>
    <n v="1056.55"/>
    <n v="1062.31"/>
    <n v="1062.31"/>
    <n v="1484.95"/>
    <n v="1484.95"/>
    <n v="0.20486841490207069"/>
    <n v="0.14614356291775649"/>
    <n v="0.139849710982659"/>
    <n v="-6.270000000000002E-2"/>
    <n v="-0.14045977211901411"/>
    <n v="-0.14263478260869564"/>
    <n v="-2.4154086413326375E-2"/>
    <n v="-7.1862262428104715E-2"/>
    <x v="374"/>
    <n v="-0.33602478197919122"/>
    <x v="374"/>
    <n v="248"/>
    <n v="130"/>
    <n v="280"/>
    <n v="125"/>
    <x v="248"/>
    <x v="192"/>
    <s v="No star"/>
    <s v="No star"/>
    <s v="No star"/>
    <s v="ODF"/>
    <s v="ODF+"/>
    <s v="ODF+"/>
    <n v="615.96"/>
    <n v="1500"/>
    <n v="41.06"/>
    <n v="200"/>
    <n v="1500"/>
    <n v="13.33"/>
    <n v="884"/>
    <n v="1500"/>
    <n v="58.93"/>
    <n v="1031.03"/>
    <n v="1500"/>
    <n v="68.739999999999995"/>
    <n v="2730.99"/>
    <n v="6000"/>
    <n v="45.52"/>
    <n v="1381.93"/>
    <n v="2400"/>
    <n v="57.58"/>
    <n v="1381.93"/>
    <n v="2400"/>
    <n v="57.580416666666665"/>
    <n v="985.97"/>
    <n v="1800"/>
    <n v="54.78"/>
    <n v="985.97"/>
    <n v="1800"/>
    <n v="54.776111111111113"/>
    <n v="300"/>
    <n v="1800"/>
    <n v="16.670000000000002"/>
    <n v="300"/>
    <n v="1800"/>
    <n v="16.666666666666664"/>
    <n v="2667.9"/>
    <n v="6000"/>
    <n v="44.47"/>
    <n v="2667.9"/>
    <n v="6000"/>
    <n v="44.464999999999996"/>
    <n v="815.96"/>
    <n v="3000"/>
    <n v="27.2"/>
    <n v="1681.93"/>
    <n v="4200"/>
    <n v="40.049999999999997"/>
    <n v="1681.93"/>
    <n v="4200"/>
    <n v="40.045952380952379"/>
  </r>
  <r>
    <n v="383"/>
    <x v="382"/>
    <s v="Satara"/>
    <s v="Pune"/>
    <n v="14894"/>
    <x v="3"/>
    <n v="2214"/>
    <n v="2072"/>
    <n v="2072"/>
    <n v="3325"/>
    <n v="3178"/>
    <n v="3178"/>
    <n v="3070.1"/>
    <n v="2928.3"/>
    <n v="2928.3"/>
    <n v="4349.2"/>
    <n v="4349.2"/>
    <n v="0.95030713640469722"/>
    <n v="1.3410955598455598"/>
    <n v="1.3410955598455598"/>
    <n v="0.29864060150375926"/>
    <n v="0.52635305223410955"/>
    <n v="0.52635305223410955"/>
    <n v="0.40646233021725664"/>
    <x v="376"/>
    <x v="376"/>
    <x v="376"/>
    <x v="376"/>
    <n v="306.24"/>
    <n v="913.6"/>
    <n v="915"/>
    <n v="706.64"/>
    <n v="1509.3"/>
    <n v="1509.3"/>
    <n v="593.21"/>
    <n v="1412.08"/>
    <n v="1412.08"/>
    <n v="1984.11"/>
    <n v="1984.11"/>
    <n v="2.7353056426332292"/>
    <n v="1.321004816112084"/>
    <n v="1.3174535519125681"/>
    <n v="0.61878750141514793"/>
    <n v="0.40493606307559787"/>
    <n v="0.40493606307559787"/>
    <n v="0.92832217932941119"/>
    <n v="0.50166421165939601"/>
    <x v="375"/>
    <n v="6.8726028294802163E-2"/>
    <x v="375"/>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x v="7"/>
    <n v="0"/>
    <x v="5"/>
    <n v="855.72"/>
    <n v="860.25"/>
    <n v="865"/>
    <n v="1100"/>
    <n v="1147.0899999999999"/>
    <n v="1150"/>
    <n v="1056.55"/>
    <n v="1062.31"/>
    <n v="1062.31"/>
    <n v="1484.95"/>
    <n v="1484.95"/>
    <n v="0.19301874444911882"/>
    <n v="0.89511188607962799"/>
    <n v="0.88470520231213867"/>
    <n v="-7.1918181818181826E-2"/>
    <n v="0.42122239754509244"/>
    <n v="0.4176260869565217"/>
    <n v="-3.3751360560314199E-2"/>
    <n v="0.53464619555496984"/>
    <x v="375"/>
    <n v="9.7861880871409762E-2"/>
    <x v="375"/>
    <n v="14"/>
    <n v="11"/>
    <n v="1"/>
    <n v="1"/>
    <x v="239"/>
    <x v="119"/>
    <s v="3 star"/>
    <s v="3 star"/>
    <s v="3 star"/>
    <s v="ODF++"/>
    <s v="ODF++"/>
    <s v="ODF++"/>
    <n v="1143.9000000000001"/>
    <n v="1500"/>
    <n v="76.260000000000005"/>
    <n v="1100"/>
    <n v="1500"/>
    <n v="73.33"/>
    <n v="1053.19"/>
    <n v="1500"/>
    <n v="70.209999999999994"/>
    <n v="1020.89"/>
    <n v="1500"/>
    <n v="68.06"/>
    <n v="4317.9799999999996"/>
    <n v="6000"/>
    <n v="71.97"/>
    <n v="2120.4699999999998"/>
    <n v="2400"/>
    <n v="88.35"/>
    <n v="2120.4699999999998"/>
    <n v="2400"/>
    <n v="88.352916666666658"/>
    <n v="1630.27"/>
    <n v="1800"/>
    <n v="90.57"/>
    <n v="1630.27"/>
    <n v="1800"/>
    <n v="90.570555555555558"/>
    <n v="1100"/>
    <n v="1800"/>
    <n v="61.11"/>
    <n v="1100"/>
    <n v="1800"/>
    <n v="61.111111111111114"/>
    <n v="4850.75"/>
    <n v="6000"/>
    <n v="80.849999999999994"/>
    <n v="4850.75"/>
    <n v="6000"/>
    <n v="80.845833333333331"/>
    <n v="2243.9"/>
    <n v="3000"/>
    <n v="74.8"/>
    <n v="3220.47"/>
    <n v="4200"/>
    <n v="76.680000000000007"/>
    <n v="3220.47"/>
    <n v="4200"/>
    <n v="76.677857142857135"/>
  </r>
  <r>
    <n v="384"/>
    <x v="383"/>
    <s v="Satara"/>
    <s v="Pune"/>
    <n v="13779"/>
    <x v="3"/>
    <n v="2214"/>
    <n v="2072"/>
    <n v="2072"/>
    <n v="3325"/>
    <n v="3178"/>
    <n v="3178"/>
    <n v="3070.1"/>
    <n v="2928.3"/>
    <n v="2928.3"/>
    <n v="4349.2"/>
    <n v="4349.2"/>
    <n v="0.38370822041553759"/>
    <n v="0.28870656370656361"/>
    <n v="0.28870656370656361"/>
    <n v="-7.863759398496234E-2"/>
    <n v="-0.15978602894902461"/>
    <n v="-0.15978602894902461"/>
    <n v="-2.1399954398878566E-3"/>
    <x v="377"/>
    <x v="377"/>
    <x v="377"/>
    <x v="377"/>
    <n v="306.24"/>
    <n v="913.6"/>
    <n v="915"/>
    <n v="706.64"/>
    <n v="1509.3"/>
    <n v="1509.3"/>
    <n v="593.21"/>
    <n v="1412.08"/>
    <n v="1412.08"/>
    <n v="1984.11"/>
    <n v="1984.11"/>
    <n v="0.90549895506792044"/>
    <n v="0.35756348511383534"/>
    <n v="0.35548633879781416"/>
    <n v="-0.17420468696931962"/>
    <n v="-0.17824819452726429"/>
    <n v="-0.17824819452726429"/>
    <n v="-1.6301141248461881E-2"/>
    <n v="-0.12167157668120783"/>
    <x v="376"/>
    <n v="-0.37489856913175174"/>
    <x v="37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19958631328004484"/>
    <n v="0.31349026445800648"/>
    <n v="0.30627745664739892"/>
    <n v="-6.6809090909090915E-2"/>
    <n v="-1.4959593405922688E-2"/>
    <n v="-1.7452173913043423E-2"/>
    <n v="-2.843216127963652E-2"/>
    <n v="6.3653735726859506E-2"/>
    <x v="376"/>
    <n v="-0.23907875686050034"/>
    <x v="376"/>
    <n v="145"/>
    <n v="91"/>
    <n v="279"/>
    <n v="124"/>
    <x v="249"/>
    <x v="193"/>
    <s v="No star"/>
    <s v="No star"/>
    <s v="No star"/>
    <s v="ODF+"/>
    <s v="ODF+"/>
    <s v="ODF+"/>
    <n v="583.54"/>
    <n v="1500"/>
    <n v="38.9"/>
    <n v="300"/>
    <n v="1500"/>
    <n v="20"/>
    <n v="1153.48"/>
    <n v="1500"/>
    <n v="76.900000000000006"/>
    <n v="1026.51"/>
    <n v="1500"/>
    <n v="68.430000000000007"/>
    <n v="3063.53"/>
    <n v="6000"/>
    <n v="51.06"/>
    <n v="1240.27"/>
    <n v="2400"/>
    <n v="51.68"/>
    <n v="1240.27"/>
    <n v="2400"/>
    <n v="51.677916666666668"/>
    <n v="1129.93"/>
    <n v="1800"/>
    <n v="62.77"/>
    <n v="1129.93"/>
    <n v="1800"/>
    <n v="62.773888888888898"/>
    <n v="300"/>
    <n v="1800"/>
    <n v="16.670000000000002"/>
    <n v="300"/>
    <n v="1800"/>
    <n v="16.666666666666664"/>
    <n v="2670.2"/>
    <n v="6000"/>
    <n v="44.5"/>
    <n v="2670.2"/>
    <n v="6000"/>
    <n v="44.50333333333333"/>
    <n v="883.54"/>
    <n v="3000"/>
    <n v="29.45"/>
    <n v="1540.27"/>
    <n v="4200"/>
    <n v="36.67"/>
    <n v="1540.27"/>
    <n v="4200"/>
    <n v="36.673095238095236"/>
  </r>
  <r>
    <n v="385"/>
    <x v="384"/>
    <s v="Satara"/>
    <s v="Pune"/>
    <n v="52118"/>
    <x v="1"/>
    <n v="2214"/>
    <n v="2072"/>
    <n v="2072"/>
    <n v="3325"/>
    <n v="3178"/>
    <n v="3178"/>
    <n v="3595.3"/>
    <n v="3469.2"/>
    <n v="3469.2"/>
    <n v="4328.8"/>
    <n v="4328.8"/>
    <n v="0.62108401084010834"/>
    <n v="0.59158783783783786"/>
    <n v="0.59158783783783786"/>
    <n v="7.9422556390977422E-2"/>
    <n v="3.7687224669603517E-2"/>
    <n v="3.7687224669603517E-2"/>
    <n v="-1.7300364364587807E-3"/>
    <x v="378"/>
    <x v="378"/>
    <x v="378"/>
    <x v="378"/>
    <n v="306.24"/>
    <n v="913.6"/>
    <n v="915"/>
    <n v="706.64"/>
    <n v="1509.3"/>
    <n v="1509.3"/>
    <n v="829.22"/>
    <n v="1623.2"/>
    <n v="1623.2"/>
    <n v="1999.6"/>
    <n v="1999.6"/>
    <n v="2.1111873040752349"/>
    <n v="0.90722416812609463"/>
    <n v="0.90430601092896179"/>
    <n v="0.34831031359673947"/>
    <n v="0.15446895912012198"/>
    <n v="0.15446895912012198"/>
    <n v="0.14899544149924018"/>
    <n v="7.3459832429768362E-2"/>
    <x v="377"/>
    <n v="-0.12860572114422877"/>
    <x v="377"/>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x v="8"/>
    <n v="-0.54545454545454541"/>
    <x v="2"/>
    <n v="855.72"/>
    <n v="860.25"/>
    <n v="865"/>
    <n v="1100"/>
    <n v="1147.0899999999999"/>
    <n v="1150"/>
    <n v="1163.58"/>
    <n v="1243.93"/>
    <n v="1243.93"/>
    <n v="1508.87"/>
    <n v="1508.87"/>
    <n v="0.32789931285934643"/>
    <n v="0.22677128741644861"/>
    <n v="0.22003468208092478"/>
    <n v="3.3009090909090856E-2"/>
    <n v="-7.9993723247521992E-2"/>
    <n v="-8.2321739130434848E-2"/>
    <n v="-2.343629144536687E-2"/>
    <n v="-0.15161624850272937"/>
    <x v="377"/>
    <n v="-0.30058255515717058"/>
    <x v="377"/>
    <n v="32"/>
    <n v="21"/>
    <n v="42"/>
    <n v="30"/>
    <x v="144"/>
    <x v="17"/>
    <s v="No star"/>
    <s v="No star"/>
    <s v="No star"/>
    <s v="ODF+"/>
    <s v="ODF++"/>
    <s v="ODF++"/>
    <n v="952.77"/>
    <n v="1500"/>
    <n v="63.52"/>
    <n v="300"/>
    <n v="1500"/>
    <n v="20"/>
    <n v="1200"/>
    <n v="1500"/>
    <n v="80"/>
    <n v="1136.31"/>
    <n v="1500"/>
    <n v="75.75"/>
    <n v="3589.08"/>
    <n v="6000"/>
    <n v="59.82"/>
    <n v="1742.44"/>
    <n v="2400"/>
    <n v="72.599999999999994"/>
    <n v="1742.44"/>
    <n v="2400"/>
    <n v="72.601666666666659"/>
    <n v="1055.33"/>
    <n v="1800"/>
    <n v="58.63"/>
    <n v="1055.33"/>
    <n v="1800"/>
    <n v="58.629444444444445"/>
    <n v="500"/>
    <n v="1800"/>
    <n v="27.78"/>
    <n v="500"/>
    <n v="1800"/>
    <n v="27.777777777777779"/>
    <n v="3297.77"/>
    <n v="6000"/>
    <n v="54.96"/>
    <n v="3297.77"/>
    <n v="6000"/>
    <n v="54.962833333333336"/>
    <n v="1252.77"/>
    <n v="3000"/>
    <n v="41.76"/>
    <n v="2242.44"/>
    <n v="4200"/>
    <n v="53.39"/>
    <n v="2242.44"/>
    <n v="4200"/>
    <n v="53.39142857142857"/>
  </r>
  <r>
    <n v="386"/>
    <x v="385"/>
    <s v="Satara"/>
    <s v="Pune"/>
    <n v="17633"/>
    <x v="3"/>
    <n v="2214"/>
    <n v="2072"/>
    <n v="2072"/>
    <n v="3325"/>
    <n v="3178"/>
    <n v="3178"/>
    <n v="3070.1"/>
    <n v="2928.3"/>
    <n v="2928.3"/>
    <n v="4349.2"/>
    <n v="4349.2"/>
    <n v="0.90415989159891619"/>
    <n v="0.92520270270270266"/>
    <n v="0.92520270270270266"/>
    <n v="0.26791278195488732"/>
    <n v="0.25519823788546253"/>
    <n v="0.25519823788546253"/>
    <n v="0.37318328393211964"/>
    <x v="379"/>
    <x v="379"/>
    <x v="379"/>
    <x v="379"/>
    <n v="306.24"/>
    <n v="913.6"/>
    <n v="915"/>
    <n v="706.64"/>
    <n v="1509.3"/>
    <n v="1509.3"/>
    <n v="593.21"/>
    <n v="1412.08"/>
    <n v="1412.08"/>
    <n v="1984.11"/>
    <n v="1984.11"/>
    <n v="2.5207680250783699"/>
    <n v="0.71202933450087547"/>
    <n v="0.70940983606557362"/>
    <n v="0.52581229480357761"/>
    <n v="3.6314847942754885E-2"/>
    <n v="3.6314847942754885E-2"/>
    <n v="0.817568820485157"/>
    <n v="0.10766387173531243"/>
    <x v="378"/>
    <n v="-0.2116818119963107"/>
    <x v="378"/>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x v="7"/>
    <n v="0"/>
    <x v="5"/>
    <n v="855.72"/>
    <n v="860.25"/>
    <n v="865"/>
    <n v="1100"/>
    <n v="1147.0899999999999"/>
    <n v="1150"/>
    <n v="1056.55"/>
    <n v="1062.31"/>
    <n v="1062.31"/>
    <n v="1484.95"/>
    <n v="1484.95"/>
    <n v="0.3858972561118123"/>
    <n v="0.54014530659691962"/>
    <n v="0.53168786127167644"/>
    <n v="7.8127272727272781E-2"/>
    <n v="0.15501835078328655"/>
    <n v="0.1520956521739131"/>
    <n v="0.12246462543183011"/>
    <n v="0.24719714584255081"/>
    <x v="378"/>
    <n v="-0.1077746725478972"/>
    <x v="378"/>
    <n v="18"/>
    <n v="14"/>
    <n v="20"/>
    <n v="19"/>
    <x v="34"/>
    <x v="109"/>
    <s v="No star"/>
    <s v="3 star"/>
    <s v="3 star"/>
    <s v="ODF++"/>
    <s v="ODF++"/>
    <s v="ODF++"/>
    <n v="1078.2"/>
    <n v="1500"/>
    <n v="71.88"/>
    <n v="500"/>
    <n v="1500"/>
    <n v="33.33"/>
    <n v="1451.66"/>
    <n v="1500"/>
    <n v="96.78"/>
    <n v="1185.94"/>
    <n v="1500"/>
    <n v="79.06"/>
    <n v="4215.8100000000004"/>
    <n v="6000"/>
    <n v="70.260000000000005"/>
    <n v="1564.11"/>
    <n v="2400"/>
    <n v="65.17"/>
    <n v="1564.11"/>
    <n v="2400"/>
    <n v="65.171249999999986"/>
    <n v="1324.91"/>
    <n v="1800"/>
    <n v="73.61"/>
    <n v="1324.91"/>
    <n v="1800"/>
    <n v="73.606111111111119"/>
    <n v="1100"/>
    <n v="1800"/>
    <n v="61.11"/>
    <n v="1100"/>
    <n v="1800"/>
    <n v="61.111111111111114"/>
    <n v="3989.02"/>
    <n v="6000"/>
    <n v="66.48"/>
    <n v="3989.02"/>
    <n v="6000"/>
    <n v="66.483666666666664"/>
    <n v="1578.2"/>
    <n v="3000"/>
    <n v="52.61"/>
    <n v="2664.11"/>
    <n v="4200"/>
    <n v="63.43"/>
    <n v="2664.11"/>
    <n v="4200"/>
    <n v="63.43119047619048"/>
  </r>
  <r>
    <n v="387"/>
    <x v="386"/>
    <s v="Satara"/>
    <s v="Pune"/>
    <n v="120195"/>
    <x v="0"/>
    <n v="2214"/>
    <n v="2072"/>
    <n v="2072"/>
    <n v="3325"/>
    <n v="3178"/>
    <n v="3178"/>
    <n v="3878.5"/>
    <n v="3782.7"/>
    <n v="3782.7"/>
    <n v="4344.1000000000004"/>
    <n v="4344.1000000000004"/>
    <n v="0.68815266485998206"/>
    <n v="1.1872683397683399"/>
    <n v="1.1872683397683399"/>
    <n v="0.12408120300751885"/>
    <n v="0.42606041535556965"/>
    <n v="0.42606041535556965"/>
    <n v="-3.6336212453267971E-2"/>
    <x v="380"/>
    <x v="380"/>
    <x v="380"/>
    <x v="380"/>
    <n v="306.24"/>
    <n v="913.6"/>
    <n v="915"/>
    <n v="706.64"/>
    <n v="1509.3"/>
    <n v="1509.3"/>
    <n v="948.15"/>
    <n v="1786.5"/>
    <n v="1786.5"/>
    <n v="2014.9"/>
    <n v="2014.9"/>
    <n v="1.738277168234065"/>
    <n v="1.1799693520140104"/>
    <n v="1.1766338797814206"/>
    <n v="0.18670044152609541"/>
    <n v="0.31956536142582653"/>
    <n v="0.31956536142582653"/>
    <n v="-0.11557243052259657"/>
    <n v="0.11481668066050932"/>
    <x v="379"/>
    <n v="-1.1553923271626482E-2"/>
    <x v="379"/>
    <n v="232.44"/>
    <n v="298.10000000000002"/>
    <n v="295"/>
    <n v="421.09"/>
    <n v="522.70000000000005"/>
    <n v="525"/>
    <n v="566.66"/>
    <n v="651.51"/>
    <n v="651.51"/>
    <n v="1020"/>
    <n v="1020"/>
    <n v="1.1510927551196009"/>
    <n v="2.6900369003690034"/>
    <n v="2.7288135593220337"/>
    <n v="0.187394618727588"/>
    <n v="1.1044576238760282"/>
    <n v="1.0952380952380953"/>
    <n v="-0.11763667807856558"/>
    <n v="0.68838544304768923"/>
    <x v="17"/>
    <n v="7.8431372549019607E-2"/>
    <x v="10"/>
    <n v="855.72"/>
    <n v="860.25"/>
    <n v="865"/>
    <n v="1100"/>
    <n v="1147.0899999999999"/>
    <n v="1150"/>
    <n v="1201.1099999999999"/>
    <n v="1344.7"/>
    <n v="1344.7"/>
    <n v="1496.04"/>
    <n v="1496.04"/>
    <n v="0.4817229935025476"/>
    <n v="0.67439697762278417"/>
    <n v="0.66520231213872838"/>
    <n v="0.15267272727272732"/>
    <n v="0.25569920407291513"/>
    <n v="0.25252173913043485"/>
    <n v="5.5640199482145818E-2"/>
    <n v="7.116829032497958E-2"/>
    <x v="379"/>
    <n v="-3.7191518943343674E-2"/>
    <x v="379"/>
    <n v="61"/>
    <n v="19"/>
    <n v="15"/>
    <n v="4"/>
    <x v="233"/>
    <x v="139"/>
    <s v="No star"/>
    <s v="3 star"/>
    <s v="3 star"/>
    <s v="ODF++"/>
    <s v="ODF++"/>
    <s v="ODF++"/>
    <n v="838.57"/>
    <n v="1500"/>
    <n v="55.9"/>
    <n v="500"/>
    <n v="1500"/>
    <n v="33.33"/>
    <n v="1131.06"/>
    <n v="1500"/>
    <n v="75.400000000000006"/>
    <n v="1267.94"/>
    <n v="1500"/>
    <n v="84.53"/>
    <n v="3737.57"/>
    <n v="6000"/>
    <n v="62.29"/>
    <n v="1991.62"/>
    <n v="2400"/>
    <n v="82.98"/>
    <n v="1991.62"/>
    <n v="2400"/>
    <n v="82.984166666666653"/>
    <n v="1440.4"/>
    <n v="1800"/>
    <n v="80.02"/>
    <n v="1440.4"/>
    <n v="1800"/>
    <n v="80.022222222222226"/>
    <n v="1100"/>
    <n v="1800"/>
    <n v="61.11"/>
    <n v="1100"/>
    <n v="1800"/>
    <n v="61.111111111111114"/>
    <n v="4532.0200000000004"/>
    <n v="6000"/>
    <n v="75.53"/>
    <n v="4532.0200000000004"/>
    <n v="6000"/>
    <n v="75.533666666666676"/>
    <n v="1338.57"/>
    <n v="3000"/>
    <n v="44.62"/>
    <n v="3091.62"/>
    <n v="4200"/>
    <n v="73.61"/>
    <n v="3091.62"/>
    <n v="4200"/>
    <n v="73.61"/>
  </r>
  <r>
    <n v="388"/>
    <x v="387"/>
    <s v="Satara"/>
    <s v="Pune"/>
    <n v="17636"/>
    <x v="3"/>
    <n v="2214"/>
    <n v="2072"/>
    <n v="2072"/>
    <n v="3325"/>
    <n v="3178"/>
    <n v="3178"/>
    <n v="3070.1"/>
    <n v="2928.3"/>
    <n v="2928.3"/>
    <n v="4349.2"/>
    <n v="4349.2"/>
    <n v="0.64798554652213181"/>
    <n v="0.64142374517374523"/>
    <n v="0.64142374517374523"/>
    <n v="9.7335338345864622E-2"/>
    <n v="7.0179358086847138E-2"/>
    <n v="7.0179358086847138E-2"/>
    <n v="0.18844337318002671"/>
    <x v="381"/>
    <x v="381"/>
    <x v="381"/>
    <x v="381"/>
    <n v="306.24"/>
    <n v="913.6"/>
    <n v="915"/>
    <n v="706.64"/>
    <n v="1509.3"/>
    <n v="1509.3"/>
    <n v="593.21"/>
    <n v="1412.08"/>
    <n v="1412.08"/>
    <n v="1984.11"/>
    <n v="1984.11"/>
    <n v="1.3598811389759666"/>
    <n v="0.88146891418563922"/>
    <n v="0.87859016393442635"/>
    <n v="2.2713121249858581E-2"/>
    <n v="0.13887895050685758"/>
    <n v="0.13887895050685758"/>
    <n v="0.21827008985013741"/>
    <n v="0.21728938870318973"/>
    <x v="380"/>
    <n v="-0.1336619441462418"/>
    <x v="380"/>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x v="3"/>
    <n v="-0.72727272727272729"/>
    <x v="1"/>
    <n v="855.72"/>
    <n v="860.25"/>
    <n v="865"/>
    <n v="1100"/>
    <n v="1147.0899999999999"/>
    <n v="1150"/>
    <n v="1056.55"/>
    <n v="1062.31"/>
    <n v="1062.31"/>
    <n v="1484.95"/>
    <n v="1484.95"/>
    <n v="0.38639975692983669"/>
    <n v="0.60664922987503622"/>
    <n v="0.5978265895953756"/>
    <n v="7.8518181818181723E-2"/>
    <n v="0.20489237984813746"/>
    <n v="0.20184347826086946"/>
    <n v="0.12287161043017363"/>
    <n v="0.30105148214739574"/>
    <x v="380"/>
    <n v="-6.9248122832418699E-2"/>
    <x v="380"/>
    <n v="49"/>
    <n v="34"/>
    <n v="56"/>
    <n v="43"/>
    <x v="196"/>
    <x v="151"/>
    <s v="1 star"/>
    <s v="No star"/>
    <s v="No star"/>
    <s v="ODF+"/>
    <s v="ODF+"/>
    <s v="ODF+"/>
    <n v="722.69"/>
    <n v="1500"/>
    <n v="48.18"/>
    <n v="500"/>
    <n v="1500"/>
    <n v="33.33"/>
    <n v="1239.57"/>
    <n v="1500"/>
    <n v="82.64"/>
    <n v="1186.3699999999999"/>
    <n v="1500"/>
    <n v="79.09"/>
    <n v="3648.64"/>
    <n v="6000"/>
    <n v="60.81"/>
    <n v="1718.91"/>
    <n v="2400"/>
    <n v="71.62"/>
    <n v="1718.91"/>
    <n v="2400"/>
    <n v="71.621250000000003"/>
    <n v="1382.12"/>
    <n v="1800"/>
    <n v="76.78"/>
    <n v="1382.12"/>
    <n v="1800"/>
    <n v="76.784444444444432"/>
    <n v="300"/>
    <n v="1800"/>
    <n v="16.670000000000002"/>
    <n v="300"/>
    <n v="1800"/>
    <n v="16.666666666666664"/>
    <n v="3401.03"/>
    <n v="6000"/>
    <n v="56.68"/>
    <n v="3401.03"/>
    <n v="6000"/>
    <n v="56.683833333333332"/>
    <n v="1222.69"/>
    <n v="3000"/>
    <n v="40.76"/>
    <n v="2018.91"/>
    <n v="4200"/>
    <n v="48.07"/>
    <n v="2018.91"/>
    <n v="4200"/>
    <n v="48.069285714285712"/>
  </r>
  <r>
    <n v="389"/>
    <x v="388"/>
    <s v="Satara"/>
    <s v="Pune"/>
    <n v="36025"/>
    <x v="2"/>
    <n v="2214"/>
    <n v="2072"/>
    <n v="2072"/>
    <n v="3325"/>
    <n v="3178"/>
    <n v="3178"/>
    <n v="3400"/>
    <n v="3298.6"/>
    <n v="3298.6"/>
    <n v="4601.3999999999996"/>
    <n v="4601.3999999999996"/>
    <n v="0.64605691056910564"/>
    <n v="1.0825868725868726"/>
    <n v="1.0825868725868726"/>
    <n v="9.6051127819548845E-2"/>
    <n v="0.35780994336060412"/>
    <n v="0.35780994336060412"/>
    <n v="7.1873529411764669E-2"/>
    <x v="382"/>
    <x v="382"/>
    <x v="382"/>
    <x v="382"/>
    <n v="306.24"/>
    <n v="913.6"/>
    <n v="915"/>
    <n v="706.64"/>
    <n v="1509.3"/>
    <n v="1509.3"/>
    <n v="737.03"/>
    <n v="1543.8"/>
    <n v="1543.8"/>
    <n v="2033.9"/>
    <n v="2033.9"/>
    <n v="1.8900535527690698"/>
    <n v="1.0154225043782836"/>
    <n v="1.0123387978142075"/>
    <n v="0.25247650854749232"/>
    <n v="0.21996289670708277"/>
    <n v="0.21996289670708277"/>
    <n v="0.20083307328059916"/>
    <n v="0.19269983158440213"/>
    <x v="381"/>
    <n v="-9.4699837750135268E-2"/>
    <x v="381"/>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x v="18"/>
    <n v="0"/>
    <x v="5"/>
    <n v="855.72"/>
    <n v="860.25"/>
    <n v="865"/>
    <n v="1100"/>
    <n v="1147.0899999999999"/>
    <n v="1150"/>
    <n v="1114.93"/>
    <n v="1184.79"/>
    <n v="1184.79"/>
    <n v="1531.86"/>
    <n v="1531.86"/>
    <n v="0.32091104566914397"/>
    <n v="0.597012496367335"/>
    <n v="0.58824277456647389"/>
    <n v="2.7572727272727207E-2"/>
    <n v="0.19766539678665146"/>
    <n v="0.1946347826086956"/>
    <n v="1.3812526346945426E-2"/>
    <n v="0.15955570185433704"/>
    <x v="381"/>
    <n v="-0.1031621688666066"/>
    <x v="381"/>
    <n v="43"/>
    <n v="36"/>
    <n v="13"/>
    <n v="12"/>
    <x v="79"/>
    <x v="71"/>
    <s v="No star"/>
    <s v="3 star"/>
    <s v="3 star"/>
    <s v="ODF++"/>
    <s v="ODF++"/>
    <s v="ODF++"/>
    <n v="885.05"/>
    <n v="1500"/>
    <n v="59"/>
    <n v="500"/>
    <n v="1500"/>
    <n v="33.33"/>
    <n v="1129"/>
    <n v="1500"/>
    <n v="75.27"/>
    <n v="1130.33"/>
    <n v="1500"/>
    <n v="75.36"/>
    <n v="3644.37"/>
    <n v="6000"/>
    <n v="60.74"/>
    <n v="1841.29"/>
    <n v="2400"/>
    <n v="76.72"/>
    <n v="1841.29"/>
    <n v="2400"/>
    <n v="76.720416666666665"/>
    <n v="1373.83"/>
    <n v="1800"/>
    <n v="76.319999999999993"/>
    <n v="1373.83"/>
    <n v="1800"/>
    <n v="76.323888888888874"/>
    <n v="1100"/>
    <n v="1800"/>
    <n v="61.11"/>
    <n v="1100"/>
    <n v="1800"/>
    <n v="61.111111111111114"/>
    <n v="4315.12"/>
    <n v="6000"/>
    <n v="71.92"/>
    <n v="4315.12"/>
    <n v="6000"/>
    <n v="71.918666666666667"/>
    <n v="1385.05"/>
    <n v="3000"/>
    <n v="46.17"/>
    <n v="2941.29"/>
    <n v="4200"/>
    <n v="70.03"/>
    <n v="2941.29"/>
    <n v="4200"/>
    <n v="70.030714285714282"/>
  </r>
  <r>
    <n v="390"/>
    <x v="389"/>
    <s v="Solapur"/>
    <s v="Pune"/>
    <n v="40103"/>
    <x v="2"/>
    <n v="2214"/>
    <n v="2072"/>
    <n v="2072"/>
    <n v="3325"/>
    <n v="3178"/>
    <n v="3178"/>
    <n v="3400"/>
    <n v="3298.6"/>
    <n v="3298.6"/>
    <n v="4601.3999999999996"/>
    <n v="4601.3999999999996"/>
    <n v="0.58869918699186996"/>
    <n v="0.7079874517374517"/>
    <n v="0.7079874517374517"/>
    <n v="5.7858646616541387E-2"/>
    <n v="0.11357772183763368"/>
    <n v="0.11357772183763368"/>
    <n v="3.4523529411764738E-2"/>
    <x v="383"/>
    <x v="383"/>
    <x v="383"/>
    <x v="383"/>
    <n v="306.24"/>
    <n v="913.6"/>
    <n v="915"/>
    <n v="706.64"/>
    <n v="1509.3"/>
    <n v="1509.3"/>
    <n v="737.03"/>
    <n v="1543.8"/>
    <n v="1543.8"/>
    <n v="2033.9"/>
    <n v="2033.9"/>
    <n v="1.5548262800417971"/>
    <n v="0.73134851138353763"/>
    <n v="0.72869945355191257"/>
    <n v="0.10719744141288351"/>
    <n v="4.8009010799708499E-2"/>
    <n v="4.8009010799708499E-2"/>
    <n v="6.1544306201918531E-2"/>
    <n v="2.4588677289804402E-2"/>
    <x v="382"/>
    <n v="-0.22230198141501553"/>
    <x v="382"/>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x v="2"/>
    <n v="-0.54545454545454541"/>
    <x v="2"/>
    <n v="855.72"/>
    <n v="860.25"/>
    <n v="865"/>
    <n v="1100"/>
    <n v="1147.0899999999999"/>
    <n v="1150"/>
    <n v="1114.93"/>
    <n v="1184.79"/>
    <n v="1184.79"/>
    <n v="1531.86"/>
    <n v="1531.86"/>
    <n v="0.35323470294021403"/>
    <n v="0.69390293519325785"/>
    <n v="0.68460115606936423"/>
    <n v="5.2718181818181824E-2"/>
    <n v="0.27032752443138741"/>
    <n v="0.26711304347826093"/>
    <n v="3.8621258733732108E-2"/>
    <n v="0.2299057216890758"/>
    <x v="382"/>
    <n v="-4.8751191362134814E-2"/>
    <x v="382"/>
    <n v="54"/>
    <n v="43"/>
    <n v="53"/>
    <n v="46"/>
    <x v="27"/>
    <x v="160"/>
    <s v="No star"/>
    <s v="No star"/>
    <s v="No star"/>
    <s v="ODF++"/>
    <s v="ODF++"/>
    <s v="ODF++"/>
    <n v="782.39"/>
    <n v="1500"/>
    <n v="52.16"/>
    <n v="500"/>
    <n v="1500"/>
    <n v="33.33"/>
    <n v="1077"/>
    <n v="1500"/>
    <n v="71.8"/>
    <n v="1157.99"/>
    <n v="1500"/>
    <n v="77.2"/>
    <n v="3517.38"/>
    <n v="6000"/>
    <n v="58.62"/>
    <n v="1581.76"/>
    <n v="2400"/>
    <n v="65.91"/>
    <n v="1581.76"/>
    <n v="2400"/>
    <n v="65.906666666666666"/>
    <n v="1457.18"/>
    <n v="1800"/>
    <n v="80.95"/>
    <n v="1457.18"/>
    <n v="1800"/>
    <n v="80.954444444444448"/>
    <n v="500"/>
    <n v="1800"/>
    <n v="27.78"/>
    <n v="500"/>
    <n v="1800"/>
    <n v="27.777777777777779"/>
    <n v="3538.95"/>
    <n v="6000"/>
    <n v="58.98"/>
    <n v="3538.95"/>
    <n v="6000"/>
    <n v="58.982499999999995"/>
    <n v="1282.3900000000001"/>
    <n v="3000"/>
    <n v="42.75"/>
    <n v="2081.7600000000002"/>
    <n v="4200"/>
    <n v="49.57"/>
    <n v="2081.7600000000002"/>
    <n v="4200"/>
    <n v="49.565714285714293"/>
  </r>
  <r>
    <n v="391"/>
    <x v="390"/>
    <s v="Solapur"/>
    <s v="Pune"/>
    <n v="118722"/>
    <x v="0"/>
    <n v="2214"/>
    <n v="2072"/>
    <n v="2072"/>
    <n v="3325"/>
    <n v="3178"/>
    <n v="3178"/>
    <n v="3878.5"/>
    <n v="3782.7"/>
    <n v="3782.7"/>
    <n v="4344.1000000000004"/>
    <n v="4344.1000000000004"/>
    <n v="0.87596657633243014"/>
    <n v="0.99376447876447871"/>
    <n v="0.99376447876447871"/>
    <n v="0.24913984962406024"/>
    <n v="0.29989930774071744"/>
    <n v="0.29989930774071744"/>
    <n v="7.0875338404022256E-2"/>
    <x v="384"/>
    <x v="384"/>
    <x v="384"/>
    <x v="384"/>
    <n v="306.24"/>
    <n v="913.6"/>
    <n v="915"/>
    <n v="706.64"/>
    <n v="1509.3"/>
    <n v="1509.3"/>
    <n v="948.15"/>
    <n v="1786.5"/>
    <n v="1786.5"/>
    <n v="2014.9"/>
    <n v="2014.9"/>
    <n v="1.8383294148380356"/>
    <n v="1.1673161120840632"/>
    <n v="1.1639999999999999"/>
    <n v="0.23006056832333302"/>
    <n v="0.31190618167362355"/>
    <n v="0.31190618167362355"/>
    <n v="-8.325686863892838E-2"/>
    <n v="0.10834592779177159"/>
    <x v="383"/>
    <n v="-1.729118070375708E-2"/>
    <x v="383"/>
    <n v="232.44"/>
    <n v="298.10000000000002"/>
    <n v="295"/>
    <n v="421.09"/>
    <n v="522.70000000000005"/>
    <n v="525"/>
    <n v="566.66"/>
    <n v="651.51"/>
    <n v="651.51"/>
    <n v="1020"/>
    <n v="1020"/>
    <n v="2.0115298571674409"/>
    <n v="1.3482053002348204"/>
    <n v="1.3728813559322033"/>
    <n v="0.6623524662186232"/>
    <n v="0.33920030610292701"/>
    <n v="0.33333333333333331"/>
    <n v="0.2353086506900082"/>
    <n v="7.4427100121256792E-2"/>
    <x v="15"/>
    <n v="-0.31372549019607843"/>
    <x v="8"/>
    <n v="855.72"/>
    <n v="860.25"/>
    <n v="865"/>
    <n v="1100"/>
    <n v="1147.0899999999999"/>
    <n v="1150"/>
    <n v="1201.1099999999999"/>
    <n v="1344.7"/>
    <n v="1344.7"/>
    <n v="1496.04"/>
    <n v="1496.04"/>
    <n v="0.55531014817931101"/>
    <n v="0.68673060156931121"/>
    <n v="0.67746820809248554"/>
    <n v="0.20991818181818189"/>
    <n v="0.26494869626620415"/>
    <n v="0.26174782608695651"/>
    <n v="0.1080667049645746"/>
    <n v="7.905852606529333E-2"/>
    <x v="383"/>
    <n v="-3.009946258121439E-2"/>
    <x v="383"/>
    <n v="38"/>
    <n v="11"/>
    <n v="30"/>
    <n v="8"/>
    <x v="237"/>
    <x v="130"/>
    <s v="1 star"/>
    <s v="1 star"/>
    <s v="1 star"/>
    <s v="ODF++"/>
    <s v="ODF++"/>
    <s v="ODF++"/>
    <n v="869.21"/>
    <n v="1500"/>
    <n v="57.95"/>
    <n v="700"/>
    <n v="1500"/>
    <n v="46.67"/>
    <n v="1253.26"/>
    <n v="1500"/>
    <n v="83.55"/>
    <n v="1330.91"/>
    <n v="1500"/>
    <n v="88.73"/>
    <n v="4153.3900000000003"/>
    <n v="6000"/>
    <n v="69.22"/>
    <n v="1980.06"/>
    <n v="2400"/>
    <n v="82.5"/>
    <n v="1980.06"/>
    <n v="2400"/>
    <n v="82.502499999999998"/>
    <n v="1451.01"/>
    <n v="1800"/>
    <n v="80.61"/>
    <n v="1451.01"/>
    <n v="1800"/>
    <n v="80.611666666666665"/>
    <n v="700"/>
    <n v="1800"/>
    <n v="38.89"/>
    <n v="700"/>
    <n v="1800"/>
    <n v="38.888888888888893"/>
    <n v="4131.08"/>
    <n v="6000"/>
    <n v="68.849999999999994"/>
    <n v="4131.08"/>
    <n v="6000"/>
    <n v="68.851333333333329"/>
    <n v="1569.21"/>
    <n v="3000"/>
    <n v="52.31"/>
    <n v="2680.06"/>
    <n v="4200"/>
    <n v="63.81"/>
    <n v="2680.06"/>
    <n v="4200"/>
    <n v="63.810952380952379"/>
  </r>
  <r>
    <n v="392"/>
    <x v="391"/>
    <s v="Solapur"/>
    <s v="Pune"/>
    <n v="11214"/>
    <x v="3"/>
    <n v="2214"/>
    <n v="2072"/>
    <n v="2072"/>
    <n v="3325"/>
    <n v="3178"/>
    <n v="3178"/>
    <n v="3070.1"/>
    <n v="2928.3"/>
    <n v="2928.3"/>
    <n v="4349.2"/>
    <n v="4349.2"/>
    <n v="0.20962059620596202"/>
    <n v="0.56765926640926645"/>
    <n v="0.56765926640926645"/>
    <n v="-0.19455639097744365"/>
    <n v="2.2086217747010715E-2"/>
    <n v="2.2086217747010715E-2"/>
    <n v="-0.12768313735708936"/>
    <x v="385"/>
    <x v="385"/>
    <x v="385"/>
    <x v="385"/>
    <n v="306.24"/>
    <n v="913.6"/>
    <n v="915"/>
    <n v="706.64"/>
    <n v="1509.3"/>
    <n v="1509.3"/>
    <n v="593.21"/>
    <n v="1412.08"/>
    <n v="1412.08"/>
    <n v="1984.11"/>
    <n v="1984.11"/>
    <n v="0.43377742946708453"/>
    <n v="0.7967710157618213"/>
    <n v="0.79402185792349722"/>
    <n v="-0.3786369296954602"/>
    <n v="8.7610150400848089E-2"/>
    <n v="8.7610150400848089E-2"/>
    <n v="-0.25982367121255551"/>
    <n v="0.16249079372273528"/>
    <x v="384"/>
    <n v="-0.17266179798499073"/>
    <x v="384"/>
    <n v="232.44"/>
    <n v="298.10000000000002"/>
    <n v="295"/>
    <n v="421.09"/>
    <n v="522.70000000000005"/>
    <n v="525"/>
    <n v="365.77"/>
    <n v="453.88"/>
    <n v="453.88"/>
    <n v="1100"/>
    <n v="1100"/>
    <n v="-1"/>
    <n v="0.67728950016772882"/>
    <n v="0.69491525423728817"/>
    <n v="-1"/>
    <n v="-4.3428352783623579E-2"/>
    <n v="-4.7619047619047616E-2"/>
    <n v="-1"/>
    <n v="0.10161276108222439"/>
    <x v="4"/>
    <n v="-0.54545454545454541"/>
    <x v="2"/>
    <n v="855.72"/>
    <n v="860.25"/>
    <n v="865"/>
    <n v="1100"/>
    <n v="1147.0899999999999"/>
    <n v="1150"/>
    <n v="1056.55"/>
    <n v="1062.31"/>
    <n v="1062.31"/>
    <n v="1484.95"/>
    <n v="1484.95"/>
    <n v="0.26790305240031786"/>
    <n v="0.28645161290322591"/>
    <n v="0.2793872832369943"/>
    <n v="-1.366363636363634E-2"/>
    <n v="-3.5236990994603604E-2"/>
    <n v="-3.7678260869565154E-2"/>
    <n v="2.689886896029537E-2"/>
    <n v="4.1758055558170526E-2"/>
    <x v="384"/>
    <n v="-0.25474258392538468"/>
    <x v="384"/>
    <n v="267"/>
    <n v="137"/>
    <n v="89"/>
    <n v="56"/>
    <x v="212"/>
    <x v="76"/>
    <s v="No star"/>
    <s v="No star"/>
    <s v="No star"/>
    <s v="No ODF"/>
    <s v="ODF++"/>
    <s v="ODF++"/>
    <n v="439.08"/>
    <n v="1500"/>
    <n v="29.27"/>
    <n v="0"/>
    <n v="1500"/>
    <n v="0"/>
    <n v="1154.04"/>
    <n v="1500"/>
    <n v="76.94"/>
    <n v="1084.97"/>
    <n v="1500"/>
    <n v="72.33"/>
    <n v="2678.1"/>
    <n v="6000"/>
    <n v="44.64"/>
    <n v="1641.53"/>
    <n v="2400"/>
    <n v="68.400000000000006"/>
    <n v="1641.53"/>
    <n v="2400"/>
    <n v="68.397083333333327"/>
    <n v="1106.67"/>
    <n v="1800"/>
    <n v="61.48"/>
    <n v="1106.67"/>
    <n v="1800"/>
    <n v="61.481666666666669"/>
    <n v="500"/>
    <n v="1800"/>
    <n v="27.78"/>
    <n v="500"/>
    <n v="1800"/>
    <n v="27.777777777777779"/>
    <n v="3248.19"/>
    <n v="6000"/>
    <n v="54.14"/>
    <n v="3248.19"/>
    <n v="6000"/>
    <n v="54.136499999999998"/>
    <n v="439.08"/>
    <n v="3000"/>
    <n v="14.64"/>
    <n v="2141.5300000000002"/>
    <n v="4200"/>
    <n v="50.99"/>
    <n v="2141.5300000000002"/>
    <n v="4200"/>
    <n v="50.988809523809529"/>
  </r>
  <r>
    <n v="393"/>
    <x v="392"/>
    <s v="Solapur"/>
    <s v="Pune"/>
    <n v="23199"/>
    <x v="3"/>
    <n v="2214"/>
    <n v="2072"/>
    <n v="2072"/>
    <n v="3325"/>
    <n v="3178"/>
    <n v="3178"/>
    <n v="3070.1"/>
    <n v="2928.3"/>
    <n v="2928.3"/>
    <n v="4349.2"/>
    <n v="4349.2"/>
    <n v="0.78131887985546533"/>
    <n v="0.54605694980694974"/>
    <n v="0.54605694980694974"/>
    <n v="0.18611729323308274"/>
    <n v="8.0018879798614967E-3"/>
    <n v="8.0018879798614967E-3"/>
    <n v="0.28459659294485529"/>
    <x v="386"/>
    <x v="386"/>
    <x v="386"/>
    <x v="386"/>
    <n v="306.24"/>
    <n v="913.6"/>
    <n v="915"/>
    <n v="706.64"/>
    <n v="1509.3"/>
    <n v="1509.3"/>
    <n v="593.21"/>
    <n v="1412.08"/>
    <n v="1412.08"/>
    <n v="1984.11"/>
    <n v="1984.11"/>
    <n v="2.0647204806687562"/>
    <n v="0.77985989492119079"/>
    <n v="0.7771366120218578"/>
    <n v="0.32817276123627304"/>
    <n v="7.7373616908500614E-2"/>
    <n v="7.7373616908500614E-2"/>
    <n v="0.58213786011699042"/>
    <n v="0.15154948728117387"/>
    <x v="385"/>
    <n v="-0.18044866464056933"/>
    <x v="385"/>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x v="4"/>
    <n v="-0.54545454545454541"/>
    <x v="2"/>
    <n v="855.72"/>
    <n v="860.25"/>
    <n v="865"/>
    <n v="1100"/>
    <n v="1147.0899999999999"/>
    <n v="1150"/>
    <n v="1056.55"/>
    <n v="1062.31"/>
    <n v="1062.31"/>
    <n v="1484.95"/>
    <n v="1484.95"/>
    <n v="0.46460290749310512"/>
    <n v="0.25236849752978774"/>
    <n v="0.24549132947976868"/>
    <n v="0.13935454545454543"/>
    <n v="-6.0797321918942729E-2"/>
    <n v="-6.3173913043478344E-2"/>
    <n v="0.18620983389333209"/>
    <n v="1.4157825870037903E-2"/>
    <x v="385"/>
    <n v="-0.27448735647664912"/>
    <x v="385"/>
    <n v="29"/>
    <n v="22"/>
    <n v="99"/>
    <n v="61"/>
    <x v="250"/>
    <x v="23"/>
    <s v="No star"/>
    <s v="No star"/>
    <s v="No star"/>
    <s v="ODF++"/>
    <s v="ODF++"/>
    <s v="ODF++"/>
    <n v="938.54"/>
    <n v="1500"/>
    <n v="62.57"/>
    <n v="500"/>
    <n v="1500"/>
    <n v="33.33"/>
    <n v="1252"/>
    <n v="1500"/>
    <n v="83.47"/>
    <n v="1253.29"/>
    <n v="1500"/>
    <n v="83.55"/>
    <n v="3943.84"/>
    <n v="6000"/>
    <n v="65.73"/>
    <n v="1626.08"/>
    <n v="2400"/>
    <n v="67.75"/>
    <n v="1626.08"/>
    <n v="2400"/>
    <n v="67.75333333333333"/>
    <n v="1077.3499999999999"/>
    <n v="1800"/>
    <n v="59.85"/>
    <n v="1077.3499999999999"/>
    <n v="1800"/>
    <n v="59.852777777777774"/>
    <n v="500"/>
    <n v="1800"/>
    <n v="27.78"/>
    <n v="500"/>
    <n v="1800"/>
    <n v="27.777777777777779"/>
    <n v="3203.43"/>
    <n v="6000"/>
    <n v="53.39"/>
    <n v="3203.43"/>
    <n v="6000"/>
    <n v="53.390499999999996"/>
    <n v="1438.54"/>
    <n v="3000"/>
    <n v="47.95"/>
    <n v="2126.08"/>
    <n v="4200"/>
    <n v="50.62"/>
    <n v="2126.08"/>
    <n v="4200"/>
    <n v="50.620952380952374"/>
  </r>
  <r>
    <n v="394"/>
    <x v="393"/>
    <s v="Solapur"/>
    <s v="Pune"/>
    <n v="22463"/>
    <x v="3"/>
    <n v="2214"/>
    <n v="2072"/>
    <n v="2072"/>
    <n v="3325"/>
    <n v="3178"/>
    <n v="3178"/>
    <n v="3070.1"/>
    <n v="2928.3"/>
    <n v="2928.3"/>
    <n v="4349.2"/>
    <n v="4349.2"/>
    <n v="0.71070460704607041"/>
    <n v="0.76401544401544397"/>
    <n v="0.76401544401544397"/>
    <n v="0.13909774436090225"/>
    <n v="0.15010698552548771"/>
    <n v="0.15010698552548771"/>
    <n v="0.23367317025504059"/>
    <x v="387"/>
    <x v="387"/>
    <x v="387"/>
    <x v="387"/>
    <n v="306.24"/>
    <n v="913.6"/>
    <n v="915"/>
    <n v="706.64"/>
    <n v="1509.3"/>
    <n v="1509.3"/>
    <n v="593.21"/>
    <n v="1412.08"/>
    <n v="1412.08"/>
    <n v="1984.11"/>
    <n v="1984.11"/>
    <n v="2.4929467084639501"/>
    <n v="1.0799802977232924"/>
    <n v="1.0767978142076502"/>
    <n v="0.51375523604664342"/>
    <n v="0.25904061485456836"/>
    <n v="0.25904061485456836"/>
    <n v="0.80320628445238618"/>
    <n v="0.34572403829811349"/>
    <x v="386"/>
    <n v="-4.2255721708977789E-2"/>
    <x v="386"/>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25136726966764816"/>
    <n v="0.45861086893344954"/>
    <n v="0.45060115606936413"/>
    <n v="-2.6527272727272785E-2"/>
    <n v="9.3872320393343214E-2"/>
    <n v="9.1104347826086937E-2"/>
    <n v="1.350622308456768E-2"/>
    <n v="0.1811712212066158"/>
    <x v="386"/>
    <n v="-0.15500858614768179"/>
    <x v="386"/>
    <n v="37"/>
    <n v="28"/>
    <n v="35"/>
    <n v="30"/>
    <x v="214"/>
    <x v="17"/>
    <s v="No star"/>
    <s v="No star"/>
    <s v="No star"/>
    <s v="ODF+"/>
    <s v="ODF++"/>
    <s v="ODF++"/>
    <n v="1069.68"/>
    <n v="1500"/>
    <n v="71.31"/>
    <n v="300"/>
    <n v="1500"/>
    <n v="20"/>
    <n v="1347"/>
    <n v="1500"/>
    <n v="89.8"/>
    <n v="1070.82"/>
    <n v="1500"/>
    <n v="71.39"/>
    <n v="3787.5"/>
    <n v="6000"/>
    <n v="63.13"/>
    <n v="1900.27"/>
    <n v="2400"/>
    <n v="79.180000000000007"/>
    <n v="1900.27"/>
    <n v="2400"/>
    <n v="79.177916666666675"/>
    <n v="1254.77"/>
    <n v="1800"/>
    <n v="69.709999999999994"/>
    <n v="1254.77"/>
    <n v="1800"/>
    <n v="69.709444444444443"/>
    <n v="500"/>
    <n v="1800"/>
    <n v="27.78"/>
    <n v="500"/>
    <n v="1800"/>
    <n v="27.777777777777779"/>
    <n v="3655.04"/>
    <n v="6000"/>
    <n v="60.92"/>
    <n v="3655.04"/>
    <n v="6000"/>
    <n v="60.917333333333332"/>
    <n v="1369.68"/>
    <n v="3000"/>
    <n v="45.66"/>
    <n v="2400.27"/>
    <n v="4200"/>
    <n v="57.15"/>
    <n v="2400.27"/>
    <n v="4200"/>
    <n v="57.14928571428571"/>
  </r>
  <r>
    <n v="395"/>
    <x v="394"/>
    <s v="Solapur"/>
    <s v="Pune"/>
    <n v="11027"/>
    <x v="3"/>
    <n v="2214"/>
    <n v="2072"/>
    <n v="2072"/>
    <n v="3325"/>
    <n v="3178"/>
    <n v="3178"/>
    <n v="3070.1"/>
    <n v="2928.3"/>
    <n v="2928.3"/>
    <n v="4349.2"/>
    <n v="4349.2"/>
    <n v="0.45736224028906952"/>
    <n v="0.59800675675675685"/>
    <n v="0.59800675675675685"/>
    <n v="-2.9593984962406044E-2"/>
    <n v="4.1872246696035294E-2"/>
    <n v="4.1872246696035294E-2"/>
    <n v="5.0975538256082864E-2"/>
    <x v="388"/>
    <x v="388"/>
    <x v="388"/>
    <x v="388"/>
    <n v="306.24"/>
    <n v="913.6"/>
    <n v="915"/>
    <n v="706.64"/>
    <n v="1509.3"/>
    <n v="1509.3"/>
    <n v="593.21"/>
    <n v="1412.08"/>
    <n v="1412.08"/>
    <n v="1984.11"/>
    <n v="1984.11"/>
    <n v="0.77253134796238254"/>
    <n v="0.81119746059544662"/>
    <n v="0.80842622950819676"/>
    <n v="-0.23182950300011312"/>
    <n v="9.6342675412442916E-2"/>
    <n v="9.6342675412442916E-2"/>
    <n v="-8.4944623320577839E-2"/>
    <n v="0.17182454251883755"/>
    <x v="387"/>
    <n v="-0.16601902112282074"/>
    <x v="387"/>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x v="13"/>
    <n v="-0.36363636363636365"/>
    <x v="4"/>
    <n v="855.72"/>
    <n v="860.25"/>
    <n v="865"/>
    <n v="1100"/>
    <n v="1147.0899999999999"/>
    <n v="1150"/>
    <n v="1056.55"/>
    <n v="1062.31"/>
    <n v="1062.31"/>
    <n v="1484.95"/>
    <n v="1484.95"/>
    <n v="0.20251951572944416"/>
    <n v="0.11173496076721884"/>
    <n v="0.10563005780346821"/>
    <n v="-6.4527272727272739E-2"/>
    <n v="-0.1662641989730535"/>
    <n v="-0.16837391304347826"/>
    <n v="-2.605650466139792E-2"/>
    <n v="-9.9726068661690037E-2"/>
    <x v="387"/>
    <n v="-0.35595811306778008"/>
    <x v="387"/>
    <n v="103"/>
    <n v="68"/>
    <n v="75"/>
    <n v="51"/>
    <x v="251"/>
    <x v="177"/>
    <s v="No star"/>
    <s v="1 star"/>
    <s v="1 star"/>
    <s v="ODF++"/>
    <s v="ODF++"/>
    <s v="ODF++"/>
    <n v="542.82000000000005"/>
    <n v="1500"/>
    <n v="36.19"/>
    <n v="500"/>
    <n v="1500"/>
    <n v="33.33"/>
    <n v="1154.76"/>
    <n v="1500"/>
    <n v="76.98"/>
    <n v="1029.02"/>
    <n v="1500"/>
    <n v="68.599999999999994"/>
    <n v="3226.6"/>
    <n v="6000"/>
    <n v="53.78"/>
    <n v="1654.71"/>
    <n v="2400"/>
    <n v="68.95"/>
    <n v="1654.71"/>
    <n v="2400"/>
    <n v="68.946249999999992"/>
    <n v="956.37"/>
    <n v="1800"/>
    <n v="53.13"/>
    <n v="956.37"/>
    <n v="1800"/>
    <n v="53.131666666666668"/>
    <n v="700"/>
    <n v="1800"/>
    <n v="38.89"/>
    <n v="700"/>
    <n v="1800"/>
    <n v="38.888888888888893"/>
    <n v="3311.07"/>
    <n v="6000"/>
    <n v="55.18"/>
    <n v="3311.07"/>
    <n v="6000"/>
    <n v="55.1845"/>
    <n v="1042.82"/>
    <n v="3000"/>
    <n v="34.76"/>
    <n v="2354.71"/>
    <n v="4200"/>
    <n v="56.06"/>
    <n v="2354.71"/>
    <n v="4200"/>
    <n v="56.064523809523813"/>
  </r>
  <r>
    <n v="396"/>
    <x v="395"/>
    <s v="Solapur"/>
    <s v="Pune"/>
    <n v="12363"/>
    <x v="3"/>
    <n v="2214"/>
    <n v="2072"/>
    <n v="2072"/>
    <n v="3325"/>
    <n v="3178"/>
    <n v="3178"/>
    <n v="3070.1"/>
    <n v="2928.3"/>
    <n v="2928.3"/>
    <n v="4349.2"/>
    <n v="4349.2"/>
    <n v="0.43104336043360431"/>
    <n v="0.60189189189189185"/>
    <n v="0.60189189189189185"/>
    <n v="-4.7118796992481227E-2"/>
    <n v="4.44052863436123E-2"/>
    <n v="4.44052863436123E-2"/>
    <n v="3.1995700465782879E-2"/>
    <x v="389"/>
    <x v="389"/>
    <x v="389"/>
    <x v="389"/>
    <n v="306.24"/>
    <n v="913.6"/>
    <n v="915"/>
    <n v="706.64"/>
    <n v="1509.3"/>
    <n v="1509.3"/>
    <n v="593.21"/>
    <n v="1412.08"/>
    <n v="1412.08"/>
    <n v="1984.11"/>
    <n v="1984.11"/>
    <n v="0.64811912225705337"/>
    <n v="0.60354640980735552"/>
    <n v="0.60109289617486339"/>
    <n v="-0.28574663194837535"/>
    <n v="-2.9351354932750252E-2"/>
    <n v="-2.9351354932750252E-2"/>
    <n v="-0.14917145698825038"/>
    <n v="3.7476630219251086E-2"/>
    <x v="388"/>
    <n v="-0.26163367958429723"/>
    <x v="38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x v="4"/>
    <n v="-0.54545454545454541"/>
    <x v="2"/>
    <n v="855.72"/>
    <n v="860.25"/>
    <n v="865"/>
    <n v="1100"/>
    <n v="1147.0899999999999"/>
    <n v="1150"/>
    <n v="1056.55"/>
    <n v="1062.31"/>
    <n v="1062.31"/>
    <n v="1484.95"/>
    <n v="1484.95"/>
    <n v="0.32698779974758091"/>
    <n v="0.57410055216506817"/>
    <n v="0.56545664739884383"/>
    <n v="3.2299999999999975E-2"/>
    <n v="0.18048278687810024"/>
    <n v="0.17749565217391294"/>
    <n v="7.4752732951587741E-2"/>
    <n v="0.27469382760211236"/>
    <x v="388"/>
    <n v="-8.8103976564867612E-2"/>
    <x v="388"/>
    <n v="116"/>
    <n v="79"/>
    <n v="73"/>
    <n v="50"/>
    <x v="38"/>
    <x v="190"/>
    <s v="No star"/>
    <s v="No star"/>
    <s v="No star"/>
    <s v="ODF+"/>
    <s v="ODF++"/>
    <s v="ODF++"/>
    <n v="504.72"/>
    <n v="1500"/>
    <n v="33.65"/>
    <n v="300"/>
    <n v="1500"/>
    <n v="20"/>
    <n v="1228.0899999999999"/>
    <n v="1500"/>
    <n v="81.87"/>
    <n v="1135.53"/>
    <n v="1500"/>
    <n v="75.7"/>
    <n v="3168.33"/>
    <n v="6000"/>
    <n v="52.81"/>
    <n v="1465"/>
    <n v="2400"/>
    <n v="61.04"/>
    <n v="1465"/>
    <n v="2400"/>
    <n v="61.041666666666671"/>
    <n v="1354.12"/>
    <n v="1800"/>
    <n v="75.23"/>
    <n v="1354.12"/>
    <n v="1800"/>
    <n v="75.228888888888875"/>
    <n v="500"/>
    <n v="1800"/>
    <n v="27.78"/>
    <n v="500"/>
    <n v="1800"/>
    <n v="27.777777777777779"/>
    <n v="3319.12"/>
    <n v="6000"/>
    <n v="55.32"/>
    <n v="3319.12"/>
    <n v="6000"/>
    <n v="55.318666666666658"/>
    <n v="804.72"/>
    <n v="3000"/>
    <n v="26.82"/>
    <n v="1965"/>
    <n v="4200"/>
    <n v="46.79"/>
    <n v="1965"/>
    <n v="4200"/>
    <n v="46.785714285714285"/>
  </r>
  <r>
    <n v="397"/>
    <x v="396"/>
    <s v="Solapur"/>
    <s v="Pune"/>
    <n v="21985"/>
    <x v="3"/>
    <n v="2214"/>
    <n v="2072"/>
    <n v="2072"/>
    <n v="3325"/>
    <n v="3178"/>
    <n v="3178"/>
    <n v="3070.1"/>
    <n v="2928.3"/>
    <n v="2928.3"/>
    <n v="4349.2"/>
    <n v="4349.2"/>
    <n v="0.52959801264679318"/>
    <n v="0.17028957528957536"/>
    <n v="0.17028957528957536"/>
    <n v="1.8505263157894795E-2"/>
    <n v="-0.23699181875393324"/>
    <n v="-0.23699181875393324"/>
    <n v="0.10306830396404036"/>
    <x v="390"/>
    <x v="390"/>
    <x v="390"/>
    <x v="390"/>
    <n v="306.24"/>
    <n v="913.6"/>
    <n v="915"/>
    <n v="706.64"/>
    <n v="1509.3"/>
    <n v="1509.3"/>
    <n v="593.21"/>
    <n v="1412.08"/>
    <n v="1412.08"/>
    <n v="1984.11"/>
    <n v="1984.11"/>
    <n v="1.4041927899686519"/>
    <n v="0.36535683012259201"/>
    <n v="0.36326775956284163"/>
    <n v="4.191667610098495E-2"/>
    <n v="-0.17353077585635715"/>
    <n v="-0.17353077585635715"/>
    <n v="0.24114563139528994"/>
    <n v="-0.11662936944082476"/>
    <x v="389"/>
    <n v="-0.37131005841409992"/>
    <x v="38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x v="3"/>
    <n v="-0.72727272727272729"/>
    <x v="1"/>
    <n v="855.72"/>
    <n v="860.25"/>
    <n v="865"/>
    <n v="1100"/>
    <n v="1147.0899999999999"/>
    <n v="1150"/>
    <n v="1056.55"/>
    <n v="1062.31"/>
    <n v="1062.31"/>
    <n v="1484.95"/>
    <n v="1484.95"/>
    <n v="0.23455102136212783"/>
    <n v="1.9994187736123274E-2"/>
    <n v="1.4393063583815081E-2"/>
    <n v="-3.9609090909090851E-2"/>
    <n v="-0.23506438030145838"/>
    <n v="-0.23699999999999996"/>
    <n v="-1.1357720883998946E-4"/>
    <n v="-0.17401700068718162"/>
    <x v="389"/>
    <n v="-0.40910468365938246"/>
    <x v="389"/>
    <n v="76"/>
    <n v="52"/>
    <n v="374"/>
    <n v="149"/>
    <x v="252"/>
    <x v="194"/>
    <s v="No star"/>
    <s v="No star"/>
    <s v="No star"/>
    <s v="ODF+"/>
    <s v="ODF+"/>
    <s v="ODF+"/>
    <n v="736.26"/>
    <n v="1500"/>
    <n v="49.08"/>
    <n v="300"/>
    <n v="1500"/>
    <n v="20"/>
    <n v="1293.8399999999999"/>
    <n v="1500"/>
    <n v="86.26"/>
    <n v="1056.43"/>
    <n v="1500"/>
    <n v="70.430000000000007"/>
    <n v="3386.53"/>
    <n v="6000"/>
    <n v="56.44"/>
    <n v="1247.3900000000001"/>
    <n v="2400"/>
    <n v="51.97"/>
    <n v="1247.3900000000001"/>
    <n v="2400"/>
    <n v="51.974583333333335"/>
    <n v="877.45"/>
    <n v="1800"/>
    <n v="48.75"/>
    <n v="877.45"/>
    <n v="1800"/>
    <n v="48.747222222222227"/>
    <n v="300"/>
    <n v="1800"/>
    <n v="16.670000000000002"/>
    <n v="300"/>
    <n v="1800"/>
    <n v="16.666666666666664"/>
    <n v="2424.84"/>
    <n v="6000"/>
    <n v="40.409999999999997"/>
    <n v="2424.84"/>
    <n v="6000"/>
    <n v="40.414000000000001"/>
    <n v="1036.26"/>
    <n v="3000"/>
    <n v="34.54"/>
    <n v="1547.39"/>
    <n v="4200"/>
    <n v="36.840000000000003"/>
    <n v="1547.39"/>
    <n v="4200"/>
    <n v="36.842619047619053"/>
  </r>
  <r>
    <n v="398"/>
    <x v="397"/>
    <s v="Solapur"/>
    <s v="Pune"/>
    <n v="19719"/>
    <x v="3"/>
    <n v="2214"/>
    <n v="2072"/>
    <n v="2072"/>
    <n v="3325"/>
    <n v="3178"/>
    <n v="3178"/>
    <n v="3070.1"/>
    <n v="2928.3"/>
    <n v="2928.3"/>
    <n v="4349.2"/>
    <n v="4349.2"/>
    <n v="0.78008581752484196"/>
    <n v="0.90973455598455588"/>
    <n v="0.90973455598455588"/>
    <n v="0.18529624060150379"/>
    <n v="0.24511327879169281"/>
    <n v="0.24511327879169281"/>
    <n v="0.28370737109540412"/>
    <x v="391"/>
    <x v="391"/>
    <x v="391"/>
    <x v="391"/>
    <n v="306.24"/>
    <n v="913.6"/>
    <n v="915"/>
    <n v="706.64"/>
    <n v="1509.3"/>
    <n v="1509.3"/>
    <n v="593.21"/>
    <n v="1412.08"/>
    <n v="1412.08"/>
    <n v="1984.11"/>
    <n v="1984.11"/>
    <n v="1.8450235109717867"/>
    <n v="0.93107486865148859"/>
    <n v="0.92812021857923499"/>
    <n v="0.23296162119325259"/>
    <n v="0.16890611541774336"/>
    <n v="0.16890611541774336"/>
    <n v="0.46872102628074364"/>
    <n v="0.24938388759843644"/>
    <x v="390"/>
    <n v="-0.11082046862321136"/>
    <x v="390"/>
    <n v="232.44"/>
    <n v="298.10000000000002"/>
    <n v="295"/>
    <n v="421.09"/>
    <n v="522.70000000000005"/>
    <n v="525"/>
    <n v="365.77"/>
    <n v="453.88"/>
    <n v="453.88"/>
    <n v="1100"/>
    <n v="1100"/>
    <n v="1.1510927551196009"/>
    <n v="2.0191211003019118"/>
    <n v="2.0508474576271185"/>
    <n v="0.187394618727588"/>
    <n v="0.72182896498947757"/>
    <n v="0.7142857142857143"/>
    <n v="0.36697924925499636"/>
    <n v="0.98290296994800386"/>
    <x v="16"/>
    <n v="-0.18181818181818182"/>
    <x v="9"/>
    <n v="855.72"/>
    <n v="860.25"/>
    <n v="865"/>
    <n v="1100"/>
    <n v="1147.0899999999999"/>
    <n v="1150"/>
    <n v="1056.55"/>
    <n v="1062.31"/>
    <n v="1062.31"/>
    <n v="1484.95"/>
    <n v="1484.95"/>
    <n v="0.39643808722479318"/>
    <n v="0.50274920081371699"/>
    <n v="0.49449710982658962"/>
    <n v="8.6327272727272766E-2"/>
    <n v="0.12697347200306872"/>
    <n v="0.1241217391304348"/>
    <n v="0.13100184562964373"/>
    <n v="0.21691408345963051"/>
    <x v="390"/>
    <n v="-0.12943870163978588"/>
    <x v="390"/>
    <n v="30"/>
    <n v="23"/>
    <n v="22"/>
    <n v="21"/>
    <x v="55"/>
    <x v="57"/>
    <s v="1 star"/>
    <s v="3 star"/>
    <s v="3 star"/>
    <s v="ODF+"/>
    <s v="ODF+"/>
    <s v="ODF+"/>
    <n v="871.26"/>
    <n v="1500"/>
    <n v="58.08"/>
    <n v="500"/>
    <n v="1500"/>
    <n v="33.33"/>
    <n v="1374.89"/>
    <n v="1500"/>
    <n v="91.66"/>
    <n v="1194.96"/>
    <n v="1500"/>
    <n v="79.66"/>
    <n v="3941.11"/>
    <n v="6000"/>
    <n v="65.69"/>
    <n v="1764.23"/>
    <n v="2400"/>
    <n v="73.510000000000005"/>
    <n v="1764.23"/>
    <n v="2400"/>
    <n v="73.509583333333339"/>
    <n v="1292.74"/>
    <n v="1800"/>
    <n v="71.819999999999993"/>
    <n v="1292.74"/>
    <n v="1800"/>
    <n v="71.818888888888893"/>
    <n v="900"/>
    <n v="1800"/>
    <n v="50"/>
    <n v="900"/>
    <n v="1800"/>
    <n v="50"/>
    <n v="3956.97"/>
    <n v="6000"/>
    <n v="65.95"/>
    <n v="3956.97"/>
    <n v="6000"/>
    <n v="65.9495"/>
    <n v="1371.26"/>
    <n v="3000"/>
    <n v="45.71"/>
    <n v="2664.23"/>
    <n v="4200"/>
    <n v="63.43"/>
    <n v="2664.23"/>
    <n v="4200"/>
    <n v="63.434047619047618"/>
  </r>
  <r>
    <n v="399"/>
    <x v="398"/>
    <s v="Solapur"/>
    <s v="Pune"/>
    <n v="27833"/>
    <x v="2"/>
    <n v="2214"/>
    <n v="2072"/>
    <n v="2072"/>
    <n v="3325"/>
    <n v="3178"/>
    <n v="3178"/>
    <n v="3400"/>
    <n v="3298.6"/>
    <n v="3298.6"/>
    <n v="4601.3999999999996"/>
    <n v="4601.3999999999996"/>
    <n v="0.34228093947606142"/>
    <n v="0.53466216216216222"/>
    <n v="0.53466216216216222"/>
    <n v="-0.10622255639097745"/>
    <n v="5.7268722466965506E-4"/>
    <n v="5.7268722466965506E-4"/>
    <n v="-0.12593823529411766"/>
    <x v="392"/>
    <x v="392"/>
    <x v="392"/>
    <x v="392"/>
    <n v="306.24"/>
    <n v="913.6"/>
    <n v="915"/>
    <n v="706.64"/>
    <n v="1509.3"/>
    <n v="1509.3"/>
    <n v="737.03"/>
    <n v="1543.8"/>
    <n v="1543.8"/>
    <n v="2033.9"/>
    <n v="2033.9"/>
    <n v="0.65233150470219425"/>
    <n v="0.66650612959719779"/>
    <n v="0.66395628415300545"/>
    <n v="-0.28392109136193816"/>
    <n v="8.7590273636785447E-3"/>
    <n v="8.7590273636785447E-3"/>
    <n v="-0.31344721381761936"/>
    <n v="-1.3784168933799698E-2"/>
    <x v="391"/>
    <n v="-0.25142829047642462"/>
    <x v="391"/>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30900294488851499"/>
    <n v="0.34530659691950011"/>
    <n v="0.33791907514450864"/>
    <n v="1.8309090909091E-2"/>
    <n v="8.9007837222886063E-3"/>
    <n v="6.3478260869564819E-3"/>
    <n v="4.6729391082848577E-3"/>
    <n v="-2.3202424058271939E-2"/>
    <x v="391"/>
    <n v="-0.24451320616766542"/>
    <x v="391"/>
    <s v="NA (put under Cat. V in SS 2020)"/>
    <s v="NA (put under Cat. V in SS 2020)"/>
    <n v="82"/>
    <n v="62"/>
    <x v="124"/>
    <x v="123"/>
    <s v="No star"/>
    <s v="No star"/>
    <s v="No star"/>
    <s v="ODF+"/>
    <s v="ODF++"/>
    <s v="ODF++"/>
    <n v="506.01"/>
    <n v="1500"/>
    <n v="33.729999999999997"/>
    <n v="300"/>
    <n v="1500"/>
    <n v="20"/>
    <n v="1045.6500000000001"/>
    <n v="1500"/>
    <n v="69.709999999999994"/>
    <n v="1120.1400000000001"/>
    <n v="1500"/>
    <n v="74.680000000000007"/>
    <n v="2971.81"/>
    <n v="6000"/>
    <n v="49.53"/>
    <n v="1522.52"/>
    <n v="2400"/>
    <n v="63.44"/>
    <n v="1522.52"/>
    <n v="2400"/>
    <n v="63.438333333333333"/>
    <n v="1157.3"/>
    <n v="1800"/>
    <n v="64.290000000000006"/>
    <n v="1157.3"/>
    <n v="1800"/>
    <n v="64.294444444444437"/>
    <n v="500"/>
    <n v="1800"/>
    <n v="27.78"/>
    <n v="500"/>
    <n v="1800"/>
    <n v="27.777777777777779"/>
    <n v="3179.82"/>
    <n v="6000"/>
    <n v="53"/>
    <n v="3179.82"/>
    <n v="6000"/>
    <n v="52.997000000000007"/>
    <n v="806.01"/>
    <n v="3000"/>
    <n v="26.87"/>
    <n v="2022.52"/>
    <n v="4200"/>
    <n v="48.16"/>
    <n v="2022.52"/>
    <n v="4200"/>
    <n v="48.155238095238097"/>
  </r>
  <r>
    <n v="400"/>
    <x v="399"/>
    <s v="Solapur"/>
    <s v="Pune"/>
    <n v="91379"/>
    <x v="1"/>
    <n v="2214"/>
    <n v="2072"/>
    <n v="2072"/>
    <n v="3325"/>
    <n v="3178"/>
    <n v="3178"/>
    <n v="3595.3"/>
    <n v="3469.2"/>
    <n v="3469.2"/>
    <n v="4328.8"/>
    <n v="4328.8"/>
    <n v="0.93379855465221329"/>
    <n v="0.91711872586872589"/>
    <n v="0.91711872586872589"/>
    <n v="0.28764812030075199"/>
    <n v="0.24992762743864064"/>
    <n v="0.24992762743864064"/>
    <n v="0.19084081995939145"/>
    <x v="393"/>
    <x v="393"/>
    <x v="393"/>
    <x v="393"/>
    <n v="306.24"/>
    <n v="913.6"/>
    <n v="915"/>
    <n v="706.64"/>
    <n v="1509.3"/>
    <n v="1509.3"/>
    <n v="829.22"/>
    <n v="1623.2"/>
    <n v="1623.2"/>
    <n v="1999.6"/>
    <n v="1999.6"/>
    <n v="2.8108019853709507"/>
    <n v="1.2475262697022769"/>
    <n v="1.2440874316939892"/>
    <n v="0.65150571719687533"/>
    <n v="0.36045849069104896"/>
    <n v="0.36045849069104896"/>
    <n v="0.4073707821808446"/>
    <n v="0.26499507146377532"/>
    <x v="392"/>
    <n v="2.6875375075015123E-2"/>
    <x v="392"/>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x v="8"/>
    <n v="-0.54545454545454541"/>
    <x v="2"/>
    <n v="855.72"/>
    <n v="860.25"/>
    <n v="865"/>
    <n v="1100"/>
    <n v="1147.0899999999999"/>
    <n v="1150"/>
    <n v="1163.58"/>
    <n v="1243.93"/>
    <n v="1243.93"/>
    <n v="1508.87"/>
    <n v="1508.87"/>
    <n v="0.41120927406160879"/>
    <n v="0.64942749200813721"/>
    <n v="0.64036994219653187"/>
    <n v="9.7818181818181735E-2"/>
    <n v="0.23697355918018653"/>
    <n v="0.23384347826086962"/>
    <n v="3.7831519964248252E-2"/>
    <n v="0.14067511837482816"/>
    <x v="392"/>
    <n v="-5.9614148336171985E-2"/>
    <x v="392"/>
    <n v="7"/>
    <n v="7"/>
    <n v="14"/>
    <n v="13"/>
    <x v="20"/>
    <x v="20"/>
    <s v="No star"/>
    <s v="No star"/>
    <s v="No star"/>
    <s v="ODF++"/>
    <s v="ODF++"/>
    <s v="ODF++"/>
    <n v="1167.02"/>
    <n v="1500"/>
    <n v="77.8"/>
    <n v="500"/>
    <n v="1500"/>
    <n v="33.33"/>
    <n v="1406.81"/>
    <n v="1500"/>
    <n v="93.79"/>
    <n v="1207.5999999999999"/>
    <n v="1500"/>
    <n v="80.510000000000005"/>
    <n v="4281.43"/>
    <n v="6000"/>
    <n v="71.36"/>
    <n v="2053.34"/>
    <n v="2400"/>
    <n v="85.56"/>
    <n v="2053.34"/>
    <n v="2400"/>
    <n v="85.555833333333339"/>
    <n v="1418.92"/>
    <n v="1800"/>
    <n v="78.83"/>
    <n v="1418.92"/>
    <n v="1800"/>
    <n v="78.828888888888898"/>
    <n v="500"/>
    <n v="1800"/>
    <n v="27.78"/>
    <n v="500"/>
    <n v="1800"/>
    <n v="27.777777777777779"/>
    <n v="3972.27"/>
    <n v="6000"/>
    <n v="66.2"/>
    <n v="3972.27"/>
    <n v="6000"/>
    <n v="66.204499999999996"/>
    <n v="1667.02"/>
    <n v="3000"/>
    <n v="55.57"/>
    <n v="2553.34"/>
    <n v="4200"/>
    <n v="60.79"/>
    <n v="2553.34"/>
    <n v="4200"/>
    <n v="60.793809523809529"/>
  </r>
  <r>
    <n v="401"/>
    <x v="400"/>
    <s v="Solapur"/>
    <s v="Pune"/>
    <n v="34321"/>
    <x v="2"/>
    <n v="2214"/>
    <n v="2072"/>
    <n v="2072"/>
    <n v="3325"/>
    <n v="3178"/>
    <n v="3178"/>
    <n v="3400"/>
    <n v="3298.6"/>
    <n v="3298.6"/>
    <n v="4601.3999999999996"/>
    <n v="4601.3999999999996"/>
    <n v="0.71607949412827465"/>
    <n v="0.69133687258687249"/>
    <n v="0.69133687258687249"/>
    <n v="0.14267669172932335"/>
    <n v="0.10272183763373186"/>
    <n v="0.10272183763373186"/>
    <n v="0.11747058823529415"/>
    <x v="394"/>
    <x v="394"/>
    <x v="394"/>
    <x v="394"/>
    <n v="306.24"/>
    <n v="913.6"/>
    <n v="915"/>
    <n v="706.64"/>
    <n v="1509.3"/>
    <n v="1509.3"/>
    <n v="737.03"/>
    <n v="1543.8"/>
    <n v="1543.8"/>
    <n v="2033.9"/>
    <n v="2033.9"/>
    <n v="1.7208072100313481"/>
    <n v="0.83269483362521879"/>
    <n v="0.82989071038251361"/>
    <n v="0.17912940110947589"/>
    <n v="0.10935533028556281"/>
    <n v="0.10935533028556281"/>
    <n v="0.1305102913042889"/>
    <n v="8.456406270242256E-2"/>
    <x v="393"/>
    <n v="-0.17677860268449785"/>
    <x v="39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x v="2"/>
    <n v="-0.54545454545454541"/>
    <x v="2"/>
    <n v="855.72"/>
    <n v="860.25"/>
    <n v="865"/>
    <n v="1100"/>
    <n v="1147.0899999999999"/>
    <n v="1150"/>
    <n v="1114.93"/>
    <n v="1184.79"/>
    <n v="1184.79"/>
    <n v="1531.86"/>
    <n v="1531.86"/>
    <n v="0.47916374515028276"/>
    <n v="0.54617843650101705"/>
    <n v="0.53768786127167623"/>
    <n v="0.15068181818181819"/>
    <n v="0.15954284319451831"/>
    <n v="0.15660869565217383"/>
    <n v="0.13527306647054069"/>
    <n v="0.12264620734476148"/>
    <x v="393"/>
    <n v="-0.13170916402282193"/>
    <x v="393"/>
    <n v="36"/>
    <n v="30"/>
    <n v="55"/>
    <n v="48"/>
    <x v="53"/>
    <x v="131"/>
    <s v="No star"/>
    <s v="No star"/>
    <s v="No star"/>
    <s v="ODF+"/>
    <s v="ODF++"/>
    <s v="ODF++"/>
    <n v="833.22"/>
    <n v="1500"/>
    <n v="55.55"/>
    <n v="300"/>
    <n v="1500"/>
    <n v="20"/>
    <n v="1400.43"/>
    <n v="1500"/>
    <n v="93.36"/>
    <n v="1265.75"/>
    <n v="1500"/>
    <n v="84.38"/>
    <n v="3799.4"/>
    <n v="6000"/>
    <n v="63.32"/>
    <n v="1674.35"/>
    <n v="2400"/>
    <n v="69.760000000000005"/>
    <n v="1674.35"/>
    <n v="2400"/>
    <n v="69.764583333333334"/>
    <n v="1330.1"/>
    <n v="1800"/>
    <n v="73.89"/>
    <n v="1330.1"/>
    <n v="1800"/>
    <n v="73.894444444444446"/>
    <n v="500"/>
    <n v="1800"/>
    <n v="27.78"/>
    <n v="500"/>
    <n v="1800"/>
    <n v="27.777777777777779"/>
    <n v="3504.45"/>
    <n v="6000"/>
    <n v="58.41"/>
    <n v="3504.45"/>
    <n v="6000"/>
    <n v="58.407499999999999"/>
    <n v="1133.22"/>
    <n v="3000"/>
    <n v="37.770000000000003"/>
    <n v="2174.35"/>
    <n v="4200"/>
    <n v="51.77"/>
    <n v="2174.35"/>
    <n v="4200"/>
    <n v="51.770238095238099"/>
  </r>
  <r>
    <n v="402"/>
    <x v="401"/>
    <s v="Solapur"/>
    <s v="Pune"/>
    <n v="951558"/>
    <x v="0"/>
    <n v="2214"/>
    <n v="2072"/>
    <n v="2072"/>
    <n v="3325"/>
    <n v="3178"/>
    <n v="3178"/>
    <n v="3878.5"/>
    <n v="3782.7"/>
    <n v="3782.7"/>
    <n v="4344.1000000000004"/>
    <n v="4344.1000000000004"/>
    <n v="0.65464317976513109"/>
    <n v="0.86353281853281838"/>
    <n v="0.86353281853281838"/>
    <n v="0.10176842105263161"/>
    <n v="0.2149905601006922"/>
    <n v="0.2149905601006922"/>
    <n v="-5.5464741523784937E-2"/>
    <x v="395"/>
    <x v="395"/>
    <x v="395"/>
    <x v="395"/>
    <n v="306.24"/>
    <n v="913.6"/>
    <n v="915"/>
    <n v="706.64"/>
    <n v="1509.3"/>
    <n v="1509.3"/>
    <n v="948.15"/>
    <n v="1786.5"/>
    <n v="1786.5"/>
    <n v="2014.9"/>
    <n v="2014.9"/>
    <n v="3.0283111285266462"/>
    <n v="1.0755691768826618"/>
    <n v="1.0723934426229509"/>
    <n v="0.74576870825314179"/>
    <n v="0.25637050288213081"/>
    <n v="0.25637050288213081"/>
    <n v="0.30109159943047004"/>
    <n v="6.1427371956339218E-2"/>
    <x v="394"/>
    <n v="-5.8891260112164411E-2"/>
    <x v="394"/>
    <n v="232.44"/>
    <n v="298.10000000000002"/>
    <n v="295"/>
    <n v="421.09"/>
    <n v="522.70000000000005"/>
    <n v="525"/>
    <n v="566.66"/>
    <n v="651.51"/>
    <n v="651.51"/>
    <n v="1020"/>
    <n v="1020"/>
    <n v="-1"/>
    <n v="0.67728950016772882"/>
    <n v="0.69491525423728817"/>
    <n v="-1"/>
    <n v="-4.3428352783623579E-2"/>
    <n v="-4.7619047619047616E-2"/>
    <n v="-1"/>
    <n v="-0.23255207134195943"/>
    <x v="5"/>
    <n v="-0.50980392156862742"/>
    <x v="3"/>
    <n v="855.72"/>
    <n v="860.25"/>
    <n v="865"/>
    <n v="1100"/>
    <n v="1147.0899999999999"/>
    <n v="1150"/>
    <n v="1201.1099999999999"/>
    <n v="1344.7"/>
    <n v="1344.7"/>
    <n v="1496.04"/>
    <n v="1496.04"/>
    <n v="0.42366661992240445"/>
    <n v="0.70299331589654168"/>
    <n v="0.69364161849710981"/>
    <n v="0.1075090909090909"/>
    <n v="0.27714477503944773"/>
    <n v="0.27391304347826084"/>
    <n v="1.4278459092006637E-2"/>
    <n v="8.9462333606008734E-2"/>
    <x v="394"/>
    <n v="-2.0748108339349192E-2"/>
    <x v="394"/>
    <n v="67"/>
    <n v="22"/>
    <n v="46"/>
    <n v="15"/>
    <x v="224"/>
    <x v="127"/>
    <s v="No star"/>
    <s v="No star"/>
    <s v="No star"/>
    <s v="No ODF"/>
    <s v="ODF++"/>
    <s v="ODF++"/>
    <n v="1233.6300000000001"/>
    <n v="1500"/>
    <n v="82.24"/>
    <n v="0"/>
    <n v="1500"/>
    <n v="0"/>
    <n v="1211.49"/>
    <n v="1500"/>
    <n v="80.77"/>
    <n v="1218.26"/>
    <n v="1500"/>
    <n v="81.22"/>
    <n v="3663.38"/>
    <n v="6000"/>
    <n v="61.06"/>
    <n v="1896.24"/>
    <n v="2400"/>
    <n v="79.010000000000005"/>
    <n v="1896.24"/>
    <n v="2400"/>
    <n v="79.010000000000005"/>
    <n v="1465"/>
    <n v="1800"/>
    <n v="81.39"/>
    <n v="1465"/>
    <n v="1800"/>
    <n v="81.388888888888886"/>
    <n v="500"/>
    <n v="1800"/>
    <n v="27.78"/>
    <n v="500"/>
    <n v="1800"/>
    <n v="27.777777777777779"/>
    <n v="3861.24"/>
    <n v="6000"/>
    <n v="64.349999999999994"/>
    <n v="3861.24"/>
    <n v="6000"/>
    <n v="64.353999999999999"/>
    <n v="1233.6300000000001"/>
    <n v="3000"/>
    <n v="41.12"/>
    <n v="2396.2399999999998"/>
    <n v="4200"/>
    <n v="57.05"/>
    <n v="2396.2399999999998"/>
    <n v="4200"/>
    <n v="57.053333333333335"/>
  </r>
</pivotCacheRecords>
</file>

<file path=xl/pivotCache/pivotCacheRecords2.xml><?xml version="1.0" encoding="utf-8"?>
<pivotCacheRecords xmlns="http://schemas.openxmlformats.org/spreadsheetml/2006/main" xmlns:r="http://schemas.openxmlformats.org/officeDocument/2006/relationships" count="402">
  <r>
    <n v="1"/>
    <x v="0"/>
    <x v="0"/>
    <s v="Amravati"/>
    <n v="400520"/>
    <x v="0"/>
    <n v="2214"/>
    <n v="2072"/>
    <n v="2072"/>
    <n v="3325"/>
    <n v="3178"/>
    <n v="3178"/>
    <n v="3878.5"/>
    <n v="3782.7"/>
    <n v="3782.7"/>
    <n v="4344.1000000000004"/>
    <n v="4344.1000000000004"/>
    <n v="0.65969738030713643"/>
    <n v="0.30699324324324334"/>
    <n v="0.30699324324324334"/>
    <n v="0.10513383458646622"/>
    <n v="-0.14786343612334799"/>
    <n v="-0.14786343612334799"/>
    <n v="-5.2579605517596967E-2"/>
    <n v="-0.28408544161577703"/>
    <n v="-0.28408544161577703"/>
    <n v="-0.37660505052830279"/>
    <n v="-0.37660505052830279"/>
    <n v="306.24"/>
    <n v="913.6"/>
    <n v="915"/>
    <n v="706.64"/>
    <n v="1509.3"/>
    <n v="1509.3"/>
    <n v="948.15"/>
    <n v="1786.5"/>
    <n v="1786.5"/>
    <n v="2014.9"/>
    <n v="2014.9"/>
    <n v="2.3802899686520376"/>
    <n v="0.68795971978984227"/>
    <n v="0.68537704918032771"/>
    <n v="0.4649326389675083"/>
    <n v="2.1745179884714728E-2"/>
    <n v="2.1745179884714728E-2"/>
    <n v="9.1789273849074607E-2"/>
    <n v="-0.13679261125104961"/>
    <n v="-0.13679261125104961"/>
    <n v="-0.23464191771303797"/>
    <n v="-0.23464191771303797"/>
    <n v="232.44"/>
    <n v="298.10000000000002"/>
    <n v="295"/>
    <n v="421.09"/>
    <n v="522.70000000000005"/>
    <n v="525"/>
    <n v="566.66"/>
    <n v="651.51"/>
    <n v="651.51"/>
    <n v="1020"/>
    <n v="1020"/>
    <n v="0.72087420409568059"/>
    <n v="6.3737001006372931E-3"/>
    <n v="1.6949152542372881E-2"/>
    <n v="-5.0084305017929605E-2"/>
    <n v="-0.42605701167017412"/>
    <n v="-0.42857142857142855"/>
    <n v="-0.29410934246285247"/>
    <n v="-0.53953124280517561"/>
    <n v="-0.53953124280517561"/>
    <n v="-0.70588235294117652"/>
    <n v="-0.70588235294117652"/>
    <n v="855.72"/>
    <n v="860.25"/>
    <n v="865"/>
    <n v="1100"/>
    <n v="1147.0899999999999"/>
    <n v="1150"/>
    <n v="1201.1099999999999"/>
    <n v="1344.7"/>
    <n v="1344.7"/>
    <n v="1496.04"/>
    <n v="1496.04"/>
    <n v="0.27112840648810355"/>
    <n v="6.649229875036358E-3"/>
    <n v="1.1213872832370258E-3"/>
    <n v="-1.1154545454545438E-2"/>
    <n v="-0.24507231341917365"/>
    <n v="-0.24698260869565214"/>
    <n v="-9.4396017017591968E-2"/>
    <n v="-0.35601249349297243"/>
    <n v="-0.35601249349297243"/>
    <n v="-0.42115852517312369"/>
    <n v="-0.42115852517312369"/>
    <n v="66"/>
    <n v="21"/>
    <n v="173"/>
    <n v="33"/>
    <n v="173"/>
    <n v="33"/>
    <s v="1 star"/>
    <s v="No star"/>
    <s v="No star"/>
    <s v="ODF"/>
    <s v="ODF+"/>
    <s v="ODF+"/>
    <n v="1035.18"/>
    <n v="1500"/>
    <n v="69.010000000000005"/>
    <n v="400"/>
    <n v="1500"/>
    <n v="26.67"/>
    <n v="1151.6600000000001"/>
    <n v="1500"/>
    <n v="76.78"/>
    <n v="1087.73"/>
    <n v="1500"/>
    <n v="72.52"/>
    <n v="3674.57"/>
    <n v="6000"/>
    <n v="61.24"/>
    <n v="1542.12"/>
    <n v="2400"/>
    <n v="0.64254999999999995"/>
    <x v="0"/>
    <n v="1542.12"/>
    <n v="2400"/>
    <n v="0.64254999999999995"/>
    <x v="0"/>
    <n v="865.97"/>
    <n v="1800"/>
    <n v="0.48109444444444444"/>
    <x v="0"/>
    <n v="865.97"/>
    <n v="1800"/>
    <n v="0.48109444444444444"/>
    <x v="0"/>
    <n v="300"/>
    <n v="1800"/>
    <n v="0.16666666666666666"/>
    <x v="0"/>
    <n v="300"/>
    <n v="1800"/>
    <n v="0.16666666666666666"/>
    <n v="0.11077918385282616"/>
    <n v="2708.09"/>
    <n v="6000"/>
    <n v="45.13"/>
    <n v="2708.09"/>
    <n v="6000"/>
    <n v="45.134833333333333"/>
    <n v="1435.18"/>
    <n v="3000"/>
    <n v="47.84"/>
    <n v="1842.12"/>
    <n v="4200"/>
    <n v="43.86"/>
    <n v="1842.12"/>
    <n v="4200"/>
    <n v="43.86"/>
  </r>
  <r>
    <n v="2"/>
    <x v="1"/>
    <x v="0"/>
    <s v="Amravati"/>
    <n v="80726"/>
    <x v="1"/>
    <n v="2214"/>
    <n v="2072"/>
    <n v="2072"/>
    <n v="3325"/>
    <n v="3178"/>
    <n v="3178"/>
    <n v="3595.3"/>
    <n v="3469.2"/>
    <n v="3469.2"/>
    <n v="4328.8"/>
    <n v="4328.8"/>
    <n v="0.36628274616079487"/>
    <n v="0.24248552123552117"/>
    <n v="0.24248552123552117"/>
    <n v="-9.0240601503759454E-2"/>
    <n v="-0.18992133417243554"/>
    <n v="-0.18992133417243554"/>
    <n v="-0.1586376658415154"/>
    <n v="-0.25791825204658136"/>
    <n v="-0.25791825204658136"/>
    <n v="-0.40527859914987996"/>
    <n v="-0.40527859914987996"/>
    <n v="306.24"/>
    <n v="913.6"/>
    <n v="915"/>
    <n v="706.64"/>
    <n v="1509.3"/>
    <n v="1509.3"/>
    <n v="829.22"/>
    <n v="1623.2"/>
    <n v="1623.2"/>
    <n v="1999.6"/>
    <n v="1999.6"/>
    <n v="1.2174111807732495"/>
    <n v="0.29475700525394055"/>
    <n v="0.29277595628415309"/>
    <n v="-3.9029774708479625E-2"/>
    <n v="-0.2162658185913999"/>
    <n v="-0.2162658185913999"/>
    <n v="-0.1810858397047829"/>
    <n v="-0.27126047313947754"/>
    <n v="-0.27126047313947754"/>
    <n v="-0.40843668733746741"/>
    <n v="-0.40843668733746741"/>
    <n v="232.44"/>
    <n v="298.10000000000002"/>
    <n v="295"/>
    <n v="421.09"/>
    <n v="522.70000000000005"/>
    <n v="525"/>
    <n v="448.93"/>
    <n v="602.08000000000004"/>
    <n v="602.08000000000004"/>
    <n v="1100"/>
    <n v="1100"/>
    <n v="-0.13956289795215968"/>
    <n v="6.3737001006372931E-3"/>
    <n v="1.6949152542372881E-2"/>
    <n v="-0.5250421525089648"/>
    <n v="-0.42605701167017412"/>
    <n v="-0.42857142857142855"/>
    <n v="-0.55449624663087782"/>
    <n v="-0.50172734520329532"/>
    <n v="-0.50172734520329532"/>
    <n v="-0.72727272727272729"/>
    <n v="-0.72727272727272729"/>
    <n v="855.72"/>
    <n v="860.25"/>
    <n v="865"/>
    <n v="1100"/>
    <n v="1147.0899999999999"/>
    <n v="1150"/>
    <n v="1163.58"/>
    <n v="1243.93"/>
    <n v="1243.93"/>
    <n v="1508.87"/>
    <n v="1508.87"/>
    <n v="0.26923526387135965"/>
    <n v="0.26886370241208946"/>
    <n v="0.26189595375722541"/>
    <n v="-1.2627272727272819E-2"/>
    <n v="-4.8426888910198813E-2"/>
    <n v="-5.0834782608695686E-2"/>
    <n v="-6.657900617061141E-2"/>
    <n v="-0.12250689347471329"/>
    <n v="-0.12250689347471329"/>
    <n v="-0.27658446387031349"/>
    <n v="-0.27658446387031349"/>
    <n v="69"/>
    <n v="39"/>
    <n v="91"/>
    <n v="45"/>
    <n v="91"/>
    <n v="45"/>
    <s v="No star"/>
    <s v="No star"/>
    <s v="No star"/>
    <s v="ODF"/>
    <s v="ODF+"/>
    <s v="ODF+"/>
    <n v="679.06"/>
    <n v="1500"/>
    <n v="45.27"/>
    <n v="200"/>
    <n v="1500"/>
    <n v="13.33"/>
    <n v="1059.78"/>
    <n v="1500"/>
    <n v="70.650000000000006"/>
    <n v="1086.1099999999999"/>
    <n v="1500"/>
    <n v="72.41"/>
    <n v="3024.95"/>
    <n v="6000"/>
    <n v="50.42"/>
    <n v="1182.8900000000001"/>
    <n v="2400"/>
    <n v="0.49287083333333337"/>
    <x v="1"/>
    <n v="1182.8900000000001"/>
    <n v="2400"/>
    <n v="0.49287083333333337"/>
    <x v="1"/>
    <n v="1091.54"/>
    <n v="1800"/>
    <n v="0.60641111111111112"/>
    <x v="1"/>
    <n v="1091.54"/>
    <n v="1800"/>
    <n v="0.60641111111111112"/>
    <x v="1"/>
    <n v="300"/>
    <n v="1800"/>
    <n v="0.16666666666666666"/>
    <x v="1"/>
    <n v="300"/>
    <n v="1800"/>
    <n v="0.16666666666666666"/>
    <n v="0.11653064950299678"/>
    <n v="2574.4299999999998"/>
    <n v="6000"/>
    <n v="42.91"/>
    <n v="2574.4299999999998"/>
    <n v="6000"/>
    <n v="42.907166666666662"/>
    <n v="879.06"/>
    <n v="3000"/>
    <n v="29.3"/>
    <n v="1482.89"/>
    <n v="4200"/>
    <n v="35.31"/>
    <n v="1482.89"/>
    <n v="4200"/>
    <n v="35.306904761904761"/>
  </r>
  <r>
    <n v="3"/>
    <x v="2"/>
    <x v="0"/>
    <s v="Amravati"/>
    <n v="44594"/>
    <x v="2"/>
    <n v="2214"/>
    <n v="2072"/>
    <n v="2072"/>
    <n v="3325"/>
    <n v="3178"/>
    <n v="3178"/>
    <n v="3400"/>
    <n v="3298.6"/>
    <n v="3298.6"/>
    <n v="4601.3999999999996"/>
    <n v="4601.3999999999996"/>
    <n v="0.378423667570009"/>
    <n v="3.1100386100386127E-2"/>
    <n v="3.1100386100386127E-2"/>
    <n v="-8.2156390977443636E-2"/>
    <n v="-0.32774071743234739"/>
    <n v="-0.32774071743234739"/>
    <n v="-0.10240294117647061"/>
    <n v="-0.35231916570666338"/>
    <n v="-0.35231916570666338"/>
    <n v="-0.53569783109488411"/>
    <n v="-0.53569783109488411"/>
    <n v="306.24"/>
    <n v="913.6"/>
    <n v="915"/>
    <n v="706.64"/>
    <n v="1509.3"/>
    <n v="1509.3"/>
    <n v="737.03"/>
    <n v="1543.8"/>
    <n v="1543.8"/>
    <n v="2033.9"/>
    <n v="2033.9"/>
    <n v="0.81592868338557989"/>
    <n v="7.563485113835379E-2"/>
    <n v="7.3989071038251419E-2"/>
    <n v="-0.2130221895165855"/>
    <n v="-0.3489034651825349"/>
    <n v="-0.3489034651825349"/>
    <n v="-0.2454716904332252"/>
    <n v="-0.36345381526104414"/>
    <n v="-0.36345381526104414"/>
    <n v="-0.5168395693003589"/>
    <n v="-0.5168395693003589"/>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19400037395409711"/>
    <n v="-0.2400581226387678"/>
    <n v="-0.24423121387283236"/>
    <n v="-7.1154545454545443E-2"/>
    <n v="-0.43008831042028084"/>
    <n v="-0.43153043478260866"/>
    <n v="-8.3592691917878284E-2"/>
    <n v="-0.44822289182049135"/>
    <n v="-0.44822289182049135"/>
    <n v="-0.57323776324207165"/>
    <n v="-0.57323776324207165"/>
    <n v="97"/>
    <n v="69"/>
    <n v="221"/>
    <n v="103"/>
    <n v="221"/>
    <n v="103"/>
    <s v="No star"/>
    <s v="No star"/>
    <s v="No star"/>
    <s v="ODF++"/>
    <s v="ODF++"/>
    <s v="ODF++"/>
    <n v="556.11"/>
    <n v="1500"/>
    <n v="37.07"/>
    <n v="500"/>
    <n v="1500"/>
    <n v="33.33"/>
    <n v="974"/>
    <n v="1500"/>
    <n v="64.930000000000007"/>
    <n v="1021.73"/>
    <n v="1500"/>
    <n v="68.12"/>
    <n v="3051.83"/>
    <n v="6000"/>
    <n v="50.86"/>
    <n v="982.7"/>
    <n v="2400"/>
    <n v="0.40945833333333337"/>
    <x v="2"/>
    <n v="982.7"/>
    <n v="2400"/>
    <n v="0.40945833333333337"/>
    <x v="2"/>
    <n v="653.74"/>
    <n v="1800"/>
    <n v="0.36318888888888889"/>
    <x v="2"/>
    <n v="653.74"/>
    <n v="1800"/>
    <n v="0.36318888888888889"/>
    <x v="2"/>
    <n v="500"/>
    <n v="1800"/>
    <n v="0.27777777777777779"/>
    <x v="2"/>
    <n v="500"/>
    <n v="1800"/>
    <n v="0.27777777777777779"/>
    <n v="0.23403418771414128"/>
    <n v="2136.44"/>
    <n v="6000"/>
    <n v="35.61"/>
    <n v="2136.44"/>
    <n v="6000"/>
    <n v="35.607333333333337"/>
    <n v="1056.1099999999999"/>
    <n v="3000"/>
    <n v="35.200000000000003"/>
    <n v="1482.7"/>
    <n v="4200"/>
    <n v="35.299999999999997"/>
    <n v="1482.7"/>
    <n v="4200"/>
    <n v="35.30238095238095"/>
  </r>
  <r>
    <n v="4"/>
    <x v="3"/>
    <x v="0"/>
    <s v="Amravati"/>
    <n v="21817"/>
    <x v="3"/>
    <n v="2214"/>
    <n v="2072"/>
    <n v="2072"/>
    <n v="3325"/>
    <n v="3178"/>
    <n v="3178"/>
    <n v="3070.1"/>
    <n v="2928.3"/>
    <n v="2928.3"/>
    <n v="4349.2"/>
    <n v="4349.2"/>
    <n v="9.5514905149051393E-2"/>
    <n v="-3.885135135135135E-2"/>
    <n v="-3.885135135135135E-2"/>
    <n v="-0.27053533834586474"/>
    <n v="-0.37334801762114539"/>
    <n v="-0.37334801762114539"/>
    <n v="-0.209970359271685"/>
    <n v="-0.31991257726325861"/>
    <n v="-0.31991257726325861"/>
    <n v="-0.54209969649590728"/>
    <n v="-0.54209969649590728"/>
    <n v="306.24"/>
    <n v="913.6"/>
    <n v="915"/>
    <n v="706.64"/>
    <n v="1509.3"/>
    <n v="1509.3"/>
    <n v="593.21"/>
    <n v="1412.08"/>
    <n v="1412.08"/>
    <n v="1984.11"/>
    <n v="1984.11"/>
    <n v="-0.5447688087774295"/>
    <n v="-3.3866024518388847E-2"/>
    <n v="-3.5344262295082002E-2"/>
    <n v="-0.80271425336805169"/>
    <n v="-0.41518584774398726"/>
    <n v="-0.41518584774398726"/>
    <n v="-0.76499047554828814"/>
    <n v="-0.37492210073083676"/>
    <n v="-0.37492210073083676"/>
    <n v="-0.55513555196032471"/>
    <n v="-0.5551355519603247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1.1662693404384633E-2"/>
    <n v="-5.9761697181051981E-2"/>
    <n v="-6.4924855491329439E-2"/>
    <n v="-0.23114545454545454"/>
    <n v="-0.29487660078982458"/>
    <n v="-0.29666086956521737"/>
    <n v="-0.1995267616298329"/>
    <n v="-0.23860266777117783"/>
    <n v="-0.23860266777117783"/>
    <n v="-0.45530825953735815"/>
    <n v="-0.45530825953735815"/>
    <n v="335"/>
    <n v="154"/>
    <n v="467"/>
    <n v="180"/>
    <n v="467"/>
    <n v="180"/>
    <s v="No star"/>
    <s v="No star"/>
    <s v="No star"/>
    <s v="ODF+"/>
    <s v="ODF+"/>
    <s v="ODF+"/>
    <n v="139.41"/>
    <n v="1500"/>
    <n v="9.2899999999999991"/>
    <n v="300"/>
    <n v="1500"/>
    <n v="20"/>
    <n v="1140.33"/>
    <n v="1500"/>
    <n v="76.02"/>
    <n v="845.74"/>
    <n v="1500"/>
    <n v="56.38"/>
    <n v="2425.4699999999998"/>
    <n v="6000"/>
    <n v="40.42"/>
    <n v="882.66"/>
    <n v="2400"/>
    <n v="0.36777499999999996"/>
    <x v="3"/>
    <n v="882.66"/>
    <n v="2400"/>
    <n v="0.36777499999999996"/>
    <x v="3"/>
    <n v="808.84"/>
    <n v="1800"/>
    <n v="0.44935555555555556"/>
    <x v="3"/>
    <n v="808.84"/>
    <n v="1800"/>
    <n v="0.44935555555555556"/>
    <x v="3"/>
    <n v="300"/>
    <n v="1800"/>
    <n v="0.16666666666666666"/>
    <x v="3"/>
    <n v="300"/>
    <n v="1800"/>
    <n v="0.16666666666666666"/>
    <n v="0.15064022093899071"/>
    <n v="1991.5"/>
    <n v="6000"/>
    <n v="33.19"/>
    <n v="1991.5"/>
    <n v="6000"/>
    <n v="33.19166666666667"/>
    <n v="439.41"/>
    <n v="3000"/>
    <n v="14.65"/>
    <n v="1182.6600000000001"/>
    <n v="4200"/>
    <n v="28.16"/>
    <n v="1182.6600000000001"/>
    <n v="4200"/>
    <n v="28.158571428571435"/>
  </r>
  <r>
    <n v="5"/>
    <x v="4"/>
    <x v="0"/>
    <s v="Amravati"/>
    <n v="38554"/>
    <x v="2"/>
    <n v="2214"/>
    <n v="2072"/>
    <n v="2072"/>
    <n v="3325"/>
    <n v="3178"/>
    <n v="3178"/>
    <n v="3400"/>
    <n v="3298.6"/>
    <n v="3298.6"/>
    <n v="4601.3999999999996"/>
    <n v="4601.3999999999996"/>
    <n v="0.3808717253839205"/>
    <n v="0.40450772200772195"/>
    <n v="0.40450772200772195"/>
    <n v="-8.0526315789473682E-2"/>
    <n v="-8.4285714285714325E-2"/>
    <n v="-8.4285714285714325E-2"/>
    <n v="-0.10080882352941177"/>
    <n v="-0.11776511247195781"/>
    <n v="-0.11776511247195781"/>
    <n v="-0.3675533533272482"/>
    <n v="-0.3675533533272482"/>
    <n v="306.24"/>
    <n v="913.6"/>
    <n v="915"/>
    <n v="706.64"/>
    <n v="1509.3"/>
    <n v="1509.3"/>
    <n v="737.03"/>
    <n v="1543.8"/>
    <n v="1543.8"/>
    <n v="2033.9"/>
    <n v="2033.9"/>
    <n v="1.2852664576802508"/>
    <n v="0.68673380035026266"/>
    <n v="0.68415300546448088"/>
    <n v="-9.6230046416845277E-3"/>
    <n v="2.1003114026369871E-2"/>
    <n v="2.1003114026369871E-2"/>
    <n v="-5.045927574182861E-2"/>
    <n v="-1.8137064386578277E-3"/>
    <n v="-1.8137064386578277E-3"/>
    <n v="-0.24234229804808499"/>
    <n v="-0.24234229804808499"/>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n v="-0.12280701754385964"/>
    <n v="-0.54545454545454541"/>
    <n v="-0.54545454545454541"/>
    <n v="855.72"/>
    <n v="860.25"/>
    <n v="865"/>
    <n v="1100"/>
    <n v="1147.0899999999999"/>
    <n v="1150"/>
    <n v="1114.93"/>
    <n v="1184.79"/>
    <n v="1184.79"/>
    <n v="1531.86"/>
    <n v="1531.86"/>
    <n v="0.33813630626840546"/>
    <n v="1.0334205172914834E-2"/>
    <n v="4.7861271676300421E-3"/>
    <n v="4.0972727272727216E-2"/>
    <n v="-0.24230879878649447"/>
    <n v="-0.24422608695652176"/>
    <n v="2.7033087279021886E-2"/>
    <n v="-0.26641852142573791"/>
    <n v="-0.26641852142573791"/>
    <n v="-0.43262439126290914"/>
    <n v="-0.43262439126290914"/>
    <n v="95"/>
    <n v="67"/>
    <n v="118"/>
    <n v="72"/>
    <n v="118"/>
    <n v="72"/>
    <s v="No star"/>
    <s v="No star"/>
    <s v="No star"/>
    <s v="ODF"/>
    <s v="ODF++"/>
    <s v="ODF++"/>
    <n v="699.84"/>
    <n v="1500"/>
    <n v="46.66"/>
    <n v="200"/>
    <n v="1500"/>
    <n v="13.33"/>
    <n v="1012.34"/>
    <n v="1500"/>
    <n v="67.489999999999995"/>
    <n v="1145.07"/>
    <n v="1500"/>
    <n v="76.34"/>
    <n v="3057.25"/>
    <n v="6000"/>
    <n v="50.95"/>
    <n v="1541"/>
    <n v="2400"/>
    <n v="0.64208333333333334"/>
    <x v="4"/>
    <n v="1541"/>
    <n v="2400"/>
    <n v="0.64208333333333334"/>
    <x v="4"/>
    <n v="869.14"/>
    <n v="1800"/>
    <n v="0.48285555555555554"/>
    <x v="4"/>
    <n v="869.14"/>
    <n v="1800"/>
    <n v="0.48285555555555554"/>
    <x v="4"/>
    <n v="500"/>
    <n v="1800"/>
    <n v="0.27777777777777779"/>
    <x v="4"/>
    <n v="500"/>
    <n v="1800"/>
    <n v="0.27777777777777779"/>
    <n v="0.17181303992247796"/>
    <n v="2910.14"/>
    <n v="6000"/>
    <n v="48.5"/>
    <n v="2910.14"/>
    <n v="6000"/>
    <n v="48.502333333333333"/>
    <n v="899.84"/>
    <n v="3000"/>
    <n v="29.99"/>
    <n v="2041"/>
    <n v="4200"/>
    <n v="48.6"/>
    <n v="2041"/>
    <n v="4200"/>
    <n v="48.595238095238095"/>
  </r>
  <r>
    <n v="6"/>
    <x v="5"/>
    <x v="0"/>
    <s v="Amravati"/>
    <n v="20538"/>
    <x v="3"/>
    <n v="2214"/>
    <n v="2072"/>
    <n v="2072"/>
    <n v="3325"/>
    <n v="3178"/>
    <n v="3178"/>
    <n v="3070.1"/>
    <n v="2928.3"/>
    <n v="2928.3"/>
    <n v="4349.2"/>
    <n v="4349.2"/>
    <n v="0.41299457994579941"/>
    <n v="0.47630308880308886"/>
    <n v="0.47630308880308886"/>
    <n v="-5.9136842105263189E-2"/>
    <n v="-3.7476400251730622E-2"/>
    <n v="-3.7476400251730622E-2"/>
    <n v="1.8979837790299985E-2"/>
    <n v="4.4599255540757402E-2"/>
    <n v="4.4599255540757402E-2"/>
    <n v="-0.2966752506208038"/>
    <n v="-0.2966752506208038"/>
    <n v="306.24"/>
    <n v="913.6"/>
    <n v="915"/>
    <n v="706.64"/>
    <n v="1509.3"/>
    <n v="1509.3"/>
    <n v="593.21"/>
    <n v="1412.08"/>
    <n v="1412.08"/>
    <n v="1984.11"/>
    <n v="1984.11"/>
    <n v="1.6127873563218389"/>
    <n v="0.77036996497373034"/>
    <n v="0.76766120218579248"/>
    <n v="0.13231631382316314"/>
    <n v="7.1629232094348461E-2"/>
    <n v="7.1629232094348461E-2"/>
    <n v="0.34883093676775501"/>
    <n v="0.14540960852076382"/>
    <n v="0.14540960852076382"/>
    <n v="-0.18481838204535023"/>
    <n v="-0.1848183820453502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1894077501986627"/>
    <n v="0.32692821854112175"/>
    <n v="0.31964161849710981"/>
    <n v="-0.12954545454545455"/>
    <n v="-4.8819185940073657E-3"/>
    <n v="-7.3999999999999925E-3"/>
    <n v="-9.3748521130093188E-2"/>
    <n v="7.4535681674840745E-2"/>
    <n v="7.4535681674840745E-2"/>
    <n v="-0.23129398296238932"/>
    <n v="-0.23129398296238932"/>
    <n v="131"/>
    <n v="86"/>
    <n v="138"/>
    <n v="75"/>
    <n v="138"/>
    <n v="75"/>
    <s v="No star"/>
    <s v="No star"/>
    <s v="No star"/>
    <s v="ODF+"/>
    <s v="ODF+"/>
    <s v="ODF+"/>
    <n v="800.14"/>
    <n v="1500"/>
    <n v="53.34"/>
    <n v="300"/>
    <n v="1500"/>
    <n v="20"/>
    <n v="1070.73"/>
    <n v="1500"/>
    <n v="71.38"/>
    <n v="957.5"/>
    <n v="1500"/>
    <n v="63.83"/>
    <n v="3128.37"/>
    <n v="6000"/>
    <n v="52.14"/>
    <n v="1617.41"/>
    <n v="2400"/>
    <n v="0.67392083333333341"/>
    <x v="5"/>
    <n v="1617.41"/>
    <n v="2400"/>
    <n v="0.67392083333333341"/>
    <x v="5"/>
    <n v="1141.49"/>
    <n v="1800"/>
    <n v="0.63416111111111106"/>
    <x v="5"/>
    <n v="1141.49"/>
    <n v="1800"/>
    <n v="0.63416111111111106"/>
    <x v="5"/>
    <n v="300"/>
    <n v="1800"/>
    <n v="0.16666666666666666"/>
    <x v="5"/>
    <n v="300"/>
    <n v="1800"/>
    <n v="0.16666666666666666"/>
    <n v="9.8074471215142692E-2"/>
    <n v="3058.9"/>
    <n v="6000"/>
    <n v="50.98"/>
    <n v="3058.9"/>
    <n v="6000"/>
    <n v="50.981666666666669"/>
    <n v="1100.1400000000001"/>
    <n v="3000"/>
    <n v="36.67"/>
    <n v="1917.41"/>
    <n v="4200"/>
    <n v="45.65"/>
    <n v="1917.41"/>
    <n v="4200"/>
    <n v="45.652619047619048"/>
  </r>
  <r>
    <n v="7"/>
    <x v="6"/>
    <x v="0"/>
    <s v="Amravati"/>
    <n v="18906"/>
    <x v="3"/>
    <n v="2214"/>
    <n v="2072"/>
    <n v="2072"/>
    <n v="3325"/>
    <n v="3178"/>
    <n v="3178"/>
    <n v="3070.1"/>
    <n v="2928.3"/>
    <n v="2928.3"/>
    <n v="4349.2"/>
    <n v="4349.2"/>
    <n v="0.50069557362240291"/>
    <n v="0.20003861003861004"/>
    <n v="0.20003861003861004"/>
    <n v="-7.3984962406016129E-4"/>
    <n v="-0.21759597230962868"/>
    <n v="-0.21759597230962868"/>
    <n v="8.2225334679652151E-2"/>
    <n v="-0.15087934979339554"/>
    <n v="-0.15087934979339554"/>
    <n v="-0.42829026027775219"/>
    <n v="-0.42829026027775219"/>
    <n v="306.24"/>
    <n v="913.6"/>
    <n v="915"/>
    <n v="706.64"/>
    <n v="1509.3"/>
    <n v="1509.3"/>
    <n v="593.21"/>
    <n v="1412.08"/>
    <n v="1412.08"/>
    <n v="1984.11"/>
    <n v="1984.11"/>
    <n v="1.5521486415882968"/>
    <n v="0.42712346760070041"/>
    <n v="0.42493989071038246"/>
    <n v="0.10603702026491575"/>
    <n v="-0.13614258265421059"/>
    <n v="-0.13614258265421059"/>
    <n v="0.31752667689351155"/>
    <n v="-7.6667044360092904E-2"/>
    <n v="-7.6667044360092904E-2"/>
    <n v="-0.34286909495945284"/>
    <n v="-0.34286909495945284"/>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n v="0.10161276108222439"/>
    <n v="-0.54545454545454541"/>
    <n v="-0.54545454545454541"/>
    <n v="855.72"/>
    <n v="860.25"/>
    <n v="865"/>
    <n v="1100"/>
    <n v="1147.0899999999999"/>
    <n v="1150"/>
    <n v="1056.55"/>
    <n v="1062.31"/>
    <n v="1062.31"/>
    <n v="1484.95"/>
    <n v="1484.95"/>
    <n v="0.31010143504884763"/>
    <n v="-0.20643998837547228"/>
    <n v="-0.2107976878612717"/>
    <n v="1.9163636363636296E-2"/>
    <n v="-0.40487668796694243"/>
    <n v="-0.40638260869565218"/>
    <n v="6.1076144053759857E-2"/>
    <n v="-0.35738155528988713"/>
    <n v="-0.35738155528988713"/>
    <n v="-0.54028081753594404"/>
    <n v="-0.54028081753594404"/>
    <n v="88"/>
    <n v="59"/>
    <n v="352"/>
    <n v="142"/>
    <n v="352"/>
    <n v="142"/>
    <s v="No star"/>
    <s v="No star"/>
    <s v="No star"/>
    <s v="ODF"/>
    <s v="ODF++"/>
    <s v="ODF++"/>
    <n v="781.57"/>
    <n v="1500"/>
    <n v="52.1"/>
    <n v="200"/>
    <n v="1500"/>
    <n v="13.33"/>
    <n v="1219.8900000000001"/>
    <n v="1500"/>
    <n v="81.33"/>
    <n v="1121.08"/>
    <n v="1500"/>
    <n v="74.739999999999995"/>
    <n v="3322.54"/>
    <n v="6000"/>
    <n v="55.38"/>
    <n v="1303.82"/>
    <n v="2400"/>
    <n v="0.54325833333333329"/>
    <x v="6"/>
    <n v="1303.82"/>
    <n v="2400"/>
    <n v="0.54325833333333329"/>
    <x v="6"/>
    <n v="682.66"/>
    <n v="1800"/>
    <n v="0.37925555555555551"/>
    <x v="6"/>
    <n v="682.66"/>
    <n v="1800"/>
    <n v="0.37925555555555551"/>
    <x v="6"/>
    <n v="500"/>
    <n v="1800"/>
    <n v="0.27777777777777779"/>
    <x v="6"/>
    <n v="500"/>
    <n v="1800"/>
    <n v="0.27777777777777779"/>
    <n v="0.20108748109777677"/>
    <n v="2486.48"/>
    <n v="6000"/>
    <n v="41.44"/>
    <n v="2486.48"/>
    <n v="6000"/>
    <n v="41.441333333333333"/>
    <n v="981.57"/>
    <n v="3000"/>
    <n v="32.72"/>
    <n v="1803.82"/>
    <n v="4200"/>
    <n v="42.95"/>
    <n v="1803.82"/>
    <n v="4200"/>
    <n v="42.948095238095235"/>
  </r>
  <r>
    <n v="8"/>
    <x v="7"/>
    <x v="1"/>
    <s v="Amravati"/>
    <n v="107316"/>
    <x v="0"/>
    <n v="2214"/>
    <n v="2072"/>
    <n v="2072"/>
    <n v="3325"/>
    <n v="3178"/>
    <n v="3178"/>
    <n v="3878.5"/>
    <n v="3782.7"/>
    <n v="3782.7"/>
    <n v="4344.1000000000004"/>
    <n v="4344.1000000000004"/>
    <n v="0.48995031616982837"/>
    <n v="0.46917471042471048"/>
    <n v="0.46917471042471048"/>
    <n v="-7.8947368421052634E-3"/>
    <n v="-4.2123977344241628E-2"/>
    <n v="-4.2123977344241628E-2"/>
    <n v="-0.149477890937218"/>
    <n v="-0.1952494250138789"/>
    <n v="-0.1952494250138789"/>
    <n v="-0.29924955687023785"/>
    <n v="-0.29924955687023785"/>
    <n v="306.24"/>
    <n v="913.6"/>
    <n v="915"/>
    <n v="706.64"/>
    <n v="1509.3"/>
    <n v="1509.3"/>
    <n v="948.15"/>
    <n v="1786.5"/>
    <n v="1786.5"/>
    <n v="2014.9"/>
    <n v="2014.9"/>
    <n v="2.1494905956112853"/>
    <n v="0.62649956217162872"/>
    <n v="0.6240109289617487"/>
    <n v="0.36490999660364543"/>
    <n v="-1.5457496852845642E-2"/>
    <n v="-1.5457496852845642E-2"/>
    <n v="1.7244106945103647E-2"/>
    <n v="-0.16822278197593057"/>
    <n v="-0.16822278197593057"/>
    <n v="-0.26250930567273811"/>
    <n v="-0.26250930567273811"/>
    <n v="232.44"/>
    <n v="298.10000000000002"/>
    <n v="295"/>
    <n v="421.09"/>
    <n v="522.70000000000005"/>
    <n v="525"/>
    <n v="566.66"/>
    <n v="651.51"/>
    <n v="651.51"/>
    <n v="1020"/>
    <n v="1020"/>
    <n v="-0.13956289795215968"/>
    <n v="6.3737001006372931E-3"/>
    <n v="1.6949152542372881E-2"/>
    <n v="-0.5250421525089648"/>
    <n v="-0.42605701167017412"/>
    <n v="-0.42857142857142855"/>
    <n v="-0.64705467123142624"/>
    <n v="-0.53953124280517561"/>
    <n v="-0.53953124280517561"/>
    <n v="-0.70588235294117652"/>
    <n v="-0.70588235294117652"/>
    <n v="855.72"/>
    <n v="860.25"/>
    <n v="865"/>
    <n v="1100"/>
    <n v="1147.0899999999999"/>
    <n v="1150"/>
    <n v="1201.1099999999999"/>
    <n v="1344.7"/>
    <n v="1344.7"/>
    <n v="1496.04"/>
    <n v="1496.04"/>
    <n v="0.30679427850231378"/>
    <n v="0.46256320836966008"/>
    <n v="0.45453179190751453"/>
    <n v="1.659090909090909E-2"/>
    <n v="9.683634239684781E-2"/>
    <n v="9.4060869565217461E-2"/>
    <n v="-6.8986187776306843E-2"/>
    <n v="-6.4348925410872296E-2"/>
    <n v="-6.4348925410872296E-2"/>
    <n v="-0.1589997593647228"/>
    <n v="-0.1589997593647228"/>
    <n v="106"/>
    <n v="29"/>
    <n v="122"/>
    <n v="31"/>
    <n v="122"/>
    <n v="31"/>
    <s v="No star"/>
    <s v="No star"/>
    <s v="No star"/>
    <s v="ODF"/>
    <s v="ODF+"/>
    <s v="ODF+"/>
    <n v="964.5"/>
    <n v="1500"/>
    <n v="64.3"/>
    <n v="200"/>
    <n v="1500"/>
    <n v="13.33"/>
    <n v="1016"/>
    <n v="1500"/>
    <n v="67.73"/>
    <n v="1118.25"/>
    <n v="1500"/>
    <n v="74.55"/>
    <n v="3298.75"/>
    <n v="6000"/>
    <n v="54.98"/>
    <n v="1485.97"/>
    <n v="2400"/>
    <n v="0.61915416666666667"/>
    <x v="7"/>
    <n v="1485.97"/>
    <n v="2400"/>
    <n v="0.61915416666666667"/>
    <x v="7"/>
    <n v="1258.17"/>
    <n v="1800"/>
    <n v="0.6989833333333334"/>
    <x v="7"/>
    <n v="1258.17"/>
    <n v="1800"/>
    <n v="0.6989833333333334"/>
    <x v="7"/>
    <n v="300"/>
    <n v="1800"/>
    <n v="0.16666666666666666"/>
    <x v="7"/>
    <n v="300"/>
    <n v="1800"/>
    <n v="0.16666666666666666"/>
    <n v="9.8550324723319954E-2"/>
    <n v="3044.13"/>
    <n v="6000"/>
    <n v="50.74"/>
    <n v="3044.13"/>
    <n v="6000"/>
    <n v="50.735500000000002"/>
    <n v="1164.5"/>
    <n v="3000"/>
    <n v="38.82"/>
    <n v="1785.97"/>
    <n v="4200"/>
    <n v="42.52"/>
    <n v="1785.97"/>
    <n v="4200"/>
    <n v="42.523095238095237"/>
  </r>
  <r>
    <n v="9"/>
    <x v="8"/>
    <x v="1"/>
    <s v="Amravati"/>
    <n v="549510"/>
    <x v="0"/>
    <n v="2214"/>
    <n v="2072"/>
    <n v="2072"/>
    <n v="3325"/>
    <n v="3178"/>
    <n v="3178"/>
    <n v="3878.5"/>
    <n v="3782.7"/>
    <n v="3782.7"/>
    <n v="4344.1000000000004"/>
    <n v="4344.1000000000004"/>
    <n v="0.87906052393857259"/>
    <n v="0.81686776061776067"/>
    <n v="0.81686776061776067"/>
    <n v="0.25119999999999992"/>
    <n v="0.18456576463184399"/>
    <n v="0.18456576463184399"/>
    <n v="7.2641485110222961E-2"/>
    <n v="-4.7981600444126247E-3"/>
    <n v="-4.7981600444126247E-3"/>
    <n v="-0.13341083308395299"/>
    <n v="-0.13341083308395299"/>
    <n v="306.24"/>
    <n v="913.6"/>
    <n v="915"/>
    <n v="706.64"/>
    <n v="1509.3"/>
    <n v="1509.3"/>
    <n v="948.15"/>
    <n v="1786.5"/>
    <n v="1786.5"/>
    <n v="2014.9"/>
    <n v="2014.9"/>
    <n v="2.7269788401253914"/>
    <n v="0.96733800350262678"/>
    <n v="0.96432786885245891"/>
    <n v="0.61517887467451593"/>
    <n v="0.1908566885311071"/>
    <n v="0.1908566885311071"/>
    <n v="0.20376522702104091"/>
    <n v="6.0789252728798765E-3"/>
    <n v="6.0789252728798765E-3"/>
    <n v="-0.10796565586381467"/>
    <n v="-0.10796565586381467"/>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0.42938110596924234"/>
    <n v="0.70553908747457139"/>
    <n v="0.69617341040462433"/>
    <n v="0.11195454545454554"/>
    <n v="0.27905395391817572"/>
    <n v="0.27581739130434785"/>
    <n v="1.8349693200456405E-2"/>
    <n v="9.1090949654197964E-2"/>
    <n v="9.1090949654197964E-2"/>
    <n v="-1.928424373679842E-2"/>
    <n v="-1.928424373679842E-2"/>
    <n v="37"/>
    <n v="10"/>
    <n v="54"/>
    <n v="18"/>
    <n v="54"/>
    <n v="18"/>
    <s v="No star"/>
    <s v="No star"/>
    <s v="No star"/>
    <s v="ODF++"/>
    <s v="ODF++"/>
    <s v="ODF++"/>
    <n v="1141.3499999999999"/>
    <n v="1500"/>
    <n v="76.09"/>
    <n v="500"/>
    <n v="1500"/>
    <n v="33.33"/>
    <n v="1295.74"/>
    <n v="1500"/>
    <n v="86.38"/>
    <n v="1223.1500000000001"/>
    <n v="1500"/>
    <n v="81.540000000000006"/>
    <n v="4160.24"/>
    <n v="6000"/>
    <n v="69.34"/>
    <n v="1797.36"/>
    <n v="2400"/>
    <n v="0.74890000000000001"/>
    <x v="8"/>
    <n v="1797.36"/>
    <n v="2400"/>
    <n v="0.74890000000000001"/>
    <x v="8"/>
    <n v="1467.19"/>
    <n v="1800"/>
    <n v="0.81510555555555564"/>
    <x v="8"/>
    <n v="1467.19"/>
    <n v="1800"/>
    <n v="0.81510555555555564"/>
    <x v="8"/>
    <n v="500"/>
    <n v="1800"/>
    <n v="0.27777777777777779"/>
    <x v="8"/>
    <n v="500"/>
    <n v="1800"/>
    <n v="0.27777777777777779"/>
    <n v="0.13281799949529161"/>
    <n v="3764.55"/>
    <n v="6000"/>
    <n v="62.74"/>
    <n v="3764.55"/>
    <n v="6000"/>
    <n v="62.7425"/>
    <n v="1641.35"/>
    <n v="3000"/>
    <n v="54.71"/>
    <n v="2297.36"/>
    <n v="4200"/>
    <n v="54.7"/>
    <n v="2297.36"/>
    <n v="4200"/>
    <n v="54.699047619047626"/>
  </r>
  <r>
    <n v="10"/>
    <x v="9"/>
    <x v="1"/>
    <s v="Amravati"/>
    <n v="51170"/>
    <x v="1"/>
    <n v="2214"/>
    <n v="2072"/>
    <n v="2072"/>
    <n v="3325"/>
    <n v="3178"/>
    <n v="3178"/>
    <n v="3595.3"/>
    <n v="3469.2"/>
    <n v="3469.2"/>
    <n v="4328.8"/>
    <n v="4328.8"/>
    <n v="0.49219963866305333"/>
    <n v="0.419811776061776"/>
    <n v="0.419811776061776"/>
    <n v="-6.3969924812030017E-3"/>
    <n v="-7.4307740717432375E-2"/>
    <n v="-7.4307740717432375E-2"/>
    <n v="-8.109754401579844E-2"/>
    <n v="-0.15200910872823703"/>
    <n v="-0.15200910872823703"/>
    <n v="-0.32040057290704127"/>
    <n v="-0.32040057290704127"/>
    <n v="306.24"/>
    <n v="913.6"/>
    <n v="915"/>
    <n v="706.64"/>
    <n v="1509.3"/>
    <n v="1509.3"/>
    <n v="829.22"/>
    <n v="1623.2"/>
    <n v="1623.2"/>
    <n v="1999.6"/>
    <n v="1999.6"/>
    <n v="0.81788793103448287"/>
    <n v="0.55566987740805596"/>
    <n v="0.55328961748633876"/>
    <n v="-0.21217310087173094"/>
    <n v="-5.8331676936328077E-2"/>
    <n v="-5.8331676936328077E-2"/>
    <n v="-0.32863413810568964"/>
    <n v="-0.12440857565303108"/>
    <n v="-0.12440857565303108"/>
    <n v="-0.2892278455691138"/>
    <n v="-0.2892278455691138"/>
    <n v="232.44"/>
    <n v="298.10000000000002"/>
    <n v="295"/>
    <n v="421.09"/>
    <n v="522.70000000000005"/>
    <n v="525"/>
    <n v="448.93"/>
    <n v="602.08000000000004"/>
    <n v="602.08000000000004"/>
    <n v="1100"/>
    <n v="1100"/>
    <n v="1.1510927551196009"/>
    <n v="6.3737001006372931E-3"/>
    <n v="1.6949152542372881E-2"/>
    <n v="0.187394618727588"/>
    <n v="-0.42605701167017412"/>
    <n v="-0.42857142857142855"/>
    <n v="0.11375938342280532"/>
    <n v="-0.50172734520329532"/>
    <n v="-0.50172734520329532"/>
    <n v="-0.72727272727272729"/>
    <n v="-0.72727272727272729"/>
    <n v="855.72"/>
    <n v="860.25"/>
    <n v="865"/>
    <n v="1100"/>
    <n v="1147.0899999999999"/>
    <n v="1150"/>
    <n v="1163.58"/>
    <n v="1243.93"/>
    <n v="1243.93"/>
    <n v="1508.87"/>
    <n v="1508.87"/>
    <n v="0.35210115458327484"/>
    <n v="0.41887823307178135"/>
    <n v="0.41108670520231205"/>
    <n v="5.1836363636363618E-2"/>
    <n v="6.4075181546347726E-2"/>
    <n v="6.1382608695652104E-2"/>
    <n v="-5.6377730796334981E-3"/>
    <n v="-1.8763113680030342E-2"/>
    <n v="-1.8763113680030342E-2"/>
    <n v="-0.19105688362814557"/>
    <n v="-0.19105688362814557"/>
    <n v="47"/>
    <n v="28"/>
    <n v="67"/>
    <n v="37"/>
    <n v="67"/>
    <n v="37"/>
    <s v="1 star"/>
    <s v="No star"/>
    <s v="No star"/>
    <s v="ODF+"/>
    <s v="ODF+"/>
    <s v="ODF+"/>
    <n v="556.71"/>
    <n v="1500"/>
    <n v="37.11"/>
    <n v="500"/>
    <n v="1500"/>
    <n v="33.33"/>
    <n v="1090"/>
    <n v="1500"/>
    <n v="72.67"/>
    <n v="1157.02"/>
    <n v="1500"/>
    <n v="77.13"/>
    <n v="3303.73"/>
    <n v="6000"/>
    <n v="55.06"/>
    <n v="1421.26"/>
    <n v="2400"/>
    <n v="0.59219166666666667"/>
    <x v="9"/>
    <n v="1421.26"/>
    <n v="2400"/>
    <n v="0.59219166666666667"/>
    <x v="9"/>
    <n v="1220.5899999999999"/>
    <n v="1800"/>
    <n v="0.67810555555555552"/>
    <x v="9"/>
    <n v="1220.5899999999999"/>
    <n v="1800"/>
    <n v="0.67810555555555552"/>
    <x v="9"/>
    <n v="300"/>
    <n v="1800"/>
    <n v="0.16666666666666666"/>
    <x v="9"/>
    <n v="300"/>
    <n v="1800"/>
    <n v="0.16666666666666666"/>
    <n v="0.10197664734775737"/>
    <n v="2941.85"/>
    <n v="6000"/>
    <n v="49.03"/>
    <n v="2941.85"/>
    <n v="6000"/>
    <n v="49.030833333333327"/>
    <n v="1056.71"/>
    <n v="3000"/>
    <n v="35.22"/>
    <n v="1721.26"/>
    <n v="4200"/>
    <n v="40.98"/>
    <n v="1721.26"/>
    <n v="4200"/>
    <n v="40.98238095238095"/>
  </r>
  <r>
    <n v="11"/>
    <x v="10"/>
    <x v="1"/>
    <s v="Amravati"/>
    <n v="8361"/>
    <x v="3"/>
    <n v="2214"/>
    <n v="2072"/>
    <n v="2072"/>
    <n v="3325"/>
    <n v="3178"/>
    <n v="3178"/>
    <n v="3070.1"/>
    <n v="2928.3"/>
    <n v="2928.3"/>
    <n v="4349.2"/>
    <n v="4349.2"/>
    <n v="0.17481029810298113"/>
    <n v="0.47669401544401546"/>
    <n v="0.47669401544401546"/>
    <n v="-0.21773533834586462"/>
    <n v="-3.7221522970421639E-2"/>
    <n v="-3.7221522970421639E-2"/>
    <n v="-0.15278655418390272"/>
    <n v="4.4875866543728389E-2"/>
    <n v="4.4875866543728389E-2"/>
    <n v="-0.29648900947300649"/>
    <n v="-0.29648900947300649"/>
    <n v="306.24"/>
    <n v="913.6"/>
    <n v="915"/>
    <n v="706.64"/>
    <n v="1509.3"/>
    <n v="1509.3"/>
    <n v="593.21"/>
    <n v="1412.08"/>
    <n v="1412.08"/>
    <n v="1984.11"/>
    <n v="1984.11"/>
    <n v="0.22312565308254959"/>
    <n v="0.71985551663747804"/>
    <n v="0.71722404371584703"/>
    <n v="-0.46992811049473565"/>
    <n v="4.1052143377724795E-2"/>
    <n v="4.1052143377724795E-2"/>
    <n v="-0.36857099509448599"/>
    <n v="0.11272732423092181"/>
    <n v="0.11272732423092181"/>
    <n v="-0.2080781811492306"/>
    <n v="-0.208078181149230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14694058804281776"/>
    <n v="0.1490264458006394"/>
    <n v="0.1427167630057804"/>
    <n v="-0.10776363636363633"/>
    <n v="-0.13829777959881082"/>
    <n v="-0.14047826086956519"/>
    <n v="-7.1070938431687963E-2"/>
    <n v="-6.9527727311236742E-2"/>
    <n v="-6.9527727311236742E-2"/>
    <n v="-0.33435469207717433"/>
    <n v="-0.33435469207717433"/>
    <n v="289"/>
    <n v="142"/>
    <n v="137"/>
    <n v="74"/>
    <n v="137"/>
    <n v="74"/>
    <s v="No star"/>
    <s v="No star"/>
    <s v="No star"/>
    <s v="ODF++"/>
    <s v="ODF++"/>
    <s v="ODF++"/>
    <n v="374.57"/>
    <n v="1500"/>
    <n v="24.97"/>
    <n v="500"/>
    <n v="1500"/>
    <n v="33.33"/>
    <n v="745"/>
    <n v="1500"/>
    <n v="49.67"/>
    <n v="981.46"/>
    <n v="1500"/>
    <n v="65.430000000000007"/>
    <n v="2601.0300000000002"/>
    <n v="6000"/>
    <n v="43.35"/>
    <n v="1571.26"/>
    <n v="2400"/>
    <n v="0.65469166666666667"/>
    <x v="10"/>
    <n v="1571.26"/>
    <n v="2400"/>
    <n v="0.65469166666666667"/>
    <x v="10"/>
    <n v="988.45"/>
    <n v="1800"/>
    <n v="0.54913888888888895"/>
    <x v="10"/>
    <n v="988.45"/>
    <n v="1800"/>
    <n v="0.54913888888888895"/>
    <x v="10"/>
    <n v="500"/>
    <n v="1800"/>
    <n v="0.27777777777777779"/>
    <x v="10"/>
    <n v="500"/>
    <n v="1800"/>
    <n v="0.27777777777777779"/>
    <n v="0.16341417977520745"/>
    <n v="3059.71"/>
    <n v="6000"/>
    <n v="51"/>
    <n v="3059.71"/>
    <n v="6000"/>
    <n v="50.99516666666667"/>
    <n v="874.57"/>
    <n v="3000"/>
    <n v="29.15"/>
    <n v="2071.2600000000002"/>
    <n v="4200"/>
    <n v="49.32"/>
    <n v="2071.2600000000002"/>
    <n v="4200"/>
    <n v="49.315714285714293"/>
  </r>
  <r>
    <n v="12"/>
    <x v="11"/>
    <x v="1"/>
    <s v="Amravati"/>
    <n v="17635"/>
    <x v="3"/>
    <n v="2214"/>
    <n v="2072"/>
    <n v="2072"/>
    <n v="3325"/>
    <n v="3178"/>
    <n v="3178"/>
    <n v="3070.1"/>
    <n v="2928.3"/>
    <n v="2928.3"/>
    <n v="4349.2"/>
    <n v="4349.2"/>
    <n v="0.24307588075880762"/>
    <n v="0.36357625482625477"/>
    <n v="0.36357625482625477"/>
    <n v="-0.17227969924812028"/>
    <n v="-0.11097230962869732"/>
    <n v="-0.11097230962869732"/>
    <n v="-0.10355688739780458"/>
    <n v="-3.5163746883857615E-2"/>
    <n v="-3.5163746883857615E-2"/>
    <n v="-0.35037938011588338"/>
    <n v="-0.35037938011588338"/>
    <n v="306.24"/>
    <n v="913.6"/>
    <n v="915"/>
    <n v="706.64"/>
    <n v="1509.3"/>
    <n v="1509.3"/>
    <n v="593.21"/>
    <n v="1412.08"/>
    <n v="1412.08"/>
    <n v="1984.11"/>
    <n v="1984.11"/>
    <n v="1.0961010971786833"/>
    <n v="0.45576838879159365"/>
    <n v="0.45354098360655737"/>
    <n v="-9.1602513302388791E-2"/>
    <n v="-0.11880341880341877"/>
    <n v="-0.11880341880341877"/>
    <n v="8.2095716525345031E-2"/>
    <n v="-5.8134100050988555E-2"/>
    <n v="-5.8134100050988555E-2"/>
    <n v="-0.32967930205482554"/>
    <n v="-0.3296793020548255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4288084887580056"/>
    <n v="0.38952630049404235"/>
    <n v="0.38189595375722535"/>
    <n v="4.4663636363636461E-2"/>
    <n v="4.2062959314439152E-2"/>
    <n v="3.9426086956521667E-2"/>
    <n v="8.7624816620131704E-2"/>
    <n v="0.12522709943425175"/>
    <n v="0.12522709943425175"/>
    <n v="-0.19503013569480462"/>
    <n v="-0.19503013569480462"/>
    <n v="243"/>
    <n v="128"/>
    <n v="208"/>
    <n v="102"/>
    <n v="208"/>
    <n v="102"/>
    <s v="No star"/>
    <s v="No star"/>
    <s v="No star"/>
    <s v="ODF+"/>
    <s v="ODF+"/>
    <s v="ODF+"/>
    <n v="641.91"/>
    <n v="1500"/>
    <n v="42.79"/>
    <n v="300"/>
    <n v="1500"/>
    <n v="20"/>
    <n v="661.14"/>
    <n v="1500"/>
    <n v="44.08"/>
    <n v="1149.1300000000001"/>
    <n v="1500"/>
    <n v="76.61"/>
    <n v="2752.17"/>
    <n v="6000"/>
    <n v="45.87"/>
    <n v="1329.99"/>
    <n v="2400"/>
    <n v="0.5541625"/>
    <x v="11"/>
    <n v="1329.99"/>
    <n v="2400"/>
    <n v="0.5541625"/>
    <x v="11"/>
    <n v="1195.3399999999999"/>
    <n v="1800"/>
    <n v="0.66407777777777777"/>
    <x v="11"/>
    <n v="1195.3399999999999"/>
    <n v="1800"/>
    <n v="0.66407777777777777"/>
    <x v="11"/>
    <n v="300"/>
    <n v="1800"/>
    <n v="0.16666666666666666"/>
    <x v="11"/>
    <n v="300"/>
    <n v="1800"/>
    <n v="0.16666666666666666"/>
    <n v="0.10618228667093756"/>
    <n v="2825.33"/>
    <n v="6000"/>
    <n v="47.09"/>
    <n v="2825.33"/>
    <n v="6000"/>
    <n v="47.088833333333326"/>
    <n v="941.91"/>
    <n v="3000"/>
    <n v="31.4"/>
    <n v="1629.99"/>
    <n v="4200"/>
    <n v="38.81"/>
    <n v="1629.99"/>
    <n v="4200"/>
    <n v="38.809285714285714"/>
  </r>
  <r>
    <n v="13"/>
    <x v="12"/>
    <x v="1"/>
    <s v="Amravati"/>
    <n v="21731"/>
    <x v="3"/>
    <n v="2214"/>
    <n v="2072"/>
    <n v="2072"/>
    <n v="3325"/>
    <n v="3178"/>
    <n v="3178"/>
    <n v="3070.1"/>
    <n v="2928.3"/>
    <n v="2928.3"/>
    <n v="4349.2"/>
    <n v="4349.2"/>
    <n v="0.48602077687443551"/>
    <n v="0.36049710424710418"/>
    <n v="0.36049710424710418"/>
    <n v="-1.0511278195488668E-2"/>
    <n v="-0.11297986154814355"/>
    <n v="-0.11297986154814355"/>
    <n v="7.1642617504315914E-2"/>
    <n v="-3.7342485401086076E-2"/>
    <n v="-3.7342485401086076E-2"/>
    <n v="-0.35184631656396581"/>
    <n v="-0.35184631656396581"/>
    <n v="306.24"/>
    <n v="913.6"/>
    <n v="915"/>
    <n v="706.64"/>
    <n v="1509.3"/>
    <n v="1509.3"/>
    <n v="593.21"/>
    <n v="1412.08"/>
    <n v="1412.08"/>
    <n v="1984.11"/>
    <n v="1984.11"/>
    <n v="0.95784352142110774"/>
    <n v="0.55907399299474592"/>
    <n v="0.55668852459016382"/>
    <n v="-0.15151986867428952"/>
    <n v="-5.6271119061816782E-2"/>
    <n v="-5.6271119061816782E-2"/>
    <n v="1.0721329714603619E-2"/>
    <n v="8.7034728910543053E-3"/>
    <n v="8.7034728910543053E-3"/>
    <n v="-0.28211137487336896"/>
    <n v="-0.28211137487336896"/>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1661057355209654"/>
    <n v="3.9895379250218015E-2"/>
    <n v="3.4184971098265952E-2"/>
    <n v="2.4227272727272809E-2"/>
    <n v="-0.22013965774263561"/>
    <n v="-0.22211304347826083"/>
    <n v="6.6348019497420987E-2"/>
    <n v="-0.1579011776223512"/>
    <n v="-0.1579011776223512"/>
    <n v="-0.39757567594868515"/>
    <n v="-0.39757567594868515"/>
    <n v="92"/>
    <n v="62"/>
    <n v="214"/>
    <n v="105"/>
    <n v="214"/>
    <n v="105"/>
    <s v="No star"/>
    <s v="No star"/>
    <s v="No star"/>
    <s v="ODF+"/>
    <s v="ODF++"/>
    <s v="ODF++"/>
    <n v="599.57000000000005"/>
    <n v="1500"/>
    <n v="39.97"/>
    <n v="300"/>
    <n v="1500"/>
    <n v="20"/>
    <n v="1263.83"/>
    <n v="1500"/>
    <n v="84.26"/>
    <n v="1126.6500000000001"/>
    <n v="1500"/>
    <n v="75.11"/>
    <n v="3290.05"/>
    <n v="6000"/>
    <n v="54.83"/>
    <n v="1424.37"/>
    <n v="2400"/>
    <n v="0.59348749999999995"/>
    <x v="12"/>
    <n v="1424.37"/>
    <n v="2400"/>
    <n v="0.59348749999999995"/>
    <x v="12"/>
    <n v="894.57"/>
    <n v="1800"/>
    <n v="0.49698333333333339"/>
    <x v="12"/>
    <n v="894.57"/>
    <n v="1800"/>
    <n v="0.49698333333333339"/>
    <x v="12"/>
    <n v="500"/>
    <n v="1800"/>
    <n v="0.27777777777777779"/>
    <x v="12"/>
    <n v="500"/>
    <n v="1800"/>
    <n v="0.27777777777777779"/>
    <n v="0.17737100693520638"/>
    <n v="2818.95"/>
    <n v="6000"/>
    <n v="46.98"/>
    <n v="2818.95"/>
    <n v="6000"/>
    <n v="46.982500000000002"/>
    <n v="899.57"/>
    <n v="3000"/>
    <n v="29.99"/>
    <n v="1924.37"/>
    <n v="4200"/>
    <n v="45.82"/>
    <n v="1924.37"/>
    <n v="4200"/>
    <n v="45.818333333333335"/>
  </r>
  <r>
    <n v="14"/>
    <x v="13"/>
    <x v="1"/>
    <s v="Amravati"/>
    <n v="4711"/>
    <x v="3"/>
    <n v="2214"/>
    <n v="2072"/>
    <n v="2072"/>
    <n v="3325"/>
    <n v="3178"/>
    <n v="3178"/>
    <n v="3070.1"/>
    <n v="2928.3"/>
    <n v="2928.3"/>
    <n v="4349.2"/>
    <n v="4349.2"/>
    <n v="0.41686540198735322"/>
    <n v="0.70693532818532823"/>
    <n v="0.70693532818532823"/>
    <n v="-5.6559398496240587E-2"/>
    <n v="0.11289175582127123"/>
    <n v="0.11289175582127123"/>
    <n v="2.1771277808540487E-2"/>
    <n v="0.20778950244168964"/>
    <n v="0.20778950244168964"/>
    <n v="-0.18679987124068792"/>
    <n v="-0.18679987124068792"/>
    <n v="306.24"/>
    <n v="913.6"/>
    <n v="915"/>
    <n v="706.64"/>
    <n v="1509.3"/>
    <n v="1509.3"/>
    <n v="593.21"/>
    <n v="1412.08"/>
    <n v="1412.08"/>
    <n v="1984.11"/>
    <n v="1984.11"/>
    <n v="0.9311650992685474"/>
    <n v="1.016473292469352"/>
    <n v="1.0133879781420765"/>
    <n v="-0.16308162572172535"/>
    <n v="0.22059895315709274"/>
    <n v="0.22059895315709274"/>
    <n v="-3.0511960351309974E-3"/>
    <n v="0.30463571469038586"/>
    <n v="0.30463571469038586"/>
    <n v="-7.1498052023325279E-2"/>
    <n v="-7.1498052023325279E-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43334268218576161"/>
    <n v="0.38857308921825051"/>
    <n v="0.3809479768786127"/>
    <n v="0.1150363636363636"/>
    <n v="4.1348106948888116E-2"/>
    <n v="3.8713043478260857E-2"/>
    <n v="0.16089158108939475"/>
    <n v="0.12445519669399709"/>
    <n v="0.12445519669399709"/>
    <n v="-0.19558234283982628"/>
    <n v="-0.19558234283982628"/>
    <n v="129"/>
    <n v="85"/>
    <n v="43"/>
    <n v="34"/>
    <n v="43"/>
    <n v="34"/>
    <s v="No star"/>
    <s v="No star"/>
    <s v="No star"/>
    <s v="ODF+"/>
    <s v="ODF++"/>
    <s v="ODF++"/>
    <n v="591.4"/>
    <n v="1500"/>
    <n v="39.43"/>
    <n v="300"/>
    <n v="1500"/>
    <n v="20"/>
    <n v="1019"/>
    <n v="1500"/>
    <n v="67.930000000000007"/>
    <n v="1226.54"/>
    <n v="1500"/>
    <n v="81.77"/>
    <n v="3136.94"/>
    <n v="6000"/>
    <n v="52.28"/>
    <n v="1842.25"/>
    <n v="2400"/>
    <n v="0.76760416666666664"/>
    <x v="13"/>
    <n v="1842.25"/>
    <n v="2400"/>
    <n v="0.76760416666666664"/>
    <x v="13"/>
    <n v="1194.52"/>
    <n v="1800"/>
    <n v="0.66362222222222222"/>
    <x v="13"/>
    <n v="1194.52"/>
    <n v="1800"/>
    <n v="0.66362222222222222"/>
    <x v="13"/>
    <n v="500"/>
    <n v="1800"/>
    <n v="0.27777777777777779"/>
    <x v="13"/>
    <n v="500"/>
    <n v="1800"/>
    <n v="0.27777777777777779"/>
    <n v="0.14137192975511553"/>
    <n v="3536.77"/>
    <n v="6000"/>
    <n v="58.95"/>
    <n v="3536.77"/>
    <n v="6000"/>
    <n v="58.946166666666663"/>
    <n v="891.4"/>
    <n v="3000"/>
    <n v="29.71"/>
    <n v="2342.25"/>
    <n v="4200"/>
    <n v="55.77"/>
    <n v="2342.25"/>
    <n v="4200"/>
    <n v="55.767857142857146"/>
  </r>
  <r>
    <n v="15"/>
    <x v="14"/>
    <x v="1"/>
    <s v="Amravati"/>
    <n v="34397"/>
    <x v="2"/>
    <n v="2214"/>
    <n v="2072"/>
    <n v="2072"/>
    <n v="3325"/>
    <n v="3178"/>
    <n v="3178"/>
    <n v="3400"/>
    <n v="3298.6"/>
    <n v="3298.6"/>
    <n v="4601.3999999999996"/>
    <n v="4601.3999999999996"/>
    <n v="0.47906955736224022"/>
    <n v="0.65972972972972976"/>
    <n v="0.65972972972972976"/>
    <n v="-1.5139849624060195E-2"/>
    <n v="8.2114537444933938E-2"/>
    <n v="8.2114537444933938E-2"/>
    <n v="-3.6864705882352987E-2"/>
    <n v="4.2551385436245717E-2"/>
    <n v="4.2551385436245717E-2"/>
    <n v="-0.25262746120745855"/>
    <n v="-0.25262746120745855"/>
    <n v="306.24"/>
    <n v="913.6"/>
    <n v="915"/>
    <n v="706.64"/>
    <n v="1509.3"/>
    <n v="1509.3"/>
    <n v="737.03"/>
    <n v="1543.8"/>
    <n v="1543.8"/>
    <n v="2033.9"/>
    <n v="2033.9"/>
    <n v="1.1427311912225706"/>
    <n v="0.77904991243432564"/>
    <n v="0.77632786885245897"/>
    <n v="-7.139420355485103E-2"/>
    <n v="7.6883323394951283E-2"/>
    <n v="7.6883323394951283E-2"/>
    <n v="-0.10968345928930968"/>
    <n v="5.281772250291486E-2"/>
    <n v="5.281772250291486E-2"/>
    <n v="-0.20087516593736179"/>
    <n v="-0.20087516593736179"/>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n v="-0.12280701754385964"/>
    <n v="-0.54545454545454541"/>
    <n v="-0.54545454545454541"/>
    <n v="855.72"/>
    <n v="860.25"/>
    <n v="865"/>
    <n v="1100"/>
    <n v="1147.0899999999999"/>
    <n v="1150"/>
    <n v="1114.93"/>
    <n v="1184.79"/>
    <n v="1184.79"/>
    <n v="1531.86"/>
    <n v="1531.86"/>
    <n v="0.36781891272846257"/>
    <n v="0.52702121476315011"/>
    <n v="0.51863583815028891"/>
    <n v="6.4063636363636392E-2"/>
    <n v="0.14517605418929638"/>
    <n v="0.14227826086956513"/>
    <n v="4.9814786578529557E-2"/>
    <n v="0.10873656934984254"/>
    <n v="0.10873656934984254"/>
    <n v="-0.14246732730145054"/>
    <n v="-0.14246732730145054"/>
    <n v="75"/>
    <n v="52"/>
    <n v="60"/>
    <n v="52"/>
    <n v="60"/>
    <n v="52"/>
    <s v="No star"/>
    <s v="No star"/>
    <s v="No star"/>
    <s v="ODF"/>
    <s v="ODF++"/>
    <s v="ODF++"/>
    <n v="656.19"/>
    <n v="1500"/>
    <n v="43.75"/>
    <n v="200"/>
    <n v="1500"/>
    <n v="13.33"/>
    <n v="1248"/>
    <n v="1500"/>
    <n v="83.2"/>
    <n v="1170.47"/>
    <n v="1500"/>
    <n v="78.03"/>
    <n v="3274.66"/>
    <n v="6000"/>
    <n v="54.58"/>
    <n v="1625.34"/>
    <n v="2400"/>
    <n v="0.67722499999999997"/>
    <x v="14"/>
    <n v="1625.34"/>
    <n v="2400"/>
    <n v="0.67722499999999997"/>
    <x v="14"/>
    <n v="1313.62"/>
    <n v="1800"/>
    <n v="0.72978888888888882"/>
    <x v="14"/>
    <n v="1313.62"/>
    <n v="1800"/>
    <n v="0.72978888888888882"/>
    <x v="14"/>
    <n v="500"/>
    <n v="1800"/>
    <n v="0.27777777777777779"/>
    <x v="14"/>
    <n v="500"/>
    <n v="1800"/>
    <n v="0.27777777777777779"/>
    <n v="0.14539279317002815"/>
    <n v="3438.96"/>
    <n v="6000"/>
    <n v="57.32"/>
    <n v="3438.96"/>
    <n v="6000"/>
    <n v="57.316000000000003"/>
    <n v="856.19"/>
    <n v="3000"/>
    <n v="28.54"/>
    <n v="2125.34"/>
    <n v="4200"/>
    <n v="50.6"/>
    <n v="2125.34"/>
    <n v="4200"/>
    <n v="50.603333333333332"/>
  </r>
  <r>
    <n v="16"/>
    <x v="15"/>
    <x v="1"/>
    <s v="Amravati"/>
    <n v="21426"/>
    <x v="3"/>
    <n v="2214"/>
    <n v="2072"/>
    <n v="2072"/>
    <n v="3325"/>
    <n v="3178"/>
    <n v="3178"/>
    <n v="3070.1"/>
    <n v="2928.3"/>
    <n v="2928.3"/>
    <n v="4349.2"/>
    <n v="4349.2"/>
    <n v="0.41863143631436311"/>
    <n v="0.34449324324324321"/>
    <n v="0.34449324324324321"/>
    <n v="-5.5383458646616569E-2"/>
    <n v="-0.12341409691629956"/>
    <n v="-0.12341409691629956"/>
    <n v="2.304485195921957E-2"/>
    <n v="-4.8666461769627502E-2"/>
    <n v="-4.8666461769627502E-2"/>
    <n v="-0.35947070725650693"/>
    <n v="-0.35947070725650693"/>
    <n v="306.24"/>
    <n v="913.6"/>
    <n v="915"/>
    <n v="706.64"/>
    <n v="1509.3"/>
    <n v="1509.3"/>
    <n v="593.21"/>
    <n v="1412.08"/>
    <n v="1412.08"/>
    <n v="1984.11"/>
    <n v="1984.11"/>
    <n v="1.3855472831765934"/>
    <n v="0.54611427320490358"/>
    <n v="0.54374863387978134"/>
    <n v="3.383618249745269E-2"/>
    <n v="-6.4115815278605964E-2"/>
    <n v="-6.4115815278605964E-2"/>
    <n v="0.2315200350634681"/>
    <n v="3.1867882839502399E-4"/>
    <n v="3.1867882839502399E-4"/>
    <n v="-0.28807878595440772"/>
    <n v="-0.2880787859544077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2659514794558967"/>
    <n v="1.5123510607381565E-2"/>
    <n v="9.5491329479768673E-3"/>
    <n v="-1.5181818181818223E-2"/>
    <n v="-0.23871710153518899"/>
    <n v="-0.24064347826086957"/>
    <n v="2.5318252803937343E-2"/>
    <n v="-0.17796123542092229"/>
    <n v="-0.17796123542092229"/>
    <n v="-0.41192632748577396"/>
    <n v="-0.41192632748577396"/>
    <n v="127"/>
    <n v="84"/>
    <n v="225"/>
    <n v="110"/>
    <n v="225"/>
    <n v="110"/>
    <s v="No star"/>
    <s v="No star"/>
    <s v="No star"/>
    <s v="ODF+"/>
    <s v="ODF++"/>
    <s v="ODF++"/>
    <n v="730.55"/>
    <n v="1500"/>
    <n v="48.7"/>
    <n v="300"/>
    <n v="1500"/>
    <n v="20"/>
    <n v="1027"/>
    <n v="1500"/>
    <n v="68.47"/>
    <n v="1083.3"/>
    <n v="1500"/>
    <n v="72.22"/>
    <n v="3140.85"/>
    <n v="6000"/>
    <n v="52.35"/>
    <n v="1412.53"/>
    <n v="2400"/>
    <n v="0.5885541666666666"/>
    <x v="15"/>
    <n v="1412.53"/>
    <n v="2400"/>
    <n v="0.5885541666666666"/>
    <x v="15"/>
    <n v="873.26"/>
    <n v="1800"/>
    <n v="0.48514444444444443"/>
    <x v="15"/>
    <n v="873.26"/>
    <n v="1800"/>
    <n v="0.48514444444444443"/>
    <x v="15"/>
    <n v="500"/>
    <n v="1800"/>
    <n v="0.27777777777777779"/>
    <x v="15"/>
    <n v="500"/>
    <n v="1800"/>
    <n v="0.27777777777777779"/>
    <n v="0.1794823012502737"/>
    <n v="2785.79"/>
    <n v="6000"/>
    <n v="46.43"/>
    <n v="2785.79"/>
    <n v="6000"/>
    <n v="46.429833333333335"/>
    <n v="1030.55"/>
    <n v="3000"/>
    <n v="34.35"/>
    <n v="1912.53"/>
    <n v="4200"/>
    <n v="45.54"/>
    <n v="1912.53"/>
    <n v="4200"/>
    <n v="45.536428571428573"/>
  </r>
  <r>
    <n v="17"/>
    <x v="16"/>
    <x v="1"/>
    <s v="Amravati"/>
    <n v="15761"/>
    <x v="3"/>
    <n v="2214"/>
    <n v="2072"/>
    <n v="2072"/>
    <n v="3325"/>
    <n v="3178"/>
    <n v="3178"/>
    <n v="3070.1"/>
    <n v="2928.3"/>
    <n v="2928.3"/>
    <n v="4349.2"/>
    <n v="4349.2"/>
    <n v="-0.14469286359530259"/>
    <n v="0.15526544401544404"/>
    <n v="0.15526544401544404"/>
    <n v="-0.43048120300751874"/>
    <n v="-0.24678728760226556"/>
    <n v="-0.24678728760226556"/>
    <n v="-0.3831959871013973"/>
    <n v="-0.18255984701021075"/>
    <n v="-0.18255984701021075"/>
    <n v="-0.44962061988411661"/>
    <n v="-0.44962061988411661"/>
    <n v="306.24"/>
    <n v="913.6"/>
    <n v="915"/>
    <n v="706.64"/>
    <n v="1509.3"/>
    <n v="1509.3"/>
    <n v="593.21"/>
    <n v="1412.08"/>
    <n v="1412.08"/>
    <n v="1984.11"/>
    <n v="1984.11"/>
    <n v="-0.16594827586206903"/>
    <n v="0.30523204903677759"/>
    <n v="0.30323497267759569"/>
    <n v="-0.63854296388542964"/>
    <n v="-0.20992513085536338"/>
    <n v="-0.20992513085536338"/>
    <n v="-0.56942735287672164"/>
    <n v="-0.15552943176024014"/>
    <n v="-0.15552943176024014"/>
    <n v="-0.39899501539733173"/>
    <n v="-0.3989950153973317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2.5510681063899452E-2"/>
    <n v="4.7672188317349595E-2"/>
    <n v="4.1919075144508662E-2"/>
    <n v="-0.24191818181818184"/>
    <n v="-0.21430750856515177"/>
    <n v="-0.21629565217391306"/>
    <n v="-0.21074251100279209"/>
    <n v="-0.15160358087563891"/>
    <n v="-0.15160358087563891"/>
    <n v="-0.39307047375332504"/>
    <n v="-0.39307047375332504"/>
    <n v="473"/>
    <n v="177"/>
    <n v="384"/>
    <n v="153"/>
    <n v="384"/>
    <n v="153"/>
    <s v="No star"/>
    <s v="No star"/>
    <s v="No star"/>
    <s v="ODF+"/>
    <s v="ODF+"/>
    <s v="ODF+"/>
    <n v="255.42"/>
    <n v="1500"/>
    <n v="17.03"/>
    <n v="300"/>
    <n v="1500"/>
    <n v="20"/>
    <n v="504.35"/>
    <n v="1500"/>
    <n v="33.619999999999997"/>
    <n v="833.89"/>
    <n v="1500"/>
    <n v="55.59"/>
    <n v="1893.65"/>
    <n v="6000"/>
    <n v="31.56"/>
    <n v="1192.46"/>
    <n v="2400"/>
    <n v="0.49685833333333335"/>
    <x v="16"/>
    <n v="1192.46"/>
    <n v="2400"/>
    <n v="0.49685833333333335"/>
    <x v="16"/>
    <n v="901.26"/>
    <n v="1800"/>
    <n v="0.50070000000000003"/>
    <x v="16"/>
    <n v="901.26"/>
    <n v="1800"/>
    <n v="0.50070000000000003"/>
    <x v="16"/>
    <n v="300"/>
    <n v="1800"/>
    <n v="0.16666666666666666"/>
    <x v="16"/>
    <n v="300"/>
    <n v="1800"/>
    <n v="0.16666666666666666"/>
    <n v="0.1253284650187366"/>
    <n v="2393.71"/>
    <n v="6000"/>
    <n v="39.9"/>
    <n v="2393.71"/>
    <n v="6000"/>
    <n v="39.895166666666668"/>
    <n v="555.41999999999996"/>
    <n v="3000"/>
    <n v="18.510000000000002"/>
    <n v="1492.46"/>
    <n v="4200"/>
    <n v="35.53"/>
    <n v="1492.46"/>
    <n v="4200"/>
    <n v="35.534761904761908"/>
  </r>
  <r>
    <n v="18"/>
    <x v="17"/>
    <x v="1"/>
    <s v="Amravati"/>
    <n v="33607"/>
    <x v="2"/>
    <n v="2214"/>
    <n v="2072"/>
    <n v="2072"/>
    <n v="3325"/>
    <n v="3178"/>
    <n v="3178"/>
    <n v="3400"/>
    <n v="3298.6"/>
    <n v="3298.6"/>
    <n v="4601.3999999999996"/>
    <n v="4601.3999999999996"/>
    <n v="0.65516260162601636"/>
    <n v="0.84108590733590738"/>
    <n v="0.84108590733590738"/>
    <n v="0.10211428571428577"/>
    <n v="0.20035556954059158"/>
    <n v="0.20035556954059158"/>
    <n v="7.7802941176470644E-2"/>
    <n v="0.15646941126538536"/>
    <n v="0.15646941126538536"/>
    <n v="-0.17096318511757283"/>
    <n v="-0.17096318511757283"/>
    <n v="306.24"/>
    <n v="913.6"/>
    <n v="915"/>
    <n v="706.64"/>
    <n v="1509.3"/>
    <n v="1509.3"/>
    <n v="737.03"/>
    <n v="1543.8"/>
    <n v="1543.8"/>
    <n v="2033.9"/>
    <n v="2033.9"/>
    <n v="1.6771812957157783"/>
    <n v="0.84893826619964974"/>
    <n v="0.84610928961748644"/>
    <n v="0.1602230272840485"/>
    <n v="0.11918770290863322"/>
    <n v="0.11918770290863322"/>
    <n v="0.11238348506845046"/>
    <n v="9.4176706827309303E-2"/>
    <n v="9.4176706827309303E-2"/>
    <n v="-0.16948227543143715"/>
    <n v="-0.16948227543143715"/>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31717150469779842"/>
    <n v="0.65712292938099381"/>
    <n v="0.64802312138728324"/>
    <n v="2.4663636363636464E-2"/>
    <n v="0.24274468437524524"/>
    <n v="0.23959999999999998"/>
    <n v="1.0942391002125735E-2"/>
    <n v="0.20320056718912213"/>
    <n v="0.20320056718912213"/>
    <n v="-6.9405820375230076E-2"/>
    <n v="-6.9405820375230076E-2"/>
    <n v="42"/>
    <n v="35"/>
    <n v="31"/>
    <n v="30"/>
    <n v="31"/>
    <n v="30"/>
    <s v="No star"/>
    <s v="1 star"/>
    <s v="1 star"/>
    <s v="ODF+"/>
    <s v="ODF++"/>
    <s v="ODF++"/>
    <n v="819.86"/>
    <n v="1500"/>
    <n v="54.66"/>
    <n v="300"/>
    <n v="1500"/>
    <n v="20"/>
    <n v="1417.54"/>
    <n v="1500"/>
    <n v="94.5"/>
    <n v="1127.1300000000001"/>
    <n v="1500"/>
    <n v="75.14"/>
    <n v="3664.53"/>
    <n v="6000"/>
    <n v="61.08"/>
    <n v="1689.19"/>
    <n v="2400"/>
    <n v="0.70382916666666673"/>
    <x v="17"/>
    <n v="1689.19"/>
    <n v="2400"/>
    <n v="0.70382916666666673"/>
    <x v="17"/>
    <n v="1425.54"/>
    <n v="1800"/>
    <n v="0.7919666666666666"/>
    <x v="17"/>
    <n v="1425.54"/>
    <n v="1800"/>
    <n v="0.7919666666666666"/>
    <x v="17"/>
    <n v="700"/>
    <n v="1800"/>
    <n v="0.3888888888888889"/>
    <x v="17"/>
    <n v="700"/>
    <n v="1800"/>
    <n v="0.3888888888888889"/>
    <n v="0.18349922537112717"/>
    <n v="3814.73"/>
    <n v="6000"/>
    <n v="63.58"/>
    <n v="3814.73"/>
    <n v="6000"/>
    <n v="63.578833333333328"/>
    <n v="1119.8599999999999"/>
    <n v="3000"/>
    <n v="37.33"/>
    <n v="2389.19"/>
    <n v="4200"/>
    <n v="56.89"/>
    <n v="2389.19"/>
    <n v="4200"/>
    <n v="56.88547619047619"/>
  </r>
  <r>
    <n v="19"/>
    <x v="18"/>
    <x v="1"/>
    <s v="Amravati"/>
    <n v="15000"/>
    <x v="3"/>
    <n v="2214"/>
    <n v="2072"/>
    <n v="2072"/>
    <n v="3325"/>
    <n v="3178"/>
    <n v="3178"/>
    <n v="3070.1"/>
    <n v="2928.3"/>
    <n v="2928.3"/>
    <n v="4349.2"/>
    <n v="4349.2"/>
    <n v="-0.12239837398373984"/>
    <n v="0.25537644787644781"/>
    <n v="0.25537644787644781"/>
    <n v="-0.41563609022556391"/>
    <n v="-0.18151667715544373"/>
    <n v="-0.18151667715544373"/>
    <n v="-0.36711833490765772"/>
    <n v="-0.11172352559505525"/>
    <n v="-0.11172352559505525"/>
    <n v="-0.40192679113400165"/>
    <n v="-0.40192679113400165"/>
    <n v="306.24"/>
    <n v="913.6"/>
    <n v="915"/>
    <n v="706.64"/>
    <n v="1509.3"/>
    <n v="1509.3"/>
    <n v="593.21"/>
    <n v="1412.08"/>
    <n v="1412.08"/>
    <n v="1984.11"/>
    <n v="1984.11"/>
    <n v="-0.63283699059561127"/>
    <n v="0.40201401050788099"/>
    <n v="0.39986885245901649"/>
    <n v="-0.84088078795426247"/>
    <n v="-0.15134168157423961"/>
    <n v="-0.15134168157423961"/>
    <n v="-0.81045498221540435"/>
    <n v="-9.2912582856495257E-2"/>
    <n v="-9.2912582856495257E-2"/>
    <n v="-0.35443095392896556"/>
    <n v="-0.3544309539289655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8882110970878322"/>
    <n v="0.18600406858471374"/>
    <n v="0.17949132947976879"/>
    <n v="-0.4467545454545454"/>
    <n v="-0.11056673844249355"/>
    <n v="-0.11281739130434783"/>
    <n v="-0.42400265013487287"/>
    <n v="-3.9583549058184481E-2"/>
    <n v="-3.9583549058184481E-2"/>
    <n v="-0.31293309539041719"/>
    <n v="-0.31293309539041719"/>
    <n v="465"/>
    <n v="175"/>
    <n v="308"/>
    <n v="132"/>
    <n v="308"/>
    <n v="132"/>
    <s v="No star"/>
    <s v="No star"/>
    <s v="No star"/>
    <s v="ODF+"/>
    <s v="ODF+"/>
    <s v="ODF+"/>
    <n v="112.44"/>
    <n v="1500"/>
    <n v="7.5"/>
    <n v="300"/>
    <n v="1500"/>
    <n v="20"/>
    <n v="922"/>
    <n v="1500"/>
    <n v="61.47"/>
    <n v="608.57000000000005"/>
    <n v="1500"/>
    <n v="40.57"/>
    <n v="1943.01"/>
    <n v="6000"/>
    <n v="32.380000000000003"/>
    <n v="1280.8800000000001"/>
    <n v="2400"/>
    <n v="0.53370000000000006"/>
    <x v="18"/>
    <n v="1280.8800000000001"/>
    <n v="2400"/>
    <n v="0.53370000000000006"/>
    <x v="18"/>
    <n v="1020.26"/>
    <n v="1800"/>
    <n v="0.56681111111111115"/>
    <x v="18"/>
    <n v="1020.26"/>
    <n v="1800"/>
    <n v="0.56681111111111115"/>
    <x v="18"/>
    <n v="300"/>
    <n v="1800"/>
    <n v="0.16666666666666666"/>
    <x v="18"/>
    <n v="300"/>
    <n v="1800"/>
    <n v="0.16666666666666666"/>
    <n v="0.11533404584143876"/>
    <n v="2601.14"/>
    <n v="6000"/>
    <n v="43.35"/>
    <n v="2601.14"/>
    <n v="6000"/>
    <n v="43.352333333333334"/>
    <n v="412.44"/>
    <n v="3000"/>
    <n v="13.75"/>
    <n v="1580.88"/>
    <n v="4200"/>
    <n v="37.64"/>
    <n v="1580.88"/>
    <n v="4200"/>
    <n v="37.64"/>
  </r>
  <r>
    <n v="20"/>
    <x v="19"/>
    <x v="1"/>
    <s v="Amravati"/>
    <n v="21748"/>
    <x v="3"/>
    <n v="2214"/>
    <n v="2072"/>
    <n v="2072"/>
    <n v="3325"/>
    <n v="3178"/>
    <n v="3178"/>
    <n v="3070.1"/>
    <n v="2928.3"/>
    <n v="2928.3"/>
    <n v="4349.2"/>
    <n v="4349.2"/>
    <n v="0.56751129177958437"/>
    <n v="1.002350386100386"/>
    <n v="1.002350386100386"/>
    <n v="4.3750375939849567E-2"/>
    <n v="0.30549716803020766"/>
    <n v="0.30549716803020766"/>
    <n v="0.13040943291749452"/>
    <n v="0.41681863197076791"/>
    <n v="0.41681863197076791"/>
    <n v="-4.6061344615101613E-2"/>
    <n v="-4.6061344615101613E-2"/>
    <n v="306.24"/>
    <n v="913.6"/>
    <n v="915"/>
    <n v="706.64"/>
    <n v="1509.3"/>
    <n v="1509.3"/>
    <n v="593.21"/>
    <n v="1412.08"/>
    <n v="1412.08"/>
    <n v="1984.11"/>
    <n v="1984.11"/>
    <n v="1.7940830721003134"/>
    <n v="0.9330998248686514"/>
    <n v="0.93014207650273217"/>
    <n v="0.21088531642703495"/>
    <n v="0.17013184920161664"/>
    <n v="0.17013184920161664"/>
    <n v="0.44242342509398008"/>
    <n v="0.25069401167072686"/>
    <n v="0.25069401167072686"/>
    <n v="-0.10988806064179908"/>
    <n v="-0.10988806064179908"/>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n v="1.4235480743808937"/>
    <n v="0"/>
    <n v="0"/>
    <n v="855.72"/>
    <n v="860.25"/>
    <n v="865"/>
    <n v="1100"/>
    <n v="1147.0899999999999"/>
    <n v="1150"/>
    <n v="1056.55"/>
    <n v="1062.31"/>
    <n v="1062.31"/>
    <n v="1484.95"/>
    <n v="1484.95"/>
    <n v="0.40693217407563226"/>
    <n v="0.49119442022667825"/>
    <n v="0.48300578034682073"/>
    <n v="9.4490909090909139E-2"/>
    <n v="0.11830806649870546"/>
    <n v="0.11547826086956518"/>
    <n v="0.13950120675784403"/>
    <n v="0.20755711609605484"/>
    <n v="0.20755711609605484"/>
    <n v="-0.13613252971480527"/>
    <n v="-0.13613252971480527"/>
    <n v="69"/>
    <n v="49"/>
    <n v="11"/>
    <n v="10"/>
    <n v="11"/>
    <n v="10"/>
    <s v="1 star"/>
    <s v="3 star"/>
    <s v="3 star"/>
    <s v="ODF+"/>
    <s v="ODF++"/>
    <s v="ODF++"/>
    <n v="855.66"/>
    <n v="1500"/>
    <n v="57.04"/>
    <n v="500"/>
    <n v="1500"/>
    <n v="33.33"/>
    <n v="910.87"/>
    <n v="1500"/>
    <n v="60.72"/>
    <n v="1203.94"/>
    <n v="1500"/>
    <n v="80.260000000000005"/>
    <n v="3470.47"/>
    <n v="6000"/>
    <n v="57.84"/>
    <n v="1766.08"/>
    <n v="2400"/>
    <n v="0.73586666666666667"/>
    <x v="19"/>
    <n v="1766.08"/>
    <n v="2400"/>
    <n v="0.73586666666666667"/>
    <x v="19"/>
    <n v="1282.8"/>
    <n v="1800"/>
    <n v="0.71266666666666667"/>
    <x v="19"/>
    <n v="1282.8"/>
    <n v="1800"/>
    <n v="0.71266666666666667"/>
    <x v="19"/>
    <n v="1100"/>
    <n v="1800"/>
    <n v="0.61111111111111116"/>
    <x v="19"/>
    <n v="1100"/>
    <n v="1800"/>
    <n v="0.61111111111111116"/>
    <n v="0.26513243365060851"/>
    <n v="4148.87"/>
    <n v="6000"/>
    <n v="69.150000000000006"/>
    <n v="4148.87"/>
    <n v="6000"/>
    <n v="69.147833333333324"/>
    <n v="1355.66"/>
    <n v="3000"/>
    <n v="45.19"/>
    <n v="2866.08"/>
    <n v="4200"/>
    <n v="68.239999999999995"/>
    <n v="2866.08"/>
    <n v="4200"/>
    <n v="68.239999999999995"/>
  </r>
  <r>
    <n v="21"/>
    <x v="20"/>
    <x v="1"/>
    <s v="Amravati"/>
    <n v="12482"/>
    <x v="3"/>
    <n v="2214"/>
    <n v="2072"/>
    <n v="2072"/>
    <n v="3325"/>
    <n v="3178"/>
    <n v="3178"/>
    <n v="3070.1"/>
    <n v="2928.3"/>
    <n v="2928.3"/>
    <n v="4349.2"/>
    <n v="4349.2"/>
    <n v="0.51257904245709118"/>
    <n v="0.99291023166023185"/>
    <n v="0.99291023166023185"/>
    <n v="7.1729323308270402E-3"/>
    <n v="0.29934235368156087"/>
    <n v="0.29934235368156087"/>
    <n v="9.0795088107879229E-2"/>
    <n v="0.41013898849161634"/>
    <n v="0.41013898849161634"/>
    <n v="-5.0558723443391754E-2"/>
    <n v="-5.0558723443391754E-2"/>
    <n v="306.24"/>
    <n v="913.6"/>
    <n v="915"/>
    <n v="706.64"/>
    <n v="1509.3"/>
    <n v="1509.3"/>
    <n v="593.21"/>
    <n v="1412.08"/>
    <n v="1412.08"/>
    <n v="1984.11"/>
    <n v="1984.11"/>
    <n v="1.4492554858934166"/>
    <n v="0.64532618213660253"/>
    <n v="0.64280874316939896"/>
    <n v="6.1445714932638909E-2"/>
    <n v="-4.0614854568342155E-3"/>
    <n v="-4.0614854568342155E-3"/>
    <n v="0.2644088939835807"/>
    <n v="6.4507676618888551E-2"/>
    <n v="6.4507676618888551E-2"/>
    <n v="-0.24239583490834674"/>
    <n v="-0.24239583490834674"/>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n v="1.4235480743808937"/>
    <n v="0"/>
    <n v="0"/>
    <n v="855.72"/>
    <n v="860.25"/>
    <n v="865"/>
    <n v="1100"/>
    <n v="1147.0899999999999"/>
    <n v="1150"/>
    <n v="1056.55"/>
    <n v="1062.31"/>
    <n v="1062.31"/>
    <n v="1484.95"/>
    <n v="1484.95"/>
    <n v="0.50889309587248166"/>
    <n v="0.77406567858180775"/>
    <n v="0.76432369942196543"/>
    <n v="0.17380909090909097"/>
    <n v="0.33044486483187913"/>
    <n v="0.32707826086956532"/>
    <n v="0.2220813023519948"/>
    <n v="0.43662396099067147"/>
    <n v="0.43662396099067147"/>
    <n v="2.773830768712755E-2"/>
    <n v="2.773830768712755E-2"/>
    <n v="84"/>
    <n v="57"/>
    <n v="14"/>
    <n v="13"/>
    <n v="14"/>
    <n v="13"/>
    <s v="No star"/>
    <s v="3 star"/>
    <s v="3 star"/>
    <s v="ODF+"/>
    <s v="ODF++"/>
    <s v="ODF++"/>
    <n v="750.06"/>
    <n v="1500"/>
    <n v="50"/>
    <n v="300"/>
    <n v="1500"/>
    <n v="20"/>
    <n v="1007.61"/>
    <n v="1500"/>
    <n v="67.17"/>
    <n v="1291.19"/>
    <n v="1500"/>
    <n v="86.08"/>
    <n v="3348.85"/>
    <n v="6000"/>
    <n v="55.81"/>
    <n v="1503.17"/>
    <n v="2400"/>
    <n v="0.62632083333333333"/>
    <x v="20"/>
    <n v="1503.17"/>
    <n v="2400"/>
    <n v="0.62632083333333333"/>
    <x v="20"/>
    <n v="1526.14"/>
    <n v="1800"/>
    <n v="0.84785555555555558"/>
    <x v="20"/>
    <n v="1526.14"/>
    <n v="1800"/>
    <n v="0.84785555555555558"/>
    <x v="20"/>
    <n v="1100"/>
    <n v="1800"/>
    <n v="0.61111111111111116"/>
    <x v="20"/>
    <n v="1100"/>
    <n v="1800"/>
    <n v="0.61111111111111116"/>
    <n v="0.26638833122240757"/>
    <n v="4129.3100000000004"/>
    <n v="6000"/>
    <n v="68.819999999999993"/>
    <n v="4129.3100000000004"/>
    <n v="6000"/>
    <n v="68.821833333333331"/>
    <n v="1050.06"/>
    <n v="3000"/>
    <n v="35"/>
    <n v="2603.17"/>
    <n v="4200"/>
    <n v="61.98"/>
    <n v="2603.17"/>
    <n v="4200"/>
    <n v="61.980238095238093"/>
  </r>
  <r>
    <n v="22"/>
    <x v="21"/>
    <x v="1"/>
    <s v="Amravati"/>
    <n v="41005"/>
    <x v="2"/>
    <n v="2214"/>
    <n v="2072"/>
    <n v="2072"/>
    <n v="3325"/>
    <n v="3178"/>
    <n v="3178"/>
    <n v="3400"/>
    <n v="3298.6"/>
    <n v="3298.6"/>
    <n v="4601.3999999999996"/>
    <n v="4601.3999999999996"/>
    <n v="0.38873080397470644"/>
    <n v="0.79458976833976824"/>
    <n v="0.79458976833976824"/>
    <n v="-7.5293233082706745E-2"/>
    <n v="0.17004090623033349"/>
    <n v="0.17004090623033349"/>
    <n v="-9.569117647058821E-2"/>
    <n v="0.12726308130722125"/>
    <n v="0.12726308130722125"/>
    <n v="-0.19190029121571692"/>
    <n v="-0.19190029121571692"/>
    <n v="306.24"/>
    <n v="913.6"/>
    <n v="915"/>
    <n v="706.64"/>
    <n v="1509.3"/>
    <n v="1509.3"/>
    <n v="737.03"/>
    <n v="1543.8"/>
    <n v="1543.8"/>
    <n v="2033.9"/>
    <n v="2033.9"/>
    <n v="-1.2245297805642633E-2"/>
    <n v="0.97965192644483345"/>
    <n v="0.97662295081967199"/>
    <n v="-0.57193195969659227"/>
    <n v="0.19831047505466107"/>
    <n v="0.19831047505466107"/>
    <n v="-0.58958251360188862"/>
    <n v="0.17153128643606683"/>
    <n v="0.17153128643606683"/>
    <n v="-0.11076749102709089"/>
    <n v="-0.11076749102709089"/>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39414761837984386"/>
    <n v="0.63880267364138332"/>
    <n v="0.62980346820809241"/>
    <n v="8.4545454545454549E-2"/>
    <n v="0.22900557061782431"/>
    <n v="0.22589565217391303"/>
    <n v="7.0022333240651824E-2"/>
    <n v="0.18989863182504918"/>
    <n v="0.18989863182504918"/>
    <n v="-7.9693966811588482E-2"/>
    <n v="-7.9693966811588482E-2"/>
    <n v="91"/>
    <n v="65"/>
    <n v="37"/>
    <n v="35"/>
    <n v="37"/>
    <n v="35"/>
    <s v="No star"/>
    <s v="No star"/>
    <s v="No star"/>
    <s v="ODF+"/>
    <s v="ODF++"/>
    <s v="ODF++"/>
    <n v="302.49"/>
    <n v="1500"/>
    <n v="20.170000000000002"/>
    <n v="300"/>
    <n v="1500"/>
    <n v="20"/>
    <n v="1279.1500000000001"/>
    <n v="1500"/>
    <n v="85.28"/>
    <n v="1193"/>
    <n v="1500"/>
    <n v="79.53"/>
    <n v="3074.65"/>
    <n v="6000"/>
    <n v="51.24"/>
    <n v="1808.61"/>
    <n v="2400"/>
    <n v="0.75358749999999997"/>
    <x v="21"/>
    <n v="1808.61"/>
    <n v="2400"/>
    <n v="0.75358749999999997"/>
    <x v="21"/>
    <n v="1409.78"/>
    <n v="1800"/>
    <n v="0.78321111111111108"/>
    <x v="21"/>
    <n v="1409.78"/>
    <n v="1800"/>
    <n v="0.78321111111111108"/>
    <x v="21"/>
    <n v="500"/>
    <n v="1800"/>
    <n v="0.27777777777777779"/>
    <x v="21"/>
    <n v="500"/>
    <n v="1800"/>
    <n v="0.27777777777777779"/>
    <n v="0.13446679880270762"/>
    <n v="3718.39"/>
    <n v="6000"/>
    <n v="61.97"/>
    <n v="3718.39"/>
    <n v="6000"/>
    <n v="61.973166666666671"/>
    <n v="602.49"/>
    <n v="3000"/>
    <n v="20.079999999999998"/>
    <n v="2308.61"/>
    <n v="4200"/>
    <n v="54.97"/>
    <n v="2308.61"/>
    <n v="4200"/>
    <n v="54.966904761904765"/>
  </r>
  <r>
    <n v="23"/>
    <x v="22"/>
    <x v="2"/>
    <s v="Amravati"/>
    <n v="62972"/>
    <x v="1"/>
    <n v="2214"/>
    <n v="2072"/>
    <n v="2072"/>
    <n v="3325"/>
    <n v="3178"/>
    <n v="3178"/>
    <n v="3595.3"/>
    <n v="3469.2"/>
    <n v="3469.2"/>
    <n v="4328.8"/>
    <n v="4328.8"/>
    <n v="0.5280352303523036"/>
    <n v="0.45039575289575279"/>
    <n v="0.45039575289575279"/>
    <n v="1.7464661654135388E-2"/>
    <n v="-5.4367526746381435E-2"/>
    <n v="-5.4367526746381435E-2"/>
    <n v="-5.9029844519233446E-2"/>
    <n v="-0.13374264960221377"/>
    <n v="-0.13374264960221377"/>
    <n v="-0.30576141193864359"/>
    <n v="-0.30576141193864359"/>
    <n v="306.24"/>
    <n v="913.6"/>
    <n v="915"/>
    <n v="706.64"/>
    <n v="1509.3"/>
    <n v="1509.3"/>
    <n v="829.22"/>
    <n v="1623.2"/>
    <n v="1623.2"/>
    <n v="1999.6"/>
    <n v="1999.6"/>
    <n v="1.0855864681295717"/>
    <n v="0.66424036777583184"/>
    <n v="0.66169398907103827"/>
    <n v="-9.6159289029774608E-2"/>
    <n v="7.3875306433446577E-3"/>
    <n v="7.3875306433446577E-3"/>
    <n v="-0.22977014543788135"/>
    <n v="-6.3300887136520448E-2"/>
    <n v="-6.3300887136520448E-2"/>
    <n v="-0.23962292458491694"/>
    <n v="-0.23962292458491694"/>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26771607535175046"/>
    <n v="0.14476024411508279"/>
    <n v="0.13847398843930633"/>
    <n v="-1.3809090909090958E-2"/>
    <n v="-0.14149717982024074"/>
    <n v="-0.14366956521739133"/>
    <n v="-6.7696247787002173E-2"/>
    <n v="-0.20833165853384039"/>
    <n v="-0.20833165853384039"/>
    <n v="-0.3473393996832066"/>
    <n v="-0.3473393996832066"/>
    <n v="39"/>
    <n v="24"/>
    <n v="61"/>
    <n v="34"/>
    <n v="61"/>
    <n v="34"/>
    <s v="No star"/>
    <s v="No star"/>
    <s v="No star"/>
    <s v="ODF+"/>
    <s v="ODF++"/>
    <s v="ODF++"/>
    <n v="638.69000000000005"/>
    <n v="1500"/>
    <n v="42.58"/>
    <n v="300"/>
    <n v="1500"/>
    <n v="20"/>
    <n v="1359.57"/>
    <n v="1500"/>
    <n v="90.64"/>
    <n v="1084.81"/>
    <n v="1500"/>
    <n v="72.319999999999993"/>
    <n v="3383.07"/>
    <n v="6000"/>
    <n v="56.38"/>
    <n v="1520.45"/>
    <n v="2400"/>
    <n v="0.63352083333333331"/>
    <x v="22"/>
    <n v="1520.45"/>
    <n v="2400"/>
    <n v="0.63352083333333331"/>
    <x v="22"/>
    <n v="984.78"/>
    <n v="1800"/>
    <n v="0.54710000000000003"/>
    <x v="22"/>
    <n v="984.78"/>
    <n v="1800"/>
    <n v="0.54710000000000003"/>
    <x v="22"/>
    <n v="500"/>
    <n v="1800"/>
    <n v="0.27777777777777779"/>
    <x v="22"/>
    <n v="500"/>
    <n v="1800"/>
    <n v="0.27777777777777779"/>
    <n v="0.16637717039018776"/>
    <n v="3005.22"/>
    <n v="6000"/>
    <n v="50.09"/>
    <n v="3005.22"/>
    <n v="6000"/>
    <n v="50.086999999999989"/>
    <n v="938.69"/>
    <n v="3000"/>
    <n v="31.29"/>
    <n v="2020.45"/>
    <n v="4200"/>
    <n v="48.11"/>
    <n v="2020.45"/>
    <n v="4200"/>
    <n v="48.105952380952381"/>
  </r>
  <r>
    <n v="24"/>
    <x v="23"/>
    <x v="2"/>
    <s v="Amravati"/>
    <n v="57889"/>
    <x v="1"/>
    <n v="2214"/>
    <n v="2072"/>
    <n v="2072"/>
    <n v="3325"/>
    <n v="3178"/>
    <n v="3178"/>
    <n v="3595.3"/>
    <n v="3469.2"/>
    <n v="3469.2"/>
    <n v="4328.8"/>
    <n v="4328.8"/>
    <n v="0.36498644986449863"/>
    <n v="0.39568050193050186"/>
    <n v="0.39568050193050186"/>
    <n v="-9.1103759398496256E-2"/>
    <n v="-9.0040906230333576E-2"/>
    <n v="-9.0040906230333576E-2"/>
    <n v="-0.1594359302422608"/>
    <n v="-0.16642165340712556"/>
    <n v="-0.16642165340712556"/>
    <n v="-0.33195111809277406"/>
    <n v="-0.33195111809277406"/>
    <n v="306.24"/>
    <n v="913.6"/>
    <n v="915"/>
    <n v="706.64"/>
    <n v="1509.3"/>
    <n v="1509.3"/>
    <n v="829.22"/>
    <n v="1623.2"/>
    <n v="1623.2"/>
    <n v="1999.6"/>
    <n v="1999.6"/>
    <n v="1.0675287356321836"/>
    <n v="0.5285354640980735"/>
    <n v="0.52619672131147543"/>
    <n v="-0.10398505603985059"/>
    <n v="-7.475650964023052E-2"/>
    <n v="-7.475650964023052E-2"/>
    <n v="-0.23643906321603442"/>
    <n v="-0.139680877279448"/>
    <n v="-0.139680877279448"/>
    <n v="-0.30162532506501294"/>
    <n v="-0.30162532506501294"/>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15333286589071182"/>
    <n v="0.38957279860505678"/>
    <n v="0.38194219653179201"/>
    <n v="-0.10279090909090914"/>
    <n v="4.2097830161539368E-2"/>
    <n v="3.9460869565217487E-2"/>
    <n v="-0.15181594733494902"/>
    <n v="-3.902952738498143E-2"/>
    <n v="-3.902952738498143E-2"/>
    <n v="-0.20776475110513151"/>
    <n v="-0.20776475110513151"/>
    <n v="71"/>
    <n v="41"/>
    <n v="76"/>
    <n v="40"/>
    <n v="76"/>
    <n v="40"/>
    <s v="No star"/>
    <s v="No star"/>
    <s v="No star"/>
    <s v="ODF+"/>
    <s v="ODF+"/>
    <s v="ODF+"/>
    <n v="633.16"/>
    <n v="1500"/>
    <n v="42.21"/>
    <n v="300"/>
    <n v="1500"/>
    <n v="20"/>
    <n v="1102"/>
    <n v="1500"/>
    <n v="73.47"/>
    <n v="986.93"/>
    <n v="1500"/>
    <n v="65.8"/>
    <n v="3022.08"/>
    <n v="6000"/>
    <n v="50.37"/>
    <n v="1396.47"/>
    <n v="2400"/>
    <n v="0.58186250000000006"/>
    <x v="23"/>
    <n v="1396.47"/>
    <n v="2400"/>
    <n v="0.58186250000000006"/>
    <x v="23"/>
    <n v="1195.3800000000001"/>
    <n v="1800"/>
    <n v="0.66410000000000002"/>
    <x v="23"/>
    <n v="1195.3800000000001"/>
    <n v="1800"/>
    <n v="0.66410000000000002"/>
    <x v="23"/>
    <n v="300"/>
    <n v="1800"/>
    <n v="0.16666666666666666"/>
    <x v="23"/>
    <n v="300"/>
    <n v="1800"/>
    <n v="0.16666666666666666"/>
    <n v="0.10373982053011048"/>
    <n v="2891.85"/>
    <n v="6000"/>
    <n v="48.2"/>
    <n v="2891.85"/>
    <n v="6000"/>
    <n v="48.197499999999998"/>
    <n v="933.16"/>
    <n v="3000"/>
    <n v="31.11"/>
    <n v="1696.47"/>
    <n v="4200"/>
    <n v="40.39"/>
    <n v="1696.47"/>
    <n v="4200"/>
    <n v="40.392142857142858"/>
  </r>
  <r>
    <n v="25"/>
    <x v="24"/>
    <x v="2"/>
    <s v="Amravati"/>
    <n v="30827"/>
    <x v="2"/>
    <n v="2214"/>
    <n v="2072"/>
    <n v="2072"/>
    <n v="3325"/>
    <n v="3178"/>
    <n v="3178"/>
    <n v="3400"/>
    <n v="3298.6"/>
    <n v="3298.6"/>
    <n v="4601.3999999999996"/>
    <n v="4601.3999999999996"/>
    <n v="0.45910569105691057"/>
    <n v="0.56058397683397698"/>
    <n v="0.56058397683397698"/>
    <n v="-2.8433082706766907E-2"/>
    <n v="1.7473253618628132E-2"/>
    <n v="1.7473253618628132E-2"/>
    <n v="-4.9864705882352929E-2"/>
    <n v="-1.9726550657854759E-2"/>
    <n v="-1.9726550657854759E-2"/>
    <n v="-0.29727256921806394"/>
    <n v="-0.29727256921806394"/>
    <n v="306.24"/>
    <n v="913.6"/>
    <n v="915"/>
    <n v="706.64"/>
    <n v="1509.3"/>
    <n v="1509.3"/>
    <n v="737.03"/>
    <n v="1543.8"/>
    <n v="1543.8"/>
    <n v="2033.9"/>
    <n v="2033.9"/>
    <n v="1.498955067920585"/>
    <n v="0.58625218914185639"/>
    <n v="0.58382513661202196"/>
    <n v="8.2984263557115343E-2"/>
    <n v="-3.9819784005830458E-2"/>
    <n v="-3.9819784005830458E-2"/>
    <n v="3.8329511688805072E-2"/>
    <n v="-6.1277367534654688E-2"/>
    <n v="-6.1277367534654688E-2"/>
    <n v="-0.28747726043561633"/>
    <n v="-0.2874772604356163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28415836956013657"/>
    <n v="0.49296134844521933"/>
    <n v="0.48476300578034676"/>
    <n v="-1.0181818181817189E-3"/>
    <n v="0.11963315868850746"/>
    <n v="0.11679999999999995"/>
    <n v="-1.439552258886204E-2"/>
    <n v="8.4006448400138406E-2"/>
    <n v="8.4006448400138406E-2"/>
    <n v="-0.16159440157716762"/>
    <n v="-0.16159440157716762"/>
    <n v="78"/>
    <n v="55"/>
    <n v="78"/>
    <n v="61"/>
    <n v="78"/>
    <n v="61"/>
    <s v="No star"/>
    <s v="No star"/>
    <s v="No star"/>
    <s v="ODF+"/>
    <s v="ODF++"/>
    <s v="ODF++"/>
    <n v="765.28"/>
    <n v="1500"/>
    <n v="51.02"/>
    <n v="300"/>
    <n v="1500"/>
    <n v="20"/>
    <n v="1066.3"/>
    <n v="1500"/>
    <n v="71.09"/>
    <n v="1098.8800000000001"/>
    <n v="1500"/>
    <n v="73.260000000000005"/>
    <n v="3230.46"/>
    <n v="6000"/>
    <n v="53.84"/>
    <n v="1449.2"/>
    <n v="2400"/>
    <n v="0.60383333333333333"/>
    <x v="24"/>
    <n v="1449.2"/>
    <n v="2400"/>
    <n v="0.60383333333333333"/>
    <x v="24"/>
    <n v="1284.32"/>
    <n v="1800"/>
    <n v="0.7135111111111111"/>
    <x v="24"/>
    <n v="1284.32"/>
    <n v="1800"/>
    <n v="0.7135111111111111"/>
    <x v="24"/>
    <n v="500"/>
    <n v="1800"/>
    <n v="0.27777777777777779"/>
    <x v="24"/>
    <n v="500"/>
    <n v="1800"/>
    <n v="0.27777777777777779"/>
    <n v="0.15462976994182828"/>
    <n v="3233.53"/>
    <n v="6000"/>
    <n v="53.89"/>
    <n v="3233.53"/>
    <n v="6000"/>
    <n v="53.892166666666675"/>
    <n v="1065.28"/>
    <n v="3000"/>
    <n v="35.51"/>
    <n v="1949.2"/>
    <n v="4200"/>
    <n v="46.41"/>
    <n v="1949.2"/>
    <n v="4200"/>
    <n v="46.409523809523812"/>
  </r>
  <r>
    <n v="26"/>
    <x v="25"/>
    <x v="2"/>
    <s v="Amravati"/>
    <n v="28276"/>
    <x v="2"/>
    <n v="2214"/>
    <n v="2072"/>
    <n v="2072"/>
    <n v="3325"/>
    <n v="3178"/>
    <n v="3178"/>
    <n v="3400"/>
    <n v="3298.6"/>
    <n v="3298.6"/>
    <n v="4601.3999999999996"/>
    <n v="4601.3999999999996"/>
    <n v="0.42849593495934962"/>
    <n v="0.24331081081081074"/>
    <n v="0.24331081081081074"/>
    <n v="-4.8815037593984943E-2"/>
    <n v="-0.18938325991189431"/>
    <n v="-0.18938325991189431"/>
    <n v="-6.9797058823529393E-2"/>
    <n v="-0.21902019038379922"/>
    <n v="-0.21902019038379922"/>
    <n v="-0.44013995740426826"/>
    <n v="-0.44013995740426826"/>
    <n v="306.24"/>
    <n v="913.6"/>
    <n v="915"/>
    <n v="706.64"/>
    <n v="1509.3"/>
    <n v="1509.3"/>
    <n v="737.03"/>
    <n v="1543.8"/>
    <n v="1543.8"/>
    <n v="2033.9"/>
    <n v="2033.9"/>
    <n v="1.3562565308254964"/>
    <n v="0.3034369527145358"/>
    <n v="0.30144262295081958"/>
    <n v="2.1142307256877695E-2"/>
    <n v="-0.21101172729079706"/>
    <n v="-0.21101172729079706"/>
    <n v="-2.0962511702372948E-2"/>
    <n v="-0.22864360668480374"/>
    <n v="-0.22864360668480374"/>
    <n v="-0.41451398790501015"/>
    <n v="-0.4145139879050101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6837283223484309"/>
    <n v="0.26162162162162156"/>
    <n v="0.25469364161849706"/>
    <n v="-9.1090909090909139E-2"/>
    <n v="-5.3858023346032111E-2"/>
    <n v="-5.6252173913043525E-2"/>
    <n v="-0.10326208820284691"/>
    <n v="-8.3964246828551914E-2"/>
    <n v="-8.3964246828551914E-2"/>
    <n v="-0.29150836238298539"/>
    <n v="-0.29150836238298539"/>
    <n v="85"/>
    <n v="62"/>
    <n v="176"/>
    <n v="92"/>
    <n v="176"/>
    <n v="92"/>
    <s v="No star"/>
    <s v="No star"/>
    <s v="No star"/>
    <s v="ODF+"/>
    <s v="ODF+"/>
    <s v="ODF+"/>
    <n v="721.58"/>
    <n v="1500"/>
    <n v="48.11"/>
    <n v="300"/>
    <n v="1500"/>
    <n v="20"/>
    <n v="1141.3"/>
    <n v="1500"/>
    <n v="76.09"/>
    <n v="999.8"/>
    <n v="1500"/>
    <n v="66.650000000000006"/>
    <n v="3162.69"/>
    <n v="6000"/>
    <n v="52.71"/>
    <n v="1190.82"/>
    <n v="2400"/>
    <n v="0.49617499999999998"/>
    <x v="25"/>
    <n v="1190.82"/>
    <n v="2400"/>
    <n v="0.49617499999999998"/>
    <x v="25"/>
    <n v="1085.31"/>
    <n v="1800"/>
    <n v="0.60294999999999999"/>
    <x v="25"/>
    <n v="1085.31"/>
    <n v="1800"/>
    <n v="0.60294999999999999"/>
    <x v="25"/>
    <n v="300"/>
    <n v="1800"/>
    <n v="0.16666666666666666"/>
    <x v="25"/>
    <n v="300"/>
    <n v="1800"/>
    <n v="0.16666666666666666"/>
    <n v="0.11645329834558682"/>
    <n v="2576.14"/>
    <n v="6000"/>
    <n v="42.94"/>
    <n v="2576.14"/>
    <n v="6000"/>
    <n v="42.93566666666667"/>
    <n v="1021.58"/>
    <n v="3000"/>
    <n v="34.049999999999997"/>
    <n v="1490.82"/>
    <n v="4200"/>
    <n v="35.5"/>
    <n v="1490.82"/>
    <n v="4200"/>
    <n v="35.495714285714286"/>
  </r>
  <r>
    <n v="27"/>
    <x v="26"/>
    <x v="2"/>
    <s v="Amravati"/>
    <n v="94191"/>
    <x v="1"/>
    <n v="2214"/>
    <n v="2072"/>
    <n v="2072"/>
    <n v="3325"/>
    <n v="3178"/>
    <n v="3178"/>
    <n v="3595.3"/>
    <n v="3469.2"/>
    <n v="3469.2"/>
    <n v="4328.8"/>
    <n v="4328.8"/>
    <n v="0.76091689250225836"/>
    <n v="0.72048262548262554"/>
    <n v="0.72048262548262554"/>
    <n v="0.1725323308270677"/>
    <n v="0.12172435494021401"/>
    <n v="0.12172435494021401"/>
    <n v="8.4379606708758617E-2"/>
    <n v="2.7568315461778028E-2"/>
    <n v="2.7568315461778028E-2"/>
    <n v="-0.17648309000184809"/>
    <n v="-0.17648309000184809"/>
    <n v="306.24"/>
    <n v="913.6"/>
    <n v="915"/>
    <n v="706.64"/>
    <n v="1509.3"/>
    <n v="1509.3"/>
    <n v="829.22"/>
    <n v="1623.2"/>
    <n v="1623.2"/>
    <n v="1999.6"/>
    <n v="1999.6"/>
    <n v="2.5001306165099271"/>
    <n v="0.93827714535901918"/>
    <n v="0.93531147540983606"/>
    <n v="0.51686856107777668"/>
    <n v="0.17326575233551977"/>
    <n v="0.17326575233551977"/>
    <n v="0.29263645353464712"/>
    <n v="9.0937654016756964E-2"/>
    <n v="9.0937654016756964E-2"/>
    <n v="-0.11441788357671533"/>
    <n v="-0.11441788357671533"/>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n v="0.16263619452564435"/>
    <n v="-0.36363636363636365"/>
    <n v="-0.36363636363636365"/>
    <n v="855.72"/>
    <n v="860.25"/>
    <n v="865"/>
    <n v="1100"/>
    <n v="1147.0899999999999"/>
    <n v="1150"/>
    <n v="1163.58"/>
    <n v="1243.93"/>
    <n v="1243.93"/>
    <n v="1508.87"/>
    <n v="1508.87"/>
    <n v="0.1971439255831347"/>
    <n v="0.27176983435047947"/>
    <n v="0.26478612716763"/>
    <n v="-6.8709090909090845E-2"/>
    <n v="-4.624746096644549E-2"/>
    <n v="-4.8660869565217424E-2"/>
    <n v="-0.11959641795149441"/>
    <n v="-0.12049713408310765"/>
    <n v="-0.12049713408310765"/>
    <n v="-0.27492759482261558"/>
    <n v="-0.27492759482261558"/>
    <n v="18"/>
    <n v="17"/>
    <n v="25"/>
    <n v="22"/>
    <n v="25"/>
    <n v="22"/>
    <s v="No star"/>
    <s v="1 star"/>
    <s v="1 star"/>
    <s v="ODF++"/>
    <s v="ODF++"/>
    <s v="ODF++"/>
    <n v="1071.8800000000001"/>
    <n v="1500"/>
    <n v="71.459999999999994"/>
    <n v="500"/>
    <n v="1500"/>
    <n v="33.33"/>
    <n v="1302.3699999999999"/>
    <n v="1500"/>
    <n v="86.82"/>
    <n v="1024.42"/>
    <n v="1500"/>
    <n v="68.290000000000006"/>
    <n v="3898.67"/>
    <n v="6000"/>
    <n v="64.98"/>
    <n v="1770.81"/>
    <n v="2400"/>
    <n v="0.73783749999999992"/>
    <x v="26"/>
    <n v="1770.81"/>
    <n v="2400"/>
    <n v="0.73783749999999992"/>
    <x v="26"/>
    <n v="1094.04"/>
    <n v="1800"/>
    <n v="0.60780000000000001"/>
    <x v="26"/>
    <n v="1094.04"/>
    <n v="1800"/>
    <n v="0.60780000000000001"/>
    <x v="26"/>
    <n v="700"/>
    <n v="1800"/>
    <n v="0.3888888888888889"/>
    <x v="26"/>
    <n v="700"/>
    <n v="1800"/>
    <n v="0.3888888888888889"/>
    <n v="0.19636224907709743"/>
    <n v="3564.84"/>
    <n v="6000"/>
    <n v="59.41"/>
    <n v="3564.84"/>
    <n v="6000"/>
    <n v="59.414000000000001"/>
    <n v="1571.88"/>
    <n v="3000"/>
    <n v="52.4"/>
    <n v="2470.81"/>
    <n v="4200"/>
    <n v="58.83"/>
    <n v="2470.81"/>
    <n v="4200"/>
    <n v="58.828809523809525"/>
  </r>
  <r>
    <n v="28"/>
    <x v="27"/>
    <x v="2"/>
    <s v="Amravati"/>
    <n v="20082"/>
    <x v="3"/>
    <n v="2214"/>
    <n v="2072"/>
    <n v="2072"/>
    <n v="3325"/>
    <n v="3178"/>
    <n v="3178"/>
    <n v="3070.1"/>
    <n v="2928.3"/>
    <n v="2928.3"/>
    <n v="4349.2"/>
    <n v="4349.2"/>
    <n v="0.28672538392050584"/>
    <n v="0.65562741312741313"/>
    <n v="0.65562741312741313"/>
    <n v="-0.14321503759398499"/>
    <n v="7.943989930774073E-2"/>
    <n v="7.943989930774073E-2"/>
    <n v="-7.2079085371811985E-2"/>
    <n v="0.17148516203940847"/>
    <n v="0.17148516203940847"/>
    <n v="-0.21124344707072562"/>
    <n v="-0.21124344707072562"/>
    <n v="306.24"/>
    <n v="913.6"/>
    <n v="915"/>
    <n v="706.64"/>
    <n v="1509.3"/>
    <n v="1509.3"/>
    <n v="593.21"/>
    <n v="1412.08"/>
    <n v="1412.08"/>
    <n v="1984.11"/>
    <n v="1984.11"/>
    <n v="0.2742293625914316"/>
    <n v="0.75120402802101582"/>
    <n v="0.74852459016393458"/>
    <n v="-0.44778104834144677"/>
    <n v="6.002782746968803E-2"/>
    <n v="6.002782746968803E-2"/>
    <n v="-0.34218910672443148"/>
    <n v="0.13300946122032759"/>
    <n v="0.13300946122032759"/>
    <n v="-0.19364349758833926"/>
    <n v="-0.19364349758833926"/>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n v="0.10161276108222439"/>
    <n v="-0.54545454545454541"/>
    <n v="-0.54545454545454541"/>
    <n v="855.72"/>
    <n v="860.25"/>
    <n v="865"/>
    <n v="1100"/>
    <n v="1147.0899999999999"/>
    <n v="1150"/>
    <n v="1056.55"/>
    <n v="1062.31"/>
    <n v="1062.31"/>
    <n v="1484.95"/>
    <n v="1484.95"/>
    <n v="0.12518113401579956"/>
    <n v="0.54672478930543444"/>
    <n v="0.53823121387283235"/>
    <n v="-0.12469090909090906"/>
    <n v="0.15995257564794396"/>
    <n v="0.15701739130434778"/>
    <n v="-8.8694335336709035E-2"/>
    <n v="0.25252515743991866"/>
    <n v="0.25252515743991866"/>
    <n v="-0.10396309640055228"/>
    <n v="-0.10396309640055228"/>
    <n v="210"/>
    <n v="118"/>
    <n v="53"/>
    <n v="41"/>
    <n v="53"/>
    <n v="41"/>
    <s v="No star"/>
    <s v="No star"/>
    <s v="No star"/>
    <s v="ODF"/>
    <s v="ODF++"/>
    <s v="ODF++"/>
    <n v="390.22"/>
    <n v="1500"/>
    <n v="26.01"/>
    <n v="200"/>
    <n v="1500"/>
    <n v="13.33"/>
    <n v="1295.74"/>
    <n v="1500"/>
    <n v="86.38"/>
    <n v="962.84"/>
    <n v="1500"/>
    <n v="64.19"/>
    <n v="2848.81"/>
    <n v="6000"/>
    <n v="47.48"/>
    <n v="1599.9"/>
    <n v="2400"/>
    <n v="0.66662500000000002"/>
    <x v="27"/>
    <n v="1599.9"/>
    <n v="2400"/>
    <n v="0.66662500000000002"/>
    <x v="27"/>
    <n v="1330.57"/>
    <n v="1800"/>
    <n v="0.73920555555555556"/>
    <x v="27"/>
    <n v="1330.57"/>
    <n v="1800"/>
    <n v="0.73920555555555556"/>
    <x v="27"/>
    <n v="500"/>
    <n v="1800"/>
    <n v="0.27777777777777779"/>
    <x v="27"/>
    <n v="500"/>
    <n v="1800"/>
    <n v="0.27777777777777779"/>
    <n v="0.14575304769622732"/>
    <n v="3430.46"/>
    <n v="6000"/>
    <n v="57.17"/>
    <n v="3430.46"/>
    <n v="6000"/>
    <n v="57.174333333333337"/>
    <n v="590.22"/>
    <n v="3000"/>
    <n v="19.670000000000002"/>
    <n v="2099.9"/>
    <n v="4200"/>
    <n v="50"/>
    <n v="2099.9"/>
    <n v="4200"/>
    <n v="49.997619047619054"/>
  </r>
  <r>
    <n v="29"/>
    <x v="28"/>
    <x v="2"/>
    <s v="Amravati"/>
    <n v="67740"/>
    <x v="1"/>
    <n v="2214"/>
    <n v="2072"/>
    <n v="2072"/>
    <n v="3325"/>
    <n v="3178"/>
    <n v="3178"/>
    <n v="3595.3"/>
    <n v="3469.2"/>
    <n v="3469.2"/>
    <n v="4328.8"/>
    <n v="4328.8"/>
    <n v="0.12570460704607045"/>
    <n v="0.44536679536679546"/>
    <n v="0.44536679536679546"/>
    <n v="-0.25043308270676695"/>
    <n v="-5.7646318439269921E-2"/>
    <n v="-5.7646318439269921E-2"/>
    <n v="-0.30678663811086704"/>
    <n v="-0.13674622391329402"/>
    <n v="-0.13674622391329402"/>
    <n v="-0.30816854555535023"/>
    <n v="-0.30816854555535023"/>
    <n v="306.24"/>
    <n v="913.6"/>
    <n v="915"/>
    <n v="706.64"/>
    <n v="1509.3"/>
    <n v="1509.3"/>
    <n v="829.22"/>
    <n v="1623.2"/>
    <n v="1623.2"/>
    <n v="1999.6"/>
    <n v="1999.6"/>
    <n v="-0.38930250783699061"/>
    <n v="0.39898204903677742"/>
    <n v="0.39684153005464468"/>
    <n v="-0.7353390693988453"/>
    <n v="-0.15317696945603926"/>
    <n v="-0.15317696945603926"/>
    <n v="-0.77446274812474381"/>
    <n v="-0.2125985707244949"/>
    <n v="-0.2125985707244949"/>
    <n v="-0.36081716343268655"/>
    <n v="-0.36081716343268655"/>
    <n v="232.44"/>
    <n v="298.10000000000002"/>
    <n v="295"/>
    <n v="421.09"/>
    <n v="522.70000000000005"/>
    <n v="525"/>
    <n v="448.93"/>
    <n v="602.08000000000004"/>
    <n v="602.08000000000004"/>
    <n v="1100"/>
    <n v="1100"/>
    <n v="-0.13956289795215968"/>
    <n v="0.67728950016772882"/>
    <n v="0.69491525423728817"/>
    <n v="-0.5250421525089648"/>
    <n v="-4.3428352783623579E-2"/>
    <n v="-4.7619047619047616E-2"/>
    <n v="-0.55449624663087782"/>
    <n v="-0.16954557533882547"/>
    <n v="-0.16954557533882547"/>
    <n v="-0.54545454545454541"/>
    <n v="-0.54545454545454541"/>
    <n v="855.72"/>
    <n v="860.25"/>
    <n v="865"/>
    <n v="1100"/>
    <n v="1147.0899999999999"/>
    <n v="1150"/>
    <n v="1163.58"/>
    <n v="1243.93"/>
    <n v="1243.93"/>
    <n v="1508.87"/>
    <n v="1508.87"/>
    <n v="7.4557098116206186E-2"/>
    <n v="0.41434466724789309"/>
    <n v="0.40657803468208098"/>
    <n v="-0.16407272727272729"/>
    <n v="6.0675273954092654E-2"/>
    <n v="5.7991304347826136E-2"/>
    <n v="-0.20974922222795164"/>
    <n v="-2.1898338330935026E-2"/>
    <n v="-2.1898338330935026E-2"/>
    <n v="-0.19364159934255426"/>
    <n v="-0.19364159934255426"/>
    <n v="100"/>
    <n v="47"/>
    <n v="63"/>
    <n v="35"/>
    <n v="63"/>
    <n v="35"/>
    <s v="No star"/>
    <s v="No star"/>
    <s v="No star"/>
    <s v="ODF"/>
    <s v="ODF++"/>
    <s v="ODF++"/>
    <n v="187.02"/>
    <n v="1500"/>
    <n v="12.47"/>
    <n v="200"/>
    <n v="1500"/>
    <n v="13.33"/>
    <n v="1185.78"/>
    <n v="1500"/>
    <n v="79.05"/>
    <n v="919.52"/>
    <n v="1500"/>
    <n v="61.3"/>
    <n v="2492.31"/>
    <n v="6000"/>
    <n v="41.54"/>
    <n v="1278.1099999999999"/>
    <n v="2400"/>
    <n v="0.53254583333333327"/>
    <x v="28"/>
    <n v="1278.1099999999999"/>
    <n v="2400"/>
    <n v="0.53254583333333327"/>
    <x v="28"/>
    <n v="1216.69"/>
    <n v="1800"/>
    <n v="0.67593888888888887"/>
    <x v="28"/>
    <n v="1216.69"/>
    <n v="1800"/>
    <n v="0.67593888888888887"/>
    <x v="28"/>
    <n v="500"/>
    <n v="1800"/>
    <n v="0.27777777777777779"/>
    <x v="28"/>
    <n v="500"/>
    <n v="1800"/>
    <n v="0.27777777777777779"/>
    <n v="0.16695605716575396"/>
    <n v="2994.8"/>
    <n v="6000"/>
    <n v="49.91"/>
    <n v="2994.8"/>
    <n v="6000"/>
    <n v="49.913333333333334"/>
    <n v="387.02"/>
    <n v="3000"/>
    <n v="12.9"/>
    <n v="1778.11"/>
    <n v="4200"/>
    <n v="42.34"/>
    <n v="1778.11"/>
    <n v="4200"/>
    <n v="42.335952380952378"/>
  </r>
  <r>
    <n v="30"/>
    <x v="29"/>
    <x v="2"/>
    <s v="Amravati"/>
    <n v="37715"/>
    <x v="2"/>
    <n v="2214"/>
    <n v="2072"/>
    <n v="2072"/>
    <n v="3325"/>
    <n v="3178"/>
    <n v="3178"/>
    <n v="3400"/>
    <n v="3298.6"/>
    <n v="3298.6"/>
    <n v="4601.3999999999996"/>
    <n v="4601.3999999999996"/>
    <n v="0.26666214995483284"/>
    <n v="0.4404054054054054"/>
    <n v="0.4404054054054054"/>
    <n v="-0.15657443609022562"/>
    <n v="-6.088105726872247E-2"/>
    <n v="-6.088105726872247E-2"/>
    <n v="-0.17517941176470592"/>
    <n v="-9.5216152307039337E-2"/>
    <n v="-9.5216152307039337E-2"/>
    <n v="-0.35138870778458725"/>
    <n v="-0.35138870778458725"/>
    <n v="306.24"/>
    <n v="913.6"/>
    <n v="915"/>
    <n v="706.64"/>
    <n v="1509.3"/>
    <n v="1509.3"/>
    <n v="737.03"/>
    <n v="1543.8"/>
    <n v="1543.8"/>
    <n v="2033.9"/>
    <n v="2033.9"/>
    <n v="1.3513910658307211"/>
    <n v="0.55484894921190886"/>
    <n v="0.55246994535519123"/>
    <n v="1.9033737122155617E-2"/>
    <n v="-5.8828596037898341E-2"/>
    <n v="-5.8828596037898341E-2"/>
    <n v="-2.298413904454356E-2"/>
    <n v="-7.9861381007902563E-2"/>
    <n v="-7.9861381007902563E-2"/>
    <n v="-0.30158316534736224"/>
    <n v="-0.30158316534736224"/>
    <n v="232.44"/>
    <n v="298.10000000000002"/>
    <n v="295"/>
    <n v="421.09"/>
    <n v="522.70000000000005"/>
    <n v="525"/>
    <n v="433.64"/>
    <n v="570"/>
    <n v="570"/>
    <n v="1100"/>
    <n v="1100"/>
    <n v="-0.13956289795215968"/>
    <n v="0.67728950016772882"/>
    <n v="0.69491525423728817"/>
    <n v="-0.5250421525089648"/>
    <n v="-4.3428352783623579E-2"/>
    <n v="-4.7619047619047616E-2"/>
    <n v="-0.53878793469237152"/>
    <n v="-0.12280701754385964"/>
    <n v="-0.12280701754385964"/>
    <n v="-0.54545454545454541"/>
    <n v="-0.54545454545454541"/>
    <n v="855.72"/>
    <n v="860.25"/>
    <n v="865"/>
    <n v="1100"/>
    <n v="1147.0899999999999"/>
    <n v="1150"/>
    <n v="1114.93"/>
    <n v="1184.79"/>
    <n v="1184.79"/>
    <n v="1531.86"/>
    <n v="1531.86"/>
    <n v="0.12104426681624822"/>
    <n v="0.23687300203429235"/>
    <n v="0.23008092485549131"/>
    <n v="-0.12790909090909094"/>
    <n v="-7.2418031715035386E-2"/>
    <n v="-7.4765217391304359E-2"/>
    <n v="-0.13958723866072317"/>
    <n v="-0.10193367601009461"/>
    <n v="-0.10193367601009461"/>
    <n v="-0.30540649928844671"/>
    <n v="-0.30540649928844671"/>
    <n v="138"/>
    <n v="84"/>
    <n v="105"/>
    <n v="65"/>
    <n v="105"/>
    <n v="65"/>
    <s v="No star"/>
    <s v="No star"/>
    <s v="No star"/>
    <s v="ODF"/>
    <s v="ODF++"/>
    <s v="ODF++"/>
    <n v="720.09"/>
    <n v="1500"/>
    <n v="48.01"/>
    <n v="200"/>
    <n v="1500"/>
    <n v="13.33"/>
    <n v="925"/>
    <n v="1500"/>
    <n v="61.67"/>
    <n v="959.3"/>
    <n v="1500"/>
    <n v="63.95"/>
    <n v="2804.39"/>
    <n v="6000"/>
    <n v="46.74"/>
    <n v="1420.51"/>
    <n v="2400"/>
    <n v="0.59187916666666662"/>
    <x v="29"/>
    <n v="1420.51"/>
    <n v="2400"/>
    <n v="0.59187916666666662"/>
    <x v="29"/>
    <n v="1064.02"/>
    <n v="1800"/>
    <n v="0.59112222222222222"/>
    <x v="29"/>
    <n v="1064.02"/>
    <n v="1800"/>
    <n v="0.59112222222222222"/>
    <x v="29"/>
    <n v="500"/>
    <n v="1800"/>
    <n v="0.27777777777777779"/>
    <x v="29"/>
    <n v="500"/>
    <n v="1800"/>
    <n v="0.27777777777777779"/>
    <n v="0.16753112728344927"/>
    <n v="2984.52"/>
    <n v="6000"/>
    <n v="49.74"/>
    <n v="2984.52"/>
    <n v="6000"/>
    <n v="49.741999999999997"/>
    <n v="920.09"/>
    <n v="3000"/>
    <n v="30.67"/>
    <n v="1920.51"/>
    <n v="4200"/>
    <n v="45.73"/>
    <n v="1920.51"/>
    <n v="4200"/>
    <n v="45.726428571428571"/>
  </r>
  <r>
    <n v="31"/>
    <x v="30"/>
    <x v="2"/>
    <s v="Amravati"/>
    <n v="10331"/>
    <x v="3"/>
    <n v="2214"/>
    <n v="2072"/>
    <n v="2072"/>
    <n v="3325"/>
    <n v="3178"/>
    <n v="3178"/>
    <n v="3070.1"/>
    <n v="2928.3"/>
    <n v="2928.3"/>
    <n v="4349.2"/>
    <n v="4349.2"/>
    <n v="-7.6892502258355921E-2"/>
    <n v="-4.7181467181467179E-2"/>
    <n v="-4.7181467181467179E-2"/>
    <n v="-0.38533533834586464"/>
    <n v="-0.37877910635619888"/>
    <n v="-0.37877910635619888"/>
    <n v="-0.3343018142731507"/>
    <n v="-0.32580678209199881"/>
    <n v="-0.32580678209199881"/>
    <n v="-0.54606824243539043"/>
    <n v="-0.54606824243539043"/>
    <n v="306.24"/>
    <n v="913.6"/>
    <n v="915"/>
    <n v="706.64"/>
    <n v="1509.3"/>
    <n v="1509.3"/>
    <n v="593.21"/>
    <n v="1412.08"/>
    <n v="1412.08"/>
    <n v="1984.11"/>
    <n v="1984.11"/>
    <n v="-1.1559561128526713E-2"/>
    <n v="6.8957968476357268E-2"/>
    <n v="6.7322404371584724E-2"/>
    <n v="-0.5716347786708933"/>
    <n v="-0.35294507387530638"/>
    <n v="-0.35294507387530638"/>
    <n v="-0.48972539235683826"/>
    <n v="-0.30839612486544665"/>
    <n v="-0.30839612486544665"/>
    <n v="-0.5077893866771499"/>
    <n v="-0.507789386677149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6506333847520219"/>
    <n v="-0.18902644580063938"/>
    <n v="-0.19347976878612719"/>
    <n v="-0.4282727272727273"/>
    <n v="-0.3918175557279725"/>
    <n v="-0.39335652173913044"/>
    <n v="-0.40476077800388055"/>
    <n v="-0.34328021010816051"/>
    <n v="-0.34328021010816051"/>
    <n v="-0.53019293578908389"/>
    <n v="-0.53019293578908389"/>
    <n v="445"/>
    <n v="174"/>
    <n v="471"/>
    <n v="181"/>
    <n v="471"/>
    <n v="181"/>
    <s v="No star"/>
    <s v="No star"/>
    <s v="No star"/>
    <s v="ODF+"/>
    <s v="ODF+"/>
    <s v="ODF+"/>
    <n v="302.7"/>
    <n v="1500"/>
    <n v="20.18"/>
    <n v="300"/>
    <n v="1500"/>
    <n v="20"/>
    <n v="812.16"/>
    <n v="1500"/>
    <n v="54.14"/>
    <n v="628.9"/>
    <n v="1500"/>
    <n v="41.93"/>
    <n v="2043.76"/>
    <n v="6000"/>
    <n v="34.06"/>
    <n v="976.6"/>
    <n v="2400"/>
    <n v="0.40691666666666665"/>
    <x v="30"/>
    <n v="976.6"/>
    <n v="2400"/>
    <n v="0.40691666666666665"/>
    <x v="30"/>
    <n v="697.64"/>
    <n v="1800"/>
    <n v="0.38757777777777774"/>
    <x v="30"/>
    <n v="697.64"/>
    <n v="1800"/>
    <n v="0.38757777777777774"/>
    <x v="30"/>
    <n v="300"/>
    <n v="1800"/>
    <n v="0.16666666666666666"/>
    <x v="30"/>
    <n v="300"/>
    <n v="1800"/>
    <n v="0.16666666666666666"/>
    <n v="0.15195720884998784"/>
    <n v="1974.24"/>
    <n v="6000"/>
    <n v="32.9"/>
    <n v="1974.24"/>
    <n v="6000"/>
    <n v="32.903999999999996"/>
    <n v="602.70000000000005"/>
    <n v="3000"/>
    <n v="20.09"/>
    <n v="1276.5999999999999"/>
    <n v="4200"/>
    <n v="30.4"/>
    <n v="1276.5999999999999"/>
    <n v="4200"/>
    <n v="30.395238095238092"/>
  </r>
  <r>
    <n v="32"/>
    <x v="31"/>
    <x v="2"/>
    <s v="Amravati"/>
    <n v="37469"/>
    <x v="2"/>
    <n v="2214"/>
    <n v="2072"/>
    <n v="2072"/>
    <n v="3325"/>
    <n v="3178"/>
    <n v="3178"/>
    <n v="3400"/>
    <n v="3298.6"/>
    <n v="3298.6"/>
    <n v="4601.3999999999996"/>
    <n v="4601.3999999999996"/>
    <n v="0.38486901535682022"/>
    <n v="0.25856177606177594"/>
    <n v="0.25856177606177594"/>
    <n v="-7.7864661654135373E-2"/>
    <n v="-0.17943989930774079"/>
    <n v="-0.17943989930774079"/>
    <n v="-9.8205882352941198E-2"/>
    <n v="-0.20944036864124177"/>
    <n v="-0.20944036864124177"/>
    <n v="-0.43327248228799931"/>
    <n v="-0.43327248228799931"/>
    <n v="306.24"/>
    <n v="913.6"/>
    <n v="915"/>
    <n v="706.64"/>
    <n v="1509.3"/>
    <n v="1509.3"/>
    <n v="737.03"/>
    <n v="1543.8"/>
    <n v="1543.8"/>
    <n v="2033.9"/>
    <n v="2033.9"/>
    <n v="1.6159221525600835"/>
    <n v="0.49373905429071807"/>
    <n v="0.4914535519125684"/>
    <n v="0.13367485565493042"/>
    <n v="-9.5819253958788778E-2"/>
    <n v="-9.5819253958788778E-2"/>
    <n v="8.6929975713336022E-2"/>
    <n v="-0.11602539189014115"/>
    <n v="-0.11602539189014115"/>
    <n v="-0.3290328924725896"/>
    <n v="-0.329032892472589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2.853737203758247E-2"/>
    <n v="9.6262714327230395E-2"/>
    <n v="9.0242774566473921E-2"/>
    <n v="-0.24427272727272731"/>
    <n v="-0.17786747334559624"/>
    <n v="-0.17994782608695656"/>
    <n v="-0.25439265245351733"/>
    <n v="-0.20402771799221806"/>
    <n v="-0.20402771799221806"/>
    <n v="-0.38436932878983721"/>
    <n v="-0.38436932878983721"/>
    <n v="93"/>
    <n v="66"/>
    <n v="167"/>
    <n v="89"/>
    <n v="167"/>
    <n v="89"/>
    <s v="No star"/>
    <s v="No star"/>
    <s v="No star"/>
    <s v="ODF+"/>
    <s v="ODF+"/>
    <s v="ODF+"/>
    <n v="801.1"/>
    <n v="1500"/>
    <n v="53.41"/>
    <n v="300"/>
    <n v="1500"/>
    <n v="20"/>
    <n v="1133.7"/>
    <n v="1500"/>
    <n v="75.58"/>
    <n v="831.3"/>
    <n v="1500"/>
    <n v="55.42"/>
    <n v="3066.1"/>
    <n v="6000"/>
    <n v="51.1"/>
    <n v="1364.68"/>
    <n v="2400"/>
    <n v="0.56861666666666666"/>
    <x v="31"/>
    <n v="1364.68"/>
    <n v="2400"/>
    <n v="0.56861666666666666"/>
    <x v="31"/>
    <n v="943.06"/>
    <n v="1800"/>
    <n v="0.52392222222222218"/>
    <x v="31"/>
    <n v="943.06"/>
    <n v="1800"/>
    <n v="0.52392222222222218"/>
    <x v="31"/>
    <n v="300"/>
    <n v="1800"/>
    <n v="0.16666666666666666"/>
    <x v="31"/>
    <n v="300"/>
    <n v="1800"/>
    <n v="0.16666666666666666"/>
    <n v="0.11504214377200182"/>
    <n v="2607.7399999999998"/>
    <n v="6000"/>
    <n v="43.46"/>
    <n v="2607.7399999999998"/>
    <n v="6000"/>
    <n v="43.462333333333333"/>
    <n v="1101.0999999999999"/>
    <n v="3000"/>
    <n v="36.700000000000003"/>
    <n v="1664.68"/>
    <n v="4200"/>
    <n v="39.64"/>
    <n v="1664.68"/>
    <n v="4200"/>
    <n v="39.635238095238094"/>
  </r>
  <r>
    <n v="33"/>
    <x v="32"/>
    <x v="2"/>
    <s v="Amravati"/>
    <n v="7258"/>
    <x v="3"/>
    <n v="2214"/>
    <n v="2072"/>
    <n v="2072"/>
    <n v="3325"/>
    <n v="3178"/>
    <n v="3178"/>
    <n v="3070.1"/>
    <n v="2928.3"/>
    <n v="2928.3"/>
    <n v="4349.2"/>
    <n v="4349.2"/>
    <n v="6.3184281842818366E-2"/>
    <n v="0.15601833976833976"/>
    <n v="0.15601833976833976"/>
    <n v="-0.29206315789473686"/>
    <n v="-0.24629641283826306"/>
    <n v="-0.24629641283826306"/>
    <n v="-0.23328556073092083"/>
    <n v="-0.18202711470819252"/>
    <n v="-0.18202711470819252"/>
    <n v="-0.44926193322909957"/>
    <n v="-0.44926193322909957"/>
    <n v="306.24"/>
    <n v="913.6"/>
    <n v="915"/>
    <n v="706.64"/>
    <n v="1509.3"/>
    <n v="1509.3"/>
    <n v="593.21"/>
    <n v="1412.08"/>
    <n v="1412.08"/>
    <n v="1984.11"/>
    <n v="1984.11"/>
    <n v="0.33205982236154646"/>
    <n v="0.3246606830122592"/>
    <n v="0.32263387978142083"/>
    <n v="-0.42271878184082418"/>
    <n v="-0.19816471211820044"/>
    <n v="-0.19816471211820044"/>
    <n v="-0.3123345864027916"/>
    <n v="-0.14295932241799325"/>
    <n v="-0.14295932241799325"/>
    <n v="-0.39004893881891622"/>
    <n v="-0.3900489388189162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1.9083345019398783E-2"/>
    <n v="2.8840453356582325E-2"/>
    <n v="2.3190751445086644E-2"/>
    <n v="-0.20722727272727276"/>
    <n v="-0.22843020164067335"/>
    <n v="-0.23038260869565222"/>
    <n v="-0.17462495859164262"/>
    <n v="-0.16685336671969578"/>
    <n v="-0.16685336671969578"/>
    <n v="-0.40397993198424192"/>
    <n v="-0.40397993198424192"/>
    <n v="363"/>
    <n v="159"/>
    <n v="383"/>
    <n v="152"/>
    <n v="383"/>
    <n v="152"/>
    <s v="No star"/>
    <s v="No star"/>
    <s v="No star"/>
    <s v="ODF+"/>
    <s v="ODF+"/>
    <s v="ODF+"/>
    <n v="407.93"/>
    <n v="1500"/>
    <n v="27.2"/>
    <n v="300"/>
    <n v="1500"/>
    <n v="20"/>
    <n v="773.91"/>
    <n v="1500"/>
    <n v="51.59"/>
    <n v="872.05"/>
    <n v="1500"/>
    <n v="58.14"/>
    <n v="2353.89"/>
    <n v="6000"/>
    <n v="39.229999999999997"/>
    <n v="1210.21"/>
    <n v="2400"/>
    <n v="0.50425416666666667"/>
    <x v="32"/>
    <n v="1210.21"/>
    <n v="2400"/>
    <n v="0.50425416666666667"/>
    <x v="32"/>
    <n v="885.06"/>
    <n v="1800"/>
    <n v="0.49169999999999997"/>
    <x v="32"/>
    <n v="885.06"/>
    <n v="1800"/>
    <n v="0.49169999999999997"/>
    <x v="32"/>
    <n v="300"/>
    <n v="1800"/>
    <n v="0.16666666666666666"/>
    <x v="32"/>
    <n v="300"/>
    <n v="1800"/>
    <n v="0.16666666666666666"/>
    <n v="0.12524684064844466"/>
    <n v="2395.27"/>
    <n v="6000"/>
    <n v="39.92"/>
    <n v="2395.27"/>
    <n v="6000"/>
    <n v="39.921166666666672"/>
    <n v="707.93"/>
    <n v="3000"/>
    <n v="23.6"/>
    <n v="1510.21"/>
    <n v="4200"/>
    <n v="35.96"/>
    <n v="1510.21"/>
    <n v="4200"/>
    <n v="35.957380952380952"/>
  </r>
  <r>
    <n v="34"/>
    <x v="33"/>
    <x v="2"/>
    <s v="Amravati"/>
    <n v="59672"/>
    <x v="1"/>
    <n v="2214"/>
    <n v="2072"/>
    <n v="2072"/>
    <n v="3325"/>
    <n v="3178"/>
    <n v="3178"/>
    <n v="3595.3"/>
    <n v="3469.2"/>
    <n v="3469.2"/>
    <n v="4328.8"/>
    <n v="4328.8"/>
    <n v="0.7342095754290876"/>
    <n v="0.61765926640926638"/>
    <n v="0.61765926640926638"/>
    <n v="0.15474887218045111"/>
    <n v="5.4685336689741966E-2"/>
    <n v="5.4685336689741966E-2"/>
    <n v="6.7933134926153521E-2"/>
    <n v="-3.3843537414965943E-2"/>
    <n v="-3.3843537414965943E-2"/>
    <n v="-0.22569996303825546"/>
    <n v="-0.22569996303825546"/>
    <n v="306.24"/>
    <n v="913.6"/>
    <n v="915"/>
    <n v="706.64"/>
    <n v="1509.3"/>
    <n v="1509.3"/>
    <n v="829.22"/>
    <n v="1623.2"/>
    <n v="1623.2"/>
    <n v="1999.6"/>
    <n v="1999.6"/>
    <n v="2.2763845350052248"/>
    <n v="0.8255801225919438"/>
    <n v="0.82278688524590149"/>
    <n v="0.41990263783539006"/>
    <n v="0.10504869807195386"/>
    <n v="0.10504869807195386"/>
    <n v="0.21000458261981136"/>
    <n v="2.7507392804337026E-2"/>
    <n v="2.7507392804337026E-2"/>
    <n v="-0.16590818163632728"/>
    <n v="-0.16590818163632728"/>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34293927920347783"/>
    <n v="0.37627433885498407"/>
    <n v="0.36871676300578043"/>
    <n v="4.4709090909090969E-2"/>
    <n v="3.2124767890924111E-2"/>
    <n v="2.9513043478260916E-2"/>
    <n v="-1.2375599443097908E-2"/>
    <n v="-4.822618636096887E-2"/>
    <n v="-4.822618636096887E-2"/>
    <n v="-0.21534658386739736"/>
    <n v="-0.21534658386739736"/>
    <n v="23"/>
    <n v="20"/>
    <n v="38"/>
    <n v="28"/>
    <n v="38"/>
    <n v="28"/>
    <s v="No star"/>
    <s v="No star"/>
    <s v="No star"/>
    <s v="ODF++"/>
    <s v="ODF++"/>
    <s v="ODF++"/>
    <n v="1003.36"/>
    <n v="1500"/>
    <n v="66.89"/>
    <n v="500"/>
    <n v="1500"/>
    <n v="33.33"/>
    <n v="1187"/>
    <n v="1500"/>
    <n v="79.13"/>
    <n v="1149.18"/>
    <n v="1500"/>
    <n v="76.61"/>
    <n v="3839.54"/>
    <n v="6000"/>
    <n v="63.99"/>
    <n v="1667.85"/>
    <n v="2400"/>
    <n v="0.69493749999999999"/>
    <x v="33"/>
    <n v="1667.85"/>
    <n v="2400"/>
    <n v="0.69493749999999999"/>
    <x v="33"/>
    <n v="1183.94"/>
    <n v="1800"/>
    <n v="0.65774444444444446"/>
    <x v="33"/>
    <n v="1183.94"/>
    <n v="1800"/>
    <n v="0.65774444444444446"/>
    <x v="33"/>
    <n v="500"/>
    <n v="1800"/>
    <n v="0.27777777777777779"/>
    <x v="33"/>
    <n v="500"/>
    <n v="1800"/>
    <n v="0.27777777777777779"/>
    <n v="0.14917402343225561"/>
    <n v="3351.79"/>
    <n v="6000"/>
    <n v="55.86"/>
    <n v="3351.79"/>
    <n v="6000"/>
    <n v="55.863166666666665"/>
    <n v="1503.36"/>
    <n v="3000"/>
    <n v="50.11"/>
    <n v="2167.85"/>
    <n v="4200"/>
    <n v="51.62"/>
    <n v="2167.85"/>
    <n v="4200"/>
    <n v="51.615476190476187"/>
  </r>
  <r>
    <n v="35"/>
    <x v="34"/>
    <x v="2"/>
    <s v="Amravati"/>
    <n v="16434"/>
    <x v="3"/>
    <n v="2214"/>
    <n v="2072"/>
    <n v="2072"/>
    <n v="3325"/>
    <n v="3178"/>
    <n v="3178"/>
    <n v="3070.1"/>
    <n v="2928.3"/>
    <n v="2928.3"/>
    <n v="4349.2"/>
    <n v="4349.2"/>
    <n v="0.32088527551942186"/>
    <n v="0.5085907335907337"/>
    <n v="0.5085907335907337"/>
    <n v="-0.12046917293233081"/>
    <n v="-1.6425424795468792E-2"/>
    <n v="-1.6425424795468792E-2"/>
    <n v="-4.7444708641412286E-2"/>
    <n v="6.7445275415770237E-2"/>
    <n v="6.7445275415770237E-2"/>
    <n v="-0.28129311137680485"/>
    <n v="-0.28129311137680485"/>
    <n v="306.24"/>
    <n v="913.6"/>
    <n v="915"/>
    <n v="706.64"/>
    <n v="1509.3"/>
    <n v="1509.3"/>
    <n v="593.21"/>
    <n v="1412.08"/>
    <n v="1412.08"/>
    <n v="1984.11"/>
    <n v="1984.11"/>
    <n v="1.0539446185997909"/>
    <n v="0.59153896672504369"/>
    <n v="0.58910382513661197"/>
    <n v="-0.10987207064417523"/>
    <n v="-3.6619624991718003E-2"/>
    <n v="-3.6619624991718003E-2"/>
    <n v="6.033276579963244E-2"/>
    <n v="2.9707948558155377E-2"/>
    <n v="2.9707948558155377E-2"/>
    <n v="-0.26716260691191512"/>
    <n v="-0.2671626069119151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1052213340812418"/>
    <n v="0.36212728857890147"/>
    <n v="0.35464739884393059"/>
    <n v="1.9490909090909142E-2"/>
    <n v="2.1515312660732869E-2"/>
    <n v="1.8930434782608679E-2"/>
    <n v="6.1416875680280252E-2"/>
    <n v="0.10303960237595433"/>
    <n v="0.10303960237595433"/>
    <n v="-0.21090272399744103"/>
    <n v="-0.21090272399744103"/>
    <n v="185"/>
    <n v="108"/>
    <n v="122"/>
    <n v="67"/>
    <n v="122"/>
    <n v="67"/>
    <s v="No star"/>
    <s v="No star"/>
    <s v="No star"/>
    <s v="ODF+"/>
    <s v="ODF++"/>
    <s v="ODF++"/>
    <n v="629"/>
    <n v="1500"/>
    <n v="41.93"/>
    <n v="300"/>
    <n v="1500"/>
    <n v="20"/>
    <n v="874"/>
    <n v="1500"/>
    <n v="58.27"/>
    <n v="1121.44"/>
    <n v="1500"/>
    <n v="74.760000000000005"/>
    <n v="2924.44"/>
    <n v="6000"/>
    <n v="48.74"/>
    <n v="1454.03"/>
    <n v="2400"/>
    <n v="0.60584583333333331"/>
    <x v="34"/>
    <n v="1454.03"/>
    <n v="2400"/>
    <n v="0.60584583333333331"/>
    <x v="34"/>
    <n v="1171.77"/>
    <n v="1800"/>
    <n v="0.65098333333333336"/>
    <x v="34"/>
    <n v="1171.77"/>
    <n v="1800"/>
    <n v="0.65098333333333336"/>
    <x v="34"/>
    <n v="500"/>
    <n v="1800"/>
    <n v="0.27777777777777779"/>
    <x v="34"/>
    <n v="500"/>
    <n v="1800"/>
    <n v="0.27777777777777779"/>
    <n v="0.15995905048307632"/>
    <n v="3125.8"/>
    <n v="6000"/>
    <n v="52.1"/>
    <n v="3125.8"/>
    <n v="6000"/>
    <n v="52.096666666666671"/>
    <n v="929"/>
    <n v="3000"/>
    <n v="30.97"/>
    <n v="1954.03"/>
    <n v="4200"/>
    <n v="46.52"/>
    <n v="1954.03"/>
    <n v="4200"/>
    <n v="46.524523809523814"/>
  </r>
  <r>
    <n v="36"/>
    <x v="35"/>
    <x v="3"/>
    <s v="Amravati"/>
    <n v="67907"/>
    <x v="1"/>
    <n v="2214"/>
    <n v="2072"/>
    <n v="2072"/>
    <n v="3325"/>
    <n v="3178"/>
    <n v="3178"/>
    <n v="3595.3"/>
    <n v="3469.2"/>
    <n v="3469.2"/>
    <n v="4328.8"/>
    <n v="4328.8"/>
    <n v="0.36337850045167119"/>
    <n v="0.79511583011583009"/>
    <n v="0.79511583011583009"/>
    <n v="-9.2174436090225575E-2"/>
    <n v="0.1703838892385148"/>
    <n v="0.1703838892385148"/>
    <n v="-0.16042611186827252"/>
    <n v="7.2143433644644359E-2"/>
    <n v="7.2143433644644359E-2"/>
    <n v="-0.1407595638514138"/>
    <n v="-0.1407595638514138"/>
    <n v="306.24"/>
    <n v="913.6"/>
    <n v="915"/>
    <n v="706.64"/>
    <n v="1509.3"/>
    <n v="1509.3"/>
    <n v="829.22"/>
    <n v="1623.2"/>
    <n v="1623.2"/>
    <n v="1999.6"/>
    <n v="1999.6"/>
    <n v="0.46721525600835939"/>
    <n v="0.91891418563922922"/>
    <n v="0.91597814207650263"/>
    <n v="-0.36414581682327635"/>
    <n v="0.16154508712648244"/>
    <n v="0.16154508712648244"/>
    <n v="-0.45814138588070719"/>
    <n v="8.0039428289797834E-2"/>
    <n v="8.0039428289797834E-2"/>
    <n v="-0.12326465293058614"/>
    <n v="-0.12326465293058614"/>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38919272659281068"/>
    <n v="0.70457425167102572"/>
    <n v="0.69521387283236979"/>
    <n v="8.0690909090909077E-2"/>
    <n v="0.27833038384084946"/>
    <n v="0.27509565217391296"/>
    <n v="2.1640110692861741E-2"/>
    <n v="0.1788123125899366"/>
    <n v="0.1788123125899366"/>
    <n v="-2.8173401287055873E-2"/>
    <n v="-2.8173401287055873E-2"/>
    <n v="72"/>
    <n v="42"/>
    <n v="20"/>
    <n v="18"/>
    <n v="20"/>
    <n v="18"/>
    <s v="No star"/>
    <s v="No star"/>
    <s v="No star"/>
    <s v="ODF+"/>
    <s v="ODF++"/>
    <s v="ODF++"/>
    <n v="449.32"/>
    <n v="1500"/>
    <n v="29.95"/>
    <n v="300"/>
    <n v="1500"/>
    <n v="20"/>
    <n v="1080.43"/>
    <n v="1500"/>
    <n v="72.03"/>
    <n v="1188.76"/>
    <n v="1500"/>
    <n v="79.25"/>
    <n v="3018.52"/>
    <n v="6000"/>
    <n v="50.31"/>
    <n v="1753.12"/>
    <n v="2400"/>
    <n v="0.7304666666666666"/>
    <x v="35"/>
    <n v="1753.12"/>
    <n v="2400"/>
    <n v="0.7304666666666666"/>
    <x v="35"/>
    <n v="1466.36"/>
    <n v="1800"/>
    <n v="0.81464444444444439"/>
    <x v="35"/>
    <n v="1466.36"/>
    <n v="1800"/>
    <n v="0.81464444444444439"/>
    <x v="35"/>
    <n v="500"/>
    <n v="1800"/>
    <n v="0.27777777777777779"/>
    <x v="35"/>
    <n v="500"/>
    <n v="1800"/>
    <n v="0.27777777777777779"/>
    <n v="0.13442739307645155"/>
    <n v="3719.48"/>
    <n v="6000"/>
    <n v="61.99"/>
    <n v="3719.48"/>
    <n v="6000"/>
    <n v="61.99133333333333"/>
    <n v="749.32"/>
    <n v="3000"/>
    <n v="24.98"/>
    <n v="2253.12"/>
    <n v="4200"/>
    <n v="53.65"/>
    <n v="2253.12"/>
    <n v="4200"/>
    <n v="53.645714285714284"/>
  </r>
  <r>
    <n v="37"/>
    <x v="36"/>
    <x v="3"/>
    <s v="Amravati"/>
    <n v="21290"/>
    <x v="3"/>
    <n v="2214"/>
    <n v="2072"/>
    <n v="2072"/>
    <n v="3325"/>
    <n v="3178"/>
    <n v="3178"/>
    <n v="3070.1"/>
    <n v="2928.3"/>
    <n v="2928.3"/>
    <n v="4349.2"/>
    <n v="4349.2"/>
    <n v="0.43182926829268298"/>
    <n v="0.51910231660231654"/>
    <n v="0.51910231660231654"/>
    <n v="-4.6595488721804461E-2"/>
    <n v="-9.5720578980491109E-3"/>
    <n v="-9.5720578980491109E-3"/>
    <n v="3.2562457248949628E-2"/>
    <n v="7.4883037940101677E-2"/>
    <n v="7.4883037940101677E-2"/>
    <n v="-0.27628529384714429"/>
    <n v="-0.27628529384714429"/>
    <n v="306.24"/>
    <n v="913.6"/>
    <n v="915"/>
    <n v="706.64"/>
    <n v="1509.3"/>
    <n v="1509.3"/>
    <n v="593.21"/>
    <n v="1412.08"/>
    <n v="1412.08"/>
    <n v="1984.11"/>
    <n v="1984.11"/>
    <n v="1.0369644723092997"/>
    <n v="0.59110113835376543"/>
    <n v="0.58866666666666678"/>
    <n v="-0.11723083889958116"/>
    <n v="-3.6884648512555386E-2"/>
    <n v="-3.6884648512555386E-2"/>
    <n v="5.1566898737377853E-2"/>
    <n v="2.9424678488471037E-2"/>
    <n v="2.9424678488471037E-2"/>
    <n v="-0.26736420863762583"/>
    <n v="-0.2673642086376258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3603281447202349"/>
    <n v="0.38791049113629766"/>
    <n v="0.38028901734104054"/>
    <n v="3.9336363636363621E-2"/>
    <n v="4.0851197377712409E-2"/>
    <n v="3.8217391304347863E-2"/>
    <n v="8.2078462921773732E-2"/>
    <n v="0.12391863015503959"/>
    <n v="0.12391863015503959"/>
    <n v="-0.19596619414795111"/>
    <n v="-0.19596619414795111"/>
    <n v="115"/>
    <n v="78"/>
    <n v="109"/>
    <n v="63"/>
    <n v="109"/>
    <n v="63"/>
    <s v="No star"/>
    <s v="No star"/>
    <s v="No star"/>
    <s v="ODF++"/>
    <s v="ODF++"/>
    <s v="ODF++"/>
    <n v="623.79999999999995"/>
    <n v="1500"/>
    <n v="41.59"/>
    <n v="500"/>
    <n v="1500"/>
    <n v="33.33"/>
    <n v="903"/>
    <n v="1500"/>
    <n v="60.2"/>
    <n v="1143.27"/>
    <n v="1500"/>
    <n v="76.22"/>
    <n v="3170.07"/>
    <n v="6000"/>
    <n v="52.83"/>
    <n v="1453.63"/>
    <n v="2400"/>
    <n v="0.60567916666666666"/>
    <x v="36"/>
    <n v="1453.63"/>
    <n v="2400"/>
    <n v="0.60567916666666666"/>
    <x v="36"/>
    <n v="1193.95"/>
    <n v="1800"/>
    <n v="0.66330555555555559"/>
    <x v="36"/>
    <n v="1193.95"/>
    <n v="1800"/>
    <n v="0.66330555555555559"/>
    <x v="36"/>
    <n v="500"/>
    <n v="1800"/>
    <n v="0.27777777777777779"/>
    <x v="36"/>
    <n v="500"/>
    <n v="1800"/>
    <n v="0.27777777777777779"/>
    <n v="0.15885219756130106"/>
    <n v="3147.58"/>
    <n v="6000"/>
    <n v="52.46"/>
    <n v="3147.58"/>
    <n v="6000"/>
    <n v="52.459666666666664"/>
    <n v="1123.8"/>
    <n v="3000"/>
    <n v="37.46"/>
    <n v="1953.63"/>
    <n v="4200"/>
    <n v="46.52"/>
    <n v="1953.63"/>
    <n v="4200"/>
    <n v="46.515000000000001"/>
  </r>
  <r>
    <n v="38"/>
    <x v="37"/>
    <x v="3"/>
    <s v="Amravati"/>
    <n v="30983"/>
    <x v="2"/>
    <n v="2214"/>
    <n v="2072"/>
    <n v="2072"/>
    <n v="3325"/>
    <n v="3178"/>
    <n v="3178"/>
    <n v="3400"/>
    <n v="3298.6"/>
    <n v="3298.6"/>
    <n v="4601.3999999999996"/>
    <n v="4601.3999999999996"/>
    <n v="0.26100271002710035"/>
    <n v="0.29271718146718156"/>
    <n v="0.29271718146718156"/>
    <n v="-0.16034285714285709"/>
    <n v="-0.1571711768407803"/>
    <n v="-0.1571711768407803"/>
    <n v="-0.1788647058823529"/>
    <n v="-0.1879858121627356"/>
    <n v="-0.1879858121627356"/>
    <n v="-0.41789238057982342"/>
    <n v="-0.41789238057982342"/>
    <n v="306.24"/>
    <n v="913.6"/>
    <n v="915"/>
    <n v="706.64"/>
    <n v="1509.3"/>
    <n v="1509.3"/>
    <n v="737.03"/>
    <n v="1543.8"/>
    <n v="1543.8"/>
    <n v="2033.9"/>
    <n v="2033.9"/>
    <n v="0.9675091431556947"/>
    <n v="0.33040718038528899"/>
    <n v="0.3283715846994536"/>
    <n v="-0.14733103135967396"/>
    <n v="-0.19468627840720859"/>
    <n v="-0.19468627840720859"/>
    <n v="-0.18248917954493032"/>
    <n v="-0.21268299002461455"/>
    <n v="-0.21268299002461455"/>
    <n v="-0.40239933133389055"/>
    <n v="-0.40239933133389055"/>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16081194783340347"/>
    <n v="0.11950014530659686"/>
    <n v="0.11335260115606931"/>
    <n v="-9.6972727272727238E-2"/>
    <n v="-0.16044076750734465"/>
    <n v="-0.16256521739130439"/>
    <n v="-0.10906514310315447"/>
    <n v="-0.187155529671925"/>
    <n v="-0.187155529671925"/>
    <n v="-0.37131983340514146"/>
    <n v="-0.37131983340514146"/>
    <n v="142"/>
    <n v="86"/>
    <n v="160"/>
    <n v="86"/>
    <n v="160"/>
    <n v="86"/>
    <s v="No star"/>
    <s v="No star"/>
    <s v="No star"/>
    <s v="ODF+"/>
    <s v="ODF++"/>
    <s v="ODF++"/>
    <n v="602.53"/>
    <n v="1500"/>
    <n v="40.17"/>
    <n v="300"/>
    <n v="1500"/>
    <n v="20"/>
    <n v="896"/>
    <n v="1500"/>
    <n v="59.73"/>
    <n v="993.33"/>
    <n v="1500"/>
    <n v="66.22"/>
    <n v="2791.86"/>
    <n v="6000"/>
    <n v="46.53"/>
    <n v="1215.46"/>
    <n v="2400"/>
    <n v="0.50644166666666668"/>
    <x v="37"/>
    <n v="1215.46"/>
    <n v="2400"/>
    <n v="0.50644166666666668"/>
    <x v="37"/>
    <n v="963.05"/>
    <n v="1800"/>
    <n v="0.53502777777777777"/>
    <x v="37"/>
    <n v="963.05"/>
    <n v="1800"/>
    <n v="0.53502777777777777"/>
    <x v="37"/>
    <n v="500"/>
    <n v="1800"/>
    <n v="0.27777777777777779"/>
    <x v="37"/>
    <n v="500"/>
    <n v="1800"/>
    <n v="0.27777777777777779"/>
    <n v="0.18667094765373285"/>
    <n v="2678.51"/>
    <n v="6000"/>
    <n v="44.64"/>
    <n v="2678.51"/>
    <n v="6000"/>
    <n v="44.641833333333338"/>
    <n v="902.53"/>
    <n v="3000"/>
    <n v="30.08"/>
    <n v="1715.46"/>
    <n v="4200"/>
    <n v="40.840000000000003"/>
    <n v="1715.46"/>
    <n v="4200"/>
    <n v="40.844285714285718"/>
  </r>
  <r>
    <n v="39"/>
    <x v="38"/>
    <x v="3"/>
    <s v="Amravati"/>
    <n v="8675"/>
    <x v="3"/>
    <n v="2214"/>
    <n v="2072"/>
    <n v="2072"/>
    <n v="3325"/>
    <n v="3178"/>
    <n v="3178"/>
    <n v="3070.1"/>
    <n v="2928.3"/>
    <n v="2928.3"/>
    <n v="4349.2"/>
    <n v="4349.2"/>
    <n v="0.18916440831074974"/>
    <n v="-0.11262065637065632"/>
    <n v="-0.11262065637065632"/>
    <n v="-0.20817744360902257"/>
    <n v="-0.42144430459408427"/>
    <n v="-0.42144430459408427"/>
    <n v="-0.14243509983388161"/>
    <n v="-0.37211009800908379"/>
    <n v="-0.37211009800908379"/>
    <n v="-0.5772440908672859"/>
    <n v="-0.5772440908672859"/>
    <n v="306.24"/>
    <n v="913.6"/>
    <n v="915"/>
    <n v="706.64"/>
    <n v="1509.3"/>
    <n v="1509.3"/>
    <n v="593.21"/>
    <n v="1412.08"/>
    <n v="1412.08"/>
    <n v="1984.11"/>
    <n v="1984.11"/>
    <n v="0.39994775339602928"/>
    <n v="-3.2563485113835375E-2"/>
    <n v="-3.4043715846994511E-2"/>
    <n v="-0.3932978602966149"/>
    <n v="-0.41439740276949577"/>
    <n v="-0.41439740276949577"/>
    <n v="-0.27728797559043172"/>
    <n v="-0.37407937227352556"/>
    <n v="-0.37407937227352556"/>
    <n v="-0.5545357868263352"/>
    <n v="-0.5545357868263352"/>
    <n v="232.44"/>
    <n v="298.10000000000002"/>
    <n v="295"/>
    <n v="421.09"/>
    <n v="522.70000000000005"/>
    <n v="525"/>
    <n v="365.77"/>
    <n v="453.88"/>
    <n v="453.88"/>
    <n v="1100"/>
    <n v="1100"/>
    <n v="0.29065565307176044"/>
    <n v="-1"/>
    <n v="-1"/>
    <n v="-0.2875632287634472"/>
    <n v="-1"/>
    <n v="-1"/>
    <n v="-0.17981245044700217"/>
    <n v="-1"/>
    <n v="-1"/>
    <n v="-1"/>
    <n v="-1"/>
    <n v="855.72"/>
    <n v="860.25"/>
    <n v="865"/>
    <n v="1100"/>
    <n v="1147.0899999999999"/>
    <n v="1150"/>
    <n v="1056.55"/>
    <n v="1062.31"/>
    <n v="1062.31"/>
    <n v="1484.95"/>
    <n v="1484.95"/>
    <n v="-3.073435235824797E-3"/>
    <n v="0.1098982853821563"/>
    <n v="0.10380346820809244"/>
    <n v="-0.22446363636363634"/>
    <n v="-0.16764159743350562"/>
    <n v="-0.16974782608695654"/>
    <n v="-0.1925701575883772"/>
    <n v="-0.10121339345388822"/>
    <n v="-0.10121339345388822"/>
    <n v="-0.35702212195696831"/>
    <n v="-0.35702212195696831"/>
    <n v="280"/>
    <n v="139"/>
    <n v="493"/>
    <n v="186"/>
    <n v="493"/>
    <n v="186"/>
    <s v="No star"/>
    <s v="No star"/>
    <s v="No star"/>
    <s v="ODF+"/>
    <s v="No ODF"/>
    <s v="No ODF"/>
    <n v="428.72"/>
    <n v="1500"/>
    <n v="28.58"/>
    <n v="300"/>
    <n v="1500"/>
    <n v="20"/>
    <n v="1051"/>
    <n v="1500"/>
    <n v="70.069999999999993"/>
    <n v="853.09"/>
    <n v="1500"/>
    <n v="56.87"/>
    <n v="2632.81"/>
    <n v="6000"/>
    <n v="43.88"/>
    <n v="883.85"/>
    <n v="2400"/>
    <n v="0.36827083333333333"/>
    <x v="38"/>
    <n v="883.85"/>
    <n v="2400"/>
    <n v="0.36827083333333333"/>
    <x v="38"/>
    <n v="954.79"/>
    <n v="1800"/>
    <n v="0.5304388888888889"/>
    <x v="38"/>
    <n v="954.79"/>
    <n v="1800"/>
    <n v="0.5304388888888889"/>
    <x v="38"/>
    <n v="0"/>
    <n v="1800"/>
    <n v="0"/>
    <x v="38"/>
    <n v="0"/>
    <n v="1800"/>
    <n v="0"/>
    <n v="0"/>
    <n v="1838.65"/>
    <n v="6000"/>
    <n v="30.64"/>
    <n v="1838.65"/>
    <n v="6000"/>
    <n v="30.644166666666667"/>
    <n v="728.72"/>
    <n v="3000"/>
    <n v="24.29"/>
    <n v="883.85"/>
    <n v="4200"/>
    <n v="21.04"/>
    <n v="883.85"/>
    <n v="4200"/>
    <n v="21.044047619047621"/>
  </r>
  <r>
    <n v="40"/>
    <x v="39"/>
    <x v="3"/>
    <s v="Amravati"/>
    <n v="34136"/>
    <x v="2"/>
    <n v="2214"/>
    <n v="2072"/>
    <n v="2072"/>
    <n v="3325"/>
    <n v="3178"/>
    <n v="3178"/>
    <n v="3400"/>
    <n v="3298.6"/>
    <n v="3298.6"/>
    <n v="4601.3999999999996"/>
    <n v="4601.3999999999996"/>
    <n v="0.5720686540198735"/>
    <n v="0.58829633204633192"/>
    <n v="0.58829633204633192"/>
    <n v="4.678496240601502E-2"/>
    <n v="3.5541220893643741E-2"/>
    <n v="3.5541220893643741E-2"/>
    <n v="2.3694117647058806E-2"/>
    <n v="-2.3191657066634606E-3"/>
    <n v="-2.3191657066634606E-3"/>
    <n v="-0.28479375842135002"/>
    <n v="-0.28479375842135002"/>
    <n v="306.24"/>
    <n v="913.6"/>
    <n v="915"/>
    <n v="706.64"/>
    <n v="1509.3"/>
    <n v="1509.3"/>
    <n v="737.03"/>
    <n v="1543.8"/>
    <n v="1543.8"/>
    <n v="2033.9"/>
    <n v="2033.9"/>
    <n v="1.2756334900731452"/>
    <n v="0.81148204903677756"/>
    <n v="0.80871038251366123"/>
    <n v="-1.3797690478885996E-2"/>
    <n v="9.6514940700987262E-2"/>
    <n v="9.6514940700987262E-2"/>
    <n v="-5.4461826519951684E-2"/>
    <n v="7.2010623137712185E-2"/>
    <n v="7.2010623137712185E-2"/>
    <n v="-0.18630709474408774"/>
    <n v="-0.18630709474408774"/>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39726779787781052"/>
    <n v="0.32052310374891024"/>
    <n v="0.31327167630057806"/>
    <n v="8.697272727272734E-2"/>
    <n v="-9.6853777820396832E-3"/>
    <n v="-1.2191304347826072E-2"/>
    <n v="7.2417102418985954E-2"/>
    <n v="-4.119717418276652E-2"/>
    <n v="-4.119717418276652E-2"/>
    <n v="-0.2584309271082213"/>
    <n v="-0.2584309271082213"/>
    <n v="58"/>
    <n v="46"/>
    <n v="73"/>
    <n v="60"/>
    <n v="73"/>
    <n v="60"/>
    <s v="No star"/>
    <s v="No star"/>
    <s v="No star"/>
    <s v="ODF++"/>
    <s v="ODF++"/>
    <s v="ODF++"/>
    <n v="696.89"/>
    <n v="1500"/>
    <n v="46.46"/>
    <n v="500"/>
    <n v="1500"/>
    <n v="33.33"/>
    <n v="1088"/>
    <n v="1500"/>
    <n v="72.53"/>
    <n v="1195.67"/>
    <n v="1500"/>
    <n v="79.709999999999994"/>
    <n v="3480.56"/>
    <n v="6000"/>
    <n v="58.01"/>
    <n v="1654.97"/>
    <n v="2400"/>
    <n v="0.68957083333333336"/>
    <x v="39"/>
    <n v="1654.97"/>
    <n v="2400"/>
    <n v="0.68957083333333336"/>
    <x v="39"/>
    <n v="1135.98"/>
    <n v="1800"/>
    <n v="0.63109999999999999"/>
    <x v="39"/>
    <n v="1135.98"/>
    <n v="1800"/>
    <n v="0.63109999999999999"/>
    <x v="39"/>
    <n v="500"/>
    <n v="1800"/>
    <n v="0.27777777777777779"/>
    <x v="39"/>
    <n v="500"/>
    <n v="1800"/>
    <n v="0.27777777777777779"/>
    <n v="0.15193181300232456"/>
    <n v="3290.95"/>
    <n v="6000"/>
    <n v="54.85"/>
    <n v="3290.95"/>
    <n v="6000"/>
    <n v="54.849166666666662"/>
    <n v="1196.8900000000001"/>
    <n v="3000"/>
    <n v="39.9"/>
    <n v="2154.9699999999998"/>
    <n v="4200"/>
    <n v="51.31"/>
    <n v="2154.9699999999998"/>
    <n v="4200"/>
    <n v="51.308809523809515"/>
  </r>
  <r>
    <n v="41"/>
    <x v="40"/>
    <x v="3"/>
    <s v="Amravati"/>
    <n v="78387"/>
    <x v="1"/>
    <n v="2214"/>
    <n v="2072"/>
    <n v="2072"/>
    <n v="3325"/>
    <n v="3178"/>
    <n v="3178"/>
    <n v="3595.3"/>
    <n v="3469.2"/>
    <n v="3469.2"/>
    <n v="4328.8"/>
    <n v="4328.8"/>
    <n v="0.3865989159891598"/>
    <n v="0.73835907335907336"/>
    <n v="0.73835907335907336"/>
    <n v="-7.6712781954887274E-2"/>
    <n v="0.13337948395217122"/>
    <n v="0.13337948395217122"/>
    <n v="-0.1461268878814008"/>
    <n v="3.8245128559898624E-2"/>
    <n v="3.8245128559898624E-2"/>
    <n v="-0.16792644612825727"/>
    <n v="-0.16792644612825727"/>
    <n v="306.24"/>
    <n v="913.6"/>
    <n v="915"/>
    <n v="706.64"/>
    <n v="1509.3"/>
    <n v="1509.3"/>
    <n v="829.22"/>
    <n v="1623.2"/>
    <n v="1623.2"/>
    <n v="1999.6"/>
    <n v="1999.6"/>
    <n v="0.87666536050156751"/>
    <n v="1.1549036777583186"/>
    <n v="1.1516065573770493"/>
    <n v="-0.18670044152609525"/>
    <n v="0.30439276485788119"/>
    <n v="0.30439276485788119"/>
    <n v="-0.30692699163068904"/>
    <n v="0.21286347954657464"/>
    <n v="0.21286347954657464"/>
    <n v="-1.5443088617723486E-2"/>
    <n v="-1.5443088617723486E-2"/>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22145094189688216"/>
    <n v="0.31724498692240638"/>
    <n v="0.31001156069364172"/>
    <n v="-4.9799999999999976E-2"/>
    <n v="-1.2143772502593377E-2"/>
    <n v="-1.4643478260869494E-2"/>
    <n v="-0.10172055208924174"/>
    <n v="-8.9048419123262543E-2"/>
    <n v="-8.9048419123262543E-2"/>
    <n v="-0.24900090796423802"/>
    <n v="-0.24900090796423802"/>
    <n v="65"/>
    <n v="36"/>
    <n v="429"/>
    <n v="166"/>
    <n v="429"/>
    <n v="166"/>
    <s v="No star"/>
    <s v="No star"/>
    <s v="No star"/>
    <s v="ODF++"/>
    <s v="ODF++"/>
    <s v="ODF++"/>
    <n v="574.71"/>
    <n v="1500"/>
    <n v="38.31"/>
    <n v="500"/>
    <n v="1500"/>
    <n v="33.33"/>
    <n v="950"/>
    <n v="1500"/>
    <n v="63.33"/>
    <n v="1045.22"/>
    <n v="1500"/>
    <n v="69.680000000000007"/>
    <n v="3069.93"/>
    <n v="6000"/>
    <n v="51.17"/>
    <n v="1968.72"/>
    <n v="2400"/>
    <n v="0.82030000000000003"/>
    <x v="40"/>
    <n v="1968.72"/>
    <n v="2400"/>
    <n v="0.82030000000000003"/>
    <x v="40"/>
    <n v="1133.1600000000001"/>
    <n v="1800"/>
    <n v="0.62953333333333339"/>
    <x v="40"/>
    <n v="1133.1600000000001"/>
    <n v="1800"/>
    <n v="0.62953333333333339"/>
    <x v="40"/>
    <n v="500"/>
    <n v="1800"/>
    <n v="0.27777777777777779"/>
    <x v="40"/>
    <n v="500"/>
    <n v="1800"/>
    <n v="0.27777777777777779"/>
    <n v="0.13881639588215042"/>
    <n v="3601.88"/>
    <n v="6000"/>
    <n v="60.03"/>
    <n v="3601.88"/>
    <n v="6000"/>
    <n v="60.031333333333336"/>
    <n v="1074.71"/>
    <n v="3000"/>
    <n v="35.82"/>
    <n v="2468.7199999999998"/>
    <n v="4200"/>
    <n v="58.78"/>
    <n v="2468.7199999999998"/>
    <n v="4200"/>
    <n v="58.779047619047617"/>
  </r>
  <r>
    <n v="42"/>
    <x v="41"/>
    <x v="4"/>
    <s v="Amravati"/>
    <n v="27809"/>
    <x v="2"/>
    <n v="2214"/>
    <n v="2072"/>
    <n v="2072"/>
    <n v="3325"/>
    <n v="3178"/>
    <n v="3178"/>
    <n v="3400"/>
    <n v="3298.6"/>
    <n v="3298.6"/>
    <n v="4601.3999999999996"/>
    <n v="4601.3999999999996"/>
    <n v="-7.0844625112917753E-2"/>
    <n v="-0.19143822393822399"/>
    <n v="-0.19143822393822399"/>
    <n v="-0.38130827067669171"/>
    <n v="-0.47283196979232223"/>
    <n v="-0.47283196979232223"/>
    <n v="-0.39495588235294116"/>
    <n v="-0.49210574182986722"/>
    <n v="-0.49210574182986722"/>
    <n v="-0.63590646325031508"/>
    <n v="-0.63590646325031508"/>
    <n v="306.24"/>
    <n v="913.6"/>
    <n v="915"/>
    <n v="706.64"/>
    <n v="1509.3"/>
    <n v="1509.3"/>
    <n v="737.03"/>
    <n v="1543.8"/>
    <n v="1543.8"/>
    <n v="2033.9"/>
    <n v="2033.9"/>
    <n v="0.29143808777429464"/>
    <n v="-0.33997373029772332"/>
    <n v="-0.34098360655737703"/>
    <n v="-0.44032321974414129"/>
    <n v="-0.60047704233750743"/>
    <n v="-0.60047704233750743"/>
    <n v="-0.46340040432546842"/>
    <n v="-0.60940536338904006"/>
    <n v="-0.60940536338904006"/>
    <n v="-0.70352524706229413"/>
    <n v="-0.70352524706229413"/>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5666339456831679"/>
    <n v="-0.10219122348154602"/>
    <n v="-0.10712138728323696"/>
    <n v="-0.34394545454545455"/>
    <n v="-0.32669624876862313"/>
    <n v="-0.32839999999999997"/>
    <n v="-0.35273066470540759"/>
    <n v="-0.34812076401725195"/>
    <n v="-0.34812076401725195"/>
    <n v="-0.49581554450145571"/>
    <n v="-0.49581554450145571"/>
    <n v="244"/>
    <n v="105"/>
    <n v="249"/>
    <n v="109"/>
    <n v="249"/>
    <n v="109"/>
    <s v="No star"/>
    <s v="No star"/>
    <s v="No star"/>
    <s v="ODF+"/>
    <s v="ODF+"/>
    <s v="ODF+"/>
    <n v="395.49"/>
    <n v="1500"/>
    <n v="26.37"/>
    <n v="300"/>
    <n v="1500"/>
    <n v="20"/>
    <n v="640"/>
    <n v="1500"/>
    <n v="42.67"/>
    <n v="721.66"/>
    <n v="1500"/>
    <n v="48.11"/>
    <n v="2057.15"/>
    <n v="6000"/>
    <n v="34.29"/>
    <n v="603"/>
    <n v="2400"/>
    <n v="0.25124999999999997"/>
    <x v="41"/>
    <n v="603"/>
    <n v="2400"/>
    <n v="0.25124999999999997"/>
    <x v="41"/>
    <n v="772.34"/>
    <n v="1800"/>
    <n v="0.42907777777777778"/>
    <x v="41"/>
    <n v="772.34"/>
    <n v="1800"/>
    <n v="0.42907777777777778"/>
    <x v="41"/>
    <n v="300"/>
    <n v="1800"/>
    <n v="0.16666666666666666"/>
    <x v="41"/>
    <n v="300"/>
    <n v="1800"/>
    <n v="0.16666666666666666"/>
    <n v="0.17906812945431974"/>
    <n v="1675.34"/>
    <n v="6000"/>
    <n v="27.92"/>
    <n v="1675.34"/>
    <n v="6000"/>
    <n v="27.922333333333331"/>
    <n v="695.49"/>
    <n v="3000"/>
    <n v="23.18"/>
    <n v="903"/>
    <n v="4200"/>
    <n v="21.5"/>
    <n v="903"/>
    <n v="4200"/>
    <n v="21.5"/>
  </r>
  <r>
    <n v="43"/>
    <x v="42"/>
    <x v="4"/>
    <s v="Amravati"/>
    <n v="2505"/>
    <x v="3"/>
    <n v="2214"/>
    <n v="2072"/>
    <n v="2072"/>
    <n v="3325"/>
    <n v="3178"/>
    <n v="3178"/>
    <n v="3070.1"/>
    <n v="2928.3"/>
    <n v="2928.3"/>
    <n v="4349.2"/>
    <n v="4349.2"/>
    <n v="0.58557362240289068"/>
    <n v="0.16578667953667964"/>
    <n v="0.16578667953667964"/>
    <n v="5.5777443609022564E-2"/>
    <n v="-0.23992762743864057"/>
    <n v="-0.23992762743864057"/>
    <n v="0.14343506726165275"/>
    <n v="-0.17511525458457122"/>
    <n v="-0.17511525458457122"/>
    <n v="-0.44460820380759675"/>
    <n v="-0.44460820380759675"/>
    <n v="306.24"/>
    <n v="913.6"/>
    <n v="915"/>
    <n v="706.64"/>
    <n v="1509.3"/>
    <n v="1509.3"/>
    <n v="593.21"/>
    <n v="1412.08"/>
    <n v="1412.08"/>
    <n v="1984.11"/>
    <n v="1984.11"/>
    <n v="1.2831765935214212"/>
    <n v="0.23367994746059534"/>
    <n v="0.23179234972677587"/>
    <n v="-1.0528699196195999E-2"/>
    <n v="-0.25323659974822771"/>
    <n v="-0.25323659974822771"/>
    <n v="0.17867197114006844"/>
    <n v="-0.20182284289841937"/>
    <n v="-0.20182284289841937"/>
    <n v="-0.43194177742161471"/>
    <n v="-0.4319417774216147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1449305847707196"/>
    <n v="0.14899157221737863"/>
    <n v="0.14268208092485543"/>
    <n v="0.10037272727272735"/>
    <n v="-0.13832393273413593"/>
    <n v="-0.14050434782608698"/>
    <n v="0.14562491126780572"/>
    <n v="-6.9555967655392487E-2"/>
    <n v="-6.9555967655392487E-2"/>
    <n v="-0.33437489477760196"/>
    <n v="-0.33437489477760196"/>
    <n v="64"/>
    <n v="46"/>
    <n v="378"/>
    <n v="150"/>
    <n v="378"/>
    <n v="150"/>
    <s v="No star"/>
    <s v="No star"/>
    <s v="No star"/>
    <s v="ODF+"/>
    <s v="ODF+"/>
    <s v="ODF+"/>
    <n v="699.2"/>
    <n v="1500"/>
    <n v="46.61"/>
    <n v="300"/>
    <n v="1500"/>
    <n v="20"/>
    <n v="1300.8499999999999"/>
    <n v="1500"/>
    <n v="86.72"/>
    <n v="1210.4100000000001"/>
    <n v="1500"/>
    <n v="80.69"/>
    <n v="3510.46"/>
    <n v="6000"/>
    <n v="58.51"/>
    <n v="1127.0899999999999"/>
    <n v="2400"/>
    <n v="0.46962083333333332"/>
    <x v="42"/>
    <n v="1127.0899999999999"/>
    <n v="2400"/>
    <n v="0.46962083333333332"/>
    <x v="42"/>
    <n v="988.42"/>
    <n v="1800"/>
    <n v="0.54912222222222218"/>
    <x v="42"/>
    <n v="988.42"/>
    <n v="1800"/>
    <n v="0.54912222222222218"/>
    <x v="42"/>
    <n v="300"/>
    <n v="1800"/>
    <n v="0.16666666666666666"/>
    <x v="42"/>
    <n v="300"/>
    <n v="1800"/>
    <n v="0.16666666666666666"/>
    <n v="0.12419737446750374"/>
    <n v="2415.5100000000002"/>
    <n v="6000"/>
    <n v="40.26"/>
    <n v="2415.5100000000002"/>
    <n v="6000"/>
    <n v="40.258500000000005"/>
    <n v="999.2"/>
    <n v="3000"/>
    <n v="33.31"/>
    <n v="1427.09"/>
    <n v="4200"/>
    <n v="33.979999999999997"/>
    <n v="1427.09"/>
    <n v="4200"/>
    <n v="33.978333333333332"/>
  </r>
  <r>
    <n v="44"/>
    <x v="43"/>
    <x v="4"/>
    <s v="Amravati"/>
    <n v="25791"/>
    <x v="2"/>
    <n v="2214"/>
    <n v="2072"/>
    <n v="2072"/>
    <n v="3325"/>
    <n v="3178"/>
    <n v="3178"/>
    <n v="3400"/>
    <n v="3298.6"/>
    <n v="3298.6"/>
    <n v="4601.3999999999996"/>
    <n v="4601.3999999999996"/>
    <n v="0.52612917795844616"/>
    <n v="0.72702702702702704"/>
    <n v="0.72702702702702704"/>
    <n v="1.6195488721804485E-2"/>
    <n v="0.1259911894273128"/>
    <n v="0.1259911894273128"/>
    <n v="-6.2205882352941444E-3"/>
    <n v="8.482386466986E-2"/>
    <n v="8.482386466986E-2"/>
    <n v="-0.22232364063111218"/>
    <n v="-0.22232364063111218"/>
    <n v="306.24"/>
    <n v="913.6"/>
    <n v="915"/>
    <n v="706.64"/>
    <n v="1509.3"/>
    <n v="1509.3"/>
    <n v="737.03"/>
    <n v="1543.8"/>
    <n v="1543.8"/>
    <n v="2033.9"/>
    <n v="2033.9"/>
    <n v="1.6503396029258097"/>
    <n v="0.94512915936952702"/>
    <n v="0.94215300546448078"/>
    <n v="0.1485905128495415"/>
    <n v="0.17741337043662625"/>
    <n v="0.17741337043662625"/>
    <n v="0.10123061476466361"/>
    <n v="0.15110117890918512"/>
    <n v="0.15110117890918512"/>
    <n v="-0.12627464477112943"/>
    <n v="-0.1262746447711294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51703828355069414"/>
    <n v="0.51273467015402496"/>
    <n v="0.5044277456647398"/>
    <n v="0.18014545454545461"/>
    <n v="0.13446198641780507"/>
    <n v="0.13159130434782601"/>
    <n v="0.16434215600979435"/>
    <n v="9.8363423053874494E-2"/>
    <n v="9.8363423053874494E-2"/>
    <n v="-0.15049025367853458"/>
    <n v="-0.15049025367853458"/>
    <n v="63"/>
    <n v="47"/>
    <n v="48"/>
    <n v="42"/>
    <n v="48"/>
    <n v="42"/>
    <s v="No star"/>
    <s v="No star"/>
    <s v="No star"/>
    <s v="ODF+"/>
    <s v="ODF++"/>
    <s v="ODF++"/>
    <n v="811.64"/>
    <n v="1500"/>
    <n v="54.11"/>
    <n v="300"/>
    <n v="1500"/>
    <n v="20"/>
    <n v="969.05"/>
    <n v="1500"/>
    <n v="64.599999999999994"/>
    <n v="1298.1600000000001"/>
    <n v="1500"/>
    <n v="86.54"/>
    <n v="3378.85"/>
    <n v="6000"/>
    <n v="56.31"/>
    <n v="1777.07"/>
    <n v="2400"/>
    <n v="0.74044583333333336"/>
    <x v="43"/>
    <n v="1777.07"/>
    <n v="2400"/>
    <n v="0.74044583333333336"/>
    <x v="43"/>
    <n v="1301.33"/>
    <n v="1800"/>
    <n v="0.72296111111111105"/>
    <x v="43"/>
    <n v="1301.33"/>
    <n v="1800"/>
    <n v="0.72296111111111105"/>
    <x v="43"/>
    <n v="500"/>
    <n v="1800"/>
    <n v="0.27777777777777779"/>
    <x v="43"/>
    <n v="500"/>
    <n v="1800"/>
    <n v="0.27777777777777779"/>
    <n v="0.13972725240330874"/>
    <n v="3578.4"/>
    <n v="6000"/>
    <n v="59.64"/>
    <n v="3578.4"/>
    <n v="6000"/>
    <n v="59.64"/>
    <n v="1111.6400000000001"/>
    <n v="3000"/>
    <n v="37.049999999999997"/>
    <n v="2277.0700000000002"/>
    <n v="4200"/>
    <n v="54.22"/>
    <n v="2277.0700000000002"/>
    <n v="4200"/>
    <n v="54.21595238095238"/>
  </r>
  <r>
    <n v="45"/>
    <x v="44"/>
    <x v="4"/>
    <s v="Amravati"/>
    <n v="17267"/>
    <x v="3"/>
    <n v="2214"/>
    <n v="2072"/>
    <n v="2072"/>
    <n v="3325"/>
    <n v="3178"/>
    <n v="3178"/>
    <n v="3070.1"/>
    <n v="2928.3"/>
    <n v="2928.3"/>
    <n v="4349.2"/>
    <n v="4349.2"/>
    <n v="-1"/>
    <n v="-1"/>
    <n v="-1"/>
    <n v="-1"/>
    <n v="-1"/>
    <n v="-1"/>
    <n v="-1"/>
    <n v="-1"/>
    <n v="-1"/>
    <n v="-1"/>
    <n v="-1"/>
    <n v="306.24"/>
    <n v="913.6"/>
    <n v="915"/>
    <n v="706.64"/>
    <n v="1509.3"/>
    <n v="1509.3"/>
    <n v="593.21"/>
    <n v="1412.08"/>
    <n v="1412.08"/>
    <n v="1984.11"/>
    <n v="1984.11"/>
    <n v="-1"/>
    <n v="-1"/>
    <n v="-1"/>
    <n v="-1"/>
    <n v="-1"/>
    <n v="-1"/>
    <n v="-1"/>
    <n v="-1"/>
    <n v="-1"/>
    <n v="-1"/>
    <n v="-1"/>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1"/>
    <n v="-1"/>
    <n v="-1"/>
    <n v="-1"/>
    <n v="-1"/>
    <n v="-1"/>
    <n v="-1"/>
    <n v="-1"/>
    <n v="-1"/>
    <n v="-1"/>
    <s v="NA"/>
    <s v="NA"/>
    <m/>
    <m/>
    <m/>
    <m/>
    <s v="No star"/>
    <m/>
    <m/>
    <s v="No ODF"/>
    <m/>
    <m/>
    <m/>
    <n v="1500"/>
    <n v="0"/>
    <m/>
    <n v="1500"/>
    <n v="0"/>
    <m/>
    <n v="1500"/>
    <n v="0"/>
    <m/>
    <n v="1500"/>
    <n v="0"/>
    <m/>
    <n v="6000"/>
    <n v="0"/>
    <m/>
    <n v="2400"/>
    <n v="0"/>
    <x v="44"/>
    <m/>
    <n v="2400"/>
    <n v="0"/>
    <x v="44"/>
    <m/>
    <n v="1800"/>
    <n v="0"/>
    <x v="44"/>
    <m/>
    <n v="1800"/>
    <n v="0"/>
    <x v="44"/>
    <m/>
    <n v="1800"/>
    <n v="0"/>
    <x v="44"/>
    <m/>
    <n v="1800"/>
    <n v="0"/>
    <e v="#DIV/0!"/>
    <m/>
    <n v="6000"/>
    <n v="0"/>
    <m/>
    <n v="6000"/>
    <n v="0"/>
    <n v="0"/>
    <n v="3000"/>
    <n v="0"/>
    <n v="0"/>
    <n v="4200"/>
    <n v="0"/>
    <n v="0"/>
    <n v="4200"/>
    <n v="0"/>
  </r>
  <r>
    <n v="46"/>
    <x v="45"/>
    <x v="4"/>
    <s v="Amravati"/>
    <n v="44767"/>
    <x v="2"/>
    <n v="2214"/>
    <n v="2072"/>
    <n v="2072"/>
    <n v="3325"/>
    <n v="3178"/>
    <n v="3178"/>
    <n v="3400"/>
    <n v="3298.6"/>
    <n v="3298.6"/>
    <n v="4601.3999999999996"/>
    <n v="4601.3999999999996"/>
    <n v="0.32918699186991879"/>
    <n v="0.42623069498069505"/>
    <n v="0.42623069498069505"/>
    <n v="-0.11494135338345859"/>
    <n v="-7.0122718691000605E-2"/>
    <n v="-7.0122718691000605E-2"/>
    <n v="-0.1344647058823529"/>
    <n v="-0.10411992966713146"/>
    <n v="-0.10411992966713146"/>
    <n v="-0.35777154778980302"/>
    <n v="-0.35777154778980302"/>
    <n v="306.24"/>
    <n v="913.6"/>
    <n v="915"/>
    <n v="706.64"/>
    <n v="1509.3"/>
    <n v="1509.3"/>
    <n v="737.03"/>
    <n v="1543.8"/>
    <n v="1543.8"/>
    <n v="2033.9"/>
    <n v="2033.9"/>
    <n v="0.85459117032392906"/>
    <n v="0.52137697022767082"/>
    <n v="0.51904918032786895"/>
    <n v="-0.19626684025812285"/>
    <n v="-7.908964420592321E-2"/>
    <n v="-7.908964420592321E-2"/>
    <n v="-0.22940721544577553"/>
    <n v="-9.9669646327244399E-2"/>
    <n v="-9.9669646327244399E-2"/>
    <n v="-0.31661831948473373"/>
    <n v="-0.31661831948473373"/>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23423549759267057"/>
    <n v="0.23827956989247315"/>
    <n v="0.23147976878612719"/>
    <n v="-3.9854545454545379E-2"/>
    <n v="-7.1363188590258753E-2"/>
    <n v="-7.3713043478260853E-2"/>
    <n v="-5.2711829442207113E-2"/>
    <n v="-0.10091239797770064"/>
    <n v="-0.10091239797770064"/>
    <n v="-0.30461660987296485"/>
    <n v="-0.30461660987296485"/>
    <n v="119"/>
    <n v="78"/>
    <n v="109"/>
    <n v="67"/>
    <n v="109"/>
    <n v="67"/>
    <s v="No star"/>
    <s v="No star"/>
    <s v="No star"/>
    <s v="ODF+"/>
    <s v="ODF++"/>
    <s v="ODF++"/>
    <n v="567.95000000000005"/>
    <n v="1500"/>
    <n v="37.86"/>
    <n v="300"/>
    <n v="1500"/>
    <n v="20"/>
    <n v="1018.72"/>
    <n v="1500"/>
    <n v="67.91"/>
    <n v="1056.1600000000001"/>
    <n v="1500"/>
    <n v="70.41"/>
    <n v="2942.82"/>
    <n v="6000"/>
    <n v="49.05"/>
    <n v="1389.93"/>
    <n v="2400"/>
    <n v="0.57913749999999997"/>
    <x v="45"/>
    <n v="1389.93"/>
    <n v="2400"/>
    <n v="0.57913749999999997"/>
    <x v="45"/>
    <n v="1065.23"/>
    <n v="1800"/>
    <n v="0.5917944444444444"/>
    <x v="45"/>
    <n v="1065.23"/>
    <n v="1800"/>
    <n v="0.5917944444444444"/>
    <x v="45"/>
    <n v="500"/>
    <n v="1800"/>
    <n v="0.27777777777777779"/>
    <x v="45"/>
    <n v="500"/>
    <n v="1800"/>
    <n v="0.27777777777777779"/>
    <n v="0.16919614909564656"/>
    <n v="2955.15"/>
    <n v="6000"/>
    <n v="49.25"/>
    <n v="2955.15"/>
    <n v="6000"/>
    <n v="49.252499999999998"/>
    <n v="867.95"/>
    <n v="3000"/>
    <n v="28.93"/>
    <n v="1889.93"/>
    <n v="4200"/>
    <n v="45"/>
    <n v="1889.93"/>
    <n v="4200"/>
    <n v="44.998333333333335"/>
  </r>
  <r>
    <n v="47"/>
    <x v="46"/>
    <x v="4"/>
    <s v="Amravati"/>
    <n v="21293"/>
    <x v="3"/>
    <n v="2214"/>
    <n v="2072"/>
    <n v="2072"/>
    <n v="3325"/>
    <n v="3178"/>
    <n v="3178"/>
    <n v="3070.1"/>
    <n v="2928.3"/>
    <n v="2928.3"/>
    <n v="4349.2"/>
    <n v="4349.2"/>
    <n v="-7.5925925925925683E-3"/>
    <n v="0.24013996138996146"/>
    <n v="0.24013996138996146"/>
    <n v="-0.33919097744360899"/>
    <n v="-0.19145059786028945"/>
    <n v="-0.19145059786028945"/>
    <n v="-0.28432624344483887"/>
    <n v="-0.1225045248096165"/>
    <n v="-0.1225045248096165"/>
    <n v="-0.40918559735123694"/>
    <n v="-0.40918559735123694"/>
    <n v="306.24"/>
    <n v="913.6"/>
    <n v="915"/>
    <n v="706.64"/>
    <n v="1509.3"/>
    <n v="1509.3"/>
    <n v="593.21"/>
    <n v="1412.08"/>
    <n v="1412.08"/>
    <n v="1984.11"/>
    <n v="1984.11"/>
    <n v="-1.1853448275862054E-2"/>
    <n v="0.43504816112084055"/>
    <n v="0.43285245901639341"/>
    <n v="-0.57176214196762143"/>
    <n v="-0.13134565692705227"/>
    <n v="-0.13134565692705227"/>
    <n v="-0.48987710928676187"/>
    <n v="-7.1539856098804588E-2"/>
    <n v="-7.1539856098804588E-2"/>
    <n v="-0.3392201037240879"/>
    <n v="-0.339220103724087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5.8745851446734887E-2"/>
    <n v="-0.11826794536471957"/>
    <n v="-0.12310982658959539"/>
    <n v="-0.26777272727272722"/>
    <n v="-0.33875284415346657"/>
    <n v="-0.34042608695652177"/>
    <n v="-0.23766030949789402"/>
    <n v="-0.28598055181632476"/>
    <n v="-0.28598055181632476"/>
    <n v="-0.48920165662143511"/>
    <n v="-0.48920165662143511"/>
    <n v="413"/>
    <n v="167"/>
    <n v="323"/>
    <n v="137"/>
    <n v="323"/>
    <n v="137"/>
    <s v="No star"/>
    <s v="No star"/>
    <s v="No star"/>
    <s v="ODF+"/>
    <s v="ODF++"/>
    <s v="ODF++"/>
    <n v="302.61"/>
    <n v="1500"/>
    <n v="20.170000000000002"/>
    <n v="300"/>
    <n v="1500"/>
    <n v="20"/>
    <n v="789.13"/>
    <n v="1500"/>
    <n v="52.61"/>
    <n v="805.45"/>
    <n v="1500"/>
    <n v="53.7"/>
    <n v="2197.19"/>
    <n v="6000"/>
    <n v="36.619999999999997"/>
    <n v="1311.06"/>
    <n v="2400"/>
    <n v="0.54627499999999996"/>
    <x v="46"/>
    <n v="1311.06"/>
    <n v="2400"/>
    <n v="0.54627499999999996"/>
    <x v="46"/>
    <n v="758.51"/>
    <n v="1800"/>
    <n v="0.42139444444444446"/>
    <x v="46"/>
    <n v="758.51"/>
    <n v="1800"/>
    <n v="0.42139444444444446"/>
    <x v="46"/>
    <n v="500"/>
    <n v="1800"/>
    <n v="0.27777777777777779"/>
    <x v="46"/>
    <n v="500"/>
    <n v="1800"/>
    <n v="0.27777777777777779"/>
    <n v="0.19458508622065168"/>
    <n v="2569.5700000000002"/>
    <n v="6000"/>
    <n v="42.83"/>
    <n v="2569.5700000000002"/>
    <n v="6000"/>
    <n v="42.826166666666673"/>
    <n v="602.61"/>
    <n v="3000"/>
    <n v="20.09"/>
    <n v="1811.06"/>
    <n v="4200"/>
    <n v="43.12"/>
    <n v="1811.06"/>
    <n v="4200"/>
    <n v="43.12047619047619"/>
  </r>
  <r>
    <n v="48"/>
    <x v="47"/>
    <x v="4"/>
    <s v="Amravati"/>
    <n v="16338"/>
    <x v="3"/>
    <n v="2214"/>
    <n v="2072"/>
    <n v="2072"/>
    <n v="3325"/>
    <n v="3178"/>
    <n v="3178"/>
    <n v="3070.1"/>
    <n v="2928.3"/>
    <n v="2928.3"/>
    <n v="4349.2"/>
    <n v="4349.2"/>
    <n v="0.57918247515808485"/>
    <n v="0.38179536679536674"/>
    <n v="0.38179536679536674"/>
    <n v="5.1521804511278177E-2"/>
    <n v="-9.9093769666456916E-2"/>
    <n v="-9.9093769666456916E-2"/>
    <n v="0.13882609686980882"/>
    <n v="-2.2272308165147098E-2"/>
    <n v="-2.2272308165147098E-2"/>
    <n v="-0.34169962291915751"/>
    <n v="-0.34169962291915751"/>
    <n v="306.24"/>
    <n v="913.6"/>
    <n v="915"/>
    <n v="706.64"/>
    <n v="1509.3"/>
    <n v="1509.3"/>
    <n v="593.21"/>
    <n v="1412.08"/>
    <n v="1412.08"/>
    <n v="1984.11"/>
    <n v="1984.11"/>
    <n v="1.2660331765935215"/>
    <n v="0.59794220665499132"/>
    <n v="0.59549726775956291"/>
    <n v="-1.7958224838673074E-2"/>
    <n v="-3.2743655999469851E-2"/>
    <n v="-3.2743655999469851E-2"/>
    <n v="0.16982181689452303"/>
    <n v="3.3850773327290369E-2"/>
    <n v="3.3850773327290369E-2"/>
    <n v="-0.26421418167339505"/>
    <n v="-0.2642141816733950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6351610339830768"/>
    <n v="0.28240627724498696"/>
    <n v="0.27536416184971102"/>
    <n v="0.13850909090909083"/>
    <n v="-3.827075469230825E-2"/>
    <n v="-4.0704347826086909E-2"/>
    <n v="0.1853296105248213"/>
    <n v="3.8482175636113856E-2"/>
    <n v="3.8482175636113856E-2"/>
    <n v="-0.25708609717498904"/>
    <n v="-0.25708609717498904"/>
    <n v="65"/>
    <n v="47"/>
    <n v="188"/>
    <n v="94"/>
    <n v="188"/>
    <n v="94"/>
    <s v="No star"/>
    <s v="No star"/>
    <s v="No star"/>
    <s v="ODF+"/>
    <s v="ODF+"/>
    <s v="ODF+"/>
    <n v="693.95"/>
    <n v="1500"/>
    <n v="46.26"/>
    <n v="300"/>
    <n v="1500"/>
    <n v="20"/>
    <n v="1250"/>
    <n v="1500"/>
    <n v="83.33"/>
    <n v="1252.3599999999999"/>
    <n v="1500"/>
    <n v="83.49"/>
    <n v="3496.31"/>
    <n v="6000"/>
    <n v="58.27"/>
    <n v="1459.88"/>
    <n v="2400"/>
    <n v="0.6082833333333334"/>
    <x v="47"/>
    <n v="1459.88"/>
    <n v="2400"/>
    <n v="0.6082833333333334"/>
    <x v="47"/>
    <n v="1103.19"/>
    <n v="1800"/>
    <n v="0.61288333333333334"/>
    <x v="47"/>
    <n v="1103.19"/>
    <n v="1800"/>
    <n v="0.61288333333333334"/>
    <x v="47"/>
    <n v="300"/>
    <n v="1800"/>
    <n v="0.16666666666666666"/>
    <x v="47"/>
    <n v="300"/>
    <n v="1800"/>
    <n v="0.16666666666666666"/>
    <n v="0.10478226245861101"/>
    <n v="2863.08"/>
    <n v="6000"/>
    <n v="47.72"/>
    <n v="2863.08"/>
    <n v="6000"/>
    <n v="47.717999999999996"/>
    <n v="993.95"/>
    <n v="3000"/>
    <n v="33.130000000000003"/>
    <n v="1759.88"/>
    <n v="4200"/>
    <n v="41.9"/>
    <n v="1759.88"/>
    <n v="4200"/>
    <n v="41.90190476190476"/>
  </r>
  <r>
    <n v="49"/>
    <x v="48"/>
    <x v="4"/>
    <s v="Amravati"/>
    <n v="8248"/>
    <x v="3"/>
    <n v="2214"/>
    <n v="2072"/>
    <n v="2072"/>
    <n v="3325"/>
    <n v="3178"/>
    <n v="3178"/>
    <n v="3070.1"/>
    <n v="2928.3"/>
    <n v="2928.3"/>
    <n v="4349.2"/>
    <n v="4349.2"/>
    <n v="-0.24914182475158081"/>
    <n v="-1.4570463320463347E-2"/>
    <n v="-1.4570463320463347E-2"/>
    <n v="-0.50003007518796994"/>
    <n v="-0.3575173064820642"/>
    <n v="-0.3575173064820642"/>
    <n v="-0.45851926647340474"/>
    <n v="-0.30273196052317053"/>
    <n v="-0.30273196052317053"/>
    <n v="-0.53053205187160857"/>
    <n v="-0.53053205187160857"/>
    <n v="306.24"/>
    <n v="913.6"/>
    <n v="915"/>
    <n v="706.64"/>
    <n v="1509.3"/>
    <n v="1509.3"/>
    <n v="593.21"/>
    <n v="1412.08"/>
    <n v="1412.08"/>
    <n v="1984.11"/>
    <n v="1984.11"/>
    <n v="-0.11037095088819231"/>
    <n v="1.3550788091068296E-2"/>
    <n v="1.2000000000000019E-2"/>
    <n v="-0.61445714932638962"/>
    <n v="-0.3864838004372888"/>
    <n v="-0.3864838004372888"/>
    <n v="-0.54073599568449626"/>
    <n v="-0.34424395218401221"/>
    <n v="-0.34424395218401221"/>
    <n v="-0.53330208506584809"/>
    <n v="-0.5333020850658480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3123919038937975"/>
    <n v="-5.1636152281313526E-2"/>
    <n v="-5.6843930635838105E-2"/>
    <n v="-0.55754545454545446"/>
    <n v="-0.2887829202590903"/>
    <n v="-0.29058260869565211"/>
    <n v="-0.53934977047939037"/>
    <n v="-0.23202266758290888"/>
    <n v="-0.23202266758290888"/>
    <n v="-0.45060103033772181"/>
    <n v="-0.45060103033772181"/>
    <n v="514"/>
    <n v="182"/>
    <n v="458"/>
    <n v="176"/>
    <n v="458"/>
    <n v="176"/>
    <s v="No star"/>
    <s v="No star"/>
    <s v="No star"/>
    <s v="ODF+"/>
    <s v="ODF+"/>
    <s v="ODF+"/>
    <n v="272.44"/>
    <n v="1500"/>
    <n v="18.16"/>
    <n v="300"/>
    <n v="1500"/>
    <n v="20"/>
    <n v="603.26"/>
    <n v="1500"/>
    <n v="40.22"/>
    <n v="486.7"/>
    <n v="1500"/>
    <n v="32.450000000000003"/>
    <n v="1662.4"/>
    <n v="6000"/>
    <n v="27.71"/>
    <n v="925.98"/>
    <n v="2400"/>
    <n v="0.38582500000000003"/>
    <x v="48"/>
    <n v="925.98"/>
    <n v="2400"/>
    <n v="0.38582500000000003"/>
    <x v="48"/>
    <n v="815.83"/>
    <n v="1800"/>
    <n v="0.45323888888888891"/>
    <x v="48"/>
    <n v="815.83"/>
    <n v="1800"/>
    <n v="0.45323888888888891"/>
    <x v="48"/>
    <n v="300"/>
    <n v="1800"/>
    <n v="0.16666666666666666"/>
    <x v="48"/>
    <n v="300"/>
    <n v="1800"/>
    <n v="0.16666666666666666"/>
    <n v="0.1469284605325667"/>
    <n v="2041.81"/>
    <n v="6000"/>
    <n v="34.03"/>
    <n v="2041.81"/>
    <n v="6000"/>
    <n v="34.030166666666666"/>
    <n v="572.44000000000005"/>
    <n v="3000"/>
    <n v="19.079999999999998"/>
    <n v="1225.98"/>
    <n v="4200"/>
    <n v="29.19"/>
    <n v="1225.98"/>
    <n v="4200"/>
    <n v="29.189999999999998"/>
  </r>
  <r>
    <n v="50"/>
    <x v="49"/>
    <x v="4"/>
    <s v="Amravati"/>
    <n v="1222"/>
    <x v="3"/>
    <n v="2214"/>
    <n v="2072"/>
    <n v="2072"/>
    <n v="3325"/>
    <n v="3178"/>
    <n v="3178"/>
    <n v="3070.1"/>
    <n v="2928.3"/>
    <n v="2928.3"/>
    <n v="4349.2"/>
    <n v="4349.2"/>
    <n v="-0.33565040650406508"/>
    <n v="7.6148648648648745E-2"/>
    <n v="7.6148648648648745E-2"/>
    <n v="-0.55763308270676692"/>
    <n v="-0.29837004405286338"/>
    <n v="-0.29837004405286338"/>
    <n v="-0.5209048565193316"/>
    <n v="-0.23854113308062697"/>
    <n v="-0.23854113308062697"/>
    <n v="-0.48731260921548786"/>
    <n v="-0.48731260921548786"/>
    <n v="306.24"/>
    <n v="913.6"/>
    <n v="915"/>
    <n v="706.64"/>
    <n v="1509.3"/>
    <n v="1509.3"/>
    <n v="593.21"/>
    <n v="1412.08"/>
    <n v="1412.08"/>
    <n v="1984.11"/>
    <n v="1984.11"/>
    <n v="4.8981191222570532E-2"/>
    <n v="6.6024518388791517E-2"/>
    <n v="6.4393442622950769E-2"/>
    <n v="-0.54539793954488847"/>
    <n v="-0.3547207314649175"/>
    <n v="-0.3547207314649175"/>
    <n v="-0.45847170479256927"/>
    <n v="-0.31029403433233244"/>
    <n v="-0.31029403433233244"/>
    <n v="-0.50914011823941208"/>
    <n v="-0.50914011823941208"/>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33737671200860098"/>
    <n v="0.11115373437954083"/>
    <n v="0.10505202312138728"/>
    <n v="-0.48452727272727275"/>
    <n v="-0.16670008456180416"/>
    <n v="-0.16880869565217391"/>
    <n v="-0.46332875869575507"/>
    <n v="-0.10019674106428439"/>
    <n v="-0.10019674106428439"/>
    <n v="-0.35629482474157381"/>
    <n v="-0.35629482474157381"/>
    <n v="542"/>
    <n v="184"/>
    <n v="431"/>
    <n v="167"/>
    <n v="431"/>
    <n v="167"/>
    <s v="No star"/>
    <s v="No star"/>
    <s v="No star"/>
    <s v="ODF"/>
    <s v="ODF+"/>
    <s v="ODF+"/>
    <n v="321.24"/>
    <n v="1500"/>
    <n v="21.42"/>
    <n v="200"/>
    <n v="1500"/>
    <n v="13.33"/>
    <n v="382.61"/>
    <n v="1500"/>
    <n v="25.51"/>
    <n v="567.02"/>
    <n v="1500"/>
    <n v="37.799999999999997"/>
    <n v="1470.87"/>
    <n v="6000"/>
    <n v="24.51"/>
    <n v="973.92"/>
    <n v="2400"/>
    <n v="0.40579999999999999"/>
    <x v="49"/>
    <n v="973.92"/>
    <n v="2400"/>
    <n v="0.40579999999999999"/>
    <x v="49"/>
    <n v="955.87"/>
    <n v="1800"/>
    <n v="0.53103888888888884"/>
    <x v="49"/>
    <n v="955.87"/>
    <n v="1800"/>
    <n v="0.53103888888888884"/>
    <x v="49"/>
    <n v="300"/>
    <n v="1800"/>
    <n v="0.16666666666666666"/>
    <x v="49"/>
    <n v="300"/>
    <n v="1800"/>
    <n v="0.16666666666666666"/>
    <n v="0.13454242122541235"/>
    <n v="2229.7800000000002"/>
    <n v="6000"/>
    <n v="37.159999999999997"/>
    <n v="2229.7800000000002"/>
    <n v="6000"/>
    <n v="37.163000000000004"/>
    <n v="521.24"/>
    <n v="3000"/>
    <n v="17.37"/>
    <n v="1273.92"/>
    <n v="4200"/>
    <n v="30.33"/>
    <n v="1273.92"/>
    <n v="4200"/>
    <n v="30.331428571428575"/>
  </r>
  <r>
    <n v="51"/>
    <x v="50"/>
    <x v="4"/>
    <s v="Amravati"/>
    <n v="29302"/>
    <x v="2"/>
    <n v="2214"/>
    <n v="2072"/>
    <n v="2072"/>
    <n v="3325"/>
    <n v="3178"/>
    <n v="3178"/>
    <n v="3400"/>
    <n v="3298.6"/>
    <n v="3298.6"/>
    <n v="4601.3999999999996"/>
    <n v="4601.3999999999996"/>
    <n v="0.43448961156278232"/>
    <n v="0.71571911196911187"/>
    <n v="0.71571911196911187"/>
    <n v="-4.4824060150375926E-2"/>
    <n v="0.11861862806796722"/>
    <n v="0.11861862806796722"/>
    <n v="-6.5894117647058811E-2"/>
    <n v="7.7720851270235827E-2"/>
    <n v="7.7720851270235827E-2"/>
    <n v="-0.22741556917459901"/>
    <n v="-0.22741556917459901"/>
    <n v="306.24"/>
    <n v="913.6"/>
    <n v="915"/>
    <n v="706.64"/>
    <n v="1509.3"/>
    <n v="1509.3"/>
    <n v="737.03"/>
    <n v="1543.8"/>
    <n v="1543.8"/>
    <n v="2033.9"/>
    <n v="2033.9"/>
    <n v="1.6785201149425286"/>
    <n v="1.0200415936952714"/>
    <n v="1.0169508196721311"/>
    <n v="0.16080323785803238"/>
    <n v="0.22275889485191813"/>
    <n v="0.22275889485191813"/>
    <n v="0.11293977178676581"/>
    <n v="0.19543334628837936"/>
    <n v="0.19543334628837936"/>
    <n v="-9.2625006145828262E-2"/>
    <n v="-9.2625006145828262E-2"/>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12238816435282571"/>
    <n v="0.40592850915431566"/>
    <n v="0.39820809248554917"/>
    <n v="-0.12686363636363632"/>
    <n v="5.4363650628983018E-2"/>
    <n v="5.169565217391308E-2"/>
    <n v="-0.13855578377117847"/>
    <n v="2.0813815106474634E-2"/>
    <n v="2.0813815106474634E-2"/>
    <n v="-0.2104696251615682"/>
    <n v="-0.2104696251615682"/>
    <n v="84"/>
    <n v="61"/>
    <n v="51"/>
    <n v="45"/>
    <n v="51"/>
    <n v="45"/>
    <s v="No star"/>
    <s v="No star"/>
    <s v="No star"/>
    <s v="ODF+"/>
    <s v="ODF++"/>
    <s v="ODF++"/>
    <n v="820.27"/>
    <n v="1500"/>
    <n v="54.68"/>
    <n v="300"/>
    <n v="1500"/>
    <n v="20"/>
    <n v="1095.24"/>
    <n v="1500"/>
    <n v="73.02"/>
    <n v="960.45"/>
    <n v="1500"/>
    <n v="64.03"/>
    <n v="3175.96"/>
    <n v="6000"/>
    <n v="52.93"/>
    <n v="1845.51"/>
    <n v="2400"/>
    <n v="0.76896249999999999"/>
    <x v="50"/>
    <n v="1845.51"/>
    <n v="2400"/>
    <n v="0.76896249999999999"/>
    <x v="50"/>
    <n v="1209.45"/>
    <n v="1800"/>
    <n v="0.67191666666666672"/>
    <x v="50"/>
    <n v="1209.45"/>
    <n v="1800"/>
    <n v="0.67191666666666672"/>
    <x v="50"/>
    <n v="500"/>
    <n v="1800"/>
    <n v="0.27777777777777779"/>
    <x v="50"/>
    <n v="500"/>
    <n v="1800"/>
    <n v="0.27777777777777779"/>
    <n v="0.14064816299434313"/>
    <n v="3554.97"/>
    <n v="6000"/>
    <n v="59.25"/>
    <n v="3554.97"/>
    <n v="6000"/>
    <n v="59.249499999999998"/>
    <n v="1120.27"/>
    <n v="3000"/>
    <n v="37.340000000000003"/>
    <n v="2345.5100000000002"/>
    <n v="4200"/>
    <n v="55.85"/>
    <n v="2345.5100000000002"/>
    <n v="4200"/>
    <n v="55.845476190476198"/>
  </r>
  <r>
    <n v="52"/>
    <x v="51"/>
    <x v="4"/>
    <s v="Amravati"/>
    <n v="31094"/>
    <x v="2"/>
    <n v="2214"/>
    <n v="2072"/>
    <n v="2072"/>
    <n v="3325"/>
    <n v="3178"/>
    <n v="3178"/>
    <n v="3400"/>
    <n v="3298.6"/>
    <n v="3298.6"/>
    <n v="4601.3999999999996"/>
    <n v="4601.3999999999996"/>
    <n v="0.38042005420054198"/>
    <n v="0.46067567567567569"/>
    <n v="0.46067567567567569"/>
    <n v="-8.0827067669172928E-2"/>
    <n v="-4.7665198237885467E-2"/>
    <n v="-4.7665198237885467E-2"/>
    <n v="-0.10110294117647059"/>
    <n v="-8.2483477839083233E-2"/>
    <n v="-8.2483477839083233E-2"/>
    <n v="-0.34226105098448295"/>
    <n v="-0.34226105098448295"/>
    <n v="306.24"/>
    <n v="913.6"/>
    <n v="915"/>
    <n v="706.64"/>
    <n v="1509.3"/>
    <n v="1509.3"/>
    <n v="737.03"/>
    <n v="1543.8"/>
    <n v="1543.8"/>
    <n v="2033.9"/>
    <n v="2033.9"/>
    <n v="0.45134535005224652"/>
    <n v="0.65142294220665498"/>
    <n v="0.64889617486338802"/>
    <n v="-0.371023434846598"/>
    <n v="-3.7103292917242789E-4"/>
    <n v="-3.7103292917242789E-4"/>
    <n v="-0.39695806140862649"/>
    <n v="-2.2710195621194421E-2"/>
    <n v="-2.2710195621194421E-2"/>
    <n v="-0.25820345149712376"/>
    <n v="-0.2582034514971237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31254382274575798"/>
    <n v="0.41561174077303109"/>
    <n v="0.40783815028901732"/>
    <n v="2.106363636363643E-2"/>
    <n v="6.1625504537569029E-2"/>
    <n v="5.8939130434782584E-2"/>
    <n v="7.3905985129111319E-3"/>
    <n v="2.7844596932789786E-2"/>
    <n v="2.7844596932789786E-2"/>
    <n v="-0.20503179141697017"/>
    <n v="-0.20503179141697017"/>
    <n v="96"/>
    <n v="68"/>
    <n v="96"/>
    <n v="64"/>
    <n v="96"/>
    <n v="64"/>
    <s v="No star"/>
    <s v="No star"/>
    <s v="No star"/>
    <s v="ODF+"/>
    <s v="ODF+"/>
    <s v="ODF+"/>
    <n v="444.46"/>
    <n v="1500"/>
    <n v="29.63"/>
    <n v="300"/>
    <n v="1500"/>
    <n v="20"/>
    <n v="1188.6300000000001"/>
    <n v="1500"/>
    <n v="79.239999999999995"/>
    <n v="1123.17"/>
    <n v="1500"/>
    <n v="74.88"/>
    <n v="3056.25"/>
    <n v="6000"/>
    <n v="50.94"/>
    <n v="1508.74"/>
    <n v="2400"/>
    <n v="0.62864166666666665"/>
    <x v="51"/>
    <n v="1508.74"/>
    <n v="2400"/>
    <n v="0.62864166666666665"/>
    <x v="51"/>
    <n v="1217.78"/>
    <n v="1800"/>
    <n v="0.67654444444444439"/>
    <x v="51"/>
    <n v="1217.78"/>
    <n v="1800"/>
    <n v="0.67654444444444439"/>
    <x v="51"/>
    <n v="300"/>
    <n v="1800"/>
    <n v="0.16666666666666666"/>
    <x v="51"/>
    <n v="300"/>
    <n v="1800"/>
    <n v="0.16666666666666666"/>
    <n v="9.9123746084612024E-2"/>
    <n v="3026.52"/>
    <n v="6000"/>
    <n v="50.44"/>
    <n v="3026.52"/>
    <n v="6000"/>
    <n v="50.442"/>
    <n v="744.46"/>
    <n v="3000"/>
    <n v="24.82"/>
    <n v="1808.74"/>
    <n v="4200"/>
    <n v="43.07"/>
    <n v="1808.74"/>
    <n v="4200"/>
    <n v="43.065238095238094"/>
  </r>
  <r>
    <n v="53"/>
    <x v="52"/>
    <x v="4"/>
    <s v="Amravati"/>
    <n v="73046"/>
    <x v="1"/>
    <n v="2214"/>
    <n v="2072"/>
    <n v="2072"/>
    <n v="3325"/>
    <n v="3178"/>
    <n v="3178"/>
    <n v="3595.3"/>
    <n v="3469.2"/>
    <n v="3469.2"/>
    <n v="4328.8"/>
    <n v="4328.8"/>
    <n v="0.45593947606142721"/>
    <n v="0.71695945945945949"/>
    <n v="0.71695945945945949"/>
    <n v="-3.0541353383458703E-2"/>
    <n v="0.11942731277533039"/>
    <n v="0.11942731277533039"/>
    <n v="-0.10342669596417554"/>
    <n v="2.5464083938660252E-2"/>
    <n v="2.5464083938660252E-2"/>
    <n v="-0.17816946959896512"/>
    <n v="-0.17816946959896512"/>
    <n v="306.24"/>
    <n v="913.6"/>
    <n v="915"/>
    <n v="706.64"/>
    <n v="1509.3"/>
    <n v="1509.3"/>
    <n v="829.22"/>
    <n v="1623.2"/>
    <n v="1623.2"/>
    <n v="1999.6"/>
    <n v="1999.6"/>
    <n v="1.1141588296760712"/>
    <n v="0.76229203152364267"/>
    <n v="0.75959562841530048"/>
    <n v="-8.3776746292312826E-2"/>
    <n v="6.6739548134896992E-2"/>
    <n v="6.6739548134896992E-2"/>
    <n v="-0.21921806034586716"/>
    <n v="-8.1136027599803297E-3"/>
    <n v="-8.1136027599803297E-3"/>
    <n v="-0.19482396479295858"/>
    <n v="-0.19482396479295858"/>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373732061889403"/>
    <n v="0.68265039232781166"/>
    <n v="0.67341040462427748"/>
    <n v="6.8663636363636343E-2"/>
    <n v="0.26188877943317446"/>
    <n v="0.25869565217391305"/>
    <n v="1.0270028704515415E-2"/>
    <n v="0.16365068773966374"/>
    <n v="0.16365068773966374"/>
    <n v="-4.0672821382889114E-2"/>
    <n v="-4.0672821382889114E-2"/>
    <n v="55"/>
    <n v="32"/>
    <n v="27"/>
    <n v="23"/>
    <n v="27"/>
    <n v="23"/>
    <s v="No star"/>
    <s v="No star"/>
    <s v="No star"/>
    <s v="ODF+"/>
    <s v="ODF++"/>
    <s v="ODF++"/>
    <n v="647.44000000000005"/>
    <n v="1500"/>
    <n v="43.16"/>
    <n v="300"/>
    <n v="1500"/>
    <n v="20"/>
    <n v="1100.47"/>
    <n v="1500"/>
    <n v="73.36"/>
    <n v="1175.53"/>
    <n v="1500"/>
    <n v="78.37"/>
    <n v="3223.45"/>
    <n v="6000"/>
    <n v="53.72"/>
    <n v="1610.03"/>
    <n v="2400"/>
    <n v="0.67084583333333336"/>
    <x v="52"/>
    <n v="1610.03"/>
    <n v="2400"/>
    <n v="0.67084583333333336"/>
    <x v="52"/>
    <n v="1447.5"/>
    <n v="1800"/>
    <n v="0.8041666666666667"/>
    <x v="52"/>
    <n v="1447.5"/>
    <n v="1800"/>
    <n v="0.8041666666666667"/>
    <x v="52"/>
    <n v="500"/>
    <n v="1800"/>
    <n v="0.27777777777777779"/>
    <x v="52"/>
    <n v="500"/>
    <n v="1800"/>
    <n v="0.27777777777777779"/>
    <n v="0.14054655745262176"/>
    <n v="3557.54"/>
    <n v="6000"/>
    <n v="59.29"/>
    <n v="3557.54"/>
    <n v="6000"/>
    <n v="59.292333333333339"/>
    <n v="947.44"/>
    <n v="3000"/>
    <n v="31.58"/>
    <n v="2110.0300000000002"/>
    <n v="4200"/>
    <n v="50.24"/>
    <n v="2110.0300000000002"/>
    <n v="4200"/>
    <n v="50.238809523809522"/>
  </r>
  <r>
    <n v="54"/>
    <x v="53"/>
    <x v="4"/>
    <s v="Amravati"/>
    <n v="15631"/>
    <x v="3"/>
    <n v="2214"/>
    <n v="2072"/>
    <n v="2072"/>
    <n v="3325"/>
    <n v="3178"/>
    <n v="3178"/>
    <n v="3070.1"/>
    <n v="2928.3"/>
    <n v="2928.3"/>
    <n v="4349.2"/>
    <n v="4349.2"/>
    <n v="0.43797651309846425"/>
    <n v="0.41435810810810819"/>
    <n v="0.41435810810810819"/>
    <n v="-4.2502255639097791E-2"/>
    <n v="-7.7863436123347965E-2"/>
    <n v="-7.7863436123347965E-2"/>
    <n v="3.6995537604638265E-2"/>
    <n v="7.6836389714168623E-4"/>
    <n v="7.6836389714168623E-4"/>
    <n v="-0.32618642508967161"/>
    <n v="-0.32618642508967161"/>
    <n v="306.24"/>
    <n v="913.6"/>
    <n v="915"/>
    <n v="706.64"/>
    <n v="1509.3"/>
    <n v="1509.3"/>
    <n v="593.21"/>
    <n v="1412.08"/>
    <n v="1412.08"/>
    <n v="1984.11"/>
    <n v="1984.11"/>
    <n v="1.2075496342737719"/>
    <n v="0.62065455341506137"/>
    <n v="0.61817486338797822"/>
    <n v="-4.3303520887580695E-2"/>
    <n v="-1.899556085602587E-2"/>
    <n v="-1.899556085602587E-2"/>
    <n v="0.13963014783971936"/>
    <n v="4.8545408192170549E-2"/>
    <n v="4.8545408192170549E-2"/>
    <n v="-0.25375609215214873"/>
    <n v="-0.2537560921521487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7245126910671707"/>
    <n v="0.33673931996512652"/>
    <n v="0.3293988439306359"/>
    <n v="-8.7918181818181854E-2"/>
    <n v="2.4758301441039025E-3"/>
    <n v="-6.0869565217335944E-5"/>
    <n v="-5.0409351190194497E-2"/>
    <n v="8.2480631830633352E-2"/>
    <n v="8.2480631830633352E-2"/>
    <n v="-0.22561028990875112"/>
    <n v="-0.22561028990875112"/>
    <n v="112"/>
    <n v="75"/>
    <n v="175"/>
    <n v="92"/>
    <n v="175"/>
    <n v="92"/>
    <s v="No star"/>
    <s v="No star"/>
    <s v="No star"/>
    <s v="ODF+"/>
    <s v="ODF+"/>
    <s v="ODF+"/>
    <n v="676.04"/>
    <n v="1500"/>
    <n v="45.07"/>
    <n v="300"/>
    <n v="1500"/>
    <n v="20"/>
    <n v="1204.3499999999999"/>
    <n v="1500"/>
    <n v="80.290000000000006"/>
    <n v="1003.29"/>
    <n v="1500"/>
    <n v="66.89"/>
    <n v="3183.68"/>
    <n v="6000"/>
    <n v="53.06"/>
    <n v="1480.63"/>
    <n v="2400"/>
    <n v="0.61692916666666675"/>
    <x v="53"/>
    <n v="1480.63"/>
    <n v="2400"/>
    <n v="0.61692916666666675"/>
    <x v="53"/>
    <n v="1149.93"/>
    <n v="1800"/>
    <n v="0.63885000000000003"/>
    <x v="53"/>
    <n v="1149.93"/>
    <n v="1800"/>
    <n v="0.63885000000000003"/>
    <x v="53"/>
    <n v="300"/>
    <n v="1800"/>
    <n v="0.16666666666666666"/>
    <x v="53"/>
    <n v="300"/>
    <n v="1800"/>
    <n v="0.16666666666666666"/>
    <n v="0.10236986231253518"/>
    <n v="2930.55"/>
    <n v="6000"/>
    <n v="48.84"/>
    <n v="2930.55"/>
    <n v="6000"/>
    <n v="48.842500000000008"/>
    <n v="976.04"/>
    <n v="3000"/>
    <n v="32.53"/>
    <n v="1780.63"/>
    <n v="4200"/>
    <n v="42.4"/>
    <n v="1780.63"/>
    <n v="4200"/>
    <n v="42.395952380952387"/>
  </r>
  <r>
    <n v="55"/>
    <x v="54"/>
    <x v="4"/>
    <s v="Amravati"/>
    <n v="47458"/>
    <x v="2"/>
    <n v="2214"/>
    <n v="2072"/>
    <n v="2072"/>
    <n v="3325"/>
    <n v="3178"/>
    <n v="3178"/>
    <n v="3400"/>
    <n v="3298.6"/>
    <n v="3298.6"/>
    <n v="4601.3999999999996"/>
    <n v="4601.3999999999996"/>
    <n v="0.468464317976513"/>
    <n v="0.71712355212355217"/>
    <n v="0.71712355212355217"/>
    <n v="-2.2201503759398545E-2"/>
    <n v="0.11953429830081816"/>
    <n v="0.11953429830081816"/>
    <n v="-4.3770588235294165E-2"/>
    <n v="7.8603043715515741E-2"/>
    <n v="7.8603043715515741E-2"/>
    <n v="-0.22678315295344886"/>
    <n v="-0.22678315295344886"/>
    <n v="306.24"/>
    <n v="913.6"/>
    <n v="915"/>
    <n v="706.64"/>
    <n v="1509.3"/>
    <n v="1509.3"/>
    <n v="737.03"/>
    <n v="1543.8"/>
    <n v="1543.8"/>
    <n v="2033.9"/>
    <n v="2033.9"/>
    <n v="0.87460815047021956"/>
    <n v="0.88598949211908928"/>
    <n v="0.88310382513661201"/>
    <n v="-0.18759198460319251"/>
    <n v="0.14161531835950442"/>
    <n v="0.14161531835950442"/>
    <n v="-0.22109005060852333"/>
    <n v="0.11610312216608371"/>
    <n v="0.11610312216608371"/>
    <n v="-0.15283937263385619"/>
    <n v="-0.15283937263385619"/>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31713644650119183"/>
    <n v="0.55168846265620453"/>
    <n v="0.54316763005780333"/>
    <n v="2.4636363636363554E-2"/>
    <n v="0.16367503857587462"/>
    <n v="0.16073043478260862"/>
    <n v="1.0915483483267869E-2"/>
    <n v="0.12664691633116415"/>
    <n v="0.12664691633116415"/>
    <n v="-0.12861488647787656"/>
    <n v="-0.12861488647787656"/>
    <n v="76"/>
    <n v="53"/>
    <n v="50"/>
    <n v="44"/>
    <n v="50"/>
    <n v="44"/>
    <s v="No star"/>
    <s v="No star"/>
    <s v="No star"/>
    <s v="ODF+"/>
    <s v="ODF++"/>
    <s v="ODF++"/>
    <n v="574.08000000000004"/>
    <n v="1500"/>
    <n v="38.270000000000003"/>
    <n v="300"/>
    <n v="1500"/>
    <n v="20"/>
    <n v="1250"/>
    <n v="1500"/>
    <n v="83.33"/>
    <n v="1127.0999999999999"/>
    <n v="1500"/>
    <n v="75.14"/>
    <n v="3251.18"/>
    <n v="6000"/>
    <n v="54.19"/>
    <n v="1723.04"/>
    <n v="2400"/>
    <n v="0.71793333333333331"/>
    <x v="54"/>
    <n v="1723.04"/>
    <n v="2400"/>
    <n v="0.71793333333333331"/>
    <x v="54"/>
    <n v="1334.84"/>
    <n v="1800"/>
    <n v="0.74157777777777778"/>
    <x v="54"/>
    <n v="1334.84"/>
    <n v="1800"/>
    <n v="0.74157777777777778"/>
    <x v="54"/>
    <n v="500"/>
    <n v="1800"/>
    <n v="0.27777777777777779"/>
    <x v="54"/>
    <n v="500"/>
    <n v="1800"/>
    <n v="0.27777777777777779"/>
    <n v="0.14053312646857116"/>
    <n v="3557.88"/>
    <n v="6000"/>
    <n v="59.3"/>
    <n v="3557.88"/>
    <n v="6000"/>
    <n v="59.298000000000009"/>
    <n v="874.08"/>
    <n v="3000"/>
    <n v="29.14"/>
    <n v="2223.04"/>
    <n v="4200"/>
    <n v="52.93"/>
    <n v="2223.04"/>
    <n v="4200"/>
    <n v="52.929523809523801"/>
  </r>
  <r>
    <n v="56"/>
    <x v="55"/>
    <x v="4"/>
    <s v="Amravati"/>
    <n v="58840"/>
    <x v="1"/>
    <n v="2214"/>
    <n v="2072"/>
    <n v="2072"/>
    <n v="3325"/>
    <n v="3178"/>
    <n v="3178"/>
    <n v="3595.3"/>
    <n v="3469.2"/>
    <n v="3469.2"/>
    <n v="4328.8"/>
    <n v="4328.8"/>
    <n v="0.36863143631436318"/>
    <n v="0.51645752895752894"/>
    <n v="0.51645752895752894"/>
    <n v="-8.8676691729323284E-2"/>
    <n v="-1.1296412838263088E-2"/>
    <n v="-1.1296412838263088E-2"/>
    <n v="-0.15719133312936334"/>
    <n v="-9.4286867289288576E-2"/>
    <n v="-9.4286867289288576E-2"/>
    <n v="-0.27414063943818151"/>
    <n v="-0.27414063943818151"/>
    <n v="306.24"/>
    <n v="913.6"/>
    <n v="915"/>
    <n v="706.64"/>
    <n v="1509.3"/>
    <n v="1509.3"/>
    <n v="829.22"/>
    <n v="1623.2"/>
    <n v="1623.2"/>
    <n v="1999.6"/>
    <n v="1999.6"/>
    <n v="0.66000522466039702"/>
    <n v="0.61045315236427311"/>
    <n v="0.60798907103825128"/>
    <n v="-0.28059549416959129"/>
    <n v="-2.5170608891539131E-2"/>
    <n v="-2.5170608891539131E-2"/>
    <n v="-0.38694194544270522"/>
    <n v="-9.3574420896993651E-2"/>
    <n v="-9.3574420896993651E-2"/>
    <n v="-0.26419783956791359"/>
    <n v="-0.26419783956791359"/>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30656055719160463"/>
    <n v="0.59347863993025274"/>
    <n v="0.58472832369942196"/>
    <n v="1.6409090909090866E-2"/>
    <n v="0.19501521240704744"/>
    <n v="0.19199130434782605"/>
    <n v="-3.9129239072517551E-2"/>
    <n v="0.10198323056763636"/>
    <n v="0.10198323056763636"/>
    <n v="-9.1512191242452925E-2"/>
    <n v="-9.1512191242452925E-2"/>
    <n v="68"/>
    <n v="38"/>
    <n v="55"/>
    <n v="32"/>
    <n v="55"/>
    <n v="32"/>
    <s v="No star"/>
    <s v="No star"/>
    <s v="No star"/>
    <s v="ODF+"/>
    <s v="ODF+"/>
    <s v="ODF+"/>
    <n v="508.36"/>
    <n v="1500"/>
    <n v="33.89"/>
    <n v="300"/>
    <n v="1500"/>
    <n v="20"/>
    <n v="1103.74"/>
    <n v="1500"/>
    <n v="73.58"/>
    <n v="1118.05"/>
    <n v="1500"/>
    <n v="74.540000000000006"/>
    <n v="3030.15"/>
    <n v="6000"/>
    <n v="50.5"/>
    <n v="1471.31"/>
    <n v="2400"/>
    <n v="0.61304583333333329"/>
    <x v="55"/>
    <n v="1471.31"/>
    <n v="2400"/>
    <n v="0.61304583333333329"/>
    <x v="55"/>
    <n v="1370.79"/>
    <n v="1800"/>
    <n v="0.76154999999999995"/>
    <x v="55"/>
    <n v="1370.79"/>
    <n v="1800"/>
    <n v="0.76154999999999995"/>
    <x v="55"/>
    <n v="300"/>
    <n v="1800"/>
    <n v="0.16666666666666666"/>
    <x v="55"/>
    <n v="300"/>
    <n v="1800"/>
    <n v="0.16666666666666666"/>
    <n v="9.5477546863562593E-2"/>
    <n v="3142.1"/>
    <n v="6000"/>
    <n v="52.37"/>
    <n v="3142.1"/>
    <n v="6000"/>
    <n v="52.368333333333325"/>
    <n v="808.36"/>
    <n v="3000"/>
    <n v="26.95"/>
    <n v="1771.31"/>
    <n v="4200"/>
    <n v="42.17"/>
    <n v="1771.31"/>
    <n v="4200"/>
    <n v="42.174047619047613"/>
  </r>
  <r>
    <n v="57"/>
    <x v="56"/>
    <x v="4"/>
    <s v="Amravati"/>
    <n v="139835"/>
    <x v="0"/>
    <n v="2214"/>
    <n v="2072"/>
    <n v="2072"/>
    <n v="3325"/>
    <n v="3178"/>
    <n v="3178"/>
    <n v="3878.5"/>
    <n v="3782.7"/>
    <n v="3782.7"/>
    <n v="4344.1000000000004"/>
    <n v="4344.1000000000004"/>
    <n v="0.54991869918699188"/>
    <n v="0.53513513513513522"/>
    <n v="0.53513513513513522"/>
    <n v="3.2036090225563904E-2"/>
    <n v="8.8105726872252424E-4"/>
    <n v="8.8105726872252424E-4"/>
    <n v="-0.1152455846332345"/>
    <n v="-0.15911914769873362"/>
    <n v="-0.15911914769873362"/>
    <n v="-0.26778849473999217"/>
    <n v="-0.26778849473999217"/>
    <n v="306.24"/>
    <n v="913.6"/>
    <n v="915"/>
    <n v="706.64"/>
    <n v="1509.3"/>
    <n v="1509.3"/>
    <n v="948.15"/>
    <n v="1786.5"/>
    <n v="1786.5"/>
    <n v="2014.9"/>
    <n v="2014.9"/>
    <n v="1.6900470219435735"/>
    <n v="0.74727451838879144"/>
    <n v="0.74460109289617482"/>
    <n v="0.16579870938525978"/>
    <n v="5.7649241370171599E-2"/>
    <n v="5.7649241370171599E-2"/>
    <n v="-0.13115013447239363"/>
    <n v="-0.10645955779457042"/>
    <n v="-0.10645955779457042"/>
    <n v="-0.20774728274356052"/>
    <n v="-0.20774728274356052"/>
    <n v="232.44"/>
    <n v="298.10000000000002"/>
    <n v="295"/>
    <n v="421.09"/>
    <n v="522.70000000000005"/>
    <n v="525"/>
    <n v="566.66"/>
    <n v="651.51"/>
    <n v="651.51"/>
    <n v="1020"/>
    <n v="1020"/>
    <n v="-0.13956289795215968"/>
    <n v="6.3737001006372931E-3"/>
    <n v="1.6949152542372881E-2"/>
    <n v="-0.5250421525089648"/>
    <n v="-0.42605701167017412"/>
    <n v="-0.42857142857142855"/>
    <n v="-0.64705467123142624"/>
    <n v="-0.53953124280517561"/>
    <n v="-0.53953124280517561"/>
    <n v="-0.70588235294117652"/>
    <n v="-0.70588235294117652"/>
    <n v="855.72"/>
    <n v="860.25"/>
    <n v="865"/>
    <n v="1100"/>
    <n v="1147.0899999999999"/>
    <n v="1150"/>
    <n v="1201.1099999999999"/>
    <n v="1344.7"/>
    <n v="1344.7"/>
    <n v="1496.04"/>
    <n v="1496.04"/>
    <n v="0.4744542607394942"/>
    <n v="0.49315896541702997"/>
    <n v="0.48495953757225435"/>
    <n v="0.14701818181818185"/>
    <n v="0.11978135978868275"/>
    <n v="0.11694782608695653"/>
    <n v="5.0461656301254786E-2"/>
    <n v="-4.477578642076302E-2"/>
    <n v="-4.477578642076302E-2"/>
    <n v="-0.14140664688109941"/>
    <n v="-0.14140664688109941"/>
    <n v="88"/>
    <n v="24"/>
    <n v="110"/>
    <n v="29"/>
    <n v="110"/>
    <n v="29"/>
    <s v="No star"/>
    <s v="No star"/>
    <s v="No star"/>
    <s v="ODF"/>
    <s v="ODF+"/>
    <s v="ODF+"/>
    <n v="823.8"/>
    <n v="1500"/>
    <n v="54.92"/>
    <n v="200"/>
    <n v="1500"/>
    <n v="13.33"/>
    <n v="1146"/>
    <n v="1500"/>
    <n v="76.400000000000006"/>
    <n v="1261.72"/>
    <n v="1500"/>
    <n v="84.11"/>
    <n v="3431.52"/>
    <n v="6000"/>
    <n v="57.19"/>
    <n v="1596.31"/>
    <n v="2400"/>
    <n v="0.66512916666666666"/>
    <x v="56"/>
    <n v="1596.31"/>
    <n v="2400"/>
    <n v="0.66512916666666666"/>
    <x v="56"/>
    <n v="1284.49"/>
    <n v="1800"/>
    <n v="0.7136055555555556"/>
    <x v="56"/>
    <n v="1284.49"/>
    <n v="1800"/>
    <n v="0.7136055555555556"/>
    <x v="56"/>
    <n v="300"/>
    <n v="1800"/>
    <n v="0.16666666666666666"/>
    <x v="56"/>
    <n v="300"/>
    <n v="1800"/>
    <n v="0.16666666666666666"/>
    <n v="9.4315895372233394E-2"/>
    <n v="3180.8"/>
    <n v="6000"/>
    <n v="53.01"/>
    <n v="3180.8"/>
    <n v="6000"/>
    <n v="53.013333333333335"/>
    <n v="1023.8"/>
    <n v="3000"/>
    <n v="34.130000000000003"/>
    <n v="1896.31"/>
    <n v="4200"/>
    <n v="45.15"/>
    <n v="1896.31"/>
    <n v="4200"/>
    <n v="45.150238095238095"/>
  </r>
  <r>
    <n v="58"/>
    <x v="57"/>
    <x v="4"/>
    <s v="Amravati"/>
    <n v="9375"/>
    <x v="3"/>
    <n v="2214"/>
    <n v="2072"/>
    <n v="2072"/>
    <n v="3325"/>
    <n v="3178"/>
    <n v="3178"/>
    <n v="3070.1"/>
    <n v="2928.3"/>
    <n v="2928.3"/>
    <n v="4349.2"/>
    <n v="4349.2"/>
    <n v="0.36937217705510389"/>
    <n v="8.5062741312741316E-2"/>
    <n v="8.5062741312741316E-2"/>
    <n v="-8.8183458646616558E-2"/>
    <n v="-0.29255821271239774"/>
    <n v="-0.29255821271239774"/>
    <n v="-1.2478420898342056E-2"/>
    <n v="-0.23223371922275729"/>
    <n v="-0.23223371922275729"/>
    <n v="-0.48306585119102363"/>
    <n v="-0.48306585119102363"/>
    <n v="306.24"/>
    <n v="913.6"/>
    <n v="915"/>
    <n v="706.64"/>
    <n v="1509.3"/>
    <n v="1509.3"/>
    <n v="593.21"/>
    <n v="1412.08"/>
    <n v="1412.08"/>
    <n v="1984.11"/>
    <n v="1984.11"/>
    <n v="0.65840517241379304"/>
    <n v="0.17317206654991235"/>
    <n v="0.17137704918032781"/>
    <n v="-0.28128891656288912"/>
    <n v="-0.2898628503279666"/>
    <n v="-0.2898628503279666"/>
    <n v="-0.14386136444092315"/>
    <n v="-0.24097076652880856"/>
    <n v="-0.24097076652880856"/>
    <n v="-0.45980313591484345"/>
    <n v="-0.4598031359148434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1.7540784368718729E-2"/>
    <n v="1.8820110433013723E-2"/>
    <n v="1.3225433526011623E-2"/>
    <n v="-0.20842727272727271"/>
    <n v="-0.23594486919073471"/>
    <n v="-0.23787826086956518"/>
    <n v="-0.17587430788888359"/>
    <n v="-0.17496775894042219"/>
    <n v="-0.17496775894042219"/>
    <n v="-0.40978484124044579"/>
    <n v="-0.40978484124044579"/>
    <n v="159"/>
    <n v="99"/>
    <n v="429"/>
    <n v="166"/>
    <n v="429"/>
    <n v="166"/>
    <s v="No star"/>
    <s v="No star"/>
    <s v="No star"/>
    <s v="ODF+"/>
    <s v="ODF+"/>
    <s v="ODF+"/>
    <n v="507.87"/>
    <n v="1500"/>
    <n v="33.86"/>
    <n v="300"/>
    <n v="1500"/>
    <n v="20"/>
    <n v="1353.19"/>
    <n v="1500"/>
    <n v="90.21"/>
    <n v="870.73"/>
    <n v="1500"/>
    <n v="58.05"/>
    <n v="3031.79"/>
    <n v="6000"/>
    <n v="50.53"/>
    <n v="1071.81"/>
    <n v="2400"/>
    <n v="0.44658749999999997"/>
    <x v="57"/>
    <n v="1071.81"/>
    <n v="2400"/>
    <n v="0.44658749999999997"/>
    <x v="57"/>
    <n v="876.44"/>
    <n v="1800"/>
    <n v="0.48691111111111113"/>
    <x v="57"/>
    <n v="876.44"/>
    <n v="1800"/>
    <n v="0.48691111111111113"/>
    <x v="57"/>
    <n v="300"/>
    <n v="1800"/>
    <n v="0.16666666666666666"/>
    <x v="57"/>
    <n v="300"/>
    <n v="1800"/>
    <n v="0.16666666666666666"/>
    <n v="0.13343711775825642"/>
    <n v="2248.25"/>
    <n v="6000"/>
    <n v="37.47"/>
    <n v="2248.25"/>
    <n v="6000"/>
    <n v="37.470833333333331"/>
    <n v="807.87"/>
    <n v="3000"/>
    <n v="26.93"/>
    <n v="1371.81"/>
    <n v="4200"/>
    <n v="32.659999999999997"/>
    <n v="1371.81"/>
    <n v="4200"/>
    <n v="32.662142857142854"/>
  </r>
  <r>
    <n v="59"/>
    <x v="58"/>
    <x v="5"/>
    <s v="Aurangabad"/>
    <n v="1175116"/>
    <x v="4"/>
    <n v="2214"/>
    <n v="2072"/>
    <n v="2072"/>
    <n v="3325"/>
    <n v="3178"/>
    <n v="3178"/>
    <n v="4176.7"/>
    <n v="4089.2"/>
    <n v="4089.2"/>
    <n v="4089.2"/>
    <n v="4089.2"/>
    <n v="0.68456639566395672"/>
    <n v="0.81720559845559848"/>
    <n v="0.81720559845559848"/>
    <n v="0.1216932330827068"/>
    <n v="0.18478602894902454"/>
    <n v="0.18478602894902454"/>
    <n v="-0.10703904996767777"/>
    <n v="-7.9220874498679414E-2"/>
    <n v="-7.9220874498679414E-2"/>
    <n v="-7.9220874498679414E-2"/>
    <n v="-7.9220874498679414E-2"/>
    <n v="306.24"/>
    <n v="913.6"/>
    <n v="915"/>
    <n v="706.64"/>
    <n v="1509.3"/>
    <n v="1509.3"/>
    <n v="1129.3"/>
    <n v="1955.8"/>
    <n v="1955.8"/>
    <n v="1955.8"/>
    <n v="1955.8"/>
    <n v="1.1080525078369907"/>
    <n v="1.04151707530648"/>
    <n v="1.0383934426229509"/>
    <n v="-8.6423072568776085E-2"/>
    <n v="0.23575829854899633"/>
    <n v="0.23575829854899633"/>
    <n v="-0.42834499247321345"/>
    <n v="-4.63595459658451E-2"/>
    <n v="-4.63595459658451E-2"/>
    <n v="-4.63595459658451E-2"/>
    <n v="-4.63595459658451E-2"/>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n v="-0.31506849315068491"/>
    <n v="-0.31506849315068491"/>
    <n v="-0.31506849315068491"/>
    <n v="855.72"/>
    <n v="860.25"/>
    <n v="865"/>
    <n v="1100"/>
    <n v="1147.0899999999999"/>
    <n v="1150"/>
    <n v="1120.1199999999999"/>
    <n v="1403.44"/>
    <n v="1403.44"/>
    <n v="1403.44"/>
    <n v="1403.44"/>
    <n v="0.30671247604356566"/>
    <n v="0.62757337983144423"/>
    <n v="0.61863583815028889"/>
    <n v="1.6527272727272786E-2"/>
    <n v="0.22058426104316139"/>
    <n v="0.21749565217391295"/>
    <n v="-1.731957290290172E-3"/>
    <n v="-2.3656159151799602E-3"/>
    <n v="-2.3656159151799602E-3"/>
    <n v="-2.3656159151799602E-3"/>
    <n v="-2.3656159151799602E-3"/>
    <n v="26"/>
    <n v="8"/>
    <n v="22"/>
    <n v="6"/>
    <n v="22"/>
    <n v="6"/>
    <s v="No star"/>
    <s v="No star"/>
    <s v="No star"/>
    <s v="ODF++"/>
    <s v="ODF++"/>
    <s v="ODF++"/>
    <n v="645.57000000000005"/>
    <n v="1500"/>
    <n v="43.04"/>
    <n v="500"/>
    <n v="1500"/>
    <n v="33.33"/>
    <n v="1465.88"/>
    <n v="1500"/>
    <n v="97.73"/>
    <n v="1118.18"/>
    <n v="1500"/>
    <n v="74.55"/>
    <n v="3729.63"/>
    <n v="6000"/>
    <n v="62.16"/>
    <n v="1865.13"/>
    <n v="2400"/>
    <n v="0.77713750000000004"/>
    <x v="58"/>
    <n v="1865.13"/>
    <n v="2400"/>
    <n v="0.77713750000000004"/>
    <x v="58"/>
    <n v="1400.12"/>
    <n v="1800"/>
    <n v="0.77784444444444434"/>
    <x v="58"/>
    <n v="1400.12"/>
    <n v="1800"/>
    <n v="0.77784444444444434"/>
    <x v="58"/>
    <n v="500"/>
    <n v="1800"/>
    <n v="0.27777777777777779"/>
    <x v="58"/>
    <n v="500"/>
    <n v="1800"/>
    <n v="0.27777777777777779"/>
    <n v="0.13279330721731625"/>
    <n v="3765.25"/>
    <n v="6000"/>
    <n v="62.75"/>
    <n v="3765.25"/>
    <n v="6000"/>
    <n v="62.754166666666663"/>
    <n v="1145.57"/>
    <n v="3000"/>
    <n v="38.19"/>
    <n v="2365.13"/>
    <n v="4200"/>
    <n v="56.31"/>
    <n v="2365.13"/>
    <n v="4200"/>
    <n v="56.312619047619052"/>
  </r>
  <r>
    <n v="60"/>
    <x v="59"/>
    <x v="5"/>
    <s v="Aurangabad"/>
    <n v="27745"/>
    <x v="2"/>
    <n v="2214"/>
    <n v="2072"/>
    <n v="2072"/>
    <n v="3325"/>
    <n v="3178"/>
    <n v="3178"/>
    <n v="3400"/>
    <n v="3298.6"/>
    <n v="3298.6"/>
    <n v="4601.3999999999996"/>
    <n v="4601.3999999999996"/>
    <n v="0.57924119241192418"/>
    <n v="0.40851351351351356"/>
    <n v="0.40851351351351356"/>
    <n v="5.1560902255639113E-2"/>
    <n v="-8.1674008810572671E-2"/>
    <n v="-8.1674008810572671E-2"/>
    <n v="2.8364705882352959E-2"/>
    <n v="-0.11524889346995691"/>
    <n v="-0.11524889346995691"/>
    <n v="-0.365749554483418"/>
    <n v="-0.365749554483418"/>
    <n v="306.24"/>
    <n v="913.6"/>
    <n v="915"/>
    <n v="706.64"/>
    <n v="1509.3"/>
    <n v="1509.3"/>
    <n v="737.03"/>
    <n v="1543.8"/>
    <n v="1543.8"/>
    <n v="2033.9"/>
    <n v="2033.9"/>
    <n v="1.334933385579937"/>
    <n v="0.3836361646234675"/>
    <n v="0.38151912568306001"/>
    <n v="1.1901392505377516E-2"/>
    <n v="-0.16246604386139274"/>
    <n v="-0.16246604386139274"/>
    <n v="-2.9822395289201279E-2"/>
    <n v="-0.18118279569892476"/>
    <n v="-0.18118279569892476"/>
    <n v="-0.37848960125866571"/>
    <n v="-0.37848960125866571"/>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27146730238863176"/>
    <n v="0.10938680616099973"/>
    <n v="0.1032947976878613"/>
    <n v="-1.0890909090909107E-2"/>
    <n v="-0.16802517675160616"/>
    <n v="-0.17013043478260867"/>
    <n v="-2.4136044415344532E-2"/>
    <n v="-0.19449860312798045"/>
    <n v="-0.19449860312798045"/>
    <n v="-0.37699920358257277"/>
    <n v="-0.37699920358257277"/>
    <n v="55"/>
    <n v="44"/>
    <n v="116"/>
    <n v="70"/>
    <n v="116"/>
    <n v="70"/>
    <s v="No star"/>
    <s v="1 star"/>
    <s v="1 star"/>
    <s v="ODF+"/>
    <s v="ODF++"/>
    <s v="ODF++"/>
    <n v="715.05"/>
    <n v="1500"/>
    <n v="47.67"/>
    <n v="300"/>
    <n v="1500"/>
    <n v="20"/>
    <n v="1393.36"/>
    <n v="1500"/>
    <n v="92.89"/>
    <n v="1088.02"/>
    <n v="1500"/>
    <n v="72.53"/>
    <n v="3496.44"/>
    <n v="6000"/>
    <n v="58.27"/>
    <n v="1264.0899999999999"/>
    <n v="2400"/>
    <n v="0.52670416666666664"/>
    <x v="59"/>
    <n v="1264.0899999999999"/>
    <n v="2400"/>
    <n v="0.52670416666666664"/>
    <x v="59"/>
    <n v="954.35"/>
    <n v="1800"/>
    <n v="0.53019444444444441"/>
    <x v="59"/>
    <n v="954.35"/>
    <n v="1800"/>
    <n v="0.53019444444444441"/>
    <x v="59"/>
    <n v="700"/>
    <n v="1800"/>
    <n v="0.3888888888888889"/>
    <x v="59"/>
    <n v="700"/>
    <n v="1800"/>
    <n v="0.3888888888888889"/>
    <n v="0.23985416866545139"/>
    <n v="2918.44"/>
    <n v="6000"/>
    <n v="48.64"/>
    <n v="2918.44"/>
    <n v="6000"/>
    <n v="48.640666666666668"/>
    <n v="1015.05"/>
    <n v="3000"/>
    <n v="33.840000000000003"/>
    <n v="1964.09"/>
    <n v="4200"/>
    <n v="46.76"/>
    <n v="1964.09"/>
    <n v="4200"/>
    <n v="46.764047619047616"/>
  </r>
  <r>
    <n v="61"/>
    <x v="60"/>
    <x v="5"/>
    <s v="Aurangabad"/>
    <n v="40759"/>
    <x v="2"/>
    <n v="2214"/>
    <n v="2072"/>
    <n v="2072"/>
    <n v="3325"/>
    <n v="3178"/>
    <n v="3178"/>
    <n v="3400"/>
    <n v="3298.6"/>
    <n v="3298.6"/>
    <n v="4601.3999999999996"/>
    <n v="4601.3999999999996"/>
    <n v="0.41965221318879864"/>
    <n v="0.43976351351351356"/>
    <n v="0.43976351351351356"/>
    <n v="-5.4703759398496199E-2"/>
    <n v="-6.1299559471365624E-2"/>
    <n v="-6.1299559471365624E-2"/>
    <n v="-7.5555882352941139E-2"/>
    <n v="-9.5619353665191253E-2"/>
    <n v="-9.5619353665191253E-2"/>
    <n v="-0.35167775024992387"/>
    <n v="-0.35167775024992387"/>
    <n v="306.24"/>
    <n v="913.6"/>
    <n v="915"/>
    <n v="706.64"/>
    <n v="1509.3"/>
    <n v="1509.3"/>
    <n v="737.03"/>
    <n v="1543.8"/>
    <n v="1543.8"/>
    <n v="2033.9"/>
    <n v="2033.9"/>
    <n v="3.0237722048066844E-2"/>
    <n v="0.31234676007005252"/>
    <n v="0.3103387978142077"/>
    <n v="-0.55352088758066342"/>
    <n v="-0.20561849864175441"/>
    <n v="-0.20561849864175441"/>
    <n v="-0.57193058627192916"/>
    <n v="-0.22337090296670548"/>
    <n v="-0.22337090296670548"/>
    <n v="-0.41051182457347951"/>
    <n v="-0.41051182457347951"/>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36369373159444679"/>
    <n v="0.26035454809648362"/>
    <n v="0.25343352601156072"/>
    <n v="6.0854545454545501E-2"/>
    <n v="-5.4808253929508492E-2"/>
    <n v="-5.7199999999999973E-2"/>
    <n v="4.664866852627518E-2"/>
    <n v="-8.4884241089138113E-2"/>
    <n v="-8.4884241089138113E-2"/>
    <n v="-0.2922199156580888"/>
    <n v="-0.2922199156580888"/>
    <n v="88"/>
    <n v="64"/>
    <n v="106"/>
    <n v="66"/>
    <n v="106"/>
    <n v="66"/>
    <s v="No star"/>
    <s v="1 star"/>
    <s v="1 star"/>
    <s v="ODF+"/>
    <s v="ODF++"/>
    <s v="ODF++"/>
    <n v="315.5"/>
    <n v="1500"/>
    <n v="21.03"/>
    <n v="300"/>
    <n v="1500"/>
    <n v="20"/>
    <n v="1360.66"/>
    <n v="1500"/>
    <n v="90.71"/>
    <n v="1166.94"/>
    <n v="1500"/>
    <n v="77.8"/>
    <n v="3143.11"/>
    <n v="6000"/>
    <n v="52.39"/>
    <n v="1198.96"/>
    <n v="2400"/>
    <n v="0.49956666666666666"/>
    <x v="60"/>
    <n v="1198.96"/>
    <n v="2400"/>
    <n v="0.49956666666666666"/>
    <x v="60"/>
    <n v="1084.22"/>
    <n v="1800"/>
    <n v="0.60234444444444446"/>
    <x v="60"/>
    <n v="1084.22"/>
    <n v="1800"/>
    <n v="0.60234444444444446"/>
    <x v="60"/>
    <n v="700"/>
    <n v="1800"/>
    <n v="0.3888888888888889"/>
    <x v="60"/>
    <n v="700"/>
    <n v="1800"/>
    <n v="0.3888888888888889"/>
    <n v="0.23464814510641294"/>
    <n v="2983.19"/>
    <n v="6000"/>
    <n v="49.72"/>
    <n v="2983.19"/>
    <n v="6000"/>
    <n v="49.719833333333334"/>
    <n v="615.5"/>
    <n v="3000"/>
    <n v="20.52"/>
    <n v="1898.96"/>
    <n v="4200"/>
    <n v="45.21"/>
    <n v="1898.96"/>
    <n v="4200"/>
    <n v="45.213333333333331"/>
  </r>
  <r>
    <n v="62"/>
    <x v="61"/>
    <x v="5"/>
    <s v="Aurangabad"/>
    <n v="15749"/>
    <x v="3"/>
    <n v="2214"/>
    <n v="2072"/>
    <n v="2072"/>
    <n v="3325"/>
    <n v="3178"/>
    <n v="3178"/>
    <n v="3070.1"/>
    <n v="2928.3"/>
    <n v="2928.3"/>
    <n v="4349.2"/>
    <n v="4349.2"/>
    <n v="0.79222673893405593"/>
    <n v="0.46403957528957518"/>
    <n v="0.46403957528957518"/>
    <n v="0.19338045112781949"/>
    <n v="-4.5471994965387105E-2"/>
    <n v="-4.5471994965387105E-2"/>
    <n v="0.29246278622846156"/>
    <n v="3.5921865929037185E-2"/>
    <n v="3.5921865929037185E-2"/>
    <n v="-0.30251770440540793"/>
    <n v="-0.30251770440540793"/>
    <n v="306.24"/>
    <n v="913.6"/>
    <n v="915"/>
    <n v="706.64"/>
    <n v="1509.3"/>
    <n v="1509.3"/>
    <n v="593.21"/>
    <n v="1412.08"/>
    <n v="1412.08"/>
    <n v="1984.11"/>
    <n v="1984.11"/>
    <n v="2.1400208986415881"/>
    <n v="0.56908931698774079"/>
    <n v="0.56668852459016394"/>
    <n v="0.36080606815351529"/>
    <n v="-5.0208706022659491E-2"/>
    <n v="-5.0208706022659491E-2"/>
    <n v="0.62101110905075763"/>
    <n v="1.518327573508587E-2"/>
    <n v="1.518327573508587E-2"/>
    <n v="-0.27749973539773498"/>
    <n v="-0.27749973539773498"/>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17802552236713"/>
    <n v="0.27867480383609416"/>
    <n v="0.27165317919075149"/>
    <n v="2.515454545454552E-2"/>
    <n v="-4.106914017208755E-2"/>
    <n v="-4.3495652173913026E-2"/>
    <n v="6.7313425772561761E-2"/>
    <n v="3.5460458811458116E-2"/>
    <n v="3.5460458811458116E-2"/>
    <n v="-0.25924778612074484"/>
    <n v="-0.25924778612074484"/>
    <n v="25"/>
    <n v="19"/>
    <n v="144"/>
    <n v="78"/>
    <n v="144"/>
    <n v="78"/>
    <s v="No star"/>
    <s v="No star"/>
    <s v="No star"/>
    <s v="ODF++"/>
    <s v="ODF++"/>
    <s v="ODF++"/>
    <n v="961.6"/>
    <n v="1500"/>
    <n v="64.11"/>
    <n v="500"/>
    <n v="1500"/>
    <n v="33.33"/>
    <n v="1378.72"/>
    <n v="1500"/>
    <n v="91.91"/>
    <n v="1127.67"/>
    <n v="1500"/>
    <n v="75.180000000000007"/>
    <n v="3967.99"/>
    <n v="6000"/>
    <n v="66.13"/>
    <n v="1433.52"/>
    <n v="2400"/>
    <n v="0.59729999999999994"/>
    <x v="61"/>
    <n v="1433.52"/>
    <n v="2400"/>
    <n v="0.59729999999999994"/>
    <x v="61"/>
    <n v="1099.98"/>
    <n v="1800"/>
    <n v="0.61109999999999998"/>
    <x v="61"/>
    <n v="1099.98"/>
    <n v="1800"/>
    <n v="0.61109999999999998"/>
    <x v="61"/>
    <n v="500"/>
    <n v="1800"/>
    <n v="0.27777777777777779"/>
    <x v="61"/>
    <n v="500"/>
    <n v="1800"/>
    <n v="0.27777777777777779"/>
    <n v="0.16482665181029113"/>
    <n v="3033.49"/>
    <n v="6000"/>
    <n v="50.56"/>
    <n v="3033.49"/>
    <n v="6000"/>
    <n v="50.558166666666658"/>
    <n v="1461.6"/>
    <n v="3000"/>
    <n v="48.72"/>
    <n v="1933.52"/>
    <n v="4200"/>
    <n v="46.04"/>
    <n v="1933.52"/>
    <n v="4200"/>
    <n v="46.036190476190477"/>
  </r>
  <r>
    <n v="63"/>
    <x v="62"/>
    <x v="5"/>
    <s v="Aurangabad"/>
    <n v="41536"/>
    <x v="2"/>
    <n v="2214"/>
    <n v="2072"/>
    <n v="2072"/>
    <n v="3325"/>
    <n v="3178"/>
    <n v="3178"/>
    <n v="3400"/>
    <n v="3298.6"/>
    <n v="3298.6"/>
    <n v="4601.3999999999996"/>
    <n v="4601.3999999999996"/>
    <n v="0.88238482384823869"/>
    <n v="0.84046814671814662"/>
    <n v="0.84046814671814662"/>
    <n v="0.25341353383458659"/>
    <n v="0.19995280050346123"/>
    <n v="0.19995280050346123"/>
    <n v="0.22576470588235306"/>
    <n v="0.15608136785302854"/>
    <n v="0.15608136785302854"/>
    <n v="-0.17124136132481416"/>
    <n v="-0.17124136132481416"/>
    <n v="306.24"/>
    <n v="913.6"/>
    <n v="915"/>
    <n v="706.64"/>
    <n v="1509.3"/>
    <n v="1509.3"/>
    <n v="737.03"/>
    <n v="1543.8"/>
    <n v="1543.8"/>
    <n v="2033.9"/>
    <n v="2033.9"/>
    <n v="2.79878526645768"/>
    <n v="1.0236865148861645"/>
    <n v="1.0205901639344261"/>
    <n v="0.64629797350843421"/>
    <n v="0.22496521566289007"/>
    <n v="0.22496521566289007"/>
    <n v="0.57841607532936234"/>
    <n v="0.19759036144578312"/>
    <n v="0.19759036144578312"/>
    <n v="-9.0987757510202161E-2"/>
    <n v="-9.0987757510202161E-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4454143878838871"/>
    <n v="0.4700494042429525"/>
    <n v="0.46197687861271663"/>
    <n v="0.12442727272727262"/>
    <n v="0.10245054877995623"/>
    <n v="9.9660869565217303E-2"/>
    <n v="0.1093700949835414"/>
    <n v="6.7370588880729873E-2"/>
    <n v="6.7370588880729873E-2"/>
    <n v="-0.17446111263431385"/>
    <n v="-0.17446111263431385"/>
    <n v="24"/>
    <n v="23"/>
    <n v="33"/>
    <n v="32"/>
    <n v="33"/>
    <n v="32"/>
    <s v="1 star"/>
    <s v="1 star"/>
    <s v="1 star"/>
    <s v="ODF+"/>
    <s v="ODF++"/>
    <s v="ODF++"/>
    <n v="1163.3399999999999"/>
    <n v="1500"/>
    <n v="77.56"/>
    <n v="500"/>
    <n v="1500"/>
    <n v="33.33"/>
    <n v="1267.3900000000001"/>
    <n v="1500"/>
    <n v="84.49"/>
    <n v="1236.8699999999999"/>
    <n v="1500"/>
    <n v="82.46"/>
    <n v="4167.6000000000004"/>
    <n v="6000"/>
    <n v="69.459999999999994"/>
    <n v="1848.84"/>
    <n v="2400"/>
    <n v="0.77034999999999998"/>
    <x v="62"/>
    <n v="1848.84"/>
    <n v="2400"/>
    <n v="0.77034999999999998"/>
    <x v="62"/>
    <n v="1264.6099999999999"/>
    <n v="1800"/>
    <n v="0.70256111111111108"/>
    <x v="62"/>
    <n v="1264.6099999999999"/>
    <n v="1800"/>
    <n v="0.70256111111111108"/>
    <x v="62"/>
    <n v="700"/>
    <n v="1800"/>
    <n v="0.3888888888888889"/>
    <x v="62"/>
    <n v="700"/>
    <n v="1800"/>
    <n v="0.3888888888888889"/>
    <n v="0.18356081763232768"/>
    <n v="3813.45"/>
    <n v="6000"/>
    <n v="63.56"/>
    <n v="3813.45"/>
    <n v="6000"/>
    <n v="63.557499999999997"/>
    <n v="1663.34"/>
    <n v="3000"/>
    <n v="55.44"/>
    <n v="2548.84"/>
    <n v="4200"/>
    <n v="60.69"/>
    <n v="2548.84"/>
    <n v="4200"/>
    <n v="60.686666666666667"/>
  </r>
  <r>
    <n v="64"/>
    <x v="63"/>
    <x v="5"/>
    <s v="Aurangabad"/>
    <n v="16665"/>
    <x v="3"/>
    <n v="2214"/>
    <n v="2072"/>
    <n v="2072"/>
    <n v="3325"/>
    <n v="3178"/>
    <n v="3178"/>
    <n v="3070.1"/>
    <n v="2928.3"/>
    <n v="2928.3"/>
    <n v="4349.2"/>
    <n v="4349.2"/>
    <n v="0.49066847335140024"/>
    <n v="0.43645270270270264"/>
    <n v="0.43645270270270264"/>
    <n v="-7.416541353383415E-3"/>
    <n v="-6.3458149779735712E-2"/>
    <n v="-6.3458149779735712E-2"/>
    <n v="7.4994299859939495E-2"/>
    <n v="1.6402007990984444E-2"/>
    <n v="1.6402007990984444E-2"/>
    <n v="-0.31566035132898002"/>
    <n v="-0.31566035132898002"/>
    <n v="306.24"/>
    <n v="913.6"/>
    <n v="915"/>
    <n v="706.64"/>
    <n v="1509.3"/>
    <n v="1509.3"/>
    <n v="593.21"/>
    <n v="1412.08"/>
    <n v="1412.08"/>
    <n v="1984.11"/>
    <n v="1984.11"/>
    <n v="0.3576933124346916"/>
    <n v="0.4756457968476358"/>
    <n v="0.47338797814207662"/>
    <n v="-0.4116098720706442"/>
    <n v="-0.10677135095739738"/>
    <n v="-0.10677135095739738"/>
    <n v="-0.29910149862611901"/>
    <n v="-4.5273638887315053E-2"/>
    <n v="-4.5273638887315053E-2"/>
    <n v="-0.32052658370755643"/>
    <n v="-0.32052658370755643"/>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n v="0.54225786551511412"/>
    <n v="-0.36363636363636365"/>
    <n v="-0.36363636363636365"/>
    <n v="855.72"/>
    <n v="860.25"/>
    <n v="865"/>
    <n v="1100"/>
    <n v="1147.0899999999999"/>
    <n v="1150"/>
    <n v="1056.55"/>
    <n v="1062.31"/>
    <n v="1062.31"/>
    <n v="1484.95"/>
    <n v="1484.95"/>
    <n v="0.33855700462768196"/>
    <n v="7.8965417029933108E-2"/>
    <n v="7.3040462427745603E-2"/>
    <n v="4.1300000000000059E-2"/>
    <n v="-0.19083942846681601"/>
    <n v="-0.19288695652173918"/>
    <n v="8.4122852680895477E-2"/>
    <n v="-0.12626257871995933"/>
    <n v="-0.12626257871995933"/>
    <n v="-0.37494191723627063"/>
    <n v="-0.37494191723627063"/>
    <n v="90"/>
    <n v="60"/>
    <n v="162"/>
    <n v="86"/>
    <n v="162"/>
    <n v="86"/>
    <s v="1 star"/>
    <s v="1 star"/>
    <s v="1 star"/>
    <s v="ODF+"/>
    <s v="ODF++"/>
    <s v="ODF++"/>
    <n v="415.78"/>
    <n v="1500"/>
    <n v="27.72"/>
    <n v="500"/>
    <n v="1500"/>
    <n v="33.33"/>
    <n v="1239.1300000000001"/>
    <n v="1500"/>
    <n v="82.61"/>
    <n v="1145.43"/>
    <n v="1500"/>
    <n v="76.36"/>
    <n v="3300.34"/>
    <n v="6000"/>
    <n v="55.01"/>
    <n v="1348.15"/>
    <n v="2400"/>
    <n v="0.56172916666666672"/>
    <x v="63"/>
    <n v="1348.15"/>
    <n v="2400"/>
    <n v="0.56172916666666672"/>
    <x v="63"/>
    <n v="928.18"/>
    <n v="1800"/>
    <n v="0.51565555555555553"/>
    <x v="63"/>
    <n v="928.18"/>
    <n v="1800"/>
    <n v="0.51565555555555553"/>
    <x v="63"/>
    <n v="700"/>
    <n v="1800"/>
    <n v="0.3888888888888889"/>
    <x v="63"/>
    <n v="700"/>
    <n v="1800"/>
    <n v="0.3888888888888889"/>
    <n v="0.2351889743408829"/>
    <n v="2976.33"/>
    <n v="6000"/>
    <n v="49.61"/>
    <n v="2976.33"/>
    <n v="6000"/>
    <n v="49.605499999999999"/>
    <n v="915.78"/>
    <n v="3000"/>
    <n v="30.53"/>
    <n v="2048.15"/>
    <n v="4200"/>
    <n v="48.77"/>
    <n v="2048.15"/>
    <n v="4200"/>
    <n v="48.765476190476193"/>
  </r>
  <r>
    <n v="65"/>
    <x v="64"/>
    <x v="5"/>
    <s v="Aurangabad"/>
    <n v="58230"/>
    <x v="1"/>
    <n v="2214"/>
    <n v="2072"/>
    <n v="2072"/>
    <n v="3325"/>
    <n v="3178"/>
    <n v="3178"/>
    <n v="3595.3"/>
    <n v="3469.2"/>
    <n v="3469.2"/>
    <n v="4328.8"/>
    <n v="4328.8"/>
    <n v="0.60599819331526639"/>
    <n v="0.85101833976833974"/>
    <n v="0.85101833976833974"/>
    <n v="6.937744360902251E-2"/>
    <n v="0.20683134046570167"/>
    <n v="0.20683134046570167"/>
    <n v="-1.1019942702973422E-2"/>
    <n v="0.10553153464775746"/>
    <n v="0.10553153464775746"/>
    <n v="-0.11400157087414531"/>
    <n v="-0.11400157087414531"/>
    <n v="306.24"/>
    <n v="913.6"/>
    <n v="915"/>
    <n v="706.64"/>
    <n v="1509.3"/>
    <n v="1509.3"/>
    <n v="829.22"/>
    <n v="1623.2"/>
    <n v="1623.2"/>
    <n v="1999.6"/>
    <n v="1999.6"/>
    <n v="1.3019527168234066"/>
    <n v="0.78473073555166373"/>
    <n v="0.78199999999999992"/>
    <n v="-2.3915996830068224E-3"/>
    <n v="8.0322003577817547E-2"/>
    <n v="8.0322003577817547E-2"/>
    <n v="-0.14986372735824025"/>
    <n v="4.5157713159191268E-3"/>
    <n v="4.5157713159191268E-3"/>
    <n v="-0.18457191438287654"/>
    <n v="-0.18457191438287654"/>
    <n v="232.44"/>
    <n v="298.10000000000002"/>
    <n v="295"/>
    <n v="421.09"/>
    <n v="522.70000000000005"/>
    <n v="525"/>
    <n v="448.93"/>
    <n v="602.08000000000004"/>
    <n v="602.08000000000004"/>
    <n v="1100"/>
    <n v="1100"/>
    <n v="0.29065565307176044"/>
    <n v="2.6900369003690034"/>
    <n v="2.7288135593220337"/>
    <n v="-0.2875632287634472"/>
    <n v="1.1044576238760282"/>
    <n v="1.0952380952380953"/>
    <n v="-0.33174436994631679"/>
    <n v="0.82699973425458395"/>
    <n v="0.82699973425458395"/>
    <n v="0"/>
    <n v="0"/>
    <n v="855.72"/>
    <n v="860.25"/>
    <n v="865"/>
    <n v="1100"/>
    <n v="1147.0899999999999"/>
    <n v="1150"/>
    <n v="1163.58"/>
    <n v="1243.93"/>
    <n v="1243.93"/>
    <n v="1508.87"/>
    <n v="1508.87"/>
    <n v="0.38241480858224652"/>
    <n v="0.28425457715780295"/>
    <n v="0.27720231213872831"/>
    <n v="7.5418181818181856E-2"/>
    <n v="-3.6884638520081205E-2"/>
    <n v="-3.9321739130434803E-2"/>
    <n v="1.6655494250502854E-2"/>
    <n v="-0.11186320773676982"/>
    <n v="-0.11186320773676982"/>
    <n v="-0.2678096853937052"/>
    <n v="-0.2678096853937052"/>
    <n v="33"/>
    <n v="21"/>
    <n v="17"/>
    <n v="16"/>
    <n v="17"/>
    <n v="16"/>
    <s v="No star"/>
    <s v="3 star"/>
    <s v="3 star"/>
    <s v="ODF+"/>
    <s v="ODF++"/>
    <s v="ODF++"/>
    <n v="704.95"/>
    <n v="1500"/>
    <n v="47"/>
    <n v="300"/>
    <n v="1500"/>
    <n v="20"/>
    <n v="1367.77"/>
    <n v="1500"/>
    <n v="91.18"/>
    <n v="1182.96"/>
    <n v="1500"/>
    <n v="78.86"/>
    <n v="3555.68"/>
    <n v="6000"/>
    <n v="59.26"/>
    <n v="1630.53"/>
    <n v="2400"/>
    <n v="0.67938750000000003"/>
    <x v="64"/>
    <n v="1630.53"/>
    <n v="2400"/>
    <n v="0.67938750000000003"/>
    <x v="64"/>
    <n v="1104.78"/>
    <n v="1800"/>
    <n v="0.61376666666666668"/>
    <x v="64"/>
    <n v="1104.78"/>
    <n v="1800"/>
    <n v="0.61376666666666668"/>
    <x v="64"/>
    <n v="1100"/>
    <n v="1800"/>
    <n v="0.61111111111111116"/>
    <x v="64"/>
    <n v="1100"/>
    <n v="1800"/>
    <n v="0.61111111111111116"/>
    <n v="0.28680862824647813"/>
    <n v="3835.31"/>
    <n v="6000"/>
    <n v="63.92"/>
    <n v="3835.31"/>
    <n v="6000"/>
    <n v="63.921833333333332"/>
    <n v="1004.95"/>
    <n v="3000"/>
    <n v="33.5"/>
    <n v="2730.53"/>
    <n v="4200"/>
    <n v="65.010000000000005"/>
    <n v="2730.53"/>
    <n v="4200"/>
    <n v="65.01261904761904"/>
  </r>
  <r>
    <n v="66"/>
    <x v="65"/>
    <x v="5"/>
    <s v="Aurangabad"/>
    <n v="1250"/>
    <x v="3"/>
    <n v="2214"/>
    <n v="2072"/>
    <n v="2072"/>
    <n v="3325"/>
    <n v="3178"/>
    <n v="3178"/>
    <n v="3070.1"/>
    <n v="2928.3"/>
    <n v="2928.3"/>
    <n v="4349.2"/>
    <n v="4349.2"/>
    <n v="0.44289069557362237"/>
    <n v="-0.10988416988416992"/>
    <n v="-0.10988416988416992"/>
    <n v="-3.9230075187969941E-2"/>
    <n v="-0.41966016362492137"/>
    <n v="-0.41966016362492137"/>
    <n v="4.0539396110875883E-2"/>
    <n v="-0.37017382098828677"/>
    <n v="-0.37017382098828677"/>
    <n v="-0.57594040283270487"/>
    <n v="-0.57594040283270487"/>
    <n v="306.24"/>
    <n v="913.6"/>
    <n v="915"/>
    <n v="706.64"/>
    <n v="1509.3"/>
    <n v="1509.3"/>
    <n v="593.21"/>
    <n v="1412.08"/>
    <n v="1412.08"/>
    <n v="1984.11"/>
    <n v="1984.11"/>
    <n v="0.81152037617554851"/>
    <n v="8.6482049036777572E-2"/>
    <n v="8.481967213114755E-2"/>
    <n v="-0.21493263896750819"/>
    <n v="-0.34233750745378649"/>
    <n v="-0.34233750745378649"/>
    <n v="-6.4816843950708927E-2"/>
    <n v="-0.29705824032632705"/>
    <n v="-0.29705824032632705"/>
    <n v="-0.49972027760557625"/>
    <n v="-0.49972027760557625"/>
    <n v="232.44"/>
    <n v="298.10000000000002"/>
    <n v="295"/>
    <n v="421.09"/>
    <n v="522.70000000000005"/>
    <n v="525"/>
    <n v="365.77"/>
    <n v="453.88"/>
    <n v="453.88"/>
    <n v="1100"/>
    <n v="1100"/>
    <n v="0.29065565307176044"/>
    <n v="-1"/>
    <n v="-1"/>
    <n v="-0.2875632287634472"/>
    <n v="-1"/>
    <n v="-1"/>
    <n v="-0.17981245044700217"/>
    <n v="-1"/>
    <n v="-1"/>
    <n v="-1"/>
    <n v="-1"/>
    <n v="855.72"/>
    <n v="860.25"/>
    <n v="865"/>
    <n v="1100"/>
    <n v="1147.0899999999999"/>
    <n v="1150"/>
    <n v="1056.55"/>
    <n v="1062.31"/>
    <n v="1062.31"/>
    <n v="1484.95"/>
    <n v="1484.95"/>
    <n v="0.2863670359463375"/>
    <n v="-9.927346701540208E-3"/>
    <n v="-1.536416184971094E-2"/>
    <n v="6.9999999999998351E-4"/>
    <n v="-0.25750377041034261"/>
    <n v="-0.25938260869565216"/>
    <n v="4.1853201457574207E-2"/>
    <n v="-0.19824721597273859"/>
    <n v="-0.19824721597273859"/>
    <n v="-0.42643860062628369"/>
    <n v="-0.42643860062628369"/>
    <n v="108"/>
    <n v="72"/>
    <n v="492"/>
    <n v="185"/>
    <n v="492"/>
    <n v="185"/>
    <s v="No star"/>
    <s v="No star"/>
    <s v="No star"/>
    <s v="ODF+"/>
    <s v="No ODF"/>
    <s v="No ODF"/>
    <n v="554.76"/>
    <n v="1500"/>
    <n v="36.979999999999997"/>
    <n v="300"/>
    <n v="1500"/>
    <n v="20"/>
    <n v="1239.02"/>
    <n v="1500"/>
    <n v="82.6"/>
    <n v="1100.77"/>
    <n v="1500"/>
    <n v="73.38"/>
    <n v="3194.56"/>
    <n v="6000"/>
    <n v="53.24"/>
    <n v="992.61"/>
    <n v="2400"/>
    <n v="0.4135875"/>
    <x v="65"/>
    <n v="992.61"/>
    <n v="2400"/>
    <n v="0.4135875"/>
    <x v="65"/>
    <n v="851.71"/>
    <n v="1800"/>
    <n v="0.47317222222222222"/>
    <x v="65"/>
    <n v="851.71"/>
    <n v="1800"/>
    <n v="0.47317222222222222"/>
    <x v="65"/>
    <n v="0"/>
    <n v="1800"/>
    <n v="0"/>
    <x v="38"/>
    <n v="0"/>
    <n v="1800"/>
    <n v="0"/>
    <n v="0"/>
    <n v="1844.32"/>
    <n v="6000"/>
    <n v="30.74"/>
    <n v="1844.32"/>
    <n v="6000"/>
    <n v="30.738666666666663"/>
    <n v="854.76"/>
    <n v="3000"/>
    <n v="28.49"/>
    <n v="992.61"/>
    <n v="4200"/>
    <n v="23.63"/>
    <n v="992.61"/>
    <n v="4200"/>
    <n v="23.633571428571429"/>
  </r>
  <r>
    <n v="67"/>
    <x v="66"/>
    <x v="5"/>
    <s v="Aurangabad"/>
    <n v="41296"/>
    <x v="2"/>
    <n v="2214"/>
    <n v="2072"/>
    <n v="2072"/>
    <n v="3325"/>
    <n v="3178"/>
    <n v="3178"/>
    <n v="3400"/>
    <n v="3298.6"/>
    <n v="3298.6"/>
    <n v="4601.3999999999996"/>
    <n v="4601.3999999999996"/>
    <n v="0.92403794037940368"/>
    <n v="0.94836872586872589"/>
    <n v="0.94836872586872589"/>
    <n v="0.28114887218045104"/>
    <n v="0.27030207677784768"/>
    <n v="0.27030207677784768"/>
    <n v="0.25288823529411758"/>
    <n v="0.22385860668162252"/>
    <n v="0.22385860668162252"/>
    <n v="-0.12265397487721122"/>
    <n v="-0.12265397487721122"/>
    <n v="306.24"/>
    <n v="913.6"/>
    <n v="915"/>
    <n v="706.64"/>
    <n v="1509.3"/>
    <n v="1509.3"/>
    <n v="737.03"/>
    <n v="1543.8"/>
    <n v="1543.8"/>
    <n v="2033.9"/>
    <n v="2033.9"/>
    <n v="2.0135841170323929"/>
    <n v="1.1018717162872154"/>
    <n v="1.098655737704918"/>
    <n v="0.30601154760557003"/>
    <n v="0.27229179089644207"/>
    <n v="0.27229179089644207"/>
    <n v="0.25216069902174948"/>
    <n v="0.24385930820054413"/>
    <n v="0.24385930820054413"/>
    <n v="-5.5868036776636071E-2"/>
    <n v="-5.5868036776636071E-2"/>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n v="0.22807017543859648"/>
    <n v="-0.36363636363636365"/>
    <n v="-0.36363636363636365"/>
    <n v="855.72"/>
    <n v="860.25"/>
    <n v="865"/>
    <n v="1100"/>
    <n v="1147.0899999999999"/>
    <n v="1150"/>
    <n v="1114.93"/>
    <n v="1184.79"/>
    <n v="1184.79"/>
    <n v="1531.86"/>
    <n v="1531.86"/>
    <n v="0.40104239704576272"/>
    <n v="0.6469049694856146"/>
    <n v="0.63786127167630058"/>
    <n v="8.9909090909090994E-2"/>
    <n v="0.23508181572500858"/>
    <n v="0.23195652173913042"/>
    <n v="7.5314145282663503E-2"/>
    <n v="0.19578153090421091"/>
    <n v="0.19578153090421091"/>
    <n v="-7.5143942657945176E-2"/>
    <n v="-7.5143942657945176E-2"/>
    <n v="19"/>
    <n v="18"/>
    <n v="22"/>
    <n v="21"/>
    <n v="22"/>
    <n v="21"/>
    <s v="1 star"/>
    <s v="1 star"/>
    <s v="1 star"/>
    <s v="ODF++"/>
    <s v="ODF++"/>
    <s v="ODF++"/>
    <n v="922.88"/>
    <n v="1500"/>
    <n v="61.53"/>
    <n v="700"/>
    <n v="1500"/>
    <n v="46.67"/>
    <n v="1438.04"/>
    <n v="1500"/>
    <n v="95.87"/>
    <n v="1198.9000000000001"/>
    <n v="1500"/>
    <n v="79.930000000000007"/>
    <n v="4259.82"/>
    <n v="6000"/>
    <n v="71"/>
    <n v="1920.27"/>
    <n v="2400"/>
    <n v="0.8001125"/>
    <x v="66"/>
    <n v="1920.27"/>
    <n v="2400"/>
    <n v="0.8001125"/>
    <x v="66"/>
    <n v="1416.75"/>
    <n v="1800"/>
    <n v="0.78708333333333336"/>
    <x v="66"/>
    <n v="1416.75"/>
    <n v="1800"/>
    <n v="0.78708333333333336"/>
    <x v="66"/>
    <n v="700"/>
    <n v="1800"/>
    <n v="0.3888888888888889"/>
    <x v="65"/>
    <n v="700"/>
    <n v="1800"/>
    <n v="0.3888888888888889"/>
    <n v="0.17339522717251835"/>
    <n v="4037.02"/>
    <n v="6000"/>
    <n v="67.28"/>
    <n v="4037.02"/>
    <n v="6000"/>
    <n v="67.283666666666662"/>
    <n v="1622.88"/>
    <n v="3000"/>
    <n v="54.1"/>
    <n v="2620.27"/>
    <n v="4200"/>
    <n v="62.39"/>
    <n v="2620.27"/>
    <n v="4200"/>
    <n v="62.387380952380958"/>
  </r>
  <r>
    <n v="68"/>
    <x v="67"/>
    <x v="6"/>
    <s v="Aurangabad"/>
    <n v="73975"/>
    <x v="1"/>
    <n v="2214"/>
    <n v="2072"/>
    <n v="2072"/>
    <n v="3325"/>
    <n v="3178"/>
    <n v="3178"/>
    <n v="3595.3"/>
    <n v="3469.2"/>
    <n v="3469.2"/>
    <n v="4328.8"/>
    <n v="4328.8"/>
    <n v="0.43490514905149058"/>
    <n v="0.41892374517374525"/>
    <n v="0.41892374517374525"/>
    <n v="-4.4547368421052599E-2"/>
    <n v="-7.4886721208307042E-2"/>
    <n v="-7.4886721208307042E-2"/>
    <n v="-0.11637971796512114"/>
    <n v="-0.15253949037242004"/>
    <n v="-0.15253949037242004"/>
    <n v="-0.32082563296987615"/>
    <n v="-0.32082563296987615"/>
    <n v="306.24"/>
    <n v="913.6"/>
    <n v="915"/>
    <n v="706.64"/>
    <n v="1509.3"/>
    <n v="1509.3"/>
    <n v="829.22"/>
    <n v="1623.2"/>
    <n v="1623.2"/>
    <n v="1999.6"/>
    <n v="1999.6"/>
    <n v="1.6914511494252873"/>
    <n v="0.62348949211908933"/>
    <n v="0.62100546448087435"/>
    <n v="0.16640722291407228"/>
    <n v="-1.7279533558603278E-2"/>
    <n v="-1.7279533558603278E-2"/>
    <n v="-6.0177033839029555E-3"/>
    <n v="-8.6237062592410069E-2"/>
    <n v="-8.6237062592410069E-2"/>
    <n v="-0.2582416483296659"/>
    <n v="-0.2582416483296659"/>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20091852475108687"/>
    <n v="0.11222319093286831"/>
    <n v="0.10611560693641614"/>
    <n v="-6.5772727272727191E-2"/>
    <n v="-0.16589805507850297"/>
    <n v="-0.16800869565217394"/>
    <n v="-0.11682050224307726"/>
    <n v="-0.23083292468225711"/>
    <n v="-0.23083292468225711"/>
    <n v="-0.36588970554123285"/>
    <n v="-0.36588970554123285"/>
    <n v="59"/>
    <n v="34"/>
    <n v="69"/>
    <n v="38"/>
    <n v="69"/>
    <n v="38"/>
    <s v="No star"/>
    <s v="No star"/>
    <s v="No star"/>
    <s v="ODF+"/>
    <s v="ODF++"/>
    <s v="ODF++"/>
    <n v="824.23"/>
    <n v="1500"/>
    <n v="54.95"/>
    <n v="300"/>
    <n v="1500"/>
    <n v="20"/>
    <n v="1025"/>
    <n v="1500"/>
    <n v="68.33"/>
    <n v="1027.6500000000001"/>
    <n v="1500"/>
    <n v="68.510000000000005"/>
    <n v="3176.88"/>
    <n v="6000"/>
    <n v="52.95"/>
    <n v="1483.22"/>
    <n v="2400"/>
    <n v="0.61800833333333338"/>
    <x v="67"/>
    <n v="1483.22"/>
    <n v="2400"/>
    <n v="0.61800833333333338"/>
    <x v="67"/>
    <n v="956.79"/>
    <n v="1800"/>
    <n v="0.53154999999999997"/>
    <x v="67"/>
    <n v="956.79"/>
    <n v="1800"/>
    <n v="0.53154999999999997"/>
    <x v="67"/>
    <n v="500"/>
    <n v="1800"/>
    <n v="0.27777777777777779"/>
    <x v="66"/>
    <n v="500"/>
    <n v="1800"/>
    <n v="0.27777777777777779"/>
    <n v="0.17006744875017429"/>
    <n v="2940.01"/>
    <n v="6000"/>
    <n v="49"/>
    <n v="2940.01"/>
    <n v="6000"/>
    <n v="49.000166666666672"/>
    <n v="1124.23"/>
    <n v="3000"/>
    <n v="37.47"/>
    <n v="1983.22"/>
    <n v="4200"/>
    <n v="47.22"/>
    <n v="1983.22"/>
    <n v="4200"/>
    <n v="47.219523809523814"/>
  </r>
  <r>
    <n v="69"/>
    <x v="68"/>
    <x v="6"/>
    <s v="Aurangabad"/>
    <n v="11972"/>
    <x v="3"/>
    <n v="2214"/>
    <n v="2072"/>
    <n v="2072"/>
    <n v="3325"/>
    <n v="3178"/>
    <n v="3178"/>
    <n v="3070.1"/>
    <n v="2928.3"/>
    <n v="2928.3"/>
    <n v="4349.2"/>
    <n v="4349.2"/>
    <n v="0.20031165311653107"/>
    <n v="0.30161679536679525"/>
    <n v="0.30161679536679525"/>
    <n v="-0.20075488721804519"/>
    <n v="-0.15136878539962245"/>
    <n v="-0.15136878539962245"/>
    <n v="-0.13439627373701188"/>
    <n v="-7.9004883379435287E-2"/>
    <n v="-7.9004883379435287E-2"/>
    <n v="-0.37989745240504003"/>
    <n v="-0.37989745240504003"/>
    <n v="306.24"/>
    <n v="913.6"/>
    <n v="915"/>
    <n v="706.64"/>
    <n v="1509.3"/>
    <n v="1509.3"/>
    <n v="593.21"/>
    <n v="1412.08"/>
    <n v="1412.08"/>
    <n v="1984.11"/>
    <n v="1984.11"/>
    <n v="-0.13215125391849539"/>
    <n v="0.5060201401050789"/>
    <n v="0.50371584699453564"/>
    <n v="-0.62389618476168918"/>
    <n v="-8.8385344199297597E-2"/>
    <n v="-8.8385344199297597E-2"/>
    <n v="-0.5519799059355035"/>
    <n v="-2.5621777802957223E-2"/>
    <n v="-2.5621777802957223E-2"/>
    <n v="-0.30654046398637164"/>
    <n v="-0.30654046398637164"/>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23650259430654871"/>
    <n v="0.18692240627724493"/>
    <n v="0.1804046242774566"/>
    <n v="-3.8090909090909175E-2"/>
    <n v="-0.10987803921226753"/>
    <n v="-0.11213043478260873"/>
    <n v="1.4670389475178217E-3"/>
    <n v="-3.8839886662085446E-2"/>
    <n v="-3.8839886662085446E-2"/>
    <n v="-0.31240109094582313"/>
    <n v="-0.31240109094582313"/>
    <n v="273"/>
    <n v="138"/>
    <n v="265"/>
    <n v="119"/>
    <n v="265"/>
    <n v="119"/>
    <s v="No star"/>
    <s v="No star"/>
    <s v="No star"/>
    <s v="ODF"/>
    <s v="ODF+"/>
    <s v="ODF+"/>
    <n v="265.77"/>
    <n v="1500"/>
    <n v="17.72"/>
    <n v="200"/>
    <n v="1500"/>
    <n v="13.33"/>
    <n v="1133.6199999999999"/>
    <n v="1500"/>
    <n v="75.569999999999993"/>
    <n v="1058.0999999999999"/>
    <n v="1500"/>
    <n v="70.540000000000006"/>
    <n v="2657.49"/>
    <n v="6000"/>
    <n v="44.29"/>
    <n v="1375.9"/>
    <n v="2400"/>
    <n v="0.57329166666666675"/>
    <x v="68"/>
    <n v="1375.9"/>
    <n v="2400"/>
    <n v="0.57329166666666675"/>
    <x v="68"/>
    <n v="1021.05"/>
    <n v="1800"/>
    <n v="0.56724999999999992"/>
    <x v="68"/>
    <n v="1021.05"/>
    <n v="1800"/>
    <n v="0.56724999999999992"/>
    <x v="68"/>
    <n v="300"/>
    <n v="1800"/>
    <n v="0.16666666666666666"/>
    <x v="67"/>
    <n v="300"/>
    <n v="1800"/>
    <n v="0.16666666666666666"/>
    <n v="0.11123676745953763"/>
    <n v="2696.95"/>
    <n v="6000"/>
    <n v="44.95"/>
    <n v="2696.95"/>
    <n v="6000"/>
    <n v="44.949166666666663"/>
    <n v="465.77"/>
    <n v="3000"/>
    <n v="15.53"/>
    <n v="1675.9"/>
    <n v="4200"/>
    <n v="39.9"/>
    <n v="1675.9"/>
    <n v="4200"/>
    <n v="39.902380952380959"/>
  </r>
  <r>
    <n v="70"/>
    <x v="69"/>
    <x v="6"/>
    <s v="Aurangabad"/>
    <n v="146709"/>
    <x v="0"/>
    <n v="2214"/>
    <n v="2072"/>
    <n v="2072"/>
    <n v="3325"/>
    <n v="3178"/>
    <n v="3178"/>
    <n v="3878.5"/>
    <n v="3782.7"/>
    <n v="3782.7"/>
    <n v="4344.1000000000004"/>
    <n v="4344.1000000000004"/>
    <n v="0.47307136404697386"/>
    <n v="0.7477364864864865"/>
    <n v="0.7477364864864865"/>
    <n v="-1.9133834586466131E-2"/>
    <n v="0.13949339207048456"/>
    <n v="0.13949339207048456"/>
    <n v="-0.15911305917236043"/>
    <n v="-4.2665291987204874E-2"/>
    <n v="-4.2665291987204874E-2"/>
    <n v="-0.16638429133767646"/>
    <n v="-0.16638429133767646"/>
    <n v="306.24"/>
    <n v="913.6"/>
    <n v="915"/>
    <n v="706.64"/>
    <n v="1509.3"/>
    <n v="1509.3"/>
    <n v="948.15"/>
    <n v="1786.5"/>
    <n v="1786.5"/>
    <n v="2014.9"/>
    <n v="2014.9"/>
    <n v="0.97074190177638442"/>
    <n v="1.1803743432574429"/>
    <n v="1.1770382513661202"/>
    <n v="-0.14593003509566399"/>
    <n v="0.31981050818260126"/>
    <n v="0.31981050818260126"/>
    <n v="-0.36347624321046246"/>
    <n v="0.11502378953260566"/>
    <n v="0.11502378953260566"/>
    <n v="-1.1370291329594561E-2"/>
    <n v="-1.1370291329594561E-2"/>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n v="7.4427100121256792E-2"/>
    <n v="-0.31372549019607843"/>
    <n v="-0.31372549019607843"/>
    <n v="855.72"/>
    <n v="860.25"/>
    <n v="865"/>
    <n v="1100"/>
    <n v="1147.0899999999999"/>
    <n v="1150"/>
    <n v="1201.1099999999999"/>
    <n v="1344.7"/>
    <n v="1344.7"/>
    <n v="1496.04"/>
    <n v="1496.04"/>
    <n v="0.13220445940260833"/>
    <n v="8.0302237721592604E-2"/>
    <n v="7.4369942196531841E-2"/>
    <n v="-0.11922727272727271"/>
    <n v="-0.18983689161268941"/>
    <n v="-0.19188695652173909"/>
    <n v="-0.19337113170317446"/>
    <n v="-0.30889417713988249"/>
    <n v="-0.30889417713988249"/>
    <n v="-0.37880671639795721"/>
    <n v="-0.37880671639795721"/>
    <n v="110"/>
    <n v="30"/>
    <n v="67"/>
    <n v="22"/>
    <n v="67"/>
    <n v="22"/>
    <s v="No star"/>
    <s v="1 star"/>
    <s v="1 star"/>
    <s v="ODF++"/>
    <s v="ODF++"/>
    <s v="ODF++"/>
    <n v="603.52"/>
    <n v="1500"/>
    <n v="40.229999999999997"/>
    <n v="500"/>
    <n v="1500"/>
    <n v="33.33"/>
    <n v="1189"/>
    <n v="1500"/>
    <n v="79.27"/>
    <n v="968.85"/>
    <n v="1500"/>
    <n v="64.59"/>
    <n v="3261.38"/>
    <n v="6000"/>
    <n v="54.36"/>
    <n v="1991.99"/>
    <n v="2400"/>
    <n v="0.82999583333333338"/>
    <x v="69"/>
    <n v="1991.99"/>
    <n v="2400"/>
    <n v="0.82999583333333338"/>
    <x v="69"/>
    <n v="929.33"/>
    <n v="1800"/>
    <n v="0.5162944444444445"/>
    <x v="69"/>
    <n v="929.33"/>
    <n v="1800"/>
    <n v="0.5162944444444445"/>
    <x v="69"/>
    <n v="700"/>
    <n v="1800"/>
    <n v="0.3888888888888889"/>
    <x v="68"/>
    <n v="700"/>
    <n v="1800"/>
    <n v="0.3888888888888889"/>
    <n v="0.19330021456323818"/>
    <n v="3621.31"/>
    <n v="6000"/>
    <n v="60.36"/>
    <n v="3621.31"/>
    <n v="6000"/>
    <n v="60.355166666666669"/>
    <n v="1103.52"/>
    <n v="3000"/>
    <n v="36.78"/>
    <n v="2691.99"/>
    <n v="4200"/>
    <n v="64.099999999999994"/>
    <n v="2691.99"/>
    <n v="4200"/>
    <n v="64.094999999999985"/>
  </r>
  <r>
    <n v="71"/>
    <x v="70"/>
    <x v="6"/>
    <s v="Aurangabad"/>
    <n v="20417"/>
    <x v="3"/>
    <n v="2214"/>
    <n v="2072"/>
    <n v="2072"/>
    <n v="3325"/>
    <n v="3178"/>
    <n v="3178"/>
    <n v="3070.1"/>
    <n v="2928.3"/>
    <n v="2928.3"/>
    <n v="4349.2"/>
    <n v="4349.2"/>
    <n v="-0.17748870822041554"/>
    <n v="0.14804536679536678"/>
    <n v="0.14804536679536678"/>
    <n v="-0.45231879699248123"/>
    <n v="-0.25149465072372562"/>
    <n v="-0.25149465072372562"/>
    <n v="-0.40684668251848471"/>
    <n v="-0.18766861318853947"/>
    <n v="-0.18766861318853947"/>
    <n v="-0.45306033293479259"/>
    <n v="-0.45306033293479259"/>
    <n v="306.24"/>
    <n v="913.6"/>
    <n v="915"/>
    <n v="706.64"/>
    <n v="1509.3"/>
    <n v="1509.3"/>
    <n v="593.21"/>
    <n v="1412.08"/>
    <n v="1412.08"/>
    <n v="1984.11"/>
    <n v="1984.11"/>
    <n v="1.309430512016716E-2"/>
    <n v="-6.8498248686514926E-2"/>
    <n v="-6.992349726775958E-2"/>
    <n v="-0.56095041322314054"/>
    <n v="-0.43614920824223147"/>
    <n v="-0.43614920824223147"/>
    <n v="-0.47699802767991101"/>
    <n v="-0.39732876324287575"/>
    <n v="-0.39732876324287575"/>
    <n v="-0.57108224846404687"/>
    <n v="-0.57108224846404687"/>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n v="0.10161276108222439"/>
    <n v="-0.54545454545454541"/>
    <n v="-0.54545454545454541"/>
    <n v="855.72"/>
    <n v="860.25"/>
    <n v="865"/>
    <n v="1100"/>
    <n v="1147.0899999999999"/>
    <n v="1150"/>
    <n v="1056.55"/>
    <n v="1062.31"/>
    <n v="1062.31"/>
    <n v="1484.95"/>
    <n v="1484.95"/>
    <n v="-0.14269854625344741"/>
    <n v="0.1946875908166231"/>
    <n v="0.18812716763005782"/>
    <n v="-0.33308181818181815"/>
    <n v="-0.1040546077465586"/>
    <n v="-0.10632173913043477"/>
    <n v="-0.30565519852349626"/>
    <n v="-3.2551703363424923E-2"/>
    <n v="-3.2551703363424923E-2"/>
    <n v="-0.30790262298393889"/>
    <n v="-0.30790262298393889"/>
    <n v="486"/>
    <n v="180"/>
    <n v="389"/>
    <n v="154"/>
    <n v="389"/>
    <n v="154"/>
    <s v="No star"/>
    <s v="No star"/>
    <s v="No star"/>
    <s v="ODF"/>
    <s v="ODF++"/>
    <s v="ODF++"/>
    <n v="310.25"/>
    <n v="1500"/>
    <n v="20.68"/>
    <n v="200"/>
    <n v="1500"/>
    <n v="13.33"/>
    <n v="577.16999999999996"/>
    <n v="1500"/>
    <n v="38.479999999999997"/>
    <n v="733.61"/>
    <n v="1500"/>
    <n v="48.91"/>
    <n v="1821.04"/>
    <n v="6000"/>
    <n v="30.35"/>
    <n v="851.02"/>
    <n v="2400"/>
    <n v="0.35459166666666664"/>
    <x v="70"/>
    <n v="851.02"/>
    <n v="2400"/>
    <n v="0.35459166666666664"/>
    <x v="70"/>
    <n v="1027.73"/>
    <n v="1800"/>
    <n v="0.57096111111111114"/>
    <x v="70"/>
    <n v="1027.73"/>
    <n v="1800"/>
    <n v="0.57096111111111114"/>
    <x v="70"/>
    <n v="500"/>
    <n v="1800"/>
    <n v="0.27777777777777779"/>
    <x v="69"/>
    <n v="500"/>
    <n v="1800"/>
    <n v="0.27777777777777779"/>
    <n v="0.21019442984760903"/>
    <n v="2378.75"/>
    <n v="6000"/>
    <n v="39.65"/>
    <n v="2378.75"/>
    <n v="6000"/>
    <n v="39.645833333333336"/>
    <n v="510.25"/>
    <n v="3000"/>
    <n v="17.010000000000002"/>
    <n v="1351.02"/>
    <n v="4200"/>
    <n v="32.17"/>
    <n v="1351.02"/>
    <n v="4200"/>
    <n v="32.167142857142856"/>
  </r>
  <r>
    <n v="72"/>
    <x v="71"/>
    <x v="6"/>
    <s v="Aurangabad"/>
    <n v="33562"/>
    <x v="2"/>
    <n v="2214"/>
    <n v="2072"/>
    <n v="2072"/>
    <n v="3325"/>
    <n v="3178"/>
    <n v="3178"/>
    <n v="3400"/>
    <n v="3298.6"/>
    <n v="3298.6"/>
    <n v="4601.3999999999996"/>
    <n v="4601.3999999999996"/>
    <n v="0.91202800361336922"/>
    <n v="0.74481177606177607"/>
    <n v="0.74481177606177607"/>
    <n v="0.27315187969924798"/>
    <n v="0.13758653241032096"/>
    <n v="0.13758653241032096"/>
    <n v="0.24506764705882339"/>
    <n v="9.5995270720911935E-2"/>
    <n v="9.5995270720911935E-2"/>
    <n v="-0.21431520841483021"/>
    <n v="-0.21431520841483021"/>
    <n v="306.24"/>
    <n v="913.6"/>
    <n v="915"/>
    <n v="706.64"/>
    <n v="1509.3"/>
    <n v="1509.3"/>
    <n v="737.03"/>
    <n v="1543.8"/>
    <n v="1543.8"/>
    <n v="2033.9"/>
    <n v="2033.9"/>
    <n v="2.7283503134796239"/>
    <n v="0.86464535901926431"/>
    <n v="0.86179234972677587"/>
    <n v="0.61577323672591422"/>
    <n v="0.12869542171867754"/>
    <n v="0.12869542171867754"/>
    <n v="0.5491499667584766"/>
    <n v="0.10347195232543076"/>
    <n v="0.10347195232543076"/>
    <n v="-0.16242686464427952"/>
    <n v="-0.1624268646442795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409877062590567"/>
    <n v="0.40855565242662023"/>
    <n v="0.40082080924855495"/>
    <n v="9.6781818181818219E-2"/>
    <n v="5.6333853490136018E-2"/>
    <n v="5.3660869565217421E-2"/>
    <n v="8.2094840034800359E-2"/>
    <n v="2.2721326142185597E-2"/>
    <n v="2.2721326142185597E-2"/>
    <n v="-0.20899429451777571"/>
    <n v="-0.20899429451777571"/>
    <n v="21"/>
    <n v="19"/>
    <n v="45"/>
    <n v="39"/>
    <n v="45"/>
    <n v="39"/>
    <s v="1 star"/>
    <s v="1 star"/>
    <s v="1 star"/>
    <s v="ODF+"/>
    <s v="ODF++"/>
    <s v="ODF++"/>
    <n v="1141.77"/>
    <n v="1500"/>
    <n v="76.12"/>
    <n v="500"/>
    <n v="1500"/>
    <n v="33.33"/>
    <n v="1385"/>
    <n v="1500"/>
    <n v="92.33"/>
    <n v="1206.46"/>
    <n v="1500"/>
    <n v="80.430000000000007"/>
    <n v="4233.2299999999996"/>
    <n v="6000"/>
    <n v="70.55"/>
    <n v="1703.54"/>
    <n v="2400"/>
    <n v="0.70980833333333326"/>
    <x v="71"/>
    <n v="1703.54"/>
    <n v="2400"/>
    <n v="0.70980833333333326"/>
    <x v="71"/>
    <n v="1211.71"/>
    <n v="1800"/>
    <n v="0.67317222222222228"/>
    <x v="71"/>
    <n v="1211.71"/>
    <n v="1800"/>
    <n v="0.67317222222222228"/>
    <x v="71"/>
    <n v="700"/>
    <n v="1800"/>
    <n v="0.3888888888888889"/>
    <x v="70"/>
    <n v="700"/>
    <n v="1800"/>
    <n v="0.3888888888888889"/>
    <n v="0.19362423068944057"/>
    <n v="3615.25"/>
    <n v="6000"/>
    <n v="60.25"/>
    <n v="3615.25"/>
    <n v="6000"/>
    <n v="60.254166666666663"/>
    <n v="1641.77"/>
    <n v="3000"/>
    <n v="54.73"/>
    <n v="2403.54"/>
    <n v="4200"/>
    <n v="57.23"/>
    <n v="2403.54"/>
    <n v="4200"/>
    <n v="57.227142857142852"/>
  </r>
  <r>
    <n v="73"/>
    <x v="72"/>
    <x v="6"/>
    <s v="Aurangabad"/>
    <n v="30704"/>
    <x v="2"/>
    <n v="2214"/>
    <n v="2072"/>
    <n v="2072"/>
    <n v="3325"/>
    <n v="3178"/>
    <n v="3178"/>
    <n v="3400"/>
    <n v="3298.6"/>
    <n v="3298.6"/>
    <n v="4601.3999999999996"/>
    <n v="4601.3999999999996"/>
    <n v="0.14877597109304422"/>
    <n v="0.24908301158301155"/>
    <n v="0.24908301158301155"/>
    <n v="-0.23507067669172937"/>
    <n v="-0.18561988672120833"/>
    <n v="-0.18561988672120833"/>
    <n v="-0.25194411764705887"/>
    <n v="-0.21539440974959073"/>
    <n v="-0.21539440974959073"/>
    <n v="-0.43754074846785757"/>
    <n v="-0.43754074846785757"/>
    <n v="306.24"/>
    <n v="913.6"/>
    <n v="915"/>
    <n v="706.64"/>
    <n v="1509.3"/>
    <n v="1509.3"/>
    <n v="737.03"/>
    <n v="1543.8"/>
    <n v="1543.8"/>
    <n v="2033.9"/>
    <n v="2033.9"/>
    <n v="0.34041927899686519"/>
    <n v="0.27385070052539395"/>
    <n v="0.27190163934426226"/>
    <n v="-0.41909600362277821"/>
    <n v="-0.22892069171138937"/>
    <n v="-0.22892069171138937"/>
    <n v="-0.44304845121636838"/>
    <n v="-0.24615235134084726"/>
    <n v="-0.24615235134084726"/>
    <n v="-0.42780372683022766"/>
    <n v="-0.4278037268302276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088907586593745"/>
    <n v="0.30695727986050558"/>
    <n v="0.29978034682080917"/>
    <n v="-0.13736363636363638"/>
    <n v="-1.9858947423480263E-2"/>
    <n v="-2.2339130434782657E-2"/>
    <n v="-0.14891517853138769"/>
    <n v="-5.1047020991061724E-2"/>
    <n v="-5.1047020991061724E-2"/>
    <n v="-0.26604911676001725"/>
    <n v="-0.26604911676001725"/>
    <n v="308"/>
    <n v="146"/>
    <n v="173"/>
    <n v="91"/>
    <n v="173"/>
    <n v="91"/>
    <s v="No star"/>
    <s v="No star"/>
    <s v="No star"/>
    <s v="ODF+"/>
    <s v="ODF+"/>
    <s v="ODF+"/>
    <n v="410.49"/>
    <n v="1500"/>
    <n v="27.37"/>
    <n v="300"/>
    <n v="1500"/>
    <n v="20"/>
    <n v="884"/>
    <n v="1500"/>
    <n v="58.93"/>
    <n v="948.9"/>
    <n v="1500"/>
    <n v="63.26"/>
    <n v="2543.39"/>
    <n v="6000"/>
    <n v="42.39"/>
    <n v="1163.79"/>
    <n v="2400"/>
    <n v="0.48491249999999997"/>
    <x v="72"/>
    <n v="1163.79"/>
    <n v="2400"/>
    <n v="0.48491249999999997"/>
    <x v="72"/>
    <n v="1124.31"/>
    <n v="1800"/>
    <n v="0.6246166666666666"/>
    <x v="72"/>
    <n v="1124.31"/>
    <n v="1800"/>
    <n v="0.6246166666666666"/>
    <x v="72"/>
    <n v="300"/>
    <n v="1800"/>
    <n v="0.16666666666666666"/>
    <x v="71"/>
    <n v="300"/>
    <n v="1800"/>
    <n v="0.16666666666666666"/>
    <n v="0.11591515011011939"/>
    <n v="2588.1"/>
    <n v="6000"/>
    <n v="43.14"/>
    <n v="2588.1"/>
    <n v="6000"/>
    <n v="43.134999999999998"/>
    <n v="710.49"/>
    <n v="3000"/>
    <n v="23.68"/>
    <n v="1463.79"/>
    <n v="4200"/>
    <n v="34.85"/>
    <n v="1463.79"/>
    <n v="4200"/>
    <n v="34.852142857142852"/>
  </r>
  <r>
    <n v="74"/>
    <x v="73"/>
    <x v="6"/>
    <s v="Aurangabad"/>
    <n v="49453"/>
    <x v="2"/>
    <n v="2214"/>
    <n v="2072"/>
    <n v="2072"/>
    <n v="3325"/>
    <n v="3178"/>
    <n v="3178"/>
    <n v="3400"/>
    <n v="3298.6"/>
    <n v="3298.6"/>
    <n v="4601.3999999999996"/>
    <n v="4601.3999999999996"/>
    <n v="-0.2884281842818428"/>
    <n v="-2.4377413127413122E-2"/>
    <n v="-2.4377413127413122E-2"/>
    <n v="-0.52618947368421054"/>
    <n v="-0.36391126494650722"/>
    <n v="-0.36391126494650722"/>
    <n v="-0.53664117647058818"/>
    <n v="-0.38716728308979564"/>
    <n v="-0.38716728308979564"/>
    <n v="-0.56067935845612205"/>
    <n v="-0.56067935845612205"/>
    <n v="306.24"/>
    <n v="913.6"/>
    <n v="915"/>
    <n v="706.64"/>
    <n v="1509.3"/>
    <n v="1509.3"/>
    <n v="737.03"/>
    <n v="1543.8"/>
    <n v="1543.8"/>
    <n v="2033.9"/>
    <n v="2033.9"/>
    <n v="0.15004571577847436"/>
    <n v="0.11766637478108581"/>
    <n v="0.11595628415300549"/>
    <n v="-0.50159911694780934"/>
    <n v="-0.32346120718213739"/>
    <n v="-0.32346120718213739"/>
    <n v="-0.52214970896707058"/>
    <n v="-0.33858012695945067"/>
    <n v="-0.33858012695945067"/>
    <n v="-0.49795958503367915"/>
    <n v="-0.49795958503367915"/>
    <n v="232.44"/>
    <n v="298.10000000000002"/>
    <n v="295"/>
    <n v="421.09"/>
    <n v="522.70000000000005"/>
    <n v="525"/>
    <n v="433.64"/>
    <n v="570"/>
    <n v="570"/>
    <n v="1100"/>
    <n v="1100"/>
    <n v="0.29065565307176044"/>
    <n v="-1"/>
    <n v="-1"/>
    <n v="-0.2875632287634472"/>
    <n v="-1"/>
    <n v="-1"/>
    <n v="-0.30818190203855733"/>
    <n v="-1"/>
    <n v="-1"/>
    <n v="-1"/>
    <n v="-1"/>
    <n v="855.72"/>
    <n v="860.25"/>
    <n v="865"/>
    <n v="1100"/>
    <n v="1147.0899999999999"/>
    <n v="1150"/>
    <n v="1114.93"/>
    <n v="1184.79"/>
    <n v="1184.79"/>
    <n v="1531.86"/>
    <n v="1531.86"/>
    <n v="-0.17366661992240454"/>
    <n v="0.16290613193838999"/>
    <n v="0.15652023121387282"/>
    <n v="-0.35717272727272725"/>
    <n v="-0.12788883173944499"/>
    <n v="-0.13009565217391306"/>
    <n v="-0.36578081135138529"/>
    <n v="-0.15563939601110743"/>
    <n v="-0.15563939601110743"/>
    <n v="-0.34694423772407396"/>
    <n v="-0.34694423772407396"/>
    <n v="277"/>
    <n v="107"/>
    <n v="230"/>
    <n v="107"/>
    <n v="230"/>
    <n v="107"/>
    <s v="No star"/>
    <s v="No star"/>
    <s v="No star"/>
    <s v="ODF+"/>
    <s v="No ODF"/>
    <s v="No ODF"/>
    <n v="352.19"/>
    <n v="1500"/>
    <n v="23.48"/>
    <n v="300"/>
    <n v="1500"/>
    <n v="20"/>
    <n v="216.11"/>
    <n v="1500"/>
    <n v="14.41"/>
    <n v="707.11"/>
    <n v="1500"/>
    <n v="47.14"/>
    <n v="1575.42"/>
    <n v="6000"/>
    <n v="26.26"/>
    <n v="1021.1"/>
    <n v="2400"/>
    <n v="0.42545833333333333"/>
    <x v="73"/>
    <n v="1021.1"/>
    <n v="2400"/>
    <n v="0.42545833333333333"/>
    <x v="73"/>
    <n v="1000.39"/>
    <n v="1800"/>
    <n v="0.55577222222222222"/>
    <x v="73"/>
    <n v="1000.39"/>
    <n v="1800"/>
    <n v="0.55577222222222222"/>
    <x v="73"/>
    <n v="0"/>
    <n v="1800"/>
    <n v="0"/>
    <x v="38"/>
    <n v="0"/>
    <n v="1800"/>
    <n v="0"/>
    <n v="0"/>
    <n v="2021.49"/>
    <n v="6000"/>
    <n v="33.69"/>
    <n v="2021.49"/>
    <n v="6000"/>
    <n v="33.691500000000005"/>
    <n v="652.19000000000005"/>
    <n v="3000"/>
    <n v="21.74"/>
    <n v="1021.1"/>
    <n v="4200"/>
    <n v="24.31"/>
    <n v="1021.1"/>
    <n v="4200"/>
    <n v="24.311904761904763"/>
  </r>
  <r>
    <n v="75"/>
    <x v="74"/>
    <x v="6"/>
    <s v="Aurangabad"/>
    <n v="90975"/>
    <x v="1"/>
    <n v="2214"/>
    <n v="2072"/>
    <n v="2072"/>
    <n v="3325"/>
    <n v="3178"/>
    <n v="3178"/>
    <n v="3595.3"/>
    <n v="3469.2"/>
    <n v="3469.2"/>
    <n v="4328.8"/>
    <n v="4328.8"/>
    <n v="0.4042457091237579"/>
    <n v="0.48082528957528958"/>
    <n v="0.48082528957528958"/>
    <n v="-6.4962406015037596E-2"/>
    <n v="-3.4528005034612973E-2"/>
    <n v="-3.4528005034612973E-2"/>
    <n v="-0.13525992267682813"/>
    <n v="-0.11556843076213533"/>
    <n v="-0.11556843076213533"/>
    <n v="-0.29119617445943452"/>
    <n v="-0.29119617445943452"/>
    <n v="306.24"/>
    <n v="913.6"/>
    <n v="915"/>
    <n v="706.64"/>
    <n v="1509.3"/>
    <n v="1509.3"/>
    <n v="829.22"/>
    <n v="1623.2"/>
    <n v="1623.2"/>
    <n v="1999.6"/>
    <n v="1999.6"/>
    <n v="1.3895963949843257"/>
    <n v="0.61077057793344991"/>
    <n v="0.60830601092896164"/>
    <n v="3.5590965696818716E-2"/>
    <n v="-2.4978466838931988E-2"/>
    <n v="-2.4978466838931988E-2"/>
    <n v="-0.11749596005885056"/>
    <n v="-9.3395761458846802E-2"/>
    <n v="-9.3395761458846802E-2"/>
    <n v="-0.26405281056211244"/>
    <n v="-0.26405281056211244"/>
    <n v="232.44"/>
    <n v="298.10000000000002"/>
    <n v="295"/>
    <n v="421.09"/>
    <n v="522.70000000000005"/>
    <n v="525"/>
    <n v="448.93"/>
    <n v="602.08000000000004"/>
    <n v="602.08000000000004"/>
    <n v="1100"/>
    <n v="1100"/>
    <n v="-1"/>
    <n v="0.67728950016772882"/>
    <n v="0.69491525423728817"/>
    <n v="-1"/>
    <n v="-4.3428352783623579E-2"/>
    <n v="-4.7619047619047616E-2"/>
    <n v="-1"/>
    <n v="-0.16954557533882547"/>
    <n v="-0.16954557533882547"/>
    <n v="-0.54545454545454541"/>
    <n v="-0.54545454545454541"/>
    <n v="855.72"/>
    <n v="860.25"/>
    <n v="865"/>
    <n v="1100"/>
    <n v="1147.0899999999999"/>
    <n v="1150"/>
    <n v="1163.58"/>
    <n v="1243.93"/>
    <n v="1243.93"/>
    <n v="1508.87"/>
    <n v="1508.87"/>
    <n v="0.28762913102416665"/>
    <n v="0.27481546062191231"/>
    <n v="0.2678150289017342"/>
    <n v="1.6818181818180991E-3"/>
    <n v="-4.3963420481391902E-2"/>
    <n v="-4.6382608695652104E-2"/>
    <n v="-5.3051788446002869E-2"/>
    <n v="-0.11839090624070485"/>
    <n v="-0.11839090624070485"/>
    <n v="-0.27319119606062803"/>
    <n v="-0.27319119606062803"/>
    <n v="61"/>
    <n v="35"/>
    <n v="58"/>
    <n v="33"/>
    <n v="58"/>
    <n v="33"/>
    <s v="No star"/>
    <s v="1 star"/>
    <s v="1 star"/>
    <s v="No ODF"/>
    <s v="ODF+"/>
    <s v="ODF+"/>
    <n v="731.79"/>
    <n v="1500"/>
    <n v="48.79"/>
    <n v="0"/>
    <n v="1500"/>
    <n v="0"/>
    <n v="1275.3599999999999"/>
    <n v="1500"/>
    <n v="85.02"/>
    <n v="1101.8499999999999"/>
    <n v="1500"/>
    <n v="73.459999999999994"/>
    <n v="3109"/>
    <n v="6000"/>
    <n v="51.82"/>
    <n v="1471.6"/>
    <n v="2400"/>
    <n v="0.61316666666666664"/>
    <x v="74"/>
    <n v="1471.6"/>
    <n v="2400"/>
    <n v="0.61316666666666664"/>
    <x v="74"/>
    <n v="1096.6600000000001"/>
    <n v="1800"/>
    <n v="0.60925555555555555"/>
    <x v="74"/>
    <n v="1096.6600000000001"/>
    <n v="1800"/>
    <n v="0.60925555555555555"/>
    <x v="74"/>
    <n v="500"/>
    <n v="1800"/>
    <n v="0.27777777777777779"/>
    <x v="72"/>
    <n v="500"/>
    <n v="1800"/>
    <n v="0.27777777777777779"/>
    <n v="0.16295827942130256"/>
    <n v="3068.27"/>
    <n v="6000"/>
    <n v="51.14"/>
    <n v="3068.27"/>
    <n v="6000"/>
    <n v="51.13783333333334"/>
    <n v="731.79"/>
    <n v="3000"/>
    <n v="24.39"/>
    <n v="1971.6"/>
    <n v="4200"/>
    <n v="46.94"/>
    <n v="1971.6"/>
    <n v="4200"/>
    <n v="46.942857142857143"/>
  </r>
  <r>
    <n v="76"/>
    <x v="75"/>
    <x v="6"/>
    <s v="Aurangabad"/>
    <n v="14476"/>
    <x v="3"/>
    <n v="2214"/>
    <n v="2072"/>
    <n v="2072"/>
    <n v="3325"/>
    <n v="3178"/>
    <n v="3178"/>
    <n v="3070.1"/>
    <n v="2928.3"/>
    <n v="2928.3"/>
    <n v="4349.2"/>
    <n v="4349.2"/>
    <n v="0.16193315266485997"/>
    <n v="0.42036679536679539"/>
    <n v="0.42036679536679539"/>
    <n v="-0.22630977443609024"/>
    <n v="-7.3945877910635616E-2"/>
    <n v="-7.3945877910635616E-2"/>
    <n v="-0.16207289664831762"/>
    <n v="5.0199774613256211E-3"/>
    <n v="5.0199774613256211E-3"/>
    <n v="-0.32332382966982431"/>
    <n v="-0.32332382966982431"/>
    <n v="306.24"/>
    <n v="913.6"/>
    <n v="915"/>
    <n v="706.64"/>
    <n v="1509.3"/>
    <n v="1509.3"/>
    <n v="593.21"/>
    <n v="1412.08"/>
    <n v="1412.08"/>
    <n v="1984.11"/>
    <n v="1984.11"/>
    <n v="-0.13871473354231981"/>
    <n v="0.51613397548161133"/>
    <n v="0.5138142076502733"/>
    <n v="-0.62674063172195182"/>
    <n v="-8.226330086795193E-2"/>
    <n v="-8.226330086795193E-2"/>
    <n v="-0.55536825070379803"/>
    <n v="-1.9078239193246721E-2"/>
    <n v="-1.9078239193246721E-2"/>
    <n v="-0.30188346412245282"/>
    <n v="-0.30188346412245282"/>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2816809236666199"/>
    <n v="0.46220284800929951"/>
    <n v="0.45417341040462417"/>
    <n v="-2.9454545454545536E-3"/>
    <n v="9.6566093331822256E-2"/>
    <n v="9.3791304347825996E-2"/>
    <n v="3.8057829728834452E-2"/>
    <n v="0.18407997665464879"/>
    <n v="0.18407997665464879"/>
    <n v="-0.15292770800363659"/>
    <n v="-0.15292770800363659"/>
    <n v="298"/>
    <n v="144"/>
    <n v="170"/>
    <n v="89"/>
    <n v="170"/>
    <n v="89"/>
    <s v="No star"/>
    <s v="No star"/>
    <s v="No star"/>
    <s v="ODF"/>
    <s v="ODF+"/>
    <s v="ODF+"/>
    <n v="263.76"/>
    <n v="1500"/>
    <n v="17.579999999999998"/>
    <n v="200"/>
    <n v="1500"/>
    <n v="13.33"/>
    <n v="1012"/>
    <n v="1500"/>
    <n v="67.47"/>
    <n v="1096.76"/>
    <n v="1500"/>
    <n v="73.12"/>
    <n v="2572.52"/>
    <n v="6000"/>
    <n v="42.88"/>
    <n v="1385.14"/>
    <n v="2400"/>
    <n v="0.57714166666666666"/>
    <x v="75"/>
    <n v="1385.14"/>
    <n v="2400"/>
    <n v="0.57714166666666666"/>
    <x v="75"/>
    <n v="1257.8599999999999"/>
    <n v="1800"/>
    <n v="0.69881111111111105"/>
    <x v="75"/>
    <n v="1257.8599999999999"/>
    <n v="1800"/>
    <n v="0.69881111111111105"/>
    <x v="75"/>
    <n v="300"/>
    <n v="1800"/>
    <n v="0.16666666666666666"/>
    <x v="73"/>
    <n v="300"/>
    <n v="1800"/>
    <n v="0.16666666666666666"/>
    <n v="0.1019367991845056"/>
    <n v="2943"/>
    <n v="6000"/>
    <n v="49.05"/>
    <n v="2943"/>
    <n v="6000"/>
    <n v="49.05"/>
    <n v="463.76"/>
    <n v="3000"/>
    <n v="15.46"/>
    <n v="1685.14"/>
    <n v="4200"/>
    <n v="40.119999999999997"/>
    <n v="1685.14"/>
    <n v="4200"/>
    <n v="40.122380952380951"/>
  </r>
  <r>
    <n v="77"/>
    <x v="76"/>
    <x v="6"/>
    <s v="Aurangabad"/>
    <n v="5806"/>
    <x v="2"/>
    <n v="2214"/>
    <n v="2072"/>
    <n v="2072"/>
    <n v="3325"/>
    <n v="3178"/>
    <n v="3178"/>
    <n v="3400"/>
    <n v="3298.6"/>
    <n v="3298.6"/>
    <n v="4601.3999999999996"/>
    <n v="4601.3999999999996"/>
    <n v="4.2944896115627788E-2"/>
    <n v="2.8243243243243236E-2"/>
    <n v="2.8243243243243236E-2"/>
    <n v="-0.30553984962406017"/>
    <n v="-0.32960352422907491"/>
    <n v="-0.32960352422907491"/>
    <n v="-0.32085882352941181"/>
    <n v="-0.35411386648881343"/>
    <n v="-0.35411386648881343"/>
    <n v="-0.536984396053375"/>
    <n v="-0.536984396053375"/>
    <n v="306.24"/>
    <n v="913.6"/>
    <n v="915"/>
    <n v="706.64"/>
    <n v="1509.3"/>
    <n v="1509.3"/>
    <n v="737.03"/>
    <n v="1543.8"/>
    <n v="1543.8"/>
    <n v="2033.9"/>
    <n v="2033.9"/>
    <n v="0.24484064785788928"/>
    <n v="6.3813485113835319E-2"/>
    <n v="6.2185792349726751E-2"/>
    <n v="-0.46051737801426462"/>
    <n v="-0.35605910024514675"/>
    <n v="-0.35605910024514675"/>
    <n v="-0.48276189571659223"/>
    <n v="-0.37044954009586734"/>
    <n v="-0.37044954009586734"/>
    <n v="-0.52214956487536257"/>
    <n v="-0.52214956487536257"/>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6.7662319450287048E-3"/>
    <n v="-1.8947980238302766E-3"/>
    <n v="-7.3757225433525959E-3"/>
    <n v="-0.21680909090909092"/>
    <n v="-0.25147983157380843"/>
    <n v="-0.25337391304347828"/>
    <n v="-0.22729678096382738"/>
    <n v="-0.27529773208754293"/>
    <n v="-0.27529773208754293"/>
    <n v="-0.43949185956941234"/>
    <n v="-0.43949185956941234"/>
    <s v="NA (put under Cat. IV in SS 2020)"/>
    <s v="NA (put under Cat. IV in SS 2020)"/>
    <n v="441"/>
    <n v="171"/>
    <n v="441"/>
    <n v="171"/>
    <s v="No star"/>
    <s v="No star"/>
    <s v="No star"/>
    <s v="ODF+"/>
    <s v="ODF+"/>
    <s v="ODF+"/>
    <n v="381.22"/>
    <n v="1500"/>
    <n v="25.41"/>
    <n v="300"/>
    <n v="1500"/>
    <n v="20"/>
    <n v="766.35"/>
    <n v="1500"/>
    <n v="51.09"/>
    <n v="861.51"/>
    <n v="1500"/>
    <n v="57.43"/>
    <n v="2309.08"/>
    <n v="6000"/>
    <n v="38.479999999999997"/>
    <n v="971.9"/>
    <n v="2400"/>
    <n v="0.40495833333333331"/>
    <x v="76"/>
    <n v="971.9"/>
    <n v="2400"/>
    <n v="0.40495833333333331"/>
    <x v="76"/>
    <n v="858.62"/>
    <n v="1800"/>
    <n v="0.47701111111111111"/>
    <x v="76"/>
    <n v="858.62"/>
    <n v="1800"/>
    <n v="0.47701111111111111"/>
    <x v="76"/>
    <n v="300"/>
    <n v="1800"/>
    <n v="0.16666666666666666"/>
    <x v="74"/>
    <n v="300"/>
    <n v="1800"/>
    <n v="0.16666666666666666"/>
    <n v="0.14081069410284813"/>
    <n v="2130.52"/>
    <n v="6000"/>
    <n v="35.51"/>
    <n v="2130.52"/>
    <n v="6000"/>
    <n v="35.508666666666663"/>
    <n v="681.22"/>
    <n v="3000"/>
    <n v="22.71"/>
    <n v="1271.9000000000001"/>
    <n v="4200"/>
    <n v="30.28"/>
    <n v="1271.9000000000001"/>
    <n v="4200"/>
    <n v="30.283333333333335"/>
  </r>
  <r>
    <n v="78"/>
    <x v="77"/>
    <x v="6"/>
    <s v="Aurangabad"/>
    <n v="15000"/>
    <x v="3"/>
    <n v="2214"/>
    <n v="2072"/>
    <n v="2072"/>
    <n v="3325"/>
    <n v="3178"/>
    <n v="3178"/>
    <n v="3070.1"/>
    <n v="2928.3"/>
    <n v="2928.3"/>
    <n v="4349.2"/>
    <n v="4349.2"/>
    <n v="-0.150063233965673"/>
    <n v="0.41892857142857143"/>
    <n v="0.41892857142857143"/>
    <n v="-0.43405714285714286"/>
    <n v="-7.4883574575204531E-2"/>
    <n v="-7.4883574575204531E-2"/>
    <n v="-0.38706882511970292"/>
    <n v="4.0023221664446263E-3"/>
    <n v="4.0023221664446263E-3"/>
    <n v="-0.32400901315184399"/>
    <n v="-0.32400901315184399"/>
    <n v="306.24"/>
    <n v="913.6"/>
    <n v="915"/>
    <n v="706.64"/>
    <n v="1509.3"/>
    <n v="1509.3"/>
    <n v="593.21"/>
    <n v="1412.08"/>
    <n v="1412.08"/>
    <n v="1984.11"/>
    <n v="1984.11"/>
    <n v="0.13411050156739809"/>
    <n v="0.61665936952714528"/>
    <n v="0.61418579234972681"/>
    <n v="-0.50850503792595947"/>
    <n v="-2.1413900483667883E-2"/>
    <n v="-2.1413900483667883E-2"/>
    <n v="-0.41452436742468945"/>
    <n v="4.5960568806299992E-2"/>
    <n v="4.5960568806299992E-2"/>
    <n v="-0.25559570789925956"/>
    <n v="-0.2555957078992595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1250175290983029"/>
    <n v="0.35199070037779712"/>
    <n v="0.34456647398843926"/>
    <n v="-0.30959090909090903"/>
    <n v="1.3913467992921251E-2"/>
    <n v="1.1347826086956482E-2"/>
    <n v="-0.2811982395532629"/>
    <n v="9.4831075674708901E-2"/>
    <n v="9.4831075674708901E-2"/>
    <n v="-0.2167749755884037"/>
    <n v="-0.2167749755884037"/>
    <n v="475"/>
    <n v="178"/>
    <n v="172"/>
    <n v="91"/>
    <n v="172"/>
    <n v="91"/>
    <s v="No star"/>
    <s v="No star"/>
    <s v="No star"/>
    <s v="ODF+"/>
    <s v="ODF+"/>
    <s v="ODF+"/>
    <n v="347.31"/>
    <n v="1500"/>
    <n v="23.15"/>
    <n v="300"/>
    <n v="1500"/>
    <n v="20"/>
    <n v="475"/>
    <n v="1500"/>
    <n v="31.67"/>
    <n v="759.45"/>
    <n v="1500"/>
    <n v="50.63"/>
    <n v="1881.76"/>
    <n v="6000"/>
    <n v="31.36"/>
    <n v="1476.98"/>
    <n v="2400"/>
    <n v="0.61540833333333333"/>
    <x v="77"/>
    <n v="1476.98"/>
    <n v="2400"/>
    <n v="0.61540833333333333"/>
    <x v="77"/>
    <n v="1163.05"/>
    <n v="1800"/>
    <n v="0.64613888888888882"/>
    <x v="77"/>
    <n v="1163.05"/>
    <n v="1800"/>
    <n v="0.64613888888888882"/>
    <x v="77"/>
    <n v="300"/>
    <n v="1800"/>
    <n v="0.16666666666666666"/>
    <x v="75"/>
    <n v="300"/>
    <n v="1800"/>
    <n v="0.16666666666666666"/>
    <n v="0.10204012217603962"/>
    <n v="2940.02"/>
    <n v="6000"/>
    <n v="49"/>
    <n v="2940.02"/>
    <n v="6000"/>
    <n v="49.000333333333337"/>
    <n v="647.30999999999995"/>
    <n v="3000"/>
    <n v="21.58"/>
    <n v="1776.98"/>
    <n v="4200"/>
    <n v="42.31"/>
    <n v="1776.98"/>
    <n v="4200"/>
    <n v="42.309047619047618"/>
  </r>
  <r>
    <n v="79"/>
    <x v="78"/>
    <x v="7"/>
    <s v="Aurangabad"/>
    <n v="14801"/>
    <x v="3"/>
    <n v="2214"/>
    <n v="2072"/>
    <n v="2072"/>
    <n v="3325"/>
    <n v="3178"/>
    <n v="3178"/>
    <n v="3070.1"/>
    <n v="2928.3"/>
    <n v="2928.3"/>
    <n v="4349.2"/>
    <n v="4349.2"/>
    <n v="0.44588527551942186"/>
    <n v="0.56729729729729728"/>
    <n v="0.56729729729729728"/>
    <n v="-3.7236090225563893E-2"/>
    <n v="2.1850220264317197E-2"/>
    <n v="2.1850220264317197E-2"/>
    <n v="4.2698934888114444E-2"/>
    <n v="0.10898473517057673"/>
    <n v="0.10898473517057673"/>
    <n v="-0.25332474937919613"/>
    <n v="-0.25332474937919613"/>
    <n v="306.24"/>
    <n v="913.6"/>
    <n v="915"/>
    <n v="706.64"/>
    <n v="1509.3"/>
    <n v="1509.3"/>
    <n v="593.21"/>
    <n v="1412.08"/>
    <n v="1412.08"/>
    <n v="1984.11"/>
    <n v="1984.11"/>
    <n v="0.94696969696969691"/>
    <n v="0.70699430823117337"/>
    <n v="0.70438251366120219"/>
    <n v="-0.15623231065323218"/>
    <n v="3.3267077453123989E-2"/>
    <n v="3.3267077453123989E-2"/>
    <n v="5.107803307429026E-3"/>
    <n v="0.10440626593394146"/>
    <n v="0.10440626593394146"/>
    <n v="-0.21400023184198452"/>
    <n v="-0.2140002318419845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6254849717197213"/>
    <n v="0.38091252542865456"/>
    <n v="0.37332947976878622"/>
    <n v="5.9963636363636399E-2"/>
    <n v="3.5603134889154425E-2"/>
    <n v="3.2982608695652227E-2"/>
    <n v="0.10355402015995466"/>
    <n v="0.11825173442780368"/>
    <n v="0.11825173442780368"/>
    <n v="-0.20002020270042761"/>
    <n v="-0.20002020270042761"/>
    <n v="107"/>
    <n v="71"/>
    <n v="90"/>
    <n v="57"/>
    <n v="90"/>
    <n v="57"/>
    <s v="No star"/>
    <s v="1 star"/>
    <s v="1 star"/>
    <s v="ODF+"/>
    <s v="ODF+"/>
    <s v="ODF+"/>
    <n v="596.24"/>
    <n v="1500"/>
    <n v="39.75"/>
    <n v="300"/>
    <n v="1500"/>
    <n v="20"/>
    <n v="1139"/>
    <n v="1500"/>
    <n v="75.930000000000007"/>
    <n v="1165.96"/>
    <n v="1500"/>
    <n v="77.73"/>
    <n v="3201.19"/>
    <n v="6000"/>
    <n v="53.35"/>
    <n v="1559.51"/>
    <n v="2400"/>
    <n v="0.64979583333333335"/>
    <x v="78"/>
    <n v="1559.51"/>
    <n v="2400"/>
    <n v="0.64979583333333335"/>
    <x v="78"/>
    <n v="1187.93"/>
    <n v="1800"/>
    <n v="0.65996111111111111"/>
    <x v="78"/>
    <n v="1187.93"/>
    <n v="1800"/>
    <n v="0.65996111111111111"/>
    <x v="78"/>
    <n v="500"/>
    <n v="1800"/>
    <n v="0.27777777777777779"/>
    <x v="76"/>
    <n v="500"/>
    <n v="1800"/>
    <n v="0.27777777777777779"/>
    <n v="0.15396743280861233"/>
    <n v="3247.44"/>
    <n v="6000"/>
    <n v="54.12"/>
    <n v="3247.44"/>
    <n v="6000"/>
    <n v="54.124000000000002"/>
    <n v="896.24"/>
    <n v="3000"/>
    <n v="29.87"/>
    <n v="2059.5100000000002"/>
    <n v="4200"/>
    <n v="49.04"/>
    <n v="2059.5100000000002"/>
    <n v="4200"/>
    <n v="49.035952380952388"/>
  </r>
  <r>
    <n v="80"/>
    <x v="79"/>
    <x v="7"/>
    <s v="Aurangabad"/>
    <n v="68846"/>
    <x v="1"/>
    <n v="2214"/>
    <n v="2072"/>
    <n v="2072"/>
    <n v="3325"/>
    <n v="3178"/>
    <n v="3178"/>
    <n v="3595.3"/>
    <n v="3469.2"/>
    <n v="3469.2"/>
    <n v="4328.8"/>
    <n v="4328.8"/>
    <n v="0.49722673893405606"/>
    <n v="0.52107142857142852"/>
    <n v="0.52107142857142852"/>
    <n v="-3.0496240601503377E-3"/>
    <n v="-8.2882315921963962E-3"/>
    <n v="-8.2882315921963962E-3"/>
    <n v="-7.8001835729980817E-2"/>
    <n v="-9.1531188746685116E-2"/>
    <n v="-9.1531188746685116E-2"/>
    <n v="-0.27193217519866947"/>
    <n v="-0.27193217519866947"/>
    <n v="306.24"/>
    <n v="913.6"/>
    <n v="915"/>
    <n v="706.64"/>
    <n v="1509.3"/>
    <n v="1509.3"/>
    <n v="829.22"/>
    <n v="1623.2"/>
    <n v="1623.2"/>
    <n v="1999.6"/>
    <n v="1999.6"/>
    <n v="0.95800679205851613"/>
    <n v="0.43058231173380035"/>
    <n v="0.42839344262295082"/>
    <n v="-0.15144911128721836"/>
    <n v="-0.13404889683959448"/>
    <n v="-0.13404889683959448"/>
    <n v="-0.27688671281445215"/>
    <n v="-0.19481271562345984"/>
    <n v="-0.19481271562345984"/>
    <n v="-0.34637927585517098"/>
    <n v="-0.34637927585517098"/>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36697751600990974"/>
    <n v="0.56312699796570775"/>
    <n v="0.55454335260115617"/>
    <n v="6.3409090909090915E-2"/>
    <n v="0.17225326696248783"/>
    <n v="0.1692869565217392"/>
    <n v="5.3026005947163692E-3"/>
    <n v="8.0993303481707163E-2"/>
    <n v="8.0993303481707163E-2"/>
    <n v="-0.1088165315766102"/>
    <n v="-0.1088165315766102"/>
    <n v="44"/>
    <n v="26"/>
    <n v="54"/>
    <n v="31"/>
    <n v="54"/>
    <n v="31"/>
    <s v="No star"/>
    <s v="No star"/>
    <s v="No star"/>
    <s v="ODF+"/>
    <s v="ODF++"/>
    <s v="ODF++"/>
    <n v="599.62"/>
    <n v="1500"/>
    <n v="39.97"/>
    <n v="300"/>
    <n v="1500"/>
    <n v="20"/>
    <n v="1245.5"/>
    <n v="1500"/>
    <n v="83.03"/>
    <n v="1169.75"/>
    <n v="1500"/>
    <n v="77.98"/>
    <n v="3314.86"/>
    <n v="6000"/>
    <n v="55.25"/>
    <n v="1306.98"/>
    <n v="2400"/>
    <n v="0.54457500000000003"/>
    <x v="79"/>
    <n v="1306.98"/>
    <n v="2400"/>
    <n v="0.54457500000000003"/>
    <x v="79"/>
    <n v="1344.68"/>
    <n v="1800"/>
    <n v="0.74704444444444451"/>
    <x v="79"/>
    <n v="1344.68"/>
    <n v="1800"/>
    <n v="0.74704444444444451"/>
    <x v="79"/>
    <n v="500"/>
    <n v="1800"/>
    <n v="0.27777777777777779"/>
    <x v="77"/>
    <n v="500"/>
    <n v="1800"/>
    <n v="0.27777777777777779"/>
    <n v="0.15864655451412907"/>
    <n v="3151.66"/>
    <n v="6000"/>
    <n v="52.53"/>
    <n v="3151.66"/>
    <n v="6000"/>
    <n v="52.527666666666661"/>
    <n v="899.62"/>
    <n v="3000"/>
    <n v="29.99"/>
    <n v="1806.98"/>
    <n v="4200"/>
    <n v="43.02"/>
    <n v="1806.98"/>
    <n v="4200"/>
    <n v="43.023333333333333"/>
  </r>
  <r>
    <n v="81"/>
    <x v="80"/>
    <x v="7"/>
    <s v="Aurangabad"/>
    <n v="85103"/>
    <x v="1"/>
    <n v="2214"/>
    <n v="2072"/>
    <n v="2072"/>
    <n v="3325"/>
    <n v="3178"/>
    <n v="3178"/>
    <n v="3595.3"/>
    <n v="3469.2"/>
    <n v="3469.2"/>
    <n v="4328.8"/>
    <n v="4328.8"/>
    <n v="0.83895663956639555"/>
    <n v="1.1480743243243245"/>
    <n v="1.1480743243243245"/>
    <n v="0.22449624060150369"/>
    <n v="0.40050660792951553"/>
    <n v="0.40050660792951553"/>
    <n v="0.13243679247906978"/>
    <n v="0.28294995964487507"/>
    <n v="0.28294995964487507"/>
    <n v="2.8185640362225147E-2"/>
    <n v="2.8185640362225147E-2"/>
    <n v="306.24"/>
    <n v="913.6"/>
    <n v="915"/>
    <n v="706.64"/>
    <n v="1509.3"/>
    <n v="1509.3"/>
    <n v="829.22"/>
    <n v="1623.2"/>
    <n v="1623.2"/>
    <n v="1999.6"/>
    <n v="1999.6"/>
    <n v="2.326867816091954"/>
    <n v="1.0683669001751315"/>
    <n v="1.0652021857923497"/>
    <n v="0.44178082191780832"/>
    <n v="0.2520108659643544"/>
    <n v="0.2520108659643544"/>
    <n v="0.22864860953667304"/>
    <n v="0.16415722030556926"/>
    <n v="0.16415722030556926"/>
    <n v="-5.4980996199239761E-2"/>
    <n v="-5.4980996199239761E-2"/>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n v="0.82699973425458395"/>
    <n v="0"/>
    <n v="0"/>
    <n v="855.72"/>
    <n v="860.25"/>
    <n v="865"/>
    <n v="1100"/>
    <n v="1147.0899999999999"/>
    <n v="1150"/>
    <n v="1163.58"/>
    <n v="1243.93"/>
    <n v="1243.93"/>
    <n v="1508.87"/>
    <n v="1508.87"/>
    <n v="0.59411957182255859"/>
    <n v="0.69852949723917479"/>
    <n v="0.6892023121387284"/>
    <n v="0.2401090909090908"/>
    <n v="0.27379717371784268"/>
    <n v="0.27057391304347833"/>
    <n v="0.17234741057769984"/>
    <n v="0.17463201305539702"/>
    <n v="0.17463201305539702"/>
    <n v="-3.1619688906267478E-2"/>
    <n v="-3.1619688906267478E-2"/>
    <n v="12"/>
    <n v="12"/>
    <n v="3"/>
    <n v="3"/>
    <n v="3"/>
    <n v="3"/>
    <s v="No star"/>
    <s v="3 star"/>
    <s v="3 star"/>
    <s v="ODF++"/>
    <s v="ODF++"/>
    <s v="ODF++"/>
    <n v="1018.82"/>
    <n v="1500"/>
    <n v="67.92"/>
    <n v="500"/>
    <n v="1500"/>
    <n v="33.33"/>
    <n v="1188.51"/>
    <n v="1500"/>
    <n v="79.23"/>
    <n v="1364.12"/>
    <n v="1500"/>
    <n v="90.94"/>
    <n v="4071.45"/>
    <n v="6000"/>
    <n v="67.86"/>
    <n v="1889.66"/>
    <n v="2400"/>
    <n v="0.78735833333333338"/>
    <x v="80"/>
    <n v="1889.66"/>
    <n v="2400"/>
    <n v="0.78735833333333338"/>
    <x v="80"/>
    <n v="1461.16"/>
    <n v="1800"/>
    <n v="0.81175555555555556"/>
    <x v="80"/>
    <n v="1461.16"/>
    <n v="1800"/>
    <n v="0.81175555555555556"/>
    <x v="80"/>
    <n v="1100"/>
    <n v="1800"/>
    <n v="0.61111111111111116"/>
    <x v="78"/>
    <n v="1100"/>
    <n v="1800"/>
    <n v="0.61111111111111116"/>
    <n v="0.24714602510554257"/>
    <n v="4450.8100000000004"/>
    <n v="6000"/>
    <n v="74.180000000000007"/>
    <n v="4450.8100000000004"/>
    <n v="6000"/>
    <n v="74.180166666666665"/>
    <n v="1518.82"/>
    <n v="3000"/>
    <n v="50.63"/>
    <n v="2989.66"/>
    <n v="4200"/>
    <n v="71.180000000000007"/>
    <n v="2989.66"/>
    <n v="4200"/>
    <n v="71.182380952380953"/>
  </r>
  <r>
    <n v="82"/>
    <x v="81"/>
    <x v="7"/>
    <s v="Aurangabad"/>
    <n v="24784"/>
    <x v="3"/>
    <n v="2214"/>
    <n v="2072"/>
    <n v="2072"/>
    <n v="3325"/>
    <n v="3178"/>
    <n v="3178"/>
    <n v="3070.1"/>
    <n v="2928.3"/>
    <n v="2928.3"/>
    <n v="4349.2"/>
    <n v="4349.2"/>
    <n v="0.31806684733513996"/>
    <n v="0.31787644787644781"/>
    <n v="0.31787644787644781"/>
    <n v="-0.12234586466165419"/>
    <n v="-0.14076777847702962"/>
    <n v="-0.14076777847702962"/>
    <n v="-4.9477215725872152E-2"/>
    <n v="-6.7499914626233753E-2"/>
    <n v="-6.7499914626233753E-2"/>
    <n v="-0.37215120022073023"/>
    <n v="-0.37215120022073023"/>
    <n v="306.24"/>
    <n v="913.6"/>
    <n v="915"/>
    <n v="706.64"/>
    <n v="1509.3"/>
    <n v="1509.3"/>
    <n v="593.21"/>
    <n v="1412.08"/>
    <n v="1412.08"/>
    <n v="1984.11"/>
    <n v="1984.11"/>
    <n v="0.48670977011494254"/>
    <n v="0.4756457968476358"/>
    <n v="0.47338797814207662"/>
    <n v="-0.35569738480697383"/>
    <n v="-0.10677135095739738"/>
    <n v="-0.10677135095739738"/>
    <n v="-0.23249776638964281"/>
    <n v="-4.5273638887315053E-2"/>
    <n v="-4.5273638887315053E-2"/>
    <n v="-0.32052658370755643"/>
    <n v="-0.3205265837075564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3209461038657512"/>
    <n v="0.2583435047951177"/>
    <n v="0.25143352601156072"/>
    <n v="3.6272727272727352E-2"/>
    <n v="-5.6316418066585806E-2"/>
    <n v="-5.8704347826086946E-2"/>
    <n v="7.8888836306847898E-2"/>
    <n v="1.8996338168707876E-2"/>
    <n v="1.8996338168707876E-2"/>
    <n v="-0.27102596047004951"/>
    <n v="-0.27102596047004951"/>
    <n v="188"/>
    <n v="109"/>
    <n v="247"/>
    <n v="114"/>
    <n v="247"/>
    <n v="114"/>
    <s v="No star"/>
    <s v="No star"/>
    <s v="No star"/>
    <s v="ODF+"/>
    <s v="ODF+"/>
    <s v="ODF+"/>
    <n v="455.29"/>
    <n v="1500"/>
    <n v="30.35"/>
    <n v="300"/>
    <n v="1500"/>
    <n v="20"/>
    <n v="1023"/>
    <n v="1500"/>
    <n v="68.2"/>
    <n v="1139.9000000000001"/>
    <n v="1500"/>
    <n v="75.989999999999995"/>
    <n v="2918.2"/>
    <n v="6000"/>
    <n v="48.64"/>
    <n v="1348.15"/>
    <n v="2400"/>
    <n v="0.56172916666666672"/>
    <x v="81"/>
    <n v="1348.15"/>
    <n v="2400"/>
    <n v="0.56172916666666672"/>
    <x v="81"/>
    <n v="1082.49"/>
    <n v="1800"/>
    <n v="0.60138333333333338"/>
    <x v="81"/>
    <n v="1082.49"/>
    <n v="1800"/>
    <n v="0.60138333333333338"/>
    <x v="81"/>
    <n v="300"/>
    <n v="1800"/>
    <n v="0.16666666666666666"/>
    <x v="79"/>
    <n v="300"/>
    <n v="1800"/>
    <n v="0.16666666666666666"/>
    <n v="0.10986435414408344"/>
    <n v="2730.64"/>
    <n v="6000"/>
    <n v="45.51"/>
    <n v="2730.64"/>
    <n v="6000"/>
    <n v="45.510666666666665"/>
    <n v="755.29"/>
    <n v="3000"/>
    <n v="25.18"/>
    <n v="1648.15"/>
    <n v="4200"/>
    <n v="39.24"/>
    <n v="1648.15"/>
    <n v="4200"/>
    <n v="39.241666666666667"/>
  </r>
  <r>
    <n v="83"/>
    <x v="82"/>
    <x v="7"/>
    <s v="Aurangabad"/>
    <n v="8455"/>
    <x v="3"/>
    <n v="2214"/>
    <n v="2072"/>
    <n v="2072"/>
    <n v="3325"/>
    <n v="3178"/>
    <n v="3178"/>
    <n v="3070.1"/>
    <n v="2928.3"/>
    <n v="2928.3"/>
    <n v="4349.2"/>
    <n v="4349.2"/>
    <n v="0.38904697380307135"/>
    <n v="0.51771235521235515"/>
    <n v="0.51771235521235515"/>
    <n v="-7.508270676691732E-2"/>
    <n v="-1.0478288231592253E-2"/>
    <n v="-1.0478288231592253E-2"/>
    <n v="1.7100420181753039E-3"/>
    <n v="7.3899532151760275E-2"/>
    <n v="7.3899532151760275E-2"/>
    <n v="-0.27694748459486801"/>
    <n v="-0.27694748459486801"/>
    <n v="306.24"/>
    <n v="913.6"/>
    <n v="915"/>
    <n v="706.64"/>
    <n v="1509.3"/>
    <n v="1509.3"/>
    <n v="593.21"/>
    <n v="1412.08"/>
    <n v="1412.08"/>
    <n v="1984.11"/>
    <n v="1984.11"/>
    <n v="0.44585945663531856"/>
    <n v="0.63185201401050772"/>
    <n v="0.62935519125683048"/>
    <n v="-0.37340088305219066"/>
    <n v="-1.2217584310607602E-2"/>
    <n v="-1.2217584310607602E-2"/>
    <n v="-0.25358641964902828"/>
    <n v="5.5790040224349878E-2"/>
    <n v="5.5790040224349878E-2"/>
    <n v="-0.24860012801709583"/>
    <n v="-0.2486001280170958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9364511756181919"/>
    <n v="0.34127288578901471"/>
    <n v="0.33390751445086697"/>
    <n v="8.4154545454545399E-2"/>
    <n v="5.8757377363589693E-3"/>
    <n v="3.3304347826086326E-3"/>
    <n v="0.12873976622024513"/>
    <n v="8.6151876570869132E-2"/>
    <n v="8.6151876570869132E-2"/>
    <n v="-0.22298393885316012"/>
    <n v="-0.22298393885316012"/>
    <n v="141"/>
    <n v="89"/>
    <n v="112"/>
    <n v="65"/>
    <n v="112"/>
    <n v="65"/>
    <s v="No star"/>
    <s v="No star"/>
    <s v="No star"/>
    <s v="ODF++"/>
    <s v="ODF++"/>
    <s v="ODF++"/>
    <n v="442.78"/>
    <n v="1500"/>
    <n v="29.52"/>
    <n v="500"/>
    <n v="1500"/>
    <n v="33.33"/>
    <n v="940"/>
    <n v="1500"/>
    <n v="62.67"/>
    <n v="1192.57"/>
    <n v="1500"/>
    <n v="79.5"/>
    <n v="3075.35"/>
    <n v="6000"/>
    <n v="51.26"/>
    <n v="1490.86"/>
    <n v="2400"/>
    <n v="0.62119166666666659"/>
    <x v="82"/>
    <n v="1490.86"/>
    <n v="2400"/>
    <n v="0.62119166666666659"/>
    <x v="82"/>
    <n v="1153.83"/>
    <n v="1800"/>
    <n v="0.64101666666666668"/>
    <x v="82"/>
    <n v="1153.83"/>
    <n v="1800"/>
    <n v="0.64101666666666668"/>
    <x v="82"/>
    <n v="500"/>
    <n v="1800"/>
    <n v="0.27777777777777779"/>
    <x v="80"/>
    <n v="500"/>
    <n v="1800"/>
    <n v="0.27777777777777779"/>
    <n v="0.15899767863389194"/>
    <n v="3144.7"/>
    <n v="6000"/>
    <n v="52.41"/>
    <n v="3144.7"/>
    <n v="6000"/>
    <n v="52.411666666666669"/>
    <n v="942.78"/>
    <n v="3000"/>
    <n v="31.43"/>
    <n v="1990.86"/>
    <n v="4200"/>
    <n v="47.4"/>
    <n v="1990.86"/>
    <n v="4200"/>
    <n v="47.401428571428568"/>
  </r>
  <r>
    <n v="84"/>
    <x v="83"/>
    <x v="8"/>
    <s v="Aurangabad"/>
    <n v="31553"/>
    <x v="2"/>
    <n v="2214"/>
    <n v="2072"/>
    <n v="2072"/>
    <n v="3325"/>
    <n v="3178"/>
    <n v="3178"/>
    <n v="3400"/>
    <n v="3298.6"/>
    <n v="3298.6"/>
    <n v="4601.3999999999996"/>
    <n v="4601.3999999999996"/>
    <n v="0.32308943089430903"/>
    <n v="6.6119691119685849E-4"/>
    <n v="6.6119691119685849E-4"/>
    <n v="-0.11900150375939844"/>
    <n v="-0.347586532410321"/>
    <n v="-0.347586532410321"/>
    <n v="-0.13843529411764702"/>
    <n v="-0.37143939853271085"/>
    <n v="-0.37143939853271085"/>
    <n v="-0.54940452905637416"/>
    <n v="-0.54940452905637416"/>
    <n v="306.24"/>
    <n v="913.6"/>
    <n v="915"/>
    <n v="706.64"/>
    <n v="1509.3"/>
    <n v="1509.3"/>
    <n v="737.03"/>
    <n v="1543.8"/>
    <n v="1543.8"/>
    <n v="2033.9"/>
    <n v="2033.9"/>
    <n v="1.5310540752351096"/>
    <n v="2.2416812609457111E-2"/>
    <n v="2.0852459016393488E-2"/>
    <n v="9.6895165855315338E-2"/>
    <n v="-0.38111707414032991"/>
    <n v="-0.38111707414032991"/>
    <n v="5.166682495963535E-2"/>
    <n v="-0.39494753206373878"/>
    <n v="-0.39494753206373878"/>
    <n v="-0.5407443827130145"/>
    <n v="-0.540744382713014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2.8724349086149591E-2"/>
    <n v="-2.4365010171461827E-2"/>
    <n v="-2.9722543352601199E-2"/>
    <n v="-0.19972727272727278"/>
    <n v="-0.26833116843490917"/>
    <n v="-0.27018260869565219"/>
    <n v="-0.21044370498596332"/>
    <n v="-0.29161285966289385"/>
    <n v="-0.29161285966289385"/>
    <n v="-0.45211050618202708"/>
    <n v="-0.45211050618202708"/>
    <n v="123"/>
    <n v="80"/>
    <n v="226"/>
    <n v="106"/>
    <n v="226"/>
    <n v="106"/>
    <s v="No star"/>
    <s v="No star"/>
    <s v="No star"/>
    <s v="ODF+"/>
    <s v="ODF+"/>
    <s v="ODF+"/>
    <n v="775.11"/>
    <n v="1500"/>
    <n v="51.67"/>
    <n v="300"/>
    <n v="1500"/>
    <n v="20"/>
    <n v="973.91"/>
    <n v="1500"/>
    <n v="64.930000000000007"/>
    <n v="880.3"/>
    <n v="1500"/>
    <n v="58.69"/>
    <n v="2929.32"/>
    <n v="6000"/>
    <n v="48.82"/>
    <n v="934.08"/>
    <n v="2400"/>
    <n v="0.38919999999999999"/>
    <x v="83"/>
    <n v="934.08"/>
    <n v="2400"/>
    <n v="0.38919999999999999"/>
    <x v="83"/>
    <n v="839.29"/>
    <n v="1800"/>
    <n v="0.4662722222222222"/>
    <x v="83"/>
    <n v="839.29"/>
    <n v="1800"/>
    <n v="0.4662722222222222"/>
    <x v="83"/>
    <n v="300"/>
    <n v="1800"/>
    <n v="0.16666666666666666"/>
    <x v="81"/>
    <n v="300"/>
    <n v="1800"/>
    <n v="0.16666666666666666"/>
    <n v="0.14469197490076544"/>
    <n v="2073.37"/>
    <n v="6000"/>
    <n v="34.56"/>
    <n v="2073.37"/>
    <n v="6000"/>
    <n v="34.556166666666662"/>
    <n v="1075.1099999999999"/>
    <n v="3000"/>
    <n v="35.840000000000003"/>
    <n v="1234.08"/>
    <n v="4200"/>
    <n v="29.38"/>
    <n v="1234.08"/>
    <n v="4200"/>
    <n v="29.382857142857144"/>
  </r>
  <r>
    <n v="85"/>
    <x v="84"/>
    <x v="8"/>
    <s v="Aurangabad"/>
    <n v="11869"/>
    <x v="3"/>
    <n v="2214"/>
    <n v="2072"/>
    <n v="2072"/>
    <n v="3325"/>
    <n v="3178"/>
    <n v="3178"/>
    <n v="3070.1"/>
    <n v="2928.3"/>
    <n v="2928.3"/>
    <n v="4349.2"/>
    <n v="4349.2"/>
    <n v="0.37578590785907851"/>
    <n v="0.2081901544401544"/>
    <n v="0.2081901544401544"/>
    <n v="-8.3912781954887286E-2"/>
    <n v="-0.2122813089993707"/>
    <n v="-0.2122813089993707"/>
    <n v="-7.8531643920393898E-3"/>
    <n v="-0.14511149813885199"/>
    <n v="-0.14511149813885199"/>
    <n v="-0.42440678745516419"/>
    <n v="-0.42440678745516419"/>
    <n v="306.24"/>
    <n v="913.6"/>
    <n v="915"/>
    <n v="706.64"/>
    <n v="1509.3"/>
    <n v="1509.3"/>
    <n v="593.21"/>
    <n v="1412.08"/>
    <n v="1412.08"/>
    <n v="1984.11"/>
    <n v="1984.11"/>
    <n v="0.53013975966562166"/>
    <n v="0.61719570928196144"/>
    <n v="0.61472131147540987"/>
    <n v="-0.33687591984603193"/>
    <n v="-2.1089246670641972E-2"/>
    <n v="-2.1089246670641972E-2"/>
    <n v="-0.21007737563426115"/>
    <n v="4.6307574641663435E-2"/>
    <n v="4.6307574641663435E-2"/>
    <n v="-0.2553487457852639"/>
    <n v="-0.255348745785263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4245080166409574"/>
    <n v="-0.15617553036907877"/>
    <n v="-0.16080924855491333"/>
    <n v="-3.3463636363636313E-2"/>
    <n v="-0.36718130225178491"/>
    <n v="-0.36878260869565221"/>
    <n v="6.2846055558185608E-3"/>
    <n v="-0.31667780591352807"/>
    <n v="-0.31667780591352807"/>
    <n v="-0.51116199198626222"/>
    <n v="-0.51116199198626222"/>
    <n v="149"/>
    <n v="94"/>
    <n v="349"/>
    <n v="140"/>
    <n v="349"/>
    <n v="140"/>
    <s v="No star"/>
    <s v="No star"/>
    <s v="No star"/>
    <s v="ODF+"/>
    <s v="ODF+"/>
    <s v="ODF+"/>
    <n v="468.59"/>
    <n v="1500"/>
    <n v="31.24"/>
    <n v="300"/>
    <n v="1500"/>
    <n v="20"/>
    <n v="1214.22"/>
    <n v="1500"/>
    <n v="80.95"/>
    <n v="1063.19"/>
    <n v="1500"/>
    <n v="70.88"/>
    <n v="3045.99"/>
    <n v="6000"/>
    <n v="50.77"/>
    <n v="1477.47"/>
    <n v="2400"/>
    <n v="0.61561250000000001"/>
    <x v="84"/>
    <n v="1477.47"/>
    <n v="2400"/>
    <n v="0.61561250000000001"/>
    <x v="84"/>
    <n v="725.9"/>
    <n v="1800"/>
    <n v="0.40327777777777779"/>
    <x v="84"/>
    <n v="725.9"/>
    <n v="1800"/>
    <n v="0.40327777777777779"/>
    <x v="84"/>
    <n v="300"/>
    <n v="1800"/>
    <n v="0.16666666666666666"/>
    <x v="82"/>
    <n v="300"/>
    <n v="1800"/>
    <n v="0.16666666666666666"/>
    <n v="0.11983845775894095"/>
    <n v="2503.37"/>
    <n v="6000"/>
    <n v="41.72"/>
    <n v="2503.37"/>
    <n v="6000"/>
    <n v="41.722833333333334"/>
    <n v="768.59"/>
    <n v="3000"/>
    <n v="25.62"/>
    <n v="1777.47"/>
    <n v="4200"/>
    <n v="42.32"/>
    <n v="1777.47"/>
    <n v="4200"/>
    <n v="42.320714285714281"/>
  </r>
  <r>
    <n v="86"/>
    <x v="85"/>
    <x v="8"/>
    <s v="Aurangabad"/>
    <n v="16950"/>
    <x v="3"/>
    <n v="2214"/>
    <n v="2072"/>
    <n v="2072"/>
    <n v="3325"/>
    <n v="3178"/>
    <n v="3178"/>
    <n v="3070.1"/>
    <n v="2928.3"/>
    <n v="2928.3"/>
    <n v="4349.2"/>
    <n v="4349.2"/>
    <n v="0.56577235772357715"/>
    <n v="0.50555984555984557"/>
    <n v="0.50555984555984557"/>
    <n v="4.2592481203007487E-2"/>
    <n v="-1.8401510383889243E-2"/>
    <n v="-1.8401510383889243E-2"/>
    <n v="0.12915540210416598"/>
    <n v="6.5300686405081368E-2"/>
    <n v="6.5300686405081368E-2"/>
    <n v="-0.28273705509059133"/>
    <n v="-0.28273705509059133"/>
    <n v="306.24"/>
    <n v="913.6"/>
    <n v="915"/>
    <n v="706.64"/>
    <n v="1509.3"/>
    <n v="1509.3"/>
    <n v="593.21"/>
    <n v="1412.08"/>
    <n v="1412.08"/>
    <n v="1984.11"/>
    <n v="1984.11"/>
    <n v="0.6946185997910137"/>
    <n v="0.62735332749562167"/>
    <n v="0.62486338797814212"/>
    <n v="-0.26559492811049468"/>
    <n v="-1.4940700987212585E-2"/>
    <n v="-1.4940700987212585E-2"/>
    <n v="-0.12516646718699953"/>
    <n v="5.2879440258342361E-2"/>
    <n v="5.2879440258342361E-2"/>
    <n v="-0.25067158574877396"/>
    <n v="-0.2506715857487739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8989389052493789"/>
    <n v="0.31680325486777094"/>
    <n v="0.30957225433526009"/>
    <n v="8.1236363636363551E-2"/>
    <n v="-1.2475045550043978E-2"/>
    <n v="-1.4973913043478285E-2"/>
    <n v="0.12570157588377262"/>
    <n v="6.6336568421647188E-2"/>
    <n v="6.6336568421647188E-2"/>
    <n v="-0.23715950031987612"/>
    <n v="-0.23715950031987612"/>
    <n v="71"/>
    <n v="50"/>
    <n v="124"/>
    <n v="68"/>
    <n v="124"/>
    <n v="68"/>
    <s v="No star"/>
    <s v="No star"/>
    <s v="No star"/>
    <s v="ODF++"/>
    <s v="ODF++"/>
    <s v="ODF++"/>
    <n v="518.96"/>
    <n v="1500"/>
    <n v="34.6"/>
    <n v="500"/>
    <n v="1500"/>
    <n v="33.33"/>
    <n v="1258.29"/>
    <n v="1500"/>
    <n v="83.89"/>
    <n v="1189.3599999999999"/>
    <n v="1500"/>
    <n v="79.290000000000006"/>
    <n v="3466.62"/>
    <n v="6000"/>
    <n v="57.78"/>
    <n v="1486.75"/>
    <n v="2400"/>
    <n v="0.61947916666666669"/>
    <x v="85"/>
    <n v="1486.75"/>
    <n v="2400"/>
    <n v="0.61947916666666669"/>
    <x v="85"/>
    <n v="1132.78"/>
    <n v="1800"/>
    <n v="0.62932222222222223"/>
    <x v="85"/>
    <n v="1132.78"/>
    <n v="1800"/>
    <n v="0.62932222222222223"/>
    <x v="85"/>
    <n v="500"/>
    <n v="1800"/>
    <n v="0.27777777777777779"/>
    <x v="83"/>
    <n v="500"/>
    <n v="1800"/>
    <n v="0.27777777777777779"/>
    <n v="0.16028106888239216"/>
    <n v="3119.52"/>
    <n v="6000"/>
    <n v="51.99"/>
    <n v="3119.52"/>
    <n v="6000"/>
    <n v="51.992000000000004"/>
    <n v="1018.96"/>
    <n v="3000"/>
    <n v="33.97"/>
    <n v="1986.75"/>
    <n v="4200"/>
    <n v="47.3"/>
    <n v="1986.75"/>
    <n v="4200"/>
    <n v="47.303571428571431"/>
  </r>
  <r>
    <n v="87"/>
    <x v="86"/>
    <x v="8"/>
    <s v="Aurangabad"/>
    <n v="7524"/>
    <x v="3"/>
    <n v="2214"/>
    <n v="2072"/>
    <n v="2072"/>
    <n v="3325"/>
    <n v="3178"/>
    <n v="3178"/>
    <n v="3070.1"/>
    <n v="2928.3"/>
    <n v="2928.3"/>
    <n v="4349.2"/>
    <n v="4349.2"/>
    <n v="0.65090334236675695"/>
    <n v="0.99367277992278014"/>
    <n v="0.99367277992278014"/>
    <n v="9.9278195488721771E-2"/>
    <n v="0.29983952171176853"/>
    <n v="0.29983952171176853"/>
    <n v="0.19054753916810527"/>
    <n v="0.41067855069494247"/>
    <n v="0.41067855069494247"/>
    <n v="-5.0195438241515566E-2"/>
    <n v="-5.0195438241515566E-2"/>
    <n v="306.24"/>
    <n v="913.6"/>
    <n v="915"/>
    <n v="706.64"/>
    <n v="1509.3"/>
    <n v="1509.3"/>
    <n v="593.21"/>
    <n v="1412.08"/>
    <n v="1412.08"/>
    <n v="1984.11"/>
    <n v="1984.11"/>
    <n v="1.6181099791013582"/>
    <n v="1.0078152364273203"/>
    <n v="1.0047431693989071"/>
    <n v="0.13462300464168458"/>
    <n v="0.21535811303253161"/>
    <n v="0.21535811303253161"/>
    <n v="0.35157869894303861"/>
    <n v="0.29903404906237607"/>
    <n v="0.29903404906237607"/>
    <n v="-7.5484726149255832E-2"/>
    <n v="-7.5484726149255832E-2"/>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n v="1.4235480743808937"/>
    <n v="0"/>
    <n v="0"/>
    <n v="855.72"/>
    <n v="860.25"/>
    <n v="865"/>
    <n v="1100"/>
    <n v="1147.0899999999999"/>
    <n v="1150"/>
    <n v="1056.55"/>
    <n v="1062.31"/>
    <n v="1062.31"/>
    <n v="1484.95"/>
    <n v="1484.95"/>
    <n v="0.36051512176880285"/>
    <n v="0.39093286835222313"/>
    <n v="0.38329479768786123"/>
    <n v="5.8381818181818208E-2"/>
    <n v="4.3117802439215792E-2"/>
    <n v="4.0478260869565179E-2"/>
    <n v="0.1019071506317733"/>
    <n v="0.12636612664853011"/>
    <n v="0.12636612664853011"/>
    <n v="-0.19421529344422378"/>
    <n v="-0.19421529344422378"/>
    <n v="47"/>
    <n v="33"/>
    <n v="13"/>
    <n v="12"/>
    <n v="13"/>
    <n v="12"/>
    <s v="No star"/>
    <s v="3 star"/>
    <s v="3 star"/>
    <s v="ODF+"/>
    <s v="ODF++"/>
    <s v="ODF++"/>
    <n v="801.77"/>
    <n v="1500"/>
    <n v="53.45"/>
    <n v="300"/>
    <n v="1500"/>
    <n v="20"/>
    <n v="1389.1"/>
    <n v="1500"/>
    <n v="92.61"/>
    <n v="1164.22"/>
    <n v="1500"/>
    <n v="77.61"/>
    <n v="3655.1"/>
    <n v="6000"/>
    <n v="60.92"/>
    <n v="1834.34"/>
    <n v="2400"/>
    <n v="0.76430833333333326"/>
    <x v="86"/>
    <n v="1834.34"/>
    <n v="2400"/>
    <n v="0.76430833333333326"/>
    <x v="86"/>
    <n v="1196.55"/>
    <n v="1800"/>
    <n v="0.66474999999999995"/>
    <x v="86"/>
    <n v="1196.55"/>
    <n v="1800"/>
    <n v="0.66474999999999995"/>
    <x v="86"/>
    <n v="1100"/>
    <n v="1800"/>
    <n v="0.61111111111111116"/>
    <x v="84"/>
    <n v="1100"/>
    <n v="1800"/>
    <n v="0.61111111111111116"/>
    <n v="0.26628644190477113"/>
    <n v="4130.8900000000003"/>
    <n v="6000"/>
    <n v="68.849999999999994"/>
    <n v="4130.8900000000003"/>
    <n v="6000"/>
    <n v="68.848166666666671"/>
    <n v="1101.77"/>
    <n v="3000"/>
    <n v="36.729999999999997"/>
    <n v="2934.34"/>
    <n v="4200"/>
    <n v="69.87"/>
    <n v="2934.34"/>
    <n v="4200"/>
    <n v="69.865238095238098"/>
  </r>
  <r>
    <n v="88"/>
    <x v="87"/>
    <x v="8"/>
    <s v="Aurangabad"/>
    <n v="15910"/>
    <x v="3"/>
    <n v="2214"/>
    <n v="2072"/>
    <n v="2072"/>
    <n v="3325"/>
    <n v="3178"/>
    <n v="3178"/>
    <n v="3070.1"/>
    <n v="2928.3"/>
    <n v="2928.3"/>
    <n v="4349.2"/>
    <n v="4349.2"/>
    <n v="2.2086720867208712E-2"/>
    <n v="0.25699324324324313"/>
    <n v="0.25699324324324313"/>
    <n v="-0.3194285714285714"/>
    <n v="-0.18046255506607936"/>
    <n v="-0.18046255506607936"/>
    <n v="-0.26292303182306759"/>
    <n v="-0.11057951712597766"/>
    <n v="-0.11057951712597766"/>
    <n v="-0.40115653453508693"/>
    <n v="-0.40115653453508693"/>
    <n v="306.24"/>
    <n v="913.6"/>
    <n v="915"/>
    <n v="706.64"/>
    <n v="1509.3"/>
    <n v="1509.3"/>
    <n v="593.21"/>
    <n v="1412.08"/>
    <n v="1412.08"/>
    <n v="1984.11"/>
    <n v="1984.11"/>
    <n v="-0.27703761755485895"/>
    <n v="-1.0464098073555231E-2"/>
    <n v="-1.1978142076502772E-2"/>
    <n v="-0.68668629004868109"/>
    <n v="-0.40102034055522429"/>
    <n v="-0.40102034055522429"/>
    <n v="-0.62677635238785601"/>
    <n v="-0.35978131550620362"/>
    <n v="-0.35978131550620362"/>
    <n v="-0.54435993972108399"/>
    <n v="-0.54435993972108399"/>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7.2500350581966147E-2"/>
    <n v="-6.9526300494042362E-2"/>
    <n v="-7.4635838150288958E-2"/>
    <n v="-0.27847272727272732"/>
    <n v="-0.30219947868083574"/>
    <n v="-0.30396521739130428"/>
    <n v="-0.24880034073162655"/>
    <n v="-0.24650996413476284"/>
    <n v="-0.24650996413476284"/>
    <n v="-0.4609650156570928"/>
    <n v="-0.4609650156570928"/>
    <n v="391"/>
    <n v="163"/>
    <n v="307"/>
    <n v="131"/>
    <n v="307"/>
    <n v="131"/>
    <s v="No star"/>
    <s v="3 star"/>
    <s v="3 star"/>
    <s v="ODF+"/>
    <s v="ODF+"/>
    <s v="ODF+"/>
    <n v="221.4"/>
    <n v="1500"/>
    <n v="14.76"/>
    <n v="300"/>
    <n v="1500"/>
    <n v="20"/>
    <n v="947.83"/>
    <n v="1500"/>
    <n v="63.19"/>
    <n v="793.68"/>
    <n v="1500"/>
    <n v="52.91"/>
    <n v="2262.9"/>
    <n v="6000"/>
    <n v="37.72"/>
    <n v="904.04"/>
    <n v="2400"/>
    <n v="0.37668333333333331"/>
    <x v="87"/>
    <n v="904.04"/>
    <n v="2400"/>
    <n v="0.37668333333333331"/>
    <x v="87"/>
    <n v="800.44"/>
    <n v="1800"/>
    <n v="0.44468888888888891"/>
    <x v="87"/>
    <n v="800.44"/>
    <n v="1800"/>
    <n v="0.44468888888888891"/>
    <x v="87"/>
    <n v="900"/>
    <n v="1800"/>
    <n v="0.5"/>
    <x v="85"/>
    <n v="900"/>
    <n v="1800"/>
    <n v="0.5"/>
    <n v="0.34555709563100651"/>
    <n v="2604.4899999999998"/>
    <n v="6000"/>
    <n v="43.41"/>
    <n v="2604.4899999999998"/>
    <n v="6000"/>
    <n v="43.408166666666666"/>
    <n v="521.4"/>
    <n v="3000"/>
    <n v="17.38"/>
    <n v="1804.04"/>
    <n v="4200"/>
    <n v="42.95"/>
    <n v="1804.04"/>
    <n v="4200"/>
    <n v="42.953333333333333"/>
  </r>
  <r>
    <n v="89"/>
    <x v="88"/>
    <x v="8"/>
    <s v="Aurangabad"/>
    <n v="285577"/>
    <x v="0"/>
    <n v="2214"/>
    <n v="2072"/>
    <n v="2072"/>
    <n v="3325"/>
    <n v="3178"/>
    <n v="3178"/>
    <n v="3878.5"/>
    <n v="3782.7"/>
    <n v="3782.7"/>
    <n v="4344.1000000000004"/>
    <n v="4344.1000000000004"/>
    <n v="1.0484056007226739"/>
    <n v="0.75594111969111966"/>
    <n v="0.75594111969111966"/>
    <n v="0.3639609022556391"/>
    <n v="0.14484266834487097"/>
    <n v="0.14484266834487097"/>
    <n v="0.16931030037385589"/>
    <n v="-3.8171147592989105E-2"/>
    <n v="-3.8171147592989105E-2"/>
    <n v="-0.16247093759351772"/>
    <n v="-0.16247093759351772"/>
    <n v="306.24"/>
    <n v="913.6"/>
    <n v="915"/>
    <n v="706.64"/>
    <n v="1509.3"/>
    <n v="1509.3"/>
    <n v="948.15"/>
    <n v="1786.5"/>
    <n v="1786.5"/>
    <n v="2014.9"/>
    <n v="2014.9"/>
    <n v="2.2857236154649949"/>
    <n v="0.88124999999999998"/>
    <n v="0.87837158469945364"/>
    <n v="0.4239499603758633"/>
    <n v="0.1387464387464388"/>
    <n v="0.1387464387464388"/>
    <n v="6.1245583504719772E-2"/>
    <n v="-3.794570389028825E-2"/>
    <n v="-3.794570389028825E-2"/>
    <n v="-0.14699985110923622"/>
    <n v="-0.14699985110923622"/>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n v="-0.23255207134195943"/>
    <n v="-0.50980392156862742"/>
    <n v="-0.50980392156862742"/>
    <n v="855.72"/>
    <n v="860.25"/>
    <n v="865"/>
    <n v="1100"/>
    <n v="1147.0899999999999"/>
    <n v="1150"/>
    <n v="1201.1099999999999"/>
    <n v="1344.7"/>
    <n v="1344.7"/>
    <n v="1496.04"/>
    <n v="1496.04"/>
    <n v="0.32864722105361566"/>
    <n v="0.65022958442313272"/>
    <n v="0.64116763005780331"/>
    <n v="3.359090909090913E-2"/>
    <n v="0.2375750812926623"/>
    <n v="0.23444347826086948"/>
    <n v="-5.3417255705139298E-2"/>
    <n v="5.5707592771621815E-2"/>
    <n v="5.5707592771621815E-2"/>
    <n v="-5.1088206197695295E-2"/>
    <n v="-5.1088206197695295E-2"/>
    <n v="22"/>
    <n v="6"/>
    <n v="65"/>
    <n v="21"/>
    <n v="65"/>
    <n v="21"/>
    <s v="3 star"/>
    <s v="No star"/>
    <s v="No star"/>
    <s v="ODF++"/>
    <s v="ODF++"/>
    <s v="ODF++"/>
    <n v="1006.22"/>
    <n v="1500"/>
    <n v="67.08"/>
    <n v="1100"/>
    <n v="1500"/>
    <n v="73.33"/>
    <n v="1292"/>
    <n v="1500"/>
    <n v="86.13"/>
    <n v="1136.95"/>
    <n v="1500"/>
    <n v="75.8"/>
    <n v="4535.17"/>
    <n v="6000"/>
    <n v="75.59"/>
    <n v="1718.71"/>
    <n v="2400"/>
    <n v="0.71612916666666671"/>
    <x v="88"/>
    <n v="1718.71"/>
    <n v="2400"/>
    <n v="0.71612916666666671"/>
    <x v="88"/>
    <n v="1419.61"/>
    <n v="1800"/>
    <n v="0.78867222222222222"/>
    <x v="88"/>
    <n v="1419.61"/>
    <n v="1800"/>
    <n v="0.78867222222222222"/>
    <x v="88"/>
    <n v="500"/>
    <n v="1800"/>
    <n v="0.27777777777777779"/>
    <x v="86"/>
    <n v="500"/>
    <n v="1800"/>
    <n v="0.27777777777777779"/>
    <n v="0.13742644249665367"/>
    <n v="3638.31"/>
    <n v="6000"/>
    <n v="60.64"/>
    <n v="3638.31"/>
    <n v="6000"/>
    <n v="60.638499999999993"/>
    <n v="2106.2199999999998"/>
    <n v="3000"/>
    <n v="70.209999999999994"/>
    <n v="2218.71"/>
    <n v="4200"/>
    <n v="52.83"/>
    <n v="2218.71"/>
    <n v="4200"/>
    <n v="52.826428571428572"/>
  </r>
  <r>
    <n v="90"/>
    <x v="89"/>
    <x v="8"/>
    <s v="Aurangabad"/>
    <n v="22006"/>
    <x v="3"/>
    <n v="2214"/>
    <n v="2072"/>
    <n v="2072"/>
    <n v="3325"/>
    <n v="3178"/>
    <n v="3178"/>
    <n v="3070.1"/>
    <n v="2928.3"/>
    <n v="2928.3"/>
    <n v="4349.2"/>
    <n v="4349.2"/>
    <n v="0.42185185185185187"/>
    <n v="0.17345559845559849"/>
    <n v="0.17345559845559849"/>
    <n v="-5.3239097744360898E-2"/>
    <n v="-0.23492762743864062"/>
    <n v="-0.23492762743864062"/>
    <n v="2.5367251881046257E-2"/>
    <n v="-0.169688897995424"/>
    <n v="-0.169688897995424"/>
    <n v="-0.44095465832796832"/>
    <n v="-0.44095465832796832"/>
    <n v="306.24"/>
    <n v="913.6"/>
    <n v="915"/>
    <n v="706.64"/>
    <n v="1509.3"/>
    <n v="1509.3"/>
    <n v="593.21"/>
    <n v="1412.08"/>
    <n v="1412.08"/>
    <n v="1984.11"/>
    <n v="1984.11"/>
    <n v="0.61301593521421116"/>
    <n v="0.33325306479859884"/>
    <n v="0.33121311475409831"/>
    <n v="-0.30095947016868557"/>
    <n v="-0.19296362552176508"/>
    <n v="-0.19296362552176508"/>
    <n v="-0.16729320139579576"/>
    <n v="-0.13740014730043623"/>
    <n v="-0.13740014730043623"/>
    <n v="-0.38609250495184239"/>
    <n v="-0.3860925049518423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721567802552235"/>
    <n v="6.1714617843650135E-2"/>
    <n v="5.5884393063583851E-2"/>
    <n v="-1.0354545454545545E-2"/>
    <n v="-0.20377651274093567"/>
    <n v="-0.20579130434782605"/>
    <n v="3.0344044295111398E-2"/>
    <n v="-0.14023213562895945"/>
    <n v="-0.14023213562895945"/>
    <n v="-0.38493551971446849"/>
    <n v="-0.38493551971446849"/>
    <n v="123"/>
    <n v="82"/>
    <n v="367"/>
    <n v="148"/>
    <n v="367"/>
    <n v="148"/>
    <s v="No star"/>
    <s v="No star"/>
    <s v="No star"/>
    <s v="ODF+"/>
    <s v="ODF+"/>
    <s v="ODF+"/>
    <n v="493.97"/>
    <n v="1500"/>
    <n v="32.93"/>
    <n v="300"/>
    <n v="1500"/>
    <n v="20"/>
    <n v="1265.4000000000001"/>
    <n v="1500"/>
    <n v="84.36"/>
    <n v="1088.6099999999999"/>
    <n v="1500"/>
    <n v="72.569999999999993"/>
    <n v="3147.98"/>
    <n v="6000"/>
    <n v="52.47"/>
    <n v="1218.06"/>
    <n v="2400"/>
    <n v="0.507525"/>
    <x v="89"/>
    <n v="1218.06"/>
    <n v="2400"/>
    <n v="0.507525"/>
    <x v="89"/>
    <n v="913.34"/>
    <n v="1800"/>
    <n v="0.50741111111111115"/>
    <x v="89"/>
    <n v="913.34"/>
    <n v="1800"/>
    <n v="0.50741111111111115"/>
    <x v="89"/>
    <n v="300"/>
    <n v="1800"/>
    <n v="0.16666666666666666"/>
    <x v="87"/>
    <n v="300"/>
    <n v="1800"/>
    <n v="0.16666666666666666"/>
    <n v="0.12338570370979682"/>
    <n v="2431.4"/>
    <n v="6000"/>
    <n v="40.520000000000003"/>
    <n v="2431.4"/>
    <n v="6000"/>
    <n v="40.523333333333333"/>
    <n v="793.97"/>
    <n v="3000"/>
    <n v="26.47"/>
    <n v="1518.06"/>
    <n v="4200"/>
    <n v="36.14"/>
    <n v="1518.06"/>
    <n v="4200"/>
    <n v="36.144285714285715"/>
  </r>
  <r>
    <n v="91"/>
    <x v="90"/>
    <x v="8"/>
    <s v="Aurangabad"/>
    <n v="35883"/>
    <x v="2"/>
    <n v="2214"/>
    <n v="2072"/>
    <n v="2072"/>
    <n v="3325"/>
    <n v="3178"/>
    <n v="3178"/>
    <n v="3400"/>
    <n v="3298.6"/>
    <n v="3298.6"/>
    <n v="4601.3999999999996"/>
    <n v="4601.3999999999996"/>
    <n v="0.43861788617886177"/>
    <n v="0.70067084942084945"/>
    <n v="0.70067084942084945"/>
    <n v="-4.2075187969924842E-2"/>
    <n v="0.10880742605412208"/>
    <n v="0.10880742605412208"/>
    <n v="-6.3205882352941209E-2"/>
    <n v="6.8268356272357986E-2"/>
    <n v="6.8268356272357986E-2"/>
    <n v="-0.2341917677228669"/>
    <n v="-0.2341917677228669"/>
    <n v="306.24"/>
    <n v="913.6"/>
    <n v="915"/>
    <n v="706.64"/>
    <n v="1509.3"/>
    <n v="1509.3"/>
    <n v="737.03"/>
    <n v="1543.8"/>
    <n v="1543.8"/>
    <n v="2033.9"/>
    <n v="2033.9"/>
    <n v="0.8933189655172411"/>
    <n v="0.94117775831873907"/>
    <n v="0.93820765027322406"/>
    <n v="-0.17948318804483193"/>
    <n v="0.17502153316106811"/>
    <n v="0.17502153316106811"/>
    <n v="-0.21331560452084722"/>
    <n v="0.1487627931079156"/>
    <n v="0.1487627931079156"/>
    <n v="-0.12804955995870004"/>
    <n v="-0.12804955995870004"/>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19511055017996531"/>
    <n v="0.22097064806742217"/>
    <n v="0.21426589595375714"/>
    <n v="-7.029090909090914E-2"/>
    <n v="-8.4343861423253633E-2"/>
    <n v="-8.6660869565217458E-2"/>
    <n v="-8.2740620487384953E-2"/>
    <n v="-0.11348002599616813"/>
    <n v="-0.11348002599616813"/>
    <n v="-0.31433681929158019"/>
    <n v="-0.31433681929158019"/>
    <n v="83"/>
    <n v="60"/>
    <n v="54"/>
    <n v="47"/>
    <n v="54"/>
    <n v="47"/>
    <s v="No star"/>
    <s v="1 star"/>
    <s v="1 star"/>
    <s v="ODF+"/>
    <s v="ODF++"/>
    <s v="ODF++"/>
    <n v="579.80999999999995"/>
    <n v="1500"/>
    <n v="38.65"/>
    <n v="300"/>
    <n v="1500"/>
    <n v="20"/>
    <n v="1282.6099999999999"/>
    <n v="1500"/>
    <n v="85.51"/>
    <n v="1022.68"/>
    <n v="1500"/>
    <n v="68.180000000000007"/>
    <n v="3185.1"/>
    <n v="6000"/>
    <n v="53.09"/>
    <n v="1773.46"/>
    <n v="2400"/>
    <n v="0.73894166666666672"/>
    <x v="90"/>
    <n v="1773.46"/>
    <n v="2400"/>
    <n v="0.73894166666666672"/>
    <x v="90"/>
    <n v="1050.3399999999999"/>
    <n v="1800"/>
    <n v="0.58352222222222216"/>
    <x v="90"/>
    <n v="1050.3399999999999"/>
    <n v="1800"/>
    <n v="0.58352222222222216"/>
    <x v="90"/>
    <n v="700"/>
    <n v="1800"/>
    <n v="0.3888888888888889"/>
    <x v="88"/>
    <n v="700"/>
    <n v="1800"/>
    <n v="0.3888888888888889"/>
    <n v="0.19864974927563789"/>
    <n v="3523.79"/>
    <n v="6000"/>
    <n v="58.73"/>
    <n v="3523.79"/>
    <n v="6000"/>
    <n v="58.729833333333339"/>
    <n v="879.81"/>
    <n v="3000"/>
    <n v="29.33"/>
    <n v="2473.46"/>
    <n v="4200"/>
    <n v="58.89"/>
    <n v="2473.46"/>
    <n v="4200"/>
    <n v="58.891904761904769"/>
  </r>
  <r>
    <n v="92"/>
    <x v="91"/>
    <x v="9"/>
    <s v="Aurangabad"/>
    <n v="43936"/>
    <x v="2"/>
    <n v="2214"/>
    <n v="2072"/>
    <n v="2072"/>
    <n v="3325"/>
    <n v="3178"/>
    <n v="3178"/>
    <n v="3400"/>
    <n v="3298.6"/>
    <n v="3298.6"/>
    <n v="4601.3999999999996"/>
    <n v="4601.3999999999996"/>
    <n v="0.35172990063233966"/>
    <n v="0.35059362934362925"/>
    <n v="0.35059362934362925"/>
    <n v="-9.9930827067669162E-2"/>
    <n v="-0.11943675267463819"/>
    <n v="-0.11943675267463819"/>
    <n v="-0.11978529411764706"/>
    <n v="-0.15163099496756202"/>
    <n v="-0.15163099496756202"/>
    <n v="-0.39183074716390665"/>
    <n v="-0.39183074716390665"/>
    <n v="306.24"/>
    <n v="913.6"/>
    <n v="915"/>
    <n v="706.64"/>
    <n v="1509.3"/>
    <n v="1509.3"/>
    <n v="737.03"/>
    <n v="1543.8"/>
    <n v="1543.8"/>
    <n v="2033.9"/>
    <n v="2033.9"/>
    <n v="0.31805120167189127"/>
    <n v="0.45114929947460591"/>
    <n v="0.44892896174863384"/>
    <n v="-0.42878976565153404"/>
    <n v="-0.12159941694825414"/>
    <n v="-0.12159941694825414"/>
    <n v="-0.4523425098028574"/>
    <n v="-0.14122943386449022"/>
    <n v="-0.14122943386449022"/>
    <n v="-0.34816362653031124"/>
    <n v="-0.34816362653031124"/>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27525358762211932"/>
    <n v="0.13067131647776806"/>
    <n v="0.1244624277456647"/>
    <n v="-7.9454545454545542E-3"/>
    <n v="-0.15206304649155686"/>
    <n v="-0.15420869565217393"/>
    <n v="-2.1230032378714424E-2"/>
    <n v="-0.17904438761299471"/>
    <n v="-0.17904438761299471"/>
    <n v="-0.36504641416317418"/>
    <n v="-0.36504641416317418"/>
    <n v="106"/>
    <n v="72"/>
    <n v="137"/>
    <n v="81"/>
    <n v="137"/>
    <n v="81"/>
    <s v="No star"/>
    <s v="No star"/>
    <s v="No star"/>
    <s v="ODF+"/>
    <s v="ODF++"/>
    <s v="ODF++"/>
    <n v="403.64"/>
    <n v="1500"/>
    <n v="26.91"/>
    <n v="300"/>
    <n v="1500"/>
    <n v="20"/>
    <n v="1197.83"/>
    <n v="1500"/>
    <n v="79.86"/>
    <n v="1091.26"/>
    <n v="1500"/>
    <n v="72.75"/>
    <n v="2992.73"/>
    <n v="6000"/>
    <n v="49.88"/>
    <n v="1325.77"/>
    <n v="2400"/>
    <n v="0.5524041666666667"/>
    <x v="91"/>
    <n v="1325.77"/>
    <n v="2400"/>
    <n v="0.5524041666666667"/>
    <x v="91"/>
    <n v="972.66"/>
    <n v="1800"/>
    <n v="0.54036666666666666"/>
    <x v="91"/>
    <n v="972.66"/>
    <n v="1800"/>
    <n v="0.54036666666666666"/>
    <x v="91"/>
    <n v="500"/>
    <n v="1800"/>
    <n v="0.27777777777777779"/>
    <x v="89"/>
    <n v="500"/>
    <n v="1800"/>
    <n v="0.27777777777777779"/>
    <n v="0.17867161229689504"/>
    <n v="2798.43"/>
    <n v="6000"/>
    <n v="46.64"/>
    <n v="2798.43"/>
    <n v="6000"/>
    <n v="46.640499999999996"/>
    <n v="703.64"/>
    <n v="3000"/>
    <n v="23.45"/>
    <n v="1825.77"/>
    <n v="4200"/>
    <n v="43.47"/>
    <n v="1825.77"/>
    <n v="4200"/>
    <n v="43.470714285714287"/>
  </r>
  <r>
    <n v="93"/>
    <x v="92"/>
    <x v="9"/>
    <s v="Aurangabad"/>
    <n v="36118"/>
    <x v="2"/>
    <n v="2214"/>
    <n v="2072"/>
    <n v="2072"/>
    <n v="3325"/>
    <n v="3178"/>
    <n v="3178"/>
    <n v="3400"/>
    <n v="3298.6"/>
    <n v="3298.6"/>
    <n v="4601.3999999999996"/>
    <n v="4601.3999999999996"/>
    <n v="0.14041553748870828"/>
    <n v="0.61824806949806965"/>
    <n v="0.61824806949806965"/>
    <n v="-0.24063759398496237"/>
    <n v="5.5069225928256832E-2"/>
    <n v="5.5069225928256832E-2"/>
    <n v="-0.25738823529411764"/>
    <n v="1.6494876614321322E-2"/>
    <n v="1.6494876614321322E-2"/>
    <n v="-0.27130655887338628"/>
    <n v="-0.27130655887338628"/>
    <n v="306.24"/>
    <n v="913.6"/>
    <n v="915"/>
    <n v="706.64"/>
    <n v="1509.3"/>
    <n v="1509.3"/>
    <n v="737.03"/>
    <n v="1543.8"/>
    <n v="1543.8"/>
    <n v="2033.9"/>
    <n v="2033.9"/>
    <n v="1.3684038662486937"/>
    <n v="0.74087127845884415"/>
    <n v="0.7382076502732241"/>
    <n v="2.6406656854975615E-2"/>
    <n v="5.3773272377923599E-2"/>
    <n v="5.3773272377923599E-2"/>
    <n v="-1.5915227331316253E-2"/>
    <n v="3.0224122295634204E-2"/>
    <n v="3.0224122295634204E-2"/>
    <n v="-0.21802448497959587"/>
    <n v="-0.21802448497959587"/>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6.7603889122610228E-2"/>
    <n v="0.46764312699796567"/>
    <n v="0.45958381502890167"/>
    <n v="-0.16948181818181815"/>
    <n v="0.10064598244252854"/>
    <n v="9.7860869565217362E-2"/>
    <n v="-0.18060326657278933"/>
    <n v="6.5623443817047752E-2"/>
    <n v="6.5623443817047752E-2"/>
    <n v="-0.17581241105584058"/>
    <n v="-0.17581241105584058"/>
    <n v="190"/>
    <n v="97"/>
    <n v="68"/>
    <n v="56"/>
    <n v="68"/>
    <n v="56"/>
    <s v="No star"/>
    <s v="No star"/>
    <s v="No star"/>
    <s v="ODF+"/>
    <s v="ODF++"/>
    <s v="ODF++"/>
    <n v="725.3"/>
    <n v="1500"/>
    <n v="48.35"/>
    <n v="300"/>
    <n v="1500"/>
    <n v="20"/>
    <n v="586"/>
    <n v="1500"/>
    <n v="39.07"/>
    <n v="913.57"/>
    <n v="1500"/>
    <n v="60.9"/>
    <n v="2524.88"/>
    <n v="6000"/>
    <n v="42.08"/>
    <n v="1590.46"/>
    <n v="2400"/>
    <n v="0.66269166666666668"/>
    <x v="92"/>
    <n v="1590.46"/>
    <n v="2400"/>
    <n v="0.66269166666666668"/>
    <x v="92"/>
    <n v="1262.54"/>
    <n v="1800"/>
    <n v="0.7014111111111111"/>
    <x v="92"/>
    <n v="1262.54"/>
    <n v="1800"/>
    <n v="0.7014111111111111"/>
    <x v="92"/>
    <n v="500"/>
    <n v="1800"/>
    <n v="0.27777777777777779"/>
    <x v="90"/>
    <n v="500"/>
    <n v="1800"/>
    <n v="0.27777777777777779"/>
    <n v="0.14911974613854417"/>
    <n v="3353.01"/>
    <n v="6000"/>
    <n v="55.88"/>
    <n v="3353.01"/>
    <n v="6000"/>
    <n v="55.883500000000005"/>
    <n v="1025.3"/>
    <n v="3000"/>
    <n v="34.18"/>
    <n v="2090.46"/>
    <n v="4200"/>
    <n v="49.77"/>
    <n v="2090.46"/>
    <n v="4200"/>
    <n v="49.772857142857148"/>
  </r>
  <r>
    <n v="94"/>
    <x v="93"/>
    <x v="9"/>
    <s v="Aurangabad"/>
    <n v="18627"/>
    <x v="3"/>
    <n v="2214"/>
    <n v="2072"/>
    <n v="2072"/>
    <n v="3325"/>
    <n v="3178"/>
    <n v="3178"/>
    <n v="3070.1"/>
    <n v="2928.3"/>
    <n v="2928.3"/>
    <n v="4349.2"/>
    <n v="4349.2"/>
    <n v="-7.4954832881662062E-2"/>
    <n v="-5.3339768339768334E-2"/>
    <n v="-5.3339768339768334E-2"/>
    <n v="-0.38404511278195486"/>
    <n v="-0.38279421019509124"/>
    <n v="-0.38279421019509124"/>
    <n v="-0.33290446565258452"/>
    <n v="-0.33016425912645564"/>
    <n v="-0.33016425912645564"/>
    <n v="-0.54900211533155518"/>
    <n v="-0.54900211533155518"/>
    <n v="306.24"/>
    <n v="913.6"/>
    <n v="915"/>
    <n v="706.64"/>
    <n v="1509.3"/>
    <n v="1509.3"/>
    <n v="593.21"/>
    <n v="1412.08"/>
    <n v="1412.08"/>
    <n v="1984.11"/>
    <n v="1984.11"/>
    <n v="0.42283829676071055"/>
    <n v="8.7346760070052733E-3"/>
    <n v="7.1912568306011374E-3"/>
    <n v="-0.38337767462923128"/>
    <n v="-0.38939905916650097"/>
    <n v="-0.38939905916650097"/>
    <n v="-0.26547091249304633"/>
    <n v="-0.34735992295054097"/>
    <n v="-0.34735992295054097"/>
    <n v="-0.53551970404866656"/>
    <n v="-0.5355197040486665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4.5096526901322764E-2"/>
    <n v="-0.13990119151409477"/>
    <n v="-0.14462427745664744"/>
    <n v="-0.18699090909090915"/>
    <n v="-0.35497650576676631"/>
    <n v="-0.35660869565217396"/>
    <n v="-0.15355638635180541"/>
    <n v="-0.30349897864088637"/>
    <n v="-0.30349897864088637"/>
    <n v="-0.50173406512003771"/>
    <n v="-0.50173406512003771"/>
    <n v="442"/>
    <n v="172"/>
    <n v="475"/>
    <n v="182"/>
    <n v="475"/>
    <n v="182"/>
    <s v="No star"/>
    <s v="No star"/>
    <s v="No star"/>
    <s v="ODF+"/>
    <s v="ODF+"/>
    <s v="ODF+"/>
    <n v="435.73"/>
    <n v="1500"/>
    <n v="29.05"/>
    <n v="300"/>
    <n v="1500"/>
    <n v="20"/>
    <n v="418.01"/>
    <n v="1500"/>
    <n v="27.87"/>
    <n v="894.31"/>
    <n v="1500"/>
    <n v="59.62"/>
    <n v="2048.0500000000002"/>
    <n v="6000"/>
    <n v="34.130000000000003"/>
    <n v="921.58"/>
    <n v="2400"/>
    <n v="0.38399166666666668"/>
    <x v="93"/>
    <n v="921.58"/>
    <n v="2400"/>
    <n v="0.38399166666666668"/>
    <x v="93"/>
    <n v="739.9"/>
    <n v="1800"/>
    <n v="0.41105555555555556"/>
    <x v="93"/>
    <n v="739.9"/>
    <n v="1800"/>
    <n v="0.41105555555555556"/>
    <x v="93"/>
    <n v="300"/>
    <n v="1800"/>
    <n v="0.16666666666666666"/>
    <x v="91"/>
    <n v="300"/>
    <n v="1800"/>
    <n v="0.16666666666666666"/>
    <n v="0.15294573485327406"/>
    <n v="1961.48"/>
    <n v="6000"/>
    <n v="32.69"/>
    <n v="1961.48"/>
    <n v="6000"/>
    <n v="32.691333333333333"/>
    <n v="735.73"/>
    <n v="3000"/>
    <n v="24.52"/>
    <n v="1221.58"/>
    <n v="4200"/>
    <n v="29.09"/>
    <n v="1221.58"/>
    <n v="4200"/>
    <n v="29.085238095238093"/>
  </r>
  <r>
    <n v="95"/>
    <x v="94"/>
    <x v="9"/>
    <s v="Aurangabad"/>
    <n v="12899"/>
    <x v="3"/>
    <n v="2214"/>
    <n v="2072"/>
    <n v="2072"/>
    <n v="3325"/>
    <n v="3178"/>
    <n v="3178"/>
    <n v="3070.1"/>
    <n v="2928.3"/>
    <n v="2928.3"/>
    <n v="4349.2"/>
    <n v="4349.2"/>
    <n v="-1.8247515808491254E-3"/>
    <n v="0.11959459459459468"/>
    <n v="0.11959459459459468"/>
    <n v="-0.33535037593984962"/>
    <n v="-0.27004405286343608"/>
    <n v="-0.27004405286343608"/>
    <n v="-0.28016676981205818"/>
    <n v="-0.20779974729365158"/>
    <n v="-0.20779974729365158"/>
    <n v="-0.46661454980226241"/>
    <n v="-0.46661454980226241"/>
    <n v="306.24"/>
    <n v="913.6"/>
    <n v="915"/>
    <n v="706.64"/>
    <n v="1509.3"/>
    <n v="1509.3"/>
    <n v="593.21"/>
    <n v="1412.08"/>
    <n v="1412.08"/>
    <n v="1984.11"/>
    <n v="1984.11"/>
    <n v="-0.44585945663531878"/>
    <n v="0.11846541155866902"/>
    <n v="0.11675409836065578"/>
    <n v="-0.75984942828031254"/>
    <n v="-0.32297753925660899"/>
    <n v="-0.32297753925660899"/>
    <n v="-0.71392929991065557"/>
    <n v="-0.27636536173587894"/>
    <n v="-0.27636536173587894"/>
    <n v="-0.48499327154240435"/>
    <n v="-0.4849932715424043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6866498387322948"/>
    <n v="-7.239755884917172E-2"/>
    <n v="-7.749132947976875E-2"/>
    <n v="-9.086363636363641E-2"/>
    <n v="-0.30435275348926405"/>
    <n v="-0.30611304347826085"/>
    <n v="-5.3475935828877011E-2"/>
    <n v="-0.24883508580357894"/>
    <n v="-0.24883508580357894"/>
    <n v="-0.46262837132563384"/>
    <n v="-0.46262837132563384"/>
    <n v="407"/>
    <n v="166"/>
    <n v="406"/>
    <n v="158"/>
    <n v="406"/>
    <n v="158"/>
    <s v="No star"/>
    <s v="No star"/>
    <s v="No star"/>
    <s v="ODF+"/>
    <s v="ODF++"/>
    <s v="ODF++"/>
    <n v="169.7"/>
    <n v="1500"/>
    <n v="11.31"/>
    <n v="300"/>
    <n v="1500"/>
    <n v="20"/>
    <n v="740.22"/>
    <n v="1500"/>
    <n v="49.35"/>
    <n v="1000.05"/>
    <n v="1500"/>
    <n v="66.67"/>
    <n v="2209.96"/>
    <n v="6000"/>
    <n v="36.83"/>
    <n v="1021.83"/>
    <n v="2400"/>
    <n v="0.42576250000000004"/>
    <x v="94"/>
    <n v="1021.83"/>
    <n v="2400"/>
    <n v="0.42576250000000004"/>
    <x v="94"/>
    <n v="797.97"/>
    <n v="1800"/>
    <n v="0.44331666666666669"/>
    <x v="94"/>
    <n v="797.97"/>
    <n v="1800"/>
    <n v="0.44331666666666669"/>
    <x v="94"/>
    <n v="500"/>
    <n v="1800"/>
    <n v="0.27777777777777779"/>
    <x v="92"/>
    <n v="500"/>
    <n v="1800"/>
    <n v="0.27777777777777779"/>
    <n v="0.21553582205362529"/>
    <n v="2319.8000000000002"/>
    <n v="6000"/>
    <n v="38.659999999999997"/>
    <n v="2319.8000000000002"/>
    <n v="6000"/>
    <n v="38.663333333333341"/>
    <n v="469.7"/>
    <n v="3000"/>
    <n v="15.66"/>
    <n v="1521.83"/>
    <n v="4200"/>
    <n v="36.229999999999997"/>
    <n v="1521.83"/>
    <n v="4200"/>
    <n v="36.234047619047615"/>
  </r>
  <r>
    <n v="96"/>
    <x v="95"/>
    <x v="9"/>
    <s v="Aurangabad"/>
    <n v="9356"/>
    <x v="3"/>
    <n v="2214"/>
    <n v="2072"/>
    <n v="2072"/>
    <n v="3325"/>
    <n v="3178"/>
    <n v="3178"/>
    <n v="3070.1"/>
    <n v="2928.3"/>
    <n v="2928.3"/>
    <n v="4349.2"/>
    <n v="4349.2"/>
    <n v="0.30887533875338752"/>
    <n v="0.18585424710424717"/>
    <n v="0.18585424710424717"/>
    <n v="-0.12846616541353387"/>
    <n v="-0.22684392699811198"/>
    <n v="-0.22684392699811198"/>
    <n v="-5.6105664310608774E-2"/>
    <n v="-0.16091588976539289"/>
    <n v="-0.16091588976539289"/>
    <n v="-0.43504782488733557"/>
    <n v="-0.43504782488733557"/>
    <n v="306.24"/>
    <n v="913.6"/>
    <n v="915"/>
    <n v="706.64"/>
    <n v="1509.3"/>
    <n v="1509.3"/>
    <n v="593.21"/>
    <n v="1412.08"/>
    <n v="1412.08"/>
    <n v="1984.11"/>
    <n v="1984.11"/>
    <n v="0.62117946708463956"/>
    <n v="0.29500875656742542"/>
    <n v="0.29302732240437146"/>
    <n v="-0.29742160081512503"/>
    <n v="-0.21611343006691849"/>
    <n v="-0.21611343006691849"/>
    <n v="-0.16307884223125033"/>
    <n v="-0.16214378788737185"/>
    <n v="-0.16214378788737185"/>
    <n v="-0.40370241569267834"/>
    <n v="-0.4037024156926783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9817229935025465"/>
    <n v="0.13219412961348448"/>
    <n v="0.12597687861271681"/>
    <n v="-6.7909090909090947E-2"/>
    <n v="-0.15092102624903006"/>
    <n v="-0.15306956521739129"/>
    <n v="-2.9577398135440823E-2"/>
    <n v="-8.3158400090369025E-2"/>
    <n v="-8.3158400090369025E-2"/>
    <n v="-0.34410586215024075"/>
    <n v="-0.34410586215024075"/>
    <n v="191"/>
    <n v="112"/>
    <n v="360"/>
    <n v="144"/>
    <n v="360"/>
    <n v="144"/>
    <s v="No star"/>
    <s v="No star"/>
    <s v="No star"/>
    <s v="ODF+"/>
    <s v="ODF+"/>
    <s v="ODF+"/>
    <n v="496.47"/>
    <n v="1500"/>
    <n v="33.1"/>
    <n v="300"/>
    <n v="1500"/>
    <n v="20"/>
    <n v="1076.0899999999999"/>
    <n v="1500"/>
    <n v="71.739999999999995"/>
    <n v="1025.3"/>
    <n v="1500"/>
    <n v="68.349999999999994"/>
    <n v="2897.85"/>
    <n v="6000"/>
    <n v="48.3"/>
    <n v="1183.1199999999999"/>
    <n v="2400"/>
    <n v="0.49296666666666661"/>
    <x v="95"/>
    <n v="1183.1199999999999"/>
    <n v="2400"/>
    <n v="0.49296666666666661"/>
    <x v="95"/>
    <n v="973.97"/>
    <n v="1800"/>
    <n v="0.54109444444444443"/>
    <x v="95"/>
    <n v="973.97"/>
    <n v="1800"/>
    <n v="0.54109444444444443"/>
    <x v="95"/>
    <n v="300"/>
    <n v="1800"/>
    <n v="0.16666666666666666"/>
    <x v="93"/>
    <n v="300"/>
    <n v="1800"/>
    <n v="0.16666666666666666"/>
    <n v="0.12209564973200004"/>
    <n v="2457.09"/>
    <n v="6000"/>
    <n v="40.950000000000003"/>
    <n v="2457.09"/>
    <n v="6000"/>
    <n v="40.951500000000003"/>
    <n v="796.47"/>
    <n v="3000"/>
    <n v="26.55"/>
    <n v="1483.12"/>
    <n v="4200"/>
    <n v="35.31"/>
    <n v="1483.12"/>
    <n v="4200"/>
    <n v="35.312380952380948"/>
  </r>
  <r>
    <n v="97"/>
    <x v="96"/>
    <x v="9"/>
    <s v="Aurangabad"/>
    <n v="382940"/>
    <x v="0"/>
    <n v="2214"/>
    <n v="2072"/>
    <n v="2072"/>
    <n v="3325"/>
    <n v="3178"/>
    <n v="3178"/>
    <n v="3878.5"/>
    <n v="3782.7"/>
    <n v="3782.7"/>
    <n v="4344.1000000000004"/>
    <n v="4344.1000000000004"/>
    <n v="0.33710478771454377"/>
    <n v="0.93638513513513522"/>
    <n v="0.93638513513513522"/>
    <n v="-0.10966917293233086"/>
    <n v="0.26248898678414101"/>
    <n v="0.26248898678414101"/>
    <n v="-0.23672811653989947"/>
    <n v="6.0668305707563444E-2"/>
    <n v="6.0668305707563444E-2"/>
    <n v="-7.6404778895513517E-2"/>
    <n v="-7.6404778895513517E-2"/>
    <n v="306.24"/>
    <n v="913.6"/>
    <n v="915"/>
    <n v="706.64"/>
    <n v="1509.3"/>
    <n v="1509.3"/>
    <n v="948.15"/>
    <n v="1786.5"/>
    <n v="1786.5"/>
    <n v="2014.9"/>
    <n v="2014.9"/>
    <n v="2.4519331243469171"/>
    <n v="0.84510726795096325"/>
    <n v="0.84228415300546455"/>
    <n v="0.49598098041435512"/>
    <n v="0.11686874710130531"/>
    <n v="0.11686874710130531"/>
    <n v="0.11492907240415537"/>
    <n v="-5.6428771340610098E-2"/>
    <n v="-5.6428771340610098E-2"/>
    <n v="-0.16338776117921486"/>
    <n v="-0.16338776117921486"/>
    <n v="232.44"/>
    <n v="298.10000000000002"/>
    <n v="295"/>
    <n v="421.09"/>
    <n v="522.70000000000005"/>
    <n v="525"/>
    <n v="566.66"/>
    <n v="651.51"/>
    <n v="651.51"/>
    <n v="1020"/>
    <n v="1020"/>
    <n v="0.29065565307176044"/>
    <n v="2.6900369003690034"/>
    <n v="2.7288135593220337"/>
    <n v="-0.2875632287634472"/>
    <n v="1.1044576238760282"/>
    <n v="1.0952380952380953"/>
    <n v="-0.47058200684713936"/>
    <n v="0.68838544304768923"/>
    <n v="0.68838544304768923"/>
    <n v="7.8431372549019607E-2"/>
    <n v="7.8431372549019607E-2"/>
    <n v="855.72"/>
    <n v="860.25"/>
    <n v="865"/>
    <n v="1100"/>
    <n v="1147.0899999999999"/>
    <n v="1150"/>
    <n v="1201.1099999999999"/>
    <n v="1344.7"/>
    <n v="1344.7"/>
    <n v="1496.04"/>
    <n v="1496.04"/>
    <n v="0.4049338568690693"/>
    <n v="0.425759953501889"/>
    <n v="0.41793063583815027"/>
    <n v="9.293636363636365E-2"/>
    <n v="6.9236066917155656E-2"/>
    <n v="6.6530434782608686E-2"/>
    <n v="9.3247079784542495E-4"/>
    <n v="-8.7893210381497763E-2"/>
    <n v="-8.7893210381497763E-2"/>
    <n v="-0.18016229512579876"/>
    <n v="-0.18016229512579876"/>
    <n v="137"/>
    <n v="33"/>
    <n v="38"/>
    <n v="11"/>
    <n v="38"/>
    <n v="11"/>
    <s v="No star"/>
    <s v="3 star"/>
    <s v="3 star"/>
    <s v="ODF+"/>
    <s v="ODF++"/>
    <s v="ODF++"/>
    <n v="1057.1199999999999"/>
    <n v="1500"/>
    <n v="70.47"/>
    <n v="300"/>
    <n v="1500"/>
    <n v="20"/>
    <n v="401"/>
    <n v="1500"/>
    <n v="26.73"/>
    <n v="1202.23"/>
    <n v="1500"/>
    <n v="80.150000000000006"/>
    <n v="2960.35"/>
    <n v="6000"/>
    <n v="49.34"/>
    <n v="1685.69"/>
    <n v="2400"/>
    <n v="0.70237083333333339"/>
    <x v="96"/>
    <n v="1685.69"/>
    <n v="2400"/>
    <n v="0.70237083333333339"/>
    <x v="96"/>
    <n v="1226.51"/>
    <n v="1800"/>
    <n v="0.68139444444444441"/>
    <x v="96"/>
    <n v="1226.51"/>
    <n v="1800"/>
    <n v="0.68139444444444441"/>
    <x v="96"/>
    <n v="1100"/>
    <n v="1800"/>
    <n v="0.61111111111111116"/>
    <x v="94"/>
    <n v="1100"/>
    <n v="1800"/>
    <n v="0.61111111111111116"/>
    <n v="0.27416448373581509"/>
    <n v="4012.19"/>
    <n v="6000"/>
    <n v="66.87"/>
    <n v="4012.19"/>
    <n v="6000"/>
    <n v="66.869833333333332"/>
    <n v="1357.12"/>
    <n v="3000"/>
    <n v="45.24"/>
    <n v="2785.69"/>
    <n v="4200"/>
    <n v="66.33"/>
    <n v="2785.69"/>
    <n v="4200"/>
    <n v="66.325952380952373"/>
  </r>
  <r>
    <n v="98"/>
    <x v="97"/>
    <x v="9"/>
    <s v="Aurangabad"/>
    <n v="36172"/>
    <x v="2"/>
    <n v="2214"/>
    <n v="2072"/>
    <n v="2072"/>
    <n v="3325"/>
    <n v="3178"/>
    <n v="3178"/>
    <n v="3400"/>
    <n v="3298.6"/>
    <n v="3298.6"/>
    <n v="4601.3999999999996"/>
    <n v="4601.3999999999996"/>
    <n v="7.0596205962060116E-3"/>
    <n v="0.12173745173745164"/>
    <n v="0.12173745173745164"/>
    <n v="-0.32943458646616536"/>
    <n v="-0.26864694776589054"/>
    <n v="-0.26864694776589054"/>
    <n v="-0.34422647058823524"/>
    <n v="-0.29538592129994545"/>
    <n v="-0.29538592129994545"/>
    <n v="-0.49488416568870347"/>
    <n v="-0.49488416568870347"/>
    <n v="306.24"/>
    <n v="913.6"/>
    <n v="915"/>
    <n v="706.64"/>
    <n v="1509.3"/>
    <n v="1509.3"/>
    <n v="737.03"/>
    <n v="1543.8"/>
    <n v="1543.8"/>
    <n v="2033.9"/>
    <n v="2033.9"/>
    <n v="0.31458986415882956"/>
    <n v="0.21991024518388788"/>
    <n v="0.21804371584699453"/>
    <n v="-0.43028982225744367"/>
    <n v="-0.26157158947856618"/>
    <n v="-0.26157158947856618"/>
    <n v="-0.45378071448923379"/>
    <n v="-0.27807358466122556"/>
    <n v="-0.27807358466122556"/>
    <n v="-0.45203303997246674"/>
    <n v="-0.45203303997246674"/>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7.3189828448557925E-2"/>
    <n v="5.7518163324614957E-2"/>
    <n v="5.1710982658959556E-2"/>
    <n v="-0.16513636363636361"/>
    <n v="-0.20692360669171547"/>
    <n v="-0.20893043478260867"/>
    <n v="-0.17631600190146468"/>
    <n v="-0.23215928561179613"/>
    <n v="-0.23215928561179613"/>
    <n v="-0.40612719177992762"/>
    <n v="-0.40612719177992762"/>
    <n v="221"/>
    <n v="102"/>
    <n v="202"/>
    <n v="99"/>
    <n v="202"/>
    <n v="99"/>
    <s v="No star"/>
    <s v="No star"/>
    <s v="No star"/>
    <s v="ODF+"/>
    <s v="ODF+"/>
    <s v="ODF+"/>
    <n v="402.58"/>
    <n v="1500"/>
    <n v="26.84"/>
    <n v="300"/>
    <n v="1500"/>
    <n v="20"/>
    <n v="608.70000000000005"/>
    <n v="1500"/>
    <n v="40.58"/>
    <n v="918.35"/>
    <n v="1500"/>
    <n v="61.22"/>
    <n v="2229.63"/>
    <n v="6000"/>
    <n v="37.159999999999997"/>
    <n v="1114.51"/>
    <n v="2400"/>
    <n v="0.46437916666666668"/>
    <x v="97"/>
    <n v="1114.51"/>
    <n v="2400"/>
    <n v="0.46437916666666668"/>
    <x v="97"/>
    <n v="909.73"/>
    <n v="1800"/>
    <n v="0.50540555555555555"/>
    <x v="97"/>
    <n v="909.73"/>
    <n v="1800"/>
    <n v="0.50540555555555555"/>
    <x v="97"/>
    <n v="300"/>
    <n v="1800"/>
    <n v="0.16666666666666666"/>
    <x v="95"/>
    <n v="300"/>
    <n v="1800"/>
    <n v="0.16666666666666666"/>
    <n v="0.12907445014284241"/>
    <n v="2324.2399999999998"/>
    <n v="6000"/>
    <n v="38.74"/>
    <n v="2324.2399999999998"/>
    <n v="6000"/>
    <n v="38.737333333333332"/>
    <n v="702.58"/>
    <n v="3000"/>
    <n v="23.42"/>
    <n v="1414.51"/>
    <n v="4200"/>
    <n v="33.68"/>
    <n v="1414.51"/>
    <n v="4200"/>
    <n v="33.67880952380952"/>
  </r>
  <r>
    <n v="99"/>
    <x v="98"/>
    <x v="9"/>
    <s v="Aurangabad"/>
    <n v="14953"/>
    <x v="3"/>
    <n v="2214"/>
    <n v="2072"/>
    <n v="2072"/>
    <n v="3325"/>
    <n v="3178"/>
    <n v="3178"/>
    <n v="3070.1"/>
    <n v="2928.3"/>
    <n v="2928.3"/>
    <n v="4349.2"/>
    <n v="4349.2"/>
    <n v="-0.23200090334236681"/>
    <n v="-0.27243243243243243"/>
    <n v="-0.27243243243243243"/>
    <n v="-0.4886165413533835"/>
    <n v="-0.52563876651982377"/>
    <n v="-0.52563876651982377"/>
    <n v="-0.44615810559916619"/>
    <n v="-0.48518935901376231"/>
    <n v="-0.48518935901376231"/>
    <n v="-0.65337993194150645"/>
    <n v="-0.65337993194150645"/>
    <n v="306.24"/>
    <n v="913.6"/>
    <n v="915"/>
    <n v="706.64"/>
    <n v="1509.3"/>
    <n v="1509.3"/>
    <n v="593.21"/>
    <n v="1412.08"/>
    <n v="1412.08"/>
    <n v="1984.11"/>
    <n v="1984.11"/>
    <n v="-6.037748171368864E-2"/>
    <n v="-0.16584938704028018"/>
    <n v="-0.16712568306010925"/>
    <n v="-0.59279123740518513"/>
    <n v="-0.49507718810044388"/>
    <n v="-0.49507718810044388"/>
    <n v="-0.51492726016082002"/>
    <n v="-0.4603138632372103"/>
    <n v="-0.4603138632372103"/>
    <n v="-0.61590839217583693"/>
    <n v="-0.6159083921758369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5728275604169592"/>
    <n v="-0.48219703574542283"/>
    <n v="-0.48504046242774568"/>
    <n v="-0.34442727272727275"/>
    <n v="-0.61167824669380777"/>
    <n v="-0.61266086956521737"/>
    <n v="-0.31746722824286588"/>
    <n v="-0.58068736997674875"/>
    <n v="-0.58068736997674875"/>
    <n v="-0.70003030405064137"/>
    <n v="-0.70003030405064137"/>
    <n v="509"/>
    <n v="181"/>
    <n v="525"/>
    <n v="192"/>
    <n v="525"/>
    <n v="192"/>
    <s v="No star"/>
    <s v="No star"/>
    <s v="No star"/>
    <s v="ODF+"/>
    <s v="ODF+"/>
    <s v="ODF+"/>
    <n v="287.75"/>
    <n v="1500"/>
    <n v="19.18"/>
    <n v="300"/>
    <n v="1500"/>
    <n v="20"/>
    <n v="391.46"/>
    <n v="1500"/>
    <n v="26.1"/>
    <n v="721.13"/>
    <n v="1500"/>
    <n v="48.08"/>
    <n v="1700.35"/>
    <n v="6000"/>
    <n v="28.34"/>
    <n v="762.08"/>
    <n v="2400"/>
    <n v="0.31753333333333333"/>
    <x v="98"/>
    <n v="762.08"/>
    <n v="2400"/>
    <n v="0.31753333333333333"/>
    <x v="98"/>
    <n v="445.44"/>
    <n v="1800"/>
    <n v="0.24746666666666667"/>
    <x v="98"/>
    <n v="445.44"/>
    <n v="1800"/>
    <n v="0.24746666666666667"/>
    <x v="98"/>
    <n v="300"/>
    <n v="1800"/>
    <n v="0.16666666666666666"/>
    <x v="96"/>
    <n v="300"/>
    <n v="1800"/>
    <n v="0.16666666666666666"/>
    <n v="0.19900233496073022"/>
    <n v="1507.52"/>
    <n v="6000"/>
    <n v="25.13"/>
    <n v="1507.52"/>
    <n v="6000"/>
    <n v="25.125333333333334"/>
    <n v="587.75"/>
    <n v="3000"/>
    <n v="19.59"/>
    <n v="1062.08"/>
    <n v="4200"/>
    <n v="25.29"/>
    <n v="1062.08"/>
    <n v="4200"/>
    <n v="25.287619047619046"/>
  </r>
  <r>
    <n v="100"/>
    <x v="99"/>
    <x v="9"/>
    <s v="Aurangabad"/>
    <n v="10417"/>
    <x v="3"/>
    <n v="2214"/>
    <n v="2072"/>
    <n v="2072"/>
    <n v="3325"/>
    <n v="3178"/>
    <n v="3178"/>
    <n v="3070.1"/>
    <n v="2928.3"/>
    <n v="2928.3"/>
    <n v="4349.2"/>
    <n v="4349.2"/>
    <n v="-3.8026196928635979E-2"/>
    <n v="8.7828185328185343E-2"/>
    <n v="8.7828185328185343E-2"/>
    <n v="-0.35945563909774436"/>
    <n v="-0.29075519194461924"/>
    <n v="-0.29075519194461924"/>
    <n v="-0.30627341128953456"/>
    <n v="-0.23027695249803645"/>
    <n v="-0.23027695249803645"/>
    <n v="-0.48174836751586497"/>
    <n v="-0.48174836751586497"/>
    <n v="306.24"/>
    <n v="913.6"/>
    <n v="915"/>
    <n v="706.64"/>
    <n v="1509.3"/>
    <n v="1509.3"/>
    <n v="593.21"/>
    <n v="1412.08"/>
    <n v="1412.08"/>
    <n v="1984.11"/>
    <n v="1984.11"/>
    <n v="-0.17992424242424249"/>
    <n v="0.19359676007005253"/>
    <n v="0.19177049180327871"/>
    <n v="-0.64459979621872521"/>
    <n v="-0.27749950308089838"/>
    <n v="-0.27749950308089838"/>
    <n v="-0.57664233576642343"/>
    <n v="-0.22775621777802951"/>
    <n v="-0.22775621777802951"/>
    <n v="-0.45039841541043585"/>
    <n v="-0.4503984154104358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5769176833543674"/>
    <n v="3.7895960476605531E-3"/>
    <n v="-1.7225433526011666E-3"/>
    <n v="-9.940000000000003E-2"/>
    <n v="-0.24721687051582697"/>
    <n v="-0.24912173913043478"/>
    <n v="-6.2363352420614256E-2"/>
    <n v="-0.18713934727151205"/>
    <n v="-0.18713934727151205"/>
    <n v="-0.41849220512475171"/>
    <n v="-0.41849220512475171"/>
    <n v="432"/>
    <n v="170"/>
    <n v="427"/>
    <n v="164"/>
    <n v="427"/>
    <n v="164"/>
    <s v="No star"/>
    <s v="No star"/>
    <s v="No star"/>
    <s v="ODF+"/>
    <s v="ODF+"/>
    <s v="ODF+"/>
    <n v="251.14"/>
    <n v="1500"/>
    <n v="16.739999999999998"/>
    <n v="300"/>
    <n v="1500"/>
    <n v="20"/>
    <n v="588"/>
    <n v="1500"/>
    <n v="39.200000000000003"/>
    <n v="990.66"/>
    <n v="1500"/>
    <n v="66.040000000000006"/>
    <n v="2129.81"/>
    <n v="6000"/>
    <n v="35.5"/>
    <n v="1090.47"/>
    <n v="2400"/>
    <n v="0.4543625"/>
    <x v="99"/>
    <n v="1090.47"/>
    <n v="2400"/>
    <n v="0.4543625"/>
    <x v="99"/>
    <n v="863.51"/>
    <n v="1800"/>
    <n v="0.47972777777777775"/>
    <x v="99"/>
    <n v="863.51"/>
    <n v="1800"/>
    <n v="0.47972777777777775"/>
    <x v="99"/>
    <n v="300"/>
    <n v="1800"/>
    <n v="0.16666666666666666"/>
    <x v="97"/>
    <n v="300"/>
    <n v="1800"/>
    <n v="0.16666666666666666"/>
    <n v="0.13309789794053187"/>
    <n v="2253.98"/>
    <n v="6000"/>
    <n v="37.57"/>
    <n v="2253.98"/>
    <n v="6000"/>
    <n v="37.566333333333333"/>
    <n v="551.14"/>
    <n v="3000"/>
    <n v="18.37"/>
    <n v="1390.47"/>
    <n v="4200"/>
    <n v="33.11"/>
    <n v="1390.47"/>
    <n v="4200"/>
    <n v="33.106428571428573"/>
  </r>
  <r>
    <n v="101"/>
    <x v="100"/>
    <x v="9"/>
    <s v="Aurangabad"/>
    <n v="103550"/>
    <x v="0"/>
    <n v="2214"/>
    <n v="2072"/>
    <n v="2072"/>
    <n v="3325"/>
    <n v="3178"/>
    <n v="3178"/>
    <n v="3878.5"/>
    <n v="3782.7"/>
    <n v="3782.7"/>
    <n v="4344.1000000000004"/>
    <n v="4344.1000000000004"/>
    <n v="0.72164859981933149"/>
    <n v="0.85334942084942078"/>
    <n v="0.85334942084942078"/>
    <n v="0.14638496240601503"/>
    <n v="0.20835116425424791"/>
    <n v="0.20835116425424791"/>
    <n v="-1.721541833182931E-2"/>
    <n v="1.5184920823750246E-2"/>
    <n v="1.5184920823750246E-2"/>
    <n v="-0.11601022075919074"/>
    <n v="-0.11601022075919074"/>
    <n v="306.24"/>
    <n v="913.6"/>
    <n v="915"/>
    <n v="706.64"/>
    <n v="1509.3"/>
    <n v="1509.3"/>
    <n v="948.15"/>
    <n v="1786.5"/>
    <n v="1786.5"/>
    <n v="2014.9"/>
    <n v="2014.9"/>
    <n v="1.8434887669801461"/>
    <n v="0.79636602451838878"/>
    <n v="0.79361748633879792"/>
    <n v="0.23229650175478317"/>
    <n v="8.73650036440735E-2"/>
    <n v="8.73650036440735E-2"/>
    <n v="-8.159046564362181E-2"/>
    <n v="-8.1354603974251288E-2"/>
    <n v="-8.1354603974251288E-2"/>
    <n v="-0.18548811355402253"/>
    <n v="-0.18548811355402253"/>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n v="7.4427100121256792E-2"/>
    <n v="-0.31372549019607843"/>
    <n v="-0.31372549019607843"/>
    <n v="855.72"/>
    <n v="860.25"/>
    <n v="865"/>
    <n v="1100"/>
    <n v="1147.0899999999999"/>
    <n v="1150"/>
    <n v="1201.1099999999999"/>
    <n v="1344.7"/>
    <n v="1344.7"/>
    <n v="1496.04"/>
    <n v="1496.04"/>
    <n v="0.47558780909643344"/>
    <n v="0.74250508573089224"/>
    <n v="0.73293641618497107"/>
    <n v="0.14790000000000006"/>
    <n v="0.30677627736271795"/>
    <n v="0.30346956521739132"/>
    <n v="5.1269242617245844E-2"/>
    <n v="0.1147393470662601"/>
    <n v="0.1147393470662601"/>
    <n v="1.9718724098286445E-3"/>
    <n v="1.9718724098286445E-3"/>
    <n v="55"/>
    <n v="16"/>
    <n v="48"/>
    <n v="16"/>
    <n v="48"/>
    <n v="16"/>
    <s v="No star"/>
    <s v="1 star"/>
    <s v="1 star"/>
    <s v="ODF++"/>
    <s v="ODF++"/>
    <s v="ODF++"/>
    <n v="870.79"/>
    <n v="1500"/>
    <n v="58.05"/>
    <n v="500"/>
    <n v="1500"/>
    <n v="33.33"/>
    <n v="1178.26"/>
    <n v="1500"/>
    <n v="78.55"/>
    <n v="1262.69"/>
    <n v="1500"/>
    <n v="84.18"/>
    <n v="3811.73"/>
    <n v="6000"/>
    <n v="63.53"/>
    <n v="1641.16"/>
    <n v="2400"/>
    <n v="0.68381666666666674"/>
    <x v="100"/>
    <n v="1641.16"/>
    <n v="2400"/>
    <n v="0.68381666666666674"/>
    <x v="100"/>
    <n v="1498.99"/>
    <n v="1800"/>
    <n v="0.83277222222222225"/>
    <x v="100"/>
    <n v="1498.99"/>
    <n v="1800"/>
    <n v="0.83277222222222225"/>
    <x v="100"/>
    <n v="700"/>
    <n v="1800"/>
    <n v="0.3888888888888889"/>
    <x v="98"/>
    <n v="700"/>
    <n v="1800"/>
    <n v="0.3888888888888889"/>
    <n v="0.18228502085861453"/>
    <n v="3840.14"/>
    <n v="6000"/>
    <n v="64"/>
    <n v="3840.14"/>
    <n v="6000"/>
    <n v="64.002333333333326"/>
    <n v="1370.79"/>
    <n v="3000"/>
    <n v="45.69"/>
    <n v="2341.16"/>
    <n v="4200"/>
    <n v="55.74"/>
    <n v="2341.16"/>
    <n v="4200"/>
    <n v="55.741904761904756"/>
  </r>
  <r>
    <n v="102"/>
    <x v="101"/>
    <x v="10"/>
    <s v="Aurangabad"/>
    <n v="26000"/>
    <x v="2"/>
    <n v="2214"/>
    <n v="2072"/>
    <n v="2072"/>
    <n v="3325"/>
    <n v="3178"/>
    <n v="3178"/>
    <n v="3400"/>
    <n v="3298.6"/>
    <n v="3298.6"/>
    <n v="4601.3999999999996"/>
    <n v="4601.3999999999996"/>
    <n v="0.32959349593495924"/>
    <n v="9.5410231660231687E-2"/>
    <n v="9.5410231660231687E-2"/>
    <n v="-0.11467067669172938"/>
    <n v="-0.28581183134046567"/>
    <n v="-0.28581183134046567"/>
    <n v="-0.13420000000000007"/>
    <n v="-0.31192324016249312"/>
    <n v="-0.31192324016249312"/>
    <n v="-0.50673925327074365"/>
    <n v="-0.50673925327074365"/>
    <n v="306.24"/>
    <n v="913.6"/>
    <n v="915"/>
    <n v="706.64"/>
    <n v="1509.3"/>
    <n v="1509.3"/>
    <n v="737.03"/>
    <n v="1543.8"/>
    <n v="1543.8"/>
    <n v="2033.9"/>
    <n v="2033.9"/>
    <n v="0.46450496342737718"/>
    <n v="0.13220227670753074"/>
    <n v="0.13046994535519138"/>
    <n v="-0.36532038944865841"/>
    <n v="-0.3146624262903332"/>
    <n v="-0.3146624262903332"/>
    <n v="-0.39149017000664826"/>
    <n v="-0.3299779764218162"/>
    <n v="-0.3299779764218162"/>
    <n v="-0.49143025714145233"/>
    <n v="-0.49143025714145233"/>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19159304445379322"/>
    <n v="-0.14523684975297885"/>
    <n v="-0.14993063583815036"/>
    <n v="-7.302727272727276E-2"/>
    <n v="-0.35897793547149742"/>
    <n v="-0.36060000000000003"/>
    <n v="-8.5440341546106122E-2"/>
    <n v="-0.37937524793423311"/>
    <n v="-0.37937524793423311"/>
    <n v="-0.51998877181987913"/>
    <n v="-0.51998877181987913"/>
    <n v="118"/>
    <n v="77"/>
    <n v="209"/>
    <n v="100"/>
    <n v="209"/>
    <n v="100"/>
    <s v="No star"/>
    <s v="No star"/>
    <s v="No star"/>
    <s v="ODF++"/>
    <s v="ODF++"/>
    <s v="ODF++"/>
    <n v="448.49"/>
    <n v="1500"/>
    <n v="29.9"/>
    <n v="500"/>
    <n v="1500"/>
    <n v="33.33"/>
    <n v="975.56"/>
    <n v="1500"/>
    <n v="65.040000000000006"/>
    <n v="1019.67"/>
    <n v="1500"/>
    <n v="67.98"/>
    <n v="2943.72"/>
    <n v="6000"/>
    <n v="49.06"/>
    <n v="1034.3800000000001"/>
    <n v="2400"/>
    <n v="0.43099166666666672"/>
    <x v="101"/>
    <n v="1034.3800000000001"/>
    <n v="2400"/>
    <n v="0.43099166666666672"/>
    <x v="101"/>
    <n v="735.31"/>
    <n v="1800"/>
    <n v="0.40850555555555551"/>
    <x v="101"/>
    <n v="735.31"/>
    <n v="1800"/>
    <n v="0.40850555555555551"/>
    <x v="101"/>
    <n v="500"/>
    <n v="1800"/>
    <n v="0.27777777777777779"/>
    <x v="99"/>
    <n v="500"/>
    <n v="1800"/>
    <n v="0.27777777777777779"/>
    <n v="0.22029440143808185"/>
    <n v="2269.69"/>
    <n v="6000"/>
    <n v="37.83"/>
    <n v="2269.69"/>
    <n v="6000"/>
    <n v="37.828166666666668"/>
    <n v="948.49"/>
    <n v="3000"/>
    <n v="31.62"/>
    <n v="1534.38"/>
    <n v="4200"/>
    <n v="36.53"/>
    <n v="1534.38"/>
    <n v="4200"/>
    <n v="36.532857142857146"/>
  </r>
  <r>
    <n v="103"/>
    <x v="102"/>
    <x v="10"/>
    <s v="Aurangabad"/>
    <n v="32899"/>
    <x v="2"/>
    <n v="2214"/>
    <n v="2072"/>
    <n v="2072"/>
    <n v="3325"/>
    <n v="3178"/>
    <n v="3178"/>
    <n v="3400"/>
    <n v="3298.6"/>
    <n v="3298.6"/>
    <n v="4601.3999999999996"/>
    <n v="4601.3999999999996"/>
    <n v="0.20885727190605233"/>
    <n v="-0.35967664092664092"/>
    <n v="-0.35967664092664092"/>
    <n v="-0.19506466165413539"/>
    <n v="-0.58252045311516676"/>
    <n v="-0.58252045311516676"/>
    <n v="-0.21282058823529415"/>
    <n v="-0.59778390832474382"/>
    <n v="-0.59778390832474382"/>
    <n v="-0.71166384143956185"/>
    <n v="-0.71166384143956185"/>
    <n v="306.24"/>
    <n v="913.6"/>
    <n v="915"/>
    <n v="706.64"/>
    <n v="1509.3"/>
    <n v="1509.3"/>
    <n v="737.03"/>
    <n v="1543.8"/>
    <n v="1543.8"/>
    <n v="2033.9"/>
    <n v="2033.9"/>
    <n v="-3.0368338557993954E-3"/>
    <n v="-0.65469570928196141"/>
    <n v="-0.65522404371584697"/>
    <n v="-0.56794124306577609"/>
    <n v="-0.79098257470350486"/>
    <n v="-0.79098257470350486"/>
    <n v="-0.58575634641737784"/>
    <n v="-0.7956535820702163"/>
    <n v="-0.7956535820702163"/>
    <n v="-0.84489404592162842"/>
    <n v="-0.8448940459216284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988267190202401"/>
    <n v="-0.17317058994478352"/>
    <n v="-0.17771098265895957"/>
    <n v="-6.7400000000000085E-2"/>
    <n v="-0.37992659686685437"/>
    <n v="-0.38149565217391307"/>
    <n v="-7.9888423488470264E-2"/>
    <n v="-0.39965732323871739"/>
    <n v="-0.39965732323871739"/>
    <n v="-0.5356755839306464"/>
    <n v="-0.5356755839306464"/>
    <n v="163"/>
    <n v="91"/>
    <n v="272"/>
    <n v="110"/>
    <n v="272"/>
    <n v="110"/>
    <s v="No star"/>
    <s v="No star"/>
    <s v="No star"/>
    <s v="ODF+"/>
    <s v="ODF+"/>
    <s v="ODF+"/>
    <n v="305.31"/>
    <n v="1500"/>
    <n v="20.350000000000001"/>
    <n v="300"/>
    <n v="1500"/>
    <n v="20"/>
    <n v="1045.24"/>
    <n v="1500"/>
    <n v="69.680000000000007"/>
    <n v="1025.8599999999999"/>
    <n v="1500"/>
    <n v="68.39"/>
    <n v="2676.41"/>
    <n v="6000"/>
    <n v="44.61"/>
    <n v="315.47000000000003"/>
    <n v="2400"/>
    <n v="0.13144583333333335"/>
    <x v="102"/>
    <n v="315.47000000000003"/>
    <n v="2400"/>
    <n v="0.13144583333333335"/>
    <x v="102"/>
    <n v="711.28"/>
    <n v="1800"/>
    <n v="0.39515555555555554"/>
    <x v="102"/>
    <n v="711.28"/>
    <n v="1800"/>
    <n v="0.39515555555555554"/>
    <x v="102"/>
    <n v="300"/>
    <n v="1800"/>
    <n v="0.16666666666666666"/>
    <x v="100"/>
    <n v="300"/>
    <n v="1800"/>
    <n v="0.16666666666666666"/>
    <n v="0.22611644997173544"/>
    <n v="1326.75"/>
    <n v="6000"/>
    <n v="22.11"/>
    <n v="1326.75"/>
    <n v="6000"/>
    <n v="22.112499999999997"/>
    <n v="605.30999999999995"/>
    <n v="3000"/>
    <n v="20.18"/>
    <n v="615.47"/>
    <n v="4200"/>
    <n v="14.65"/>
    <n v="615.47"/>
    <n v="4200"/>
    <n v="14.654047619047619"/>
  </r>
  <r>
    <n v="104"/>
    <x v="103"/>
    <x v="10"/>
    <s v="Aurangabad"/>
    <n v="14923"/>
    <x v="3"/>
    <n v="2214"/>
    <n v="2072"/>
    <n v="2072"/>
    <n v="3325"/>
    <n v="3178"/>
    <n v="3178"/>
    <n v="3070.1"/>
    <n v="2928.3"/>
    <n v="2928.3"/>
    <n v="4349.2"/>
    <n v="4349.2"/>
    <n v="0.36432700993676598"/>
    <n v="0.31292471042471048"/>
    <n v="0.31292471042471048"/>
    <n v="-9.1542857142857176E-2"/>
    <n v="-0.14399622404027687"/>
    <n v="-0.14399622404027687"/>
    <n v="-1.6116738868440773E-2"/>
    <n v="-7.1003653997199767E-2"/>
    <n v="-7.1003653997199767E-2"/>
    <n v="-0.37451025475949595"/>
    <n v="-0.37451025475949595"/>
    <n v="306.24"/>
    <n v="913.6"/>
    <n v="915"/>
    <n v="706.64"/>
    <n v="1509.3"/>
    <n v="1509.3"/>
    <n v="593.21"/>
    <n v="1412.08"/>
    <n v="1412.08"/>
    <n v="1984.11"/>
    <n v="1984.11"/>
    <n v="0.37437957157784735"/>
    <n v="0.51014667250437828"/>
    <n v="0.50783606557377059"/>
    <n v="-0.40437846711196651"/>
    <n v="-8.5887497515404421E-2"/>
    <n v="-8.5887497515404421E-2"/>
    <n v="-0.2904873484937881"/>
    <n v="-2.2951957396181416E-2"/>
    <n v="-2.2951957396181416E-2"/>
    <n v="-0.30464036772154762"/>
    <n v="-0.3046403677215476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9785443836769021"/>
    <n v="0.20978785236849756"/>
    <n v="0.20314450867052025"/>
    <n v="9.6363636363635541E-3"/>
    <n v="-9.2730300150816319E-2"/>
    <n v="-9.5026086956521719E-2"/>
    <n v="5.1157067815058403E-2"/>
    <n v="-2.0323634344023796E-2"/>
    <n v="-2.0323634344023796E-2"/>
    <n v="-0.29915485369877776"/>
    <n v="-0.29915485369877776"/>
    <n v="162"/>
    <n v="101"/>
    <n v="259"/>
    <n v="117"/>
    <n v="259"/>
    <n v="117"/>
    <s v="No star"/>
    <s v="No star"/>
    <s v="No star"/>
    <s v="ODF+"/>
    <s v="ODF+"/>
    <s v="ODF+"/>
    <n v="420.89"/>
    <n v="1500"/>
    <n v="28.06"/>
    <n v="300"/>
    <n v="1500"/>
    <n v="20"/>
    <n v="1189.1300000000001"/>
    <n v="1500"/>
    <n v="79.28"/>
    <n v="1110.5999999999999"/>
    <n v="1500"/>
    <n v="74.040000000000006"/>
    <n v="3020.62"/>
    <n v="6000"/>
    <n v="50.34"/>
    <n v="1379.67"/>
    <n v="2400"/>
    <n v="0.57486250000000005"/>
    <x v="103"/>
    <n v="1379.67"/>
    <n v="2400"/>
    <n v="0.57486250000000005"/>
    <x v="103"/>
    <n v="1040.72"/>
    <n v="1800"/>
    <n v="0.57817777777777779"/>
    <x v="103"/>
    <n v="1040.72"/>
    <n v="1800"/>
    <n v="0.57817777777777779"/>
    <x v="103"/>
    <n v="300"/>
    <n v="1800"/>
    <n v="0.16666666666666666"/>
    <x v="101"/>
    <n v="300"/>
    <n v="1800"/>
    <n v="0.16666666666666666"/>
    <n v="0.11027871106242509"/>
    <n v="2720.38"/>
    <n v="6000"/>
    <n v="45.34"/>
    <n v="2720.38"/>
    <n v="6000"/>
    <n v="45.339666666666666"/>
    <n v="720.89"/>
    <n v="3000"/>
    <n v="24.03"/>
    <n v="1679.67"/>
    <n v="4200"/>
    <n v="39.99"/>
    <n v="1679.67"/>
    <n v="4200"/>
    <n v="39.992142857142859"/>
  </r>
  <r>
    <n v="105"/>
    <x v="104"/>
    <x v="10"/>
    <s v="Aurangabad"/>
    <n v="54493"/>
    <x v="1"/>
    <n v="2214"/>
    <n v="2072"/>
    <n v="2072"/>
    <n v="3325"/>
    <n v="3178"/>
    <n v="3178"/>
    <n v="3595.3"/>
    <n v="3469.2"/>
    <n v="3469.2"/>
    <n v="4328.8"/>
    <n v="4328.8"/>
    <n v="0.57600271002710024"/>
    <n v="0.66388996138996137"/>
    <n v="0.66388996138996137"/>
    <n v="4.9404511278195486E-2"/>
    <n v="8.4826935179358062E-2"/>
    <n v="8.4826935179358062E-2"/>
    <n v="-2.9491280282591216E-2"/>
    <n v="-6.2319843191513584E-3"/>
    <n v="-6.2319843191513584E-3"/>
    <n v="-0.20357142857142863"/>
    <n v="-0.20357142857142863"/>
    <n v="306.24"/>
    <n v="913.6"/>
    <n v="915"/>
    <n v="706.64"/>
    <n v="1509.3"/>
    <n v="1509.3"/>
    <n v="829.22"/>
    <n v="1623.2"/>
    <n v="1623.2"/>
    <n v="1999.6"/>
    <n v="1999.6"/>
    <n v="1.122681556948798"/>
    <n v="0.80019702276707538"/>
    <n v="0.7974426229508198"/>
    <n v="-8.0083210687195788E-2"/>
    <n v="8.9683959451401396E-2"/>
    <n v="8.9683959451401396E-2"/>
    <n v="-0.21607052410699221"/>
    <n v="1.322079842286843E-2"/>
    <n v="1.322079842286843E-2"/>
    <n v="-0.17750550110021995"/>
    <n v="-0.17750550110021995"/>
    <n v="232.44"/>
    <n v="298.10000000000002"/>
    <n v="295"/>
    <n v="421.09"/>
    <n v="522.70000000000005"/>
    <n v="525"/>
    <n v="448.93"/>
    <n v="602.08000000000004"/>
    <n v="602.08000000000004"/>
    <n v="1100"/>
    <n v="1100"/>
    <n v="0.29065565307176044"/>
    <n v="1.3482053002348204"/>
    <n v="1.3728813559322033"/>
    <n v="-0.2875632287634472"/>
    <n v="0.33920030610292701"/>
    <n v="0.33333333333333331"/>
    <n v="-0.33174436994631679"/>
    <n v="0.16263619452564435"/>
    <n v="0.16263619452564435"/>
    <n v="-0.36363636363636365"/>
    <n v="-0.36363636363636365"/>
    <n v="855.72"/>
    <n v="860.25"/>
    <n v="865"/>
    <n v="1100"/>
    <n v="1147.0899999999999"/>
    <n v="1150"/>
    <n v="1163.58"/>
    <n v="1243.93"/>
    <n v="1243.93"/>
    <n v="1508.87"/>
    <n v="1508.87"/>
    <n v="0.46467302388631782"/>
    <n v="0.28209241499564086"/>
    <n v="0.27505202312138738"/>
    <n v="0.13940909090909082"/>
    <n v="-3.8506132910233588E-2"/>
    <n v="-4.0939130434782547E-2"/>
    <n v="7.7149830694924273E-2"/>
    <n v="-0.11335846872412433"/>
    <n v="-0.11335846872412433"/>
    <n v="-0.26904239596519242"/>
    <n v="-0.26904239596519242"/>
    <n v="35"/>
    <n v="23"/>
    <n v="33"/>
    <n v="26"/>
    <n v="33"/>
    <n v="26"/>
    <s v="No star"/>
    <s v="1 star"/>
    <s v="1 star"/>
    <s v="ODF+"/>
    <s v="ODF++"/>
    <s v="ODF++"/>
    <n v="650.04999999999995"/>
    <n v="1500"/>
    <n v="43.34"/>
    <n v="300"/>
    <n v="1500"/>
    <n v="20"/>
    <n v="1285.8699999999999"/>
    <n v="1500"/>
    <n v="85.72"/>
    <n v="1253.3499999999999"/>
    <n v="1500"/>
    <n v="83.56"/>
    <n v="3489.27"/>
    <n v="6000"/>
    <n v="58.15"/>
    <n v="1644.66"/>
    <n v="2400"/>
    <n v="0.68527500000000008"/>
    <x v="104"/>
    <n v="1644.66"/>
    <n v="2400"/>
    <n v="0.68527500000000008"/>
    <x v="104"/>
    <n v="1102.92"/>
    <n v="1800"/>
    <n v="0.61273333333333335"/>
    <x v="104"/>
    <n v="1102.92"/>
    <n v="1800"/>
    <n v="0.61273333333333335"/>
    <x v="104"/>
    <n v="700"/>
    <n v="1800"/>
    <n v="0.3888888888888889"/>
    <x v="102"/>
    <n v="700"/>
    <n v="1800"/>
    <n v="0.3888888888888889"/>
    <n v="0.20304097366848631"/>
    <n v="3447.58"/>
    <n v="6000"/>
    <n v="57.46"/>
    <n v="3447.58"/>
    <n v="6000"/>
    <n v="57.459666666666664"/>
    <n v="950.05"/>
    <n v="3000"/>
    <n v="31.67"/>
    <n v="2344.66"/>
    <n v="4200"/>
    <n v="55.83"/>
    <n v="2344.66"/>
    <n v="4200"/>
    <n v="55.825238095238092"/>
  </r>
  <r>
    <n v="106"/>
    <x v="105"/>
    <x v="10"/>
    <s v="Aurangabad"/>
    <n v="33741"/>
    <x v="2"/>
    <n v="2214"/>
    <n v="2072"/>
    <n v="2072"/>
    <n v="3325"/>
    <n v="3178"/>
    <n v="3178"/>
    <n v="3400"/>
    <n v="3298.6"/>
    <n v="3298.6"/>
    <n v="4601.3999999999996"/>
    <n v="4601.3999999999996"/>
    <n v="0.27585817524841916"/>
    <n v="0.32448841698841707"/>
    <n v="0.32448841698841707"/>
    <n v="-0.15045112781954886"/>
    <n v="-0.13645689112649462"/>
    <n v="-0.13645689112649462"/>
    <n v="-0.16919117647058823"/>
    <n v="-0.16802886072879397"/>
    <n v="-0.16802886072879397"/>
    <n v="-0.40358586517146949"/>
    <n v="-0.40358586517146949"/>
    <n v="306.24"/>
    <n v="913.6"/>
    <n v="915"/>
    <n v="706.64"/>
    <n v="1509.3"/>
    <n v="1509.3"/>
    <n v="737.03"/>
    <n v="1543.8"/>
    <n v="1543.8"/>
    <n v="2033.9"/>
    <n v="2033.9"/>
    <n v="0.66300940438871458"/>
    <n v="0.51589316987740808"/>
    <n v="0.51357377049180331"/>
    <n v="-0.27929355824748109"/>
    <n v="-8.2409063804412569E-2"/>
    <n v="-8.2409063804412569E-2"/>
    <n v="-0.30901048803983555"/>
    <n v="-0.1029148853478429"/>
    <n v="-0.1029148853478429"/>
    <n v="-0.31908156743202715"/>
    <n v="-0.31908156743202715"/>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23494834759033323"/>
    <n v="0.23153734379540838"/>
    <n v="0.22477456647398852"/>
    <n v="-3.9300000000000015E-2"/>
    <n v="-7.6419461419766424E-2"/>
    <n v="-7.8756521739130378E-2"/>
    <n v="-5.2164709892100918E-2"/>
    <n v="-0.10580778028173761"/>
    <n v="-0.10580778028173761"/>
    <n v="-0.30840285665791906"/>
    <n v="-0.30840285665791906"/>
    <n v="135"/>
    <n v="83"/>
    <n v="145"/>
    <n v="82"/>
    <n v="145"/>
    <n v="82"/>
    <s v="No star"/>
    <s v="No star"/>
    <s v="No star"/>
    <s v="ODF"/>
    <s v="ODF+"/>
    <s v="ODF+"/>
    <n v="509.28"/>
    <n v="1500"/>
    <n v="33.950000000000003"/>
    <n v="200"/>
    <n v="1500"/>
    <n v="13.33"/>
    <n v="1058.7"/>
    <n v="1500"/>
    <n v="70.58"/>
    <n v="1056.77"/>
    <n v="1500"/>
    <n v="70.45"/>
    <n v="2824.75"/>
    <n v="6000"/>
    <n v="47.08"/>
    <n v="1384.92"/>
    <n v="2400"/>
    <n v="0.57705000000000006"/>
    <x v="105"/>
    <n v="1384.92"/>
    <n v="2400"/>
    <n v="0.57705000000000006"/>
    <x v="105"/>
    <n v="1059.43"/>
    <n v="1800"/>
    <n v="0.58857222222222227"/>
    <x v="105"/>
    <n v="1059.43"/>
    <n v="1800"/>
    <n v="0.58857222222222227"/>
    <x v="105"/>
    <n v="300"/>
    <n v="1800"/>
    <n v="0.16666666666666666"/>
    <x v="103"/>
    <n v="300"/>
    <n v="1800"/>
    <n v="0.16666666666666666"/>
    <n v="0.10931590109097268"/>
    <n v="2744.34"/>
    <n v="6000"/>
    <n v="45.74"/>
    <n v="2744.34"/>
    <n v="6000"/>
    <n v="45.739000000000004"/>
    <n v="709.28"/>
    <n v="3000"/>
    <n v="23.64"/>
    <n v="1684.92"/>
    <n v="4200"/>
    <n v="40.119999999999997"/>
    <n v="1684.92"/>
    <n v="4200"/>
    <n v="40.117142857142859"/>
  </r>
  <r>
    <n v="107"/>
    <x v="106"/>
    <x v="10"/>
    <s v="Aurangabad"/>
    <n v="27433"/>
    <x v="2"/>
    <n v="2214"/>
    <n v="2072"/>
    <n v="2072"/>
    <n v="3325"/>
    <n v="3178"/>
    <n v="3178"/>
    <n v="3400"/>
    <n v="3298.6"/>
    <n v="3298.6"/>
    <n v="4601.3999999999996"/>
    <n v="4601.3999999999996"/>
    <n v="-2.9652213188798595E-2"/>
    <n v="-0.15296332046332048"/>
    <n v="-0.15296332046332048"/>
    <n v="-0.35387969924812035"/>
    <n v="-0.44774701069855255"/>
    <n v="-0.44774701069855255"/>
    <n v="-0.36813235294117652"/>
    <n v="-0.46793791305402294"/>
    <n v="-0.46793791305402294"/>
    <n v="-0.61858130134306943"/>
    <n v="-0.61858130134306943"/>
    <n v="306.24"/>
    <n v="913.6"/>
    <n v="915"/>
    <n v="706.64"/>
    <n v="1509.3"/>
    <n v="1509.3"/>
    <n v="737.03"/>
    <n v="1543.8"/>
    <n v="1543.8"/>
    <n v="2033.9"/>
    <n v="2033.9"/>
    <n v="-0.37581635318704282"/>
    <n v="-0.14222854640980742"/>
    <n v="-0.1435409836065574"/>
    <n v="-0.72949450922676329"/>
    <n v="-0.48077916915126218"/>
    <n v="-0.48077916915126218"/>
    <n v="-0.74064827754636853"/>
    <n v="-0.49238243295763701"/>
    <n v="-0.49238243295763701"/>
    <n v="-0.61470082108264923"/>
    <n v="-0.61470082108264923"/>
    <n v="232.44"/>
    <n v="298.10000000000002"/>
    <n v="295"/>
    <n v="421.09"/>
    <n v="522.70000000000005"/>
    <n v="525"/>
    <n v="433.64"/>
    <n v="570"/>
    <n v="570"/>
    <n v="1100"/>
    <n v="1100"/>
    <n v="-1"/>
    <n v="-1"/>
    <n v="-1"/>
    <n v="-1"/>
    <n v="-1"/>
    <n v="-1"/>
    <n v="-1"/>
    <n v="-1"/>
    <n v="-1"/>
    <n v="-1"/>
    <n v="-1"/>
    <n v="855.72"/>
    <n v="860.25"/>
    <n v="865"/>
    <n v="1100"/>
    <n v="1147.0899999999999"/>
    <n v="1150"/>
    <n v="1114.93"/>
    <n v="1184.79"/>
    <n v="1184.79"/>
    <n v="1531.86"/>
    <n v="1531.86"/>
    <n v="0.13511428972093675"/>
    <n v="0.1292066259808195"/>
    <n v="0.12300578034682079"/>
    <n v="-0.11696363636363634"/>
    <n v="-0.15316147817520853"/>
    <n v="-0.15530434782608699"/>
    <n v="-0.12878835442583841"/>
    <n v="-0.18010786721697516"/>
    <n v="-0.18010786721697516"/>
    <n v="-0.36586894363714695"/>
    <n v="-0.36586894363714695"/>
    <n v="228"/>
    <n v="104"/>
    <n v="241"/>
    <n v="108"/>
    <n v="241"/>
    <n v="108"/>
    <s v="No star"/>
    <s v="No star"/>
    <s v="No star"/>
    <s v="No ODF"/>
    <s v="No ODF"/>
    <s v="No ODF"/>
    <n v="191.15"/>
    <n v="1500"/>
    <n v="12.74"/>
    <n v="0"/>
    <n v="1500"/>
    <n v="0"/>
    <n v="985.87"/>
    <n v="1500"/>
    <n v="65.72"/>
    <n v="971.34"/>
    <n v="1500"/>
    <n v="64.760000000000005"/>
    <n v="2148.35"/>
    <n v="6000"/>
    <n v="35.81"/>
    <n v="783.66"/>
    <n v="2400"/>
    <n v="0.32652500000000001"/>
    <x v="106"/>
    <n v="783.66"/>
    <n v="2400"/>
    <n v="0.32652500000000001"/>
    <x v="106"/>
    <n v="971.4"/>
    <n v="1800"/>
    <n v="0.53966666666666663"/>
    <x v="106"/>
    <n v="971.4"/>
    <n v="1800"/>
    <n v="0.53966666666666663"/>
    <x v="106"/>
    <n v="0"/>
    <n v="1800"/>
    <n v="0"/>
    <x v="38"/>
    <n v="0"/>
    <n v="1800"/>
    <n v="0"/>
    <n v="0"/>
    <n v="1755.06"/>
    <n v="6000"/>
    <n v="29.25"/>
    <n v="1755.06"/>
    <n v="6000"/>
    <n v="29.250999999999998"/>
    <n v="191.15"/>
    <n v="3000"/>
    <n v="6.37"/>
    <n v="783.66"/>
    <n v="4200"/>
    <n v="18.66"/>
    <n v="783.66"/>
    <n v="4200"/>
    <n v="18.658571428571427"/>
  </r>
  <r>
    <n v="108"/>
    <x v="107"/>
    <x v="10"/>
    <s v="Aurangabad"/>
    <n v="20285"/>
    <x v="3"/>
    <n v="2214"/>
    <n v="2072"/>
    <n v="2072"/>
    <n v="3325"/>
    <n v="3178"/>
    <n v="3178"/>
    <n v="3070.1"/>
    <n v="2928.3"/>
    <n v="2928.3"/>
    <n v="4349.2"/>
    <n v="4349.2"/>
    <n v="2.8170731707317025E-2"/>
    <n v="-0.10406370656370652"/>
    <n v="-0.10406370656370652"/>
    <n v="-0.31537744360902259"/>
    <n v="-0.41586532410320953"/>
    <n v="-0.41586532410320953"/>
    <n v="-0.25853555258786359"/>
    <n v="-0.36605539049960728"/>
    <n v="-0.36605539049960728"/>
    <n v="-0.5731674790766117"/>
    <n v="-0.5731674790766117"/>
    <n v="306.24"/>
    <n v="913.6"/>
    <n v="915"/>
    <n v="706.64"/>
    <n v="1509.3"/>
    <n v="1509.3"/>
    <n v="593.21"/>
    <n v="1412.08"/>
    <n v="1412.08"/>
    <n v="1984.11"/>
    <n v="1984.11"/>
    <n v="0.53076018808777414"/>
    <n v="6.3550788091068233E-2"/>
    <n v="6.1923497267759531E-2"/>
    <n v="-0.33660704177516138"/>
    <n v="-0.35621811435764922"/>
    <n v="-0.35621811435764922"/>
    <n v="-0.20975708433775569"/>
    <n v="-0.31189451022604953"/>
    <n v="-0.31189451022604953"/>
    <n v="-0.51027916798967798"/>
    <n v="-0.5102791679896779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1.2352171270976414E-2"/>
    <n v="-0.32029061319383895"/>
    <n v="-0.32402312138728323"/>
    <n v="-0.21246363636363641"/>
    <n v="-0.49025795709142256"/>
    <n v="-0.49154782608695652"/>
    <n v="-0.18007666461596705"/>
    <n v="-0.44957686551006765"/>
    <n v="-0.44957686551006765"/>
    <n v="-0.60623590019865992"/>
    <n v="-0.60623590019865992"/>
    <n v="385"/>
    <n v="161"/>
    <n v="487"/>
    <n v="184"/>
    <n v="487"/>
    <n v="184"/>
    <s v="No star"/>
    <s v="No star"/>
    <s v="No star"/>
    <s v="ODF+"/>
    <s v="ODF+"/>
    <s v="ODF+"/>
    <n v="468.78"/>
    <n v="1500"/>
    <n v="31.25"/>
    <n v="300"/>
    <n v="1500"/>
    <n v="20"/>
    <n v="641.29999999999995"/>
    <n v="1500"/>
    <n v="42.75"/>
    <n v="866.29"/>
    <n v="1500"/>
    <n v="57.75"/>
    <n v="2276.37"/>
    <n v="6000"/>
    <n v="37.94"/>
    <n v="971.66"/>
    <n v="2400"/>
    <n v="0.40485833333333332"/>
    <x v="107"/>
    <n v="971.66"/>
    <n v="2400"/>
    <n v="0.40485833333333332"/>
    <x v="107"/>
    <n v="584.72"/>
    <n v="1800"/>
    <n v="0.32484444444444444"/>
    <x v="107"/>
    <n v="584.72"/>
    <n v="1800"/>
    <n v="0.32484444444444444"/>
    <x v="107"/>
    <n v="300"/>
    <n v="1800"/>
    <n v="0.16666666666666666"/>
    <x v="104"/>
    <n v="300"/>
    <n v="1800"/>
    <n v="0.16666666666666666"/>
    <n v="0.16160484383585255"/>
    <n v="1856.38"/>
    <n v="6000"/>
    <n v="30.94"/>
    <n v="1856.38"/>
    <n v="6000"/>
    <n v="30.939666666666671"/>
    <n v="768.78"/>
    <n v="3000"/>
    <n v="25.63"/>
    <n v="1271.6600000000001"/>
    <n v="4200"/>
    <n v="30.28"/>
    <n v="1271.6600000000001"/>
    <n v="4200"/>
    <n v="30.277619047619048"/>
  </r>
  <r>
    <n v="109"/>
    <x v="108"/>
    <x v="10"/>
    <s v="Aurangabad"/>
    <n v="24843"/>
    <x v="3"/>
    <n v="2214"/>
    <n v="2072"/>
    <n v="2072"/>
    <n v="3325"/>
    <n v="3178"/>
    <n v="3178"/>
    <n v="3070.1"/>
    <n v="2928.3"/>
    <n v="2928.3"/>
    <n v="4349.2"/>
    <n v="4349.2"/>
    <n v="0.29890243902439023"/>
    <n v="0.13083976833976829"/>
    <n v="0.13083976833976829"/>
    <n v="-0.13510676691729323"/>
    <n v="-0.26271239773442417"/>
    <n v="-0.26271239773442417"/>
    <n v="-6.3297612455620322E-2"/>
    <n v="-0.19984291226991779"/>
    <n v="-0.19984291226991779"/>
    <n v="-0.46125724271130325"/>
    <n v="-0.46125724271130325"/>
    <n v="306.24"/>
    <n v="913.6"/>
    <n v="915"/>
    <n v="706.64"/>
    <n v="1509.3"/>
    <n v="1509.3"/>
    <n v="593.21"/>
    <n v="1412.08"/>
    <n v="1412.08"/>
    <n v="1984.11"/>
    <n v="1984.11"/>
    <n v="-2.5143678160918946E-3"/>
    <n v="3.0242994746059539E-2"/>
    <n v="2.8666666666666688E-2"/>
    <n v="-0.56771481942714819"/>
    <n v="-0.37637977870536005"/>
    <n v="-0.37637977870536005"/>
    <n v="-0.48505588240252184"/>
    <n v="-0.33344428077729305"/>
    <n v="-0.33344428077729305"/>
    <n v="-0.52561601927312496"/>
    <n v="-0.52561601927312496"/>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30282101622025881"/>
    <n v="0.28087183958151685"/>
    <n v="0.2738381502890172"/>
    <n v="1.3499999999999917E-2"/>
    <n v="-3.9421492646610143E-2"/>
    <n v="-4.1852173913043571E-2"/>
    <n v="5.5179593961478354E-2"/>
    <n v="3.7239600493264628E-2"/>
    <n v="3.7239600493264628E-2"/>
    <n v="-0.25797501599380462"/>
    <n v="-0.25797501599380462"/>
    <n v="196"/>
    <n v="115"/>
    <n v="402"/>
    <n v="156"/>
    <n v="402"/>
    <n v="156"/>
    <s v="No star"/>
    <s v="No star"/>
    <s v="No star"/>
    <s v="ODF"/>
    <s v="ODF+"/>
    <s v="ODF+"/>
    <n v="305.47000000000003"/>
    <n v="1500"/>
    <n v="20.36"/>
    <n v="200"/>
    <n v="1500"/>
    <n v="13.33"/>
    <n v="1255.45"/>
    <n v="1500"/>
    <n v="83.7"/>
    <n v="1114.8499999999999"/>
    <n v="1500"/>
    <n v="74.319999999999993"/>
    <n v="2875.77"/>
    <n v="6000"/>
    <n v="47.93"/>
    <n v="941.23"/>
    <n v="2400"/>
    <n v="0.39217916666666669"/>
    <x v="108"/>
    <n v="941.23"/>
    <n v="2400"/>
    <n v="0.39217916666666669"/>
    <x v="108"/>
    <n v="1101.8699999999999"/>
    <n v="1800"/>
    <n v="0.61214999999999997"/>
    <x v="108"/>
    <n v="1101.8699999999999"/>
    <n v="1800"/>
    <n v="0.61214999999999997"/>
    <x v="108"/>
    <n v="300"/>
    <n v="1800"/>
    <n v="0.16666666666666666"/>
    <x v="105"/>
    <n v="300"/>
    <n v="1800"/>
    <n v="0.16666666666666666"/>
    <n v="0.12803550851436132"/>
    <n v="2343.1"/>
    <n v="6000"/>
    <n v="39.049999999999997"/>
    <n v="2343.1"/>
    <n v="6000"/>
    <n v="39.051666666666669"/>
    <n v="505.47"/>
    <n v="3000"/>
    <n v="16.850000000000001"/>
    <n v="1241.23"/>
    <n v="4200"/>
    <n v="29.55"/>
    <n v="1241.23"/>
    <n v="4200"/>
    <n v="29.553095238095239"/>
  </r>
  <r>
    <n v="110"/>
    <x v="109"/>
    <x v="10"/>
    <s v="Aurangabad"/>
    <n v="28454"/>
    <x v="2"/>
    <n v="2214"/>
    <n v="2072"/>
    <n v="2072"/>
    <n v="3325"/>
    <n v="3178"/>
    <n v="3178"/>
    <n v="3400"/>
    <n v="3298.6"/>
    <n v="3298.6"/>
    <n v="4601.3999999999996"/>
    <n v="4601.3999999999996"/>
    <n v="0.23330623306233061"/>
    <n v="0.37178571428571433"/>
    <n v="0.37178571428571433"/>
    <n v="-0.17878496240601505"/>
    <n v="-0.10561988672120826"/>
    <n v="-0.10561988672120826"/>
    <n v="-0.19690000000000002"/>
    <n v="-0.13831928697022972"/>
    <n v="-0.13831928697022972"/>
    <n v="-0.38228799930455942"/>
    <n v="-0.38228799930455942"/>
    <n v="306.24"/>
    <n v="913.6"/>
    <n v="915"/>
    <n v="706.64"/>
    <n v="1509.3"/>
    <n v="1509.3"/>
    <n v="737.03"/>
    <n v="1543.8"/>
    <n v="1543.8"/>
    <n v="2033.9"/>
    <n v="2033.9"/>
    <n v="0.4520310867293626"/>
    <n v="0.52697022767075297"/>
    <n v="0.52463387978142073"/>
    <n v="-0.37072625382089885"/>
    <n v="-7.5703968727224541E-2"/>
    <n v="-7.5703968727224541E-2"/>
    <n v="-0.39667313406509908"/>
    <n v="-9.6359632076693874E-2"/>
    <n v="-9.6359632076693874E-2"/>
    <n v="-0.31410590491174595"/>
    <n v="-0.3141059049117459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35152853737203749"/>
    <n v="0.33368206916594007"/>
    <n v="0.32635838150289009"/>
    <n v="5.1390909090909064E-2"/>
    <n v="1.8307194727531091E-4"/>
    <n v="-2.3478260869565612E-3"/>
    <n v="3.7311759482658018E-2"/>
    <n v="-3.1642738375577115E-2"/>
    <n v="-3.1642738375577115E-2"/>
    <n v="-0.25104121786586242"/>
    <n v="-0.25104121786586242"/>
    <n v="152"/>
    <n v="88"/>
    <n v="129"/>
    <n v="78"/>
    <n v="129"/>
    <n v="78"/>
    <s v="No star"/>
    <s v="No star"/>
    <s v="No star"/>
    <s v="ODF+"/>
    <s v="ODF+"/>
    <s v="ODF+"/>
    <n v="444.67"/>
    <n v="1500"/>
    <n v="29.64"/>
    <n v="300"/>
    <n v="1500"/>
    <n v="20"/>
    <n v="829.35"/>
    <n v="1500"/>
    <n v="55.29"/>
    <n v="1156.53"/>
    <n v="1500"/>
    <n v="77.099999999999994"/>
    <n v="2730.54"/>
    <n v="6000"/>
    <n v="45.51"/>
    <n v="1395.04"/>
    <n v="2400"/>
    <n v="0.5812666666666666"/>
    <x v="109"/>
    <n v="1395.04"/>
    <n v="2400"/>
    <n v="0.5812666666666666"/>
    <x v="109"/>
    <n v="1147.3"/>
    <n v="1800"/>
    <n v="0.63738888888888889"/>
    <x v="109"/>
    <n v="1147.3"/>
    <n v="1800"/>
    <n v="0.63738888888888889"/>
    <x v="109"/>
    <n v="300"/>
    <n v="1800"/>
    <n v="0.16666666666666666"/>
    <x v="106"/>
    <n v="300"/>
    <n v="1800"/>
    <n v="0.16666666666666666"/>
    <n v="0.10554683816855126"/>
    <n v="2842.34"/>
    <n v="6000"/>
    <n v="47.37"/>
    <n v="2842.34"/>
    <n v="6000"/>
    <n v="47.372333333333337"/>
    <n v="744.67"/>
    <n v="3000"/>
    <n v="24.82"/>
    <n v="1695.04"/>
    <n v="4200"/>
    <n v="40.36"/>
    <n v="1695.04"/>
    <n v="4200"/>
    <n v="40.358095238095238"/>
  </r>
  <r>
    <n v="111"/>
    <x v="110"/>
    <x v="10"/>
    <s v="Aurangabad"/>
    <n v="14760"/>
    <x v="3"/>
    <n v="2214"/>
    <n v="2072"/>
    <n v="2072"/>
    <n v="3325"/>
    <n v="3178"/>
    <n v="3178"/>
    <n v="3070.1"/>
    <n v="2928.3"/>
    <n v="2928.3"/>
    <n v="4349.2"/>
    <n v="4349.2"/>
    <n v="0.34387985546522126"/>
    <n v="0.42485038610038606"/>
    <n v="0.42485038610038606"/>
    <n v="-0.10515789473684213"/>
    <n v="-7.102265575833859E-2"/>
    <n v="-7.102265575833859E-2"/>
    <n v="-3.0862186899449529E-2"/>
    <n v="8.1924666188572821E-3"/>
    <n v="8.1924666188572821E-3"/>
    <n v="-0.32118780465372943"/>
    <n v="-0.32118780465372943"/>
    <n v="306.24"/>
    <n v="913.6"/>
    <n v="915"/>
    <n v="706.64"/>
    <n v="1509.3"/>
    <n v="1509.3"/>
    <n v="593.21"/>
    <n v="1412.08"/>
    <n v="1412.08"/>
    <n v="1984.11"/>
    <n v="1984.11"/>
    <n v="0.27791927899686525"/>
    <n v="0.68030866900175135"/>
    <n v="0.67773770491803287"/>
    <n v="-0.44618193139363743"/>
    <n v="1.7113893858080008E-2"/>
    <n v="1.7113893858080008E-2"/>
    <n v="-0.34028421638205697"/>
    <n v="8.7140955186675112E-2"/>
    <n v="8.7140955186675112E-2"/>
    <n v="-0.22628785702405604"/>
    <n v="-0.2262878570240560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1701958584583739"/>
    <n v="0.29864574251671033"/>
    <n v="0.29151445086705213"/>
    <n v="2.4545454545454544E-2"/>
    <n v="-2.609211134261465E-2"/>
    <n v="-2.8556521739130362E-2"/>
    <n v="6.6679286356537831E-2"/>
    <n v="5.1632762564599921E-2"/>
    <n v="5.1632762564599921E-2"/>
    <n v="-0.24767837300919221"/>
    <n v="-0.24767837300919221"/>
    <n v="175"/>
    <n v="105"/>
    <n v="167"/>
    <n v="87"/>
    <n v="167"/>
    <n v="87"/>
    <s v="No star"/>
    <s v="No star"/>
    <s v="No star"/>
    <s v="ODF+"/>
    <s v="ODF+"/>
    <s v="ODF+"/>
    <n v="391.35"/>
    <n v="1500"/>
    <n v="26.09"/>
    <n v="300"/>
    <n v="1500"/>
    <n v="20"/>
    <n v="1157"/>
    <n v="1500"/>
    <n v="77.13"/>
    <n v="1127"/>
    <n v="1500"/>
    <n v="75.13"/>
    <n v="2975.35"/>
    <n v="6000"/>
    <n v="49.59"/>
    <n v="1535.13"/>
    <n v="2400"/>
    <n v="0.63963750000000008"/>
    <x v="110"/>
    <n v="1535.13"/>
    <n v="2400"/>
    <n v="0.63963750000000008"/>
    <x v="110"/>
    <n v="1117.1600000000001"/>
    <n v="1800"/>
    <n v="0.62064444444444444"/>
    <x v="110"/>
    <n v="1117.1600000000001"/>
    <n v="1800"/>
    <n v="0.62064444444444444"/>
    <x v="110"/>
    <n v="300"/>
    <n v="1800"/>
    <n v="0.16666666666666666"/>
    <x v="107"/>
    <n v="300"/>
    <n v="1800"/>
    <n v="0.16666666666666666"/>
    <n v="0.10161603365523035"/>
    <n v="2952.29"/>
    <n v="6000"/>
    <n v="49.2"/>
    <n v="2952.29"/>
    <n v="6000"/>
    <n v="49.204833333333333"/>
    <n v="691.35"/>
    <n v="3000"/>
    <n v="23.05"/>
    <n v="1835.13"/>
    <n v="4200"/>
    <n v="43.69"/>
    <n v="1835.13"/>
    <n v="4200"/>
    <n v="43.693571428571431"/>
  </r>
  <r>
    <n v="112"/>
    <x v="111"/>
    <x v="10"/>
    <s v="Aurangabad"/>
    <n v="24125"/>
    <x v="3"/>
    <n v="2214"/>
    <n v="2072"/>
    <n v="2072"/>
    <n v="3325"/>
    <n v="3178"/>
    <n v="3178"/>
    <n v="3070.1"/>
    <n v="2928.3"/>
    <n v="2928.3"/>
    <n v="4349.2"/>
    <n v="4349.2"/>
    <n v="0.24116982836495024"/>
    <n v="0.25965250965250963"/>
    <n v="0.25965250965250963"/>
    <n v="-0.17354887218045117"/>
    <n v="-0.17872876022655759"/>
    <n v="-0.17872876022655759"/>
    <n v="-0.10493143545812843"/>
    <n v="-0.10869787931564394"/>
    <n v="-0.10869787931564394"/>
    <n v="-0.39988963487537937"/>
    <n v="-0.39988963487537937"/>
    <n v="306.24"/>
    <n v="913.6"/>
    <n v="915"/>
    <n v="706.64"/>
    <n v="1509.3"/>
    <n v="1509.3"/>
    <n v="593.21"/>
    <n v="1412.08"/>
    <n v="1412.08"/>
    <n v="1984.11"/>
    <n v="1984.11"/>
    <n v="-0.26077586206896558"/>
    <n v="0.46252189141856398"/>
    <n v="0.46028415300546455"/>
    <n v="-0.67963885429638859"/>
    <n v="-0.11471543099450068"/>
    <n v="-0.11471543099450068"/>
    <n v="-0.61838134893208141"/>
    <n v="-5.3764659226106064E-2"/>
    <n v="-5.3764659226106064E-2"/>
    <n v="-0.32656959543573688"/>
    <n v="-0.3265695954357368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4396064133127651"/>
    <n v="0.13204301075268821"/>
    <n v="0.12582658959537577"/>
    <n v="-0.11008181818181821"/>
    <n v="-0.15103435650210523"/>
    <n v="-0.15318260869565214"/>
    <n v="-7.3484454119540007E-2"/>
    <n v="-8.3280774915043557E-2"/>
    <n v="-8.3280774915043557E-2"/>
    <n v="-0.34419340718542712"/>
    <n v="-0.34419340718542712"/>
    <n v="245"/>
    <n v="129"/>
    <n v="304"/>
    <n v="129"/>
    <n v="304"/>
    <n v="129"/>
    <s v="No star"/>
    <s v="No star"/>
    <s v="No star"/>
    <s v="ODF+"/>
    <s v="ODF+"/>
    <s v="ODF+"/>
    <n v="226.38"/>
    <n v="1500"/>
    <n v="15.09"/>
    <n v="300"/>
    <n v="1500"/>
    <n v="20"/>
    <n v="1242.6500000000001"/>
    <n v="1500"/>
    <n v="82.84"/>
    <n v="978.91"/>
    <n v="1500"/>
    <n v="65.260000000000005"/>
    <n v="2747.95"/>
    <n v="6000"/>
    <n v="45.8"/>
    <n v="1336.16"/>
    <n v="2400"/>
    <n v="0.55673333333333341"/>
    <x v="111"/>
    <n v="1336.16"/>
    <n v="2400"/>
    <n v="0.55673333333333341"/>
    <x v="111"/>
    <n v="973.84"/>
    <n v="1800"/>
    <n v="0.54102222222222229"/>
    <x v="111"/>
    <n v="973.84"/>
    <n v="1800"/>
    <n v="0.54102222222222229"/>
    <x v="111"/>
    <n v="300"/>
    <n v="1800"/>
    <n v="0.16666666666666666"/>
    <x v="108"/>
    <n v="300"/>
    <n v="1800"/>
    <n v="0.16666666666666666"/>
    <n v="0.11494252873563218"/>
    <n v="2610"/>
    <n v="6000"/>
    <n v="43.5"/>
    <n v="2610"/>
    <n v="6000"/>
    <n v="43.5"/>
    <n v="526.38"/>
    <n v="3000"/>
    <n v="17.55"/>
    <n v="1636.16"/>
    <n v="4200"/>
    <n v="38.96"/>
    <n v="1636.16"/>
    <n v="4200"/>
    <n v="38.956190476190478"/>
  </r>
  <r>
    <n v="113"/>
    <x v="112"/>
    <x v="10"/>
    <s v="Aurangabad"/>
    <n v="11164"/>
    <x v="3"/>
    <n v="2214"/>
    <n v="2072"/>
    <n v="2072"/>
    <n v="3325"/>
    <n v="3178"/>
    <n v="3178"/>
    <n v="3070.1"/>
    <n v="2928.3"/>
    <n v="2928.3"/>
    <n v="4349.2"/>
    <n v="4349.2"/>
    <n v="0.36789521228545619"/>
    <n v="0.37221042471042459"/>
    <n v="0.37221042471042459"/>
    <n v="-8.9166917293233089E-2"/>
    <n v="-0.1053429830081813"/>
    <n v="-0.1053429830081813"/>
    <n v="-1.3543532783948382E-2"/>
    <n v="-2.9054400163917759E-2"/>
    <n v="-2.9054400163917759E-2"/>
    <n v="-0.3462659799503357"/>
    <n v="-0.3462659799503357"/>
    <n v="306.24"/>
    <n v="913.6"/>
    <n v="915"/>
    <n v="706.64"/>
    <n v="1509.3"/>
    <n v="1509.3"/>
    <n v="593.21"/>
    <n v="1412.08"/>
    <n v="1412.08"/>
    <n v="1984.11"/>
    <n v="1984.11"/>
    <n v="0.39749869383490077"/>
    <n v="0.47127845884413316"/>
    <n v="0.46902732240437167"/>
    <n v="-0.39435922110268307"/>
    <n v="-0.1094149605777512"/>
    <n v="-0.1094149605777512"/>
    <n v="-0.27855228333979537"/>
    <n v="-4.8099257832417322E-2"/>
    <n v="-4.8099257832417322E-2"/>
    <n v="-0.32253756092152142"/>
    <n v="-0.32253756092152142"/>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n v="0.10161276108222439"/>
    <n v="-0.54545454545454541"/>
    <n v="-0.54545454545454541"/>
    <n v="855.72"/>
    <n v="860.25"/>
    <n v="865"/>
    <n v="1100"/>
    <n v="1147.0899999999999"/>
    <n v="1150"/>
    <n v="1056.55"/>
    <n v="1062.31"/>
    <n v="1062.31"/>
    <n v="1484.95"/>
    <n v="1484.95"/>
    <n v="0.41115084373393157"/>
    <n v="0.16136006974716646"/>
    <n v="0.1549826589595375"/>
    <n v="9.7772727272727233E-2"/>
    <n v="-0.12904828740552179"/>
    <n v="-0.13125217391304353"/>
    <n v="0.14291798779045006"/>
    <n v="-5.9540058928184807E-2"/>
    <n v="-5.9540058928184807E-2"/>
    <n v="-0.3272096703592714"/>
    <n v="-0.3272096703592714"/>
    <n v="160"/>
    <n v="100"/>
    <n v="200"/>
    <n v="97"/>
    <n v="200"/>
    <n v="97"/>
    <s v="No star"/>
    <s v="No star"/>
    <s v="No star"/>
    <s v="ODF"/>
    <s v="ODF++"/>
    <s v="ODF++"/>
    <n v="427.97"/>
    <n v="1500"/>
    <n v="28.53"/>
    <n v="200"/>
    <n v="1500"/>
    <n v="13.33"/>
    <n v="1193"/>
    <n v="1500"/>
    <n v="79.53"/>
    <n v="1207.55"/>
    <n v="1500"/>
    <n v="80.5"/>
    <n v="3028.52"/>
    <n v="6000"/>
    <n v="50.48"/>
    <n v="1344.16"/>
    <n v="2400"/>
    <n v="0.56006666666666671"/>
    <x v="112"/>
    <n v="1344.16"/>
    <n v="2400"/>
    <n v="0.56006666666666671"/>
    <x v="112"/>
    <n v="999.06"/>
    <n v="1800"/>
    <n v="0.55503333333333327"/>
    <x v="112"/>
    <n v="999.06"/>
    <n v="1800"/>
    <n v="0.55503333333333327"/>
    <x v="112"/>
    <n v="500"/>
    <n v="1800"/>
    <n v="0.27777777777777779"/>
    <x v="109"/>
    <n v="500"/>
    <n v="1800"/>
    <n v="0.27777777777777779"/>
    <n v="0.17585695092184214"/>
    <n v="2843.22"/>
    <n v="6000"/>
    <n v="47.39"/>
    <n v="2843.22"/>
    <n v="6000"/>
    <n v="47.386999999999993"/>
    <n v="627.97"/>
    <n v="3000"/>
    <n v="20.93"/>
    <n v="1844.16"/>
    <n v="4200"/>
    <n v="43.91"/>
    <n v="1844.16"/>
    <n v="4200"/>
    <n v="43.908571428571427"/>
  </r>
  <r>
    <n v="114"/>
    <x v="113"/>
    <x v="10"/>
    <s v="Aurangabad"/>
    <n v="23517"/>
    <x v="3"/>
    <n v="2214"/>
    <n v="2072"/>
    <n v="2072"/>
    <n v="3325"/>
    <n v="3178"/>
    <n v="3178"/>
    <n v="3070.1"/>
    <n v="2928.3"/>
    <n v="2928.3"/>
    <n v="4349.2"/>
    <n v="4349.2"/>
    <n v="0.36049232158988259"/>
    <n v="0.49985038610038612"/>
    <n v="0.49985038610038612"/>
    <n v="-9.4096240601503733E-2"/>
    <n v="-2.2123977344241645E-2"/>
    <n v="-2.2123977344241645E-2"/>
    <n v="-1.8882121103547051E-2"/>
    <n v="6.1260799781443109E-2"/>
    <n v="6.1260799781443109E-2"/>
    <n v="-0.28545709555780369"/>
    <n v="-0.28545709555780369"/>
    <n v="306.24"/>
    <n v="913.6"/>
    <n v="915"/>
    <n v="706.64"/>
    <n v="1509.3"/>
    <n v="1509.3"/>
    <n v="593.21"/>
    <n v="1412.08"/>
    <n v="1412.08"/>
    <n v="1984.11"/>
    <n v="1984.11"/>
    <n v="0.23651384535005227"/>
    <n v="0.52580998248686517"/>
    <n v="0.52347540983606555"/>
    <n v="-0.4641260047548964"/>
    <n v="-7.6406281057443806E-2"/>
    <n v="-7.6406281057443806E-2"/>
    <n v="-0.36165944606463141"/>
    <n v="-1.2817970653220717E-2"/>
    <n v="-1.2817970653220717E-2"/>
    <n v="-0.29742806598424476"/>
    <n v="-0.2974280659842447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25598326555415318"/>
    <n v="0.41088055797733219"/>
    <n v="0.40313294797687865"/>
    <n v="-2.2936363636363654E-2"/>
    <n v="5.8077395845138678E-2"/>
    <n v="5.5400000000000033E-2"/>
    <n v="1.7244806208887443E-2"/>
    <n v="0.14251960350556814"/>
    <n v="0.14251960350556814"/>
    <n v="-0.18265934879962289"/>
    <n v="-0.18265934879962289"/>
    <n v="164"/>
    <n v="103"/>
    <n v="126"/>
    <n v="69"/>
    <n v="126"/>
    <n v="69"/>
    <s v="No star"/>
    <s v="No star"/>
    <s v="No star"/>
    <s v="ODF++"/>
    <s v="ODF++"/>
    <s v="ODF++"/>
    <n v="378.67"/>
    <n v="1500"/>
    <n v="25.24"/>
    <n v="500"/>
    <n v="1500"/>
    <n v="33.33"/>
    <n v="1058.7"/>
    <n v="1500"/>
    <n v="70.58"/>
    <n v="1074.77"/>
    <n v="1500"/>
    <n v="71.650000000000006"/>
    <n v="3012.13"/>
    <n v="6000"/>
    <n v="50.2"/>
    <n v="1393.98"/>
    <n v="2400"/>
    <n v="0.58082500000000004"/>
    <x v="113"/>
    <n v="1393.98"/>
    <n v="2400"/>
    <n v="0.58082500000000004"/>
    <x v="113"/>
    <n v="1213.71"/>
    <n v="1800"/>
    <n v="0.67428333333333335"/>
    <x v="113"/>
    <n v="1213.71"/>
    <n v="1800"/>
    <n v="0.67428333333333335"/>
    <x v="113"/>
    <n v="500"/>
    <n v="1800"/>
    <n v="0.27777777777777779"/>
    <x v="110"/>
    <n v="500"/>
    <n v="1800"/>
    <n v="0.27777777777777779"/>
    <n v="0.16089120858258063"/>
    <n v="3107.69"/>
    <n v="6000"/>
    <n v="51.79"/>
    <n v="3107.69"/>
    <n v="6000"/>
    <n v="51.794833333333337"/>
    <n v="878.67"/>
    <n v="3000"/>
    <n v="29.29"/>
    <n v="1893.98"/>
    <n v="4200"/>
    <n v="45.09"/>
    <n v="1893.98"/>
    <n v="4200"/>
    <n v="45.094761904761903"/>
  </r>
  <r>
    <n v="115"/>
    <x v="114"/>
    <x v="10"/>
    <s v="Aurangabad"/>
    <n v="27650"/>
    <x v="2"/>
    <n v="2214"/>
    <n v="2072"/>
    <n v="2072"/>
    <n v="3325"/>
    <n v="3178"/>
    <n v="3178"/>
    <n v="3400"/>
    <n v="3298.6"/>
    <n v="3298.6"/>
    <n v="4601.3999999999996"/>
    <n v="4601.3999999999996"/>
    <n v="0.20035230352303521"/>
    <n v="0.17467664092664084"/>
    <n v="0.17467664092664084"/>
    <n v="-0.2007278195488722"/>
    <n v="-0.23413152926368791"/>
    <n v="-0.23413152926368791"/>
    <n v="-0.2183588235294118"/>
    <n v="-0.26213241981446678"/>
    <n v="-0.26213241981446678"/>
    <n v="-0.47104576867909764"/>
    <n v="-0.47104576867909764"/>
    <n v="306.24"/>
    <n v="913.6"/>
    <n v="915"/>
    <n v="706.64"/>
    <n v="1509.3"/>
    <n v="1509.3"/>
    <n v="737.03"/>
    <n v="1543.8"/>
    <n v="1543.8"/>
    <n v="2033.9"/>
    <n v="2033.9"/>
    <n v="0.1877612330198537"/>
    <n v="0.21806042031523631"/>
    <n v="0.21619672131147535"/>
    <n v="-0.48525416053435977"/>
    <n v="-0.26269131385410455"/>
    <n v="-0.26269131385410455"/>
    <n v="-0.50647870507306347"/>
    <n v="-0.2791682860474155"/>
    <n v="-0.2791682860474155"/>
    <n v="-0.45286395594670342"/>
    <n v="-0.45286395594670342"/>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2665942130603467"/>
    <n v="0.18699215344376635"/>
    <n v="0.18047398843930637"/>
    <n v="-1.4681818181818265E-2"/>
    <n v="-0.1098257329416174"/>
    <n v="-0.11207826086956521"/>
    <n v="-2.787618953656297E-2"/>
    <n v="-0.13815106474565109"/>
    <n v="-0.13815106474565109"/>
    <n v="-0.33341819748540985"/>
    <n v="-0.33341819748540985"/>
    <n v="167"/>
    <n v="92"/>
    <n v="188"/>
    <n v="96"/>
    <n v="188"/>
    <n v="96"/>
    <s v="No star"/>
    <s v="No star"/>
    <s v="No star"/>
    <s v="ODF"/>
    <s v="ODF+"/>
    <s v="ODF+"/>
    <n v="363.74"/>
    <n v="1500"/>
    <n v="24.25"/>
    <n v="200"/>
    <n v="1500"/>
    <n v="13.33"/>
    <n v="1010"/>
    <n v="1500"/>
    <n v="67.33"/>
    <n v="1083.8499999999999"/>
    <n v="1500"/>
    <n v="72.260000000000005"/>
    <n v="2657.58"/>
    <n v="6000"/>
    <n v="44.29"/>
    <n v="1112.82"/>
    <n v="2400"/>
    <n v="0.46367499999999995"/>
    <x v="114"/>
    <n v="1112.82"/>
    <n v="2400"/>
    <n v="0.46367499999999995"/>
    <x v="114"/>
    <n v="1021.11"/>
    <n v="1800"/>
    <n v="0.56728333333333336"/>
    <x v="114"/>
    <n v="1021.11"/>
    <n v="1800"/>
    <n v="0.56728333333333336"/>
    <x v="114"/>
    <n v="300"/>
    <n v="1800"/>
    <n v="0.16666666666666666"/>
    <x v="111"/>
    <n v="300"/>
    <n v="1800"/>
    <n v="0.16666666666666666"/>
    <n v="0.12325744783128521"/>
    <n v="2433.9299999999998"/>
    <n v="6000"/>
    <n v="40.57"/>
    <n v="2433.9299999999998"/>
    <n v="6000"/>
    <n v="40.5655"/>
    <n v="563.74"/>
    <n v="3000"/>
    <n v="18.79"/>
    <n v="1412.82"/>
    <n v="4200"/>
    <n v="33.64"/>
    <n v="1412.82"/>
    <n v="4200"/>
    <n v="33.638571428571431"/>
  </r>
  <r>
    <n v="116"/>
    <x v="115"/>
    <x v="10"/>
    <s v="Aurangabad"/>
    <n v="16719"/>
    <x v="3"/>
    <n v="2214"/>
    <n v="2072"/>
    <n v="2072"/>
    <n v="3325"/>
    <n v="3178"/>
    <n v="3178"/>
    <n v="3070.1"/>
    <n v="2928.3"/>
    <n v="2928.3"/>
    <n v="4349.2"/>
    <n v="4349.2"/>
    <n v="0.25424570912375793"/>
    <n v="0.36699806949806951"/>
    <n v="0.36699806949806951"/>
    <n v="-0.16484210526315787"/>
    <n v="-0.10874134675896788"/>
    <n v="-0.10874134675896788"/>
    <n v="-9.5501775186475957E-2"/>
    <n v="-3.2742546870197758E-2"/>
    <n v="-3.2742546870197758E-2"/>
    <n v="-0.34874919525429959"/>
    <n v="-0.34874919525429959"/>
    <n v="306.24"/>
    <n v="913.6"/>
    <n v="915"/>
    <n v="706.64"/>
    <n v="1509.3"/>
    <n v="1509.3"/>
    <n v="593.21"/>
    <n v="1412.08"/>
    <n v="1412.08"/>
    <n v="1984.11"/>
    <n v="1984.11"/>
    <n v="0.33770898641588298"/>
    <n v="5.130253940455342E-2"/>
    <n v="4.969398907103828E-2"/>
    <n v="-0.42027057624816028"/>
    <n v="-0.36363214735307753"/>
    <n v="-0.36363214735307753"/>
    <n v="-0.30941824986092614"/>
    <n v="-0.31981899042547157"/>
    <n v="-0.31981899042547157"/>
    <n v="-0.51591897626643679"/>
    <n v="-0.51591897626643679"/>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0.10752348899172626"/>
    <n v="0.12984597500726539"/>
    <n v="0.12364161849710988"/>
    <n v="-0.1384272727272727"/>
    <n v="-0.15268200402758275"/>
    <n v="-0.1548260869565217"/>
    <n v="-0.10299559888315739"/>
    <n v="-8.5059916596850166E-2"/>
    <n v="-8.5059916596850166E-2"/>
    <n v="-0.3454661773123674"/>
    <n v="-0.3454661773123674"/>
    <n v="233"/>
    <n v="124"/>
    <n v="203"/>
    <n v="99"/>
    <n v="203"/>
    <n v="99"/>
    <s v="No star"/>
    <s v="3 star"/>
    <s v="3 star"/>
    <s v="ODF+"/>
    <s v="ODF+"/>
    <s v="ODF+"/>
    <n v="409.66"/>
    <n v="1500"/>
    <n v="27.31"/>
    <n v="300"/>
    <n v="1500"/>
    <n v="20"/>
    <n v="1119.51"/>
    <n v="1500"/>
    <n v="74.63"/>
    <n v="947.73"/>
    <n v="1500"/>
    <n v="63.18"/>
    <n v="2776.9"/>
    <n v="6000"/>
    <n v="46.28"/>
    <n v="960.47"/>
    <n v="2400"/>
    <n v="0.40019583333333336"/>
    <x v="115"/>
    <n v="960.47"/>
    <n v="2400"/>
    <n v="0.40019583333333336"/>
    <x v="115"/>
    <n v="971.95"/>
    <n v="1800"/>
    <n v="0.5399722222222223"/>
    <x v="115"/>
    <n v="971.95"/>
    <n v="1800"/>
    <n v="0.5399722222222223"/>
    <x v="115"/>
    <n v="900"/>
    <n v="1800"/>
    <n v="0.5"/>
    <x v="112"/>
    <n v="900"/>
    <n v="1800"/>
    <n v="0.5"/>
    <n v="0.31774948630499711"/>
    <n v="2832.42"/>
    <n v="6000"/>
    <n v="47.21"/>
    <n v="2832.42"/>
    <n v="6000"/>
    <n v="47.207000000000001"/>
    <n v="709.66"/>
    <n v="3000"/>
    <n v="23.66"/>
    <n v="1860.47"/>
    <n v="4200"/>
    <n v="44.3"/>
    <n v="1860.47"/>
    <n v="4200"/>
    <n v="44.296904761904763"/>
  </r>
  <r>
    <n v="117"/>
    <x v="116"/>
    <x v="10"/>
    <s v="Aurangabad"/>
    <n v="430733"/>
    <x v="0"/>
    <n v="2214"/>
    <n v="2072"/>
    <n v="2072"/>
    <n v="3325"/>
    <n v="3178"/>
    <n v="3178"/>
    <n v="3878.5"/>
    <n v="3782.7"/>
    <n v="3782.7"/>
    <n v="4344.1000000000004"/>
    <n v="4344.1000000000004"/>
    <n v="0.69717253839205062"/>
    <n v="1.0074083011583013"/>
    <n v="1.0074083011583013"/>
    <n v="0.13008721804511278"/>
    <n v="0.30879483952171188"/>
    <n v="0.30879483952171188"/>
    <n v="-3.1187314683511675E-2"/>
    <n v="9.9571734475374887E-2"/>
    <n v="9.9571734475374887E-2"/>
    <n v="-4.2528947307842818E-2"/>
    <n v="-4.2528947307842818E-2"/>
    <n v="306.24"/>
    <n v="913.6"/>
    <n v="915"/>
    <n v="706.64"/>
    <n v="1509.3"/>
    <n v="1509.3"/>
    <n v="948.15"/>
    <n v="1786.5"/>
    <n v="1786.5"/>
    <n v="2014.9"/>
    <n v="2014.9"/>
    <n v="1.8653996865203761"/>
    <n v="1.2529225043782837"/>
    <n v="1.2494754098360656"/>
    <n v="0.24179214309973965"/>
    <n v="0.36372490558537074"/>
    <n v="0.36372490558537074"/>
    <n v="-7.451352634076884E-2"/>
    <n v="0.15212426532325776"/>
    <n v="0.15212426532325776"/>
    <n v="2.1524641421410438E-2"/>
    <n v="2.1524641421410438E-2"/>
    <n v="232.44"/>
    <n v="298.10000000000002"/>
    <n v="295"/>
    <n v="421.09"/>
    <n v="522.70000000000005"/>
    <n v="525"/>
    <n v="566.66"/>
    <n v="651.51"/>
    <n v="651.51"/>
    <n v="1020"/>
    <n v="1020"/>
    <n v="1.1510927551196009"/>
    <n v="1.3482053002348204"/>
    <n v="1.3728813559322033"/>
    <n v="0.187394618727588"/>
    <n v="0.33920030610292701"/>
    <n v="0.33333333333333331"/>
    <n v="-0.11763667807856558"/>
    <n v="7.4427100121256792E-2"/>
    <n v="7.4427100121256792E-2"/>
    <n v="-0.31372549019607843"/>
    <n v="-0.31372549019607843"/>
    <n v="855.72"/>
    <n v="860.25"/>
    <n v="865"/>
    <n v="1100"/>
    <n v="1147.0899999999999"/>
    <n v="1150"/>
    <n v="1201.1099999999999"/>
    <n v="1344.7"/>
    <n v="1344.7"/>
    <n v="1496.04"/>
    <n v="1496.04"/>
    <n v="0.42107231337353329"/>
    <n v="0.62868933449578601"/>
    <n v="0.61974566473988435"/>
    <n v="0.10549090909090905"/>
    <n v="0.22142116137356269"/>
    <n v="0.21833043478260863"/>
    <n v="1.2430168760563199E-2"/>
    <n v="4.1927567487171767E-2"/>
    <n v="4.1927567487171767E-2"/>
    <n v="-6.347423865672043E-2"/>
    <n v="-6.347423865672043E-2"/>
    <n v="60"/>
    <n v="18"/>
    <n v="28"/>
    <n v="7"/>
    <n v="28"/>
    <n v="7"/>
    <s v="No star"/>
    <s v="1 star"/>
    <s v="1 star"/>
    <s v="ODF++"/>
    <s v="ODF++"/>
    <s v="ODF++"/>
    <n v="877.5"/>
    <n v="1500"/>
    <n v="58.5"/>
    <n v="500"/>
    <n v="1500"/>
    <n v="33.33"/>
    <n v="1164"/>
    <n v="1500"/>
    <n v="77.599999999999994"/>
    <n v="1216.04"/>
    <n v="1500"/>
    <n v="81.069999999999993"/>
    <n v="3757.54"/>
    <n v="6000"/>
    <n v="62.63"/>
    <n v="2058.27"/>
    <n v="2400"/>
    <n v="0.8576125"/>
    <x v="116"/>
    <n v="2058.27"/>
    <n v="2400"/>
    <n v="0.8576125"/>
    <x v="116"/>
    <n v="1401.08"/>
    <n v="1800"/>
    <n v="0.77837777777777772"/>
    <x v="116"/>
    <n v="1401.08"/>
    <n v="1800"/>
    <n v="0.77837777777777772"/>
    <x v="116"/>
    <n v="700"/>
    <n v="1800"/>
    <n v="0.3888888888888889"/>
    <x v="113"/>
    <n v="700"/>
    <n v="1800"/>
    <n v="0.3888888888888889"/>
    <n v="0.16829552694531597"/>
    <n v="4159.3500000000004"/>
    <n v="6000"/>
    <n v="69.319999999999993"/>
    <n v="4159.3500000000004"/>
    <n v="6000"/>
    <n v="69.322500000000005"/>
    <n v="1377.5"/>
    <n v="3000"/>
    <n v="45.92"/>
    <n v="2758.27"/>
    <n v="4200"/>
    <n v="65.67"/>
    <n v="2758.27"/>
    <n v="4200"/>
    <n v="65.673095238095243"/>
  </r>
  <r>
    <n v="118"/>
    <x v="117"/>
    <x v="10"/>
    <s v="Aurangabad"/>
    <n v="1867"/>
    <x v="3"/>
    <n v="2214"/>
    <n v="2072"/>
    <n v="2072"/>
    <n v="3325"/>
    <n v="3178"/>
    <n v="3178"/>
    <n v="3070.1"/>
    <n v="2928.3"/>
    <n v="2928.3"/>
    <n v="4349.2"/>
    <n v="4349.2"/>
    <n v="0.2266260162601626"/>
    <n v="0.16139478764478757"/>
    <n v="0.16139478764478757"/>
    <n v="-0.18323308270676691"/>
    <n v="-0.24279106356198871"/>
    <n v="-0.24279106356198871"/>
    <n v="-0.11541969316960357"/>
    <n v="-0.17822285967967774"/>
    <n v="-0.17822285967967774"/>
    <n v="-0.44670054262852937"/>
    <n v="-0.44670054262852937"/>
    <n v="306.24"/>
    <n v="913.6"/>
    <n v="915"/>
    <n v="706.64"/>
    <n v="1509.3"/>
    <n v="1509.3"/>
    <n v="593.21"/>
    <n v="1412.08"/>
    <n v="1412.08"/>
    <n v="1984.11"/>
    <n v="1984.11"/>
    <n v="0.83816614420062674"/>
    <n v="0.21953809106830127"/>
    <n v="0.21767213114754105"/>
    <n v="-0.20338503339748673"/>
    <n v="-0.26179685947127801"/>
    <n v="-0.26179685947127801"/>
    <n v="-5.1061175637632669E-2"/>
    <n v="-0.21097246614922657"/>
    <n v="-0.21097246614922657"/>
    <n v="-0.43845351316207259"/>
    <n v="-0.4384535131620725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8334268218576166"/>
    <n v="0.15343214181923862"/>
    <n v="0.14709826589595376"/>
    <n v="-7.9445454545454527E-2"/>
    <n v="-0.1349937668360808"/>
    <n v="-0.13718260869565216"/>
    <n v="-4.1588187970280577E-2"/>
    <n v="-6.5960030499571637E-2"/>
    <n v="-6.5960030499571637E-2"/>
    <n v="-0.33180241758981788"/>
    <n v="-0.33180241758981788"/>
    <n v="254"/>
    <n v="131"/>
    <n v="379"/>
    <n v="151"/>
    <n v="379"/>
    <n v="151"/>
    <s v="No star"/>
    <s v="No star"/>
    <s v="No star"/>
    <s v="ODF+"/>
    <s v="ODF+"/>
    <s v="ODF+"/>
    <n v="562.91999999999996"/>
    <n v="1500"/>
    <n v="37.53"/>
    <n v="300"/>
    <n v="1500"/>
    <n v="20"/>
    <n v="840.22"/>
    <n v="1500"/>
    <n v="56.01"/>
    <n v="1012.61"/>
    <n v="1500"/>
    <n v="67.510000000000005"/>
    <n v="2715.75"/>
    <n v="6000"/>
    <n v="45.26"/>
    <n v="1114.17"/>
    <n v="2400"/>
    <n v="0.46423750000000003"/>
    <x v="117"/>
    <n v="1114.17"/>
    <n v="2400"/>
    <n v="0.46423750000000003"/>
    <x v="117"/>
    <n v="992.24"/>
    <n v="1800"/>
    <n v="0.55124444444444443"/>
    <x v="117"/>
    <n v="992.24"/>
    <n v="1800"/>
    <n v="0.55124444444444443"/>
    <x v="117"/>
    <n v="300"/>
    <n v="1800"/>
    <n v="0.16666666666666666"/>
    <x v="114"/>
    <n v="300"/>
    <n v="1800"/>
    <n v="0.16666666666666666"/>
    <n v="0.12466703512701494"/>
    <n v="2406.41"/>
    <n v="6000"/>
    <n v="40.11"/>
    <n v="2406.41"/>
    <n v="6000"/>
    <n v="40.106833333333327"/>
    <n v="862.92"/>
    <n v="3000"/>
    <n v="28.76"/>
    <n v="1414.17"/>
    <n v="4200"/>
    <n v="33.67"/>
    <n v="1414.17"/>
    <n v="4200"/>
    <n v="33.67071428571429"/>
  </r>
  <r>
    <n v="119"/>
    <x v="118"/>
    <x v="11"/>
    <s v="Aurangabad"/>
    <n v="18561"/>
    <x v="3"/>
    <n v="2214"/>
    <n v="2072"/>
    <n v="2072"/>
    <n v="3325"/>
    <n v="3178"/>
    <n v="3178"/>
    <n v="3070.1"/>
    <n v="2928.3"/>
    <n v="2928.3"/>
    <n v="4349.2"/>
    <n v="4349.2"/>
    <n v="5.9403794037940369E-2"/>
    <n v="0.21045366795366793"/>
    <n v="0.21045366795366793"/>
    <n v="-0.29458045112781955"/>
    <n v="-0.21080553807426056"/>
    <n v="-0.21080553807426056"/>
    <n v="-0.23601185629132601"/>
    <n v="-0.14350988628214328"/>
    <n v="-0.14350988628214328"/>
    <n v="-0.42332842821668354"/>
    <n v="-0.42332842821668354"/>
    <n v="306.24"/>
    <n v="913.6"/>
    <n v="915"/>
    <n v="706.64"/>
    <n v="1509.3"/>
    <n v="1509.3"/>
    <n v="593.21"/>
    <n v="1412.08"/>
    <n v="1412.08"/>
    <n v="1984.11"/>
    <n v="1984.11"/>
    <n v="0.8855146290491116"/>
    <n v="0.28570490367775819"/>
    <n v="0.28373770491803268"/>
    <n v="-0.18286539114683578"/>
    <n v="-0.22174517988471482"/>
    <n v="-0.22174517988471482"/>
    <n v="-2.6617892483269123E-2"/>
    <n v="-0.16816327686816615"/>
    <n v="-0.16816327686816615"/>
    <n v="-0.40798645236403225"/>
    <n v="-0.40798645236403225"/>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14067685691581358"/>
    <n v="0.2013251961639059"/>
    <n v="0.19472832369942203"/>
    <n v="-0.11263636363636362"/>
    <n v="-9.9076794323025977E-2"/>
    <n v="-0.10135652173913039"/>
    <n v="-7.6144053759878788E-2"/>
    <n v="-2.7176624525797454E-2"/>
    <n v="-2.7176624525797454E-2"/>
    <n v="-0.30405737566921442"/>
    <n v="-0.30405737566921442"/>
    <n v="368"/>
    <n v="160"/>
    <n v="345"/>
    <n v="139"/>
    <n v="345"/>
    <n v="139"/>
    <s v="No star"/>
    <s v="No star"/>
    <s v="No star"/>
    <s v="ODF"/>
    <s v="ODF+"/>
    <s v="ODF+"/>
    <n v="577.41999999999996"/>
    <n v="1500"/>
    <n v="38.49"/>
    <n v="200"/>
    <n v="1500"/>
    <n v="13.33"/>
    <n v="592"/>
    <n v="1500"/>
    <n v="39.47"/>
    <n v="976.1"/>
    <n v="1500"/>
    <n v="65.069999999999993"/>
    <n v="2345.52"/>
    <n v="6000"/>
    <n v="39.090000000000003"/>
    <n v="1174.6199999999999"/>
    <n v="2400"/>
    <n v="0.48942499999999994"/>
    <x v="118"/>
    <n v="1174.6199999999999"/>
    <n v="2400"/>
    <n v="0.48942499999999994"/>
    <x v="118"/>
    <n v="1033.44"/>
    <n v="1800"/>
    <n v="0.57413333333333338"/>
    <x v="118"/>
    <n v="1033.44"/>
    <n v="1800"/>
    <n v="0.57413333333333338"/>
    <x v="118"/>
    <n v="300"/>
    <n v="1800"/>
    <n v="0.16666666666666666"/>
    <x v="115"/>
    <n v="300"/>
    <n v="1800"/>
    <n v="0.16666666666666666"/>
    <n v="0.11961436329274419"/>
    <n v="2508.06"/>
    <n v="6000"/>
    <n v="41.8"/>
    <n v="2508.06"/>
    <n v="6000"/>
    <n v="41.801000000000002"/>
    <n v="777.42"/>
    <n v="3000"/>
    <n v="25.91"/>
    <n v="1474.62"/>
    <n v="4200"/>
    <n v="35.11"/>
    <n v="1474.62"/>
    <n v="4200"/>
    <n v="35.11"/>
  </r>
  <r>
    <n v="120"/>
    <x v="119"/>
    <x v="11"/>
    <s v="Aurangabad"/>
    <n v="25713"/>
    <x v="2"/>
    <n v="2214"/>
    <n v="2072"/>
    <n v="2072"/>
    <n v="3325"/>
    <n v="3178"/>
    <n v="3178"/>
    <n v="3400"/>
    <n v="3298.6"/>
    <n v="3298.6"/>
    <n v="4601.3999999999996"/>
    <n v="4601.3999999999996"/>
    <n v="0.15012195121951213"/>
    <n v="0.40533783783783789"/>
    <n v="0.40533783783783789"/>
    <n v="-0.23417443609022559"/>
    <n v="-8.3744493392070449E-2"/>
    <n v="-8.3744493392070449E-2"/>
    <n v="-0.25106764705882356"/>
    <n v="-0.11724367913660334"/>
    <n v="-0.11724367913660334"/>
    <n v="-0.36717955404876768"/>
    <n v="-0.36717955404876768"/>
    <n v="306.24"/>
    <n v="913.6"/>
    <n v="915"/>
    <n v="706.64"/>
    <n v="1509.3"/>
    <n v="1509.3"/>
    <n v="737.03"/>
    <n v="1543.8"/>
    <n v="1543.8"/>
    <n v="2033.9"/>
    <n v="2033.9"/>
    <n v="0.87101619644723094"/>
    <n v="0.43291374781085801"/>
    <n v="0.43072131147540971"/>
    <n v="-0.18914864711875914"/>
    <n v="-0.132637646591135"/>
    <n v="-0.132637646591135"/>
    <n v="-0.22258252716985735"/>
    <n v="-0.15202098717450452"/>
    <n v="-0.15202098717450452"/>
    <n v="-0.35635478637101142"/>
    <n v="-0.3563547863710114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2.2086663862010778E-3"/>
    <n v="0.51438535309503053"/>
    <n v="0.50606936416184967"/>
    <n v="-0.22379090909090904"/>
    <n v="0.13569990148985703"/>
    <n v="0.13282608695652173"/>
    <n v="-0.23418510579139498"/>
    <n v="9.9561947686931898E-2"/>
    <n v="9.9561947686931898E-2"/>
    <n v="-0.14956327601739056"/>
    <n v="-0.14956327601739056"/>
    <n v="184"/>
    <n v="96"/>
    <n v="117"/>
    <n v="71"/>
    <n v="117"/>
    <n v="71"/>
    <s v="No star"/>
    <s v="No star"/>
    <s v="No star"/>
    <s v="ODF+"/>
    <s v="ODF+"/>
    <s v="ODF+"/>
    <n v="572.98"/>
    <n v="1500"/>
    <n v="38.200000000000003"/>
    <n v="300"/>
    <n v="1500"/>
    <n v="20"/>
    <n v="819.57"/>
    <n v="1500"/>
    <n v="54.64"/>
    <n v="853.83"/>
    <n v="1500"/>
    <n v="56.92"/>
    <n v="2546.37"/>
    <n v="6000"/>
    <n v="42.44"/>
    <n v="1309.1099999999999"/>
    <n v="2400"/>
    <n v="0.54546249999999996"/>
    <x v="119"/>
    <n v="1309.1099999999999"/>
    <n v="2400"/>
    <n v="0.54546249999999996"/>
    <x v="119"/>
    <n v="1302.75"/>
    <n v="1800"/>
    <n v="0.72375"/>
    <x v="119"/>
    <n v="1302.75"/>
    <n v="1800"/>
    <n v="0.72375"/>
    <x v="119"/>
    <n v="300"/>
    <n v="1800"/>
    <n v="0.16666666666666666"/>
    <x v="116"/>
    <n v="300"/>
    <n v="1800"/>
    <n v="0.16666666666666666"/>
    <n v="0.10302693123982609"/>
    <n v="2911.86"/>
    <n v="6000"/>
    <n v="48.53"/>
    <n v="2911.86"/>
    <n v="6000"/>
    <n v="48.530999999999999"/>
    <n v="872.98"/>
    <n v="3000"/>
    <n v="29.1"/>
    <n v="1609.11"/>
    <n v="4200"/>
    <n v="38.31"/>
    <n v="1609.11"/>
    <n v="4200"/>
    <n v="38.312142857142852"/>
  </r>
  <r>
    <n v="121"/>
    <x v="120"/>
    <x v="11"/>
    <s v="Aurangabad"/>
    <n v="1468"/>
    <x v="3"/>
    <n v="2214"/>
    <n v="2072"/>
    <n v="2072"/>
    <n v="3325"/>
    <n v="3178"/>
    <n v="3178"/>
    <n v="3070.1"/>
    <n v="2928.3"/>
    <n v="2928.3"/>
    <n v="4349.2"/>
    <n v="4349.2"/>
    <n v="0.2480984643179765"/>
    <n v="0.24661679536679526"/>
    <n v="0.24661679536679526"/>
    <n v="-0.16893533834586466"/>
    <n v="-0.18722781623662688"/>
    <n v="-0.18722781623662688"/>
    <n v="-9.9934855542164733E-2"/>
    <n v="-0.11792166103199822"/>
    <n v="-0.11792166103199822"/>
    <n v="-0.40609997240871887"/>
    <n v="-0.40609997240871887"/>
    <n v="306.24"/>
    <n v="913.6"/>
    <n v="915"/>
    <n v="706.64"/>
    <n v="1509.3"/>
    <n v="1509.3"/>
    <n v="593.21"/>
    <n v="1412.08"/>
    <n v="1412.08"/>
    <n v="1984.11"/>
    <n v="1984.11"/>
    <n v="0.61099137931034486"/>
    <n v="0.45030647985989486"/>
    <n v="0.44808743169398907"/>
    <n v="-0.30183686176836855"/>
    <n v="-0.12210958722586628"/>
    <n v="-0.12210958722586628"/>
    <n v="-0.16833836246860304"/>
    <n v="-6.1667894170301919E-2"/>
    <n v="-6.1667894170301919E-2"/>
    <n v="-0.33219428358306746"/>
    <n v="-0.3321942835830674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0242602720516059"/>
    <n v="0.11361813426329556"/>
    <n v="0.10750289017341041"/>
    <n v="-6.4599999999999949E-2"/>
    <n v="-0.16485192966550133"/>
    <n v="-0.16696521739130435"/>
    <n v="-2.6132222800624581E-2"/>
    <n v="-9.820109007728435E-2"/>
    <n v="-9.820109007728435E-2"/>
    <n v="-0.35486716724468836"/>
    <n v="-0.35486716724468836"/>
    <n v="239"/>
    <n v="126"/>
    <n v="318"/>
    <n v="135"/>
    <n v="318"/>
    <n v="135"/>
    <s v="No star"/>
    <s v="No star"/>
    <s v="No star"/>
    <s v="ODF+"/>
    <s v="ODF+"/>
    <s v="ODF+"/>
    <n v="493.35"/>
    <n v="1500"/>
    <n v="32.89"/>
    <n v="300"/>
    <n v="1500"/>
    <n v="20"/>
    <n v="941"/>
    <n v="1500"/>
    <n v="62.73"/>
    <n v="1028.94"/>
    <n v="1500"/>
    <n v="68.599999999999994"/>
    <n v="2763.29"/>
    <n v="6000"/>
    <n v="46.05"/>
    <n v="1325"/>
    <n v="2400"/>
    <n v="0.55208333333333337"/>
    <x v="120"/>
    <n v="1325"/>
    <n v="2400"/>
    <n v="0.55208333333333337"/>
    <x v="120"/>
    <n v="957.99"/>
    <n v="1800"/>
    <n v="0.53221666666666667"/>
    <x v="120"/>
    <n v="957.99"/>
    <n v="1800"/>
    <n v="0.53221666666666667"/>
    <x v="120"/>
    <n v="300"/>
    <n v="1800"/>
    <n v="0.16666666666666666"/>
    <x v="117"/>
    <n v="300"/>
    <n v="1800"/>
    <n v="0.16666666666666666"/>
    <n v="0.1161444682325522"/>
    <n v="2582.9899999999998"/>
    <n v="6000"/>
    <n v="43.05"/>
    <n v="2582.9899999999998"/>
    <n v="6000"/>
    <n v="43.049833333333332"/>
    <n v="793.35"/>
    <n v="3000"/>
    <n v="26.45"/>
    <n v="1625"/>
    <n v="4200"/>
    <n v="38.69"/>
    <n v="1625"/>
    <n v="4200"/>
    <n v="38.69047619047619"/>
  </r>
  <r>
    <n v="122"/>
    <x v="121"/>
    <x v="11"/>
    <s v="Aurangabad"/>
    <n v="18371"/>
    <x v="3"/>
    <n v="2214"/>
    <n v="2072"/>
    <n v="2072"/>
    <n v="3325"/>
    <n v="3178"/>
    <n v="3178"/>
    <n v="3070.1"/>
    <n v="2928.3"/>
    <n v="2928.3"/>
    <n v="4349.2"/>
    <n v="4349.2"/>
    <n v="0.25184733514001811"/>
    <n v="-2.8692084942084965E-2"/>
    <n v="-2.8692084942084965E-2"/>
    <n v="-0.16643909774436086"/>
    <n v="-0.36672435494021399"/>
    <n v="-0.36672435494021399"/>
    <n v="-9.7231360542001821E-2"/>
    <n v="-0.3127241061366664"/>
    <n v="-0.3127241061366664"/>
    <n v="-0.53725972592660709"/>
    <n v="-0.53725972592660709"/>
    <n v="306.24"/>
    <n v="913.6"/>
    <n v="915"/>
    <n v="706.64"/>
    <n v="1509.3"/>
    <n v="1509.3"/>
    <n v="593.21"/>
    <n v="1412.08"/>
    <n v="1412.08"/>
    <n v="1984.11"/>
    <n v="1984.11"/>
    <n v="0.81152037617554851"/>
    <n v="-5.8526707530648016E-2"/>
    <n v="-5.99672131147541E-2"/>
    <n v="-0.21493263896750819"/>
    <n v="-0.43011329755515798"/>
    <n v="-0.43011329755515798"/>
    <n v="-6.4816843950708927E-2"/>
    <n v="-0.39087728740581268"/>
    <n v="-0.39087728740581268"/>
    <n v="-0.56649076916098406"/>
    <n v="-0.56649076916098406"/>
    <n v="232.44"/>
    <n v="298.10000000000002"/>
    <n v="295"/>
    <n v="421.09"/>
    <n v="522.70000000000005"/>
    <n v="525"/>
    <n v="365.77"/>
    <n v="453.88"/>
    <n v="453.88"/>
    <n v="1100"/>
    <n v="1100"/>
    <n v="-1"/>
    <n v="6.3737001006372931E-3"/>
    <n v="1.6949152542372881E-2"/>
    <n v="-1"/>
    <n v="-0.42605701167017412"/>
    <n v="-0.42857142857142855"/>
    <n v="-1"/>
    <n v="-0.33903234335066534"/>
    <n v="-0.33903234335066534"/>
    <n v="-0.72727272727272729"/>
    <n v="-0.72727272727272729"/>
    <n v="855.72"/>
    <n v="860.25"/>
    <n v="865"/>
    <n v="1100"/>
    <n v="1147.0899999999999"/>
    <n v="1150"/>
    <n v="1056.55"/>
    <n v="1062.31"/>
    <n v="1062.31"/>
    <n v="1484.95"/>
    <n v="1484.95"/>
    <n v="0.39980367409900419"/>
    <n v="-9.0903807032839869E-3"/>
    <n v="-1.4531791907514508E-2"/>
    <n v="8.8945454545454466E-2"/>
    <n v="-0.25687609516254173"/>
    <n v="-0.2587565217391305"/>
    <n v="0.13372769864180584"/>
    <n v="-0.1975694477130028"/>
    <n v="-0.1975694477130028"/>
    <n v="-0.42595373581602081"/>
    <n v="-0.42595373581602081"/>
    <n v="236"/>
    <n v="125"/>
    <n v="461"/>
    <n v="178"/>
    <n v="461"/>
    <n v="178"/>
    <s v="No star"/>
    <s v="No star"/>
    <s v="No star"/>
    <s v="No ODF"/>
    <s v="ODF+"/>
    <s v="ODF+"/>
    <n v="554.76"/>
    <n v="1500"/>
    <n v="36.979999999999997"/>
    <n v="0"/>
    <n v="1500"/>
    <n v="0"/>
    <n v="1019"/>
    <n v="1500"/>
    <n v="67.930000000000007"/>
    <n v="1197.8399999999999"/>
    <n v="1500"/>
    <n v="79.86"/>
    <n v="2771.59"/>
    <n v="6000"/>
    <n v="46.19"/>
    <n v="860.13"/>
    <n v="2400"/>
    <n v="0.35838750000000003"/>
    <x v="121"/>
    <n v="860.13"/>
    <n v="2400"/>
    <n v="0.35838750000000003"/>
    <x v="121"/>
    <n v="852.43"/>
    <n v="1800"/>
    <n v="0.47357222222222217"/>
    <x v="121"/>
    <n v="852.43"/>
    <n v="1800"/>
    <n v="0.47357222222222217"/>
    <x v="121"/>
    <n v="300"/>
    <n v="1800"/>
    <n v="0.16666666666666666"/>
    <x v="118"/>
    <n v="300"/>
    <n v="1800"/>
    <n v="0.16666666666666666"/>
    <n v="0.1490646195125587"/>
    <n v="2012.55"/>
    <n v="6000"/>
    <n v="33.54"/>
    <n v="2012.55"/>
    <n v="6000"/>
    <n v="33.542499999999997"/>
    <n v="554.76"/>
    <n v="3000"/>
    <n v="18.489999999999998"/>
    <n v="1160.1300000000001"/>
    <n v="4200"/>
    <n v="27.62"/>
    <n v="1160.1300000000001"/>
    <n v="4200"/>
    <n v="27.622142857142862"/>
  </r>
  <r>
    <n v="123"/>
    <x v="122"/>
    <x v="11"/>
    <s v="Aurangabad"/>
    <n v="18341"/>
    <x v="3"/>
    <n v="2214"/>
    <n v="2072"/>
    <n v="2072"/>
    <n v="3325"/>
    <n v="3178"/>
    <n v="3178"/>
    <n v="3070.1"/>
    <n v="2928.3"/>
    <n v="2928.3"/>
    <n v="4349.2"/>
    <n v="4349.2"/>
    <n v="0.50735772357723574"/>
    <n v="0.30915057915057914"/>
    <n v="0.30915057915057914"/>
    <n v="3.6962406015037487E-3"/>
    <n v="-0.14645689112649468"/>
    <n v="-0.14645689112649468"/>
    <n v="8.7029738445001809E-2"/>
    <n v="-7.3674145408598915E-2"/>
    <n v="-7.3674145408598915E-2"/>
    <n v="-0.37630828658144028"/>
    <n v="-0.37630828658144028"/>
    <n v="306.24"/>
    <n v="913.6"/>
    <n v="915"/>
    <n v="706.64"/>
    <n v="1509.3"/>
    <n v="1509.3"/>
    <n v="593.21"/>
    <n v="1412.08"/>
    <n v="1412.08"/>
    <n v="1984.11"/>
    <n v="1984.11"/>
    <n v="1.7031739811912228"/>
    <n v="0.44901488616462337"/>
    <n v="0.44679781420765019"/>
    <n v="0.17148760330578522"/>
    <n v="-0.12289140661233686"/>
    <n v="-0.12289140661233686"/>
    <n v="0.39549232143760221"/>
    <n v="-6.2503540875871053E-2"/>
    <n v="-6.2503540875871053E-2"/>
    <n v="-0.33278900867391425"/>
    <n v="-0.33278900867391425"/>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2808628990791378"/>
    <n v="0.26562045916884625"/>
    <n v="0.2586705202312139"/>
    <n v="3.3154545454545478E-2"/>
    <n v="-5.0859130495427493E-2"/>
    <n v="-5.3260869565217389E-2"/>
    <n v="7.564242108750184E-2"/>
    <n v="2.4889156649189084E-2"/>
    <n v="2.4889156649189084E-2"/>
    <n v="-0.26681033031415202"/>
    <n v="-0.26681033031415202"/>
    <n v="86"/>
    <n v="58"/>
    <n v="262"/>
    <n v="118"/>
    <n v="262"/>
    <n v="118"/>
    <s v="No star"/>
    <s v="No star"/>
    <s v="No star"/>
    <s v="ODF+"/>
    <s v="ODF+"/>
    <s v="ODF+"/>
    <n v="827.82"/>
    <n v="1500"/>
    <n v="55.19"/>
    <n v="300"/>
    <n v="1500"/>
    <n v="20"/>
    <n v="1073"/>
    <n v="1500"/>
    <n v="71.53"/>
    <n v="1136.47"/>
    <n v="1500"/>
    <n v="75.760000000000005"/>
    <n v="3337.29"/>
    <n v="6000"/>
    <n v="55.62"/>
    <n v="1323.82"/>
    <n v="2400"/>
    <n v="0.55159166666666659"/>
    <x v="122"/>
    <n v="1323.82"/>
    <n v="2400"/>
    <n v="0.55159166666666659"/>
    <x v="122"/>
    <n v="1088.75"/>
    <n v="1800"/>
    <n v="0.60486111111111107"/>
    <x v="122"/>
    <n v="1088.75"/>
    <n v="1800"/>
    <n v="0.60486111111111107"/>
    <x v="122"/>
    <n v="300"/>
    <n v="1800"/>
    <n v="0.16666666666666666"/>
    <x v="119"/>
    <n v="300"/>
    <n v="1800"/>
    <n v="0.16666666666666666"/>
    <n v="0.11059663196390127"/>
    <n v="2712.56"/>
    <n v="6000"/>
    <n v="45.21"/>
    <n v="2712.56"/>
    <n v="6000"/>
    <n v="45.209333333333333"/>
    <n v="1127.82"/>
    <n v="3000"/>
    <n v="37.590000000000003"/>
    <n v="1623.82"/>
    <n v="4200"/>
    <n v="38.659999999999997"/>
    <n v="1623.82"/>
    <n v="4200"/>
    <n v="38.662380952380957"/>
  </r>
  <r>
    <n v="124"/>
    <x v="123"/>
    <x v="11"/>
    <s v="Aurangabad"/>
    <n v="111825"/>
    <x v="0"/>
    <n v="2214"/>
    <n v="2072"/>
    <n v="2072"/>
    <n v="3325"/>
    <n v="3178"/>
    <n v="3178"/>
    <n v="3878.5"/>
    <n v="3782.7"/>
    <n v="3782.7"/>
    <n v="4344.1000000000004"/>
    <n v="4344.1000000000004"/>
    <n v="0.37261517615176143"/>
    <n v="0.6265733590733592"/>
    <n v="0.6265733590733592"/>
    <n v="-8.6024060150376003E-2"/>
    <n v="6.0497168030207743E-2"/>
    <n v="6.0497168030207743E-2"/>
    <n v="-0.21645739332216068"/>
    <n v="-0.1090332302323736"/>
    <n v="-0.1090332302323736"/>
    <n v="-0.22417531824773831"/>
    <n v="-0.22417531824773831"/>
    <n v="306.24"/>
    <n v="913.6"/>
    <n v="915"/>
    <n v="706.64"/>
    <n v="1509.3"/>
    <n v="1509.3"/>
    <n v="948.15"/>
    <n v="1786.5"/>
    <n v="1786.5"/>
    <n v="2014.9"/>
    <n v="2014.9"/>
    <n v="1.0432014106583072"/>
    <n v="0.67236208406304709"/>
    <n v="0.66980327868852452"/>
    <n v="-0.11452790671346082"/>
    <n v="1.2303716954879704E-2"/>
    <n v="1.2303716954879704E-2"/>
    <n v="-0.34007277329536462"/>
    <n v="-0.14476910159529813"/>
    <n v="-0.14476910159529813"/>
    <n v="-0.24171422899399483"/>
    <n v="-0.24171422899399483"/>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n v="-0.23255207134195943"/>
    <n v="-0.50980392156862742"/>
    <n v="-0.50980392156862742"/>
    <n v="855.72"/>
    <n v="860.25"/>
    <n v="865"/>
    <n v="1100"/>
    <n v="1147.0899999999999"/>
    <n v="1150"/>
    <n v="1201.1099999999999"/>
    <n v="1344.7"/>
    <n v="1344.7"/>
    <n v="1496.04"/>
    <n v="1496.04"/>
    <n v="0.35366708736502578"/>
    <n v="0.56046498111014253"/>
    <n v="0.55189595375722555"/>
    <n v="5.3054545454545361E-2"/>
    <n v="0.17025691096600981"/>
    <n v="0.16729565217391312"/>
    <n v="-3.5592077328471167E-2"/>
    <n v="-1.7178552837063623E-3"/>
    <n v="-1.7178552837063623E-3"/>
    <n v="-0.10270447314242925"/>
    <n v="-0.10270447314242925"/>
    <n v="127"/>
    <n v="31"/>
    <n v="87"/>
    <n v="26"/>
    <n v="87"/>
    <n v="26"/>
    <s v="No star"/>
    <s v="No star"/>
    <s v="No star"/>
    <s v="ODF+"/>
    <s v="ODF++"/>
    <s v="ODF++"/>
    <n v="625.71"/>
    <n v="1500"/>
    <n v="41.71"/>
    <n v="300"/>
    <n v="1500"/>
    <n v="20"/>
    <n v="954.89"/>
    <n v="1500"/>
    <n v="63.66"/>
    <n v="1158.3599999999999"/>
    <n v="1500"/>
    <n v="77.22"/>
    <n v="3038.97"/>
    <n v="6000"/>
    <n v="50.65"/>
    <n v="1527.87"/>
    <n v="2400"/>
    <n v="0.63661249999999991"/>
    <x v="123"/>
    <n v="1527.87"/>
    <n v="2400"/>
    <n v="0.63661249999999991"/>
    <x v="123"/>
    <n v="1342.39"/>
    <n v="1800"/>
    <n v="0.74577222222222228"/>
    <x v="123"/>
    <n v="1342.39"/>
    <n v="1800"/>
    <n v="0.74577222222222228"/>
    <x v="123"/>
    <n v="500"/>
    <n v="1800"/>
    <n v="0.27777777777777779"/>
    <x v="120"/>
    <n v="500"/>
    <n v="1800"/>
    <n v="0.27777777777777779"/>
    <n v="0.14835650661966732"/>
    <n v="3370.26"/>
    <n v="6000"/>
    <n v="56.17"/>
    <n v="3370.26"/>
    <n v="6000"/>
    <n v="56.171000000000006"/>
    <n v="925.71"/>
    <n v="3000"/>
    <n v="30.86"/>
    <n v="2027.87"/>
    <n v="4200"/>
    <n v="48.28"/>
    <n v="2027.87"/>
    <n v="4200"/>
    <n v="48.282619047619043"/>
  </r>
  <r>
    <n v="125"/>
    <x v="124"/>
    <x v="11"/>
    <s v="Aurangabad"/>
    <n v="18758"/>
    <x v="3"/>
    <n v="2214"/>
    <n v="2072"/>
    <n v="2072"/>
    <n v="3325"/>
    <n v="3178"/>
    <n v="3178"/>
    <n v="3070.1"/>
    <n v="2928.3"/>
    <n v="2928.3"/>
    <n v="4349.2"/>
    <n v="4349.2"/>
    <n v="0.22372628726287261"/>
    <n v="0.12155405405405412"/>
    <n v="0.12155405405405412"/>
    <n v="-0.18516390977443611"/>
    <n v="-0.26876651982378852"/>
    <n v="-0.26876651982378852"/>
    <n v="-0.11751083026611511"/>
    <n v="-0.2064132773281426"/>
    <n v="-0.2064132773281426"/>
    <n v="-0.46568104478984634"/>
    <n v="-0.46568104478984634"/>
    <n v="306.24"/>
    <n v="913.6"/>
    <n v="915"/>
    <n v="706.64"/>
    <n v="1509.3"/>
    <n v="1509.3"/>
    <n v="593.21"/>
    <n v="1412.08"/>
    <n v="1412.08"/>
    <n v="1984.11"/>
    <n v="1984.11"/>
    <n v="0.61546499477533967"/>
    <n v="0.28516856392294232"/>
    <n v="0.28320218579234985"/>
    <n v="-0.2998981093626174"/>
    <n v="-0.22206983369774058"/>
    <n v="-0.22206983369774058"/>
    <n v="-0.16602889364643214"/>
    <n v="-0.16851028270352941"/>
    <n v="-0.16851028270352941"/>
    <n v="-0.40823341447802786"/>
    <n v="-0.40823341447802786"/>
    <n v="232.44"/>
    <n v="298.10000000000002"/>
    <n v="295"/>
    <n v="421.09"/>
    <n v="522.70000000000005"/>
    <n v="525"/>
    <n v="365.77"/>
    <n v="453.88"/>
    <n v="453.88"/>
    <n v="1100"/>
    <n v="1100"/>
    <n v="-0.13956289795215968"/>
    <n v="-1"/>
    <n v="-1"/>
    <n v="-0.5250421525089648"/>
    <n v="-1"/>
    <n v="-1"/>
    <n v="-0.45320830029800147"/>
    <n v="-1"/>
    <n v="-1"/>
    <n v="-1"/>
    <n v="-1"/>
    <n v="855.72"/>
    <n v="860.25"/>
    <n v="865"/>
    <n v="1100"/>
    <n v="1147.0899999999999"/>
    <n v="1150"/>
    <n v="1056.55"/>
    <n v="1062.31"/>
    <n v="1062.31"/>
    <n v="1484.95"/>
    <n v="1484.95"/>
    <n v="0.20788341981021813"/>
    <n v="0.33651845393780877"/>
    <n v="0.32917919075144508"/>
    <n v="-6.0354545454545543E-2"/>
    <n v="2.3101936203786025E-3"/>
    <n v="-2.2608695652173122E-4"/>
    <n v="-2.1712176423264451E-2"/>
    <n v="8.2301776317647457E-2"/>
    <n v="8.2301776317647457E-2"/>
    <n v="-0.22573824034479278"/>
    <n v="-0.22573824034479278"/>
    <n v="256"/>
    <n v="132"/>
    <n v="404"/>
    <n v="157"/>
    <n v="404"/>
    <n v="157"/>
    <s v="No star"/>
    <s v="No star"/>
    <s v="No star"/>
    <s v="ODF"/>
    <s v="No ODF"/>
    <s v="No ODF"/>
    <n v="494.72"/>
    <n v="1500"/>
    <n v="32.979999999999997"/>
    <n v="200"/>
    <n v="1500"/>
    <n v="13.33"/>
    <n v="981"/>
    <n v="1500"/>
    <n v="65.400000000000006"/>
    <n v="1033.6099999999999"/>
    <n v="1500"/>
    <n v="68.91"/>
    <n v="2709.33"/>
    <n v="6000"/>
    <n v="45.16"/>
    <n v="1174.1300000000001"/>
    <n v="2400"/>
    <n v="0.48922083333333338"/>
    <x v="124"/>
    <n v="1174.1300000000001"/>
    <n v="2400"/>
    <n v="0.48922083333333338"/>
    <x v="124"/>
    <n v="1149.74"/>
    <n v="1800"/>
    <n v="0.63874444444444445"/>
    <x v="124"/>
    <n v="1149.74"/>
    <n v="1800"/>
    <n v="0.63874444444444445"/>
    <x v="124"/>
    <n v="0"/>
    <n v="1800"/>
    <n v="0"/>
    <x v="38"/>
    <n v="0"/>
    <n v="1800"/>
    <n v="0"/>
    <n v="0"/>
    <n v="2323.86"/>
    <n v="6000"/>
    <n v="38.729999999999997"/>
    <n v="2323.86"/>
    <n v="6000"/>
    <n v="38.731000000000002"/>
    <n v="694.72"/>
    <n v="3000"/>
    <n v="23.16"/>
    <n v="1174.1300000000001"/>
    <n v="4200"/>
    <n v="27.96"/>
    <n v="1174.1300000000001"/>
    <n v="4200"/>
    <n v="27.95547619047619"/>
  </r>
  <r>
    <n v="126"/>
    <x v="125"/>
    <x v="11"/>
    <s v="Aurangabad"/>
    <n v="34011"/>
    <x v="2"/>
    <n v="2214"/>
    <n v="2072"/>
    <n v="2072"/>
    <n v="3325"/>
    <n v="3178"/>
    <n v="3178"/>
    <n v="3400"/>
    <n v="3298.6"/>
    <n v="3298.6"/>
    <n v="4601.3999999999996"/>
    <n v="4601.3999999999996"/>
    <n v="0.17670731707317075"/>
    <n v="0.37746138996138989"/>
    <n v="0.37746138996138989"/>
    <n v="-0.21647218045112782"/>
    <n v="-0.10191944619257398"/>
    <n v="-0.10191944619257398"/>
    <n v="-0.23375588235294117"/>
    <n v="-0.13475413811920209"/>
    <n v="-0.13475413811920209"/>
    <n v="-0.37973225540053024"/>
    <n v="-0.37973225540053024"/>
    <n v="306.24"/>
    <n v="913.6"/>
    <n v="915"/>
    <n v="706.64"/>
    <n v="1509.3"/>
    <n v="1509.3"/>
    <n v="737.03"/>
    <n v="1543.8"/>
    <n v="1543.8"/>
    <n v="2033.9"/>
    <n v="2033.9"/>
    <n v="0.44265935214211077"/>
    <n v="0.50030647985989496"/>
    <n v="0.4980109289617487"/>
    <n v="-0.37478772783878633"/>
    <n v="-9.1843901146226661E-2"/>
    <n v="-9.1843901146226661E-2"/>
    <n v="-0.40056714109330688"/>
    <n v="-0.11213887809301716"/>
    <n v="-0.11213887809301716"/>
    <n v="-0.32608289493092091"/>
    <n v="-0.32608289493092091"/>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17627261253681101"/>
    <n v="0.37566986341179898"/>
    <n v="0.36811560693641626"/>
    <n v="-8.4945454545454602E-2"/>
    <n v="3.1671446878623437E-2"/>
    <n v="2.9060869565217456E-2"/>
    <n v="-9.7198927286914968E-2"/>
    <n v="-1.1563230614707171E-3"/>
    <n v="-1.1563230614707171E-3"/>
    <n v="-0.22746203961197489"/>
    <n v="-0.22746203961197489"/>
    <n v="175"/>
    <n v="94"/>
    <n v="128"/>
    <n v="77"/>
    <n v="128"/>
    <n v="77"/>
    <s v="No star"/>
    <s v="No star"/>
    <s v="No star"/>
    <s v="ODF"/>
    <s v="ODF+"/>
    <s v="ODF+"/>
    <n v="441.8"/>
    <n v="1500"/>
    <n v="29.45"/>
    <n v="200"/>
    <n v="1500"/>
    <n v="13.33"/>
    <n v="956.87"/>
    <n v="1500"/>
    <n v="63.79"/>
    <n v="1006.56"/>
    <n v="1500"/>
    <n v="67.099999999999994"/>
    <n v="2605.23"/>
    <n v="6000"/>
    <n v="43.42"/>
    <n v="1370.68"/>
    <n v="2400"/>
    <n v="0.57111666666666672"/>
    <x v="125"/>
    <n v="1370.68"/>
    <n v="2400"/>
    <n v="0.57111666666666672"/>
    <x v="125"/>
    <n v="1183.42"/>
    <n v="1800"/>
    <n v="0.65745555555555557"/>
    <x v="125"/>
    <n v="1183.42"/>
    <n v="1800"/>
    <n v="0.65745555555555557"/>
    <x v="125"/>
    <n v="300"/>
    <n v="1800"/>
    <n v="0.16666666666666666"/>
    <x v="121"/>
    <n v="300"/>
    <n v="1800"/>
    <n v="0.16666666666666666"/>
    <n v="0.10511194422059493"/>
    <n v="2854.1"/>
    <n v="6000"/>
    <n v="47.57"/>
    <n v="2854.1"/>
    <n v="6000"/>
    <n v="47.568333333333328"/>
    <n v="641.79999999999995"/>
    <n v="3000"/>
    <n v="21.39"/>
    <n v="1670.68"/>
    <n v="4200"/>
    <n v="39.78"/>
    <n v="1670.68"/>
    <n v="4200"/>
    <n v="39.77809523809524"/>
  </r>
  <r>
    <n v="127"/>
    <x v="126"/>
    <x v="11"/>
    <s v="Aurangabad"/>
    <n v="35477"/>
    <x v="2"/>
    <n v="2214"/>
    <n v="2072"/>
    <n v="2072"/>
    <n v="3325"/>
    <n v="3178"/>
    <n v="3178"/>
    <n v="3400"/>
    <n v="3298.6"/>
    <n v="3298.6"/>
    <n v="4601.3999999999996"/>
    <n v="4601.3999999999996"/>
    <n v="-0.1564588979223126"/>
    <n v="0.3055984555984555"/>
    <n v="0.3055984555984555"/>
    <n v="-0.43831578947368421"/>
    <n v="-0.14877281308999377"/>
    <n v="-0.14877281308999377"/>
    <n v="-0.45070588235294118"/>
    <n v="-0.17989450069726554"/>
    <n v="-0.17989450069726554"/>
    <n v="-0.41209197200851916"/>
    <n v="-0.41209197200851916"/>
    <n v="306.24"/>
    <n v="913.6"/>
    <n v="915"/>
    <n v="706.64"/>
    <n v="1509.3"/>
    <n v="1509.3"/>
    <n v="737.03"/>
    <n v="1543.8"/>
    <n v="1543.8"/>
    <n v="2033.9"/>
    <n v="2033.9"/>
    <n v="-3.653996865203761E-2"/>
    <n v="0.46444833625218918"/>
    <n v="0.46220765027322414"/>
    <n v="-0.58246065889278842"/>
    <n v="-0.11354932750281579"/>
    <n v="-0.11354932750281579"/>
    <n v="-0.5996770823440023"/>
    <n v="-0.13335924342531408"/>
    <n v="-0.13335924342531408"/>
    <n v="-0.34218988150843205"/>
    <n v="-0.34218988150843205"/>
    <n v="232.44"/>
    <n v="298.10000000000002"/>
    <n v="295"/>
    <n v="421.09"/>
    <n v="522.70000000000005"/>
    <n v="525"/>
    <n v="433.64"/>
    <n v="570"/>
    <n v="570"/>
    <n v="1100"/>
    <n v="1100"/>
    <n v="-1"/>
    <n v="6.3737001006372931E-3"/>
    <n v="1.6949152542372881E-2"/>
    <n v="-1"/>
    <n v="-0.42605701167017412"/>
    <n v="-0.42857142857142855"/>
    <n v="-1"/>
    <n v="-0.47368421052631576"/>
    <n v="-0.47368421052631576"/>
    <n v="-0.72727272727272729"/>
    <n v="-0.72727272727272729"/>
    <n v="855.72"/>
    <n v="860.25"/>
    <n v="865"/>
    <n v="1100"/>
    <n v="1147.0899999999999"/>
    <n v="1150"/>
    <n v="1114.93"/>
    <n v="1184.79"/>
    <n v="1184.79"/>
    <n v="1531.86"/>
    <n v="1531.86"/>
    <n v="0.1555882765390548"/>
    <n v="0.24066259808195289"/>
    <n v="0.23384971098265891"/>
    <n v="-0.10103636363636362"/>
    <n v="-6.9576057676381059E-2"/>
    <n v="-7.1930434782608715E-2"/>
    <n v="-0.11307436341294973"/>
    <n v="-9.9182133542653123E-2"/>
    <n v="-9.9182133542653123E-2"/>
    <n v="-0.3032783674748345"/>
    <n v="-0.3032783674748345"/>
    <n v="257"/>
    <n v="106"/>
    <n v="151"/>
    <n v="84"/>
    <n v="151"/>
    <n v="84"/>
    <s v="No star"/>
    <s v="No star"/>
    <s v="No star"/>
    <s v="No ODF"/>
    <s v="ODF+"/>
    <s v="ODF+"/>
    <n v="295.05"/>
    <n v="1500"/>
    <n v="19.670000000000002"/>
    <n v="0"/>
    <n v="1500"/>
    <n v="0"/>
    <n v="583.70000000000005"/>
    <n v="1500"/>
    <n v="38.909999999999997"/>
    <n v="988.86"/>
    <n v="1500"/>
    <n v="65.92"/>
    <n v="1867.6"/>
    <n v="6000"/>
    <n v="31.13"/>
    <n v="1337.92"/>
    <n v="2400"/>
    <n v="0.55746666666666667"/>
    <x v="126"/>
    <n v="1337.92"/>
    <n v="2400"/>
    <n v="0.55746666666666667"/>
    <x v="126"/>
    <n v="1067.28"/>
    <n v="1800"/>
    <n v="0.59293333333333331"/>
    <x v="126"/>
    <n v="1067.28"/>
    <n v="1800"/>
    <n v="0.59293333333333331"/>
    <x v="126"/>
    <n v="300"/>
    <n v="1800"/>
    <n v="0.16666666666666666"/>
    <x v="122"/>
    <n v="300"/>
    <n v="1800"/>
    <n v="0.16666666666666666"/>
    <n v="0.11089753068165016"/>
    <n v="2705.2"/>
    <n v="6000"/>
    <n v="45.09"/>
    <n v="2705.2"/>
    <n v="6000"/>
    <n v="45.086666666666666"/>
    <n v="295.05"/>
    <n v="3000"/>
    <n v="9.84"/>
    <n v="1637.92"/>
    <n v="4200"/>
    <n v="39"/>
    <n v="1637.92"/>
    <n v="4200"/>
    <n v="38.998095238095239"/>
  </r>
  <r>
    <n v="128"/>
    <x v="127"/>
    <x v="11"/>
    <s v="Aurangabad"/>
    <n v="27826"/>
    <x v="2"/>
    <n v="2214"/>
    <n v="2072"/>
    <n v="2072"/>
    <n v="3325"/>
    <n v="3178"/>
    <n v="3178"/>
    <n v="3400"/>
    <n v="3298.6"/>
    <n v="3298.6"/>
    <n v="4601.3999999999996"/>
    <n v="4601.3999999999996"/>
    <n v="-1.7073170731707398E-2"/>
    <n v="0.16374999999999998"/>
    <n v="0.16374999999999998"/>
    <n v="-0.34550375939849631"/>
    <n v="-0.24125550660792952"/>
    <n v="-0.24125550660792952"/>
    <n v="-0.35994117647058826"/>
    <n v="-0.26899593767052687"/>
    <n v="-0.26899593767052687"/>
    <n v="-0.47596601034467767"/>
    <n v="-0.47596601034467767"/>
    <n v="306.24"/>
    <n v="913.6"/>
    <n v="915"/>
    <n v="706.64"/>
    <n v="1509.3"/>
    <n v="1509.3"/>
    <n v="737.03"/>
    <n v="1543.8"/>
    <n v="1543.8"/>
    <n v="2033.9"/>
    <n v="2033.9"/>
    <n v="-0.20457810867293627"/>
    <n v="0.25442206654991234"/>
    <n v="0.25250273224043712"/>
    <n v="-0.65528416166647796"/>
    <n v="-0.24068111044855231"/>
    <n v="-0.24068111044855231"/>
    <n v="-0.66949784947695479"/>
    <n v="-0.25764995465733903"/>
    <n v="-0.25764995465733903"/>
    <n v="-0.43653080289099766"/>
    <n v="-0.4365308028909976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6.446033749357262E-2"/>
    <n v="0.12205754141238012"/>
    <n v="0.11589595375722543"/>
    <n v="-0.17192727272727273"/>
    <n v="-0.1585228709168417"/>
    <n v="-0.16065217391304348"/>
    <n v="-0.18301597409702858"/>
    <n v="-0.18529866052211783"/>
    <n v="-0.18529866052211783"/>
    <n v="-0.36988367083153811"/>
    <n v="-0.36988367083153811"/>
    <n v="225"/>
    <n v="103"/>
    <n v="193"/>
    <n v="97"/>
    <n v="193"/>
    <n v="97"/>
    <s v="No star"/>
    <s v="No star"/>
    <s v="No star"/>
    <s v="ODF+"/>
    <s v="ODF+"/>
    <s v="ODF+"/>
    <n v="243.59"/>
    <n v="1500"/>
    <n v="16.239999999999998"/>
    <n v="300"/>
    <n v="1500"/>
    <n v="20"/>
    <n v="721.74"/>
    <n v="1500"/>
    <n v="48.12"/>
    <n v="910.88"/>
    <n v="1500"/>
    <n v="60.73"/>
    <n v="2176.1999999999998"/>
    <n v="6000"/>
    <n v="36.270000000000003"/>
    <n v="1146.04"/>
    <n v="2400"/>
    <n v="0.47751666666666664"/>
    <x v="127"/>
    <n v="1146.04"/>
    <n v="2400"/>
    <n v="0.47751666666666664"/>
    <x v="127"/>
    <n v="965.25"/>
    <n v="1800"/>
    <n v="0.53625"/>
    <x v="127"/>
    <n v="965.25"/>
    <n v="1800"/>
    <n v="0.53625"/>
    <x v="127"/>
    <n v="300"/>
    <n v="1800"/>
    <n v="0.16666666666666666"/>
    <x v="123"/>
    <n v="300"/>
    <n v="1800"/>
    <n v="0.16666666666666666"/>
    <n v="0.12441473236317489"/>
    <n v="2411.29"/>
    <n v="6000"/>
    <n v="40.19"/>
    <n v="2411.29"/>
    <n v="6000"/>
    <n v="40.18816666666666"/>
    <n v="543.59"/>
    <n v="3000"/>
    <n v="18.12"/>
    <n v="1446.04"/>
    <n v="4200"/>
    <n v="34.43"/>
    <n v="1446.04"/>
    <n v="4200"/>
    <n v="34.429523809523808"/>
  </r>
  <r>
    <n v="129"/>
    <x v="128"/>
    <x v="12"/>
    <s v="Aurangabad"/>
    <n v="49891"/>
    <x v="2"/>
    <n v="2214"/>
    <n v="2072"/>
    <n v="2072"/>
    <n v="3325"/>
    <n v="3178"/>
    <n v="3178"/>
    <n v="3400"/>
    <n v="3298.6"/>
    <n v="3298.6"/>
    <n v="4601.3999999999996"/>
    <n v="4601.3999999999996"/>
    <n v="0.76519873532068661"/>
    <n v="0.61937741312741312"/>
    <n v="0.61937741312741312"/>
    <n v="0.17538345864661656"/>
    <n v="5.5805538074260509E-2"/>
    <n v="5.5805538074260509E-2"/>
    <n v="0.14945588235294122"/>
    <n v="1.7204268477535926E-2"/>
    <n v="1.7204268477535926E-2"/>
    <n v="-0.27079801799452335"/>
    <n v="-0.27079801799452335"/>
    <n v="306.24"/>
    <n v="913.6"/>
    <n v="915"/>
    <n v="706.64"/>
    <n v="1509.3"/>
    <n v="1509.3"/>
    <n v="737.03"/>
    <n v="1543.8"/>
    <n v="1543.8"/>
    <n v="2033.9"/>
    <n v="2033.9"/>
    <n v="2.1698341170323929"/>
    <n v="0.84237084063047285"/>
    <n v="0.83955191256830608"/>
    <n v="0.37372636703271828"/>
    <n v="0.1152123500960711"/>
    <n v="0.1152123500960711"/>
    <n v="0.31708342943977863"/>
    <n v="9.0290193030185331E-2"/>
    <n v="9.0290193030185331E-2"/>
    <n v="-0.17243227297310587"/>
    <n v="-0.17243227297310587"/>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38763847987659517"/>
    <n v="0.3625806451612904"/>
    <n v="0.35509826589595384"/>
    <n v="7.9481818181818237E-2"/>
    <n v="2.1855303419958474E-2"/>
    <n v="1.9269565217391375E-2"/>
    <n v="6.5026503906074812E-2"/>
    <n v="-1.0660116982756339E-2"/>
    <n v="-1.0660116982756339E-2"/>
    <n v="-0.23481258078414466"/>
    <n v="-0.23481258078414466"/>
    <n v="31"/>
    <n v="25"/>
    <n v="67"/>
    <n v="55"/>
    <n v="67"/>
    <n v="55"/>
    <s v="No star"/>
    <s v="No star"/>
    <s v="No star"/>
    <s v="ODF++"/>
    <s v="ODF++"/>
    <s v="ODF++"/>
    <n v="970.73"/>
    <n v="1500"/>
    <n v="64.72"/>
    <n v="500"/>
    <n v="1500"/>
    <n v="33.33"/>
    <n v="1250"/>
    <n v="1500"/>
    <n v="83.33"/>
    <n v="1187.43"/>
    <n v="1500"/>
    <n v="79.16"/>
    <n v="3908.15"/>
    <n v="6000"/>
    <n v="65.14"/>
    <n v="1683.19"/>
    <n v="2400"/>
    <n v="0.70132916666666667"/>
    <x v="128"/>
    <n v="1683.19"/>
    <n v="2400"/>
    <n v="0.70132916666666667"/>
    <x v="128"/>
    <n v="1172.1600000000001"/>
    <n v="1800"/>
    <n v="0.6512"/>
    <x v="128"/>
    <n v="1172.1600000000001"/>
    <n v="1800"/>
    <n v="0.6512"/>
    <x v="128"/>
    <n v="500"/>
    <n v="1800"/>
    <n v="0.27777777777777779"/>
    <x v="124"/>
    <n v="500"/>
    <n v="1800"/>
    <n v="0.27777777777777779"/>
    <n v="0.14901575096487699"/>
    <n v="3355.35"/>
    <n v="6000"/>
    <n v="55.92"/>
    <n v="3355.35"/>
    <n v="6000"/>
    <n v="55.922499999999999"/>
    <n v="1470.73"/>
    <n v="3000"/>
    <n v="49.02"/>
    <n v="2183.19"/>
    <n v="4200"/>
    <n v="51.98"/>
    <n v="2183.19"/>
    <n v="4200"/>
    <n v="51.980714285714292"/>
  </r>
  <r>
    <n v="130"/>
    <x v="129"/>
    <x v="12"/>
    <s v="Aurangabad"/>
    <n v="44291"/>
    <x v="2"/>
    <n v="2214"/>
    <n v="2072"/>
    <n v="2072"/>
    <n v="3325"/>
    <n v="3178"/>
    <n v="3178"/>
    <n v="3400"/>
    <n v="3298.6"/>
    <n v="3298.6"/>
    <n v="4601.3999999999996"/>
    <n v="4601.3999999999996"/>
    <n v="0.33811201445347783"/>
    <n v="0.17676640926640938"/>
    <n v="0.17676640926640938"/>
    <n v="-0.10899849624060153"/>
    <n v="-0.23276903713027053"/>
    <n v="-0.23276903713027053"/>
    <n v="-0.12865294117647061"/>
    <n v="-0.26081974170860356"/>
    <n v="-0.26081974170860356"/>
    <n v="-0.4701047507280392"/>
    <n v="-0.4701047507280392"/>
    <n v="306.24"/>
    <n v="913.6"/>
    <n v="915"/>
    <n v="706.64"/>
    <n v="1509.3"/>
    <n v="1509.3"/>
    <n v="737.03"/>
    <n v="1543.8"/>
    <n v="1543.8"/>
    <n v="2033.9"/>
    <n v="2033.9"/>
    <n v="1.1309757053291536"/>
    <n v="0.27692644483362511"/>
    <n v="0.27497267759562832"/>
    <n v="-7.6488735423978202E-2"/>
    <n v="-0.22705890147750615"/>
    <n v="-0.22705890147750615"/>
    <n v="-0.11456792803549373"/>
    <n v="-0.24433216737919422"/>
    <n v="-0.24433216737919422"/>
    <n v="-0.42642214464821288"/>
    <n v="-0.4264221446482128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28317674005515814"/>
    <n v="0.12950886370241205"/>
    <n v="0.12330635838150285"/>
    <n v="-1.7818181818182149E-3"/>
    <n v="-0.1529348176690582"/>
    <n v="-0.15507826086956525"/>
    <n v="-1.5148933116877381E-2"/>
    <n v="-0.17988841904472522"/>
    <n v="-0.17988841904472522"/>
    <n v="-0.36569921533299388"/>
    <n v="-0.36569921533299388"/>
    <n v="113"/>
    <n v="75"/>
    <n v="187"/>
    <n v="95"/>
    <n v="187"/>
    <n v="95"/>
    <s v="No star"/>
    <s v="No star"/>
    <s v="No star"/>
    <s v="ODF+"/>
    <s v="ODF+"/>
    <s v="ODF+"/>
    <n v="652.59"/>
    <n v="1500"/>
    <n v="43.51"/>
    <n v="300"/>
    <n v="1500"/>
    <n v="20"/>
    <n v="911.96"/>
    <n v="1500"/>
    <n v="60.8"/>
    <n v="1098.04"/>
    <n v="1500"/>
    <n v="73.2"/>
    <n v="2962.58"/>
    <n v="6000"/>
    <n v="49.38"/>
    <n v="1166.5999999999999"/>
    <n v="2400"/>
    <n v="0.48608333333333331"/>
    <x v="129"/>
    <n v="1166.5999999999999"/>
    <n v="2400"/>
    <n v="0.48608333333333331"/>
    <x v="129"/>
    <n v="971.66"/>
    <n v="1800"/>
    <n v="0.53981111111111113"/>
    <x v="129"/>
    <n v="971.66"/>
    <n v="1800"/>
    <n v="0.53981111111111113"/>
    <x v="129"/>
    <n v="300"/>
    <n v="1800"/>
    <n v="0.16666666666666666"/>
    <x v="125"/>
    <n v="300"/>
    <n v="1800"/>
    <n v="0.16666666666666666"/>
    <n v="0.12303856028479325"/>
    <n v="2438.2600000000002"/>
    <n v="6000"/>
    <n v="40.64"/>
    <n v="2438.2600000000002"/>
    <n v="6000"/>
    <n v="40.637666666666675"/>
    <n v="952.59"/>
    <n v="3000"/>
    <n v="31.75"/>
    <n v="1466.6"/>
    <n v="4200"/>
    <n v="34.92"/>
    <n v="1466.6"/>
    <n v="4200"/>
    <n v="34.919047619047618"/>
  </r>
  <r>
    <n v="131"/>
    <x v="130"/>
    <x v="12"/>
    <s v="Aurangabad"/>
    <n v="32488"/>
    <x v="2"/>
    <n v="2214"/>
    <n v="2072"/>
    <n v="2072"/>
    <n v="3325"/>
    <n v="3178"/>
    <n v="3178"/>
    <n v="3400"/>
    <n v="3298.6"/>
    <n v="3298.6"/>
    <n v="4601.3999999999996"/>
    <n v="4601.3999999999996"/>
    <n v="0.35641373080397465"/>
    <n v="1.1770270270270271"/>
    <n v="1.1770270270270271"/>
    <n v="-9.6812030075188002E-2"/>
    <n v="0.41938325991189435"/>
    <n v="0.41938325991189435"/>
    <n v="-0.11673529411764709"/>
    <n v="0.36748923785848553"/>
    <n v="0.36748923785848553"/>
    <n v="-1.9689659668796336E-2"/>
    <n v="-1.9689659668796336E-2"/>
    <n v="306.24"/>
    <n v="913.6"/>
    <n v="915"/>
    <n v="706.64"/>
    <n v="1509.3"/>
    <n v="1509.3"/>
    <n v="737.03"/>
    <n v="1543.8"/>
    <n v="1543.8"/>
    <n v="2033.9"/>
    <n v="2033.9"/>
    <n v="0.39717215256008359"/>
    <n v="1.0891856392294221"/>
    <n v="1.0859890710382514"/>
    <n v="-0.39450073587682555"/>
    <n v="0.2646127343801763"/>
    <n v="0.2646127343801763"/>
    <n v="-0.41946732154729111"/>
    <n v="0.23635185904909969"/>
    <n v="0.23635185904909969"/>
    <n v="-6.1566448694626096E-2"/>
    <n v="-6.1566448694626096E-2"/>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n v="0.92982456140350878"/>
    <n v="0"/>
    <n v="0"/>
    <n v="855.72"/>
    <n v="860.25"/>
    <n v="865"/>
    <n v="1100"/>
    <n v="1147.0899999999999"/>
    <n v="1150"/>
    <n v="1114.93"/>
    <n v="1184.79"/>
    <n v="1184.79"/>
    <n v="1531.86"/>
    <n v="1531.86"/>
    <n v="0.30660730145374643"/>
    <n v="0.7461435629177563"/>
    <n v="0.73655491329479761"/>
    <n v="1.6445454545454471E-2"/>
    <n v="0.30950492114829697"/>
    <n v="0.30619130434782599"/>
    <n v="2.8342586530094751E-3"/>
    <n v="0.26783649423104511"/>
    <n v="0.26783649423104511"/>
    <n v="-1.9414306790437777E-2"/>
    <n v="-1.9414306790437777E-2"/>
    <n v="103"/>
    <n v="71"/>
    <n v="8"/>
    <n v="7"/>
    <n v="8"/>
    <n v="7"/>
    <s v="No star"/>
    <s v="3 star"/>
    <s v="3 star"/>
    <s v="ODF++"/>
    <s v="ODF++"/>
    <s v="ODF++"/>
    <n v="427.87"/>
    <n v="1500"/>
    <n v="28.52"/>
    <n v="500"/>
    <n v="1500"/>
    <n v="33.33"/>
    <n v="957.14"/>
    <n v="1500"/>
    <n v="63.81"/>
    <n v="1118.0899999999999"/>
    <n v="1500"/>
    <n v="74.540000000000006"/>
    <n v="3003.1"/>
    <n v="6000"/>
    <n v="50.05"/>
    <n v="1908.68"/>
    <n v="2400"/>
    <n v="0.79528333333333334"/>
    <x v="130"/>
    <n v="1908.68"/>
    <n v="2400"/>
    <n v="0.79528333333333334"/>
    <x v="130"/>
    <n v="1502.12"/>
    <n v="1800"/>
    <n v="0.83451111111111109"/>
    <x v="130"/>
    <n v="1502.12"/>
    <n v="1800"/>
    <n v="0.83451111111111109"/>
    <x v="130"/>
    <n v="1100"/>
    <n v="1800"/>
    <n v="0.61111111111111116"/>
    <x v="126"/>
    <n v="1100"/>
    <n v="1800"/>
    <n v="0.61111111111111116"/>
    <n v="0.24385918240666843"/>
    <n v="4510.8"/>
    <n v="6000"/>
    <n v="75.180000000000007"/>
    <n v="4510.8"/>
    <n v="6000"/>
    <n v="75.180000000000007"/>
    <n v="927.87"/>
    <n v="3000"/>
    <n v="30.93"/>
    <n v="3008.68"/>
    <n v="4200"/>
    <n v="71.64"/>
    <n v="3008.68"/>
    <n v="4200"/>
    <n v="71.635238095238094"/>
  </r>
  <r>
    <n v="132"/>
    <x v="131"/>
    <x v="12"/>
    <s v="Aurangabad"/>
    <n v="14286"/>
    <x v="3"/>
    <n v="2214"/>
    <n v="2072"/>
    <n v="2072"/>
    <n v="3325"/>
    <n v="3178"/>
    <n v="3178"/>
    <n v="3070.1"/>
    <n v="2928.3"/>
    <n v="2928.3"/>
    <n v="4349.2"/>
    <n v="4349.2"/>
    <n v="0.1164408310749775"/>
    <n v="0.34027992277992275"/>
    <n v="0.34027992277992275"/>
    <n v="-0.25660150375939844"/>
    <n v="-0.12616110761485214"/>
    <n v="-0.12616110761485214"/>
    <n v="-0.1948796456141493"/>
    <n v="-5.164771369053725E-2"/>
    <n v="-5.164771369053725E-2"/>
    <n v="-0.36147797296054446"/>
    <n v="-0.36147797296054446"/>
    <n v="306.24"/>
    <n v="913.6"/>
    <n v="915"/>
    <n v="706.64"/>
    <n v="1509.3"/>
    <n v="1509.3"/>
    <n v="593.21"/>
    <n v="1412.08"/>
    <n v="1412.08"/>
    <n v="1984.11"/>
    <n v="1984.11"/>
    <n v="-5.6393678160919482E-2"/>
    <n v="0.44751532399299476"/>
    <n v="0.44530054644808748"/>
    <n v="-0.59106475716064755"/>
    <n v="-0.12379911217120514"/>
    <n v="-0.12379911217120514"/>
    <n v="-0.51287065288852174"/>
    <n v="-6.3473740864540176E-2"/>
    <n v="-6.3473740864540176E-2"/>
    <n v="-0.33347949458447357"/>
    <n v="-0.3334794945844735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4726779787781047"/>
    <n v="0.34217959895379241"/>
    <n v="0.33480924855491317"/>
    <n v="-0.1075090909090909"/>
    <n v="6.5557192548099819E-3"/>
    <n v="4.0086956521738258E-3"/>
    <n v="-7.0805924944394444E-2"/>
    <n v="8.688612551891628E-2"/>
    <n v="8.688612551891628E-2"/>
    <n v="-0.22245866864204192"/>
    <n v="-0.22245866864204192"/>
    <n v="323"/>
    <n v="150"/>
    <n v="229"/>
    <n v="111"/>
    <n v="229"/>
    <n v="111"/>
    <s v="No star"/>
    <s v="No star"/>
    <s v="No star"/>
    <s v="ODF+"/>
    <s v="ODF+"/>
    <s v="ODF+"/>
    <n v="288.97000000000003"/>
    <n v="1500"/>
    <n v="19.260000000000002"/>
    <n v="300"/>
    <n v="1500"/>
    <n v="20"/>
    <n v="901.09"/>
    <n v="1500"/>
    <n v="60.07"/>
    <n v="981.74"/>
    <n v="1500"/>
    <n v="65.45"/>
    <n v="2471.8000000000002"/>
    <n v="6000"/>
    <n v="41.2"/>
    <n v="1322.45"/>
    <n v="2400"/>
    <n v="0.5510208333333334"/>
    <x v="131"/>
    <n v="1322.45"/>
    <n v="2400"/>
    <n v="0.5510208333333334"/>
    <x v="131"/>
    <n v="1154.6099999999999"/>
    <n v="1800"/>
    <n v="0.64144999999999996"/>
    <x v="131"/>
    <n v="1154.6099999999999"/>
    <n v="1800"/>
    <n v="0.64144999999999996"/>
    <x v="131"/>
    <n v="300"/>
    <n v="1800"/>
    <n v="0.16666666666666666"/>
    <x v="127"/>
    <n v="300"/>
    <n v="1800"/>
    <n v="0.16666666666666666"/>
    <n v="0.10802791441308435"/>
    <n v="2777.06"/>
    <n v="6000"/>
    <n v="46.28"/>
    <n v="2777.06"/>
    <n v="6000"/>
    <n v="46.284333333333336"/>
    <n v="588.97"/>
    <n v="3000"/>
    <n v="19.63"/>
    <n v="1622.45"/>
    <n v="4200"/>
    <n v="38.630000000000003"/>
    <n v="1622.45"/>
    <n v="4200"/>
    <n v="38.629761904761907"/>
  </r>
  <r>
    <n v="133"/>
    <x v="132"/>
    <x v="12"/>
    <s v="Aurangabad"/>
    <n v="307170"/>
    <x v="0"/>
    <n v="2214"/>
    <n v="2072"/>
    <n v="2072"/>
    <n v="3325"/>
    <n v="3178"/>
    <n v="3178"/>
    <n v="3878.5"/>
    <n v="3782.7"/>
    <n v="3782.7"/>
    <n v="4344.1000000000004"/>
    <n v="4344.1000000000004"/>
    <n v="0.64686991869918697"/>
    <n v="0.93379826254826248"/>
    <n v="0.93379826254826248"/>
    <n v="9.6592481203007535E-2"/>
    <n v="0.26080239144115797"/>
    <n v="0.26080239144115797"/>
    <n v="-5.9902023978342121E-2"/>
    <n v="5.9251328416210676E-2"/>
    <n v="5.9251328416210676E-2"/>
    <n v="-7.7638636311318898E-2"/>
    <n v="-7.7638636311318898E-2"/>
    <n v="306.24"/>
    <n v="913.6"/>
    <n v="915"/>
    <n v="706.64"/>
    <n v="1509.3"/>
    <n v="1509.3"/>
    <n v="948.15"/>
    <n v="1786.5"/>
    <n v="1786.5"/>
    <n v="2014.9"/>
    <n v="2014.9"/>
    <n v="1.6171956635318703"/>
    <n v="1.1459719789842382"/>
    <n v="1.1426885245901639"/>
    <n v="0.13422676327408584"/>
    <n v="0.29898628503279667"/>
    <n v="0.29898628503279667"/>
    <n v="-0.15468016664029949"/>
    <n v="9.7430730478589384E-2"/>
    <n v="9.7430730478589384E-2"/>
    <n v="-2.6969080351382273E-2"/>
    <n v="-2.6969080351382273E-2"/>
    <n v="232.44"/>
    <n v="298.10000000000002"/>
    <n v="295"/>
    <n v="421.09"/>
    <n v="522.70000000000005"/>
    <n v="525"/>
    <n v="566.66"/>
    <n v="651.51"/>
    <n v="651.51"/>
    <n v="1020"/>
    <n v="1020"/>
    <n v="0.29065565307176044"/>
    <n v="1.3482053002348204"/>
    <n v="1.3728813559322033"/>
    <n v="-0.2875632287634472"/>
    <n v="0.33920030610292701"/>
    <n v="0.33333333333333331"/>
    <n v="-0.47058200684713936"/>
    <n v="7.4427100121256792E-2"/>
    <n v="7.4427100121256792E-2"/>
    <n v="-0.31372549019607843"/>
    <n v="-0.31372549019607843"/>
    <n v="855.72"/>
    <n v="860.25"/>
    <n v="865"/>
    <n v="1100"/>
    <n v="1147.0899999999999"/>
    <n v="1150"/>
    <n v="1201.1099999999999"/>
    <n v="1344.7"/>
    <n v="1344.7"/>
    <n v="1496.04"/>
    <n v="1496.04"/>
    <n v="0.40027111672042254"/>
    <n v="0.56498692240627724"/>
    <n v="0.55639306358381502"/>
    <n v="8.9309090909090921E-2"/>
    <n v="0.17364810084648988"/>
    <n v="0.1706782608695652"/>
    <n v="-2.3894564194785581E-3"/>
    <n v="1.1749832676432863E-3"/>
    <n v="1.1749832676432863E-3"/>
    <n v="-0.10010427528675704"/>
    <n v="-0.10010427528675704"/>
    <n v="70"/>
    <n v="23"/>
    <n v="39"/>
    <n v="12"/>
    <n v="39"/>
    <n v="12"/>
    <s v="No star"/>
    <s v="1 star"/>
    <s v="1 star"/>
    <s v="ODF+"/>
    <s v="ODF++"/>
    <s v="ODF++"/>
    <n v="801.49"/>
    <n v="1500"/>
    <n v="53.43"/>
    <n v="300"/>
    <n v="1500"/>
    <n v="20"/>
    <n v="1346.45"/>
    <n v="1500"/>
    <n v="89.76"/>
    <n v="1198.24"/>
    <n v="1500"/>
    <n v="79.88"/>
    <n v="3646.17"/>
    <n v="6000"/>
    <n v="60.77"/>
    <n v="1960.56"/>
    <n v="2400"/>
    <n v="0.81689999999999996"/>
    <x v="132"/>
    <n v="1960.56"/>
    <n v="2400"/>
    <n v="0.81689999999999996"/>
    <x v="132"/>
    <n v="1346.28"/>
    <n v="1800"/>
    <n v="0.74793333333333334"/>
    <x v="132"/>
    <n v="1346.28"/>
    <n v="1800"/>
    <n v="0.74793333333333334"/>
    <x v="132"/>
    <n v="700"/>
    <n v="1800"/>
    <n v="0.3888888888888889"/>
    <x v="128"/>
    <n v="700"/>
    <n v="1800"/>
    <n v="0.3888888888888889"/>
    <n v="0.17470169685262416"/>
    <n v="4006.83"/>
    <n v="6000"/>
    <n v="66.78"/>
    <n v="4006.83"/>
    <n v="6000"/>
    <n v="66.780500000000004"/>
    <n v="1101.49"/>
    <n v="3000"/>
    <n v="36.72"/>
    <n v="2660.56"/>
    <n v="4200"/>
    <n v="63.35"/>
    <n v="2660.56"/>
    <n v="4200"/>
    <n v="63.346666666666664"/>
  </r>
  <r>
    <n v="134"/>
    <x v="133"/>
    <x v="12"/>
    <s v="Aurangabad"/>
    <n v="36853"/>
    <x v="2"/>
    <n v="2214"/>
    <n v="2072"/>
    <n v="2072"/>
    <n v="3325"/>
    <n v="3178"/>
    <n v="3178"/>
    <n v="3400"/>
    <n v="3298.6"/>
    <n v="3298.6"/>
    <n v="4601.3999999999996"/>
    <n v="4601.3999999999996"/>
    <n v="0.71870370370370373"/>
    <n v="0.73439671814671814"/>
    <n v="0.73439671814671814"/>
    <n v="0.14442406015037595"/>
    <n v="0.13079609817495283"/>
    <n v="0.13079609817495283"/>
    <n v="0.11917941176470589"/>
    <n v="8.9453101315709743E-2"/>
    <n v="8.9453101315709743E-2"/>
    <n v="-0.21900508540878855"/>
    <n v="-0.21900508540878855"/>
    <n v="306.24"/>
    <n v="913.6"/>
    <n v="915"/>
    <n v="706.64"/>
    <n v="1509.3"/>
    <n v="1509.3"/>
    <n v="737.03"/>
    <n v="1543.8"/>
    <n v="1543.8"/>
    <n v="2033.9"/>
    <n v="2033.9"/>
    <n v="2.655564263322884"/>
    <n v="0.34188922942206657"/>
    <n v="0.33983606557377055"/>
    <n v="0.58422959356956872"/>
    <n v="-0.18773603657324583"/>
    <n v="-0.18773603657324583"/>
    <n v="0.51890696443835405"/>
    <n v="-0.20588806840264279"/>
    <n v="-0.20588806840264279"/>
    <n v="-0.39724175229853975"/>
    <n v="-0.39724175229853975"/>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n v="0.92982456140350878"/>
    <n v="0"/>
    <n v="0"/>
    <n v="855.72"/>
    <n v="860.25"/>
    <n v="865"/>
    <n v="1100"/>
    <n v="1147.0899999999999"/>
    <n v="1150"/>
    <n v="1114.93"/>
    <n v="1184.79"/>
    <n v="1184.79"/>
    <n v="1531.86"/>
    <n v="1531.86"/>
    <n v="0.40235123638573361"/>
    <n v="0.47366463237430984"/>
    <n v="0.46557225433526017"/>
    <n v="9.0927272727272704E-2"/>
    <n v="0.10516175714198547"/>
    <n v="0.10236521739130437"/>
    <n v="7.6318692653350353E-2"/>
    <n v="6.9995526633411881E-2"/>
    <n v="6.9995526633411881E-2"/>
    <n v="-0.1724309009961745"/>
    <n v="-0.1724309009961745"/>
    <n v="35"/>
    <n v="28"/>
    <n v="47"/>
    <n v="41"/>
    <n v="47"/>
    <n v="41"/>
    <s v="No star"/>
    <s v="3 star"/>
    <s v="3 star"/>
    <s v="ODF+"/>
    <s v="ODF++"/>
    <s v="ODF++"/>
    <n v="1119.48"/>
    <n v="1500"/>
    <n v="74.63"/>
    <n v="300"/>
    <n v="1500"/>
    <n v="20"/>
    <n v="1185.71"/>
    <n v="1500"/>
    <n v="79.05"/>
    <n v="1200.02"/>
    <n v="1500"/>
    <n v="80"/>
    <n v="3805.21"/>
    <n v="6000"/>
    <n v="63.42"/>
    <n v="1225.95"/>
    <n v="2400"/>
    <n v="0.5108125"/>
    <x v="133"/>
    <n v="1225.95"/>
    <n v="2400"/>
    <n v="0.5108125"/>
    <x v="133"/>
    <n v="1267.72"/>
    <n v="1800"/>
    <n v="0.70428888888888885"/>
    <x v="133"/>
    <n v="1267.72"/>
    <n v="1800"/>
    <n v="0.70428888888888885"/>
    <x v="133"/>
    <n v="1100"/>
    <n v="1800"/>
    <n v="0.61111111111111116"/>
    <x v="129"/>
    <n v="1100"/>
    <n v="1800"/>
    <n v="0.61111111111111116"/>
    <n v="0.3060937704352375"/>
    <n v="3593.67"/>
    <n v="6000"/>
    <n v="59.89"/>
    <n v="3593.67"/>
    <n v="6000"/>
    <n v="59.894500000000008"/>
    <n v="1419.48"/>
    <n v="3000"/>
    <n v="47.32"/>
    <n v="2325.9499999999998"/>
    <n v="4200"/>
    <n v="55.38"/>
    <n v="2325.9499999999998"/>
    <n v="4200"/>
    <n v="55.379761904761907"/>
  </r>
  <r>
    <n v="135"/>
    <x v="134"/>
    <x v="12"/>
    <s v="Aurangabad"/>
    <n v="36433"/>
    <x v="2"/>
    <n v="2214"/>
    <n v="2072"/>
    <n v="2072"/>
    <n v="3325"/>
    <n v="3178"/>
    <n v="3178"/>
    <n v="3400"/>
    <n v="3298.6"/>
    <n v="3298.6"/>
    <n v="4601.3999999999996"/>
    <n v="4601.3999999999996"/>
    <n v="9.3721770551038849E-2"/>
    <n v="1.6023166023166812E-3"/>
    <n v="1.6023166023166812E-3"/>
    <n v="-0.27172932330827065"/>
    <n v="-0.34697293895531778"/>
    <n v="-0.34697293895531778"/>
    <n v="-0.28779411764705881"/>
    <n v="-0.37084823864669852"/>
    <n v="-0.37084823864669852"/>
    <n v="-0.54898074499065497"/>
    <n v="-0.54898074499065497"/>
    <n v="306.24"/>
    <n v="913.6"/>
    <n v="915"/>
    <n v="706.64"/>
    <n v="1509.3"/>
    <n v="1509.3"/>
    <n v="737.03"/>
    <n v="1543.8"/>
    <n v="1543.8"/>
    <n v="2033.9"/>
    <n v="2033.9"/>
    <n v="0.34557863113897591"/>
    <n v="-0.13456654991243439"/>
    <n v="-0.13589071038251369"/>
    <n v="-0.41686007019132798"/>
    <n v="-0.47614125753660635"/>
    <n v="-0.47614125753660635"/>
    <n v="-0.44090471215554317"/>
    <n v="-0.48784816686099236"/>
    <n v="-0.48784816686099236"/>
    <n v="-0.61125915728403568"/>
    <n v="-0.61125915728403568"/>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24919366147805358"/>
    <n v="0.14460912525428651"/>
    <n v="0.13832369942196529"/>
    <n v="-2.8218181818181785E-2"/>
    <n v="-0.1416105100733159"/>
    <n v="-0.14378260869565218"/>
    <n v="-4.1231288062927737E-2"/>
    <n v="-0.1689244507465458"/>
    <n v="-0.1689244507465458"/>
    <n v="-0.357219328137036"/>
    <n v="-0.357219328137036"/>
    <n v="202"/>
    <n v="98"/>
    <n v="225"/>
    <n v="105"/>
    <n v="225"/>
    <n v="105"/>
    <s v="No star"/>
    <s v="No star"/>
    <s v="No star"/>
    <s v="ODF"/>
    <s v="ODF+"/>
    <s v="ODF+"/>
    <n v="412.07"/>
    <n v="1500"/>
    <n v="27.47"/>
    <n v="200"/>
    <n v="1500"/>
    <n v="13.33"/>
    <n v="740.48"/>
    <n v="1500"/>
    <n v="49.37"/>
    <n v="1068.96"/>
    <n v="1500"/>
    <n v="71.260000000000005"/>
    <n v="2421.5"/>
    <n v="6000"/>
    <n v="40.36"/>
    <n v="790.66"/>
    <n v="2400"/>
    <n v="0.32944166666666663"/>
    <x v="134"/>
    <n v="790.66"/>
    <n v="2400"/>
    <n v="0.32944166666666663"/>
    <x v="134"/>
    <n v="984.65"/>
    <n v="1800"/>
    <n v="0.54702777777777778"/>
    <x v="134"/>
    <n v="984.65"/>
    <n v="1800"/>
    <n v="0.54702777777777778"/>
    <x v="134"/>
    <n v="300"/>
    <n v="1800"/>
    <n v="0.16666666666666666"/>
    <x v="130"/>
    <n v="300"/>
    <n v="1800"/>
    <n v="0.16666666666666666"/>
    <n v="0.14455602027639111"/>
    <n v="2075.3200000000002"/>
    <n v="6000"/>
    <n v="34.590000000000003"/>
    <n v="2075.3200000000002"/>
    <n v="6000"/>
    <n v="34.588666666666668"/>
    <n v="612.07000000000005"/>
    <n v="3000"/>
    <n v="20.399999999999999"/>
    <n v="1090.6600000000001"/>
    <n v="4200"/>
    <n v="25.97"/>
    <n v="1090.6600000000001"/>
    <n v="4200"/>
    <n v="25.968095238095241"/>
  </r>
  <r>
    <n v="136"/>
    <x v="135"/>
    <x v="12"/>
    <s v="Aurangabad"/>
    <n v="46915"/>
    <x v="2"/>
    <n v="2214"/>
    <n v="2072"/>
    <n v="2072"/>
    <n v="3325"/>
    <n v="3178"/>
    <n v="3178"/>
    <n v="3400"/>
    <n v="3298.6"/>
    <n v="3298.6"/>
    <n v="4601.3999999999996"/>
    <n v="4601.3999999999996"/>
    <n v="0.87244354110207778"/>
    <n v="0.97022200772200784"/>
    <n v="0.97022200772200784"/>
    <n v="0.24679398496240607"/>
    <n v="0.28455003146633107"/>
    <n v="0.28455003146633107"/>
    <n v="0.21929117647058827"/>
    <n v="0.23758564239374289"/>
    <n v="0.23758564239374289"/>
    <n v="-0.1128134915460511"/>
    <n v="-0.1128134915460511"/>
    <n v="306.24"/>
    <n v="913.6"/>
    <n v="915"/>
    <n v="706.64"/>
    <n v="1509.3"/>
    <n v="1509.3"/>
    <n v="737.03"/>
    <n v="1543.8"/>
    <n v="1543.8"/>
    <n v="2033.9"/>
    <n v="2033.9"/>
    <n v="2.2004310344827585"/>
    <n v="0.74832530647985984"/>
    <n v="0.74565027322404365"/>
    <n v="0.38698630136986306"/>
    <n v="5.8285297820181561E-2"/>
    <n v="5.8285297820181561E-2"/>
    <n v="0.32979661614859646"/>
    <n v="3.4635315455369887E-2"/>
    <n v="3.4635315455369887E-2"/>
    <n v="-0.21467623776980191"/>
    <n v="-0.21467623776980191"/>
    <n v="232.44"/>
    <n v="298.10000000000002"/>
    <n v="295"/>
    <n v="421.09"/>
    <n v="522.70000000000005"/>
    <n v="525"/>
    <n v="433.64"/>
    <n v="570"/>
    <n v="570"/>
    <n v="1100"/>
    <n v="1100"/>
    <n v="2.0115298571674409"/>
    <n v="2.6900369003690034"/>
    <n v="2.7288135593220337"/>
    <n v="0.6623524662186232"/>
    <n v="1.1044576238760282"/>
    <n v="1.0952380952380953"/>
    <n v="0.61424222857669963"/>
    <n v="0.92982456140350878"/>
    <n v="0.92982456140350878"/>
    <n v="0"/>
    <n v="0"/>
    <n v="855.72"/>
    <n v="860.25"/>
    <n v="865"/>
    <n v="1100"/>
    <n v="1147.0899999999999"/>
    <n v="1150"/>
    <n v="1114.93"/>
    <n v="1184.79"/>
    <n v="1184.79"/>
    <n v="1531.86"/>
    <n v="1531.86"/>
    <n v="0.49554760903099138"/>
    <n v="0.61003196745132227"/>
    <n v="0.60119075144508671"/>
    <n v="0.1634272727272727"/>
    <n v="0.20742923397466639"/>
    <n v="0.20437391304347824"/>
    <n v="0.14784784695003267"/>
    <n v="0.16900885388971887"/>
    <n v="0.16900885388971887"/>
    <n v="-9.5850795764625962E-2"/>
    <n v="-9.5850795764625962E-2"/>
    <n v="26"/>
    <n v="23"/>
    <n v="20"/>
    <n v="19"/>
    <n v="20"/>
    <n v="19"/>
    <s v="1 star"/>
    <s v="3 star"/>
    <s v="3 star"/>
    <s v="ODF++"/>
    <s v="ODF++"/>
    <s v="ODF++"/>
    <n v="980.1"/>
    <n v="1500"/>
    <n v="65.34"/>
    <n v="700"/>
    <n v="1500"/>
    <n v="46.67"/>
    <n v="1185.71"/>
    <n v="1500"/>
    <n v="79.05"/>
    <n v="1279.77"/>
    <n v="1500"/>
    <n v="85.32"/>
    <n v="4145.59"/>
    <n v="6000"/>
    <n v="69.09"/>
    <n v="1597.27"/>
    <n v="2400"/>
    <n v="0.66552916666666662"/>
    <x v="135"/>
    <n v="1597.27"/>
    <n v="2400"/>
    <n v="0.66552916666666662"/>
    <x v="135"/>
    <n v="1385.03"/>
    <n v="1800"/>
    <n v="0.76946111111111115"/>
    <x v="135"/>
    <n v="1385.03"/>
    <n v="1800"/>
    <n v="0.76946111111111115"/>
    <x v="135"/>
    <n v="1100"/>
    <n v="1800"/>
    <n v="0.61111111111111116"/>
    <x v="131"/>
    <n v="1100"/>
    <n v="1800"/>
    <n v="0.61111111111111116"/>
    <n v="0.26945594395316363"/>
    <n v="4082.3"/>
    <n v="6000"/>
    <n v="68.040000000000006"/>
    <n v="4082.3"/>
    <n v="6000"/>
    <n v="68.038333333333327"/>
    <n v="1680.1"/>
    <n v="3000"/>
    <n v="56"/>
    <n v="2697.27"/>
    <n v="4200"/>
    <n v="64.22"/>
    <n v="2697.27"/>
    <n v="4200"/>
    <n v="64.22071428571428"/>
  </r>
  <r>
    <n v="137"/>
    <x v="136"/>
    <x v="12"/>
    <s v="Aurangabad"/>
    <n v="15765"/>
    <x v="3"/>
    <n v="2214"/>
    <n v="2072"/>
    <n v="2072"/>
    <n v="3325"/>
    <n v="3178"/>
    <n v="3178"/>
    <n v="3070.1"/>
    <n v="2928.3"/>
    <n v="2928.3"/>
    <n v="4349.2"/>
    <n v="4349.2"/>
    <n v="0.4772402890695574"/>
    <n v="0.64065637065637071"/>
    <n v="0.64065637065637071"/>
    <n v="-1.6357894736842068E-2"/>
    <n v="6.9679043423536827E-2"/>
    <n v="6.9679043423536827E-2"/>
    <n v="6.531057620272962E-2"/>
    <n v="0.16089198511081509"/>
    <n v="0.16089198511081509"/>
    <n v="-0.21837579324933318"/>
    <n v="-0.21837579324933318"/>
    <n v="306.24"/>
    <n v="913.6"/>
    <n v="915"/>
    <n v="706.64"/>
    <n v="1509.3"/>
    <n v="1509.3"/>
    <n v="593.21"/>
    <n v="1412.08"/>
    <n v="1412.08"/>
    <n v="1984.11"/>
    <n v="1984.11"/>
    <n v="1.2871603970741901"/>
    <n v="0.81685639229422069"/>
    <n v="0.81407650273224053"/>
    <n v="-8.8022189516585927E-3"/>
    <n v="9.9768104419267312E-2"/>
    <n v="9.9768104419267312E-2"/>
    <n v="0.18072857841236648"/>
    <n v="0.17548580816950896"/>
    <n v="0.17548580816950896"/>
    <n v="-0.163413318818009"/>
    <n v="-0.16341331881800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7583555368578492"/>
    <n v="0.44092996222028474"/>
    <n v="0.43301734104046236"/>
    <n v="7.0299999999999932E-2"/>
    <n v="8.0612680783547969E-2"/>
    <n v="7.7878260869565175E-2"/>
    <n v="0.11431546069755334"/>
    <n v="0.16685336671969578"/>
    <n v="0.16685336671969578"/>
    <n v="-0.16525135526448709"/>
    <n v="-0.16525135526448709"/>
    <n v="95"/>
    <n v="64"/>
    <n v="57"/>
    <n v="44"/>
    <n v="57"/>
    <n v="44"/>
    <s v="No star"/>
    <s v="No star"/>
    <s v="No star"/>
    <s v="ODF+"/>
    <s v="ODF++"/>
    <s v="ODF++"/>
    <n v="700.42"/>
    <n v="1500"/>
    <n v="46.69"/>
    <n v="300"/>
    <n v="1500"/>
    <n v="20"/>
    <n v="1092.8599999999999"/>
    <n v="1500"/>
    <n v="72.86"/>
    <n v="1177.33"/>
    <n v="1500"/>
    <n v="78.489999999999995"/>
    <n v="3270.61"/>
    <n v="6000"/>
    <n v="54.51"/>
    <n v="1659.88"/>
    <n v="2400"/>
    <n v="0.69161666666666666"/>
    <x v="136"/>
    <n v="1659.88"/>
    <n v="2400"/>
    <n v="0.69161666666666666"/>
    <x v="136"/>
    <n v="1239.56"/>
    <n v="1800"/>
    <n v="0.68864444444444439"/>
    <x v="136"/>
    <n v="1239.56"/>
    <n v="1800"/>
    <n v="0.68864444444444439"/>
    <x v="136"/>
    <n v="500"/>
    <n v="1800"/>
    <n v="0.27777777777777779"/>
    <x v="132"/>
    <n v="500"/>
    <n v="1800"/>
    <n v="0.27777777777777779"/>
    <n v="0.147083048972772"/>
    <n v="3399.44"/>
    <n v="6000"/>
    <n v="56.66"/>
    <n v="3399.44"/>
    <n v="6000"/>
    <n v="56.657333333333341"/>
    <n v="1000.42"/>
    <n v="3000"/>
    <n v="33.35"/>
    <n v="2159.88"/>
    <n v="4200"/>
    <n v="51.43"/>
    <n v="2159.88"/>
    <n v="4200"/>
    <n v="51.425714285714285"/>
  </r>
  <r>
    <n v="138"/>
    <x v="137"/>
    <x v="13"/>
    <s v="Konkan"/>
    <n v="12442373"/>
    <x v="4"/>
    <n v="2214"/>
    <n v="2072"/>
    <n v="2072"/>
    <n v="3325"/>
    <n v="3178"/>
    <n v="3178"/>
    <n v="4176.7"/>
    <n v="4089.2"/>
    <n v="4089.2"/>
    <n v="4089.2"/>
    <n v="4089.2"/>
    <n v="0.40306684733513998"/>
    <n v="0.57747586872586887"/>
    <n v="0.57747586872586887"/>
    <n v="-6.5747368421052665E-2"/>
    <n v="2.8486469477658968E-2"/>
    <n v="2.8486469477658968E-2"/>
    <n v="-0.25625733234371634"/>
    <n v="-0.20069206690795258"/>
    <n v="-0.20069206690795258"/>
    <n v="-0.20069206690795258"/>
    <n v="-0.20069206690795258"/>
    <n v="306.24"/>
    <n v="913.6"/>
    <n v="915"/>
    <n v="706.64"/>
    <n v="1509.3"/>
    <n v="1509.3"/>
    <n v="1129.3"/>
    <n v="1955.8"/>
    <n v="1955.8"/>
    <n v="1955.8"/>
    <n v="1955.8"/>
    <n v="2.0658307210031346"/>
    <n v="0.8523861646234675"/>
    <n v="0.84955191256830587"/>
    <n v="0.32865391146835732"/>
    <n v="0.12127476313522823"/>
    <n v="0.12127476313522823"/>
    <n v="-0.16861772779597978"/>
    <n v="-0.13470702525820638"/>
    <n v="-0.13470702525820638"/>
    <n v="-0.13470702525820638"/>
    <n v="-0.13470702525820638"/>
    <n v="232.44"/>
    <n v="298.10000000000002"/>
    <n v="295"/>
    <n v="421.09"/>
    <n v="522.70000000000005"/>
    <n v="525"/>
    <n v="710"/>
    <n v="730"/>
    <n v="730"/>
    <n v="730"/>
    <n v="730"/>
    <n v="0.29065565307176044"/>
    <n v="6.3737001006372931E-3"/>
    <n v="1.6949152542372881E-2"/>
    <n v="-0.2875632287634472"/>
    <n v="-0.42605701167017412"/>
    <n v="-0.42857142857142855"/>
    <n v="-0.57746478873239437"/>
    <n v="-0.58904109589041098"/>
    <n v="-0.58904109589041098"/>
    <n v="-0.58904109589041098"/>
    <n v="-0.58904109589041098"/>
    <n v="855.72"/>
    <n v="860.25"/>
    <n v="865"/>
    <n v="1100"/>
    <n v="1147.0899999999999"/>
    <n v="1150"/>
    <n v="1120.1199999999999"/>
    <n v="1403.44"/>
    <n v="1403.44"/>
    <n v="1403.44"/>
    <n v="1403.44"/>
    <n v="0.12245828074603837"/>
    <n v="0.4835106073815752"/>
    <n v="0.47536416184971103"/>
    <n v="-0.12680909090909093"/>
    <n v="0.11254565901542175"/>
    <n v="0.10973043478260874"/>
    <n v="-0.14249366139342207"/>
    <n v="-9.0670067833323834E-2"/>
    <n v="-9.0670067833323834E-2"/>
    <n v="-9.0670067833323834E-2"/>
    <n v="-9.0670067833323834E-2"/>
    <n v="35"/>
    <n v="10"/>
    <n v="37"/>
    <n v="10"/>
    <n v="37"/>
    <n v="10"/>
    <s v="No star"/>
    <s v="No star"/>
    <s v="No star"/>
    <s v="ODF+"/>
    <s v="ODF+"/>
    <s v="ODF+"/>
    <n v="938.88"/>
    <n v="1500"/>
    <n v="62.59"/>
    <n v="300"/>
    <n v="1500"/>
    <n v="20"/>
    <n v="907"/>
    <n v="1500"/>
    <n v="60.47"/>
    <n v="960.51"/>
    <n v="1500"/>
    <n v="64.03"/>
    <n v="3106.39"/>
    <n v="6000"/>
    <n v="51.77"/>
    <n v="1692.34"/>
    <n v="2400"/>
    <n v="0.70514166666666667"/>
    <x v="137"/>
    <n v="1692.34"/>
    <n v="2400"/>
    <n v="0.70514166666666667"/>
    <x v="137"/>
    <n v="1276.19"/>
    <n v="1800"/>
    <n v="0.70899444444444448"/>
    <x v="137"/>
    <n v="1276.19"/>
    <n v="1800"/>
    <n v="0.70899444444444448"/>
    <x v="137"/>
    <n v="300"/>
    <n v="1800"/>
    <n v="0.16666666666666666"/>
    <x v="133"/>
    <n v="300"/>
    <n v="1800"/>
    <n v="0.16666666666666666"/>
    <n v="9.1784380134188756E-2"/>
    <n v="3268.53"/>
    <n v="6000"/>
    <n v="54.48"/>
    <n v="3268.53"/>
    <n v="6000"/>
    <n v="54.475499999999997"/>
    <n v="1238.8800000000001"/>
    <n v="3000"/>
    <n v="41.3"/>
    <n v="1992.34"/>
    <n v="4200"/>
    <n v="47.44"/>
    <n v="1992.34"/>
    <n v="4200"/>
    <n v="47.436666666666667"/>
  </r>
  <r>
    <n v="139"/>
    <x v="138"/>
    <x v="14"/>
    <s v="Konkan"/>
    <n v="16750"/>
    <x v="2"/>
    <n v="2214"/>
    <n v="2072"/>
    <n v="2072"/>
    <n v="3325"/>
    <n v="3178"/>
    <n v="3178"/>
    <n v="3400"/>
    <n v="3298.6"/>
    <n v="3298.6"/>
    <n v="4601.3999999999996"/>
    <n v="4601.3999999999996"/>
    <n v="-1"/>
    <n v="-0.16629826254826252"/>
    <n v="-0.16629826254826252"/>
    <n v="-1"/>
    <n v="-0.45644115796098172"/>
    <n v="-0.45644115796098172"/>
    <n v="-1"/>
    <n v="-0.47631419390044255"/>
    <n v="-0.47631419390044255"/>
    <n v="-0.62458599556656658"/>
    <n v="-0.62458599556656658"/>
    <n v="306.24"/>
    <n v="913.6"/>
    <n v="915"/>
    <n v="706.64"/>
    <n v="1509.3"/>
    <n v="1509.3"/>
    <n v="737.03"/>
    <n v="1543.8"/>
    <n v="1543.8"/>
    <n v="2033.9"/>
    <n v="2033.9"/>
    <n v="-1"/>
    <n v="-2.6269702276708525E-4"/>
    <n v="-1.7923497267759415E-3"/>
    <n v="-1"/>
    <n v="-0.39484529251971112"/>
    <n v="-0.39484529251971112"/>
    <n v="-1"/>
    <n v="-0.40836895970980697"/>
    <n v="-0.40836895970980697"/>
    <n v="-0.55093170755691034"/>
    <n v="-0.55093170755691034"/>
    <n v="232.44"/>
    <n v="298.10000000000002"/>
    <n v="295"/>
    <n v="421.09"/>
    <n v="522.70000000000005"/>
    <n v="525"/>
    <n v="433.64"/>
    <n v="570"/>
    <n v="570"/>
    <n v="1100"/>
    <n v="1100"/>
    <n v="-1"/>
    <n v="-1"/>
    <n v="-1"/>
    <n v="-1"/>
    <n v="-1"/>
    <n v="-1"/>
    <n v="-1"/>
    <n v="-1"/>
    <n v="-1"/>
    <n v="-1"/>
    <n v="-1"/>
    <n v="855.72"/>
    <n v="860.25"/>
    <n v="865"/>
    <n v="1100"/>
    <n v="1147.0899999999999"/>
    <n v="1150"/>
    <n v="1114.93"/>
    <n v="1184.79"/>
    <n v="1184.79"/>
    <n v="1531.86"/>
    <n v="1531.86"/>
    <n v="-1"/>
    <n v="-5.3682069165940073E-2"/>
    <n v="-5.8878612716762951E-2"/>
    <n v="-1"/>
    <n v="-0.29031723753149263"/>
    <n v="-0.29211304347826084"/>
    <n v="-1"/>
    <n v="-0.31289933237113743"/>
    <n v="-0.31289933237113743"/>
    <n v="-0.46857415168487976"/>
    <n v="-0.46857415168487976"/>
    <s v="NA (put under Cat. IV in SS 2020)"/>
    <s v="NA (put under Cat. IV in SS 2020)"/>
    <n v="505"/>
    <n v="190"/>
    <n v="505"/>
    <n v="190"/>
    <s v="No star"/>
    <s v="No star"/>
    <s v="No star"/>
    <s v="No ODF"/>
    <s v="No ODF"/>
    <s v="No ODF"/>
    <m/>
    <n v="1500"/>
    <n v="0"/>
    <m/>
    <n v="1500"/>
    <n v="0"/>
    <m/>
    <n v="1500"/>
    <n v="0"/>
    <m/>
    <n v="1500"/>
    <n v="0"/>
    <m/>
    <n v="6000"/>
    <n v="0"/>
    <n v="913.36"/>
    <n v="2400"/>
    <n v="0.38056666666666666"/>
    <x v="138"/>
    <n v="913.36"/>
    <n v="2400"/>
    <n v="0.38056666666666666"/>
    <x v="138"/>
    <n v="814.07"/>
    <n v="1800"/>
    <n v="0.45226111111111111"/>
    <x v="138"/>
    <n v="814.07"/>
    <n v="1800"/>
    <n v="0.45226111111111111"/>
    <x v="138"/>
    <n v="0"/>
    <n v="1800"/>
    <n v="0"/>
    <x v="38"/>
    <n v="0"/>
    <n v="1800"/>
    <n v="0"/>
    <n v="0"/>
    <n v="1727.43"/>
    <n v="6000"/>
    <n v="28.79"/>
    <n v="1727.43"/>
    <n v="6000"/>
    <n v="28.790500000000002"/>
    <n v="0"/>
    <n v="3000"/>
    <n v="0"/>
    <n v="913.36"/>
    <n v="4200"/>
    <n v="21.75"/>
    <n v="913.36"/>
    <n v="4200"/>
    <n v="21.746666666666666"/>
  </r>
  <r>
    <n v="140"/>
    <x v="139"/>
    <x v="14"/>
    <s v="Konkan"/>
    <n v="5991"/>
    <x v="3"/>
    <n v="2214"/>
    <n v="2072"/>
    <n v="2072"/>
    <n v="3325"/>
    <n v="3178"/>
    <n v="3178"/>
    <n v="3070.1"/>
    <n v="2928.3"/>
    <n v="2928.3"/>
    <n v="4349.2"/>
    <n v="4349.2"/>
    <n v="0.31233514001806695"/>
    <n v="9.2084942084942167E-2"/>
    <n v="9.2084942084942167E-2"/>
    <n v="-0.12616240601503753"/>
    <n v="-0.28797986154814342"/>
    <n v="-0.28797986154814342"/>
    <n v="-5.3610631575518611E-2"/>
    <n v="-0.22726496602124097"/>
    <n v="-0.22726496602124097"/>
    <n v="-0.47972040835096103"/>
    <n v="-0.47972040835096103"/>
    <n v="306.24"/>
    <n v="913.6"/>
    <n v="915"/>
    <n v="706.64"/>
    <n v="1509.3"/>
    <n v="1509.3"/>
    <n v="593.21"/>
    <n v="1412.08"/>
    <n v="1412.08"/>
    <n v="1984.11"/>
    <n v="1984.11"/>
    <n v="0.44661050156739807"/>
    <n v="0.16050788091068299"/>
    <n v="0.15873224043715847"/>
    <n v="-0.37307539907166309"/>
    <n v="-0.29752865566819053"/>
    <n v="-0.29752865566819053"/>
    <n v="-0.25319869860589006"/>
    <n v="-0.24916435329443087"/>
    <n v="-0.24916435329443087"/>
    <n v="-0.46563446583102747"/>
    <n v="-0.4656344658310274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3594166316084683"/>
    <n v="4.9183376925312348E-2"/>
    <n v="4.342196531791901E-2"/>
    <n v="-3.8527272727272827E-2"/>
    <n v="-0.21317420603440007"/>
    <n v="-0.2151652173913044"/>
    <n v="1.0127301121574336E-3"/>
    <n v="-0.15037983262889365"/>
    <n v="-0.15037983262889365"/>
    <n v="-0.3921950234014614"/>
    <n v="-0.3921950234014614"/>
    <n v="190"/>
    <n v="111"/>
    <n v="424"/>
    <n v="163"/>
    <n v="424"/>
    <n v="163"/>
    <s v="No star"/>
    <s v="No star"/>
    <s v="No star"/>
    <s v="ODF+"/>
    <s v="ODF+"/>
    <s v="ODF+"/>
    <n v="443.01"/>
    <n v="1500"/>
    <n v="29.53"/>
    <n v="300"/>
    <n v="1500"/>
    <n v="20"/>
    <n v="1104.8800000000001"/>
    <n v="1500"/>
    <n v="73.66"/>
    <n v="1057.6199999999999"/>
    <n v="1500"/>
    <n v="70.510000000000005"/>
    <n v="2905.51"/>
    <n v="6000"/>
    <n v="48.43"/>
    <n v="1060.24"/>
    <n v="2400"/>
    <n v="0.4417666666666667"/>
    <x v="139"/>
    <n v="1060.24"/>
    <n v="2400"/>
    <n v="0.4417666666666667"/>
    <x v="139"/>
    <n v="902.56"/>
    <n v="1800"/>
    <n v="0.50142222222222221"/>
    <x v="139"/>
    <n v="902.56"/>
    <n v="1800"/>
    <n v="0.50142222222222221"/>
    <x v="139"/>
    <n v="300"/>
    <n v="1800"/>
    <n v="0.16666666666666666"/>
    <x v="134"/>
    <n v="300"/>
    <n v="1800"/>
    <n v="0.16666666666666666"/>
    <n v="0.13257910553296801"/>
    <n v="2262.8000000000002"/>
    <n v="6000"/>
    <n v="37.71"/>
    <n v="2262.8000000000002"/>
    <n v="6000"/>
    <n v="37.713333333333338"/>
    <n v="743.01"/>
    <n v="3000"/>
    <n v="24.77"/>
    <n v="1360.24"/>
    <n v="4200"/>
    <n v="32.39"/>
    <n v="1360.24"/>
    <n v="4200"/>
    <n v="32.38666666666667"/>
  </r>
  <r>
    <n v="141"/>
    <x v="140"/>
    <x v="14"/>
    <s v="Konkan"/>
    <n v="1222390"/>
    <x v="4"/>
    <n v="2214"/>
    <n v="2072"/>
    <n v="2072"/>
    <n v="3325"/>
    <n v="3178"/>
    <n v="3178"/>
    <n v="4176.7"/>
    <n v="4089.2"/>
    <n v="4089.2"/>
    <n v="4089.2"/>
    <n v="4089.2"/>
    <n v="0.47622854561878947"/>
    <n v="0.7236100386100387"/>
    <n v="0.7236100386100387"/>
    <n v="-1.7031578947368453E-2"/>
    <n v="0.12376337319068602"/>
    <n v="0.12376337319068602"/>
    <n v="-0.21747551895036751"/>
    <n v="-0.12664579868923009"/>
    <n v="-0.12664579868923009"/>
    <n v="-0.12664579868923009"/>
    <n v="-0.12664579868923009"/>
    <n v="306.24"/>
    <n v="913.6"/>
    <n v="915"/>
    <n v="706.64"/>
    <n v="1509.3"/>
    <n v="1509.3"/>
    <n v="1129.3"/>
    <n v="1955.8"/>
    <n v="1955.8"/>
    <n v="1955.8"/>
    <n v="1955.8"/>
    <n v="2.5891131138975969"/>
    <n v="1.0147548161120841"/>
    <n v="1.011672131147541"/>
    <n v="0.55543133703158631"/>
    <n v="0.21955873583780569"/>
    <n v="0.21955873583780569"/>
    <n v="-2.6715664570973033E-2"/>
    <n v="-5.8860824215154872E-2"/>
    <n v="-5.8860824215154872E-2"/>
    <n v="-5.8860824215154872E-2"/>
    <n v="-5.8860824215154872E-2"/>
    <n v="232.44"/>
    <n v="298.10000000000002"/>
    <n v="295"/>
    <n v="421.09"/>
    <n v="522.70000000000005"/>
    <n v="525"/>
    <n v="710"/>
    <n v="730"/>
    <n v="730"/>
    <n v="730"/>
    <n v="730"/>
    <n v="0.72087420409568059"/>
    <n v="0.67728950016772882"/>
    <n v="0.69491525423728817"/>
    <n v="-5.0084305017929605E-2"/>
    <n v="-4.3428352783623579E-2"/>
    <n v="-4.7619047619047616E-2"/>
    <n v="-0.43661971830985913"/>
    <n v="-0.31506849315068491"/>
    <n v="-0.31506849315068491"/>
    <n v="-0.31506849315068491"/>
    <n v="-0.31506849315068491"/>
    <n v="855.72"/>
    <n v="860.25"/>
    <n v="865"/>
    <n v="1100"/>
    <n v="1147.0899999999999"/>
    <n v="1150"/>
    <n v="1120.1199999999999"/>
    <n v="1403.44"/>
    <n v="1403.44"/>
    <n v="1403.44"/>
    <n v="1403.44"/>
    <n v="8.2410134156032322E-2"/>
    <n v="0.43054925893635582"/>
    <n v="0.42269364161849726"/>
    <n v="-0.15796363636363636"/>
    <n v="7.2827764168461234E-2"/>
    <n v="7.0113043478260959E-2"/>
    <n v="-0.17308859765025167"/>
    <n v="-0.12313315852476767"/>
    <n v="-0.12313315852476767"/>
    <n v="-0.12313315852476767"/>
    <n v="-0.12313315852476767"/>
    <n v="32"/>
    <n v="9"/>
    <n v="29"/>
    <n v="9"/>
    <n v="29"/>
    <n v="9"/>
    <s v="1 star"/>
    <s v="No star"/>
    <s v="No star"/>
    <s v="No ODF"/>
    <s v="ODF++"/>
    <s v="ODF++"/>
    <n v="1099.1300000000001"/>
    <n v="1500"/>
    <n v="73.28"/>
    <n v="400"/>
    <n v="1500"/>
    <n v="26.67"/>
    <n v="843"/>
    <n v="1500"/>
    <n v="56.2"/>
    <n v="926.24"/>
    <n v="1500"/>
    <n v="61.75"/>
    <n v="3268.37"/>
    <n v="6000"/>
    <n v="54.47"/>
    <n v="1840.68"/>
    <n v="2400"/>
    <n v="0.76695000000000002"/>
    <x v="140"/>
    <n v="1840.68"/>
    <n v="2400"/>
    <n v="0.76695000000000002"/>
    <x v="140"/>
    <n v="1230.6300000000001"/>
    <n v="1800"/>
    <n v="0.68368333333333342"/>
    <x v="140"/>
    <n v="1230.6300000000001"/>
    <n v="1800"/>
    <n v="0.68368333333333342"/>
    <x v="140"/>
    <n v="500"/>
    <n v="1800"/>
    <n v="0.27777777777777779"/>
    <x v="135"/>
    <n v="500"/>
    <n v="1800"/>
    <n v="0.27777777777777779"/>
    <n v="0.14000425612938633"/>
    <n v="3571.32"/>
    <n v="6000"/>
    <n v="59.52"/>
    <n v="3571.32"/>
    <n v="6000"/>
    <n v="59.522000000000006"/>
    <n v="1499.13"/>
    <n v="3000"/>
    <n v="49.97"/>
    <n v="2340.6799999999998"/>
    <n v="4200"/>
    <n v="55.73"/>
    <n v="2340.6799999999998"/>
    <n v="4200"/>
    <n v="55.730476190476189"/>
  </r>
  <r>
    <n v="142"/>
    <x v="141"/>
    <x v="14"/>
    <s v="Konkan"/>
    <n v="4374"/>
    <x v="3"/>
    <n v="2214"/>
    <n v="2072"/>
    <n v="2072"/>
    <n v="3325"/>
    <n v="3178"/>
    <n v="3178"/>
    <n v="3070.1"/>
    <n v="2928.3"/>
    <n v="2928.3"/>
    <n v="4349.2"/>
    <n v="4349.2"/>
    <n v="7.9828364950316075E-2"/>
    <n v="-9.7948841698841715E-2"/>
    <n v="-9.7948841698841715E-2"/>
    <n v="-0.28098045112781961"/>
    <n v="-0.41187853996224044"/>
    <n v="-0.41187853996224044"/>
    <n v="-0.2212826943747761"/>
    <n v="-0.36172864802103616"/>
    <n v="-0.36172864802103616"/>
    <n v="-0.57025429964131324"/>
    <n v="-0.57025429964131324"/>
    <n v="306.24"/>
    <n v="913.6"/>
    <n v="915"/>
    <n v="706.64"/>
    <n v="1509.3"/>
    <n v="1509.3"/>
    <n v="593.21"/>
    <n v="1412.08"/>
    <n v="1412.08"/>
    <n v="1984.11"/>
    <n v="1984.11"/>
    <n v="-0.40161311389759669"/>
    <n v="-0.12839316987740812"/>
    <n v="-0.12972677595628421"/>
    <n v="-0.74067417638401445"/>
    <n v="-0.47240442589279802"/>
    <n v="-0.47240442589279802"/>
    <n v="-0.69108747323881936"/>
    <n v="-0.43608010877570674"/>
    <n v="-0.43608010877570674"/>
    <n v="-0.59866136454128049"/>
    <n v="-0.5986613645412804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1844528584116299"/>
    <n v="-0.1017146178436501"/>
    <n v="-0.10664739884393064"/>
    <n v="2.5654545454545478E-2"/>
    <n v="-0.32633882258584762"/>
    <n v="-0.32804347826086955"/>
    <n v="6.7833987979745464E-2"/>
    <n v="-0.27257580179043778"/>
    <n v="-0.27257580179043778"/>
    <n v="-0.47961210815178962"/>
    <n v="-0.47961210815178962"/>
    <n v="349"/>
    <n v="158"/>
    <n v="485"/>
    <n v="183"/>
    <n v="485"/>
    <n v="183"/>
    <s v="No star"/>
    <s v="No star"/>
    <s v="No star"/>
    <s v="ODF+"/>
    <s v="ODF+"/>
    <s v="ODF+"/>
    <n v="183.25"/>
    <n v="1500"/>
    <n v="12.22"/>
    <n v="300"/>
    <n v="1500"/>
    <n v="20"/>
    <n v="779.27"/>
    <n v="1500"/>
    <n v="51.95"/>
    <n v="1128.22"/>
    <n v="1500"/>
    <n v="75.209999999999994"/>
    <n v="2390.7399999999998"/>
    <n v="6000"/>
    <n v="39.85"/>
    <n v="796.3"/>
    <n v="2400"/>
    <n v="0.33179166666666665"/>
    <x v="141"/>
    <n v="796.3"/>
    <n v="2400"/>
    <n v="0.33179166666666665"/>
    <x v="141"/>
    <n v="772.75"/>
    <n v="1800"/>
    <n v="0.42930555555555555"/>
    <x v="141"/>
    <n v="772.75"/>
    <n v="1800"/>
    <n v="0.42930555555555555"/>
    <x v="141"/>
    <n v="300"/>
    <n v="1800"/>
    <n v="0.16666666666666666"/>
    <x v="136"/>
    <n v="300"/>
    <n v="1800"/>
    <n v="0.16666666666666666"/>
    <n v="0.16050934966961825"/>
    <n v="1869.05"/>
    <n v="6000"/>
    <n v="31.15"/>
    <n v="1869.05"/>
    <n v="6000"/>
    <n v="31.150833333333335"/>
    <n v="483.25"/>
    <n v="3000"/>
    <n v="16.11"/>
    <n v="1096.3"/>
    <n v="4200"/>
    <n v="26.1"/>
    <n v="1096.3"/>
    <n v="4200"/>
    <n v="26.102380952380948"/>
  </r>
  <r>
    <n v="143"/>
    <x v="142"/>
    <x v="14"/>
    <s v="Konkan"/>
    <n v="68930"/>
    <x v="1"/>
    <n v="2214"/>
    <n v="2072"/>
    <n v="2072"/>
    <n v="3325"/>
    <n v="3178"/>
    <n v="3178"/>
    <n v="3595.3"/>
    <n v="3469.2"/>
    <n v="3469.2"/>
    <n v="4328.8"/>
    <n v="4328.8"/>
    <n v="0.10239837398373985"/>
    <n v="0.3651544401544401"/>
    <n v="0.3651544401544401"/>
    <n v="-0.26595187969924811"/>
    <n v="-0.10994336060415358"/>
    <n v="-0.10994336060415358"/>
    <n v="-0.32113870886991353"/>
    <n v="-0.18465352242591951"/>
    <n v="-0.18465352242591951"/>
    <n v="-0.34656255775272599"/>
    <n v="-0.34656255775272599"/>
    <n v="306.24"/>
    <n v="913.6"/>
    <n v="915"/>
    <n v="706.64"/>
    <n v="1509.3"/>
    <n v="1509.3"/>
    <n v="829.22"/>
    <n v="1623.2"/>
    <n v="1623.2"/>
    <n v="1999.6"/>
    <n v="1999.6"/>
    <n v="1.0944357366771158"/>
    <n v="0.44986865148861632"/>
    <n v="0.4476502732240436"/>
    <n v="-9.2324238650515131E-2"/>
    <n v="-0.1223746107467038"/>
    <n v="-0.1223746107467038"/>
    <n v="-0.2265020139408119"/>
    <n v="-0.18395761458846729"/>
    <n v="-0.18395761458846729"/>
    <n v="-0.33756751350270053"/>
    <n v="-0.33756751350270053"/>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5.3639040807739891E-3"/>
    <n v="0.39960476605637896"/>
    <n v="0.39191907514450863"/>
    <n v="-0.21790000000000004"/>
    <n v="4.962121542337574E-2"/>
    <n v="4.696521739130434E-2"/>
    <n v="-0.26063528077141235"/>
    <n v="-3.2091837965158868E-2"/>
    <n v="-3.2091837965158868E-2"/>
    <n v="-0.2020452391524783"/>
    <n v="-0.2020452391524783"/>
    <n v="104"/>
    <n v="48"/>
    <n v="82"/>
    <n v="41"/>
    <n v="82"/>
    <n v="41"/>
    <s v="No star"/>
    <s v="No star"/>
    <s v="No star"/>
    <s v="ODF+"/>
    <s v="ODF+"/>
    <s v="ODF+"/>
    <n v="641.4"/>
    <n v="1500"/>
    <n v="42.76"/>
    <n v="300"/>
    <n v="1500"/>
    <n v="20"/>
    <n v="639"/>
    <n v="1500"/>
    <n v="42.6"/>
    <n v="860.31"/>
    <n v="1500"/>
    <n v="57.35"/>
    <n v="2440.71"/>
    <n v="6000"/>
    <n v="40.68"/>
    <n v="1324.6"/>
    <n v="2400"/>
    <n v="0.55191666666666661"/>
    <x v="142"/>
    <n v="1324.6"/>
    <n v="2400"/>
    <n v="0.55191666666666661"/>
    <x v="142"/>
    <n v="1204.01"/>
    <n v="1800"/>
    <n v="0.66889444444444446"/>
    <x v="142"/>
    <n v="1204.01"/>
    <n v="1800"/>
    <n v="0.66889444444444446"/>
    <x v="142"/>
    <n v="300"/>
    <n v="1800"/>
    <n v="0.16666666666666666"/>
    <x v="137"/>
    <n v="300"/>
    <n v="1800"/>
    <n v="0.16666666666666666"/>
    <n v="0.10605953475217422"/>
    <n v="2828.6"/>
    <n v="6000"/>
    <n v="47.14"/>
    <n v="2828.6"/>
    <n v="6000"/>
    <n v="47.143333333333331"/>
    <n v="941.4"/>
    <n v="3000"/>
    <n v="31.38"/>
    <n v="1624.6"/>
    <n v="4200"/>
    <n v="38.68"/>
    <n v="1624.6"/>
    <n v="4200"/>
    <n v="38.680952380952377"/>
  </r>
  <r>
    <n v="144"/>
    <x v="143"/>
    <x v="14"/>
    <s v="Konkan"/>
    <n v="8224"/>
    <x v="3"/>
    <n v="2214"/>
    <n v="2072"/>
    <n v="2072"/>
    <n v="3325"/>
    <n v="3178"/>
    <n v="3178"/>
    <n v="3070.1"/>
    <n v="2928.3"/>
    <n v="2928.3"/>
    <n v="4349.2"/>
    <n v="4349.2"/>
    <n v="0.12675248419150864"/>
    <n v="-0.16457528957528958"/>
    <n v="-0.16457528957528958"/>
    <n v="-0.24973533834586462"/>
    <n v="-0.45531780994336063"/>
    <n v="-0.45531780994336063"/>
    <n v="-0.18744340575225557"/>
    <n v="-0.40887204179899606"/>
    <n v="-0.40887204179899606"/>
    <n v="-0.60199576933688947"/>
    <n v="-0.60199576933688947"/>
    <n v="306.24"/>
    <n v="913.6"/>
    <n v="915"/>
    <n v="706.64"/>
    <n v="1509.3"/>
    <n v="1509.3"/>
    <n v="593.21"/>
    <n v="1412.08"/>
    <n v="1412.08"/>
    <n v="1984.11"/>
    <n v="1984.11"/>
    <n v="-0.41516457680250785"/>
    <n v="-8.5376532399296487E-4"/>
    <n v="-2.382513661202131E-3"/>
    <n v="-0.74654703951092494"/>
    <n v="-0.39520307427284168"/>
    <n v="-0.39520307427284168"/>
    <n v="-0.69808330945196473"/>
    <n v="-0.35356353747663016"/>
    <n v="-0.35356353747663016"/>
    <n v="-0.5399347818417326"/>
    <n v="-0.5399347818417326"/>
    <n v="232.44"/>
    <n v="298.10000000000002"/>
    <n v="295"/>
    <n v="421.09"/>
    <n v="522.70000000000005"/>
    <n v="525"/>
    <n v="365.77"/>
    <n v="453.88"/>
    <n v="453.88"/>
    <n v="1100"/>
    <n v="1100"/>
    <n v="0.29065565307176044"/>
    <n v="-1"/>
    <n v="-1"/>
    <n v="-0.2875632287634472"/>
    <n v="-1"/>
    <n v="-1"/>
    <n v="-0.17981245044700217"/>
    <n v="-1"/>
    <n v="-1"/>
    <n v="-1"/>
    <n v="-1"/>
    <n v="855.72"/>
    <n v="860.25"/>
    <n v="865"/>
    <n v="1100"/>
    <n v="1147.0899999999999"/>
    <n v="1150"/>
    <n v="1056.55"/>
    <n v="1062.31"/>
    <n v="1062.31"/>
    <n v="1484.95"/>
    <n v="1484.95"/>
    <n v="0.16404898798672463"/>
    <n v="-4.8904388259227029E-2"/>
    <n v="-5.4127167630057864E-2"/>
    <n v="-9.445454545454543E-2"/>
    <n v="-0.28673425799196228"/>
    <n v="-0.28853913043478263"/>
    <n v="-5.7214518953196666E-2"/>
    <n v="-0.22981050729071553"/>
    <n v="-0.22981050729071553"/>
    <n v="-0.44901848547089135"/>
    <n v="-0.44901848547089135"/>
    <n v="316"/>
    <n v="148"/>
    <n v="503"/>
    <n v="189"/>
    <n v="503"/>
    <n v="189"/>
    <s v="No star"/>
    <s v="No star"/>
    <s v="No star"/>
    <s v="ODF+"/>
    <s v="No ODF"/>
    <s v="No ODF"/>
    <n v="179.1"/>
    <n v="1500"/>
    <n v="11.94"/>
    <n v="300"/>
    <n v="1500"/>
    <n v="20"/>
    <n v="1019.43"/>
    <n v="1500"/>
    <n v="67.959999999999994"/>
    <n v="996.1"/>
    <n v="1500"/>
    <n v="66.41"/>
    <n v="2494.63"/>
    <n v="6000"/>
    <n v="41.58"/>
    <n v="912.82"/>
    <n v="2400"/>
    <n v="0.38034166666666669"/>
    <x v="143"/>
    <n v="912.82"/>
    <n v="2400"/>
    <n v="0.38034166666666669"/>
    <x v="143"/>
    <n v="818.18"/>
    <n v="1800"/>
    <n v="0.45454444444444442"/>
    <x v="143"/>
    <n v="818.18"/>
    <n v="1800"/>
    <n v="0.45454444444444442"/>
    <x v="143"/>
    <n v="0"/>
    <n v="1800"/>
    <n v="0"/>
    <x v="38"/>
    <n v="0"/>
    <n v="1800"/>
    <n v="0"/>
    <n v="0"/>
    <n v="1731"/>
    <n v="6000"/>
    <n v="28.85"/>
    <n v="1731"/>
    <n v="6000"/>
    <n v="28.849999999999998"/>
    <n v="479.1"/>
    <n v="3000"/>
    <n v="15.97"/>
    <n v="912.82"/>
    <n v="4200"/>
    <n v="21.73"/>
    <n v="912.82"/>
    <n v="4200"/>
    <n v="21.733809523809526"/>
  </r>
  <r>
    <n v="145"/>
    <x v="144"/>
    <x v="14"/>
    <s v="Konkan"/>
    <n v="12040"/>
    <x v="3"/>
    <n v="2214"/>
    <n v="2072"/>
    <n v="2072"/>
    <n v="3325"/>
    <n v="3178"/>
    <n v="3178"/>
    <n v="3070.1"/>
    <n v="2928.3"/>
    <n v="2928.3"/>
    <n v="4349.2"/>
    <n v="4349.2"/>
    <n v="0.74558717253839202"/>
    <n v="0.4805888030888032"/>
    <n v="0.4805888030888032"/>
    <n v="0.16232481203007521"/>
    <n v="-3.4682190056639334E-2"/>
    <n v="-3.4682190056639334E-2"/>
    <n v="0.25882870264812224"/>
    <n v="4.7631731721476625E-2"/>
    <n v="4.7631731721476625E-2"/>
    <n v="-0.29463349581532228"/>
    <n v="-0.29463349581532228"/>
    <n v="306.24"/>
    <n v="913.6"/>
    <n v="915"/>
    <n v="706.64"/>
    <n v="1509.3"/>
    <n v="1509.3"/>
    <n v="593.21"/>
    <n v="1412.08"/>
    <n v="1412.08"/>
    <n v="1984.11"/>
    <n v="1984.11"/>
    <n v="1.8095611285266455"/>
    <n v="0.66355078809106816"/>
    <n v="0.66100546448087427"/>
    <n v="0.2175931167213857"/>
    <n v="6.9701185980255631E-3"/>
    <n v="6.9701185980255631E-3"/>
    <n v="0.45041385006995821"/>
    <n v="7.629879326950316E-2"/>
    <n v="7.629879326950316E-2"/>
    <n v="-0.23400416307563593"/>
    <n v="-0.23400416307563593"/>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n v="-0.33903234335066534"/>
    <n v="-0.72727272727272729"/>
    <n v="-0.72727272727272729"/>
    <n v="855.72"/>
    <n v="860.25"/>
    <n v="865"/>
    <n v="1100"/>
    <n v="1147.0899999999999"/>
    <n v="1150"/>
    <n v="1056.55"/>
    <n v="1062.31"/>
    <n v="1062.31"/>
    <n v="1484.95"/>
    <n v="1484.95"/>
    <n v="0.5558126489973354"/>
    <n v="0.45069456553327525"/>
    <n v="0.442728323699422"/>
    <n v="0.21030909090909083"/>
    <n v="8.7935558674559211E-2"/>
    <n v="8.5182608695652209E-2"/>
    <n v="0.26008234347640902"/>
    <n v="0.17476066308328086"/>
    <n v="0.17476066308328086"/>
    <n v="-0.15959459914475235"/>
    <n v="-0.15959459914475235"/>
    <n v="34"/>
    <n v="26"/>
    <n v="136"/>
    <n v="73"/>
    <n v="136"/>
    <n v="73"/>
    <s v="1 star"/>
    <s v="No star"/>
    <s v="No star"/>
    <s v="ODF+"/>
    <s v="ODF+"/>
    <s v="ODF+"/>
    <n v="860.4"/>
    <n v="1500"/>
    <n v="57.36"/>
    <n v="500"/>
    <n v="1500"/>
    <n v="33.33"/>
    <n v="1172.99"/>
    <n v="1500"/>
    <n v="78.2"/>
    <n v="1331.34"/>
    <n v="1500"/>
    <n v="88.76"/>
    <n v="3864.73"/>
    <n v="6000"/>
    <n v="64.41"/>
    <n v="1519.82"/>
    <n v="2400"/>
    <n v="0.63325833333333326"/>
    <x v="144"/>
    <n v="1519.82"/>
    <n v="2400"/>
    <n v="0.63325833333333326"/>
    <x v="144"/>
    <n v="1247.96"/>
    <n v="1800"/>
    <n v="0.6933111111111111"/>
    <x v="144"/>
    <n v="1247.96"/>
    <n v="1800"/>
    <n v="0.6933111111111111"/>
    <x v="144"/>
    <n v="300"/>
    <n v="1800"/>
    <n v="0.16666666666666666"/>
    <x v="138"/>
    <n v="300"/>
    <n v="1800"/>
    <n v="0.16666666666666666"/>
    <n v="9.7790584722502905E-2"/>
    <n v="3067.78"/>
    <n v="6000"/>
    <n v="51.13"/>
    <n v="3067.78"/>
    <n v="6000"/>
    <n v="51.129666666666672"/>
    <n v="1360.4"/>
    <n v="3000"/>
    <n v="45.35"/>
    <n v="1819.82"/>
    <n v="4200"/>
    <n v="43.33"/>
    <n v="1819.82"/>
    <n v="4200"/>
    <n v="43.329047619047614"/>
  </r>
  <r>
    <n v="146"/>
    <x v="145"/>
    <x v="14"/>
    <s v="Konkan"/>
    <n v="50287"/>
    <x v="1"/>
    <n v="2214"/>
    <n v="2072"/>
    <n v="2072"/>
    <n v="3325"/>
    <n v="3178"/>
    <n v="3178"/>
    <n v="3595.3"/>
    <n v="3469.2"/>
    <n v="3469.2"/>
    <n v="4328.8"/>
    <n v="4328.8"/>
    <n v="0.43692411924119234"/>
    <n v="0.41377895752895749"/>
    <n v="0.41377895752895749"/>
    <n v="-4.3203007518797021E-2"/>
    <n v="-7.8241032095657678E-2"/>
    <n v="-7.8241032095657678E-2"/>
    <n v="-0.11513642811448287"/>
    <n v="-0.15561224489795916"/>
    <n v="-0.15561224489795916"/>
    <n v="-0.32328820920347445"/>
    <n v="-0.32328820920347445"/>
    <n v="306.24"/>
    <n v="913.6"/>
    <n v="915"/>
    <n v="706.64"/>
    <n v="1509.3"/>
    <n v="1509.3"/>
    <n v="829.22"/>
    <n v="1623.2"/>
    <n v="1623.2"/>
    <n v="1999.6"/>
    <n v="1999.6"/>
    <n v="1.3449255485893417"/>
    <n v="0.57792250437828363"/>
    <n v="0.57550819672131137"/>
    <n v="1.6231744594135667E-2"/>
    <n v="-4.4861856489763492E-2"/>
    <n v="-4.4861856489763492E-2"/>
    <n v="-0.13399339137985095"/>
    <n v="-0.11188393297190742"/>
    <n v="-0.11188393297190742"/>
    <n v="-0.2790608121624325"/>
    <n v="-0.2790608121624325"/>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37030804468751444"/>
    <n v="0.38071490845684391"/>
    <n v="0.37313294797687863"/>
    <n v="6.599999999999992E-2"/>
    <n v="3.5454933788979133E-2"/>
    <n v="3.2834782608695642E-2"/>
    <n v="7.7519379844961092E-3"/>
    <n v="-4.5155274010595506E-2"/>
    <n v="-4.5155274010595506E-2"/>
    <n v="-0.21281488796251494"/>
    <n v="-0.21281488796251494"/>
    <n v="58"/>
    <n v="33"/>
    <n v="70"/>
    <n v="39"/>
    <n v="70"/>
    <n v="39"/>
    <s v="No star"/>
    <s v="No star"/>
    <s v="No star"/>
    <s v="ODF+"/>
    <s v="ODF+"/>
    <s v="ODF+"/>
    <n v="718.11"/>
    <n v="1500"/>
    <n v="47.87"/>
    <n v="300"/>
    <n v="1500"/>
    <n v="20"/>
    <n v="990.64"/>
    <n v="1500"/>
    <n v="66.040000000000006"/>
    <n v="1172.5999999999999"/>
    <n v="1500"/>
    <n v="78.17"/>
    <n v="3181.35"/>
    <n v="6000"/>
    <n v="53.02"/>
    <n v="1441.59"/>
    <n v="2400"/>
    <n v="0.60066249999999999"/>
    <x v="145"/>
    <n v="1441.59"/>
    <n v="2400"/>
    <n v="0.60066249999999999"/>
    <x v="145"/>
    <n v="1187.76"/>
    <n v="1800"/>
    <n v="0.65986666666666671"/>
    <x v="145"/>
    <n v="1187.76"/>
    <n v="1800"/>
    <n v="0.65986666666666671"/>
    <x v="145"/>
    <n v="300"/>
    <n v="1800"/>
    <n v="0.16666666666666666"/>
    <x v="139"/>
    <n v="300"/>
    <n v="1800"/>
    <n v="0.16666666666666666"/>
    <n v="0.10241179783911107"/>
    <n v="2929.35"/>
    <n v="6000"/>
    <n v="48.82"/>
    <n v="2929.35"/>
    <n v="6000"/>
    <n v="48.822499999999998"/>
    <n v="1018.11"/>
    <n v="3000"/>
    <n v="33.94"/>
    <n v="1741.59"/>
    <n v="4200"/>
    <n v="41.47"/>
    <n v="1741.59"/>
    <n v="4200"/>
    <n v="41.466428571428573"/>
  </r>
  <r>
    <n v="147"/>
    <x v="146"/>
    <x v="15"/>
    <s v="Konkan"/>
    <n v="20743"/>
    <x v="3"/>
    <n v="2214"/>
    <n v="2072"/>
    <n v="2072"/>
    <n v="3325"/>
    <n v="3178"/>
    <n v="3178"/>
    <n v="3070.1"/>
    <n v="2928.3"/>
    <n v="2928.3"/>
    <n v="4349.2"/>
    <n v="4349.2"/>
    <n v="0.79732158988256552"/>
    <n v="0.30024131274131272"/>
    <n v="0.30024131274131272"/>
    <n v="0.19677293233082707"/>
    <n v="-0.1522655758338578"/>
    <n v="-0.1522655758338578"/>
    <n v="0.29613693365036975"/>
    <n v="-7.9978144315814723E-2"/>
    <n v="-7.9978144315814723E-2"/>
    <n v="-0.38055274533247491"/>
    <n v="-0.38055274533247491"/>
    <n v="306.24"/>
    <n v="913.6"/>
    <n v="915"/>
    <n v="706.64"/>
    <n v="1509.3"/>
    <n v="1509.3"/>
    <n v="593.21"/>
    <n v="1412.08"/>
    <n v="1412.08"/>
    <n v="1984.11"/>
    <n v="1984.11"/>
    <n v="2.1108934169278992"/>
    <n v="0.60334938704028007"/>
    <n v="0.60089617486338787"/>
    <n v="0.34818295030001128"/>
    <n v="-2.9470615517127159E-2"/>
    <n v="-2.9470615517127159E-2"/>
    <n v="0.60597427555165939"/>
    <n v="3.7349158687893048E-2"/>
    <n v="3.7349158687893048E-2"/>
    <n v="-0.26172440036086708"/>
    <n v="-0.2617244003608670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50484971719721405"/>
    <n v="8.0244115082824724E-2"/>
    <n v="7.4312138728323665E-2"/>
    <n v="0.17066363636363638"/>
    <n v="-0.18988048017156453"/>
    <n v="-0.19193043478260871"/>
    <n v="0.21880649283043876"/>
    <n v="-0.12522709943425175"/>
    <n v="-0.12522709943425175"/>
    <n v="-0.37420115155392442"/>
    <n v="-0.37420115155392442"/>
    <n v="24"/>
    <n v="18"/>
    <n v="268"/>
    <n v="121"/>
    <n v="268"/>
    <n v="121"/>
    <s v="No star"/>
    <s v="No star"/>
    <s v="No star"/>
    <s v="ODF+"/>
    <s v="ODF+"/>
    <s v="ODF+"/>
    <n v="952.68"/>
    <n v="1500"/>
    <n v="63.51"/>
    <n v="300"/>
    <n v="1500"/>
    <n v="20"/>
    <n v="1438.86"/>
    <n v="1500"/>
    <n v="95.92"/>
    <n v="1287.73"/>
    <n v="1500"/>
    <n v="85.85"/>
    <n v="3979.27"/>
    <n v="6000"/>
    <n v="66.319999999999993"/>
    <n v="1464.82"/>
    <n v="2400"/>
    <n v="0.61034166666666667"/>
    <x v="146"/>
    <n v="1464.82"/>
    <n v="2400"/>
    <n v="0.61034166666666667"/>
    <x v="146"/>
    <n v="929.28"/>
    <n v="1800"/>
    <n v="0.51626666666666665"/>
    <x v="146"/>
    <n v="929.28"/>
    <n v="1800"/>
    <n v="0.51626666666666665"/>
    <x v="146"/>
    <n v="300"/>
    <n v="1800"/>
    <n v="0.16666666666666666"/>
    <x v="140"/>
    <n v="300"/>
    <n v="1800"/>
    <n v="0.16666666666666666"/>
    <n v="0.11135444118629598"/>
    <n v="2694.1"/>
    <n v="6000"/>
    <n v="44.9"/>
    <n v="2694.1"/>
    <n v="6000"/>
    <n v="44.901666666666671"/>
    <n v="1252.68"/>
    <n v="3000"/>
    <n v="41.76"/>
    <n v="1764.82"/>
    <n v="4200"/>
    <n v="42.02"/>
    <n v="1764.82"/>
    <n v="4200"/>
    <n v="42.019523809523804"/>
  </r>
  <r>
    <n v="148"/>
    <x v="147"/>
    <x v="15"/>
    <s v="Konkan"/>
    <n v="29663"/>
    <x v="2"/>
    <n v="2214"/>
    <n v="2072"/>
    <n v="2072"/>
    <n v="3325"/>
    <n v="3178"/>
    <n v="3178"/>
    <n v="3400"/>
    <n v="3298.6"/>
    <n v="3298.6"/>
    <n v="4601.3999999999996"/>
    <n v="4601.3999999999996"/>
    <n v="0.57553297199638664"/>
    <n v="1.1540781853281854"/>
    <n v="1.1540781853281854"/>
    <n v="4.9091729323308277E-2"/>
    <n v="0.40442101950912523"/>
    <n v="0.40442101950912523"/>
    <n v="2.5950000000000004E-2"/>
    <n v="0.35307403140726373"/>
    <n v="0.35307403140726373"/>
    <n v="-3.0023471117485906E-2"/>
    <n v="-3.0023471117485906E-2"/>
    <n v="306.24"/>
    <n v="913.6"/>
    <n v="915"/>
    <n v="706.64"/>
    <n v="1509.3"/>
    <n v="1509.3"/>
    <n v="737.03"/>
    <n v="1543.8"/>
    <n v="1543.8"/>
    <n v="2033.9"/>
    <n v="2033.9"/>
    <n v="2.1522335423197494"/>
    <n v="1.1764010507880909"/>
    <n v="1.173071038251366"/>
    <n v="0.36609872070644184"/>
    <n v="0.31740541973100111"/>
    <n v="0.31740541973100111"/>
    <n v="0.30977029428924208"/>
    <n v="0.28796476227490603"/>
    <n v="0.28796476227490603"/>
    <n v="-2.2390481341265641E-2"/>
    <n v="-2.2390481341265641E-2"/>
    <n v="232.44"/>
    <n v="298.10000000000002"/>
    <n v="295"/>
    <n v="421.09"/>
    <n v="522.70000000000005"/>
    <n v="525"/>
    <n v="433.64"/>
    <n v="570"/>
    <n v="570"/>
    <n v="1100"/>
    <n v="1100"/>
    <n v="-0.13956289795215968"/>
    <n v="2.6900369003690034"/>
    <n v="2.7288135593220337"/>
    <n v="-0.5250421525089648"/>
    <n v="1.1044576238760282"/>
    <n v="1.0952380952380953"/>
    <n v="-0.53878793469237152"/>
    <n v="0.92982456140350878"/>
    <n v="0.92982456140350878"/>
    <n v="0"/>
    <n v="0"/>
    <n v="855.72"/>
    <n v="860.25"/>
    <n v="865"/>
    <n v="1100"/>
    <n v="1147.0899999999999"/>
    <n v="1150"/>
    <n v="1114.93"/>
    <n v="1184.79"/>
    <n v="1184.79"/>
    <n v="1531.86"/>
    <n v="1531.86"/>
    <n v="0.27157247697845072"/>
    <n v="0.59824469630921251"/>
    <n v="0.58946820809248568"/>
    <n v="-1.0809090909091001E-2"/>
    <n v="0.19858947423480303"/>
    <n v="0.19555652173913052"/>
    <n v="-2.4055321858771548E-2"/>
    <n v="0.16045037517197153"/>
    <n v="0.16045037517197153"/>
    <n v="-0.10247019962659761"/>
    <n v="-0.10247019962659761"/>
    <n v="56"/>
    <n v="44"/>
    <n v="10"/>
    <n v="9"/>
    <n v="10"/>
    <n v="9"/>
    <s v="No star"/>
    <s v="3 star"/>
    <s v="3 star"/>
    <s v="ODF"/>
    <s v="ODF++"/>
    <s v="ODF++"/>
    <n v="965.34"/>
    <n v="1500"/>
    <n v="64.36"/>
    <n v="200"/>
    <n v="1500"/>
    <n v="13.33"/>
    <n v="1234.78"/>
    <n v="1500"/>
    <n v="82.32"/>
    <n v="1088.1099999999999"/>
    <n v="1500"/>
    <n v="72.540000000000006"/>
    <n v="3488.23"/>
    <n v="6000"/>
    <n v="58.14"/>
    <n v="1988.36"/>
    <n v="2400"/>
    <n v="0.82848333333333324"/>
    <x v="147"/>
    <n v="1988.36"/>
    <n v="2400"/>
    <n v="0.82848333333333324"/>
    <x v="147"/>
    <n v="1374.89"/>
    <n v="1800"/>
    <n v="0.76382777777777788"/>
    <x v="147"/>
    <n v="1374.89"/>
    <n v="1800"/>
    <n v="0.76382777777777788"/>
    <x v="147"/>
    <n v="1100"/>
    <n v="1800"/>
    <n v="0.61111111111111116"/>
    <x v="141"/>
    <n v="1100"/>
    <n v="1800"/>
    <n v="0.61111111111111116"/>
    <n v="0.24645717806531114"/>
    <n v="4463.25"/>
    <n v="6000"/>
    <n v="74.39"/>
    <n v="4463.25"/>
    <n v="6000"/>
    <n v="74.387499999999989"/>
    <n v="1165.3399999999999"/>
    <n v="3000"/>
    <n v="38.840000000000003"/>
    <n v="3088.36"/>
    <n v="4200"/>
    <n v="73.53"/>
    <n v="3088.36"/>
    <n v="4200"/>
    <n v="73.532380952380962"/>
  </r>
  <r>
    <n v="149"/>
    <x v="148"/>
    <x v="15"/>
    <s v="Konkan"/>
    <n v="6421"/>
    <x v="3"/>
    <n v="2214"/>
    <n v="2072"/>
    <n v="2072"/>
    <n v="3325"/>
    <n v="3178"/>
    <n v="3178"/>
    <n v="3070.1"/>
    <n v="2928.3"/>
    <n v="2928.3"/>
    <n v="4349.2"/>
    <n v="4349.2"/>
    <n v="0.61426377597109305"/>
    <n v="0.48900096525096526"/>
    <n v="0.48900096525096526"/>
    <n v="7.4881203007518798E-2"/>
    <n v="-2.9197608558842028E-2"/>
    <n v="-2.9197608558842028E-2"/>
    <n v="0.16412494707012804"/>
    <n v="5.358399071133417E-2"/>
    <n v="5.358399071133417E-2"/>
    <n v="-0.29062586222753606"/>
    <n v="-0.29062586222753606"/>
    <n v="306.24"/>
    <n v="913.6"/>
    <n v="915"/>
    <n v="706.64"/>
    <n v="1509.3"/>
    <n v="1509.3"/>
    <n v="593.21"/>
    <n v="1412.08"/>
    <n v="1412.08"/>
    <n v="1984.11"/>
    <n v="1984.11"/>
    <n v="1.405531609195402"/>
    <n v="0.84205341506129605"/>
    <n v="0.83923497267759573"/>
    <n v="4.2496886674968828E-2"/>
    <n v="0.11502020804346395"/>
    <n v="0.11502020804346395"/>
    <n v="0.24183678629827535"/>
    <n v="0.1917880006798483"/>
    <n v="0.1917880006798483"/>
    <n v="-0.15181113950335406"/>
    <n v="-0.1518111395033540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0614920768475665"/>
    <n v="0.28138331880267359"/>
    <n v="0.27434682080924849"/>
    <n v="9.3881818181818164E-2"/>
    <n v="-3.9037913328509512E-2"/>
    <n v="-4.1469565217391355E-2"/>
    <n v="0.13886706734182011"/>
    <n v="3.7653792207547707E-2"/>
    <n v="3.7653792207547707E-2"/>
    <n v="-0.25767870972086609"/>
    <n v="-0.25767870972086609"/>
    <n v="59"/>
    <n v="41"/>
    <n v="129"/>
    <n v="70"/>
    <n v="129"/>
    <n v="70"/>
    <s v="No star"/>
    <s v="No star"/>
    <s v="No star"/>
    <s v="ODF+"/>
    <s v="ODF+"/>
    <s v="ODF+"/>
    <n v="736.67"/>
    <n v="1500"/>
    <n v="49.11"/>
    <n v="300"/>
    <n v="1500"/>
    <n v="20"/>
    <n v="1334.04"/>
    <n v="1500"/>
    <n v="88.94"/>
    <n v="1203.27"/>
    <n v="1500"/>
    <n v="80.22"/>
    <n v="3573.98"/>
    <n v="6000"/>
    <n v="59.57"/>
    <n v="1682.9"/>
    <n v="2400"/>
    <n v="0.70120833333333332"/>
    <x v="148"/>
    <n v="1682.9"/>
    <n v="2400"/>
    <n v="0.70120833333333332"/>
    <x v="148"/>
    <n v="1102.31"/>
    <n v="1800"/>
    <n v="0.61239444444444446"/>
    <x v="148"/>
    <n v="1102.31"/>
    <n v="1800"/>
    <n v="0.61239444444444446"/>
    <x v="148"/>
    <n v="300"/>
    <n v="1800"/>
    <n v="0.16666666666666666"/>
    <x v="142"/>
    <n v="300"/>
    <n v="1800"/>
    <n v="0.16666666666666666"/>
    <n v="9.7238113450948238E-2"/>
    <n v="3085.21"/>
    <n v="6000"/>
    <n v="51.42"/>
    <n v="3085.21"/>
    <n v="6000"/>
    <n v="51.420166666666667"/>
    <n v="1036.67"/>
    <n v="3000"/>
    <n v="34.56"/>
    <n v="1982.9"/>
    <n v="4200"/>
    <n v="47.21"/>
    <n v="1982.9"/>
    <n v="4200"/>
    <n v="47.211904761904769"/>
  </r>
  <r>
    <n v="150"/>
    <x v="149"/>
    <x v="15"/>
    <s v="Konkan"/>
    <n v="71141"/>
    <x v="1"/>
    <n v="2214"/>
    <n v="2072"/>
    <n v="2072"/>
    <n v="3325"/>
    <n v="3178"/>
    <n v="3178"/>
    <n v="3595.3"/>
    <n v="3469.2"/>
    <n v="3469.2"/>
    <n v="4328.8"/>
    <n v="4328.8"/>
    <n v="0.83285907859078578"/>
    <n v="1.0997538610038609"/>
    <n v="1.0997538610038609"/>
    <n v="0.22043609022556385"/>
    <n v="0.36900251730648193"/>
    <n v="0.36900251730648193"/>
    <n v="0.12868189024559831"/>
    <n v="0.25409028017986851"/>
    <n v="0.25409028017986851"/>
    <n v="5.0568286823136702E-3"/>
    <n v="5.0568286823136702E-3"/>
    <n v="306.24"/>
    <n v="913.6"/>
    <n v="915"/>
    <n v="706.64"/>
    <n v="1509.3"/>
    <n v="1509.3"/>
    <n v="829.22"/>
    <n v="1623.2"/>
    <n v="1623.2"/>
    <n v="1999.6"/>
    <n v="1999.6"/>
    <n v="2.7652168234064782"/>
    <n v="1.1959063047285463"/>
    <n v="1.1925464480874317"/>
    <n v="0.63175025472659341"/>
    <n v="0.32921221758431068"/>
    <n v="0.32921221758431068"/>
    <n v="0.39053568413689965"/>
    <n v="0.23594135041892558"/>
    <n v="0.23594135041892558"/>
    <n v="3.2906581316264026E-3"/>
    <n v="3.2906581316264026E-3"/>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n v="0.82699973425458395"/>
    <n v="0"/>
    <n v="0"/>
    <n v="855.72"/>
    <n v="860.25"/>
    <n v="865"/>
    <n v="1100"/>
    <n v="1147.0899999999999"/>
    <n v="1150"/>
    <n v="1163.58"/>
    <n v="1243.93"/>
    <n v="1243.93"/>
    <n v="1508.87"/>
    <n v="1508.87"/>
    <n v="0.30286776048240088"/>
    <n v="0.44668410345829701"/>
    <n v="0.43873988439306355"/>
    <n v="1.3536363636363727E-2"/>
    <n v="8.4927948112179588E-2"/>
    <n v="8.2182608695652165E-2"/>
    <n v="-4.184499561697505E-2"/>
    <n v="4.6626417885244927E-4"/>
    <n v="4.6626417885244927E-4"/>
    <n v="-0.17520396057977156"/>
    <n v="-0.17520396057977156"/>
    <n v="13"/>
    <n v="13"/>
    <n v="5"/>
    <n v="5"/>
    <n v="5"/>
    <n v="5"/>
    <s v="1 star"/>
    <s v="3 star"/>
    <s v="3 star"/>
    <s v="ODF+"/>
    <s v="ODF++"/>
    <s v="ODF++"/>
    <n v="1153.06"/>
    <n v="1500"/>
    <n v="76.87"/>
    <n v="500"/>
    <n v="1500"/>
    <n v="33.33"/>
    <n v="1290"/>
    <n v="1500"/>
    <n v="86"/>
    <n v="1114.8900000000001"/>
    <n v="1500"/>
    <n v="74.33"/>
    <n v="4057.95"/>
    <n v="6000"/>
    <n v="67.63"/>
    <n v="2006.18"/>
    <n v="2400"/>
    <n v="0.83590833333333336"/>
    <x v="149"/>
    <n v="2006.18"/>
    <n v="2400"/>
    <n v="0.83590833333333336"/>
    <x v="149"/>
    <n v="1244.51"/>
    <n v="1800"/>
    <n v="0.69139444444444442"/>
    <x v="149"/>
    <n v="1244.51"/>
    <n v="1800"/>
    <n v="0.69139444444444442"/>
    <x v="149"/>
    <n v="1100"/>
    <n v="1800"/>
    <n v="0.61111111111111116"/>
    <x v="143"/>
    <n v="1100"/>
    <n v="1800"/>
    <n v="0.61111111111111116"/>
    <n v="0.25283345860081968"/>
    <n v="4350.6899999999996"/>
    <n v="6000"/>
    <n v="72.510000000000005"/>
    <n v="4350.6899999999996"/>
    <n v="6000"/>
    <n v="72.511499999999998"/>
    <n v="1653.06"/>
    <n v="3000"/>
    <n v="55.1"/>
    <n v="3106.18"/>
    <n v="4200"/>
    <n v="73.959999999999994"/>
    <n v="3106.18"/>
    <n v="4200"/>
    <n v="73.956666666666663"/>
  </r>
  <r>
    <n v="151"/>
    <x v="150"/>
    <x v="15"/>
    <s v="Konkan"/>
    <n v="27536"/>
    <x v="2"/>
    <n v="2214"/>
    <n v="2072"/>
    <n v="2072"/>
    <n v="3325"/>
    <n v="3178"/>
    <n v="3178"/>
    <n v="3400"/>
    <n v="3298.6"/>
    <n v="3298.6"/>
    <n v="4601.3999999999996"/>
    <n v="4601.3999999999996"/>
    <n v="1.0137533875338753"/>
    <n v="1.005530888030888"/>
    <n v="1.005530888030888"/>
    <n v="0.34088721804511274"/>
    <n v="0.30757079924480807"/>
    <n v="0.30757079924480807"/>
    <n v="0.31130882352941169"/>
    <n v="0.25976474868125876"/>
    <n v="0.25976474868125876"/>
    <n v="-9.6913982700917028E-2"/>
    <n v="-9.6913982700917028E-2"/>
    <n v="306.24"/>
    <n v="913.6"/>
    <n v="915"/>
    <n v="706.64"/>
    <n v="1509.3"/>
    <n v="1509.3"/>
    <n v="737.03"/>
    <n v="1543.8"/>
    <n v="1543.8"/>
    <n v="2033.9"/>
    <n v="2033.9"/>
    <n v="2.201182079414838"/>
    <n v="1.0660901926444832"/>
    <n v="1.0629289617486337"/>
    <n v="0.38731178535039068"/>
    <n v="0.25063274365599947"/>
    <n v="0.25063274365599947"/>
    <n v="0.3301086794296027"/>
    <n v="0.22268428552921363"/>
    <n v="0.22268428552921363"/>
    <n v="-7.1940606716161148E-2"/>
    <n v="-7.1940606716161148E-2"/>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n v="0.22807017543859648"/>
    <n v="-0.36363636363636365"/>
    <n v="-0.36363636363636365"/>
    <n v="855.72"/>
    <n v="860.25"/>
    <n v="865"/>
    <n v="1100"/>
    <n v="1147.0899999999999"/>
    <n v="1150"/>
    <n v="1114.93"/>
    <n v="1184.79"/>
    <n v="1184.79"/>
    <n v="1531.86"/>
    <n v="1531.86"/>
    <n v="0.49361940821764111"/>
    <n v="0.82258645742516723"/>
    <n v="0.81257803468208101"/>
    <n v="0.16192727272727261"/>
    <n v="0.36683259378078459"/>
    <n v="0.36337391304347838"/>
    <n v="0.14636793341285984"/>
    <n v="0.32334000118164413"/>
    <n v="0.32334000118164413"/>
    <n v="2.35138981369056E-2"/>
    <n v="2.35138981369056E-2"/>
    <n v="13"/>
    <n v="12"/>
    <n v="17"/>
    <n v="16"/>
    <n v="17"/>
    <n v="16"/>
    <s v="1 star"/>
    <s v="1 star"/>
    <s v="1 star"/>
    <s v="ODF++"/>
    <s v="ODF++"/>
    <s v="ODF++"/>
    <n v="980.33"/>
    <n v="1500"/>
    <n v="65.36"/>
    <n v="700"/>
    <n v="1500"/>
    <n v="46.67"/>
    <n v="1500"/>
    <n v="1500"/>
    <n v="100"/>
    <n v="1278.1199999999999"/>
    <n v="1500"/>
    <n v="85.21"/>
    <n v="4458.45"/>
    <n v="6000"/>
    <n v="74.31"/>
    <n v="1887.58"/>
    <n v="2400"/>
    <n v="0.78649166666666659"/>
    <x v="150"/>
    <n v="1887.58"/>
    <n v="2400"/>
    <n v="0.78649166666666659"/>
    <x v="150"/>
    <n v="1567.88"/>
    <n v="1800"/>
    <n v="0.87104444444444451"/>
    <x v="150"/>
    <n v="1567.88"/>
    <n v="1800"/>
    <n v="0.87104444444444451"/>
    <x v="150"/>
    <n v="700"/>
    <n v="1800"/>
    <n v="0.3888888888888889"/>
    <x v="144"/>
    <n v="700"/>
    <n v="1800"/>
    <n v="0.3888888888888889"/>
    <n v="0.16845307138078575"/>
    <n v="4155.46"/>
    <n v="6000"/>
    <n v="69.260000000000005"/>
    <n v="4155.46"/>
    <n v="6000"/>
    <n v="69.257666666666665"/>
    <n v="1680.33"/>
    <n v="3000"/>
    <n v="56.01"/>
    <n v="2587.58"/>
    <n v="4200"/>
    <n v="61.61"/>
    <n v="2587.58"/>
    <n v="4200"/>
    <n v="61.609047619047615"/>
  </r>
  <r>
    <n v="152"/>
    <x v="151"/>
    <x v="15"/>
    <s v="Konkan"/>
    <n v="590"/>
    <x v="3"/>
    <n v="2214"/>
    <n v="2072"/>
    <n v="2072"/>
    <n v="3325"/>
    <n v="3178"/>
    <n v="3178"/>
    <n v="3070.1"/>
    <n v="2928.3"/>
    <n v="2928.3"/>
    <n v="4349.2"/>
    <n v="4349.2"/>
    <n v="0.25966576332429997"/>
    <n v="0.36191119691119694"/>
    <n v="0.36191119691119694"/>
    <n v="-0.16123308270676689"/>
    <n v="-0.11205789804908745"/>
    <n v="-0.11205789804908745"/>
    <n v="-9.1593107716360977E-2"/>
    <n v="-3.6341904859474805E-2"/>
    <n v="-3.6341904859474805E-2"/>
    <n v="-0.35117262944909405"/>
    <n v="-0.35117262944909405"/>
    <n v="306.24"/>
    <n v="913.6"/>
    <n v="915"/>
    <n v="706.64"/>
    <n v="1509.3"/>
    <n v="1509.3"/>
    <n v="593.21"/>
    <n v="1412.08"/>
    <n v="1412.08"/>
    <n v="1984.11"/>
    <n v="1984.11"/>
    <n v="3.634404388714732E-2"/>
    <n v="0.37298598949211892"/>
    <n v="0.37088524590163924"/>
    <n v="-0.55087456130420009"/>
    <n v="-0.16891274100576431"/>
    <n v="-0.16891274100576431"/>
    <n v="-0.46499553277928563"/>
    <n v="-0.11169338847657359"/>
    <n v="-0.11169338847657359"/>
    <n v="-0.36779714834358984"/>
    <n v="-0.3677971483435898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5024774458935158"/>
    <n v="0.47343214181923859"/>
    <n v="0.46534104046242775"/>
    <n v="-0.10519090909090913"/>
    <n v="0.10498740290648517"/>
    <n v="0.10219130434782607"/>
    <n v="-6.8392409256542511E-2"/>
    <n v="0.19317336747277164"/>
    <n v="0.19317336747277164"/>
    <n v="-0.14642243846594166"/>
    <n v="-0.14642243846594166"/>
    <n v="229"/>
    <n v="121"/>
    <n v="212"/>
    <n v="104"/>
    <n v="212"/>
    <n v="104"/>
    <s v="No star"/>
    <s v="No star"/>
    <s v="No star"/>
    <s v="ODF+"/>
    <s v="ODF+"/>
    <s v="ODF+"/>
    <n v="317.37"/>
    <n v="1500"/>
    <n v="21.16"/>
    <n v="300"/>
    <n v="1500"/>
    <n v="20"/>
    <n v="1187.23"/>
    <n v="1500"/>
    <n v="79.150000000000006"/>
    <n v="984.29"/>
    <n v="1500"/>
    <n v="65.62"/>
    <n v="2788.9"/>
    <n v="6000"/>
    <n v="46.48"/>
    <n v="1254.3599999999999"/>
    <n v="2400"/>
    <n v="0.52264999999999995"/>
    <x v="151"/>
    <n v="1254.3599999999999"/>
    <n v="2400"/>
    <n v="0.52264999999999995"/>
    <x v="151"/>
    <n v="1267.52"/>
    <n v="1800"/>
    <n v="0.70417777777777779"/>
    <x v="151"/>
    <n v="1267.52"/>
    <n v="1800"/>
    <n v="0.70417777777777779"/>
    <x v="151"/>
    <n v="300"/>
    <n v="1800"/>
    <n v="0.16666666666666666"/>
    <x v="145"/>
    <n v="300"/>
    <n v="1800"/>
    <n v="0.16666666666666666"/>
    <n v="0.10631210398741264"/>
    <n v="2821.88"/>
    <n v="6000"/>
    <n v="47.03"/>
    <n v="2821.88"/>
    <n v="6000"/>
    <n v="47.031333333333336"/>
    <n v="617.37"/>
    <n v="3000"/>
    <n v="20.58"/>
    <n v="1554.36"/>
    <n v="4200"/>
    <n v="37.01"/>
    <n v="1554.36"/>
    <n v="4200"/>
    <n v="37.008571428571422"/>
  </r>
  <r>
    <n v="153"/>
    <x v="152"/>
    <x v="15"/>
    <s v="Konkan"/>
    <n v="4393"/>
    <x v="3"/>
    <n v="2214"/>
    <n v="2072"/>
    <n v="2072"/>
    <n v="3325"/>
    <n v="3178"/>
    <n v="3178"/>
    <n v="3070.1"/>
    <n v="2928.3"/>
    <n v="2928.3"/>
    <n v="4349.2"/>
    <n v="4349.2"/>
    <n v="1.0773622402890695"/>
    <n v="0.6189623552123551"/>
    <n v="0.6189623552123551"/>
    <n v="0.38324210526315783"/>
    <n v="5.5534927627438571E-2"/>
    <n v="5.5534927627438571E-2"/>
    <n v="0.4980880101625354"/>
    <n v="0.14554178192125108"/>
    <n v="0.14554178192125108"/>
    <n v="-0.22871102731536835"/>
    <n v="-0.22871102731536835"/>
    <n v="306.24"/>
    <n v="913.6"/>
    <n v="915"/>
    <n v="706.64"/>
    <n v="1509.3"/>
    <n v="1509.3"/>
    <n v="593.21"/>
    <n v="1412.08"/>
    <n v="1412.08"/>
    <n v="1984.11"/>
    <n v="1984.11"/>
    <n v="2.5188087774294665"/>
    <n v="0.96200744308231168"/>
    <n v="0.95900546448087431"/>
    <n v="0.52496320615872283"/>
    <n v="0.18763002716491092"/>
    <n v="0.18763002716491092"/>
    <n v="0.81655737428566588"/>
    <n v="0.2693969180216419"/>
    <n v="0.2693969180216419"/>
    <n v="-9.6577306701745316E-2"/>
    <n v="-9.6577306701745316E-2"/>
    <n v="232.44"/>
    <n v="298.10000000000002"/>
    <n v="295"/>
    <n v="421.09"/>
    <n v="522.70000000000005"/>
    <n v="525"/>
    <n v="365.77"/>
    <n v="453.88"/>
    <n v="453.88"/>
    <n v="1100"/>
    <n v="1100"/>
    <n v="2.871966959215281"/>
    <n v="6.3737001006372931E-3"/>
    <n v="1.6949152542372881E-2"/>
    <n v="1.1373103137096583"/>
    <n v="-0.42605701167017412"/>
    <n v="-0.42857142857142855"/>
    <n v="1.4605626486589935"/>
    <n v="-0.33903234335066534"/>
    <n v="-0.33903234335066534"/>
    <n v="-0.72727272727272729"/>
    <n v="-0.72727272727272729"/>
    <n v="855.72"/>
    <n v="860.25"/>
    <n v="865"/>
    <n v="1100"/>
    <n v="1147.0899999999999"/>
    <n v="1150"/>
    <n v="1056.55"/>
    <n v="1062.31"/>
    <n v="1062.31"/>
    <n v="1484.95"/>
    <n v="1484.95"/>
    <n v="0.57996774645912208"/>
    <n v="0.46701540249927348"/>
    <n v="0.45895953757225433"/>
    <n v="0.2291"/>
    <n v="0.10017522600667784"/>
    <n v="9.7391304347826085E-2"/>
    <n v="0.27964601769911507"/>
    <n v="0.18797714414813008"/>
    <n v="0.18797714414813008"/>
    <n v="-0.15013973534462444"/>
    <n v="-0.15013973534462444"/>
    <n v="8"/>
    <n v="7"/>
    <n v="64"/>
    <n v="47"/>
    <n v="64"/>
    <n v="47"/>
    <s v="3 star"/>
    <s v="No star"/>
    <s v="No star"/>
    <s v="ODF+"/>
    <s v="ODF+"/>
    <s v="ODF+"/>
    <n v="1077.5999999999999"/>
    <n v="1500"/>
    <n v="71.84"/>
    <n v="900"/>
    <n v="1500"/>
    <n v="60"/>
    <n v="1269.67"/>
    <n v="1500"/>
    <n v="84.64"/>
    <n v="1352.01"/>
    <n v="1500"/>
    <n v="90.13"/>
    <n v="4599.28"/>
    <n v="6000"/>
    <n v="76.650000000000006"/>
    <n v="1792.49"/>
    <n v="2400"/>
    <n v="0.74687083333333337"/>
    <x v="152"/>
    <n v="1792.49"/>
    <n v="2400"/>
    <n v="0.74687083333333337"/>
    <x v="152"/>
    <n v="1262"/>
    <n v="1800"/>
    <n v="0.70111111111111113"/>
    <x v="152"/>
    <n v="1262"/>
    <n v="1800"/>
    <n v="0.70111111111111113"/>
    <x v="152"/>
    <n v="300"/>
    <n v="1800"/>
    <n v="0.16666666666666666"/>
    <x v="146"/>
    <n v="300"/>
    <n v="1800"/>
    <n v="0.16666666666666666"/>
    <n v="8.9432372730280915E-2"/>
    <n v="3354.49"/>
    <n v="6000"/>
    <n v="55.91"/>
    <n v="3354.49"/>
    <n v="6000"/>
    <n v="55.908166666666659"/>
    <n v="1977.6"/>
    <n v="3000"/>
    <n v="65.92"/>
    <n v="2092.4899999999998"/>
    <n v="4200"/>
    <n v="49.82"/>
    <n v="2092.4899999999998"/>
    <n v="4200"/>
    <n v="49.821190476190466"/>
  </r>
  <r>
    <n v="154"/>
    <x v="153"/>
    <x v="15"/>
    <s v="Konkan"/>
    <n v="9679"/>
    <x v="3"/>
    <n v="2214"/>
    <n v="2072"/>
    <n v="2072"/>
    <n v="3325"/>
    <n v="3178"/>
    <n v="3178"/>
    <n v="3070.1"/>
    <n v="2928.3"/>
    <n v="2928.3"/>
    <n v="4349.2"/>
    <n v="4349.2"/>
    <n v="0.22163956639566398"/>
    <n v="0.36326737451737456"/>
    <n v="0.36326737451737456"/>
    <n v="-0.18655338345864661"/>
    <n v="-0.11117369414726241"/>
    <n v="-0.11117369414726241"/>
    <n v="-0.11901566724210934"/>
    <n v="-3.5382303725711203E-2"/>
    <n v="-3.5382303725711203E-2"/>
    <n v="-0.3505265336153775"/>
    <n v="-0.3505265336153775"/>
    <n v="306.24"/>
    <n v="913.6"/>
    <n v="915"/>
    <n v="706.64"/>
    <n v="1509.3"/>
    <n v="1509.3"/>
    <n v="593.21"/>
    <n v="1412.08"/>
    <n v="1412.08"/>
    <n v="1984.11"/>
    <n v="1984.11"/>
    <n v="-0.15625000000000008"/>
    <n v="0.44747154115586696"/>
    <n v="0.445256830601093"/>
    <n v="-0.63433997509339979"/>
    <n v="-0.12382561452328886"/>
    <n v="-0.12382561452328886"/>
    <n v="-0.56442069418924168"/>
    <n v="-6.3502067871508597E-2"/>
    <n v="-6.3502067871508597E-2"/>
    <n v="-0.33349965475704463"/>
    <n v="-0.3334996547570446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5963165521432246"/>
    <n v="0.39759372275501303"/>
    <n v="0.38991907514450863"/>
    <n v="-9.7890909090909042E-2"/>
    <n v="4.8113051286298426E-2"/>
    <n v="4.5460869565217367E-2"/>
    <n v="-6.0792201031659561E-2"/>
    <n v="0.13176003238226133"/>
    <n v="0.13176003238226133"/>
    <n v="-0.1903565776625476"/>
    <n v="-0.1903565776625476"/>
    <n v="258"/>
    <n v="134"/>
    <n v="209"/>
    <n v="103"/>
    <n v="209"/>
    <n v="103"/>
    <s v="No star"/>
    <s v="No star"/>
    <s v="No star"/>
    <s v="ODF+"/>
    <s v="ODF+"/>
    <s v="ODF+"/>
    <n v="258.39"/>
    <n v="1500"/>
    <n v="17.23"/>
    <n v="300"/>
    <n v="1500"/>
    <n v="20"/>
    <n v="1154"/>
    <n v="1500"/>
    <n v="76.930000000000007"/>
    <n v="992.32"/>
    <n v="1500"/>
    <n v="66.150000000000006"/>
    <n v="2704.71"/>
    <n v="6000"/>
    <n v="45.08"/>
    <n v="1322.41"/>
    <n v="2400"/>
    <n v="0.55100416666666674"/>
    <x v="153"/>
    <n v="1322.41"/>
    <n v="2400"/>
    <n v="0.55100416666666674"/>
    <x v="153"/>
    <n v="1202.28"/>
    <n v="1800"/>
    <n v="0.66793333333333327"/>
    <x v="153"/>
    <n v="1202.28"/>
    <n v="1800"/>
    <n v="0.66793333333333327"/>
    <x v="153"/>
    <n v="300"/>
    <n v="1800"/>
    <n v="0.16666666666666666"/>
    <x v="147"/>
    <n v="300"/>
    <n v="1800"/>
    <n v="0.16666666666666666"/>
    <n v="0.10620634476703639"/>
    <n v="2824.69"/>
    <n v="6000"/>
    <n v="47.08"/>
    <n v="2824.69"/>
    <n v="6000"/>
    <n v="47.078166666666668"/>
    <n v="558.39"/>
    <n v="3000"/>
    <n v="18.61"/>
    <n v="1622.41"/>
    <n v="4200"/>
    <n v="38.630000000000003"/>
    <n v="1622.41"/>
    <n v="4200"/>
    <n v="38.628809523809529"/>
  </r>
  <r>
    <n v="155"/>
    <x v="154"/>
    <x v="15"/>
    <s v="Konkan"/>
    <n v="12216"/>
    <x v="3"/>
    <n v="2214"/>
    <n v="2072"/>
    <n v="2072"/>
    <n v="3325"/>
    <n v="3178"/>
    <n v="3178"/>
    <n v="3070.1"/>
    <n v="2928.3"/>
    <n v="2928.3"/>
    <n v="4349.2"/>
    <n v="4349.2"/>
    <n v="0.64757452574525742"/>
    <n v="0.87893822393822385"/>
    <n v="0.87893822393822385"/>
    <n v="9.7061654135338349E-2"/>
    <n v="0.22503461296412833"/>
    <n v="0.22503461296412833"/>
    <n v="0.18814696589687638"/>
    <n v="0.32949492879827874"/>
    <n v="0.32949492879827874"/>
    <n v="-0.10485606548330727"/>
    <n v="-0.10485606548330727"/>
    <n v="306.24"/>
    <n v="913.6"/>
    <n v="915"/>
    <n v="706.64"/>
    <n v="1509.3"/>
    <n v="1509.3"/>
    <n v="593.21"/>
    <n v="1412.08"/>
    <n v="1412.08"/>
    <n v="1984.11"/>
    <n v="1984.11"/>
    <n v="1.7981648380355275"/>
    <n v="0.96559763572679502"/>
    <n v="0.9625901639344262"/>
    <n v="0.21265425110381522"/>
    <n v="0.18980322003577821"/>
    <n v="0.18980322003577821"/>
    <n v="0.44453060467625277"/>
    <n v="0.27171973259305426"/>
    <n v="0.27171973259305426"/>
    <n v="-9.4924172550916994E-2"/>
    <n v="-9.4924172550916994E-2"/>
    <n v="232.44"/>
    <n v="298.10000000000002"/>
    <n v="295"/>
    <n v="421.09"/>
    <n v="522.70000000000005"/>
    <n v="525"/>
    <n v="365.77"/>
    <n v="453.88"/>
    <n v="453.88"/>
    <n v="1100"/>
    <n v="1100"/>
    <n v="0.29065565307176044"/>
    <n v="1.3482053002348204"/>
    <n v="1.3728813559322033"/>
    <n v="-0.2875632287634472"/>
    <n v="0.33920030610292701"/>
    <n v="0.33333333333333331"/>
    <n v="-0.17981245044700217"/>
    <n v="0.54225786551511412"/>
    <n v="0.54225786551511412"/>
    <n v="-0.36363636363636365"/>
    <n v="-0.36363636363636365"/>
    <n v="855.72"/>
    <n v="860.25"/>
    <n v="865"/>
    <n v="1100"/>
    <n v="1147.0899999999999"/>
    <n v="1150"/>
    <n v="1056.55"/>
    <n v="1062.31"/>
    <n v="1062.31"/>
    <n v="1484.95"/>
    <n v="1484.95"/>
    <n v="0.3877787126630205"/>
    <n v="0.62439988375472255"/>
    <n v="0.61547976878612731"/>
    <n v="7.9590909090909046E-2"/>
    <n v="0.21820432572858295"/>
    <n v="0.21512173913043486"/>
    <n v="0.12398845298376793"/>
    <n v="0.31542581732262726"/>
    <n v="0.31542581732262726"/>
    <n v="-5.8964948314758035E-2"/>
    <n v="-5.8964948314758035E-2"/>
    <n v="50"/>
    <n v="35"/>
    <n v="23"/>
    <n v="22"/>
    <n v="23"/>
    <n v="22"/>
    <s v="No star"/>
    <s v="1 star"/>
    <s v="1 star"/>
    <s v="ODF+"/>
    <s v="ODF++"/>
    <s v="ODF++"/>
    <n v="856.91"/>
    <n v="1500"/>
    <n v="57.13"/>
    <n v="300"/>
    <n v="1500"/>
    <n v="20"/>
    <n v="1303.26"/>
    <n v="1500"/>
    <n v="86.88"/>
    <n v="1187.55"/>
    <n v="1500"/>
    <n v="79.17"/>
    <n v="3647.73"/>
    <n v="6000"/>
    <n v="60.8"/>
    <n v="1795.77"/>
    <n v="2400"/>
    <n v="0.7482375"/>
    <x v="154"/>
    <n v="1795.77"/>
    <n v="2400"/>
    <n v="0.7482375"/>
    <x v="154"/>
    <n v="1397.39"/>
    <n v="1800"/>
    <n v="0.77632777777777784"/>
    <x v="154"/>
    <n v="1397.39"/>
    <n v="1800"/>
    <n v="0.77632777777777784"/>
    <x v="154"/>
    <n v="700"/>
    <n v="1800"/>
    <n v="0.3888888888888889"/>
    <x v="148"/>
    <n v="700"/>
    <n v="1800"/>
    <n v="0.3888888888888889"/>
    <n v="0.17980252545490039"/>
    <n v="3893.16"/>
    <n v="6000"/>
    <n v="64.89"/>
    <n v="3893.16"/>
    <n v="6000"/>
    <n v="64.885999999999996"/>
    <n v="1156.9100000000001"/>
    <n v="3000"/>
    <n v="38.56"/>
    <n v="2495.77"/>
    <n v="4200"/>
    <n v="59.42"/>
    <n v="2495.77"/>
    <n v="4200"/>
    <n v="59.423095238095236"/>
  </r>
  <r>
    <n v="156"/>
    <x v="155"/>
    <x v="15"/>
    <s v="Konkan"/>
    <n v="1120547"/>
    <x v="4"/>
    <n v="2214"/>
    <n v="2072"/>
    <n v="2072"/>
    <n v="3325"/>
    <n v="3178"/>
    <n v="3178"/>
    <n v="4176.7"/>
    <n v="4089.2"/>
    <n v="4089.2"/>
    <n v="4089.2"/>
    <n v="4089.2"/>
    <n v="1.4696883468834689"/>
    <n v="1.5616216216216217"/>
    <n v="1.5616216216216217"/>
    <n v="0.64447819548872187"/>
    <n v="0.6701321585903085"/>
    <n v="0.6701321585903085"/>
    <n v="0.30914118801924978"/>
    <n v="0.29797515406436481"/>
    <n v="0.29797515406436481"/>
    <n v="0.29797515406436481"/>
    <n v="0.29797515406436481"/>
    <n v="306.24"/>
    <n v="913.6"/>
    <n v="915"/>
    <n v="706.64"/>
    <n v="1509.3"/>
    <n v="1509.3"/>
    <n v="1129.3"/>
    <n v="1955.8"/>
    <n v="1955.8"/>
    <n v="1955.8"/>
    <n v="1955.8"/>
    <n v="3.483672936259143"/>
    <n v="1.311766637478109"/>
    <n v="1.3082295081967215"/>
    <n v="0.94311106079474694"/>
    <n v="0.39934406678592743"/>
    <n v="0.39934406678592743"/>
    <n v="0.21586823696094926"/>
    <n v="7.9880355864607955E-2"/>
    <n v="7.9880355864607955E-2"/>
    <n v="7.9880355864607955E-2"/>
    <n v="7.9880355864607955E-2"/>
    <n v="232.44"/>
    <n v="298.10000000000002"/>
    <n v="295"/>
    <n v="421.09"/>
    <n v="522.70000000000005"/>
    <n v="525"/>
    <n v="710"/>
    <n v="730"/>
    <n v="730"/>
    <n v="730"/>
    <n v="730"/>
    <n v="4.592841163310962"/>
    <n v="4.3673264005367329"/>
    <n v="4.4237288135593218"/>
    <n v="2.0872260086917289"/>
    <n v="2.0610292710924045"/>
    <n v="2.0476190476190474"/>
    <n v="0.83098591549295775"/>
    <n v="1.1917808219178083"/>
    <n v="1.1917808219178083"/>
    <n v="1.1917808219178083"/>
    <n v="1.1917808219178083"/>
    <n v="855.72"/>
    <n v="860.25"/>
    <n v="865"/>
    <n v="1100"/>
    <n v="1147.0899999999999"/>
    <n v="1150"/>
    <n v="1120.1199999999999"/>
    <n v="1403.44"/>
    <n v="1403.44"/>
    <n v="1403.44"/>
    <n v="1403.44"/>
    <n v="0.5516757817977842"/>
    <n v="0.85486777099680333"/>
    <n v="0.84468208092485564"/>
    <n v="0.20709090909090905"/>
    <n v="0.39104167937999651"/>
    <n v="0.38752173913043486"/>
    <n v="0.18540870621004898"/>
    <n v="0.13695633586045719"/>
    <n v="0.13695633586045719"/>
    <n v="0.13695633586045719"/>
    <n v="0.13695633586045719"/>
    <n v="3"/>
    <n v="1"/>
    <n v="4"/>
    <n v="1"/>
    <n v="4"/>
    <n v="1"/>
    <s v="5 star"/>
    <s v="5 star"/>
    <s v="5 star"/>
    <s v="ODF++"/>
    <s v="Water Plus"/>
    <s v="Water Plus"/>
    <n v="1373.08"/>
    <n v="1500"/>
    <n v="91.54"/>
    <n v="1300"/>
    <n v="1500"/>
    <n v="86.67"/>
    <n v="1467"/>
    <n v="1500"/>
    <n v="97.8"/>
    <n v="1327.8"/>
    <n v="1500"/>
    <n v="88.52"/>
    <n v="5467.89"/>
    <n v="6000"/>
    <n v="91.13"/>
    <n v="2112.0300000000002"/>
    <n v="2400"/>
    <n v="0.88001250000000009"/>
    <x v="155"/>
    <n v="2112.0300000000002"/>
    <n v="2400"/>
    <n v="0.88001250000000009"/>
    <x v="155"/>
    <n v="1595.65"/>
    <n v="1800"/>
    <n v="0.88647222222222233"/>
    <x v="155"/>
    <n v="1595.65"/>
    <n v="1800"/>
    <n v="0.88647222222222233"/>
    <x v="155"/>
    <n v="1600"/>
    <n v="1800"/>
    <n v="0.88888888888888884"/>
    <x v="149"/>
    <n v="1600"/>
    <n v="1800"/>
    <n v="0.88888888888888884"/>
    <n v="0.30144997437675214"/>
    <n v="5307.68"/>
    <n v="6000"/>
    <n v="88.46"/>
    <n v="5307.68"/>
    <n v="6000"/>
    <n v="88.461333333333343"/>
    <n v="2673.08"/>
    <n v="3000"/>
    <n v="89.1"/>
    <n v="3712.03"/>
    <n v="4200"/>
    <n v="88.38"/>
    <n v="3712.03"/>
    <n v="4200"/>
    <n v="88.381666666666675"/>
  </r>
  <r>
    <n v="157"/>
    <x v="156"/>
    <x v="15"/>
    <s v="Konkan"/>
    <n v="180020"/>
    <x v="0"/>
    <n v="2214"/>
    <n v="2072"/>
    <n v="2072"/>
    <n v="3325"/>
    <n v="3178"/>
    <n v="3178"/>
    <n v="3878.5"/>
    <n v="3782.7"/>
    <n v="3782.7"/>
    <n v="4344.1000000000004"/>
    <n v="4344.1000000000004"/>
    <n v="1.0775700090334235"/>
    <n v="1.0098938223938223"/>
    <n v="1.0098938223938223"/>
    <n v="0.38338045112781949"/>
    <n v="0.31041535556954059"/>
    <n v="0.31041535556954059"/>
    <n v="0.18595848910661333"/>
    <n v="0.10093319586538721"/>
    <n v="0.10093319586538721"/>
    <n v="-4.1343431320641867E-2"/>
    <n v="-4.1343431320641867E-2"/>
    <n v="306.24"/>
    <n v="913.6"/>
    <n v="915"/>
    <n v="706.64"/>
    <n v="1509.3"/>
    <n v="1509.3"/>
    <n v="948.15"/>
    <n v="1786.5"/>
    <n v="1786.5"/>
    <n v="2014.9"/>
    <n v="2014.9"/>
    <n v="2.7320728840125392"/>
    <n v="0.91995402802101567"/>
    <n v="0.91701639344262287"/>
    <n v="0.61738650515113791"/>
    <n v="0.16217451798847146"/>
    <n v="0.16217451798847146"/>
    <n v="0.20541053630754638"/>
    <n v="-1.8152812762384587E-2"/>
    <n v="-1.8152812762384587E-2"/>
    <n v="-0.12945059308154258"/>
    <n v="-0.12945059308154258"/>
    <n v="232.44"/>
    <n v="298.10000000000002"/>
    <n v="295"/>
    <n v="421.09"/>
    <n v="522.70000000000005"/>
    <n v="525"/>
    <n v="566.66"/>
    <n v="651.51"/>
    <n v="651.51"/>
    <n v="1020"/>
    <n v="1020"/>
    <n v="2.0115298571674409"/>
    <n v="2.6900369003690034"/>
    <n v="2.7288135593220337"/>
    <n v="0.6623524662186232"/>
    <n v="1.1044576238760282"/>
    <n v="1.0952380952380953"/>
    <n v="0.2353086506900082"/>
    <n v="0.68838544304768923"/>
    <n v="0.68838544304768923"/>
    <n v="7.8431372549019607E-2"/>
    <n v="7.8431372549019607E-2"/>
    <n v="855.72"/>
    <n v="860.25"/>
    <n v="865"/>
    <n v="1100"/>
    <n v="1147.0899999999999"/>
    <n v="1150"/>
    <n v="1201.1099999999999"/>
    <n v="1344.7"/>
    <n v="1344.7"/>
    <n v="1496.04"/>
    <n v="1496.04"/>
    <n v="0.47769130089281536"/>
    <n v="0.52331299040976464"/>
    <n v="0.51494797687861282"/>
    <n v="0.14953636363636363"/>
    <n v="0.1423951041330673"/>
    <n v="0.13950434782608701"/>
    <n v="5.2767856399497229E-2"/>
    <n v="-2.5485238343124845E-2"/>
    <n v="-2.5485238343124845E-2"/>
    <n v="-0.12406753830111487"/>
    <n v="-0.12406753830111487"/>
    <n v="20"/>
    <n v="5"/>
    <n v="27"/>
    <n v="6"/>
    <n v="27"/>
    <n v="6"/>
    <s v="1 star"/>
    <s v="3 star"/>
    <s v="3 star"/>
    <s v="ODF++"/>
    <s v="ODF++"/>
    <s v="ODF++"/>
    <n v="1142.9100000000001"/>
    <n v="1500"/>
    <n v="76.19"/>
    <n v="700"/>
    <n v="1500"/>
    <n v="46.67"/>
    <n v="1492.34"/>
    <n v="1500"/>
    <n v="99.49"/>
    <n v="1264.49"/>
    <n v="1500"/>
    <n v="84.3"/>
    <n v="4599.74"/>
    <n v="6000"/>
    <n v="76.66"/>
    <n v="1754.07"/>
    <n v="2400"/>
    <n v="0.73086249999999997"/>
    <x v="156"/>
    <n v="1754.07"/>
    <n v="2400"/>
    <n v="0.73086249999999997"/>
    <x v="156"/>
    <n v="1310.43"/>
    <n v="1800"/>
    <n v="0.72801666666666676"/>
    <x v="156"/>
    <n v="1310.43"/>
    <n v="1800"/>
    <n v="0.72801666666666676"/>
    <x v="156"/>
    <n v="1100"/>
    <n v="1800"/>
    <n v="0.61111111111111116"/>
    <x v="150"/>
    <n v="1100"/>
    <n v="1800"/>
    <n v="0.61111111111111116"/>
    <n v="0.26413735142273981"/>
    <n v="4164.5"/>
    <n v="6000"/>
    <n v="69.41"/>
    <n v="4164.5"/>
    <n v="6000"/>
    <n v="69.408333333333331"/>
    <n v="1842.91"/>
    <n v="3000"/>
    <n v="61.43"/>
    <n v="2854.07"/>
    <n v="4200"/>
    <n v="67.95"/>
    <n v="2854.07"/>
    <n v="4200"/>
    <n v="67.954047619047614"/>
  </r>
  <r>
    <n v="158"/>
    <x v="157"/>
    <x v="15"/>
    <s v="Konkan"/>
    <n v="37852"/>
    <x v="2"/>
    <n v="2214"/>
    <n v="2072"/>
    <n v="2072"/>
    <n v="3325"/>
    <n v="3178"/>
    <n v="3178"/>
    <n v="3400"/>
    <n v="3298.6"/>
    <n v="3298.6"/>
    <n v="4601.3999999999996"/>
    <n v="4601.3999999999996"/>
    <n v="0.91311653116531177"/>
    <n v="0.85041988416988423"/>
    <n v="0.85041988416988423"/>
    <n v="0.27387669172932338"/>
    <n v="0.20644115796098181"/>
    <n v="0.20644115796098181"/>
    <n v="0.2457764705882354"/>
    <n v="0.16233250469896326"/>
    <n v="0.16233250469896326"/>
    <n v="-0.16676011648628669"/>
    <n v="-0.16676011648628669"/>
    <n v="306.24"/>
    <n v="913.6"/>
    <n v="915"/>
    <n v="706.64"/>
    <n v="1509.3"/>
    <n v="1509.3"/>
    <n v="737.03"/>
    <n v="1543.8"/>
    <n v="1543.8"/>
    <n v="2033.9"/>
    <n v="2033.9"/>
    <n v="2.6450169801462904"/>
    <n v="1.0801335376532399"/>
    <n v="1.0769508196721311"/>
    <n v="0.57965866636476848"/>
    <n v="0.25913337308686157"/>
    <n v="0.25913337308686157"/>
    <n v="0.51452451053552783"/>
    <n v="0.23099494753206382"/>
    <n v="0.23099494753206382"/>
    <n v="-6.563252863955947E-2"/>
    <n v="-6.563252863955947E-2"/>
    <n v="232.44"/>
    <n v="298.10000000000002"/>
    <n v="295"/>
    <n v="421.09"/>
    <n v="522.70000000000005"/>
    <n v="525"/>
    <n v="433.64"/>
    <n v="570"/>
    <n v="570"/>
    <n v="1100"/>
    <n v="1100"/>
    <n v="0.72087420409568059"/>
    <n v="1.3482053002348204"/>
    <n v="1.3728813559322033"/>
    <n v="-5.0084305017929605E-2"/>
    <n v="0.33920030610292701"/>
    <n v="0.33333333333333331"/>
    <n v="-7.7575869384743076E-2"/>
    <n v="0.22807017543859648"/>
    <n v="0.22807017543859648"/>
    <n v="-0.36363636363636365"/>
    <n v="-0.36363636363636365"/>
    <n v="855.72"/>
    <n v="860.25"/>
    <n v="865"/>
    <n v="1100"/>
    <n v="1147.0899999999999"/>
    <n v="1150"/>
    <n v="1114.93"/>
    <n v="1184.79"/>
    <n v="1184.79"/>
    <n v="1531.86"/>
    <n v="1531.86"/>
    <n v="0.48313700743233773"/>
    <n v="0.43407149084568447"/>
    <n v="0.42619653179190758"/>
    <n v="0.15377272727272737"/>
    <n v="7.5469230836290244E-2"/>
    <n v="7.2747826086956596E-2"/>
    <n v="0.13832258527441185"/>
    <n v="4.1247816068670499E-2"/>
    <n v="4.1247816068670499E-2"/>
    <n v="-0.19466530884023334"/>
    <n v="-0.19466530884023334"/>
    <n v="20"/>
    <n v="18"/>
    <n v="29"/>
    <n v="28"/>
    <n v="29"/>
    <n v="28"/>
    <s v="1 star"/>
    <s v="1 star"/>
    <s v="1 star"/>
    <s v="ODF"/>
    <s v="ODF++"/>
    <s v="ODF++"/>
    <n v="1116.25"/>
    <n v="1500"/>
    <n v="74.42"/>
    <n v="400"/>
    <n v="1500"/>
    <n v="26.67"/>
    <n v="1450.24"/>
    <n v="1500"/>
    <n v="96.68"/>
    <n v="1269.1500000000001"/>
    <n v="1500"/>
    <n v="84.61"/>
    <n v="4235.6400000000003"/>
    <n v="6000"/>
    <n v="70.59"/>
    <n v="1900.41"/>
    <n v="2400"/>
    <n v="0.79183750000000008"/>
    <x v="157"/>
    <n v="1900.41"/>
    <n v="2400"/>
    <n v="0.79183750000000008"/>
    <x v="157"/>
    <n v="1233.6600000000001"/>
    <n v="1800"/>
    <n v="0.68536666666666668"/>
    <x v="157"/>
    <n v="1233.6600000000001"/>
    <n v="1800"/>
    <n v="0.68536666666666668"/>
    <x v="157"/>
    <n v="700"/>
    <n v="1800"/>
    <n v="0.3888888888888889"/>
    <x v="151"/>
    <n v="700"/>
    <n v="1800"/>
    <n v="0.3888888888888889"/>
    <n v="0.18257360976716647"/>
    <n v="3834.07"/>
    <n v="6000"/>
    <n v="63.9"/>
    <n v="3834.07"/>
    <n v="6000"/>
    <n v="63.901166666666661"/>
    <n v="1516.25"/>
    <n v="3000"/>
    <n v="50.54"/>
    <n v="2600.41"/>
    <n v="4200"/>
    <n v="61.91"/>
    <n v="2600.41"/>
    <n v="4200"/>
    <n v="61.9145238095238"/>
  </r>
  <r>
    <n v="159"/>
    <x v="158"/>
    <x v="15"/>
    <s v="Konkan"/>
    <n v="5297"/>
    <x v="3"/>
    <n v="2214"/>
    <n v="2072"/>
    <n v="2072"/>
    <n v="3325"/>
    <n v="3178"/>
    <n v="3178"/>
    <n v="3070.1"/>
    <n v="2928.3"/>
    <n v="2928.3"/>
    <n v="4349.2"/>
    <n v="4349.2"/>
    <n v="0.11708220415537479"/>
    <n v="0.17652027027027026"/>
    <n v="0.17652027027027026"/>
    <n v="-0.25617443609022561"/>
    <n v="-0.23292951541850221"/>
    <n v="-0.23292951541850221"/>
    <n v="-0.19441711996351915"/>
    <n v="-0.16752040433015747"/>
    <n v="-0.16752040433015747"/>
    <n v="-0.43949461970017473"/>
    <n v="-0.43949461970017473"/>
    <n v="306.24"/>
    <n v="913.6"/>
    <n v="915"/>
    <n v="706.64"/>
    <n v="1509.3"/>
    <n v="1509.3"/>
    <n v="593.21"/>
    <n v="1412.08"/>
    <n v="1412.08"/>
    <n v="1984.11"/>
    <n v="1984.11"/>
    <n v="-0.23432601880877749"/>
    <n v="3.2300788091068289E-2"/>
    <n v="3.0721311475409852E-2"/>
    <n v="-0.66817615759085247"/>
    <n v="-0.37513416815742395"/>
    <n v="-0.37513416815742395"/>
    <n v="-0.60472682523895416"/>
    <n v="-0.33211291144977617"/>
    <n v="-0.33211291144977617"/>
    <n v="-0.52466849116228442"/>
    <n v="-0.5246684911622844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8847286495582663"/>
    <n v="0.38870095902353979"/>
    <n v="0.38107514450867064"/>
    <n v="-7.5454545454545455E-2"/>
    <n v="4.144400177841337E-2"/>
    <n v="3.8808695652174006E-2"/>
    <n v="-3.7433155080213859E-2"/>
    <n v="0.12455874462256795"/>
    <n v="0.12455874462256795"/>
    <n v="-0.1955082662715916"/>
    <n v="-0.1955082662715916"/>
    <n v="322"/>
    <n v="149"/>
    <n v="365"/>
    <n v="147"/>
    <n v="365"/>
    <n v="147"/>
    <s v="No star"/>
    <s v="No star"/>
    <s v="No star"/>
    <s v="ODF+"/>
    <s v="ODF+"/>
    <s v="ODF+"/>
    <n v="234.48"/>
    <n v="1500"/>
    <n v="15.63"/>
    <n v="300"/>
    <n v="1500"/>
    <n v="20"/>
    <n v="921.74"/>
    <n v="1500"/>
    <n v="61.45"/>
    <n v="1017"/>
    <n v="1500"/>
    <n v="67.8"/>
    <n v="2473.2199999999998"/>
    <n v="6000"/>
    <n v="41.22"/>
    <n v="943.11"/>
    <n v="2400"/>
    <n v="0.39296249999999999"/>
    <x v="158"/>
    <n v="943.11"/>
    <n v="2400"/>
    <n v="0.39296249999999999"/>
    <x v="158"/>
    <n v="1194.6300000000001"/>
    <n v="1800"/>
    <n v="0.6636833333333334"/>
    <x v="158"/>
    <n v="1194.6300000000001"/>
    <n v="1800"/>
    <n v="0.6636833333333334"/>
    <x v="158"/>
    <n v="300"/>
    <n v="1800"/>
    <n v="0.16666666666666666"/>
    <x v="152"/>
    <n v="300"/>
    <n v="1800"/>
    <n v="0.16666666666666666"/>
    <n v="0.12306430109732334"/>
    <n v="2437.75"/>
    <n v="6000"/>
    <n v="40.630000000000003"/>
    <n v="2437.75"/>
    <n v="6000"/>
    <n v="40.629166666666663"/>
    <n v="534.48"/>
    <n v="3000"/>
    <n v="17.82"/>
    <n v="1243.1099999999999"/>
    <n v="4200"/>
    <n v="29.6"/>
    <n v="1243.1099999999999"/>
    <n v="4200"/>
    <n v="29.597857142857144"/>
  </r>
  <r>
    <n v="160"/>
    <x v="159"/>
    <x v="15"/>
    <s v="Konkan"/>
    <n v="20849"/>
    <x v="3"/>
    <n v="2214"/>
    <n v="2072"/>
    <n v="2072"/>
    <n v="3325"/>
    <n v="3178"/>
    <n v="3178"/>
    <n v="3070.1"/>
    <n v="2928.3"/>
    <n v="2928.3"/>
    <n v="4349.2"/>
    <n v="4349.2"/>
    <n v="0.675672990063234"/>
    <n v="0.57642374517374517"/>
    <n v="0.57642374517374517"/>
    <n v="0.11577142857142859"/>
    <n v="2.7800503461296384E-2"/>
    <n v="2.7800503461296384E-2"/>
    <n v="0.20841014950653078"/>
    <n v="0.11544240685722082"/>
    <n v="0.11544240685722082"/>
    <n v="-0.24897682332382967"/>
    <n v="-0.24897682332382967"/>
    <n v="306.24"/>
    <n v="913.6"/>
    <n v="915"/>
    <n v="706.64"/>
    <n v="1509.3"/>
    <n v="1509.3"/>
    <n v="593.21"/>
    <n v="1412.08"/>
    <n v="1412.08"/>
    <n v="1984.11"/>
    <n v="1984.11"/>
    <n v="1.1230080982236152"/>
    <n v="0.87767075306479858"/>
    <n v="0.87479781420765035"/>
    <n v="-7.9941695913053334E-2"/>
    <n v="0.13657987146359246"/>
    <n v="0.13657987146359246"/>
    <n v="9.5986244331686815E-2"/>
    <n v="0.21483202084867722"/>
    <n v="0.21483202084867722"/>
    <n v="-0.13541083911678276"/>
    <n v="-0.1354108391167827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41898050764268679"/>
    <n v="0.22163324614937527"/>
    <n v="0.21492485549132959"/>
    <n v="0.10386363636363637"/>
    <n v="-8.3846951852077731E-2"/>
    <n v="-8.6165217391304283E-2"/>
    <n v="0.14925938195068861"/>
    <n v="-1.0731330779150967E-2"/>
    <n v="-1.0731330779150967E-2"/>
    <n v="-0.29229266978686147"/>
    <n v="-0.29229266978686147"/>
    <n v="41"/>
    <n v="30"/>
    <n v="83"/>
    <n v="54"/>
    <n v="83"/>
    <n v="54"/>
    <s v="No star"/>
    <s v="No star"/>
    <s v="No star"/>
    <s v="ODF++"/>
    <s v="ODF++"/>
    <s v="ODF++"/>
    <n v="650.15"/>
    <n v="1500"/>
    <n v="43.34"/>
    <n v="500"/>
    <n v="1500"/>
    <n v="33.33"/>
    <n v="1345.53"/>
    <n v="1500"/>
    <n v="89.7"/>
    <n v="1214.25"/>
    <n v="1500"/>
    <n v="80.95"/>
    <n v="3709.94"/>
    <n v="6000"/>
    <n v="61.83"/>
    <n v="1715.44"/>
    <n v="2400"/>
    <n v="0.71476666666666666"/>
    <x v="159"/>
    <n v="1715.44"/>
    <n v="2400"/>
    <n v="0.71476666666666666"/>
    <x v="159"/>
    <n v="1050.9100000000001"/>
    <n v="1800"/>
    <n v="0.58383888888888891"/>
    <x v="159"/>
    <n v="1050.9100000000001"/>
    <n v="1800"/>
    <n v="0.58383888888888891"/>
    <x v="159"/>
    <n v="500"/>
    <n v="1800"/>
    <n v="0.27777777777777779"/>
    <x v="153"/>
    <n v="500"/>
    <n v="1800"/>
    <n v="0.27777777777777779"/>
    <n v="0.15307606349595115"/>
    <n v="3266.35"/>
    <n v="6000"/>
    <n v="54.44"/>
    <n v="3266.35"/>
    <n v="6000"/>
    <n v="54.439166666666658"/>
    <n v="1150.1500000000001"/>
    <n v="3000"/>
    <n v="38.340000000000003"/>
    <n v="2215.44"/>
    <n v="4200"/>
    <n v="52.75"/>
    <n v="2215.44"/>
    <n v="4200"/>
    <n v="52.748571428571431"/>
  </r>
  <r>
    <n v="161"/>
    <x v="160"/>
    <x v="15"/>
    <s v="Konkan"/>
    <n v="15123"/>
    <x v="3"/>
    <n v="2214"/>
    <n v="2072"/>
    <n v="2072"/>
    <n v="3325"/>
    <n v="3178"/>
    <n v="3178"/>
    <n v="3070.1"/>
    <n v="2928.3"/>
    <n v="2928.3"/>
    <n v="4349.2"/>
    <n v="4349.2"/>
    <n v="0.61351400180668481"/>
    <n v="0.46383204633204633"/>
    <n v="0.46383204633204633"/>
    <n v="7.4381954887218091E-2"/>
    <n v="-4.5607300188798001E-2"/>
    <n v="-4.5607300188798001E-2"/>
    <n v="0.16358424807009553"/>
    <n v="3.5775023050916829E-2"/>
    <n v="3.5775023050916829E-2"/>
    <n v="-0.30261657316288049"/>
    <n v="-0.30261657316288049"/>
    <n v="306.24"/>
    <n v="913.6"/>
    <n v="915"/>
    <n v="706.64"/>
    <n v="1509.3"/>
    <n v="1509.3"/>
    <n v="593.21"/>
    <n v="1412.08"/>
    <n v="1412.08"/>
    <n v="1984.11"/>
    <n v="1984.11"/>
    <n v="1.2789968652037615"/>
    <n v="0.78707311733800356"/>
    <n v="0.78433879781420768"/>
    <n v="-1.2340088305219104E-2"/>
    <n v="8.1739879414298097E-2"/>
    <n v="8.1739879414298097E-2"/>
    <n v="0.17651421924782104"/>
    <n v="0.15621636167922509"/>
    <n v="0.15621636167922509"/>
    <n v="-0.17712727620948426"/>
    <n v="-0.1771272762094842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693240779694291"/>
    <n v="0.27915140947399025"/>
    <n v="0.2721271676300579"/>
    <n v="0.14302727272727267"/>
    <n v="-4.0711713989311928E-2"/>
    <n v="-4.313913043478252E-2"/>
    <n v="0.19003359992428184"/>
    <n v="3.5846410181585561E-2"/>
    <n v="3.5846410181585561E-2"/>
    <n v="-0.25897168254823388"/>
    <n v="-0.25897168254823388"/>
    <n v="60"/>
    <n v="42"/>
    <n v="145"/>
    <n v="79"/>
    <n v="145"/>
    <n v="79"/>
    <s v="No star"/>
    <s v="No star"/>
    <s v="No star"/>
    <s v="ODF+"/>
    <s v="ODF+"/>
    <s v="ODF+"/>
    <n v="697.92"/>
    <n v="1500"/>
    <n v="46.53"/>
    <n v="300"/>
    <n v="1500"/>
    <n v="20"/>
    <n v="1317.07"/>
    <n v="1500"/>
    <n v="87.8"/>
    <n v="1257.33"/>
    <n v="1500"/>
    <n v="83.82"/>
    <n v="3572.32"/>
    <n v="6000"/>
    <n v="59.54"/>
    <n v="1632.67"/>
    <n v="2400"/>
    <n v="0.68027916666666666"/>
    <x v="160"/>
    <n v="1632.67"/>
    <n v="2400"/>
    <n v="0.68027916666666666"/>
    <x v="160"/>
    <n v="1100.3900000000001"/>
    <n v="1800"/>
    <n v="0.6113277777777778"/>
    <x v="160"/>
    <n v="1100.3900000000001"/>
    <n v="1800"/>
    <n v="0.6113277777777778"/>
    <x v="160"/>
    <n v="300"/>
    <n v="1800"/>
    <n v="0.16666666666666666"/>
    <x v="154"/>
    <n v="300"/>
    <n v="1800"/>
    <n v="0.16666666666666666"/>
    <n v="9.8910011671381373E-2"/>
    <n v="3033.06"/>
    <n v="6000"/>
    <n v="50.55"/>
    <n v="3033.06"/>
    <n v="6000"/>
    <n v="50.551000000000002"/>
    <n v="997.92"/>
    <n v="3000"/>
    <n v="33.26"/>
    <n v="1932.67"/>
    <n v="4200"/>
    <n v="46.02"/>
    <n v="1932.67"/>
    <n v="4200"/>
    <n v="46.015952380952385"/>
  </r>
  <r>
    <n v="162"/>
    <x v="161"/>
    <x v="15"/>
    <s v="Konkan"/>
    <n v="5734"/>
    <x v="3"/>
    <n v="2214"/>
    <n v="2072"/>
    <n v="2072"/>
    <n v="3325"/>
    <n v="3178"/>
    <n v="3178"/>
    <n v="3070.1"/>
    <n v="2928.3"/>
    <n v="2928.3"/>
    <n v="4349.2"/>
    <n v="4349.2"/>
    <n v="0.63705962059620591"/>
    <n v="0.53874034749034749"/>
    <n v="0.53874034749034749"/>
    <n v="9.0060150375939799E-2"/>
    <n v="3.2315921963499E-3"/>
    <n v="3.2315921963499E-3"/>
    <n v="0.18056415100485323"/>
    <n v="8.8778472151077342E-2"/>
    <n v="8.8778472151077342E-2"/>
    <n v="-0.26692955026211712"/>
    <n v="-0.26692955026211712"/>
    <n v="306.24"/>
    <n v="913.6"/>
    <n v="915"/>
    <n v="706.64"/>
    <n v="1509.3"/>
    <n v="1509.3"/>
    <n v="593.21"/>
    <n v="1412.08"/>
    <n v="1412.08"/>
    <n v="1984.11"/>
    <n v="1984.11"/>
    <n v="1.0669083072100314"/>
    <n v="0.667327057793345"/>
    <n v="0.66477595628415298"/>
    <n v="-0.10425393411072111"/>
    <n v="9.2559464652488092E-3"/>
    <n v="9.2559464652488092E-3"/>
    <n v="6.702516815293065E-2"/>
    <n v="7.8741997620531454E-2"/>
    <n v="7.8741997620531454E-2"/>
    <n v="-0.23226534819138048"/>
    <n v="-0.2322653481913804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50874117702052057"/>
    <n v="0.58674803836094158"/>
    <n v="0.5780346820809249"/>
    <n v="0.17369090909090903"/>
    <n v="0.18996765728931478"/>
    <n v="0.18695652173913044"/>
    <n v="0.22195826037575125"/>
    <n v="0.28493565908256541"/>
    <n v="0.28493565908256541"/>
    <n v="-8.0777130543115958E-2"/>
    <n v="-8.0777130543115958E-2"/>
    <n v="53"/>
    <n v="36"/>
    <n v="103"/>
    <n v="62"/>
    <n v="103"/>
    <n v="62"/>
    <s v="No star"/>
    <s v="No star"/>
    <s v="No star"/>
    <s v="ODF+"/>
    <s v="ODF+"/>
    <s v="ODF+"/>
    <n v="632.97"/>
    <n v="1500"/>
    <n v="42.2"/>
    <n v="300"/>
    <n v="1500"/>
    <n v="20"/>
    <n v="1400.43"/>
    <n v="1500"/>
    <n v="93.36"/>
    <n v="1291.06"/>
    <n v="1500"/>
    <n v="86.07"/>
    <n v="3624.45"/>
    <n v="6000"/>
    <n v="60.41"/>
    <n v="1523.27"/>
    <n v="2400"/>
    <n v="0.63469583333333335"/>
    <x v="161"/>
    <n v="1523.27"/>
    <n v="2400"/>
    <n v="0.63469583333333335"/>
    <x v="161"/>
    <n v="1365"/>
    <n v="1800"/>
    <n v="0.7583333333333333"/>
    <x v="161"/>
    <n v="1365"/>
    <n v="1800"/>
    <n v="0.7583333333333333"/>
    <x v="161"/>
    <n v="300"/>
    <n v="1800"/>
    <n v="0.16666666666666666"/>
    <x v="155"/>
    <n v="300"/>
    <n v="1800"/>
    <n v="0.16666666666666666"/>
    <n v="9.4094916678951285E-2"/>
    <n v="3188.27"/>
    <n v="6000"/>
    <n v="53.14"/>
    <n v="3188.27"/>
    <n v="6000"/>
    <n v="53.137833333333326"/>
    <n v="932.97"/>
    <n v="3000"/>
    <n v="31.1"/>
    <n v="1823.27"/>
    <n v="4200"/>
    <n v="43.41"/>
    <n v="1823.27"/>
    <n v="4200"/>
    <n v="43.411190476190477"/>
  </r>
  <r>
    <n v="163"/>
    <x v="162"/>
    <x v="15"/>
    <s v="Konkan"/>
    <n v="30439"/>
    <x v="2"/>
    <n v="2214"/>
    <n v="2072"/>
    <n v="2072"/>
    <n v="3325"/>
    <n v="3178"/>
    <n v="3178"/>
    <n v="3400"/>
    <n v="3298.6"/>
    <n v="3298.6"/>
    <n v="4601.3999999999996"/>
    <n v="4601.3999999999996"/>
    <n v="0.46832881662149961"/>
    <n v="0.388957528957529"/>
    <n v="0.388957528957529"/>
    <n v="-2.2291729323308238E-2"/>
    <n v="-9.4424166142227789E-2"/>
    <n v="-9.4424166142227789E-2"/>
    <n v="-4.3858823529411735E-2"/>
    <n v="-0.1275328927423755"/>
    <n v="-0.1275328927423755"/>
    <n v="-0.37455557004389961"/>
    <n v="-0.37455557004389961"/>
    <n v="306.24"/>
    <n v="913.6"/>
    <n v="915"/>
    <n v="706.64"/>
    <n v="1509.3"/>
    <n v="1509.3"/>
    <n v="737.03"/>
    <n v="1543.8"/>
    <n v="1543.8"/>
    <n v="2033.9"/>
    <n v="2033.9"/>
    <n v="0.8376763322884011"/>
    <n v="0.41175569176882654"/>
    <n v="0.40959562841530051"/>
    <n v="-0.20359730555870034"/>
    <n v="-0.14544490823560591"/>
    <n v="-0.14544490823560591"/>
    <n v="-0.23643542325278483"/>
    <n v="-0.16454203912423887"/>
    <n v="-0.16454203912423887"/>
    <n v="-0.3658586951177541"/>
    <n v="-0.3658586951177541"/>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10984901603328191"/>
    <n v="0.26491136297587919"/>
    <n v="0.25796531791907529"/>
    <n v="-0.13661818181818181"/>
    <n v="-5.1390910913703215E-2"/>
    <n v="-5.3791304347826002E-2"/>
    <n v="-0.14817970634927755"/>
    <n v="-8.1575637876754412E-2"/>
    <n v="-8.1575637876754412E-2"/>
    <n v="-0.28966093507239554"/>
    <n v="-0.28966093507239554"/>
    <n v="77"/>
    <n v="54"/>
    <n v="124"/>
    <n v="75"/>
    <n v="124"/>
    <n v="75"/>
    <s v="No star"/>
    <s v="No star"/>
    <s v="No star"/>
    <s v="ODF++"/>
    <s v="ODF++"/>
    <s v="ODF++"/>
    <n v="562.77"/>
    <n v="1500"/>
    <n v="37.520000000000003"/>
    <n v="500"/>
    <n v="1500"/>
    <n v="33.33"/>
    <n v="1238.3900000000001"/>
    <n v="1500"/>
    <n v="82.56"/>
    <n v="949.72"/>
    <n v="1500"/>
    <n v="63.31"/>
    <n v="3250.88"/>
    <n v="6000"/>
    <n v="54.18"/>
    <n v="1289.78"/>
    <n v="2400"/>
    <n v="0.53740833333333338"/>
    <x v="162"/>
    <n v="1289.78"/>
    <n v="2400"/>
    <n v="0.53740833333333338"/>
    <x v="162"/>
    <n v="1088.1400000000001"/>
    <n v="1800"/>
    <n v="0.60452222222222229"/>
    <x v="162"/>
    <n v="1088.1400000000001"/>
    <n v="1800"/>
    <n v="0.60452222222222229"/>
    <x v="162"/>
    <n v="500"/>
    <n v="1800"/>
    <n v="0.27777777777777779"/>
    <x v="156"/>
    <n v="500"/>
    <n v="1800"/>
    <n v="0.27777777777777779"/>
    <n v="0.17373658753544227"/>
    <n v="2877.92"/>
    <n v="6000"/>
    <n v="47.97"/>
    <n v="2877.92"/>
    <n v="6000"/>
    <n v="47.965333333333334"/>
    <n v="1062.77"/>
    <n v="3000"/>
    <n v="35.43"/>
    <n v="1789.78"/>
    <n v="4200"/>
    <n v="42.61"/>
    <n v="1789.78"/>
    <n v="4200"/>
    <n v="42.613809523809522"/>
  </r>
  <r>
    <n v="164"/>
    <x v="163"/>
    <x v="16"/>
    <s v="Konkan"/>
    <n v="55139"/>
    <x v="1"/>
    <n v="2214"/>
    <n v="2072"/>
    <n v="2072"/>
    <n v="3325"/>
    <n v="3178"/>
    <n v="3178"/>
    <n v="3595.3"/>
    <n v="3469.2"/>
    <n v="3469.2"/>
    <n v="4328.8"/>
    <n v="4328.8"/>
    <n v="0.47746160794941278"/>
    <n v="0.42622104247104253"/>
    <n v="0.42622104247104253"/>
    <n v="-1.6210526315789502E-2"/>
    <n v="-7.012901195720575E-2"/>
    <n v="-7.012901195720575E-2"/>
    <n v="-9.0173281784552126E-2"/>
    <n v="-0.1481811368615242"/>
    <n v="-0.1481811368615242"/>
    <n v="-0.3173327481057106"/>
    <n v="-0.3173327481057106"/>
    <n v="306.24"/>
    <n v="913.6"/>
    <n v="915"/>
    <n v="706.64"/>
    <n v="1509.3"/>
    <n v="1509.3"/>
    <n v="829.22"/>
    <n v="1623.2"/>
    <n v="1623.2"/>
    <n v="1999.6"/>
    <n v="1999.6"/>
    <n v="1.6849529780564263"/>
    <n v="0.44750437828371281"/>
    <n v="0.44528961748633888"/>
    <n v="0.16359107890863811"/>
    <n v="-0.12380573775922607"/>
    <n v="-0.12380573775922607"/>
    <n v="-8.4175490219724775E-3"/>
    <n v="-0.18528831936914736"/>
    <n v="-0.18528831936914736"/>
    <n v="-0.3386477295459091"/>
    <n v="-0.3386477295459091"/>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33087925957088754"/>
    <n v="0.54918918918918924"/>
    <n v="0.54068208092485559"/>
    <n v="3.5327272727272638E-2"/>
    <n v="0.16180073054424687"/>
    <n v="0.15886086956521744"/>
    <n v="-2.1244779043984967E-2"/>
    <n v="7.1354497439566525E-2"/>
    <n v="7.1354497439566525E-2"/>
    <n v="-0.11676287552936956"/>
    <n v="-0.11676287552936956"/>
    <n v="50"/>
    <n v="30"/>
    <n v="65"/>
    <n v="36"/>
    <n v="65"/>
    <n v="36"/>
    <s v="No star"/>
    <s v="No star"/>
    <s v="No star"/>
    <s v="ODF+"/>
    <s v="ODF+"/>
    <s v="ODF+"/>
    <n v="822.24"/>
    <n v="1500"/>
    <n v="54.82"/>
    <n v="300"/>
    <n v="1500"/>
    <n v="20"/>
    <n v="1010"/>
    <n v="1500"/>
    <n v="67.33"/>
    <n v="1138.8599999999999"/>
    <n v="1500"/>
    <n v="75.92"/>
    <n v="3271.1"/>
    <n v="6000"/>
    <n v="54.52"/>
    <n v="1322.44"/>
    <n v="2400"/>
    <n v="0.55101666666666671"/>
    <x v="163"/>
    <n v="1322.44"/>
    <n v="2400"/>
    <n v="0.55101666666666671"/>
    <x v="163"/>
    <n v="1332.69"/>
    <n v="1800"/>
    <n v="0.74038333333333339"/>
    <x v="163"/>
    <n v="1332.69"/>
    <n v="1800"/>
    <n v="0.74038333333333339"/>
    <x v="163"/>
    <n v="300"/>
    <n v="1800"/>
    <n v="0.16666666666666666"/>
    <x v="157"/>
    <n v="300"/>
    <n v="1800"/>
    <n v="0.16666666666666666"/>
    <n v="0.10151837651812272"/>
    <n v="2955.13"/>
    <n v="6000"/>
    <n v="49.25"/>
    <n v="2955.13"/>
    <n v="6000"/>
    <n v="49.252166666666668"/>
    <n v="1122.24"/>
    <n v="3000"/>
    <n v="37.409999999999997"/>
    <n v="1622.44"/>
    <n v="4200"/>
    <n v="38.630000000000003"/>
    <n v="1622.44"/>
    <n v="4200"/>
    <n v="38.62952380952381"/>
  </r>
  <r>
    <n v="165"/>
    <x v="164"/>
    <x v="16"/>
    <s v="Konkan"/>
    <n v="15713"/>
    <x v="3"/>
    <n v="2214"/>
    <n v="2072"/>
    <n v="2072"/>
    <n v="3325"/>
    <n v="3178"/>
    <n v="3178"/>
    <n v="3070.1"/>
    <n v="2928.3"/>
    <n v="2928.3"/>
    <n v="4349.2"/>
    <n v="4349.2"/>
    <n v="0.66191960252935855"/>
    <n v="0.4437306949806949"/>
    <n v="0.4437306949806949"/>
    <n v="0.1066135338345864"/>
    <n v="-5.8713027061044726E-2"/>
    <n v="-5.8713027061044726E-2"/>
    <n v="0.19849190580111392"/>
    <n v="2.1551753577160698E-2"/>
    <n v="2.1551753577160698E-2"/>
    <n v="-0.31219304699714889"/>
    <n v="-0.31219304699714889"/>
    <n v="306.24"/>
    <n v="913.6"/>
    <n v="915"/>
    <n v="706.64"/>
    <n v="1509.3"/>
    <n v="1509.3"/>
    <n v="593.21"/>
    <n v="1412.08"/>
    <n v="1412.08"/>
    <n v="1984.11"/>
    <n v="1984.11"/>
    <n v="1.9922609717868338"/>
    <n v="0.87831654991243424"/>
    <n v="0.87544262295081965"/>
    <n v="0.29677063285407002"/>
    <n v="0.13697078115682768"/>
    <n v="0.13697078115682768"/>
    <n v="0.54473120817248522"/>
    <n v="0.2152498442014617"/>
    <n v="0.2152498442014617"/>
    <n v="-0.13511347657135941"/>
    <n v="-0.1351134765713594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6978217173841915"/>
    <n v="0.13383318802673641"/>
    <n v="0.12760693641618498"/>
    <n v="6.5590909090909172E-2"/>
    <n v="-0.14969182888875324"/>
    <n v="-0.15184347826086958"/>
    <n v="0.10941271118262282"/>
    <n v="-8.1831103915053008E-2"/>
    <n v="-8.1831103915053008E-2"/>
    <n v="-0.34315633523014244"/>
    <n v="-0.34315633523014244"/>
    <n v="43"/>
    <n v="31"/>
    <n v="157"/>
    <n v="83"/>
    <n v="157"/>
    <n v="83"/>
    <s v="No star"/>
    <s v="No star"/>
    <s v="No star"/>
    <s v="ODF+"/>
    <s v="ODF+"/>
    <s v="ODF+"/>
    <n v="916.35"/>
    <n v="1500"/>
    <n v="61.09"/>
    <n v="300"/>
    <n v="1500"/>
    <n v="20"/>
    <n v="1291"/>
    <n v="1500"/>
    <n v="86.07"/>
    <n v="1172.1500000000001"/>
    <n v="1500"/>
    <n v="78.14"/>
    <n v="3679.49"/>
    <n v="6000"/>
    <n v="61.32"/>
    <n v="1716.03"/>
    <n v="2400"/>
    <n v="0.71501249999999994"/>
    <x v="164"/>
    <n v="1716.03"/>
    <n v="2400"/>
    <n v="0.71501249999999994"/>
    <x v="164"/>
    <n v="975.38"/>
    <n v="1800"/>
    <n v="0.54187777777777779"/>
    <x v="164"/>
    <n v="975.38"/>
    <n v="1800"/>
    <n v="0.54187777777777779"/>
    <x v="164"/>
    <n v="300"/>
    <n v="1800"/>
    <n v="0.16666666666666666"/>
    <x v="158"/>
    <n v="300"/>
    <n v="1800"/>
    <n v="0.16666666666666666"/>
    <n v="0.10028715555540699"/>
    <n v="2991.41"/>
    <n v="6000"/>
    <n v="49.86"/>
    <n v="2991.41"/>
    <n v="6000"/>
    <n v="49.856833333333334"/>
    <n v="1216.3499999999999"/>
    <n v="3000"/>
    <n v="40.549999999999997"/>
    <n v="2016.03"/>
    <n v="4200"/>
    <n v="48"/>
    <n v="2016.03"/>
    <n v="4200"/>
    <n v="48.000714285714288"/>
  </r>
  <r>
    <n v="166"/>
    <x v="165"/>
    <x v="16"/>
    <s v="Konkan"/>
    <n v="12689"/>
    <x v="3"/>
    <n v="2214"/>
    <n v="2072"/>
    <n v="2072"/>
    <n v="3325"/>
    <n v="3178"/>
    <n v="3178"/>
    <n v="3070.1"/>
    <n v="2928.3"/>
    <n v="2928.3"/>
    <n v="4349.2"/>
    <n v="4349.2"/>
    <n v="0.37567750677506773"/>
    <n v="0.25359555984555976"/>
    <n v="0.25359555984555976"/>
    <n v="-8.3984962406015037E-2"/>
    <n v="-0.18267778477029584"/>
    <n v="-0.18267778477029584"/>
    <n v="-7.9313377414416183E-3"/>
    <n v="-0.11298364238636763"/>
    <n v="-0.11298364238636763"/>
    <n v="-0.40277522302952268"/>
    <n v="-0.40277522302952268"/>
    <n v="306.24"/>
    <n v="913.6"/>
    <n v="915"/>
    <n v="706.64"/>
    <n v="1509.3"/>
    <n v="1509.3"/>
    <n v="593.21"/>
    <n v="1412.08"/>
    <n v="1412.08"/>
    <n v="1984.11"/>
    <n v="1984.11"/>
    <n v="0.50884926854754431"/>
    <n v="0.53689798598949201"/>
    <n v="0.53454644808743157"/>
    <n v="-0.34610268312011772"/>
    <n v="-6.9694560392234844E-2"/>
    <n v="-6.9694560392234844E-2"/>
    <n v="-0.22106842433539561"/>
    <n v="-5.6441561384624299E-3"/>
    <n v="-5.6441561384624299E-3"/>
    <n v="-0.29232250228061951"/>
    <n v="-0.2923225022806195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857944187351002"/>
    <n v="3.8465562336530118E-2"/>
    <n v="3.2763005780346854E-2"/>
    <n v="2.5454545454542973E-4"/>
    <n v="-0.22121193629096225"/>
    <n v="-0.22318260869565215"/>
    <n v="4.1389427854810486E-2"/>
    <n v="-0.15905903173273331"/>
    <n v="-0.15905903173273331"/>
    <n v="-0.39840398666621774"/>
    <n v="-0.39840398666621774"/>
    <n v="150"/>
    <n v="95"/>
    <n v="314"/>
    <n v="134"/>
    <n v="314"/>
    <n v="134"/>
    <s v="No star"/>
    <s v="No star"/>
    <s v="No star"/>
    <s v="ODF+"/>
    <s v="ODF+"/>
    <s v="ODF+"/>
    <n v="462.07"/>
    <n v="1500"/>
    <n v="30.8"/>
    <n v="300"/>
    <n v="1500"/>
    <n v="20"/>
    <n v="1183.4000000000001"/>
    <n v="1500"/>
    <n v="78.89"/>
    <n v="1100.28"/>
    <n v="1500"/>
    <n v="73.349999999999994"/>
    <n v="3045.75"/>
    <n v="6000"/>
    <n v="50.76"/>
    <n v="1404.11"/>
    <n v="2400"/>
    <n v="0.58504583333333327"/>
    <x v="165"/>
    <n v="1404.11"/>
    <n v="2400"/>
    <n v="0.58504583333333327"/>
    <x v="165"/>
    <n v="893.34"/>
    <n v="1800"/>
    <n v="0.49630000000000002"/>
    <x v="165"/>
    <n v="893.34"/>
    <n v="1800"/>
    <n v="0.49630000000000002"/>
    <x v="165"/>
    <n v="300"/>
    <n v="1800"/>
    <n v="0.16666666666666666"/>
    <x v="159"/>
    <n v="300"/>
    <n v="1800"/>
    <n v="0.16666666666666666"/>
    <n v="0.11549789216346802"/>
    <n v="2597.4499999999998"/>
    <n v="6000"/>
    <n v="43.29"/>
    <n v="2597.4499999999998"/>
    <n v="6000"/>
    <n v="43.290833333333332"/>
    <n v="762.07"/>
    <n v="3000"/>
    <n v="25.4"/>
    <n v="1704.11"/>
    <n v="4200"/>
    <n v="40.57"/>
    <n v="1704.11"/>
    <n v="4200"/>
    <n v="40.574047619047619"/>
  </r>
  <r>
    <n v="167"/>
    <x v="166"/>
    <x v="16"/>
    <s v="Konkan"/>
    <n v="3205"/>
    <x v="3"/>
    <n v="2214"/>
    <n v="2072"/>
    <n v="2072"/>
    <n v="3325"/>
    <n v="3178"/>
    <n v="3178"/>
    <n v="3070.1"/>
    <n v="2928.3"/>
    <n v="2928.3"/>
    <n v="4349.2"/>
    <n v="4349.2"/>
    <n v="0.43911924119241191"/>
    <n v="0.51869208494208496"/>
    <n v="0.51869208494208496"/>
    <n v="-4.1741353383458635E-2"/>
    <n v="-9.8395217117684015E-3"/>
    <n v="-9.8395217117684015E-3"/>
    <n v="3.7819614996254233E-2"/>
    <n v="7.4592767134514848E-2"/>
    <n v="7.4592767134514848E-2"/>
    <n v="-0.27648073208865998"/>
    <n v="-0.27648073208865998"/>
    <n v="306.24"/>
    <n v="913.6"/>
    <n v="915"/>
    <n v="706.64"/>
    <n v="1509.3"/>
    <n v="1509.3"/>
    <n v="593.21"/>
    <n v="1412.08"/>
    <n v="1412.08"/>
    <n v="1984.11"/>
    <n v="1984.11"/>
    <n v="0.77416405433646829"/>
    <n v="0.85542907180385275"/>
    <n v="0.8525901639344261"/>
    <n v="-0.23112192912940102"/>
    <n v="0.12311667660504866"/>
    <n v="0.12311667660504866"/>
    <n v="-8.4101751487668755E-2"/>
    <n v="0.2004419013087077"/>
    <n v="0.2004419013087077"/>
    <n v="-0.14565220678289006"/>
    <n v="-0.1456522067828900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2272472304024671"/>
    <n v="0.33869224062772441"/>
    <n v="0.33134104046242763"/>
    <n v="-4.8809090909090962E-2"/>
    <n v="3.9404057223059938E-3"/>
    <n v="1.399999999999913E-3"/>
    <n v="-9.6919218210212571E-3"/>
    <n v="8.4062091103350209E-2"/>
    <n v="8.4062091103350209E-2"/>
    <n v="-0.22447893868480429"/>
    <n v="-0.22447893868480429"/>
    <n v="111"/>
    <n v="74"/>
    <n v="111"/>
    <n v="64"/>
    <n v="111"/>
    <n v="64"/>
    <s v="No star"/>
    <s v="No star"/>
    <s v="No star"/>
    <s v="ODF+"/>
    <s v="ODF+"/>
    <s v="ODF+"/>
    <n v="543.32000000000005"/>
    <n v="1500"/>
    <n v="36.22"/>
    <n v="300"/>
    <n v="1500"/>
    <n v="20"/>
    <n v="1296.5899999999999"/>
    <n v="1500"/>
    <n v="86.44"/>
    <n v="1046.31"/>
    <n v="1500"/>
    <n v="69.75"/>
    <n v="3186.21"/>
    <n v="6000"/>
    <n v="53.1"/>
    <n v="1695.12"/>
    <n v="2400"/>
    <n v="0.70629999999999993"/>
    <x v="166"/>
    <n v="1695.12"/>
    <n v="2400"/>
    <n v="0.70629999999999993"/>
    <x v="166"/>
    <n v="1151.6099999999999"/>
    <n v="1800"/>
    <n v="0.63978333333333326"/>
    <x v="166"/>
    <n v="1151.6099999999999"/>
    <n v="1800"/>
    <n v="0.63978333333333326"/>
    <x v="166"/>
    <n v="300"/>
    <n v="1800"/>
    <n v="0.16666666666666666"/>
    <x v="160"/>
    <n v="300"/>
    <n v="1800"/>
    <n v="0.16666666666666666"/>
    <n v="9.5337064190445325E-2"/>
    <n v="3146.73"/>
    <n v="6000"/>
    <n v="52.45"/>
    <n v="3146.73"/>
    <n v="6000"/>
    <n v="52.445500000000003"/>
    <n v="843.32"/>
    <n v="3000"/>
    <n v="28.11"/>
    <n v="1995.12"/>
    <n v="4200"/>
    <n v="47.5"/>
    <n v="1995.12"/>
    <n v="4200"/>
    <n v="47.502857142857138"/>
  </r>
  <r>
    <n v="168"/>
    <x v="167"/>
    <x v="16"/>
    <s v="Konkan"/>
    <n v="16892"/>
    <x v="3"/>
    <n v="2214"/>
    <n v="2072"/>
    <n v="2072"/>
    <n v="3325"/>
    <n v="3178"/>
    <n v="3178"/>
    <n v="3070.1"/>
    <n v="2928.3"/>
    <n v="2928.3"/>
    <n v="4349.2"/>
    <n v="4349.2"/>
    <n v="1.0378184281842817"/>
    <n v="0.98045366795366795"/>
    <n v="0.98045366795366795"/>
    <n v="0.35691127819548857"/>
    <n v="0.29122089364380116"/>
    <n v="0.29122089364380116"/>
    <n v="0.4695710237451548"/>
    <n v="0.40132500085373757"/>
    <n v="0.40132500085373757"/>
    <n v="-5.6493148165179766E-2"/>
    <n v="-5.6493148165179766E-2"/>
    <n v="306.24"/>
    <n v="913.6"/>
    <n v="915"/>
    <n v="706.64"/>
    <n v="1509.3"/>
    <n v="1509.3"/>
    <n v="593.21"/>
    <n v="1412.08"/>
    <n v="1412.08"/>
    <n v="1984.11"/>
    <n v="1984.11"/>
    <n v="2.773347701149425"/>
    <n v="0.92904991243432578"/>
    <n v="0.92609836065573781"/>
    <n v="0.63527397260273966"/>
    <n v="0.16768038163387011"/>
    <n v="0.16768038163387011"/>
    <n v="0.94796109303619269"/>
    <n v="0.24807376352614596"/>
    <n v="0.24807376352614596"/>
    <n v="-0.11175287660462363"/>
    <n v="-0.11175287660462363"/>
    <n v="232.44"/>
    <n v="298.10000000000002"/>
    <n v="295"/>
    <n v="421.09"/>
    <n v="522.70000000000005"/>
    <n v="525"/>
    <n v="365.77"/>
    <n v="453.88"/>
    <n v="453.88"/>
    <n v="1100"/>
    <n v="1100"/>
    <n v="2.871966959215281"/>
    <n v="2.0191211003019118"/>
    <n v="2.0508474576271185"/>
    <n v="1.1373103137096583"/>
    <n v="0.72182896498947757"/>
    <n v="0.7142857142857143"/>
    <n v="1.4605626486589935"/>
    <n v="0.98290296994800386"/>
    <n v="0.98290296994800386"/>
    <n v="-0.18181818181818182"/>
    <n v="-0.18181818181818182"/>
    <n v="855.72"/>
    <n v="860.25"/>
    <n v="865"/>
    <n v="1100"/>
    <n v="1147.0899999999999"/>
    <n v="1150"/>
    <n v="1056.55"/>
    <n v="1062.31"/>
    <n v="1062.31"/>
    <n v="1484.95"/>
    <n v="1484.95"/>
    <n v="0.47961950170616563"/>
    <n v="0.67523394362104028"/>
    <n v="0.66603468208092476"/>
    <n v="0.15103636363636372"/>
    <n v="0.25632687932071591"/>
    <n v="0.25314782608695641"/>
    <n v="0.19837206000662549"/>
    <n v="0.35659082565352862"/>
    <n v="0.35659082565352862"/>
    <n v="-2.9516145324758512E-2"/>
    <n v="-2.9516145324758512E-2"/>
    <n v="9"/>
    <n v="8"/>
    <n v="16"/>
    <n v="15"/>
    <n v="16"/>
    <n v="15"/>
    <s v="3 star"/>
    <s v="3 star"/>
    <s v="3 star"/>
    <s v="ODF+"/>
    <s v="ODF+"/>
    <s v="ODF+"/>
    <n v="1155.55"/>
    <n v="1500"/>
    <n v="77.040000000000006"/>
    <n v="900"/>
    <n v="1500"/>
    <n v="60"/>
    <n v="1190.05"/>
    <n v="1500"/>
    <n v="79.34"/>
    <n v="1266.1400000000001"/>
    <n v="1500"/>
    <n v="84.41"/>
    <n v="4511.7299999999996"/>
    <n v="6000"/>
    <n v="75.2"/>
    <n v="1762.38"/>
    <n v="2400"/>
    <n v="0.73432500000000001"/>
    <x v="167"/>
    <n v="1762.38"/>
    <n v="2400"/>
    <n v="0.73432500000000001"/>
    <x v="167"/>
    <n v="1441.12"/>
    <n v="1800"/>
    <n v="0.80062222222222212"/>
    <x v="167"/>
    <n v="1441.12"/>
    <n v="1800"/>
    <n v="0.80062222222222212"/>
    <x v="167"/>
    <n v="900"/>
    <n v="1800"/>
    <n v="0.5"/>
    <x v="161"/>
    <n v="900"/>
    <n v="1800"/>
    <n v="0.5"/>
    <n v="0.21932496649201902"/>
    <n v="4103.5"/>
    <n v="6000"/>
    <n v="68.39"/>
    <n v="4103.5"/>
    <n v="6000"/>
    <n v="68.391666666666666"/>
    <n v="2055.5500000000002"/>
    <n v="3000"/>
    <n v="68.52"/>
    <n v="2662.38"/>
    <n v="4200"/>
    <n v="63.39"/>
    <n v="2662.38"/>
    <n v="4200"/>
    <n v="63.39"/>
  </r>
  <r>
    <n v="169"/>
    <x v="168"/>
    <x v="16"/>
    <s v="Konkan"/>
    <n v="14377"/>
    <x v="3"/>
    <n v="2214"/>
    <n v="2072"/>
    <n v="2072"/>
    <n v="3325"/>
    <n v="3178"/>
    <n v="3178"/>
    <n v="3070.1"/>
    <n v="2928.3"/>
    <n v="2928.3"/>
    <n v="4349.2"/>
    <n v="4349.2"/>
    <n v="0.33383468834688351"/>
    <n v="6.6554054054054096E-2"/>
    <n v="6.6554054054054096E-2"/>
    <n v="-0.11184661654135335"/>
    <n v="-0.30462555066079294"/>
    <n v="-0.30462555066079294"/>
    <n v="-3.8106250610729225E-2"/>
    <n v="-0.24533005498070554"/>
    <n v="-0.24533005498070554"/>
    <n v="-0.49188356479352519"/>
    <n v="-0.49188356479352519"/>
    <n v="306.24"/>
    <n v="913.6"/>
    <n v="915"/>
    <n v="706.64"/>
    <n v="1509.3"/>
    <n v="1509.3"/>
    <n v="593.21"/>
    <n v="1412.08"/>
    <n v="1412.08"/>
    <n v="1984.11"/>
    <n v="1984.11"/>
    <n v="0.3220676593521421"/>
    <n v="0.22967381786339758"/>
    <n v="0.22779234972677603"/>
    <n v="-0.42704913392958221"/>
    <n v="-0.25566156496389048"/>
    <n v="-0.25566156496389048"/>
    <n v="-0.31749296202019522"/>
    <n v="-0.20441476403603187"/>
    <n v="-0.20441476403603187"/>
    <n v="-0.43378643321186822"/>
    <n v="-0.4337864332118682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7747394007385601"/>
    <n v="-8.5765765765765736E-2"/>
    <n v="-9.0786127167630029E-2"/>
    <n v="-6.2181818181817434E-3"/>
    <n v="-0.31437812203052934"/>
    <n v="-0.31611304347826086"/>
    <n v="3.4650513463631752E-2"/>
    <n v="-0.25966055106324887"/>
    <n v="-0.25966055106324887"/>
    <n v="-0.47037273982288968"/>
    <n v="-0.47037273982288968"/>
    <n v="183"/>
    <n v="107"/>
    <n v="434"/>
    <n v="169"/>
    <n v="434"/>
    <n v="169"/>
    <s v="No star"/>
    <s v="No star"/>
    <s v="No star"/>
    <s v="ODF+"/>
    <s v="ODF+"/>
    <s v="ODF+"/>
    <n v="404.87"/>
    <n v="1500"/>
    <n v="26.99"/>
    <n v="300"/>
    <n v="1500"/>
    <n v="20"/>
    <n v="1155.08"/>
    <n v="1500"/>
    <n v="77.010000000000005"/>
    <n v="1093.1600000000001"/>
    <n v="1500"/>
    <n v="72.88"/>
    <n v="2953.11"/>
    <n v="6000"/>
    <n v="49.22"/>
    <n v="1123.43"/>
    <n v="2400"/>
    <n v="0.46809583333333338"/>
    <x v="168"/>
    <n v="1123.43"/>
    <n v="2400"/>
    <n v="0.46809583333333338"/>
    <x v="168"/>
    <n v="786.47"/>
    <n v="1800"/>
    <n v="0.4369277777777778"/>
    <x v="168"/>
    <n v="786.47"/>
    <n v="1800"/>
    <n v="0.4369277777777778"/>
    <x v="168"/>
    <n v="300"/>
    <n v="1800"/>
    <n v="0.16666666666666666"/>
    <x v="162"/>
    <n v="300"/>
    <n v="1800"/>
    <n v="0.16666666666666666"/>
    <n v="0.13575274899316711"/>
    <n v="2209.9"/>
    <n v="6000"/>
    <n v="36.83"/>
    <n v="2209.9"/>
    <n v="6000"/>
    <n v="36.831666666666671"/>
    <n v="704.87"/>
    <n v="3000"/>
    <n v="23.5"/>
    <n v="1423.43"/>
    <n v="4200"/>
    <n v="33.89"/>
    <n v="1423.43"/>
    <n v="4200"/>
    <n v="33.891190476190481"/>
  </r>
  <r>
    <n v="170"/>
    <x v="169"/>
    <x v="16"/>
    <s v="Konkan"/>
    <n v="3304"/>
    <x v="3"/>
    <n v="2214"/>
    <n v="2072"/>
    <n v="2072"/>
    <n v="3325"/>
    <n v="3178"/>
    <n v="3178"/>
    <n v="3070.1"/>
    <n v="2928.3"/>
    <n v="2928.3"/>
    <n v="4349.2"/>
    <n v="4349.2"/>
    <n v="0.52392953929539299"/>
    <n v="0.29985521235521245"/>
    <n v="0.29985521235521245"/>
    <n v="1.4730827067669178E-2"/>
    <n v="-0.15251730648206413"/>
    <n v="-0.15251730648206413"/>
    <n v="9.8980489234878385E-2"/>
    <n v="-8.0251340368131682E-2"/>
    <n v="-8.0251340368131682E-2"/>
    <n v="-0.38073668720684256"/>
    <n v="-0.38073668720684256"/>
    <n v="306.24"/>
    <n v="913.6"/>
    <n v="915"/>
    <n v="706.64"/>
    <n v="1509.3"/>
    <n v="1509.3"/>
    <n v="593.21"/>
    <n v="1412.08"/>
    <n v="1412.08"/>
    <n v="1984.11"/>
    <n v="1984.11"/>
    <n v="1.4303814002089863"/>
    <n v="0.34945271453590177"/>
    <n v="0.34738797814207639"/>
    <n v="5.3266160987207045E-2"/>
    <n v="-0.18315775525077854"/>
    <n v="-0.18315775525077854"/>
    <n v="0.25466529559515166"/>
    <n v="-0.1269191547221121"/>
    <n v="-0.1269191547221121"/>
    <n v="-0.37863324110054386"/>
    <n v="-0.3786332411005438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0396391342962656"/>
    <n v="0.34895669863411805"/>
    <n v="0.34154913294797695"/>
    <n v="9.2181818181818267E-2"/>
    <n v="1.1638145219642867E-2"/>
    <n v="9.0782608695652647E-3"/>
    <n v="0.13709715583739543"/>
    <n v="9.2374165733166508E-2"/>
    <n v="9.2374165733166508E-2"/>
    <n v="-0.21853261052560691"/>
    <n v="-0.21853261052560691"/>
    <n v="77"/>
    <n v="53"/>
    <n v="269"/>
    <n v="122"/>
    <n v="269"/>
    <n v="122"/>
    <s v="No star"/>
    <s v="No star"/>
    <s v="No star"/>
    <s v="ODF+"/>
    <s v="ODF+"/>
    <s v="ODF+"/>
    <n v="744.28"/>
    <n v="1500"/>
    <n v="49.62"/>
    <n v="300"/>
    <n v="1500"/>
    <n v="20"/>
    <n v="1128.29"/>
    <n v="1500"/>
    <n v="75.22"/>
    <n v="1201.4000000000001"/>
    <n v="1500"/>
    <n v="80.09"/>
    <n v="3373.98"/>
    <n v="6000"/>
    <n v="56.23"/>
    <n v="1232.8599999999999"/>
    <n v="2400"/>
    <n v="0.51369166666666666"/>
    <x v="169"/>
    <n v="1232.8599999999999"/>
    <n v="2400"/>
    <n v="0.51369166666666666"/>
    <x v="169"/>
    <n v="1160.44"/>
    <n v="1800"/>
    <n v="0.64468888888888887"/>
    <x v="169"/>
    <n v="1160.44"/>
    <n v="1800"/>
    <n v="0.64468888888888887"/>
    <x v="169"/>
    <n v="300"/>
    <n v="1800"/>
    <n v="0.16666666666666666"/>
    <x v="163"/>
    <n v="300"/>
    <n v="1800"/>
    <n v="0.16666666666666666"/>
    <n v="0.11138751717224223"/>
    <n v="2693.3"/>
    <n v="6000"/>
    <n v="44.89"/>
    <n v="2693.3"/>
    <n v="6000"/>
    <n v="44.888333333333335"/>
    <n v="1044.28"/>
    <n v="3000"/>
    <n v="34.81"/>
    <n v="1532.86"/>
    <n v="4200"/>
    <n v="36.5"/>
    <n v="1532.86"/>
    <n v="4200"/>
    <n v="36.49666666666667"/>
  </r>
  <r>
    <n v="171"/>
    <x v="170"/>
    <x v="16"/>
    <s v="Konkan"/>
    <n v="9753"/>
    <x v="3"/>
    <n v="2214"/>
    <n v="2072"/>
    <n v="2072"/>
    <n v="3325"/>
    <n v="3178"/>
    <n v="3178"/>
    <n v="3070.1"/>
    <n v="2928.3"/>
    <n v="2928.3"/>
    <n v="4349.2"/>
    <n v="4349.2"/>
    <n v="1.1533514001806686"/>
    <n v="0.7193629343629343"/>
    <n v="0.7193629343629343"/>
    <n v="0.43384060150375953"/>
    <n v="0.12099433606041535"/>
    <n v="0.12099433606041535"/>
    <n v="0.55288752809354758"/>
    <n v="0.21658300037564449"/>
    <n v="0.21658300037564449"/>
    <n v="-0.18087924215947757"/>
    <n v="-0.18087924215947757"/>
    <n v="306.24"/>
    <n v="913.6"/>
    <n v="915"/>
    <n v="706.64"/>
    <n v="1509.3"/>
    <n v="1509.3"/>
    <n v="593.21"/>
    <n v="1412.08"/>
    <n v="1412.08"/>
    <n v="1984.11"/>
    <n v="1984.11"/>
    <n v="2.4305446708463947"/>
    <n v="0.7398533274956216"/>
    <n v="0.73719125683060105"/>
    <n v="0.48671176270802663"/>
    <n v="5.3157092691976424E-2"/>
    <n v="5.3157092691976424E-2"/>
    <n v="0.77099172299860064"/>
    <n v="0.12566568466375846"/>
    <n v="0.12566568466375846"/>
    <n v="-0.19887002232739109"/>
    <n v="-0.19887002232739109"/>
    <n v="232.44"/>
    <n v="298.10000000000002"/>
    <n v="295"/>
    <n v="421.09"/>
    <n v="522.70000000000005"/>
    <n v="525"/>
    <n v="365.77"/>
    <n v="453.88"/>
    <n v="453.88"/>
    <n v="1100"/>
    <n v="1100"/>
    <n v="3.7324040612631215"/>
    <n v="1.3482053002348204"/>
    <n v="1.3728813559322033"/>
    <n v="1.6122681612006937"/>
    <n v="0.33920030610292701"/>
    <n v="0.33333333333333331"/>
    <n v="2.0073543483609919"/>
    <n v="0.54225786551511412"/>
    <n v="0.54225786551511412"/>
    <n v="-0.36363636363636365"/>
    <n v="-0.36363636363636365"/>
    <n v="855.72"/>
    <n v="860.25"/>
    <n v="865"/>
    <n v="1100"/>
    <n v="1147.0899999999999"/>
    <n v="1150"/>
    <n v="1056.55"/>
    <n v="1062.31"/>
    <n v="1062.31"/>
    <n v="1484.95"/>
    <n v="1484.95"/>
    <n v="0.43985182068901024"/>
    <n v="0.47979075850043595"/>
    <n v="0.47166473988439306"/>
    <n v="0.12009999999999992"/>
    <n v="0.10975599124741746"/>
    <n v="0.10694782608695654"/>
    <n v="0.16616345653305564"/>
    <n v="0.19832252355715382"/>
    <n v="0.19832252355715382"/>
    <n v="-0.14273881275463823"/>
    <n v="-0.14273881275463823"/>
    <n v="4"/>
    <n v="4"/>
    <n v="42"/>
    <n v="33"/>
    <n v="42"/>
    <n v="33"/>
    <s v="3 star"/>
    <s v="1 star"/>
    <s v="1 star"/>
    <s v="ODF++"/>
    <s v="ODF++"/>
    <s v="ODF++"/>
    <n v="1050.57"/>
    <n v="1500"/>
    <n v="70.040000000000006"/>
    <n v="1100"/>
    <n v="1500"/>
    <n v="73.33"/>
    <n v="1384.83"/>
    <n v="1500"/>
    <n v="92.32"/>
    <n v="1232.1099999999999"/>
    <n v="1500"/>
    <n v="82.14"/>
    <n v="4767.5200000000004"/>
    <n v="6000"/>
    <n v="79.459999999999994"/>
    <n v="1589.53"/>
    <n v="2400"/>
    <n v="0.66230416666666669"/>
    <x v="170"/>
    <n v="1589.53"/>
    <n v="2400"/>
    <n v="0.66230416666666669"/>
    <x v="170"/>
    <n v="1272.99"/>
    <n v="1800"/>
    <n v="0.70721666666666672"/>
    <x v="170"/>
    <n v="1272.99"/>
    <n v="1800"/>
    <n v="0.70721666666666672"/>
    <x v="170"/>
    <n v="700"/>
    <n v="1800"/>
    <n v="0.3888888888888889"/>
    <x v="164"/>
    <n v="700"/>
    <n v="1800"/>
    <n v="0.3888888888888889"/>
    <n v="0.19649012496771948"/>
    <n v="3562.52"/>
    <n v="6000"/>
    <n v="59.38"/>
    <n v="3562.52"/>
    <n v="6000"/>
    <n v="59.375333333333337"/>
    <n v="2150.5700000000002"/>
    <n v="3000"/>
    <n v="71.69"/>
    <n v="2289.5300000000002"/>
    <n v="4200"/>
    <n v="54.51"/>
    <n v="2289.5300000000002"/>
    <n v="4200"/>
    <n v="54.512619047619047"/>
  </r>
  <r>
    <n v="172"/>
    <x v="171"/>
    <x v="16"/>
    <s v="Konkan"/>
    <n v="76229"/>
    <x v="1"/>
    <n v="2214"/>
    <n v="2072"/>
    <n v="2072"/>
    <n v="3325"/>
    <n v="3178"/>
    <n v="3178"/>
    <n v="3595.3"/>
    <n v="3469.2"/>
    <n v="3469.2"/>
    <n v="4328.8"/>
    <n v="4328.8"/>
    <n v="1.2408626919602532"/>
    <n v="0.95418436293436304"/>
    <n v="0.95418436293436304"/>
    <n v="0.49211127819548883"/>
    <n v="0.27409376966645693"/>
    <n v="0.27409376966645693"/>
    <n v="0.37993213361889139"/>
    <n v="0.16714804565894165"/>
    <n v="0.16714804565894165"/>
    <n v="-6.4620680096100544E-2"/>
    <n v="-6.4620680096100544E-2"/>
    <n v="306.24"/>
    <n v="913.6"/>
    <n v="915"/>
    <n v="706.64"/>
    <n v="1509.3"/>
    <n v="1509.3"/>
    <n v="829.22"/>
    <n v="1623.2"/>
    <n v="1623.2"/>
    <n v="1999.6"/>
    <n v="1999.6"/>
    <n v="3.1637604493207938"/>
    <n v="1.2720884413309985"/>
    <n v="1.2686120218579238"/>
    <n v="0.80446903656741753"/>
    <n v="0.37532631021003132"/>
    <n v="0.37532631021003132"/>
    <n v="0.53772219676322308"/>
    <n v="0.27881961557417456"/>
    <n v="0.27881961557417456"/>
    <n v="3.8097619523904926E-2"/>
    <n v="3.8097619523904926E-2"/>
    <n v="232.44"/>
    <n v="298.10000000000002"/>
    <n v="295"/>
    <n v="421.09"/>
    <n v="522.70000000000005"/>
    <n v="525"/>
    <n v="448.93"/>
    <n v="602.08000000000004"/>
    <n v="602.08000000000004"/>
    <n v="1100"/>
    <n v="1100"/>
    <n v="3.7324040612631215"/>
    <n v="0.67728950016772882"/>
    <n v="0.69491525423728817"/>
    <n v="1.6122681612006937"/>
    <n v="-4.3428352783623579E-2"/>
    <n v="-4.7619047619047616E-2"/>
    <n v="1.4502706435301715"/>
    <n v="-0.16954557533882547"/>
    <n v="-0.16954557533882547"/>
    <n v="-0.54545454545454541"/>
    <n v="-0.54545454545454541"/>
    <n v="855.72"/>
    <n v="860.25"/>
    <n v="865"/>
    <n v="1100"/>
    <n v="1147.0899999999999"/>
    <n v="1150"/>
    <n v="1163.58"/>
    <n v="1243.93"/>
    <n v="1243.93"/>
    <n v="1508.87"/>
    <n v="1508.87"/>
    <n v="0.51851072780816154"/>
    <n v="0.7126300494042429"/>
    <n v="0.70322543352601152"/>
    <n v="0.18129090909090917"/>
    <n v="0.28437175810093374"/>
    <n v="0.28112173913043476"/>
    <n v="0.11674315474655816"/>
    <n v="0.18438336562346747"/>
    <n v="0.18438336562346747"/>
    <n v="-2.3580560286837124E-2"/>
    <n v="-2.3580560286837124E-2"/>
    <n v="3"/>
    <n v="3"/>
    <n v="9"/>
    <n v="8"/>
    <n v="9"/>
    <n v="8"/>
    <s v="3 star"/>
    <s v="No star"/>
    <s v="No star"/>
    <s v="ODF++"/>
    <s v="ODF++"/>
    <s v="ODF++"/>
    <n v="1275.1099999999999"/>
    <n v="1500"/>
    <n v="85.01"/>
    <n v="1100"/>
    <n v="1500"/>
    <n v="73.33"/>
    <n v="1286.73"/>
    <n v="1500"/>
    <n v="85.78"/>
    <n v="1299.42"/>
    <n v="1500"/>
    <n v="86.63"/>
    <n v="4961.2700000000004"/>
    <n v="6000"/>
    <n v="82.69"/>
    <n v="2075.7800000000002"/>
    <n v="2400"/>
    <n v="0.86490833333333339"/>
    <x v="171"/>
    <n v="2075.7800000000002"/>
    <n v="2400"/>
    <n v="0.86490833333333339"/>
    <x v="171"/>
    <n v="1473.29"/>
    <n v="1800"/>
    <n v="0.81849444444444441"/>
    <x v="171"/>
    <n v="1473.29"/>
    <n v="1800"/>
    <n v="0.81849444444444441"/>
    <x v="171"/>
    <n v="500"/>
    <n v="1800"/>
    <n v="0.27777777777777779"/>
    <x v="165"/>
    <n v="500"/>
    <n v="1800"/>
    <n v="0.27777777777777779"/>
    <n v="0.12348514597179105"/>
    <n v="4049.07"/>
    <n v="6000"/>
    <n v="67.48"/>
    <n v="4049.07"/>
    <n v="6000"/>
    <n v="67.484499999999997"/>
    <n v="2375.11"/>
    <n v="3000"/>
    <n v="79.17"/>
    <n v="2575.7800000000002"/>
    <n v="4200"/>
    <n v="61.33"/>
    <n v="2575.7800000000002"/>
    <n v="4200"/>
    <n v="61.328095238095251"/>
  </r>
  <r>
    <n v="173"/>
    <x v="172"/>
    <x v="17"/>
    <s v="Konkan"/>
    <n v="14487"/>
    <x v="3"/>
    <n v="2214"/>
    <n v="2072"/>
    <n v="2072"/>
    <n v="3325"/>
    <n v="3178"/>
    <n v="3178"/>
    <n v="3070.1"/>
    <n v="2928.3"/>
    <n v="2928.3"/>
    <n v="4349.2"/>
    <n v="4349.2"/>
    <n v="0.43361788617886188"/>
    <n v="0.48648648648648651"/>
    <n v="0.48648648648648651"/>
    <n v="-4.5404511278195427E-2"/>
    <n v="-3.0837004405286344E-2"/>
    <n v="-3.0837004405286344E-2"/>
    <n v="3.3852317514087585E-2"/>
    <n v="5.1804801420619405E-2"/>
    <n v="5.1804801420619405E-2"/>
    <n v="-0.29182378368435569"/>
    <n v="-0.29182378368435569"/>
    <n v="306.24"/>
    <n v="913.6"/>
    <n v="915"/>
    <n v="706.64"/>
    <n v="1509.3"/>
    <n v="1509.3"/>
    <n v="593.21"/>
    <n v="1412.08"/>
    <n v="1412.08"/>
    <n v="1984.11"/>
    <n v="1984.11"/>
    <n v="1.7179663009404389"/>
    <n v="0.73922942206654996"/>
    <n v="0.73656830601092904"/>
    <n v="0.17789822257443683"/>
    <n v="5.277943417478307E-2"/>
    <n v="5.277943417478307E-2"/>
    <n v="0.4031287402437585"/>
    <n v="0.12526202481445819"/>
    <n v="0.12526202481445819"/>
    <n v="-0.1991573047865289"/>
    <n v="-0.199157304786528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0042537278549047"/>
    <n v="0.38453937808776512"/>
    <n v="0.37693641618497103"/>
    <n v="1.1636363636363596E-2"/>
    <n v="3.8323060962958476E-2"/>
    <n v="3.5695652173913003E-2"/>
    <n v="5.3239316643793479E-2"/>
    <n v="0.1211887302199923"/>
    <n v="0.1211887302199923"/>
    <n v="-0.19791912185595481"/>
    <n v="-0.19791912185595481"/>
    <n v="114"/>
    <n v="77"/>
    <n v="131"/>
    <n v="71"/>
    <n v="131"/>
    <n v="71"/>
    <s v="No star"/>
    <s v="No star"/>
    <s v="No star"/>
    <s v="ODF+"/>
    <s v="ODF+"/>
    <s v="ODF+"/>
    <n v="832.35"/>
    <n v="1500"/>
    <n v="55.49"/>
    <n v="300"/>
    <n v="1500"/>
    <n v="20"/>
    <n v="928.88"/>
    <n v="1500"/>
    <n v="61.93"/>
    <n v="1112.8"/>
    <n v="1500"/>
    <n v="74.19"/>
    <n v="3174.03"/>
    <n v="6000"/>
    <n v="52.9"/>
    <n v="1588.96"/>
    <n v="2400"/>
    <n v="0.66206666666666669"/>
    <x v="172"/>
    <n v="1588.96"/>
    <n v="2400"/>
    <n v="0.66206666666666669"/>
    <x v="172"/>
    <n v="1191.05"/>
    <n v="1800"/>
    <n v="0.66169444444444447"/>
    <x v="172"/>
    <n v="1191.05"/>
    <n v="1800"/>
    <n v="0.66169444444444447"/>
    <x v="172"/>
    <n v="300"/>
    <n v="1800"/>
    <n v="0.16666666666666666"/>
    <x v="166"/>
    <n v="300"/>
    <n v="1800"/>
    <n v="0.16666666666666666"/>
    <n v="9.7402597402597407E-2"/>
    <n v="3080"/>
    <n v="6000"/>
    <n v="51.33"/>
    <n v="3080"/>
    <n v="6000"/>
    <n v="51.333333333333329"/>
    <n v="1132.3499999999999"/>
    <n v="3000"/>
    <n v="37.75"/>
    <n v="1888.96"/>
    <n v="4200"/>
    <n v="44.98"/>
    <n v="1888.96"/>
    <n v="4200"/>
    <n v="44.975238095238097"/>
  </r>
  <r>
    <n v="174"/>
    <x v="173"/>
    <x v="17"/>
    <s v="Konkan"/>
    <n v="16398"/>
    <x v="3"/>
    <n v="2214"/>
    <n v="2072"/>
    <n v="2072"/>
    <n v="3325"/>
    <n v="3178"/>
    <n v="3178"/>
    <n v="3070.1"/>
    <n v="2928.3"/>
    <n v="2928.3"/>
    <n v="4349.2"/>
    <n v="4349.2"/>
    <n v="0.25577687443541103"/>
    <n v="0.61402027027027029"/>
    <n v="0.61402027027027029"/>
    <n v="-0.16382255639097745"/>
    <n v="5.2312775330396473E-2"/>
    <n v="5.2312775330396473E-2"/>
    <n v="-9.4397576626168517E-2"/>
    <n v="0.142044872451593"/>
    <n v="0.142044872451593"/>
    <n v="-0.23106548330727486"/>
    <n v="-0.23106548330727486"/>
    <n v="306.24"/>
    <n v="913.6"/>
    <n v="915"/>
    <n v="706.64"/>
    <n v="1509.3"/>
    <n v="1509.3"/>
    <n v="593.21"/>
    <n v="1412.08"/>
    <n v="1412.08"/>
    <n v="1984.11"/>
    <n v="1984.11"/>
    <n v="1.8157327586206895"/>
    <n v="0.79080560420315227"/>
    <n v="0.78806557377049169"/>
    <n v="0.22026774595267742"/>
    <n v="8.3999204929437465E-2"/>
    <n v="8.3999204929437465E-2"/>
    <n v="0.45359990559835456"/>
    <n v="0.1586312390232848"/>
    <n v="0.1586312390232848"/>
    <n v="-0.17540862149780001"/>
    <n v="-0.17540862149780001"/>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8964147150937219"/>
    <n v="0.40444056960186003"/>
    <n v="0.39672832369942207"/>
    <n v="-7.454545454545454E-2"/>
    <n v="5.324778352178134E-2"/>
    <n v="5.0582608695652238E-2"/>
    <n v="-3.6486678339879758E-2"/>
    <n v="0.13730455328482283"/>
    <n v="0.13730455328482283"/>
    <n v="-0.18639011414525739"/>
    <n v="-0.18639011414525739"/>
    <n v="232"/>
    <n v="123"/>
    <n v="67"/>
    <n v="48"/>
    <n v="67"/>
    <n v="48"/>
    <s v="No star"/>
    <s v="No star"/>
    <s v="No star"/>
    <s v="ODF+"/>
    <s v="ODF++"/>
    <s v="ODF++"/>
    <n v="862.29"/>
    <n v="1500"/>
    <n v="57.49"/>
    <n v="300"/>
    <n v="1500"/>
    <n v="20"/>
    <n v="600"/>
    <n v="1500"/>
    <n v="40"/>
    <n v="1018"/>
    <n v="1500"/>
    <n v="67.87"/>
    <n v="2780.29"/>
    <n v="6000"/>
    <n v="46.34"/>
    <n v="1636.08"/>
    <n v="2400"/>
    <n v="0.68169999999999997"/>
    <x v="173"/>
    <n v="1636.08"/>
    <n v="2400"/>
    <n v="0.68169999999999997"/>
    <x v="173"/>
    <n v="1208.17"/>
    <n v="1800"/>
    <n v="0.67120555555555561"/>
    <x v="173"/>
    <n v="1208.17"/>
    <n v="1800"/>
    <n v="0.67120555555555561"/>
    <x v="173"/>
    <n v="500"/>
    <n v="1800"/>
    <n v="0.27777777777777779"/>
    <x v="167"/>
    <n v="500"/>
    <n v="1800"/>
    <n v="0.27777777777777779"/>
    <n v="0.14951035359198625"/>
    <n v="3344.25"/>
    <n v="6000"/>
    <n v="55.74"/>
    <n v="3344.25"/>
    <n v="6000"/>
    <n v="55.737499999999997"/>
    <n v="1162.29"/>
    <n v="3000"/>
    <n v="38.74"/>
    <n v="2136.08"/>
    <n v="4200"/>
    <n v="50.86"/>
    <n v="2136.08"/>
    <n v="4200"/>
    <n v="50.859047619047615"/>
  </r>
  <r>
    <n v="175"/>
    <x v="174"/>
    <x v="17"/>
    <s v="Konkan"/>
    <n v="3811"/>
    <x v="3"/>
    <n v="2214"/>
    <n v="2072"/>
    <n v="2072"/>
    <n v="3325"/>
    <n v="3178"/>
    <n v="3178"/>
    <n v="3070.1"/>
    <n v="2928.3"/>
    <n v="2928.3"/>
    <n v="4349.2"/>
    <n v="4349.2"/>
    <n v="1.2407407407407317E-2"/>
    <n v="0.46056467181467181"/>
    <n v="0.46056467181467181"/>
    <n v="-0.32587368421052637"/>
    <n v="-4.7737570799244816E-2"/>
    <n v="-4.7737570799244816E-2"/>
    <n v="-0.2699032604801147"/>
    <n v="3.3463101458183854E-2"/>
    <n v="3.3463101458183854E-2"/>
    <n v="-0.30417318127471715"/>
    <n v="-0.30417318127471715"/>
    <n v="306.24"/>
    <n v="913.6"/>
    <n v="915"/>
    <n v="706.64"/>
    <n v="1509.3"/>
    <n v="1509.3"/>
    <n v="593.21"/>
    <n v="1412.08"/>
    <n v="1412.08"/>
    <n v="1984.11"/>
    <n v="1984.11"/>
    <n v="9.4860240334378301E-2"/>
    <n v="0.61607924693520144"/>
    <n v="0.61360655737704928"/>
    <n v="-0.52551511377787841"/>
    <n v="-2.1765056648777519E-2"/>
    <n v="-2.1765056648777519E-2"/>
    <n v="-0.43478700628782385"/>
    <n v="4.5585235963968136E-2"/>
    <n v="4.5585235963968136E-2"/>
    <n v="-0.25586283018582634"/>
    <n v="-0.25586283018582634"/>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5.6630673584817506E-2"/>
    <n v="0.22037779715199063"/>
    <n v="0.21367630057803461"/>
    <n v="-0.26612727272727271"/>
    <n v="-8.4788464723779294E-2"/>
    <n v="-8.7104347826087017E-2"/>
    <n v="-0.23594718659788932"/>
    <n v="-1.1747983168754901E-2"/>
    <n v="-1.1747983168754901E-2"/>
    <n v="-0.29301996700225602"/>
    <n v="-0.29301996700225602"/>
    <n v="401"/>
    <n v="165"/>
    <n v="148"/>
    <n v="80"/>
    <n v="148"/>
    <n v="80"/>
    <s v="No star"/>
    <s v="No star"/>
    <s v="No star"/>
    <s v="ODF+"/>
    <s v="ODF++"/>
    <s v="ODF++"/>
    <n v="335.29"/>
    <n v="1500"/>
    <n v="22.35"/>
    <n v="300"/>
    <n v="1500"/>
    <n v="20"/>
    <n v="798.91"/>
    <n v="1500"/>
    <n v="53.26"/>
    <n v="807.26"/>
    <n v="1500"/>
    <n v="53.82"/>
    <n v="2241.4699999999998"/>
    <n v="6000"/>
    <n v="37.36"/>
    <n v="1476.45"/>
    <n v="2400"/>
    <n v="0.6151875"/>
    <x v="174"/>
    <n v="1476.45"/>
    <n v="2400"/>
    <n v="0.6151875"/>
    <x v="174"/>
    <n v="1049.83"/>
    <n v="1800"/>
    <n v="0.58323888888888886"/>
    <x v="174"/>
    <n v="1049.83"/>
    <n v="1800"/>
    <n v="0.58323888888888886"/>
    <x v="174"/>
    <n v="500"/>
    <n v="1800"/>
    <n v="0.27777777777777779"/>
    <x v="168"/>
    <n v="500"/>
    <n v="1800"/>
    <n v="0.27777777777777779"/>
    <n v="0.16521879925585453"/>
    <n v="3026.29"/>
    <n v="6000"/>
    <n v="50.44"/>
    <n v="3026.29"/>
    <n v="6000"/>
    <n v="50.43816666666666"/>
    <n v="635.29"/>
    <n v="3000"/>
    <n v="21.18"/>
    <n v="1976.45"/>
    <n v="4200"/>
    <n v="47.06"/>
    <n v="1976.45"/>
    <n v="4200"/>
    <n v="47.058333333333337"/>
  </r>
  <r>
    <n v="176"/>
    <x v="175"/>
    <x v="17"/>
    <s v="Konkan"/>
    <n v="16015"/>
    <x v="3"/>
    <n v="2214"/>
    <n v="2072"/>
    <n v="2072"/>
    <n v="3325"/>
    <n v="3178"/>
    <n v="3178"/>
    <n v="3070.1"/>
    <n v="2928.3"/>
    <n v="2928.3"/>
    <n v="4349.2"/>
    <n v="4349.2"/>
    <n v="0.16302619692863599"/>
    <n v="0.27073841698841689"/>
    <n v="0.27073841698841689"/>
    <n v="-0.22558195488721802"/>
    <n v="-0.17150094398993085"/>
    <n v="-0.17150094398993085"/>
    <n v="-0.16128464870851109"/>
    <n v="-0.10085373766349089"/>
    <n v="-0.10085373766349089"/>
    <n v="-0.39460820380759681"/>
    <n v="-0.39460820380759681"/>
    <n v="306.24"/>
    <n v="913.6"/>
    <n v="915"/>
    <n v="706.64"/>
    <n v="1509.3"/>
    <n v="1509.3"/>
    <n v="593.21"/>
    <n v="1412.08"/>
    <n v="1412.08"/>
    <n v="1984.11"/>
    <n v="1984.11"/>
    <n v="1.0802638453500519"/>
    <n v="0.34960595446584936"/>
    <n v="0.34754098360655739"/>
    <n v="-9.846597984829622E-2"/>
    <n v="-0.18306499701848536"/>
    <n v="-0.18306499701848536"/>
    <n v="7.3919859746126845E-2"/>
    <n v="-0.12682001019772246"/>
    <n v="-0.12682001019772246"/>
    <n v="-0.37856268049654501"/>
    <n v="-0.37856268049654501"/>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7.4136399756929761E-2"/>
    <n v="0.27867480383609416"/>
    <n v="0.27165317919075149"/>
    <n v="-0.16440000000000002"/>
    <n v="-4.106914017208755E-2"/>
    <n v="-4.3495652173913026E-2"/>
    <n v="-0.13003643935450285"/>
    <n v="3.5460458811458116E-2"/>
    <n v="3.5460458811458116E-2"/>
    <n v="-0.25924778612074484"/>
    <n v="-0.25924778612074484"/>
    <n v="296"/>
    <n v="143"/>
    <n v="295"/>
    <n v="128"/>
    <n v="295"/>
    <n v="128"/>
    <s v="No star"/>
    <s v="No star"/>
    <s v="No star"/>
    <s v="ODF+"/>
    <s v="ODF+"/>
    <s v="ODF+"/>
    <n v="637.05999999999995"/>
    <n v="1500"/>
    <n v="42.47"/>
    <n v="300"/>
    <n v="1500"/>
    <n v="20"/>
    <n v="718.72"/>
    <n v="1500"/>
    <n v="47.91"/>
    <n v="919.16"/>
    <n v="1500"/>
    <n v="61.28"/>
    <n v="2574.94"/>
    <n v="6000"/>
    <n v="42.92"/>
    <n v="1233"/>
    <n v="2400"/>
    <n v="0.51375000000000004"/>
    <x v="175"/>
    <n v="1233"/>
    <n v="2400"/>
    <n v="0.51375000000000004"/>
    <x v="175"/>
    <n v="1099.98"/>
    <n v="1800"/>
    <n v="0.61109999999999998"/>
    <x v="175"/>
    <n v="1099.98"/>
    <n v="1800"/>
    <n v="0.61109999999999998"/>
    <x v="175"/>
    <n v="300"/>
    <n v="1800"/>
    <n v="0.16666666666666666"/>
    <x v="169"/>
    <n v="300"/>
    <n v="1800"/>
    <n v="0.16666666666666666"/>
    <n v="0.11393977143681851"/>
    <n v="2632.97"/>
    <n v="6000"/>
    <n v="43.88"/>
    <n v="2632.97"/>
    <n v="6000"/>
    <n v="43.88283333333333"/>
    <n v="937.06"/>
    <n v="3000"/>
    <n v="31.24"/>
    <n v="1533"/>
    <n v="4200"/>
    <n v="36.5"/>
    <n v="1533"/>
    <n v="4200"/>
    <n v="36.5"/>
  </r>
  <r>
    <n v="177"/>
    <x v="176"/>
    <x v="17"/>
    <s v="Konkan"/>
    <n v="18648"/>
    <x v="3"/>
    <n v="2214"/>
    <n v="2072"/>
    <n v="2072"/>
    <n v="3325"/>
    <n v="3178"/>
    <n v="3178"/>
    <n v="3070.1"/>
    <n v="2928.3"/>
    <n v="2928.3"/>
    <n v="4349.2"/>
    <n v="4349.2"/>
    <n v="0.37313911472448064"/>
    <n v="0.48286196911196899"/>
    <n v="0.48286196911196899"/>
    <n v="-8.5675187969924779E-2"/>
    <n v="-3.320012586532417E-2"/>
    <n v="-3.320012586532417E-2"/>
    <n v="-9.7618970066120983E-3"/>
    <n v="4.9240173479493082E-2"/>
    <n v="4.9240173479493082E-2"/>
    <n v="-0.29355053802998254"/>
    <n v="-0.29355053802998254"/>
    <n v="306.24"/>
    <n v="913.6"/>
    <n v="915"/>
    <n v="706.64"/>
    <n v="1509.3"/>
    <n v="1509.3"/>
    <n v="593.21"/>
    <n v="1412.08"/>
    <n v="1412.08"/>
    <n v="1984.11"/>
    <n v="1984.11"/>
    <n v="1.8729427899686517"/>
    <n v="0.56684544658493874"/>
    <n v="0.56444808743169406"/>
    <n v="0.24506113438242946"/>
    <n v="-5.156695156695152E-2"/>
    <n v="-5.156695156695152E-2"/>
    <n v="0.48313413462348898"/>
    <n v="1.3731516627953163E-2"/>
    <n v="1.3731516627953163E-2"/>
    <n v="-0.27853294424200264"/>
    <n v="-0.27853294424200264"/>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14588884214462663"/>
    <n v="0.32638186573670441"/>
    <n v="0.31909826589595375"/>
    <n v="-0.10858181818181824"/>
    <n v="-5.2916510474330146E-3"/>
    <n v="-7.8086956521739286E-3"/>
    <n v="-7.1922767497988746E-2"/>
    <n v="7.4093249616402027E-2"/>
    <n v="7.4093249616402027E-2"/>
    <n v="-0.23161049193575545"/>
    <n v="-0.23161049193575545"/>
    <n v="154"/>
    <n v="97"/>
    <n v="134"/>
    <n v="72"/>
    <n v="134"/>
    <n v="72"/>
    <s v="No star"/>
    <s v="No star"/>
    <s v="No star"/>
    <s v="ODF++"/>
    <s v="ODF++"/>
    <s v="ODF++"/>
    <n v="879.81"/>
    <n v="1500"/>
    <n v="58.65"/>
    <n v="500"/>
    <n v="1500"/>
    <n v="33.33"/>
    <n v="679.76"/>
    <n v="1500"/>
    <n v="45.32"/>
    <n v="980.56"/>
    <n v="1500"/>
    <n v="65.37"/>
    <n v="3040.13"/>
    <n v="6000"/>
    <n v="50.67"/>
    <n v="1431.47"/>
    <n v="2400"/>
    <n v="0.59644583333333334"/>
    <x v="176"/>
    <n v="1431.47"/>
    <n v="2400"/>
    <n v="0.59644583333333334"/>
    <x v="176"/>
    <n v="1141.02"/>
    <n v="1800"/>
    <n v="0.63390000000000002"/>
    <x v="176"/>
    <n v="1141.02"/>
    <n v="1800"/>
    <n v="0.63390000000000002"/>
    <x v="176"/>
    <n v="500"/>
    <n v="1800"/>
    <n v="0.27777777777777779"/>
    <x v="170"/>
    <n v="500"/>
    <n v="1800"/>
    <n v="0.27777777777777779"/>
    <n v="0.16273445967277356"/>
    <n v="3072.49"/>
    <n v="6000"/>
    <n v="51.21"/>
    <n v="3072.49"/>
    <n v="6000"/>
    <n v="51.208166666666664"/>
    <n v="1379.81"/>
    <n v="3000"/>
    <n v="45.99"/>
    <n v="1931.47"/>
    <n v="4200"/>
    <n v="45.99"/>
    <n v="1931.47"/>
    <n v="4200"/>
    <n v="45.987380952380953"/>
  </r>
  <r>
    <n v="178"/>
    <x v="177"/>
    <x v="17"/>
    <s v="Konkan"/>
    <n v="23851"/>
    <x v="3"/>
    <n v="2214"/>
    <n v="2072"/>
    <n v="2072"/>
    <n v="3325"/>
    <n v="3178"/>
    <n v="3178"/>
    <n v="3070.1"/>
    <n v="2928.3"/>
    <n v="2928.3"/>
    <n v="4349.2"/>
    <n v="4349.2"/>
    <n v="0.40162149954832882"/>
    <n v="0.76919401544401544"/>
    <n v="0.76919401544401544"/>
    <n v="-6.6709774436090205E-2"/>
    <n v="0.15348332284455632"/>
    <n v="0.15348332284455632"/>
    <n v="1.0778150548842106E-2"/>
    <n v="0.251842365877813"/>
    <n v="0.251842365877813"/>
    <n v="-0.15713924399889631"/>
    <n v="-0.15713924399889631"/>
    <n v="306.24"/>
    <n v="913.6"/>
    <n v="915"/>
    <n v="706.64"/>
    <n v="1509.3"/>
    <n v="1509.3"/>
    <n v="593.21"/>
    <n v="1412.08"/>
    <n v="1412.08"/>
    <n v="1984.11"/>
    <n v="1984.11"/>
    <n v="1.2596656217345872"/>
    <n v="1.0665936952714534"/>
    <n v="1.0634316939890709"/>
    <n v="-2.0717762934450337E-2"/>
    <n v="0.25093752070496256"/>
    <n v="0.25093752070496256"/>
    <n v="0.16653461674617751"/>
    <n v="0.33706305591751179"/>
    <n v="0.33706305591751179"/>
    <n v="-4.8419694472584658E-2"/>
    <n v="-4.8419694472584658E-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20493853129528336"/>
    <n v="0.48530078465562337"/>
    <n v="0.47714450867052027"/>
    <n v="-6.2645454545454615E-2"/>
    <n v="0.11388818662877377"/>
    <n v="0.11106956521739132"/>
    <n v="-2.4097297808906383E-2"/>
    <n v="0.20278449793374823"/>
    <n v="0.20278449793374823"/>
    <n v="-0.13954678608707366"/>
    <n v="-0.13954678608707366"/>
    <n v="138"/>
    <n v="88"/>
    <n v="32"/>
    <n v="28"/>
    <n v="32"/>
    <n v="28"/>
    <s v="No star"/>
    <s v="No star"/>
    <s v="No star"/>
    <s v="ODF++"/>
    <s v="ODF++"/>
    <s v="ODF++"/>
    <n v="692"/>
    <n v="1500"/>
    <n v="46.13"/>
    <n v="500"/>
    <n v="1500"/>
    <n v="33.33"/>
    <n v="880.09"/>
    <n v="1500"/>
    <n v="58.67"/>
    <n v="1031.0899999999999"/>
    <n v="1500"/>
    <n v="68.739999999999995"/>
    <n v="3103.19"/>
    <n v="6000"/>
    <n v="51.72"/>
    <n v="1888.04"/>
    <n v="2400"/>
    <n v="0.78668333333333329"/>
    <x v="177"/>
    <n v="1888.04"/>
    <n v="2400"/>
    <n v="0.78668333333333329"/>
    <x v="177"/>
    <n v="1277.73"/>
    <n v="1800"/>
    <n v="0.70984999999999998"/>
    <x v="177"/>
    <n v="1277.73"/>
    <n v="1800"/>
    <n v="0.70984999999999998"/>
    <x v="177"/>
    <n v="500"/>
    <n v="1800"/>
    <n v="0.27777777777777779"/>
    <x v="171"/>
    <n v="500"/>
    <n v="1800"/>
    <n v="0.27777777777777779"/>
    <n v="0.13639699162795266"/>
    <n v="3665.77"/>
    <n v="6000"/>
    <n v="61.1"/>
    <n v="3665.77"/>
    <n v="6000"/>
    <n v="61.096166666666662"/>
    <n v="1192"/>
    <n v="3000"/>
    <n v="39.729999999999997"/>
    <n v="2388.04"/>
    <n v="4200"/>
    <n v="56.86"/>
    <n v="2388.04"/>
    <n v="4200"/>
    <n v="56.858095238095238"/>
  </r>
  <r>
    <n v="179"/>
    <x v="178"/>
    <x v="17"/>
    <s v="Konkan"/>
    <n v="12348"/>
    <x v="3"/>
    <n v="2214"/>
    <n v="2072"/>
    <n v="2072"/>
    <n v="3325"/>
    <n v="3178"/>
    <n v="3178"/>
    <n v="3070.1"/>
    <n v="2928.3"/>
    <n v="2928.3"/>
    <n v="4349.2"/>
    <n v="4349.2"/>
    <n v="1.4236675700090327E-2"/>
    <n v="0.18868725868725869"/>
    <n v="0.18868725868725869"/>
    <n v="-0.32465563909774436"/>
    <n v="-0.2249968533668974"/>
    <n v="-0.2249968533668974"/>
    <n v="-0.26858408520895083"/>
    <n v="-0.15891131373151662"/>
    <n v="-0.15891131373151662"/>
    <n v="-0.43369815138416257"/>
    <n v="-0.43369815138416257"/>
    <n v="306.24"/>
    <n v="913.6"/>
    <n v="915"/>
    <n v="706.64"/>
    <n v="1509.3"/>
    <n v="1509.3"/>
    <n v="593.21"/>
    <n v="1412.08"/>
    <n v="1412.08"/>
    <n v="1984.11"/>
    <n v="1984.11"/>
    <n v="-0.17489550679205851"/>
    <n v="0.37788966725043771"/>
    <n v="0.37578142076502724"/>
    <n v="-0.64242046869693192"/>
    <n v="-0.16594447757238459"/>
    <n v="-0.16594447757238459"/>
    <n v="-0.57404629052106337"/>
    <n v="-0.10852076369610789"/>
    <n v="-0.10852076369610789"/>
    <n v="-0.3655392090156292"/>
    <n v="-0.365539209015629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9.5860795587341618E-2"/>
    <n v="5.0996803254867773E-2"/>
    <n v="4.5225433526011563E-2"/>
    <n v="-0.29664545454545449"/>
    <n v="-0.21181424299749796"/>
    <n v="-0.21380869565217392"/>
    <n v="-0.26772041077090525"/>
    <n v="-0.14891133473279922"/>
    <n v="-0.14891133473279922"/>
    <n v="-0.39114448297922488"/>
    <n v="-0.39114448297922488"/>
    <n v="399"/>
    <n v="164"/>
    <n v="357"/>
    <n v="143"/>
    <n v="357"/>
    <n v="143"/>
    <s v="No star"/>
    <s v="No star"/>
    <s v="No star"/>
    <s v="ODF+"/>
    <s v="ODF+"/>
    <s v="ODF+"/>
    <n v="252.68"/>
    <n v="1500"/>
    <n v="16.850000000000001"/>
    <n v="300"/>
    <n v="1500"/>
    <n v="20"/>
    <n v="919.15"/>
    <n v="1500"/>
    <n v="61.28"/>
    <n v="773.69"/>
    <n v="1500"/>
    <n v="51.58"/>
    <n v="2245.52"/>
    <n v="6000"/>
    <n v="37.43"/>
    <n v="1258.8399999999999"/>
    <n v="2400"/>
    <n v="0.52451666666666663"/>
    <x v="178"/>
    <n v="1258.8399999999999"/>
    <n v="2400"/>
    <n v="0.52451666666666663"/>
    <x v="178"/>
    <n v="904.12"/>
    <n v="1800"/>
    <n v="0.5022888888888889"/>
    <x v="178"/>
    <n v="904.12"/>
    <n v="1800"/>
    <n v="0.5022888888888889"/>
    <x v="178"/>
    <n v="300"/>
    <n v="1800"/>
    <n v="0.16666666666666666"/>
    <x v="172"/>
    <n v="300"/>
    <n v="1800"/>
    <n v="0.16666666666666666"/>
    <n v="0.12180465781011465"/>
    <n v="2462.96"/>
    <n v="6000"/>
    <n v="41.05"/>
    <n v="2462.96"/>
    <n v="6000"/>
    <n v="41.04933333333333"/>
    <n v="552.67999999999995"/>
    <n v="3000"/>
    <n v="18.420000000000002"/>
    <n v="1558.84"/>
    <n v="4200"/>
    <n v="37.119999999999997"/>
    <n v="1558.84"/>
    <n v="4200"/>
    <n v="37.115238095238098"/>
  </r>
  <r>
    <n v="180"/>
    <x v="179"/>
    <x v="17"/>
    <s v="Konkan"/>
    <n v="12392"/>
    <x v="3"/>
    <n v="2214"/>
    <n v="2072"/>
    <n v="2072"/>
    <n v="3325"/>
    <n v="3178"/>
    <n v="3178"/>
    <n v="3070.1"/>
    <n v="2928.3"/>
    <n v="2928.3"/>
    <n v="4349.2"/>
    <n v="4349.2"/>
    <n v="0.9461878952122853"/>
    <n v="0.9789623552123552"/>
    <n v="0.9789623552123552"/>
    <n v="0.29589774436090216"/>
    <n v="0.29024858401510378"/>
    <n v="0.29024858401510378"/>
    <n v="0.40349174293996931"/>
    <n v="0.40026978110166295"/>
    <n v="0.40026978110166295"/>
    <n v="-5.720362365492504E-2"/>
    <n v="-5.720362365492504E-2"/>
    <n v="306.24"/>
    <n v="913.6"/>
    <n v="915"/>
    <n v="706.64"/>
    <n v="1509.3"/>
    <n v="1509.3"/>
    <n v="593.21"/>
    <n v="1412.08"/>
    <n v="1412.08"/>
    <n v="1984.11"/>
    <n v="1984.11"/>
    <n v="2.8809103970741901"/>
    <n v="1.1276379159369527"/>
    <n v="1.1243825136612022"/>
    <n v="0.68188893920525306"/>
    <n v="0.28788842509772744"/>
    <n v="0.28788842509772744"/>
    <n v="1.0034894893882436"/>
    <n v="0.37655798538326446"/>
    <n v="0.37655798538326446"/>
    <n v="-2.0311373865360267E-2"/>
    <n v="-2.0311373865360267E-2"/>
    <n v="232.44"/>
    <n v="298.10000000000002"/>
    <n v="295"/>
    <n v="421.09"/>
    <n v="522.70000000000005"/>
    <n v="525"/>
    <n v="365.77"/>
    <n v="453.88"/>
    <n v="453.88"/>
    <n v="1100"/>
    <n v="1100"/>
    <n v="3.7324040612631215"/>
    <n v="1.3482053002348204"/>
    <n v="1.3728813559322033"/>
    <n v="1.6122681612006937"/>
    <n v="0.33920030610292701"/>
    <n v="0.33333333333333331"/>
    <n v="2.0073543483609919"/>
    <n v="0.54225786551511412"/>
    <n v="0.54225786551511412"/>
    <n v="-0.36363636363636365"/>
    <n v="-0.36363636363636365"/>
    <n v="855.72"/>
    <n v="860.25"/>
    <n v="865"/>
    <n v="1100"/>
    <n v="1147.0899999999999"/>
    <n v="1150"/>
    <n v="1056.55"/>
    <n v="1062.31"/>
    <n v="1062.31"/>
    <n v="1484.95"/>
    <n v="1484.95"/>
    <n v="0.32754873089328279"/>
    <n v="0.69322871258355123"/>
    <n v="0.68393063583815017"/>
    <n v="3.2736363636363626E-2"/>
    <n v="0.26982189714843646"/>
    <n v="0.26660869565217382"/>
    <n v="7.520704178694812E-2"/>
    <n v="0.37116284323784959"/>
    <n v="0.37116284323784959"/>
    <n v="-1.9091551904104605E-2"/>
    <n v="-1.9091551904104605E-2"/>
    <n v="15"/>
    <n v="12"/>
    <n v="17"/>
    <n v="16"/>
    <n v="17"/>
    <n v="16"/>
    <s v="3 star"/>
    <s v="1 star"/>
    <s v="1 star"/>
    <s v="ODF++"/>
    <s v="ODF++"/>
    <s v="ODF++"/>
    <n v="1188.49"/>
    <n v="1500"/>
    <n v="79.23"/>
    <n v="1100"/>
    <n v="1500"/>
    <n v="73.33"/>
    <n v="884.36"/>
    <n v="1500"/>
    <n v="58.96"/>
    <n v="1136.01"/>
    <n v="1500"/>
    <n v="75.73"/>
    <n v="4308.8599999999997"/>
    <n v="6000"/>
    <n v="71.81"/>
    <n v="1943.81"/>
    <n v="2400"/>
    <n v="0.80992083333333331"/>
    <x v="179"/>
    <n v="1943.81"/>
    <n v="2400"/>
    <n v="0.80992083333333331"/>
    <x v="179"/>
    <n v="1456.6"/>
    <n v="1800"/>
    <n v="0.80922222222222218"/>
    <x v="179"/>
    <n v="1456.6"/>
    <n v="1800"/>
    <n v="0.80922222222222218"/>
    <x v="179"/>
    <n v="700"/>
    <n v="1800"/>
    <n v="0.3888888888888889"/>
    <x v="173"/>
    <n v="700"/>
    <n v="1800"/>
    <n v="0.3888888888888889"/>
    <n v="0.17071463585348784"/>
    <n v="4100.41"/>
    <n v="6000"/>
    <n v="68.34"/>
    <n v="4100.41"/>
    <n v="6000"/>
    <n v="68.340166666666676"/>
    <n v="2288.4899999999998"/>
    <n v="3000"/>
    <n v="76.28"/>
    <n v="2643.81"/>
    <n v="4200"/>
    <n v="62.95"/>
    <n v="2643.81"/>
    <n v="4200"/>
    <n v="62.947857142857146"/>
  </r>
  <r>
    <n v="181"/>
    <x v="180"/>
    <x v="18"/>
    <s v="Konkan"/>
    <n v="253475"/>
    <x v="0"/>
    <n v="2214"/>
    <n v="2072"/>
    <n v="2072"/>
    <n v="3325"/>
    <n v="3178"/>
    <n v="3178"/>
    <n v="3878.5"/>
    <n v="3782.7"/>
    <n v="3782.7"/>
    <n v="4344.1000000000004"/>
    <n v="4344.1000000000004"/>
    <n v="1.0840289069557363"/>
    <n v="0.73908783783783782"/>
    <n v="0.73908783783783782"/>
    <n v="0.38768120300751879"/>
    <n v="0.13385462555066074"/>
    <n v="0.13385462555066074"/>
    <n v="0.18964548150058011"/>
    <n v="-4.7402648901578227E-2"/>
    <n v="-4.7402648901578227E-2"/>
    <n v="-0.17050942657857793"/>
    <n v="-0.17050942657857793"/>
    <n v="306.24"/>
    <n v="913.6"/>
    <n v="915"/>
    <n v="706.64"/>
    <n v="1509.3"/>
    <n v="1509.3"/>
    <n v="948.15"/>
    <n v="1786.5"/>
    <n v="1786.5"/>
    <n v="2014.9"/>
    <n v="2014.9"/>
    <n v="2.5335684430512013"/>
    <n v="0.96749124343257442"/>
    <n v="0.96448087431693985"/>
    <n v="0.5313596739499602"/>
    <n v="0.19094944676340028"/>
    <n v="0.19094944676340028"/>
    <n v="0.14129620840584287"/>
    <n v="6.1572907920514975E-3"/>
    <n v="6.1572907920514975E-3"/>
    <n v="-0.10789617350737013"/>
    <n v="-0.10789617350737013"/>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n v="-0.23255207134195943"/>
    <n v="-0.50980392156862742"/>
    <n v="-0.50980392156862742"/>
    <n v="855.72"/>
    <n v="860.25"/>
    <n v="865"/>
    <n v="1100"/>
    <n v="1147.0899999999999"/>
    <n v="1150"/>
    <n v="1201.1099999999999"/>
    <n v="1344.7"/>
    <n v="1344.7"/>
    <n v="1496.04"/>
    <n v="1496.04"/>
    <n v="0.52493806385266217"/>
    <n v="0.51804707933740202"/>
    <n v="0.50971098265895964"/>
    <n v="0.18629090909090915"/>
    <n v="0.13844598069898628"/>
    <n v="0.13556521739130442"/>
    <n v="8.642838707528884E-2"/>
    <n v="-2.885401948389972E-2"/>
    <n v="-2.885401948389972E-2"/>
    <n v="-0.12709553220502118"/>
    <n v="-0.12709553220502118"/>
    <n v="18"/>
    <n v="3"/>
    <n v="69"/>
    <n v="23"/>
    <n v="69"/>
    <n v="23"/>
    <s v="3 star"/>
    <s v="No star"/>
    <s v="No star"/>
    <s v="ODF++"/>
    <s v="ODF++"/>
    <s v="ODF++"/>
    <n v="1082.1199999999999"/>
    <n v="1500"/>
    <n v="72.14"/>
    <n v="1100"/>
    <n v="1500"/>
    <n v="73.33"/>
    <n v="1127"/>
    <n v="1500"/>
    <n v="75.13"/>
    <n v="1304.92"/>
    <n v="1500"/>
    <n v="86.99"/>
    <n v="4614.04"/>
    <n v="6000"/>
    <n v="76.900000000000006"/>
    <n v="1797.5"/>
    <n v="2400"/>
    <n v="0.74895833333333328"/>
    <x v="180"/>
    <n v="1797.5"/>
    <n v="2400"/>
    <n v="0.74895833333333328"/>
    <x v="180"/>
    <n v="1305.9000000000001"/>
    <n v="1800"/>
    <n v="0.72550000000000003"/>
    <x v="180"/>
    <n v="1305.9000000000001"/>
    <n v="1800"/>
    <n v="0.72550000000000003"/>
    <x v="180"/>
    <n v="500"/>
    <n v="1800"/>
    <n v="0.27777777777777779"/>
    <x v="174"/>
    <n v="500"/>
    <n v="1800"/>
    <n v="0.27777777777777779"/>
    <n v="0.13875822489378059"/>
    <n v="3603.39"/>
    <n v="6000"/>
    <n v="60.06"/>
    <n v="3603.39"/>
    <n v="6000"/>
    <n v="60.0565"/>
    <n v="2182.12"/>
    <n v="3000"/>
    <n v="72.739999999999995"/>
    <n v="2297.5"/>
    <n v="4200"/>
    <n v="54.7"/>
    <n v="2297.5"/>
    <n v="4200"/>
    <n v="54.702380952380956"/>
  </r>
  <r>
    <n v="182"/>
    <x v="181"/>
    <x v="18"/>
    <s v="Konkan"/>
    <n v="709665"/>
    <x v="0"/>
    <n v="2214"/>
    <n v="2072"/>
    <n v="2072"/>
    <n v="3325"/>
    <n v="3178"/>
    <n v="3178"/>
    <n v="3878.5"/>
    <n v="3782.7"/>
    <n v="3782.7"/>
    <n v="4344.1000000000004"/>
    <n v="4344.1000000000004"/>
    <n v="0.98560072267389331"/>
    <n v="0.86903957528957532"/>
    <n v="0.86903957528957532"/>
    <n v="0.32214135338345862"/>
    <n v="0.21858086847073635"/>
    <n v="0.21858086847073635"/>
    <n v="0.13345881139615828"/>
    <n v="2.3779311074100584E-2"/>
    <n v="2.3779311074100584E-2"/>
    <n v="-0.10852650721668475"/>
    <n v="-0.10852650721668475"/>
    <n v="306.24"/>
    <n v="913.6"/>
    <n v="915"/>
    <n v="706.64"/>
    <n v="1509.3"/>
    <n v="1509.3"/>
    <n v="948.15"/>
    <n v="1786.5"/>
    <n v="1786.5"/>
    <n v="2014.9"/>
    <n v="2014.9"/>
    <n v="2.3512277951933123"/>
    <n v="1.123204903677758"/>
    <n v="1.1199562841530055"/>
    <n v="0.45233782406883277"/>
    <n v="0.28520506194924805"/>
    <n v="0.28520506194924805"/>
    <n v="8.2402573432473758E-2"/>
    <n v="8.5787853344528403E-2"/>
    <n v="8.5787853344528403E-2"/>
    <n v="-3.7292173308849125E-2"/>
    <n v="-3.7292173308849125E-2"/>
    <n v="232.44"/>
    <n v="298.10000000000002"/>
    <n v="295"/>
    <n v="421.09"/>
    <n v="522.70000000000005"/>
    <n v="525"/>
    <n v="566.66"/>
    <n v="651.51"/>
    <n v="651.51"/>
    <n v="1020"/>
    <n v="1020"/>
    <n v="3.7324040612631215"/>
    <n v="0.67728950016772882"/>
    <n v="0.69491525423728817"/>
    <n v="1.6122681612006937"/>
    <n v="-4.3428352783623579E-2"/>
    <n v="-4.7619047619047616E-2"/>
    <n v="0.9411993082271557"/>
    <n v="-0.23255207134195943"/>
    <n v="-0.23255207134195943"/>
    <n v="-0.50980392156862742"/>
    <n v="-0.50980392156862742"/>
    <n v="855.72"/>
    <n v="860.25"/>
    <n v="865"/>
    <n v="1100"/>
    <n v="1147.0899999999999"/>
    <n v="1150"/>
    <n v="1201.1099999999999"/>
    <n v="1344.7"/>
    <n v="1344.7"/>
    <n v="1496.04"/>
    <n v="1496.04"/>
    <n v="0.40646473145421391"/>
    <n v="0.66566695727986058"/>
    <n v="0.65652023121387293"/>
    <n v="9.4127272727272698E-2"/>
    <n v="0.24915220252988013"/>
    <n v="0.24599130434782618"/>
    <n v="2.0231286060394668E-3"/>
    <n v="6.5583401502193842E-2"/>
    <n v="6.5583401502193842E-2"/>
    <n v="-4.2211438196839569E-2"/>
    <n v="-4.2211438196839569E-2"/>
    <n v="26"/>
    <n v="7"/>
    <n v="44"/>
    <n v="13"/>
    <n v="44"/>
    <n v="13"/>
    <s v="3 star"/>
    <s v="No star"/>
    <s v="No star"/>
    <s v="ODF++"/>
    <s v="ODF++"/>
    <s v="ODF++"/>
    <n v="1026.28"/>
    <n v="1500"/>
    <n v="68.42"/>
    <n v="1100"/>
    <n v="1500"/>
    <n v="73.33"/>
    <n v="1066.3"/>
    <n v="1500"/>
    <n v="71.09"/>
    <n v="1203.54"/>
    <n v="1500"/>
    <n v="80.239999999999995"/>
    <n v="4396.12"/>
    <n v="6000"/>
    <n v="73.27"/>
    <n v="1939.76"/>
    <n v="2400"/>
    <n v="0.80823333333333336"/>
    <x v="181"/>
    <n v="1939.76"/>
    <n v="2400"/>
    <n v="0.80823333333333336"/>
    <x v="181"/>
    <n v="1432.89"/>
    <n v="1800"/>
    <n v="0.79605000000000004"/>
    <x v="181"/>
    <n v="1432.89"/>
    <n v="1800"/>
    <n v="0.79605000000000004"/>
    <x v="181"/>
    <n v="500"/>
    <n v="1800"/>
    <n v="0.27777777777777779"/>
    <x v="175"/>
    <n v="500"/>
    <n v="1800"/>
    <n v="0.27777777777777779"/>
    <n v="0.12911055737027616"/>
    <n v="3872.65"/>
    <n v="6000"/>
    <n v="64.540000000000006"/>
    <n v="3872.65"/>
    <n v="6000"/>
    <n v="64.544166666666669"/>
    <n v="2126.2800000000002"/>
    <n v="3000"/>
    <n v="70.88"/>
    <n v="2439.7600000000002"/>
    <n v="4200"/>
    <n v="58.09"/>
    <n v="2439.7600000000002"/>
    <n v="4200"/>
    <n v="58.089523809523811"/>
  </r>
  <r>
    <n v="183"/>
    <x v="182"/>
    <x v="18"/>
    <s v="Konkan"/>
    <n v="1247327"/>
    <x v="4"/>
    <n v="2214"/>
    <n v="2072"/>
    <n v="2072"/>
    <n v="3325"/>
    <n v="3178"/>
    <n v="3178"/>
    <n v="4176.7"/>
    <n v="4089.2"/>
    <n v="4089.2"/>
    <n v="4089.2"/>
    <n v="4089.2"/>
    <n v="0.84778681120144539"/>
    <n v="0.78568050193050187"/>
    <n v="0.78568050193050187"/>
    <n v="0.23037593984962407"/>
    <n v="0.16423222152297037"/>
    <n v="0.16423222152297037"/>
    <n v="-2.0518591232312547E-2"/>
    <n v="-9.5194659102024848E-2"/>
    <n v="-9.5194659102024848E-2"/>
    <n v="-9.5194659102024848E-2"/>
    <n v="-9.5194659102024848E-2"/>
    <n v="306.24"/>
    <n v="913.6"/>
    <n v="915"/>
    <n v="706.64"/>
    <n v="1509.3"/>
    <n v="1509.3"/>
    <n v="1129.3"/>
    <n v="1955.8"/>
    <n v="1955.8"/>
    <n v="1955.8"/>
    <n v="1955.8"/>
    <n v="2.4322753396029255"/>
    <n v="1.0398861646234676"/>
    <n v="1.0367650273224045"/>
    <n v="0.48746179101098147"/>
    <n v="0.23477108593387674"/>
    <n v="0.23477108593387674"/>
    <n v="-6.9246435845213894E-2"/>
    <n v="-4.7121382554453348E-2"/>
    <n v="-4.7121382554453348E-2"/>
    <n v="-4.7121382554453348E-2"/>
    <n v="-4.7121382554453348E-2"/>
    <n v="232.44"/>
    <n v="298.10000000000002"/>
    <n v="295"/>
    <n v="421.09"/>
    <n v="522.70000000000005"/>
    <n v="525"/>
    <n v="710"/>
    <n v="730"/>
    <n v="730"/>
    <n v="730"/>
    <n v="730"/>
    <n v="2.0115298571674409"/>
    <n v="0.67728950016772882"/>
    <n v="0.69491525423728817"/>
    <n v="0.6623524662186232"/>
    <n v="-4.3428352783623579E-2"/>
    <n v="-4.7619047619047616E-2"/>
    <n v="-1.4084507042253521E-2"/>
    <n v="-0.31506849315068491"/>
    <n v="-0.31506849315068491"/>
    <n v="-0.31506849315068491"/>
    <n v="-0.31506849315068491"/>
    <n v="855.72"/>
    <n v="860.25"/>
    <n v="865"/>
    <n v="1100"/>
    <n v="1147.0899999999999"/>
    <n v="1150"/>
    <n v="1120.1199999999999"/>
    <n v="1403.44"/>
    <n v="1403.44"/>
    <n v="1403.44"/>
    <n v="1403.44"/>
    <n v="0.34551021362127809"/>
    <n v="0.55336239465271719"/>
    <n v="0.54483236994219653"/>
    <n v="4.6709090909091006E-2"/>
    <n v="0.16493038907147659"/>
    <n v="0.16198260869565215"/>
    <n v="2.7907724172410296E-2"/>
    <n v="-4.7853844838397136E-2"/>
    <n v="-4.7853844838397136E-2"/>
    <n v="-4.7853844838397136E-2"/>
    <n v="-4.7853844838397136E-2"/>
    <n v="22"/>
    <n v="6"/>
    <n v="25"/>
    <n v="8"/>
    <n v="25"/>
    <n v="8"/>
    <s v="1 star"/>
    <s v="No star"/>
    <s v="No star"/>
    <s v="ODF++"/>
    <s v="ODF++"/>
    <s v="ODF++"/>
    <n v="1051.0999999999999"/>
    <n v="1500"/>
    <n v="70.069999999999993"/>
    <n v="700"/>
    <n v="1500"/>
    <n v="46.67"/>
    <n v="1188.51"/>
    <n v="1500"/>
    <n v="79.23"/>
    <n v="1151.3800000000001"/>
    <n v="1500"/>
    <n v="76.760000000000005"/>
    <n v="4091"/>
    <n v="6000"/>
    <n v="68.180000000000007"/>
    <n v="1863.64"/>
    <n v="2400"/>
    <n v="0.77651666666666674"/>
    <x v="182"/>
    <n v="1863.64"/>
    <n v="2400"/>
    <n v="0.77651666666666674"/>
    <x v="182"/>
    <n v="1336.28"/>
    <n v="1800"/>
    <n v="0.7423777777777778"/>
    <x v="182"/>
    <n v="1336.28"/>
    <n v="1800"/>
    <n v="0.7423777777777778"/>
    <x v="182"/>
    <n v="500"/>
    <n v="1800"/>
    <n v="0.27777777777777779"/>
    <x v="176"/>
    <n v="500"/>
    <n v="1800"/>
    <n v="0.27777777777777779"/>
    <n v="0.1351376917941691"/>
    <n v="3699.93"/>
    <n v="6000"/>
    <n v="61.67"/>
    <n v="3699.93"/>
    <n v="6000"/>
    <n v="61.665499999999994"/>
    <n v="1751.1"/>
    <n v="3000"/>
    <n v="58.37"/>
    <n v="2363.64"/>
    <n v="4200"/>
    <n v="56.28"/>
    <n v="2363.64"/>
    <n v="4200"/>
    <n v="56.277142857142856"/>
  </r>
  <r>
    <n v="184"/>
    <x v="183"/>
    <x v="18"/>
    <s v="Konkan"/>
    <n v="174226"/>
    <x v="0"/>
    <n v="2214"/>
    <n v="2072"/>
    <n v="2072"/>
    <n v="3325"/>
    <n v="3178"/>
    <n v="3178"/>
    <n v="3878.5"/>
    <n v="3782.7"/>
    <n v="3782.7"/>
    <n v="4344.1000000000004"/>
    <n v="4344.1000000000004"/>
    <n v="0.7578952122854562"/>
    <n v="1.2099179536679536"/>
    <n v="1.2099179536679536"/>
    <n v="0.17052030075187971"/>
    <n v="0.44082756450597854"/>
    <n v="0.44082756450597854"/>
    <n v="3.4755704524945257E-3"/>
    <n v="0.21049779258201815"/>
    <n v="0.21049779258201815"/>
    <n v="5.406183098915758E-2"/>
    <n v="5.406183098915758E-2"/>
    <n v="306.24"/>
    <n v="913.6"/>
    <n v="915"/>
    <n v="706.64"/>
    <n v="1509.3"/>
    <n v="1509.3"/>
    <n v="948.15"/>
    <n v="1786.5"/>
    <n v="1786.5"/>
    <n v="2014.9"/>
    <n v="2014.9"/>
    <n v="2.1298654649947752"/>
    <n v="1.1831873905429071"/>
    <n v="1.179846994535519"/>
    <n v="0.35640495867768601"/>
    <n v="0.32151328430398196"/>
    <n v="0.32151328430398196"/>
    <n v="1.0905447450297983E-2"/>
    <n v="0.1164623565631122"/>
    <n v="0.1164623565631122"/>
    <n v="-1.0094793786292196E-2"/>
    <n v="-1.0094793786292196E-2"/>
    <n v="232.44"/>
    <n v="298.10000000000002"/>
    <n v="295"/>
    <n v="421.09"/>
    <n v="522.70000000000005"/>
    <n v="525"/>
    <n v="566.66"/>
    <n v="651.51"/>
    <n v="651.51"/>
    <n v="1020"/>
    <n v="1020"/>
    <n v="2.0115298571674409"/>
    <n v="2.6900369003690034"/>
    <n v="2.7288135593220337"/>
    <n v="0.6623524662186232"/>
    <n v="1.1044576238760282"/>
    <n v="1.0952380952380953"/>
    <n v="0.2353086506900082"/>
    <n v="0.68838544304768923"/>
    <n v="0.68838544304768923"/>
    <n v="7.8431372549019607E-2"/>
    <n v="7.8431372549019607E-2"/>
    <n v="855.72"/>
    <n v="860.25"/>
    <n v="865"/>
    <n v="1100"/>
    <n v="1147.0899999999999"/>
    <n v="1150"/>
    <n v="1201.1099999999999"/>
    <n v="1344.7"/>
    <n v="1344.7"/>
    <n v="1496.04"/>
    <n v="1496.04"/>
    <n v="0.49716028607488438"/>
    <n v="0.72553327521069466"/>
    <n v="0.71605780346820824"/>
    <n v="0.16468181818181826"/>
    <n v="0.29404841817119859"/>
    <n v="0.29077391304347833"/>
    <n v="6.6638359517446524E-2"/>
    <n v="0.10388190674499892"/>
    <n v="0.10388190674499892"/>
    <n v="-7.7872249405095207E-3"/>
    <n v="-7.7872249405095207E-3"/>
    <n v="47"/>
    <n v="15"/>
    <n v="14"/>
    <n v="3"/>
    <n v="14"/>
    <n v="3"/>
    <s v="1 star"/>
    <s v="3 star"/>
    <s v="3 star"/>
    <s v="ODF++"/>
    <s v="ODF++"/>
    <s v="ODF++"/>
    <n v="958.49"/>
    <n v="1500"/>
    <n v="63.9"/>
    <n v="700"/>
    <n v="1500"/>
    <n v="46.67"/>
    <n v="952.34"/>
    <n v="1500"/>
    <n v="63.49"/>
    <n v="1281.1500000000001"/>
    <n v="1500"/>
    <n v="85.41"/>
    <n v="3891.98"/>
    <n v="6000"/>
    <n v="64.87"/>
    <n v="1994.56"/>
    <n v="2400"/>
    <n v="0.83106666666666662"/>
    <x v="183"/>
    <n v="1994.56"/>
    <n v="2400"/>
    <n v="0.83106666666666662"/>
    <x v="183"/>
    <n v="1484.39"/>
    <n v="1800"/>
    <n v="0.82466111111111118"/>
    <x v="183"/>
    <n v="1484.39"/>
    <n v="1800"/>
    <n v="0.82466111111111118"/>
    <x v="183"/>
    <n v="1100"/>
    <n v="1800"/>
    <n v="0.61111111111111116"/>
    <x v="177"/>
    <n v="1100"/>
    <n v="1800"/>
    <n v="0.61111111111111116"/>
    <n v="0.24022974699439828"/>
    <n v="4578.95"/>
    <n v="6000"/>
    <n v="76.319999999999993"/>
    <n v="4578.95"/>
    <n v="6000"/>
    <n v="76.31583333333333"/>
    <n v="1658.49"/>
    <n v="3000"/>
    <n v="55.28"/>
    <n v="3094.56"/>
    <n v="4200"/>
    <n v="73.680000000000007"/>
    <n v="3094.56"/>
    <n v="4200"/>
    <n v="73.680000000000007"/>
  </r>
  <r>
    <n v="185"/>
    <x v="184"/>
    <x v="18"/>
    <s v="Konkan"/>
    <n v="809378"/>
    <x v="0"/>
    <n v="2214"/>
    <n v="2072"/>
    <n v="2072"/>
    <n v="3325"/>
    <n v="3178"/>
    <n v="3178"/>
    <n v="3878.5"/>
    <n v="3782.7"/>
    <n v="3782.7"/>
    <n v="4344.1000000000004"/>
    <n v="4344.1000000000004"/>
    <n v="1.0813640469738033"/>
    <n v="0.9765926640926641"/>
    <n v="0.9765926640926641"/>
    <n v="0.38590676691729331"/>
    <n v="0.28870358716173694"/>
    <n v="0.28870358716173694"/>
    <n v="0.18812427484852401"/>
    <n v="8.2692256853570248E-2"/>
    <n v="8.2692256853570248E-2"/>
    <n v="-5.7227043576345005E-2"/>
    <n v="-5.7227043576345005E-2"/>
    <n v="306.24"/>
    <n v="913.6"/>
    <n v="915"/>
    <n v="706.64"/>
    <n v="1509.3"/>
    <n v="1509.3"/>
    <n v="948.15"/>
    <n v="1786.5"/>
    <n v="1786.5"/>
    <n v="2014.9"/>
    <n v="2014.9"/>
    <n v="2.5531609195402294"/>
    <n v="1.1291593695271451"/>
    <n v="1.1259016393442622"/>
    <n v="0.53985056039850543"/>
    <n v="0.28880938183263771"/>
    <n v="0.28880938183263771"/>
    <n v="0.14762432104624787"/>
    <n v="8.8832913518052087E-2"/>
    <n v="8.8832913518052087E-2"/>
    <n v="-3.4592287458434685E-2"/>
    <n v="-3.4592287458434685E-2"/>
    <n v="232.44"/>
    <n v="298.10000000000002"/>
    <n v="295"/>
    <n v="421.09"/>
    <n v="522.70000000000005"/>
    <n v="525"/>
    <n v="566.66"/>
    <n v="651.51"/>
    <n v="651.51"/>
    <n v="1020"/>
    <n v="1020"/>
    <n v="3.7324040612631215"/>
    <n v="1.3482053002348204"/>
    <n v="1.3728813559322033"/>
    <n v="1.6122681612006937"/>
    <n v="0.33920030610292701"/>
    <n v="0.33333333333333331"/>
    <n v="0.9411993082271557"/>
    <n v="7.4427100121256792E-2"/>
    <n v="7.4427100121256792E-2"/>
    <n v="-0.31372549019607843"/>
    <n v="-0.31372549019607843"/>
    <n v="855.72"/>
    <n v="860.25"/>
    <n v="865"/>
    <n v="1100"/>
    <n v="1147.0899999999999"/>
    <n v="1150"/>
    <n v="1201.1099999999999"/>
    <n v="1344.7"/>
    <n v="1344.7"/>
    <n v="1496.04"/>
    <n v="1496.04"/>
    <n v="0.49585144673491321"/>
    <n v="0.68590526009880848"/>
    <n v="0.67664739884393055"/>
    <n v="0.16366363636363634"/>
    <n v="0.26432973873017818"/>
    <n v="0.26113043478260867"/>
    <n v="6.5705888719601105E-2"/>
    <n v="7.8530527255149779E-2"/>
    <n v="7.8530527255149779E-2"/>
    <n v="-3.0574048822224011E-2"/>
    <n v="-3.0574048822224011E-2"/>
    <n v="19"/>
    <n v="4"/>
    <n v="31"/>
    <n v="9"/>
    <n v="31"/>
    <n v="9"/>
    <s v="3 star"/>
    <s v="1 star"/>
    <s v="1 star"/>
    <s v="ODF++"/>
    <s v="ODF++"/>
    <s v="ODF++"/>
    <n v="1088.1199999999999"/>
    <n v="1500"/>
    <n v="72.540000000000006"/>
    <n v="1100"/>
    <n v="1500"/>
    <n v="73.33"/>
    <n v="1140"/>
    <n v="1500"/>
    <n v="76"/>
    <n v="1280.03"/>
    <n v="1500"/>
    <n v="85.34"/>
    <n v="4608.1400000000003"/>
    <n v="6000"/>
    <n v="76.8"/>
    <n v="1945.2"/>
    <n v="2400"/>
    <n v="0.8105"/>
    <x v="184"/>
    <n v="1945.2"/>
    <n v="2400"/>
    <n v="0.8105"/>
    <x v="184"/>
    <n v="1450.3"/>
    <n v="1800"/>
    <n v="0.80572222222222223"/>
    <x v="184"/>
    <n v="1450.3"/>
    <n v="1800"/>
    <n v="0.80572222222222223"/>
    <x v="184"/>
    <n v="700"/>
    <n v="1800"/>
    <n v="0.3888888888888889"/>
    <x v="178"/>
    <n v="700"/>
    <n v="1800"/>
    <n v="0.3888888888888889"/>
    <n v="0.17091930167256744"/>
    <n v="4095.5"/>
    <n v="6000"/>
    <n v="68.260000000000005"/>
    <n v="4095.5"/>
    <n v="6000"/>
    <n v="68.258333333333326"/>
    <n v="2188.12"/>
    <n v="3000"/>
    <n v="72.94"/>
    <n v="2645.2"/>
    <n v="4200"/>
    <n v="62.98"/>
    <n v="2645.2"/>
    <n v="4200"/>
    <n v="62.980952380952381"/>
  </r>
  <r>
    <n v="186"/>
    <x v="185"/>
    <x v="18"/>
    <s v="Konkan"/>
    <n v="18725"/>
    <x v="3"/>
    <n v="2214"/>
    <n v="2072"/>
    <n v="2072"/>
    <n v="3325"/>
    <n v="3178"/>
    <n v="3178"/>
    <n v="3070.1"/>
    <n v="2928.3"/>
    <n v="2928.3"/>
    <n v="4349.2"/>
    <n v="4349.2"/>
    <n v="0.63584010840108396"/>
    <n v="0.8146235521235522"/>
    <n v="0.8146235521235522"/>
    <n v="8.9248120300751882E-2"/>
    <n v="0.18310258023914414"/>
    <n v="0.18310258023914414"/>
    <n v="0.17968470082407742"/>
    <n v="0.28398729638356723"/>
    <n v="0.28398729638356723"/>
    <n v="-0.13549618320610682"/>
    <n v="-0.13549618320610682"/>
    <n v="306.24"/>
    <n v="913.6"/>
    <n v="915"/>
    <n v="706.64"/>
    <n v="1509.3"/>
    <n v="1509.3"/>
    <n v="593.21"/>
    <n v="1412.08"/>
    <n v="1412.08"/>
    <n v="1984.11"/>
    <n v="1984.11"/>
    <n v="0.57461468129571569"/>
    <n v="0.79376094570928191"/>
    <n v="0.79101639344262287"/>
    <n v="-0.31760160760783429"/>
    <n v="8.5788113695090457E-2"/>
    <n v="8.5788113695090457E-2"/>
    <n v="-0.18711754690581758"/>
    <n v="0.16054331199365479"/>
    <n v="0.16054331199365479"/>
    <n v="-0.17404780984925228"/>
    <n v="-0.17404780984925228"/>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n v="1.4235480743808937"/>
    <n v="0"/>
    <n v="0"/>
    <n v="855.72"/>
    <n v="860.25"/>
    <n v="865"/>
    <n v="1100"/>
    <n v="1147.0899999999999"/>
    <n v="1150"/>
    <n v="1056.55"/>
    <n v="1062.31"/>
    <n v="1062.31"/>
    <n v="1484.95"/>
    <n v="1484.95"/>
    <n v="0.39604076099658747"/>
    <n v="0.18701540249927345"/>
    <n v="0.18049710982658959"/>
    <n v="8.6018181818181716E-2"/>
    <n v="-0.10980829751806739"/>
    <n v="-0.11206086956521739"/>
    <n v="0.13068004353793"/>
    <n v="-3.8764579077670315E-2"/>
    <n v="-3.8764579077670315E-2"/>
    <n v="-0.3123472170780161"/>
    <n v="-0.3123472170780161"/>
    <n v="54"/>
    <n v="37"/>
    <n v="27"/>
    <n v="25"/>
    <n v="27"/>
    <n v="25"/>
    <s v="1 star"/>
    <s v="3 star"/>
    <s v="3 star"/>
    <s v="ODF++"/>
    <s v="ODF++"/>
    <s v="ODF++"/>
    <n v="482.21"/>
    <n v="1500"/>
    <n v="32.15"/>
    <n v="700"/>
    <n v="1500"/>
    <n v="46.67"/>
    <n v="1244.92"/>
    <n v="1500"/>
    <n v="82.99"/>
    <n v="1194.6199999999999"/>
    <n v="1500"/>
    <n v="79.64"/>
    <n v="3621.75"/>
    <n v="6000"/>
    <n v="60.36"/>
    <n v="1638.78"/>
    <n v="2400"/>
    <n v="0.68282500000000002"/>
    <x v="185"/>
    <n v="1638.78"/>
    <n v="2400"/>
    <n v="0.68282500000000002"/>
    <x v="185"/>
    <n v="1021.13"/>
    <n v="1800"/>
    <n v="0.56729444444444443"/>
    <x v="185"/>
    <n v="1021.13"/>
    <n v="1800"/>
    <n v="0.56729444444444443"/>
    <x v="185"/>
    <n v="1100"/>
    <n v="1800"/>
    <n v="0.61111111111111116"/>
    <x v="179"/>
    <n v="1100"/>
    <n v="1800"/>
    <n v="0.61111111111111116"/>
    <n v="0.29256097236628631"/>
    <n v="3759.9"/>
    <n v="6000"/>
    <n v="62.67"/>
    <n v="3759.9"/>
    <n v="6000"/>
    <n v="62.665000000000006"/>
    <n v="1182.21"/>
    <n v="3000"/>
    <n v="39.409999999999997"/>
    <n v="2738.78"/>
    <n v="4200"/>
    <n v="65.209999999999994"/>
    <n v="2738.78"/>
    <n v="4200"/>
    <n v="65.209047619047624"/>
  </r>
  <r>
    <n v="187"/>
    <x v="186"/>
    <x v="18"/>
    <s v="Konkan"/>
    <n v="11623"/>
    <x v="3"/>
    <n v="2214"/>
    <n v="2072"/>
    <n v="2072"/>
    <n v="3325"/>
    <n v="3178"/>
    <n v="3178"/>
    <n v="3070.1"/>
    <n v="2928.3"/>
    <n v="2928.3"/>
    <n v="4349.2"/>
    <n v="4349.2"/>
    <n v="0.27940831074977424"/>
    <n v="0.73763996138996135"/>
    <n v="0.73763996138996135"/>
    <n v="-0.14808721804511274"/>
    <n v="0.13291063561988667"/>
    <n v="0.13291063561988667"/>
    <n v="-7.7355786456467152E-2"/>
    <n v="0.22951541850220253"/>
    <n v="0.22951541850220253"/>
    <n v="-0.17217189368159661"/>
    <n v="-0.17217189368159661"/>
    <n v="306.24"/>
    <n v="913.6"/>
    <n v="915"/>
    <n v="706.64"/>
    <n v="1509.3"/>
    <n v="1509.3"/>
    <n v="593.21"/>
    <n v="1412.08"/>
    <n v="1412.08"/>
    <n v="1984.11"/>
    <n v="1984.11"/>
    <n v="0.7660658307210032"/>
    <n v="0.54759194395796851"/>
    <n v="0.5452240437158471"/>
    <n v="-0.23463149552813309"/>
    <n v="-6.3221360895779399E-2"/>
    <n v="-6.3221360895779399E-2"/>
    <n v="-8.8282395778897862E-2"/>
    <n v="1.274715313580096E-3"/>
    <n v="1.274715313580096E-3"/>
    <n v="-0.2873983801301338"/>
    <n v="-0.2873983801301338"/>
    <n v="232.44"/>
    <n v="298.10000000000002"/>
    <n v="295"/>
    <n v="421.09"/>
    <n v="522.70000000000005"/>
    <n v="525"/>
    <n v="365.77"/>
    <n v="453.88"/>
    <n v="453.88"/>
    <n v="1100"/>
    <n v="1100"/>
    <n v="-0.13956289795215968"/>
    <n v="2.0191211003019118"/>
    <n v="2.0508474576271185"/>
    <n v="-0.5250421525089648"/>
    <n v="0.72182896498947757"/>
    <n v="0.7142857142857143"/>
    <n v="-0.45320830029800147"/>
    <n v="0.98290296994800386"/>
    <n v="0.98290296994800386"/>
    <n v="-0.18181818181818182"/>
    <n v="-0.18181818181818182"/>
    <n v="855.72"/>
    <n v="860.25"/>
    <n v="865"/>
    <n v="1100"/>
    <n v="1147.0899999999999"/>
    <n v="1150"/>
    <n v="1056.55"/>
    <n v="1062.31"/>
    <n v="1062.31"/>
    <n v="1484.95"/>
    <n v="1484.95"/>
    <n v="0.34771888000747903"/>
    <n v="0.49551874455100259"/>
    <n v="0.48730635838150288"/>
    <n v="4.8427272727272708E-2"/>
    <n v="0.12155105527901043"/>
    <n v="0.11871304347826085"/>
    <n v="9.1543230325114786E-2"/>
    <n v="0.2110589187713568"/>
    <n v="0.2110589187713568"/>
    <n v="-0.13362739486177991"/>
    <n v="-0.13362739486177991"/>
    <n v="218"/>
    <n v="119"/>
    <n v="40"/>
    <n v="31"/>
    <n v="40"/>
    <n v="31"/>
    <s v="No star"/>
    <s v="3 star"/>
    <s v="3 star"/>
    <s v="ODF"/>
    <s v="ODF+"/>
    <s v="ODF+"/>
    <n v="540.84"/>
    <n v="1500"/>
    <n v="36.06"/>
    <n v="200"/>
    <n v="1500"/>
    <n v="13.33"/>
    <n v="938.5"/>
    <n v="1500"/>
    <n v="62.57"/>
    <n v="1153.27"/>
    <n v="1500"/>
    <n v="76.88"/>
    <n v="2832.61"/>
    <n v="6000"/>
    <n v="47.21"/>
    <n v="1413.88"/>
    <n v="2400"/>
    <n v="0.58911666666666673"/>
    <x v="186"/>
    <n v="1413.88"/>
    <n v="2400"/>
    <n v="0.58911666666666673"/>
    <x v="186"/>
    <n v="1286.52"/>
    <n v="1800"/>
    <n v="0.71473333333333333"/>
    <x v="186"/>
    <n v="1286.52"/>
    <n v="1800"/>
    <n v="0.71473333333333333"/>
    <x v="186"/>
    <n v="900"/>
    <n v="1800"/>
    <n v="0.5"/>
    <x v="180"/>
    <n v="900"/>
    <n v="1800"/>
    <n v="0.5"/>
    <n v="0.24997291960037663"/>
    <n v="3600.39"/>
    <n v="6000"/>
    <n v="60.01"/>
    <n v="3600.39"/>
    <n v="6000"/>
    <n v="60.006499999999996"/>
    <n v="740.84"/>
    <n v="3000"/>
    <n v="24.69"/>
    <n v="2313.88"/>
    <n v="4200"/>
    <n v="55.09"/>
    <n v="2313.88"/>
    <n v="4200"/>
    <n v="55.092380952380957"/>
  </r>
  <r>
    <n v="188"/>
    <x v="187"/>
    <x v="18"/>
    <s v="Konkan"/>
    <n v="1841488"/>
    <x v="4"/>
    <n v="2214"/>
    <n v="2072"/>
    <n v="2072"/>
    <n v="3325"/>
    <n v="3178"/>
    <n v="3178"/>
    <n v="4176.7"/>
    <n v="4089.2"/>
    <n v="4089.2"/>
    <n v="4089.2"/>
    <n v="4089.2"/>
    <n v="1.0805555555555557"/>
    <n v="1.1884169884169882"/>
    <n v="1.1884169884169882"/>
    <n v="0.38536842105263169"/>
    <n v="0.42680931403398353"/>
    <n v="0.42680931403398353"/>
    <n v="0.10286829315009471"/>
    <n v="0.10887215103198666"/>
    <n v="0.10887215103198666"/>
    <n v="0.10887215103198666"/>
    <n v="0.10887215103198666"/>
    <n v="306.24"/>
    <n v="913.6"/>
    <n v="915"/>
    <n v="706.64"/>
    <n v="1509.3"/>
    <n v="1509.3"/>
    <n v="1129.3"/>
    <n v="1955.8"/>
    <n v="1955.8"/>
    <n v="1955.8"/>
    <n v="1955.8"/>
    <n v="2.8234717868338559"/>
    <n v="1.1928633975481613"/>
    <n v="1.1895081967213115"/>
    <n v="0.65699649043360142"/>
    <n v="0.32737030411449025"/>
    <n v="0.32737030411449025"/>
    <n v="3.6836978659346618E-2"/>
    <n v="2.4337866857551967E-2"/>
    <n v="2.4337866857551967E-2"/>
    <n v="2.4337866857551967E-2"/>
    <n v="2.4337866857551967E-2"/>
    <n v="232.44"/>
    <n v="298.10000000000002"/>
    <n v="295"/>
    <n v="421.09"/>
    <n v="522.70000000000005"/>
    <n v="525"/>
    <n v="710"/>
    <n v="730"/>
    <n v="730"/>
    <n v="730"/>
    <n v="730"/>
    <n v="3.7324040612631215"/>
    <n v="2.6900369003690034"/>
    <n v="2.7288135593220337"/>
    <n v="1.6122681612006937"/>
    <n v="1.1044576238760282"/>
    <n v="1.0952380952380953"/>
    <n v="0.54929577464788737"/>
    <n v="0.50684931506849318"/>
    <n v="0.50684931506849318"/>
    <n v="0.50684931506849318"/>
    <n v="0.50684931506849318"/>
    <n v="855.72"/>
    <n v="860.25"/>
    <n v="865"/>
    <n v="1100"/>
    <n v="1147.0899999999999"/>
    <n v="1150"/>
    <n v="1120.1199999999999"/>
    <n v="1403.44"/>
    <n v="1403.44"/>
    <n v="1403.44"/>
    <n v="1403.44"/>
    <n v="0.42973168793530597"/>
    <n v="0.66346992153443762"/>
    <n v="0.65433526011560694"/>
    <n v="0.11222727272727277"/>
    <n v="0.24750455500440252"/>
    <n v="0.24434782608695652"/>
    <n v="9.2249044745206024E-2"/>
    <n v="1.9637462235649508E-2"/>
    <n v="1.9637462235649508E-2"/>
    <n v="1.9637462235649508E-2"/>
    <n v="1.9637462235649508E-2"/>
    <n v="14"/>
    <n v="3"/>
    <n v="14"/>
    <n v="3"/>
    <n v="14"/>
    <n v="3"/>
    <s v="3 star"/>
    <s v="3 star"/>
    <s v="3 star"/>
    <s v="ODF++"/>
    <s v="ODF++"/>
    <s v="ODF++"/>
    <n v="1170.9000000000001"/>
    <n v="1500"/>
    <n v="78.06"/>
    <n v="1100"/>
    <n v="1500"/>
    <n v="73.33"/>
    <n v="1112"/>
    <n v="1500"/>
    <n v="74.13"/>
    <n v="1223.45"/>
    <n v="1500"/>
    <n v="81.56"/>
    <n v="4606.3500000000004"/>
    <n v="6000"/>
    <n v="76.77"/>
    <n v="2003.4"/>
    <n v="2400"/>
    <n v="0.83474999999999999"/>
    <x v="187"/>
    <n v="2003.4"/>
    <n v="2400"/>
    <n v="0.83474999999999999"/>
    <x v="187"/>
    <n v="1431"/>
    <n v="1800"/>
    <n v="0.79500000000000004"/>
    <x v="187"/>
    <n v="1431"/>
    <n v="1800"/>
    <n v="0.79500000000000004"/>
    <x v="187"/>
    <n v="1100"/>
    <n v="1800"/>
    <n v="0.61111111111111116"/>
    <x v="181"/>
    <n v="1100"/>
    <n v="1800"/>
    <n v="0.61111111111111116"/>
    <n v="0.24258997882851097"/>
    <n v="4534.3999999999996"/>
    <n v="6000"/>
    <n v="75.569999999999993"/>
    <n v="4534.3999999999996"/>
    <n v="6000"/>
    <n v="75.573333333333323"/>
    <n v="2270.9"/>
    <n v="3000"/>
    <n v="75.7"/>
    <n v="3103.4"/>
    <n v="4200"/>
    <n v="73.89"/>
    <n v="3103.4"/>
    <n v="4200"/>
    <n v="73.890476190476193"/>
  </r>
  <r>
    <n v="189"/>
    <x v="188"/>
    <x v="18"/>
    <s v="Konkan"/>
    <n v="506098"/>
    <x v="0"/>
    <n v="2214"/>
    <n v="2072"/>
    <n v="2072"/>
    <n v="3325"/>
    <n v="3178"/>
    <n v="3178"/>
    <n v="3878.5"/>
    <n v="3782.7"/>
    <n v="3782.7"/>
    <n v="4344.1000000000004"/>
    <n v="4344.1000000000004"/>
    <n v="0.54015808491418238"/>
    <n v="0.71555019305019296"/>
    <n v="0.71555019305019296"/>
    <n v="2.5536842105263115E-2"/>
    <n v="0.11850849590937693"/>
    <n v="0.11850849590937693"/>
    <n v="-0.12081732628593532"/>
    <n v="-6.0295556084278411E-2"/>
    <n v="-6.0295556084278411E-2"/>
    <n v="-0.18173614787873216"/>
    <n v="-0.18173614787873216"/>
    <n v="306.24"/>
    <n v="913.6"/>
    <n v="915"/>
    <n v="706.64"/>
    <n v="1509.3"/>
    <n v="1509.3"/>
    <n v="948.15"/>
    <n v="1786.5"/>
    <n v="1786.5"/>
    <n v="2014.9"/>
    <n v="2014.9"/>
    <n v="1.3457419017763845"/>
    <n v="0.73779553415061305"/>
    <n v="0.73513661202185798"/>
    <n v="1.6585531529491718E-2"/>
    <n v="5.1911482144040379E-2"/>
    <n v="5.1911482144040379E-2"/>
    <n v="-0.24235616727311077"/>
    <n v="-0.11130702490903997"/>
    <n v="-0.11130702490903997"/>
    <n v="-0.21204526279219812"/>
    <n v="-0.21204526279219812"/>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0.3431496283831158"/>
    <n v="0.70527172333623955"/>
    <n v="0.69590751445086707"/>
    <n v="4.4872727272727182E-2"/>
    <n v="0.27885344654735039"/>
    <n v="0.27561739130434787"/>
    <n v="-4.3085146239728256E-2"/>
    <n v="9.0919907786123286E-2"/>
    <n v="9.0919907786123286E-2"/>
    <n v="-1.9437982941632528E-2"/>
    <n v="-1.9437982941632528E-2"/>
    <n v="94"/>
    <n v="27"/>
    <n v="77"/>
    <n v="25"/>
    <n v="77"/>
    <n v="25"/>
    <s v="No star"/>
    <s v="No star"/>
    <s v="No star"/>
    <s v="ODF++"/>
    <s v="ODF++"/>
    <s v="ODF++"/>
    <n v="718.36"/>
    <n v="1500"/>
    <n v="47.89"/>
    <n v="500"/>
    <n v="1500"/>
    <n v="33.33"/>
    <n v="1042.18"/>
    <n v="1500"/>
    <n v="69.48"/>
    <n v="1149.3599999999999"/>
    <n v="1500"/>
    <n v="76.62"/>
    <n v="3409.91"/>
    <n v="6000"/>
    <n v="56.83"/>
    <n v="1587.65"/>
    <n v="2400"/>
    <n v="0.66152083333333334"/>
    <x v="188"/>
    <n v="1587.65"/>
    <n v="2400"/>
    <n v="0.66152083333333334"/>
    <x v="188"/>
    <n v="1466.96"/>
    <n v="1800"/>
    <n v="0.8149777777777778"/>
    <x v="188"/>
    <n v="1466.96"/>
    <n v="1800"/>
    <n v="0.8149777777777778"/>
    <x v="188"/>
    <n v="500"/>
    <n v="1800"/>
    <n v="0.27777777777777779"/>
    <x v="182"/>
    <n v="500"/>
    <n v="1800"/>
    <n v="0.27777777777777779"/>
    <n v="0.14066201169182641"/>
    <n v="3554.62"/>
    <n v="6000"/>
    <n v="59.24"/>
    <n v="3554.62"/>
    <n v="6000"/>
    <n v="59.243666666666662"/>
    <n v="1218.3599999999999"/>
    <n v="3000"/>
    <n v="40.61"/>
    <n v="2087.65"/>
    <n v="4200"/>
    <n v="49.71"/>
    <n v="2087.65"/>
    <n v="4200"/>
    <n v="49.705952380952382"/>
  </r>
  <r>
    <n v="190"/>
    <x v="189"/>
    <x v="19"/>
    <s v="Nagpur"/>
    <n v="91845"/>
    <x v="1"/>
    <n v="2214"/>
    <n v="2072"/>
    <n v="2072"/>
    <n v="3325"/>
    <n v="3178"/>
    <n v="3178"/>
    <n v="3595.3"/>
    <n v="3469.2"/>
    <n v="3469.2"/>
    <n v="4328.8"/>
    <n v="4328.8"/>
    <n v="0.3655058717253839"/>
    <n v="0.21012065637065633"/>
    <n v="0.21012065637065633"/>
    <n v="-9.0757894736842093E-2"/>
    <n v="-0.21102265575833862"/>
    <n v="-0.21102265575833862"/>
    <n v="-0.15911606820015023"/>
    <n v="-0.27724835696990657"/>
    <n v="-0.27724835696990657"/>
    <n v="-0.42077019035298469"/>
    <n v="-0.42077019035298469"/>
    <n v="306.24"/>
    <n v="913.6"/>
    <n v="915"/>
    <n v="706.64"/>
    <n v="1509.3"/>
    <n v="1509.3"/>
    <n v="829.22"/>
    <n v="1623.2"/>
    <n v="1623.2"/>
    <n v="1999.6"/>
    <n v="1999.6"/>
    <n v="0.8137082027168232"/>
    <n v="0.29612521891418569"/>
    <n v="0.29414207650273233"/>
    <n v="-0.21398448998075403"/>
    <n v="-0.21543762008878278"/>
    <n v="-0.21543762008878278"/>
    <n v="-0.3301777574105787"/>
    <n v="-0.2704903893543617"/>
    <n v="-0.2704903893543617"/>
    <n v="-0.40781156231246241"/>
    <n v="-0.40781156231246241"/>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23615201234048511"/>
    <n v="0.18944492879976754"/>
    <n v="0.18291329479768789"/>
    <n v="-3.8363636363636405E-2"/>
    <n v="-0.1079862957570896"/>
    <n v="-0.11024347826086954"/>
    <n v="-9.0909090909090898E-2"/>
    <n v="-0.17742959812851208"/>
    <n v="-0.17742959812851208"/>
    <n v="-0.32186338120580293"/>
    <n v="-0.32186338120580293"/>
    <n v="70"/>
    <n v="40"/>
    <n v="96"/>
    <n v="47"/>
    <n v="96"/>
    <n v="47"/>
    <s v="No star"/>
    <s v="No star"/>
    <s v="No star"/>
    <s v="ODF+"/>
    <s v="ODF+"/>
    <s v="ODF+"/>
    <n v="555.42999999999995"/>
    <n v="1500"/>
    <n v="37.03"/>
    <n v="300"/>
    <n v="1500"/>
    <n v="20"/>
    <n v="1110"/>
    <n v="1500"/>
    <n v="74"/>
    <n v="1057.8"/>
    <n v="1500"/>
    <n v="70.52"/>
    <n v="3023.23"/>
    <n v="6000"/>
    <n v="50.39"/>
    <n v="1184.1400000000001"/>
    <n v="2400"/>
    <n v="0.49339166666666673"/>
    <x v="189"/>
    <n v="1184.1400000000001"/>
    <n v="2400"/>
    <n v="0.49339166666666673"/>
    <x v="189"/>
    <n v="1023.22"/>
    <n v="1800"/>
    <n v="0.5684555555555556"/>
    <x v="189"/>
    <n v="1023.22"/>
    <n v="1800"/>
    <n v="0.5684555555555556"/>
    <x v="189"/>
    <n v="300"/>
    <n v="1800"/>
    <n v="0.16666666666666666"/>
    <x v="183"/>
    <n v="300"/>
    <n v="1800"/>
    <n v="0.16666666666666666"/>
    <n v="0.11964727981909332"/>
    <n v="2507.37"/>
    <n v="6000"/>
    <n v="41.79"/>
    <n v="2507.37"/>
    <n v="6000"/>
    <n v="41.789499999999997"/>
    <n v="855.43"/>
    <n v="3000"/>
    <n v="28.51"/>
    <n v="1484.14"/>
    <n v="4200"/>
    <n v="35.340000000000003"/>
    <n v="1484.14"/>
    <n v="4200"/>
    <n v="35.336666666666673"/>
  </r>
  <r>
    <n v="191"/>
    <x v="190"/>
    <x v="19"/>
    <s v="Nagpur"/>
    <n v="9231"/>
    <x v="3"/>
    <n v="2214"/>
    <n v="2072"/>
    <n v="2072"/>
    <n v="3325"/>
    <n v="3178"/>
    <n v="3178"/>
    <n v="3070.1"/>
    <n v="2928.3"/>
    <n v="2928.3"/>
    <n v="4349.2"/>
    <n v="4349.2"/>
    <n v="0.15020325203252041"/>
    <n v="0.11416988416988415"/>
    <n v="0.11416988416988415"/>
    <n v="-0.23412030075187965"/>
    <n v="-0.27358086847073632"/>
    <n v="-0.27358086847073632"/>
    <n v="-0.17053190449822472"/>
    <n v="-0.21163815182870616"/>
    <n v="-0.21163815182870616"/>
    <n v="-0.46919893313712868"/>
    <n v="-0.46919893313712868"/>
    <n v="306.24"/>
    <n v="913.6"/>
    <n v="915"/>
    <n v="706.64"/>
    <n v="1509.3"/>
    <n v="1509.3"/>
    <n v="593.21"/>
    <n v="1412.08"/>
    <n v="1412.08"/>
    <n v="1984.11"/>
    <n v="1984.11"/>
    <n v="0.35351358411703238"/>
    <n v="0.26049693520140094"/>
    <n v="0.25856830601092889"/>
    <n v="-0.41342126117966715"/>
    <n v="-0.23700390909693239"/>
    <n v="-0.23700390909693239"/>
    <n v="-0.30125925051836622"/>
    <n v="-0.1844725511302476"/>
    <n v="-0.1844725511302476"/>
    <n v="-0.41959367172182993"/>
    <n v="-0.4195936717218299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2.379282943018746E-2"/>
    <n v="-3.812845103167652E-3"/>
    <n v="-9.2832369942196218E-3"/>
    <n v="-0.24058181818181817"/>
    <n v="-0.25291825401668561"/>
    <n v="-0.2548086956521739"/>
    <n v="-0.20935119019450094"/>
    <n v="-0.19329574229744606"/>
    <n v="-0.19329574229744606"/>
    <n v="-0.42289639381797367"/>
    <n v="-0.42289639381797367"/>
    <n v="306"/>
    <n v="145"/>
    <n v="410"/>
    <n v="160"/>
    <n v="410"/>
    <n v="160"/>
    <s v="No star"/>
    <s v="No star"/>
    <s v="No star"/>
    <s v="ODF+"/>
    <s v="ODF+"/>
    <s v="ODF+"/>
    <n v="414.5"/>
    <n v="1500"/>
    <n v="27.63"/>
    <n v="300"/>
    <n v="1500"/>
    <n v="20"/>
    <n v="996.68"/>
    <n v="1500"/>
    <n v="66.45"/>
    <n v="835.36"/>
    <n v="1500"/>
    <n v="55.69"/>
    <n v="2546.5500000000002"/>
    <n v="6000"/>
    <n v="42.44"/>
    <n v="1151.5899999999999"/>
    <n v="2400"/>
    <n v="0.47982916666666664"/>
    <x v="190"/>
    <n v="1151.5899999999999"/>
    <n v="2400"/>
    <n v="0.47982916666666664"/>
    <x v="190"/>
    <n v="856.97"/>
    <n v="1800"/>
    <n v="0.47609444444444449"/>
    <x v="190"/>
    <n v="856.97"/>
    <n v="1800"/>
    <n v="0.47609444444444449"/>
    <x v="190"/>
    <n v="300"/>
    <n v="1800"/>
    <n v="0.16666666666666666"/>
    <x v="184"/>
    <n v="300"/>
    <n v="1800"/>
    <n v="0.16666666666666666"/>
    <n v="0.12995113837197214"/>
    <n v="2308.56"/>
    <n v="6000"/>
    <n v="38.479999999999997"/>
    <n v="2308.56"/>
    <n v="6000"/>
    <n v="38.475999999999999"/>
    <n v="714.5"/>
    <n v="3000"/>
    <n v="23.82"/>
    <n v="1451.59"/>
    <n v="4200"/>
    <n v="34.56"/>
    <n v="1451.59"/>
    <n v="4200"/>
    <n v="34.56166666666666"/>
  </r>
  <r>
    <n v="192"/>
    <x v="191"/>
    <x v="19"/>
    <s v="Nagpur"/>
    <n v="12636"/>
    <x v="3"/>
    <n v="2214"/>
    <n v="2072"/>
    <n v="2072"/>
    <n v="3325"/>
    <n v="3178"/>
    <n v="3178"/>
    <n v="3070.1"/>
    <n v="2928.3"/>
    <n v="2928.3"/>
    <n v="4349.2"/>
    <n v="4349.2"/>
    <n v="0.45032520325203251"/>
    <n v="0.45580115830115836"/>
    <n v="0.45580115830115836"/>
    <n v="-3.4279699248120306E-2"/>
    <n v="-5.0843297671491483E-2"/>
    <n v="-5.0843297671491483E-2"/>
    <n v="4.5900784990716939E-2"/>
    <n v="3.0092545162722358E-2"/>
    <n v="3.0092545162722358E-2"/>
    <n v="-0.30644256414972865"/>
    <n v="-0.30644256414972865"/>
    <n v="306.24"/>
    <n v="913.6"/>
    <n v="915"/>
    <n v="706.64"/>
    <n v="1509.3"/>
    <n v="1509.3"/>
    <n v="593.21"/>
    <n v="1412.08"/>
    <n v="1412.08"/>
    <n v="1984.11"/>
    <n v="1984.11"/>
    <n v="0.70542711598746066"/>
    <n v="0.46769921190893177"/>
    <n v="0.46545355191256843"/>
    <n v="-0.26091078908638066"/>
    <n v="-0.11158152786059754"/>
    <n v="-0.11158152786059754"/>
    <n v="-0.11958665565314147"/>
    <n v="-5.0414990652087578E-2"/>
    <n v="-5.0414990652087578E-2"/>
    <n v="-0.32418565502920699"/>
    <n v="-0.3241856550292069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7648997335577067"/>
    <n v="0.36649811101424001"/>
    <n v="0.35899421965317918"/>
    <n v="7.0809090909091002E-2"/>
    <n v="2.479317228813786E-2"/>
    <n v="2.2199999999999977E-2"/>
    <n v="0.1148454876721406"/>
    <n v="0.1065790588434638"/>
    <n v="0.1065790588434638"/>
    <n v="-0.20837065221051218"/>
    <n v="-0.20837065221051218"/>
    <n v="106"/>
    <n v="70"/>
    <n v="152"/>
    <n v="82"/>
    <n v="152"/>
    <n v="82"/>
    <s v="No star"/>
    <s v="1 star"/>
    <s v="1 star"/>
    <s v="ODF+"/>
    <s v="ODF+"/>
    <s v="ODF+"/>
    <n v="522.27"/>
    <n v="1500"/>
    <n v="34.82"/>
    <n v="300"/>
    <n v="1500"/>
    <n v="20"/>
    <n v="1210.8699999999999"/>
    <n v="1500"/>
    <n v="80.72"/>
    <n v="1177.8900000000001"/>
    <n v="1500"/>
    <n v="78.53"/>
    <n v="3211.02"/>
    <n v="6000"/>
    <n v="53.52"/>
    <n v="1340.89"/>
    <n v="2400"/>
    <n v="0.55870416666666667"/>
    <x v="191"/>
    <n v="1340.89"/>
    <n v="2400"/>
    <n v="0.55870416666666667"/>
    <x v="191"/>
    <n v="1175.53"/>
    <n v="1800"/>
    <n v="0.65307222222222217"/>
    <x v="191"/>
    <n v="1175.53"/>
    <n v="1800"/>
    <n v="0.65307222222222217"/>
    <x v="191"/>
    <n v="500"/>
    <n v="1800"/>
    <n v="0.27777777777777779"/>
    <x v="185"/>
    <n v="500"/>
    <n v="1800"/>
    <n v="0.27777777777777779"/>
    <n v="0.16575941016171489"/>
    <n v="3016.42"/>
    <n v="6000"/>
    <n v="50.27"/>
    <n v="3016.42"/>
    <n v="6000"/>
    <n v="50.273666666666671"/>
    <n v="822.27"/>
    <n v="3000"/>
    <n v="27.41"/>
    <n v="1840.89"/>
    <n v="4200"/>
    <n v="43.83"/>
    <n v="1840.89"/>
    <n v="4200"/>
    <n v="43.830714285714286"/>
  </r>
  <r>
    <n v="193"/>
    <x v="192"/>
    <x v="19"/>
    <s v="Nagpur"/>
    <n v="8033"/>
    <x v="3"/>
    <n v="2214"/>
    <n v="2072"/>
    <n v="2072"/>
    <n v="3325"/>
    <n v="3178"/>
    <n v="3178"/>
    <n v="3070.1"/>
    <n v="2928.3"/>
    <n v="2928.3"/>
    <n v="4349.2"/>
    <n v="4349.2"/>
    <n v="0.13884823848238476"/>
    <n v="0.27681949806949813"/>
    <n v="0.27681949806949813"/>
    <n v="-0.24168120300751883"/>
    <n v="-0.16753618628067962"/>
    <n v="-0.16753618628067962"/>
    <n v="-0.17872056284811572"/>
    <n v="-9.6550899839497314E-2"/>
    <n v="-9.6550899839497314E-2"/>
    <n v="-0.39171111928630548"/>
    <n v="-0.39171111928630548"/>
    <n v="306.24"/>
    <n v="913.6"/>
    <n v="915"/>
    <n v="706.64"/>
    <n v="1509.3"/>
    <n v="1509.3"/>
    <n v="593.21"/>
    <n v="1412.08"/>
    <n v="1412.08"/>
    <n v="1984.11"/>
    <n v="1984.11"/>
    <n v="6.6712382445141091E-2"/>
    <n v="0.38628502626970224"/>
    <n v="0.38416393442622948"/>
    <n v="-0.53771368730895497"/>
    <n v="-0.16086265156032595"/>
    <n v="-0.16086265156032595"/>
    <n v="-0.44931811668717653"/>
    <n v="-0.10308906010990875"/>
    <n v="-0.10308906010990875"/>
    <n v="-0.3616734959251251"/>
    <n v="-0.3616734959251251"/>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3.8388725283971421E-2"/>
    <n v="0.25435629177564656"/>
    <n v="0.24746820809248549"/>
    <n v="-0.19220909090909086"/>
    <n v="-5.9306593205415425E-2"/>
    <n v="-6.1686956521739181E-2"/>
    <n v="-0.15898916284132308"/>
    <n v="1.57675254869106E-2"/>
    <n v="1.57675254869106E-2"/>
    <n v="-0.27333580255227452"/>
    <n v="-0.27333580255227452"/>
    <n v="313"/>
    <n v="147"/>
    <n v="293"/>
    <n v="127"/>
    <n v="293"/>
    <n v="127"/>
    <s v="No star"/>
    <s v="No star"/>
    <s v="No star"/>
    <s v="ODF"/>
    <s v="ODF+"/>
    <s v="ODF+"/>
    <n v="326.67"/>
    <n v="1500"/>
    <n v="21.78"/>
    <n v="200"/>
    <n v="1500"/>
    <n v="13.33"/>
    <n v="1106.1600000000001"/>
    <n v="1500"/>
    <n v="73.739999999999995"/>
    <n v="888.57"/>
    <n v="1500"/>
    <n v="59.24"/>
    <n v="2521.41"/>
    <n v="6000"/>
    <n v="42.02"/>
    <n v="1266.51"/>
    <n v="2400"/>
    <n v="0.52771250000000003"/>
    <x v="192"/>
    <n v="1266.51"/>
    <n v="2400"/>
    <n v="0.52771250000000003"/>
    <x v="192"/>
    <n v="1079.06"/>
    <n v="1800"/>
    <n v="0.59947777777777778"/>
    <x v="192"/>
    <n v="1079.06"/>
    <n v="1800"/>
    <n v="0.59947777777777778"/>
    <x v="192"/>
    <n v="300"/>
    <n v="1800"/>
    <n v="0.16666666666666666"/>
    <x v="186"/>
    <n v="300"/>
    <n v="1800"/>
    <n v="0.16666666666666666"/>
    <n v="0.11339711290950531"/>
    <n v="2645.57"/>
    <n v="6000"/>
    <n v="44.09"/>
    <n v="2645.57"/>
    <n v="6000"/>
    <n v="44.092833333333338"/>
    <n v="526.66999999999996"/>
    <n v="3000"/>
    <n v="17.559999999999999"/>
    <n v="1566.51"/>
    <n v="4200"/>
    <n v="37.299999999999997"/>
    <n v="1566.51"/>
    <n v="4200"/>
    <n v="37.297857142857147"/>
  </r>
  <r>
    <n v="194"/>
    <x v="193"/>
    <x v="19"/>
    <s v="Nagpur"/>
    <n v="22821"/>
    <x v="3"/>
    <n v="2214"/>
    <n v="2072"/>
    <n v="2072"/>
    <n v="3325"/>
    <n v="3178"/>
    <n v="3178"/>
    <n v="3070.1"/>
    <n v="2928.3"/>
    <n v="2928.3"/>
    <n v="4349.2"/>
    <n v="4349.2"/>
    <n v="0.42690605239385732"/>
    <n v="0.24095559845559855"/>
    <n v="0.24095559845559855"/>
    <n v="-4.9873684210526292E-2"/>
    <n v="-0.19091881686595336"/>
    <n v="-0.19091881686595336"/>
    <n v="2.9012084296928493E-2"/>
    <n v="-0.12192739814909673"/>
    <n v="-0.12192739814909673"/>
    <n v="-0.40879702014163516"/>
    <n v="-0.40879702014163516"/>
    <n v="306.24"/>
    <n v="913.6"/>
    <n v="915"/>
    <n v="706.64"/>
    <n v="1509.3"/>
    <n v="1509.3"/>
    <n v="593.21"/>
    <n v="1412.08"/>
    <n v="1412.08"/>
    <n v="1984.11"/>
    <n v="1984.11"/>
    <n v="0.7686128526645768"/>
    <n v="0.25657837127845878"/>
    <n v="0.25465573770491801"/>
    <n v="-0.23352768028982224"/>
    <n v="-0.23937586960842774"/>
    <n v="-0.23937586960842774"/>
    <n v="-8.6967515719559726E-2"/>
    <n v="-0.18700781825392326"/>
    <n v="-0.18700781825392326"/>
    <n v="-0.42139800716694131"/>
    <n v="-0.42139800716694131"/>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1181928668255959"/>
    <n v="7.3234524847428067E-2"/>
    <n v="6.734104046242774E-2"/>
    <n v="2.0499999999999959E-2"/>
    <n v="-0.19513726037189752"/>
    <n v="-0.19717391304347825"/>
    <n v="6.2467464862051021E-2"/>
    <n v="-0.13090340860953956"/>
    <n v="-0.13090340860953956"/>
    <n v="-0.37826189433987678"/>
    <n v="-0.37826189433987678"/>
    <n v="120"/>
    <n v="81"/>
    <n v="321"/>
    <n v="136"/>
    <n v="321"/>
    <n v="136"/>
    <s v="No star"/>
    <s v="No star"/>
    <s v="No star"/>
    <s v="ODF+"/>
    <s v="ODF++"/>
    <s v="ODF++"/>
    <n v="541.62"/>
    <n v="1500"/>
    <n v="36.11"/>
    <n v="300"/>
    <n v="1500"/>
    <n v="20"/>
    <n v="1195"/>
    <n v="1500"/>
    <n v="79.67"/>
    <n v="1122.55"/>
    <n v="1500"/>
    <n v="74.84"/>
    <n v="3159.17"/>
    <n v="6000"/>
    <n v="52.65"/>
    <n v="1148.01"/>
    <n v="2400"/>
    <n v="0.47833749999999997"/>
    <x v="193"/>
    <n v="1148.01"/>
    <n v="2400"/>
    <n v="0.47833749999999997"/>
    <x v="193"/>
    <n v="923.25"/>
    <n v="1800"/>
    <n v="0.51291666666666669"/>
    <x v="193"/>
    <n v="923.25"/>
    <n v="1800"/>
    <n v="0.51291666666666669"/>
    <x v="193"/>
    <n v="500"/>
    <n v="1800"/>
    <n v="0.27777777777777779"/>
    <x v="187"/>
    <n v="500"/>
    <n v="1800"/>
    <n v="0.27777777777777779"/>
    <n v="0.19445719219371047"/>
    <n v="2571.2600000000002"/>
    <n v="6000"/>
    <n v="42.85"/>
    <n v="2571.2600000000002"/>
    <n v="6000"/>
    <n v="42.854333333333336"/>
    <n v="841.62"/>
    <n v="3000"/>
    <n v="28.05"/>
    <n v="1648.01"/>
    <n v="4200"/>
    <n v="39.24"/>
    <n v="1648.01"/>
    <n v="4200"/>
    <n v="39.23833333333333"/>
  </r>
  <r>
    <n v="195"/>
    <x v="194"/>
    <x v="19"/>
    <s v="Nagpur"/>
    <n v="14636"/>
    <x v="3"/>
    <n v="2214"/>
    <n v="2072"/>
    <n v="2072"/>
    <n v="3325"/>
    <n v="3178"/>
    <n v="3178"/>
    <n v="3070.1"/>
    <n v="2928.3"/>
    <n v="2928.3"/>
    <n v="4349.2"/>
    <n v="4349.2"/>
    <n v="0.10879855465221323"/>
    <n v="0.37882722007721997"/>
    <n v="0.37882722007721997"/>
    <n v="-0.26169022556390975"/>
    <n v="-0.10102894902454379"/>
    <n v="-0.10102894902454379"/>
    <n v="-0.20039086674701143"/>
    <n v="-2.4372502817334406E-2"/>
    <n v="-2.4372502817334406E-2"/>
    <n v="-0.34311367607835924"/>
    <n v="-0.34311367607835924"/>
    <n v="306.24"/>
    <n v="913.6"/>
    <n v="915"/>
    <n v="706.64"/>
    <n v="1509.3"/>
    <n v="1509.3"/>
    <n v="593.21"/>
    <n v="1412.08"/>
    <n v="1412.08"/>
    <n v="1984.11"/>
    <n v="1984.11"/>
    <n v="0.39122910135841171"/>
    <n v="0.51431698774080559"/>
    <n v="0.51200000000000001"/>
    <n v="-0.39707630476621758"/>
    <n v="-8.336314847942751E-2"/>
    <n v="-8.336314847942751E-2"/>
    <n v="-0.28178891117816629"/>
    <n v="-2.0253809982437192E-2"/>
    <n v="-2.0253809982437192E-2"/>
    <n v="-0.30272011128415255"/>
    <n v="-0.30272011128415255"/>
    <n v="232.44"/>
    <n v="298.10000000000002"/>
    <n v="295"/>
    <n v="421.09"/>
    <n v="522.70000000000005"/>
    <n v="525"/>
    <n v="365.77"/>
    <n v="453.88"/>
    <n v="453.88"/>
    <n v="1100"/>
    <n v="1100"/>
    <n v="-0.13956289795215968"/>
    <n v="0.67728950016772882"/>
    <n v="0.69491525423728817"/>
    <n v="-0.5250421525089648"/>
    <n v="-4.3428352783623579E-2"/>
    <n v="-4.7619047619047616E-2"/>
    <n v="-0.45320830029800147"/>
    <n v="0.10161276108222439"/>
    <n v="0.10161276108222439"/>
    <n v="-0.54545454545454541"/>
    <n v="-0.54545454545454541"/>
    <n v="855.72"/>
    <n v="860.25"/>
    <n v="865"/>
    <n v="1100"/>
    <n v="1147.0899999999999"/>
    <n v="1150"/>
    <n v="1056.55"/>
    <n v="1062.31"/>
    <n v="1062.31"/>
    <n v="1484.95"/>
    <n v="1484.95"/>
    <n v="-0.12491235450848406"/>
    <n v="0.13160127869805294"/>
    <n v="0.12538728323699427"/>
    <n v="-0.3192454545454545"/>
    <n v="-0.15136562954955574"/>
    <n v="-0.15351304347826084"/>
    <n v="-0.2912498225356111"/>
    <n v="-8.363848594101525E-2"/>
    <n v="-8.363848594101525E-2"/>
    <n v="-0.34444930805751034"/>
    <n v="-0.34444930805751034"/>
    <n v="326"/>
    <n v="151"/>
    <n v="194"/>
    <n v="96"/>
    <n v="194"/>
    <n v="96"/>
    <s v="No star"/>
    <s v="No star"/>
    <s v="No star"/>
    <s v="ODF"/>
    <s v="ODF++"/>
    <s v="ODF++"/>
    <n v="426.05"/>
    <n v="1500"/>
    <n v="28.4"/>
    <n v="200"/>
    <n v="1500"/>
    <n v="13.33"/>
    <n v="1080"/>
    <n v="1500"/>
    <n v="72"/>
    <n v="748.83"/>
    <n v="1500"/>
    <n v="49.92"/>
    <n v="2454.88"/>
    <n v="6000"/>
    <n v="40.909999999999997"/>
    <n v="1383.48"/>
    <n v="2400"/>
    <n v="0.57645000000000002"/>
    <x v="194"/>
    <n v="1383.48"/>
    <n v="2400"/>
    <n v="0.57645000000000002"/>
    <x v="194"/>
    <n v="973.46"/>
    <n v="1800"/>
    <n v="0.54081111111111113"/>
    <x v="194"/>
    <n v="973.46"/>
    <n v="1800"/>
    <n v="0.54081111111111113"/>
    <x v="194"/>
    <n v="500"/>
    <n v="1800"/>
    <n v="0.27777777777777779"/>
    <x v="188"/>
    <n v="500"/>
    <n v="1800"/>
    <n v="0.27777777777777779"/>
    <n v="0.17501303847136612"/>
    <n v="2856.93"/>
    <n v="6000"/>
    <n v="47.62"/>
    <n v="2856.93"/>
    <n v="6000"/>
    <n v="47.615499999999997"/>
    <n v="626.04999999999995"/>
    <n v="3000"/>
    <n v="20.87"/>
    <n v="1883.48"/>
    <n v="4200"/>
    <n v="44.84"/>
    <n v="1883.48"/>
    <n v="4200"/>
    <n v="44.844761904761903"/>
  </r>
  <r>
    <n v="196"/>
    <x v="195"/>
    <x v="19"/>
    <s v="Nagpur"/>
    <n v="44869"/>
    <x v="2"/>
    <n v="2214"/>
    <n v="2072"/>
    <n v="2072"/>
    <n v="3325"/>
    <n v="3178"/>
    <n v="3178"/>
    <n v="3400"/>
    <n v="3298.6"/>
    <n v="3298.6"/>
    <n v="4601.3999999999996"/>
    <n v="4601.3999999999996"/>
    <n v="0.21443992773261064"/>
    <n v="0.17686293436293438"/>
    <n v="0.17686293436293438"/>
    <n v="-0.19134736842105263"/>
    <n v="-0.23270610446821899"/>
    <n v="-0.23270610446821899"/>
    <n v="-0.20918529411764705"/>
    <n v="-0.26075910992542289"/>
    <n v="-0.26075910992542289"/>
    <n v="-0.4700612856956578"/>
    <n v="-0.4700612856956578"/>
    <n v="306.24"/>
    <n v="913.6"/>
    <n v="915"/>
    <n v="706.64"/>
    <n v="1509.3"/>
    <n v="1509.3"/>
    <n v="737.03"/>
    <n v="1543.8"/>
    <n v="1543.8"/>
    <n v="2033.9"/>
    <n v="2033.9"/>
    <n v="-1.1526907001045028E-2"/>
    <n v="0.29735113835376525"/>
    <n v="0.29536612021857922"/>
    <n v="-0.57162062719347906"/>
    <n v="-0.21469555423043793"/>
    <n v="-0.21469555423043793"/>
    <n v="-0.58928401828962185"/>
    <n v="-0.2322451094701386"/>
    <n v="-0.2322451094701386"/>
    <n v="-0.41724765229362309"/>
    <n v="-0.41724765229362309"/>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1823143084186416"/>
    <n v="0.10804998546934036"/>
    <n v="0.10196531791907519"/>
    <n v="-8.0245454545454523E-2"/>
    <n v="-0.16902771360573265"/>
    <n v="-0.17113043478260864"/>
    <n v="-9.2561864870440339E-2"/>
    <n v="-0.19546923927447052"/>
    <n v="-0.19546923927447052"/>
    <n v="-0.37774992492786541"/>
    <n v="-0.37774992492786541"/>
    <n v="158"/>
    <n v="89"/>
    <n v="186"/>
    <n v="94"/>
    <n v="186"/>
    <n v="94"/>
    <s v="No star"/>
    <s v="No star"/>
    <s v="No star"/>
    <s v="ODF"/>
    <s v="ODF+"/>
    <s v="ODF+"/>
    <n v="302.70999999999998"/>
    <n v="1500"/>
    <n v="20.18"/>
    <n v="200"/>
    <n v="1500"/>
    <n v="13.33"/>
    <n v="1174.33"/>
    <n v="1500"/>
    <n v="78.290000000000006"/>
    <n v="1011.73"/>
    <n v="1500"/>
    <n v="67.45"/>
    <n v="2688.77"/>
    <n v="6000"/>
    <n v="44.81"/>
    <n v="1185.26"/>
    <n v="2400"/>
    <n v="0.49385833333333334"/>
    <x v="195"/>
    <n v="1185.26"/>
    <n v="2400"/>
    <n v="0.49385833333333334"/>
    <x v="195"/>
    <n v="953.2"/>
    <n v="1800"/>
    <n v="0.52955555555555556"/>
    <x v="195"/>
    <n v="953.2"/>
    <n v="1800"/>
    <n v="0.52955555555555556"/>
    <x v="195"/>
    <n v="300"/>
    <n v="1800"/>
    <n v="0.16666666666666666"/>
    <x v="189"/>
    <n v="300"/>
    <n v="1800"/>
    <n v="0.16666666666666666"/>
    <n v="0.12302846878767747"/>
    <n v="2438.46"/>
    <n v="6000"/>
    <n v="40.64"/>
    <n v="2438.46"/>
    <n v="6000"/>
    <n v="40.640999999999998"/>
    <n v="502.71"/>
    <n v="3000"/>
    <n v="16.760000000000002"/>
    <n v="1485.26"/>
    <n v="4200"/>
    <n v="35.36"/>
    <n v="1485.26"/>
    <n v="4200"/>
    <n v="35.363333333333337"/>
  </r>
  <r>
    <n v="197"/>
    <x v="196"/>
    <x v="20"/>
    <s v="Nagpur"/>
    <n v="89452"/>
    <x v="1"/>
    <n v="2214"/>
    <n v="2072"/>
    <n v="2072"/>
    <n v="3325"/>
    <n v="3178"/>
    <n v="3178"/>
    <n v="3595.3"/>
    <n v="3469.2"/>
    <n v="3469.2"/>
    <n v="4328.8"/>
    <n v="4328.8"/>
    <n v="1.0479765130984644"/>
    <n v="1.116747104247104"/>
    <n v="1.116747104247104"/>
    <n v="0.36367518796992487"/>
    <n v="0.38008181246066697"/>
    <n v="0.38008181246066697"/>
    <n v="0.26115205963341032"/>
    <n v="0.26423959414274178"/>
    <n v="0.26423959414274178"/>
    <n v="1.3190722602106693E-2"/>
    <n v="1.3190722602106693E-2"/>
    <n v="306.24"/>
    <n v="913.6"/>
    <n v="915"/>
    <n v="706.64"/>
    <n v="1509.3"/>
    <n v="1509.3"/>
    <n v="829.22"/>
    <n v="1623.2"/>
    <n v="1623.2"/>
    <n v="1999.6"/>
    <n v="1999.6"/>
    <n v="2.8542319749216296"/>
    <n v="1.0724934325744309"/>
    <n v="1.0693224043715848"/>
    <n v="0.67032718215781717"/>
    <n v="0.25450871264824759"/>
    <n v="0.25450871264824759"/>
    <n v="0.4234099515207061"/>
    <n v="0.16647979300147855"/>
    <n v="0.16647979300147855"/>
    <n v="-5.309561912382469E-2"/>
    <n v="-5.309561912382469E-2"/>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n v="0.82699973425458395"/>
    <n v="0"/>
    <n v="0"/>
    <n v="855.72"/>
    <n v="860.25"/>
    <n v="865"/>
    <n v="1100"/>
    <n v="1147.0899999999999"/>
    <n v="1150"/>
    <n v="1163.58"/>
    <n v="1243.93"/>
    <n v="1243.93"/>
    <n v="1508.87"/>
    <n v="1508.87"/>
    <n v="0.45713551161594917"/>
    <n v="0.61866899157221744"/>
    <n v="0.60978034682080928"/>
    <n v="0.13354545454545463"/>
    <n v="0.21390649382350133"/>
    <n v="0.21083478260869568"/>
    <n v="7.1606593444370106E-2"/>
    <n v="0.11940382497407408"/>
    <n v="0.11940382497407408"/>
    <n v="-7.715045033700707E-2"/>
    <n v="-7.715045033700707E-2"/>
    <n v="4"/>
    <n v="4"/>
    <n v="4"/>
    <n v="4"/>
    <n v="4"/>
    <n v="4"/>
    <s v="3 star"/>
    <s v="3 star"/>
    <s v="3 star"/>
    <s v="ODF++"/>
    <s v="ODF++"/>
    <s v="ODF++"/>
    <n v="1180.32"/>
    <n v="1500"/>
    <n v="78.69"/>
    <n v="1100"/>
    <n v="1500"/>
    <n v="73.33"/>
    <n v="1007"/>
    <n v="1500"/>
    <n v="67.13"/>
    <n v="1246.9000000000001"/>
    <n v="1500"/>
    <n v="83.13"/>
    <n v="4534.22"/>
    <n v="6000"/>
    <n v="75.569999999999993"/>
    <n v="1893.43"/>
    <n v="2400"/>
    <n v="0.78892916666666668"/>
    <x v="196"/>
    <n v="1893.43"/>
    <n v="2400"/>
    <n v="0.78892916666666668"/>
    <x v="196"/>
    <n v="1392.46"/>
    <n v="1800"/>
    <n v="0.77358888888888888"/>
    <x v="196"/>
    <n v="1392.46"/>
    <n v="1800"/>
    <n v="0.77358888888888888"/>
    <x v="196"/>
    <n v="1100"/>
    <n v="1800"/>
    <n v="0.61111111111111116"/>
    <x v="190"/>
    <n v="1100"/>
    <n v="1800"/>
    <n v="0.61111111111111116"/>
    <n v="0.25080371189493605"/>
    <n v="4385.8999999999996"/>
    <n v="6000"/>
    <n v="73.099999999999994"/>
    <n v="4385.8999999999996"/>
    <n v="6000"/>
    <n v="73.098333333333329"/>
    <n v="2280.3200000000002"/>
    <n v="3000"/>
    <n v="76.010000000000005"/>
    <n v="2993.43"/>
    <n v="4200"/>
    <n v="71.27"/>
    <n v="2993.43"/>
    <n v="4200"/>
    <n v="71.272142857142853"/>
  </r>
  <r>
    <n v="198"/>
    <x v="197"/>
    <x v="20"/>
    <s v="Nagpur"/>
    <n v="60565"/>
    <x v="1"/>
    <n v="2214"/>
    <n v="2072"/>
    <n v="2072"/>
    <n v="3325"/>
    <n v="3178"/>
    <n v="3178"/>
    <n v="3595.3"/>
    <n v="3469.2"/>
    <n v="3469.2"/>
    <n v="4328.8"/>
    <n v="4328.8"/>
    <n v="0.87881210478771432"/>
    <n v="0.99269787644787644"/>
    <n v="0.99269787644787644"/>
    <n v="0.25103458646616528"/>
    <n v="0.29920390182504719"/>
    <n v="0.29920390182504719"/>
    <n v="0.15697994604066404"/>
    <n v="0.19015046696644763"/>
    <n v="0.19015046696644763"/>
    <n v="-4.6186009979671108E-2"/>
    <n v="-4.6186009979671108E-2"/>
    <n v="306.24"/>
    <n v="913.6"/>
    <n v="915"/>
    <n v="706.64"/>
    <n v="1509.3"/>
    <n v="1509.3"/>
    <n v="829.22"/>
    <n v="1623.2"/>
    <n v="1623.2"/>
    <n v="1999.6"/>
    <n v="1999.6"/>
    <n v="2.5219435736677114"/>
    <n v="1.1081764448336251"/>
    <n v="1.1049508196721312"/>
    <n v="0.52632174799049014"/>
    <n v="0.27610812959650172"/>
    <n v="0.27610812959650172"/>
    <n v="0.300692216782036"/>
    <n v="0.18656357811729912"/>
    <n v="0.18656357811729912"/>
    <n v="-3.6792358471694306E-2"/>
    <n v="-3.6792358471694306E-2"/>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n v="0.16263619452564435"/>
    <n v="-0.36363636363636365"/>
    <n v="-0.36363636363636365"/>
    <n v="855.72"/>
    <n v="860.25"/>
    <n v="865"/>
    <n v="1100"/>
    <n v="1147.0899999999999"/>
    <n v="1150"/>
    <n v="1163.58"/>
    <n v="1243.93"/>
    <n v="1243.93"/>
    <n v="1508.87"/>
    <n v="1508.87"/>
    <n v="0.55556724162109106"/>
    <n v="0.74699215344376624"/>
    <n v="0.73739884393063571"/>
    <n v="0.21011818181818193"/>
    <n v="0.31014131410787299"/>
    <n v="0.30682608695652164"/>
    <n v="0.14399525602021365"/>
    <n v="0.20814676066981247"/>
    <n v="0.20814676066981247"/>
    <n v="-3.9897406668566423E-3"/>
    <n v="-3.9897406668566423E-3"/>
    <n v="11"/>
    <n v="11"/>
    <n v="8"/>
    <n v="7"/>
    <n v="8"/>
    <n v="7"/>
    <s v="No star"/>
    <s v="1 star"/>
    <s v="1 star"/>
    <s v="ODF++"/>
    <s v="ODF++"/>
    <s v="ODF++"/>
    <n v="1078.56"/>
    <n v="1500"/>
    <n v="71.900000000000006"/>
    <n v="500"/>
    <n v="1500"/>
    <n v="33.33"/>
    <n v="1250"/>
    <n v="1500"/>
    <n v="83.33"/>
    <n v="1331.13"/>
    <n v="1500"/>
    <n v="88.74"/>
    <n v="4159.6899999999996"/>
    <n v="6000"/>
    <n v="69.33"/>
    <n v="1926.03"/>
    <n v="2400"/>
    <n v="0.80251249999999996"/>
    <x v="197"/>
    <n v="1926.03"/>
    <n v="2400"/>
    <n v="0.80251249999999996"/>
    <x v="197"/>
    <n v="1502.85"/>
    <n v="1800"/>
    <n v="0.83491666666666664"/>
    <x v="197"/>
    <n v="1502.85"/>
    <n v="1800"/>
    <n v="0.83491666666666664"/>
    <x v="197"/>
    <n v="700"/>
    <n v="1800"/>
    <n v="0.3888888888888889"/>
    <x v="191"/>
    <n v="700"/>
    <n v="1800"/>
    <n v="0.3888888888888889"/>
    <n v="0.16953791231014781"/>
    <n v="4128.87"/>
    <n v="6000"/>
    <n v="68.81"/>
    <n v="4128.87"/>
    <n v="6000"/>
    <n v="68.814499999999995"/>
    <n v="1578.56"/>
    <n v="3000"/>
    <n v="52.62"/>
    <n v="2626.03"/>
    <n v="4200"/>
    <n v="62.52"/>
    <n v="2626.03"/>
    <n v="4200"/>
    <n v="62.524523809523814"/>
  </r>
  <r>
    <n v="199"/>
    <x v="198"/>
    <x v="20"/>
    <s v="Nagpur"/>
    <n v="36025"/>
    <x v="2"/>
    <n v="2214"/>
    <n v="2072"/>
    <n v="2072"/>
    <n v="3325"/>
    <n v="3178"/>
    <n v="3178"/>
    <n v="3400"/>
    <n v="3298.6"/>
    <n v="3298.6"/>
    <n v="4601.3999999999996"/>
    <n v="4601.3999999999996"/>
    <n v="1.2297154471544716"/>
    <n v="0.97488899613899604"/>
    <n v="0.97488899613899604"/>
    <n v="0.48468872180451134"/>
    <n v="0.28759282567652605"/>
    <n v="0.28759282567652605"/>
    <n v="0.4519382352941177"/>
    <n v="0.24051718911053172"/>
    <n v="0.24051718911053172"/>
    <n v="-0.11071195723040811"/>
    <n v="-0.11071195723040811"/>
    <n v="306.24"/>
    <n v="913.6"/>
    <n v="915"/>
    <n v="706.64"/>
    <n v="1509.3"/>
    <n v="1509.3"/>
    <n v="737.03"/>
    <n v="1543.8"/>
    <n v="1543.8"/>
    <n v="2033.9"/>
    <n v="2033.9"/>
    <n v="3.1109260710553817"/>
    <n v="0.98718257443082302"/>
    <n v="0.98414207650273222"/>
    <n v="0.78157194611117409"/>
    <n v="0.20286887961306571"/>
    <n v="0.20286887961306571"/>
    <n v="0.70811228850928742"/>
    <n v="0.17598782225676904"/>
    <n v="0.17598782225676904"/>
    <n v="-0.10738482717931072"/>
    <n v="-0.1073848271793107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40671013883045853"/>
    <n v="0.3676024411508283"/>
    <n v="0.36009248554913298"/>
    <n v="9.4318181818181815E-2"/>
    <n v="2.5621354906764163E-2"/>
    <n v="2.3026086956521755E-2"/>
    <n v="7.9664194164656019E-2"/>
    <n v="-7.0139011976805554E-3"/>
    <n v="-7.0139011976805554E-3"/>
    <n v="-0.23199247973052362"/>
    <n v="-0.23199247973052362"/>
    <n v="4"/>
    <n v="4"/>
    <n v="19"/>
    <n v="18"/>
    <n v="19"/>
    <n v="18"/>
    <s v="3 star"/>
    <s v="3 star"/>
    <s v="3 star"/>
    <s v="ODF++"/>
    <s v="ODF++"/>
    <s v="ODF++"/>
    <n v="1258.93"/>
    <n v="1500"/>
    <n v="83.93"/>
    <n v="1100"/>
    <n v="1500"/>
    <n v="73.33"/>
    <n v="1373.91"/>
    <n v="1500"/>
    <n v="91.59"/>
    <n v="1203.75"/>
    <n v="1500"/>
    <n v="80.25"/>
    <n v="4936.59"/>
    <n v="6000"/>
    <n v="82.28"/>
    <n v="1815.49"/>
    <n v="2400"/>
    <n v="0.75645416666666665"/>
    <x v="198"/>
    <n v="1815.49"/>
    <n v="2400"/>
    <n v="0.75645416666666665"/>
    <x v="198"/>
    <n v="1176.48"/>
    <n v="1800"/>
    <n v="0.65359999999999996"/>
    <x v="198"/>
    <n v="1176.48"/>
    <n v="1800"/>
    <n v="0.65359999999999996"/>
    <x v="198"/>
    <n v="1100"/>
    <n v="1800"/>
    <n v="0.61111111111111116"/>
    <x v="192"/>
    <n v="1100"/>
    <n v="1800"/>
    <n v="0.61111111111111116"/>
    <n v="0.26881917511614212"/>
    <n v="4091.97"/>
    <n v="6000"/>
    <n v="68.2"/>
    <n v="4091.97"/>
    <n v="6000"/>
    <n v="68.1995"/>
    <n v="2358.9299999999998"/>
    <n v="3000"/>
    <n v="78.63"/>
    <n v="2915.49"/>
    <n v="4200"/>
    <n v="69.42"/>
    <n v="2915.49"/>
    <n v="4200"/>
    <n v="69.416428571428568"/>
  </r>
  <r>
    <n v="200"/>
    <x v="199"/>
    <x v="20"/>
    <s v="Nagpur"/>
    <n v="320379"/>
    <x v="0"/>
    <n v="2214"/>
    <n v="2072"/>
    <n v="2072"/>
    <n v="3325"/>
    <n v="3178"/>
    <n v="3178"/>
    <n v="3878.5"/>
    <n v="3782.7"/>
    <n v="3782.7"/>
    <n v="4344.1000000000004"/>
    <n v="4344.1000000000004"/>
    <n v="1.3391734417344174"/>
    <n v="1.2687258687258689"/>
    <n v="1.2687258687258689"/>
    <n v="0.55757293233082716"/>
    <n v="0.47916928886091886"/>
    <n v="0.47916928886091886"/>
    <n v="0.33529199432770407"/>
    <n v="0.24271023343114717"/>
    <n v="0.24271023343114717"/>
    <n v="8.2111369443613122E-2"/>
    <n v="8.2111369443613122E-2"/>
    <n v="306.24"/>
    <n v="913.6"/>
    <n v="915"/>
    <n v="706.64"/>
    <n v="1509.3"/>
    <n v="1509.3"/>
    <n v="948.15"/>
    <n v="1786.5"/>
    <n v="1786.5"/>
    <n v="2014.9"/>
    <n v="2014.9"/>
    <n v="3.2760253396029255"/>
    <n v="1.2257443082311734"/>
    <n v="1.2223387978142077"/>
    <n v="0.85312181591758185"/>
    <n v="0.34727357052938457"/>
    <n v="0.34727357052938457"/>
    <n v="0.38110003691399047"/>
    <n v="0.13822558074447247"/>
    <n v="0.13822558074447247"/>
    <n v="9.2014492034343948E-3"/>
    <n v="9.2014492034343948E-3"/>
    <n v="232.44"/>
    <n v="298.10000000000002"/>
    <n v="295"/>
    <n v="421.09"/>
    <n v="522.70000000000005"/>
    <n v="525"/>
    <n v="566.66"/>
    <n v="651.51"/>
    <n v="651.51"/>
    <n v="1020"/>
    <n v="1020"/>
    <n v="3.7324040612631215"/>
    <n v="2.6900369003690034"/>
    <n v="2.7288135593220337"/>
    <n v="1.6122681612006937"/>
    <n v="1.1044576238760282"/>
    <n v="1.0952380952380953"/>
    <n v="0.9411993082271557"/>
    <n v="0.68838544304768923"/>
    <n v="0.68838544304768923"/>
    <n v="7.8431372549019607E-2"/>
    <n v="7.8431372549019607E-2"/>
    <n v="855.72"/>
    <n v="860.25"/>
    <n v="865"/>
    <n v="1100"/>
    <n v="1147.0899999999999"/>
    <n v="1150"/>
    <n v="1201.1099999999999"/>
    <n v="1344.7"/>
    <n v="1344.7"/>
    <n v="1496.04"/>
    <n v="1496.04"/>
    <n v="0.54166082363389889"/>
    <n v="0.82198198198198191"/>
    <n v="0.81197687861271661"/>
    <n v="0.1993"/>
    <n v="0.36637927276848375"/>
    <n v="0.36292173913043468"/>
    <n v="9.8342366644187565E-2"/>
    <n v="0.16558340150219369"/>
    <n v="0.16558340150219369"/>
    <n v="4.7672522125076826E-2"/>
    <n v="4.7672522125076826E-2"/>
    <n v="4"/>
    <n v="1"/>
    <n v="11"/>
    <n v="2"/>
    <n v="11"/>
    <n v="2"/>
    <s v="3 star"/>
    <s v="3 star"/>
    <s v="3 star"/>
    <s v="ODF++"/>
    <s v="ODF++"/>
    <s v="ODF++"/>
    <n v="1309.49"/>
    <n v="1500"/>
    <n v="87.3"/>
    <n v="1100"/>
    <n v="1500"/>
    <n v="73.33"/>
    <n v="1450.21"/>
    <n v="1500"/>
    <n v="96.68"/>
    <n v="1319.23"/>
    <n v="1500"/>
    <n v="87.95"/>
    <n v="5178.93"/>
    <n v="6000"/>
    <n v="86.32"/>
    <n v="2033.44"/>
    <n v="2400"/>
    <n v="0.84726666666666672"/>
    <x v="199"/>
    <n v="2033.44"/>
    <n v="2400"/>
    <n v="0.84726666666666672"/>
    <x v="199"/>
    <n v="1567.36"/>
    <n v="1800"/>
    <n v="0.8707555555555555"/>
    <x v="199"/>
    <n v="1567.36"/>
    <n v="1800"/>
    <n v="0.8707555555555555"/>
    <x v="199"/>
    <n v="1100"/>
    <n v="1800"/>
    <n v="0.61111111111111116"/>
    <x v="193"/>
    <n v="1100"/>
    <n v="1800"/>
    <n v="0.61111111111111116"/>
    <n v="0.23400272294077604"/>
    <n v="4700.8"/>
    <n v="6000"/>
    <n v="78.349999999999994"/>
    <n v="4700.8"/>
    <n v="6000"/>
    <n v="78.346666666666664"/>
    <n v="2409.4899999999998"/>
    <n v="3000"/>
    <n v="80.319999999999993"/>
    <n v="3133.44"/>
    <n v="4200"/>
    <n v="74.61"/>
    <n v="3133.44"/>
    <n v="4200"/>
    <n v="74.605714285714285"/>
  </r>
  <r>
    <n v="201"/>
    <x v="200"/>
    <x v="20"/>
    <s v="Nagpur"/>
    <n v="14473"/>
    <x v="3"/>
    <n v="2214"/>
    <n v="2072"/>
    <n v="2072"/>
    <n v="3325"/>
    <n v="3178"/>
    <n v="3178"/>
    <n v="3070.1"/>
    <n v="2928.3"/>
    <n v="2928.3"/>
    <n v="4349.2"/>
    <n v="4349.2"/>
    <n v="0.4591689250225835"/>
    <n v="0.30103281853281844"/>
    <n v="0.30103281853281844"/>
    <n v="-2.839097744360905E-2"/>
    <n v="-0.15174952800503469"/>
    <n v="-0.15174952800503469"/>
    <n v="5.2278427412787862E-2"/>
    <n v="-7.941809240856483E-2"/>
    <n v="-7.941809240856483E-2"/>
    <n v="-0.38017566449002116"/>
    <n v="-0.38017566449002116"/>
    <n v="306.24"/>
    <n v="913.6"/>
    <n v="915"/>
    <n v="706.64"/>
    <n v="1509.3"/>
    <n v="1509.3"/>
    <n v="593.21"/>
    <n v="1412.08"/>
    <n v="1412.08"/>
    <n v="1984.11"/>
    <n v="1984.11"/>
    <n v="0.36330982236154646"/>
    <n v="0.50356830122591945"/>
    <n v="0.50126775956284164"/>
    <n v="-0.40917581795539454"/>
    <n v="-8.9869475915987457E-2"/>
    <n v="-8.9869475915987457E-2"/>
    <n v="-0.29620201952091169"/>
    <n v="-2.7208090193190079E-2"/>
    <n v="-2.7208090193190079E-2"/>
    <n v="-0.30766943365035199"/>
    <n v="-0.30766943365035199"/>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47841583695601347"/>
    <n v="-4.4382446963092063E-2"/>
    <n v="-4.9630057803468151E-2"/>
    <n v="0.1500999999999999"/>
    <n v="-0.28334306811148202"/>
    <n v="-0.28515652173913036"/>
    <n v="0.19739718896408118"/>
    <n v="-0.22614867599853142"/>
    <n v="-0.22614867599853142"/>
    <n v="-0.44639886864877604"/>
    <n v="-0.44639886864877604"/>
    <n v="102"/>
    <n v="67"/>
    <n v="267"/>
    <n v="120"/>
    <n v="267"/>
    <n v="120"/>
    <s v="No star"/>
    <s v="No star"/>
    <s v="No star"/>
    <s v="ODF+"/>
    <s v="ODF++"/>
    <s v="ODF++"/>
    <n v="417.5"/>
    <n v="1500"/>
    <n v="27.83"/>
    <n v="300"/>
    <n v="1500"/>
    <n v="20"/>
    <n v="1248"/>
    <n v="1500"/>
    <n v="83.2"/>
    <n v="1265.1099999999999"/>
    <n v="1500"/>
    <n v="84.34"/>
    <n v="3230.6"/>
    <n v="6000"/>
    <n v="53.84"/>
    <n v="1373.66"/>
    <n v="2400"/>
    <n v="0.57235833333333341"/>
    <x v="200"/>
    <n v="1373.66"/>
    <n v="2400"/>
    <n v="0.57235833333333341"/>
    <x v="200"/>
    <n v="822.07"/>
    <n v="1800"/>
    <n v="0.45670555555555559"/>
    <x v="200"/>
    <n v="822.07"/>
    <n v="1800"/>
    <n v="0.45670555555555559"/>
    <x v="200"/>
    <n v="500"/>
    <n v="1800"/>
    <n v="0.27777777777777779"/>
    <x v="194"/>
    <n v="500"/>
    <n v="1800"/>
    <n v="0.27777777777777779"/>
    <n v="0.18547782798044324"/>
    <n v="2695.74"/>
    <n v="6000"/>
    <n v="44.93"/>
    <n v="2695.74"/>
    <n v="6000"/>
    <n v="44.928999999999995"/>
    <n v="717.5"/>
    <n v="3000"/>
    <n v="23.92"/>
    <n v="1873.66"/>
    <n v="4200"/>
    <n v="44.61"/>
    <n v="1873.66"/>
    <n v="4200"/>
    <n v="44.610952380952384"/>
  </r>
  <r>
    <n v="202"/>
    <x v="201"/>
    <x v="20"/>
    <s v="Nagpur"/>
    <n v="26575"/>
    <x v="2"/>
    <n v="2214"/>
    <n v="2072"/>
    <n v="2072"/>
    <n v="3325"/>
    <n v="3178"/>
    <n v="3178"/>
    <n v="3400"/>
    <n v="3298.6"/>
    <n v="3298.6"/>
    <n v="4601.3999999999996"/>
    <n v="4601.3999999999996"/>
    <n v="0.50007226738934052"/>
    <n v="0.21403474903474903"/>
    <n v="0.21403474903474903"/>
    <n v="-1.1548872180451566E-3"/>
    <n v="-0.20847073631214599"/>
    <n v="-0.20847073631214599"/>
    <n v="-2.318823529411769E-2"/>
    <n v="-0.23740981022251861"/>
    <n v="-0.23740981022251861"/>
    <n v="-0.45332290172556172"/>
    <n v="-0.45332290172556172"/>
    <n v="306.24"/>
    <n v="913.6"/>
    <n v="915"/>
    <n v="706.64"/>
    <n v="1509.3"/>
    <n v="1509.3"/>
    <n v="737.03"/>
    <n v="1543.8"/>
    <n v="1543.8"/>
    <n v="2033.9"/>
    <n v="2033.9"/>
    <n v="1.3016588296760709"/>
    <n v="0.37492338003502634"/>
    <n v="0.37281967213114764"/>
    <n v="-2.5189629797350457E-3"/>
    <n v="-0.16774001192605834"/>
    <n v="-0.16774001192605834"/>
    <n v="-4.3648155434649824E-2"/>
    <n v="-0.18633890400310912"/>
    <n v="-0.18633890400310912"/>
    <n v="-0.38240326466394609"/>
    <n v="-0.38240326466394609"/>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38200579628850545"/>
    <n v="0.11519907003777974"/>
    <n v="0.10907514450867055"/>
    <n v="7.5099999999999903E-2"/>
    <n v="-0.16366632086409952"/>
    <n v="-0.16578260869565214"/>
    <n v="6.0703362542939766E-2"/>
    <n v="-0.19027844596932786"/>
    <n v="-0.19027844596932786"/>
    <n v="-0.3737351977334743"/>
    <n v="-0.3737351977334743"/>
    <n v="69"/>
    <n v="50"/>
    <n v="181"/>
    <n v="93"/>
    <n v="181"/>
    <n v="93"/>
    <s v="No star"/>
    <s v="No star"/>
    <s v="No star"/>
    <s v="ODF+"/>
    <s v="ODF+"/>
    <s v="ODF+"/>
    <n v="704.86"/>
    <n v="1500"/>
    <n v="46.99"/>
    <n v="300"/>
    <n v="1500"/>
    <n v="20"/>
    <n v="1133.7"/>
    <n v="1500"/>
    <n v="75.58"/>
    <n v="1182.6099999999999"/>
    <n v="1500"/>
    <n v="78.84"/>
    <n v="3321.16"/>
    <n v="6000"/>
    <n v="55.35"/>
    <n v="1256.1300000000001"/>
    <n v="2400"/>
    <n v="0.52338750000000001"/>
    <x v="201"/>
    <n v="1256.1300000000001"/>
    <n v="2400"/>
    <n v="0.52338750000000001"/>
    <x v="201"/>
    <n v="959.35"/>
    <n v="1800"/>
    <n v="0.53297222222222218"/>
    <x v="201"/>
    <n v="959.35"/>
    <n v="1800"/>
    <n v="0.53297222222222218"/>
    <x v="201"/>
    <n v="300"/>
    <n v="1800"/>
    <n v="0.16666666666666666"/>
    <x v="195"/>
    <n v="300"/>
    <n v="1800"/>
    <n v="0.16666666666666666"/>
    <n v="0.11926153259020147"/>
    <n v="2515.48"/>
    <n v="6000"/>
    <n v="41.92"/>
    <n v="2515.48"/>
    <n v="6000"/>
    <n v="41.924666666666667"/>
    <n v="1004.86"/>
    <n v="3000"/>
    <n v="33.5"/>
    <n v="1556.13"/>
    <n v="4200"/>
    <n v="37.049999999999997"/>
    <n v="1556.13"/>
    <n v="4200"/>
    <n v="37.050714285714285"/>
  </r>
  <r>
    <n v="203"/>
    <x v="202"/>
    <x v="20"/>
    <s v="Nagpur"/>
    <n v="8474"/>
    <x v="3"/>
    <n v="2214"/>
    <n v="2072"/>
    <n v="2072"/>
    <n v="3325"/>
    <n v="3178"/>
    <n v="3178"/>
    <n v="3070.1"/>
    <n v="2928.3"/>
    <n v="2928.3"/>
    <n v="4349.2"/>
    <n v="4349.2"/>
    <n v="0.46353658536585363"/>
    <n v="0.35454150579150584"/>
    <n v="0.35454150579150584"/>
    <n v="-2.5482706766917298E-2"/>
    <n v="-0.11686280679672746"/>
    <n v="-0.11686280679672746"/>
    <n v="5.5428161949122201E-2"/>
    <n v="-4.1556534508076372E-2"/>
    <n v="-4.1556534508076372E-2"/>
    <n v="-0.35468361997608749"/>
    <n v="-0.35468361997608749"/>
    <n v="306.24"/>
    <n v="913.6"/>
    <n v="915"/>
    <n v="706.64"/>
    <n v="1509.3"/>
    <n v="1509.3"/>
    <n v="593.21"/>
    <n v="1412.08"/>
    <n v="1412.08"/>
    <n v="1984.11"/>
    <n v="1984.11"/>
    <n v="1.3539380877742946"/>
    <n v="0.59772329246935207"/>
    <n v="0.5952786885245902"/>
    <n v="2.0137552360466458E-2"/>
    <n v="-3.2876167759888622E-2"/>
    <n v="-3.2876167759888622E-2"/>
    <n v="0.21520203637834825"/>
    <n v="3.3709138292448121E-2"/>
    <n v="3.3709138292448121E-2"/>
    <n v="-0.26431498253625046"/>
    <n v="-0.2643149825362504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5441733277240225"/>
    <n v="0.21701830863121191"/>
    <n v="0.21033526011560699"/>
    <n v="-2.4154545454545397E-2"/>
    <n v="-8.7307883426758034E-2"/>
    <n v="-8.9617391304347774E-2"/>
    <n v="1.5976527376839817E-2"/>
    <n v="-1.4468469655750103E-2"/>
    <n v="-1.4468469655750103E-2"/>
    <n v="-0.2949661604767837"/>
    <n v="-0.2949661604767837"/>
    <n v="101"/>
    <n v="66"/>
    <n v="219"/>
    <n v="107"/>
    <n v="219"/>
    <n v="107"/>
    <s v="No star"/>
    <s v="No star"/>
    <s v="No star"/>
    <s v="ODF+"/>
    <s v="ODF+"/>
    <s v="ODF+"/>
    <n v="720.87"/>
    <n v="1500"/>
    <n v="48.06"/>
    <n v="300"/>
    <n v="1500"/>
    <n v="20"/>
    <n v="1145.97"/>
    <n v="1500"/>
    <n v="76.400000000000006"/>
    <n v="1073.43"/>
    <n v="1500"/>
    <n v="71.56"/>
    <n v="3240.27"/>
    <n v="6000"/>
    <n v="54"/>
    <n v="1459.68"/>
    <n v="2400"/>
    <n v="0.60820000000000007"/>
    <x v="202"/>
    <n v="1459.68"/>
    <n v="2400"/>
    <n v="0.60820000000000007"/>
    <x v="202"/>
    <n v="1046.94"/>
    <n v="1800"/>
    <n v="0.58163333333333334"/>
    <x v="202"/>
    <n v="1046.94"/>
    <n v="1800"/>
    <n v="0.58163333333333334"/>
    <x v="202"/>
    <n v="300"/>
    <n v="1800"/>
    <n v="0.16666666666666666"/>
    <x v="196"/>
    <n v="300"/>
    <n v="1800"/>
    <n v="0.16666666666666666"/>
    <n v="0.10689051916725159"/>
    <n v="2806.61"/>
    <n v="6000"/>
    <n v="46.78"/>
    <n v="2806.61"/>
    <n v="6000"/>
    <n v="46.776833333333336"/>
    <n v="1020.87"/>
    <n v="3000"/>
    <n v="34.03"/>
    <n v="1759.68"/>
    <n v="4200"/>
    <n v="41.9"/>
    <n v="1759.68"/>
    <n v="4200"/>
    <n v="41.89714285714286"/>
  </r>
  <r>
    <n v="204"/>
    <x v="203"/>
    <x v="20"/>
    <s v="Nagpur"/>
    <n v="3764"/>
    <x v="3"/>
    <n v="2214"/>
    <n v="2072"/>
    <n v="2072"/>
    <n v="3325"/>
    <n v="3178"/>
    <n v="3178"/>
    <n v="3070.1"/>
    <n v="2928.3"/>
    <n v="2928.3"/>
    <n v="4349.2"/>
    <n v="4349.2"/>
    <n v="0.30504968383017167"/>
    <n v="1.6660231660231652E-2"/>
    <n v="1.6660231660231652E-2"/>
    <n v="-0.13101353383458644"/>
    <n v="-0.33715544367526745"/>
    <n v="-0.33715544367526745"/>
    <n v="-5.8864532099931532E-2"/>
    <n v="-0.28063381484137562"/>
    <n v="-0.28063381484137562"/>
    <n v="-0.51565345350869118"/>
    <n v="-0.51565345350869118"/>
    <n v="306.24"/>
    <n v="913.6"/>
    <n v="915"/>
    <n v="706.64"/>
    <n v="1509.3"/>
    <n v="1509.3"/>
    <n v="593.21"/>
    <n v="1412.08"/>
    <n v="1412.08"/>
    <n v="1984.11"/>
    <n v="1984.11"/>
    <n v="0.49043234064785785"/>
    <n v="0.22398204903677757"/>
    <n v="0.22210928961748636"/>
    <n v="-0.35408411638175025"/>
    <n v="-0.25910687073477767"/>
    <n v="-0.25910687073477767"/>
    <n v="-0.23057601861061011"/>
    <n v="-0.20809727494192959"/>
    <n v="-0.20809727494192959"/>
    <n v="-0.43640725564610827"/>
    <n v="-0.4364072556461082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1154115832281584"/>
    <n v="-0.199895379250218"/>
    <n v="-0.20428901734104049"/>
    <n v="-5.7509090909090899E-2"/>
    <n v="-0.39996861623760993"/>
    <n v="-0.40148695652173916"/>
    <n v="-1.8749704226018595E-2"/>
    <n v="-0.35208178403667478"/>
    <n v="-0.35208178403667478"/>
    <n v="-0.53648944408902666"/>
    <n v="-0.53648944408902666"/>
    <n v="195"/>
    <n v="114"/>
    <n v="447"/>
    <n v="172"/>
    <n v="447"/>
    <n v="172"/>
    <s v="No star"/>
    <s v="No star"/>
    <s v="No star"/>
    <s v="ODF+"/>
    <s v="ODF+"/>
    <s v="ODF+"/>
    <n v="456.43"/>
    <n v="1500"/>
    <n v="30.43"/>
    <n v="300"/>
    <n v="1500"/>
    <n v="20"/>
    <n v="1096.21"/>
    <n v="1500"/>
    <n v="73.08"/>
    <n v="1036.74"/>
    <n v="1500"/>
    <n v="69.12"/>
    <n v="2889.38"/>
    <n v="6000"/>
    <n v="48.16"/>
    <n v="1118.23"/>
    <n v="2400"/>
    <n v="0.46592916666666667"/>
    <x v="203"/>
    <n v="1118.23"/>
    <n v="2400"/>
    <n v="0.46592916666666667"/>
    <x v="203"/>
    <n v="688.29"/>
    <n v="1800"/>
    <n v="0.3823833333333333"/>
    <x v="203"/>
    <n v="688.29"/>
    <n v="1800"/>
    <n v="0.3823833333333333"/>
    <x v="203"/>
    <n v="300"/>
    <n v="1800"/>
    <n v="0.16666666666666666"/>
    <x v="197"/>
    <n v="300"/>
    <n v="1800"/>
    <n v="0.16666666666666666"/>
    <n v="0.14241497825798"/>
    <n v="2106.52"/>
    <n v="6000"/>
    <n v="35.11"/>
    <n v="2106.52"/>
    <n v="6000"/>
    <n v="35.108666666666664"/>
    <n v="756.43"/>
    <n v="3000"/>
    <n v="25.21"/>
    <n v="1418.23"/>
    <n v="4200"/>
    <n v="33.770000000000003"/>
    <n v="1418.23"/>
    <n v="4200"/>
    <n v="33.767380952380954"/>
  </r>
  <r>
    <n v="205"/>
    <x v="204"/>
    <x v="20"/>
    <s v="Nagpur"/>
    <n v="5195"/>
    <x v="3"/>
    <n v="2214"/>
    <n v="2072"/>
    <n v="2072"/>
    <n v="3325"/>
    <n v="3178"/>
    <n v="3178"/>
    <n v="3070.1"/>
    <n v="2928.3"/>
    <n v="2928.3"/>
    <n v="4349.2"/>
    <n v="4349.2"/>
    <n v="0.3498690153568203"/>
    <n v="0.69384652509652511"/>
    <n v="0.69384652509652511"/>
    <n v="-0.10116992481203003"/>
    <n v="0.10435808684707366"/>
    <n v="0.10435808684707366"/>
    <n v="-2.6543109344972407E-2"/>
    <n v="0.19852815626814188"/>
    <n v="0.19852815626814188"/>
    <n v="-0.19303550078175291"/>
    <n v="-0.19303550078175291"/>
    <n v="306.24"/>
    <n v="913.6"/>
    <n v="915"/>
    <n v="706.64"/>
    <n v="1509.3"/>
    <n v="1509.3"/>
    <n v="593.21"/>
    <n v="1412.08"/>
    <n v="1412.08"/>
    <n v="1984.11"/>
    <n v="1984.11"/>
    <n v="1.0099268547544409"/>
    <n v="0.73955779334500871"/>
    <n v="0.73689617486338799"/>
    <n v="-0.12894826219857353"/>
    <n v="5.2978201815411144E-2"/>
    <n v="5.2978201815411144E-2"/>
    <n v="3.7608941184403402E-2"/>
    <n v="0.12547447736672149"/>
    <n v="0.12547447736672149"/>
    <n v="-0.19900610349224584"/>
    <n v="-0.19900610349224584"/>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0.28207824989482527"/>
    <n v="0.18615518744551002"/>
    <n v="0.1796416184971098"/>
    <n v="-2.6363636363637192E-3"/>
    <n v="-0.11045340818941839"/>
    <n v="-0.11270434782608697"/>
    <n v="3.8379631820547967E-2"/>
    <n v="-3.9461174233509956E-2"/>
    <n v="-3.9461174233509956E-2"/>
    <n v="-0.31284555035523087"/>
    <n v="-0.31284555035523087"/>
    <n v="168"/>
    <n v="104"/>
    <n v="45"/>
    <n v="36"/>
    <n v="45"/>
    <n v="36"/>
    <s v="No star"/>
    <s v="3 star"/>
    <s v="3 star"/>
    <s v="ODF+"/>
    <s v="ODF+"/>
    <s v="ODF+"/>
    <n v="615.52"/>
    <n v="1500"/>
    <n v="41.03"/>
    <n v="300"/>
    <n v="1500"/>
    <n v="20"/>
    <n v="976"/>
    <n v="1500"/>
    <n v="65.069999999999993"/>
    <n v="1097.0999999999999"/>
    <n v="1500"/>
    <n v="73.14"/>
    <n v="2988.61"/>
    <n v="6000"/>
    <n v="49.81"/>
    <n v="1589.26"/>
    <n v="2400"/>
    <n v="0.66219166666666662"/>
    <x v="204"/>
    <n v="1589.26"/>
    <n v="2400"/>
    <n v="0.66219166666666662"/>
    <x v="204"/>
    <n v="1020.39"/>
    <n v="1800"/>
    <n v="0.56688333333333329"/>
    <x v="204"/>
    <n v="1020.39"/>
    <n v="1800"/>
    <n v="0.56688333333333329"/>
    <x v="204"/>
    <n v="900"/>
    <n v="1800"/>
    <n v="0.5"/>
    <x v="198"/>
    <n v="900"/>
    <n v="1800"/>
    <n v="0.5"/>
    <n v="0.25643582693430966"/>
    <n v="3509.65"/>
    <n v="6000"/>
    <n v="58.49"/>
    <n v="3509.65"/>
    <n v="6000"/>
    <n v="58.494166666666672"/>
    <n v="915.52"/>
    <n v="3000"/>
    <n v="30.52"/>
    <n v="2489.2600000000002"/>
    <n v="4200"/>
    <n v="59.27"/>
    <n v="2489.2600000000002"/>
    <n v="4200"/>
    <n v="59.268095238095242"/>
  </r>
  <r>
    <n v="206"/>
    <x v="205"/>
    <x v="20"/>
    <s v="Nagpur"/>
    <n v="25449"/>
    <x v="2"/>
    <n v="2214"/>
    <n v="2072"/>
    <n v="2072"/>
    <n v="3325"/>
    <n v="3178"/>
    <n v="3178"/>
    <n v="3400"/>
    <n v="3298.6"/>
    <n v="3298.6"/>
    <n v="4601.3999999999996"/>
    <n v="4601.3999999999996"/>
    <n v="1.0326784101174347"/>
    <n v="0.90774613899613898"/>
    <n v="0.90774613899613898"/>
    <n v="0.35348872180451141"/>
    <n v="0.2438168659534298"/>
    <n v="0.2438168659534298"/>
    <n v="0.32363235294117659"/>
    <n v="0.19834172073000667"/>
    <n v="0.19834172073000667"/>
    <n v="-0.14094623375494411"/>
    <n v="-0.14094623375494411"/>
    <n v="306.24"/>
    <n v="913.6"/>
    <n v="915"/>
    <n v="706.64"/>
    <n v="1509.3"/>
    <n v="1509.3"/>
    <n v="737.03"/>
    <n v="1543.8"/>
    <n v="1543.8"/>
    <n v="2033.9"/>
    <n v="2033.9"/>
    <n v="2.8572035005224659"/>
    <n v="1.1226028896672506"/>
    <n v="1.1193551912568307"/>
    <n v="0.67161496660251341"/>
    <n v="0.28484065460809654"/>
    <n v="0.28484065460809654"/>
    <n v="0.60268917140414913"/>
    <n v="0.25612773675346556"/>
    <n v="0.25612773675346556"/>
    <n v="-4.6555877870101799E-2"/>
    <n v="-4.6555877870101799E-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64620436591408403"/>
    <n v="0.52703283929090394"/>
    <n v="0.51864739884393074"/>
    <n v="0.28062727272727278"/>
    <n v="0.1451847719010716"/>
    <n v="0.14228695652173923"/>
    <n v="0.26347842465446258"/>
    <n v="0.10874500966416002"/>
    <n v="0.10874500966416002"/>
    <n v="-0.14246079928975219"/>
    <n v="-0.14246079928975219"/>
    <n v="12"/>
    <n v="11"/>
    <n v="23"/>
    <n v="22"/>
    <n v="23"/>
    <n v="22"/>
    <s v="No star"/>
    <s v="1 star"/>
    <s v="1 star"/>
    <s v="ODF++"/>
    <s v="ODF++"/>
    <s v="ODF++"/>
    <n v="1181.23"/>
    <n v="1500"/>
    <n v="78.75"/>
    <n v="500"/>
    <n v="1500"/>
    <n v="33.33"/>
    <n v="1410.43"/>
    <n v="1500"/>
    <n v="94.03"/>
    <n v="1408.69"/>
    <n v="1500"/>
    <n v="93.91"/>
    <n v="4500.3500000000004"/>
    <n v="6000"/>
    <n v="75.010000000000005"/>
    <n v="1939.21"/>
    <n v="2400"/>
    <n v="0.80800416666666663"/>
    <x v="205"/>
    <n v="1939.21"/>
    <n v="2400"/>
    <n v="0.80800416666666663"/>
    <x v="205"/>
    <n v="1313.63"/>
    <n v="1800"/>
    <n v="0.72979444444444452"/>
    <x v="205"/>
    <n v="1313.63"/>
    <n v="1800"/>
    <n v="0.72979444444444452"/>
    <x v="205"/>
    <n v="700"/>
    <n v="1800"/>
    <n v="0.3888888888888889"/>
    <x v="199"/>
    <n v="700"/>
    <n v="1800"/>
    <n v="0.3888888888888889"/>
    <n v="0.17708741793895544"/>
    <n v="3952.85"/>
    <n v="6000"/>
    <n v="65.88"/>
    <n v="3952.85"/>
    <n v="6000"/>
    <n v="65.880833333333328"/>
    <n v="1681.23"/>
    <n v="3000"/>
    <n v="56.04"/>
    <n v="2639.21"/>
    <n v="4200"/>
    <n v="62.84"/>
    <n v="2639.21"/>
    <n v="4200"/>
    <n v="62.838333333333331"/>
  </r>
  <r>
    <n v="207"/>
    <x v="206"/>
    <x v="20"/>
    <s v="Nagpur"/>
    <n v="12790"/>
    <x v="3"/>
    <n v="2214"/>
    <n v="2072"/>
    <n v="2072"/>
    <n v="3325"/>
    <n v="3178"/>
    <n v="3178"/>
    <n v="3070.1"/>
    <n v="2928.3"/>
    <n v="2928.3"/>
    <n v="4349.2"/>
    <n v="4349.2"/>
    <n v="0.61937217705510383"/>
    <n v="0.46052123552123542"/>
    <n v="0.46052123552123542"/>
    <n v="7.8282706766917287E-2"/>
    <n v="-4.776589049716809E-2"/>
    <n v="-4.776589049716809E-2"/>
    <n v="0.16780886616071139"/>
    <n v="3.3432366902298137E-2"/>
    <n v="3.3432366902298137E-2"/>
    <n v="-0.30419387473558357"/>
    <n v="-0.30419387473558357"/>
    <n v="306.24"/>
    <n v="913.6"/>
    <n v="915"/>
    <n v="706.64"/>
    <n v="1509.3"/>
    <n v="1509.3"/>
    <n v="593.21"/>
    <n v="1412.08"/>
    <n v="1412.08"/>
    <n v="1984.11"/>
    <n v="1984.11"/>
    <n v="0.95379440961337525"/>
    <n v="0.73041812609457102"/>
    <n v="0.7277704918032788"/>
    <n v="-0.15327465187365555"/>
    <n v="4.7445835817928925E-2"/>
    <n v="4.7445835817928925E-2"/>
    <n v="8.6310075689890672E-3"/>
    <n v="0.11956121466205892"/>
    <n v="0.11956121466205892"/>
    <n v="-0.20321453951645818"/>
    <n v="-0.20321453951645818"/>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n v="-0.33903234335066534"/>
    <n v="-0.72727272727272729"/>
    <n v="-0.72727272727272729"/>
    <n v="855.72"/>
    <n v="860.25"/>
    <n v="865"/>
    <n v="1100"/>
    <n v="1147.0899999999999"/>
    <n v="1150"/>
    <n v="1056.55"/>
    <n v="1062.31"/>
    <n v="1062.31"/>
    <n v="1484.95"/>
    <n v="1484.95"/>
    <n v="0.40614920768475665"/>
    <n v="0.33134553908747455"/>
    <n v="0.32403468208092484"/>
    <n v="9.3881818181818164E-2"/>
    <n v="-1.5691881195023535E-3"/>
    <n v="-4.0956521739130749E-3"/>
    <n v="0.13886706734182011"/>
    <n v="7.8112791934557724E-2"/>
    <n v="7.8112791934557724E-2"/>
    <n v="-0.228734974241557"/>
    <n v="-0.228734974241557"/>
    <n v="56"/>
    <n v="38"/>
    <n v="149"/>
    <n v="81"/>
    <n v="149"/>
    <n v="81"/>
    <s v="1 star"/>
    <s v="No star"/>
    <s v="No star"/>
    <s v="ODF+"/>
    <s v="ODF+"/>
    <s v="ODF+"/>
    <n v="598.33000000000004"/>
    <n v="1500"/>
    <n v="39.89"/>
    <n v="500"/>
    <n v="1500"/>
    <n v="33.33"/>
    <n v="1283.7"/>
    <n v="1500"/>
    <n v="85.58"/>
    <n v="1203.27"/>
    <n v="1500"/>
    <n v="80.22"/>
    <n v="3585.29"/>
    <n v="6000"/>
    <n v="59.75"/>
    <n v="1580.91"/>
    <n v="2400"/>
    <n v="0.65871250000000003"/>
    <x v="206"/>
    <n v="1580.91"/>
    <n v="2400"/>
    <n v="0.65871250000000003"/>
    <x v="206"/>
    <n v="1145.29"/>
    <n v="1800"/>
    <n v="0.63627222222222224"/>
    <x v="206"/>
    <n v="1145.29"/>
    <n v="1800"/>
    <n v="0.63627222222222224"/>
    <x v="206"/>
    <n v="300"/>
    <n v="1800"/>
    <n v="0.16666666666666666"/>
    <x v="200"/>
    <n v="300"/>
    <n v="1800"/>
    <n v="0.16666666666666666"/>
    <n v="9.913422774436588E-2"/>
    <n v="3026.2"/>
    <n v="6000"/>
    <n v="50.44"/>
    <n v="3026.2"/>
    <n v="6000"/>
    <n v="50.43666666666666"/>
    <n v="1098.33"/>
    <n v="3000"/>
    <n v="36.61"/>
    <n v="1880.91"/>
    <n v="4200"/>
    <n v="44.78"/>
    <n v="1880.91"/>
    <n v="4200"/>
    <n v="44.783571428571427"/>
  </r>
  <r>
    <n v="208"/>
    <x v="207"/>
    <x v="20"/>
    <s v="Nagpur"/>
    <n v="6308"/>
    <x v="3"/>
    <n v="2214"/>
    <n v="2072"/>
    <n v="2072"/>
    <n v="3325"/>
    <n v="3178"/>
    <n v="3178"/>
    <n v="3070.1"/>
    <n v="2928.3"/>
    <n v="2928.3"/>
    <n v="4349.2"/>
    <n v="4349.2"/>
    <n v="0.80710930442637763"/>
    <n v="0.3388947876447877"/>
    <n v="0.3388947876447877"/>
    <n v="0.2032902255639098"/>
    <n v="-0.12706419131529262"/>
    <n v="-0.12706419131529262"/>
    <n v="0.30319533565681905"/>
    <n v="-5.262780452822461E-2"/>
    <n v="-5.262780452822461E-2"/>
    <n v="-0.36213786443483853"/>
    <n v="-0.36213786443483853"/>
    <n v="306.24"/>
    <n v="913.6"/>
    <n v="915"/>
    <n v="706.64"/>
    <n v="1509.3"/>
    <n v="1509.3"/>
    <n v="593.21"/>
    <n v="1412.08"/>
    <n v="1412.08"/>
    <n v="1984.11"/>
    <n v="1984.11"/>
    <n v="2.0024490595611284"/>
    <n v="0.64341068301225923"/>
    <n v="0.64089617486338801"/>
    <n v="0.30118589380731353"/>
    <n v="-5.2209633604981664E-3"/>
    <n v="-5.2209633604981664E-3"/>
    <n v="0.54999072840983798"/>
    <n v="6.3268370064019142E-2"/>
    <n v="6.3268370064019142E-2"/>
    <n v="-0.24327784245833137"/>
    <n v="-0.2432778424583313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53781610807273406"/>
    <n v="0.13078756175530368"/>
    <n v="0.12457803468208091"/>
    <n v="0.19630909090909096"/>
    <n v="-0.15197586937380672"/>
    <n v="-0.15412173913043478"/>
    <n v="0.24550660167526395"/>
    <n v="-8.4297427304647385E-2"/>
    <n v="-8.4297427304647385E-2"/>
    <n v="-0.34492070440082162"/>
    <n v="-0.34492070440082162"/>
    <n v="23"/>
    <n v="17"/>
    <n v="231"/>
    <n v="112"/>
    <n v="231"/>
    <n v="112"/>
    <s v="No star"/>
    <s v="No star"/>
    <s v="No star"/>
    <s v="ODF+"/>
    <s v="ODF+"/>
    <s v="ODF+"/>
    <n v="919.47"/>
    <n v="1500"/>
    <n v="61.3"/>
    <n v="300"/>
    <n v="1500"/>
    <n v="20"/>
    <n v="1465.53"/>
    <n v="1500"/>
    <n v="97.7"/>
    <n v="1315.94"/>
    <n v="1500"/>
    <n v="87.73"/>
    <n v="4000.94"/>
    <n v="6000"/>
    <n v="66.680000000000007"/>
    <n v="1501.42"/>
    <n v="2400"/>
    <n v="0.62559166666666666"/>
    <x v="207"/>
    <n v="1501.42"/>
    <n v="2400"/>
    <n v="0.62559166666666666"/>
    <x v="207"/>
    <n v="972.76"/>
    <n v="1800"/>
    <n v="0.54042222222222225"/>
    <x v="207"/>
    <n v="972.76"/>
    <n v="1800"/>
    <n v="0.54042222222222225"/>
    <x v="207"/>
    <n v="300"/>
    <n v="1800"/>
    <n v="0.16666666666666666"/>
    <x v="201"/>
    <n v="300"/>
    <n v="1800"/>
    <n v="0.16666666666666666"/>
    <n v="0.10813967320190758"/>
    <n v="2774.19"/>
    <n v="6000"/>
    <n v="46.24"/>
    <n v="2774.19"/>
    <n v="6000"/>
    <n v="46.236499999999999"/>
    <n v="1219.47"/>
    <n v="3000"/>
    <n v="40.65"/>
    <n v="1801.42"/>
    <n v="4200"/>
    <n v="42.89"/>
    <n v="1801.42"/>
    <n v="4200"/>
    <n v="42.890952380952385"/>
  </r>
  <r>
    <n v="209"/>
    <x v="208"/>
    <x v="20"/>
    <s v="Nagpur"/>
    <n v="29668"/>
    <x v="2"/>
    <n v="2214"/>
    <n v="2072"/>
    <n v="2072"/>
    <n v="3325"/>
    <n v="3178"/>
    <n v="3178"/>
    <n v="3400"/>
    <n v="3298.6"/>
    <n v="3298.6"/>
    <n v="4601.3999999999996"/>
    <n v="4601.3999999999996"/>
    <n v="0.63957542908762421"/>
    <n v="0.82661196911196899"/>
    <n v="0.82661196911196899"/>
    <n v="9.1735338345864656E-2"/>
    <n v="0.19091881686595336"/>
    <n v="0.19091881686595336"/>
    <n v="6.7652941176470582E-2"/>
    <n v="0.14737767537743282"/>
    <n v="0.14737767537743282"/>
    <n v="-0.1774807667231712"/>
    <n v="-0.1774807667231712"/>
    <n v="306.24"/>
    <n v="913.6"/>
    <n v="915"/>
    <n v="706.64"/>
    <n v="1509.3"/>
    <n v="1509.3"/>
    <n v="737.03"/>
    <n v="1543.8"/>
    <n v="1543.8"/>
    <n v="2033.9"/>
    <n v="2033.9"/>
    <n v="1.3737917972831766"/>
    <n v="0.84807355516637484"/>
    <n v="0.84524590163934432"/>
    <n v="2.874165062832568E-2"/>
    <n v="0.11866428145497922"/>
    <n v="0.11866428145497922"/>
    <n v="-1.3676512489315127E-2"/>
    <n v="9.3664982510688E-2"/>
    <n v="9.3664982510688E-2"/>
    <n v="-0.16987069177442352"/>
    <n v="-0.16987069177442352"/>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n v="0.22807017543859648"/>
    <n v="-0.36363636363636365"/>
    <n v="-0.36363636363636365"/>
    <n v="855.72"/>
    <n v="860.25"/>
    <n v="865"/>
    <n v="1100"/>
    <n v="1147.0899999999999"/>
    <n v="1150"/>
    <n v="1114.93"/>
    <n v="1184.79"/>
    <n v="1184.79"/>
    <n v="1531.86"/>
    <n v="1531.86"/>
    <n v="0.33859206282428833"/>
    <n v="0.62317930834059854"/>
    <n v="0.61426589595375714"/>
    <n v="4.1327272727272761E-2"/>
    <n v="0.21728896599220637"/>
    <n v="0.21420869565217385"/>
    <n v="2.7382885024171896E-2"/>
    <n v="0.17855484938259097"/>
    <n v="0.17855484938259097"/>
    <n v="-8.8467614533965233E-2"/>
    <n v="-8.8467614533965233E-2"/>
    <n v="44"/>
    <n v="37"/>
    <n v="34"/>
    <n v="33"/>
    <n v="34"/>
    <n v="33"/>
    <s v="1 star"/>
    <s v="1 star"/>
    <s v="1 star"/>
    <s v="ODF++"/>
    <s v="ODF++"/>
    <s v="ODF++"/>
    <n v="726.95"/>
    <n v="1500"/>
    <n v="48.46"/>
    <n v="700"/>
    <n v="1500"/>
    <n v="46.67"/>
    <n v="1057.6099999999999"/>
    <n v="1500"/>
    <n v="70.510000000000005"/>
    <n v="1145.46"/>
    <n v="1500"/>
    <n v="76.36"/>
    <n v="3630.02"/>
    <n v="6000"/>
    <n v="60.5"/>
    <n v="1688.4"/>
    <n v="2400"/>
    <n v="0.70350000000000001"/>
    <x v="208"/>
    <n v="1688.4"/>
    <n v="2400"/>
    <n v="0.70350000000000001"/>
    <x v="208"/>
    <n v="1396.34"/>
    <n v="1800"/>
    <n v="0.77574444444444435"/>
    <x v="208"/>
    <n v="1396.34"/>
    <n v="1800"/>
    <n v="0.77574444444444435"/>
    <x v="208"/>
    <n v="700"/>
    <n v="1800"/>
    <n v="0.3888888888888889"/>
    <x v="202"/>
    <n v="700"/>
    <n v="1800"/>
    <n v="0.3888888888888889"/>
    <n v="0.18495325966909221"/>
    <n v="3784.74"/>
    <n v="6000"/>
    <n v="63.08"/>
    <n v="3784.74"/>
    <n v="6000"/>
    <n v="63.078999999999994"/>
    <n v="1426.95"/>
    <n v="3000"/>
    <n v="47.57"/>
    <n v="2388.4"/>
    <n v="4200"/>
    <n v="56.87"/>
    <n v="2388.4"/>
    <n v="4200"/>
    <n v="56.866666666666667"/>
  </r>
  <r>
    <n v="210"/>
    <x v="209"/>
    <x v="20"/>
    <s v="Nagpur"/>
    <n v="19475"/>
    <x v="3"/>
    <n v="2214"/>
    <n v="2072"/>
    <n v="2072"/>
    <n v="3325"/>
    <n v="3178"/>
    <n v="3178"/>
    <n v="3070.1"/>
    <n v="2928.3"/>
    <n v="2928.3"/>
    <n v="4349.2"/>
    <n v="4349.2"/>
    <n v="0.37177055103884366"/>
    <n v="0.47624517374517383"/>
    <n v="0.47624517374517383"/>
    <n v="-8.6586466165413559E-2"/>
    <n v="-3.7514159848961545E-2"/>
    <n v="-3.7514159848961545E-2"/>
    <n v="-1.0748835542816195E-2"/>
    <n v="4.4558276132909885E-2"/>
    <n v="4.4558276132909885E-2"/>
    <n v="-0.29670284190195889"/>
    <n v="-0.29670284190195889"/>
    <n v="306.24"/>
    <n v="913.6"/>
    <n v="915"/>
    <n v="706.64"/>
    <n v="1509.3"/>
    <n v="1509.3"/>
    <n v="593.21"/>
    <n v="1412.08"/>
    <n v="1412.08"/>
    <n v="1984.11"/>
    <n v="1984.11"/>
    <n v="0.67613636363636342"/>
    <n v="0.27368651488616469"/>
    <n v="0.2717377049180329"/>
    <n v="-0.27360466432695579"/>
    <n v="-0.22902007553170334"/>
    <n v="-0.22902007553170334"/>
    <n v="-0.13470777633553055"/>
    <n v="-0.17593904028100379"/>
    <n v="-0.17593904028100379"/>
    <n v="-0.41352041973479287"/>
    <n v="-0.41352041973479287"/>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6.5138129294629088E-2"/>
    <n v="0.15680325486777097"/>
    <n v="0.1504508670520231"/>
    <n v="-0.17139999999999997"/>
    <n v="-0.13246563042132695"/>
    <n v="-0.13466086956521742"/>
    <n v="-0.13732431025507541"/>
    <n v="-6.323013056452445E-2"/>
    <n v="-6.323013056452445E-2"/>
    <n v="-0.32984948988181423"/>
    <n v="-0.32984948988181423"/>
    <n v="155"/>
    <n v="98"/>
    <n v="139"/>
    <n v="76"/>
    <n v="139"/>
    <n v="76"/>
    <s v="No star"/>
    <s v="3 star"/>
    <s v="3 star"/>
    <s v="ODF+"/>
    <s v="ODF+"/>
    <s v="ODF+"/>
    <n v="513.29999999999995"/>
    <n v="1500"/>
    <n v="34.22"/>
    <n v="300"/>
    <n v="1500"/>
    <n v="20"/>
    <n v="1312.34"/>
    <n v="1500"/>
    <n v="87.49"/>
    <n v="911.46"/>
    <n v="1500"/>
    <n v="60.76"/>
    <n v="3037.1"/>
    <n v="6000"/>
    <n v="50.62"/>
    <n v="1163.6400000000001"/>
    <n v="2400"/>
    <n v="0.48485000000000006"/>
    <x v="209"/>
    <n v="1163.6400000000001"/>
    <n v="2400"/>
    <n v="0.48485000000000006"/>
    <x v="209"/>
    <n v="995.14"/>
    <n v="1800"/>
    <n v="0.55285555555555554"/>
    <x v="209"/>
    <n v="995.14"/>
    <n v="1800"/>
    <n v="0.55285555555555554"/>
    <x v="209"/>
    <n v="900"/>
    <n v="1800"/>
    <n v="0.5"/>
    <x v="203"/>
    <n v="900"/>
    <n v="1800"/>
    <n v="0.5"/>
    <n v="0.29423495642053366"/>
    <n v="3058.78"/>
    <n v="6000"/>
    <n v="50.98"/>
    <n v="3058.78"/>
    <n v="6000"/>
    <n v="50.979666666666667"/>
    <n v="813.3"/>
    <n v="3000"/>
    <n v="27.11"/>
    <n v="2063.64"/>
    <n v="4200"/>
    <n v="49.13"/>
    <n v="2063.64"/>
    <n v="4200"/>
    <n v="49.134285714285717"/>
  </r>
  <r>
    <n v="211"/>
    <x v="210"/>
    <x v="20"/>
    <s v="Nagpur"/>
    <n v="12914"/>
    <x v="3"/>
    <n v="2214"/>
    <n v="2072"/>
    <n v="2072"/>
    <n v="3325"/>
    <n v="3178"/>
    <n v="3178"/>
    <n v="3070.1"/>
    <n v="2928.3"/>
    <n v="2928.3"/>
    <n v="4349.2"/>
    <n v="4349.2"/>
    <n v="0.18350045167118337"/>
    <n v="3.3445945945945158E-3"/>
    <n v="3.3445945945945158E-3"/>
    <n v="-0.21194887218045114"/>
    <n v="-0.34583700440528642"/>
    <n v="-0.34583700440528642"/>
    <n v="-0.14651965734015177"/>
    <n v="-0.29005566369565972"/>
    <n v="-0.29005566369565972"/>
    <n v="-0.52199714890094728"/>
    <n v="-0.52199714890094728"/>
    <n v="306.24"/>
    <n v="913.6"/>
    <n v="915"/>
    <n v="706.64"/>
    <n v="1509.3"/>
    <n v="1509.3"/>
    <n v="593.21"/>
    <n v="1412.08"/>
    <n v="1412.08"/>
    <n v="1984.11"/>
    <n v="1984.11"/>
    <n v="0.56436128526645757"/>
    <n v="3.929509632224203E-3"/>
    <n v="2.3934426229508792E-3"/>
    <n v="-0.32204517151590628"/>
    <n v="-0.39230769230769225"/>
    <n v="-0.39230769230769225"/>
    <n v="-0.19241078201648665"/>
    <n v="-0.3504688119653277"/>
    <n v="-0.3504688119653277"/>
    <n v="-0.5377322829883423"/>
    <n v="-0.537732282988342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0924134062543825"/>
    <n v="1.7320546352804524E-3"/>
    <n v="-3.7687861271676194E-3"/>
    <n v="-0.13709090909090904"/>
    <n v="-0.24875990550000429"/>
    <n v="-0.25066086956521738"/>
    <n v="-0.10160427807486623"/>
    <n v="-0.18880552757669603"/>
    <n v="-0.18880552757669603"/>
    <n v="-0.41968416444998147"/>
    <n v="-0.41968416444998147"/>
    <n v="285"/>
    <n v="141"/>
    <n v="450"/>
    <n v="174"/>
    <n v="450"/>
    <n v="174"/>
    <s v="No star"/>
    <s v="No star"/>
    <s v="No star"/>
    <s v="ODF+"/>
    <s v="ODF+"/>
    <s v="ODF+"/>
    <n v="479.07"/>
    <n v="1500"/>
    <n v="31.94"/>
    <n v="300"/>
    <n v="1500"/>
    <n v="20"/>
    <n v="892"/>
    <n v="1500"/>
    <n v="59.47"/>
    <n v="949.2"/>
    <n v="1500"/>
    <n v="63.28"/>
    <n v="2620.27"/>
    <n v="6000"/>
    <n v="43.67"/>
    <n v="917.19"/>
    <n v="2400"/>
    <n v="0.38216250000000002"/>
    <x v="210"/>
    <n v="917.19"/>
    <n v="2400"/>
    <n v="0.38216250000000002"/>
    <x v="210"/>
    <n v="861.74"/>
    <n v="1800"/>
    <n v="0.47874444444444447"/>
    <x v="210"/>
    <n v="861.74"/>
    <n v="1800"/>
    <n v="0.47874444444444447"/>
    <x v="210"/>
    <n v="300"/>
    <n v="1800"/>
    <n v="0.16666666666666666"/>
    <x v="204"/>
    <n v="300"/>
    <n v="1800"/>
    <n v="0.16666666666666666"/>
    <n v="0.1443050030544559"/>
    <n v="2078.9299999999998"/>
    <n v="6000"/>
    <n v="34.65"/>
    <n v="2078.9299999999998"/>
    <n v="6000"/>
    <n v="34.648833333333329"/>
    <n v="779.07"/>
    <n v="3000"/>
    <n v="25.97"/>
    <n v="1217.19"/>
    <n v="4200"/>
    <n v="28.98"/>
    <n v="1217.19"/>
    <n v="4200"/>
    <n v="28.980714285714289"/>
  </r>
  <r>
    <n v="212"/>
    <x v="211"/>
    <x v="20"/>
    <s v="Nagpur"/>
    <n v="46532"/>
    <x v="2"/>
    <n v="2214"/>
    <n v="2072"/>
    <n v="2072"/>
    <n v="3325"/>
    <n v="3178"/>
    <n v="3178"/>
    <n v="3400"/>
    <n v="3298.6"/>
    <n v="3298.6"/>
    <n v="4601.3999999999996"/>
    <n v="4601.3999999999996"/>
    <n v="0.84850045167118338"/>
    <n v="0.95211389961389969"/>
    <n v="0.95211389961389969"/>
    <n v="0.23085112781954886"/>
    <n v="0.27274386406545004"/>
    <n v="0.27274386406545004"/>
    <n v="0.20369999999999999"/>
    <n v="0.22621111986903544"/>
    <n v="0.22621111986903544"/>
    <n v="-0.12096753162081095"/>
    <n v="-0.12096753162081095"/>
    <n v="306.24"/>
    <n v="913.6"/>
    <n v="915"/>
    <n v="706.64"/>
    <n v="1509.3"/>
    <n v="1509.3"/>
    <n v="737.03"/>
    <n v="1543.8"/>
    <n v="1543.8"/>
    <n v="2033.9"/>
    <n v="2033.9"/>
    <n v="2.0569487983281083"/>
    <n v="1.1979750437828369"/>
    <n v="1.1946120218579235"/>
    <n v="0.32480470961168345"/>
    <n v="0.33046445372026767"/>
    <n v="0.33046445372026767"/>
    <n v="0.27017896150767268"/>
    <n v="0.30073196009845837"/>
    <n v="0.30073196009845837"/>
    <n v="-1.2699739416883895E-2"/>
    <n v="-1.2699739416883895E-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44444444444444436"/>
    <n v="0.55386224934612038"/>
    <n v="0.54532947976878621"/>
    <n v="0.12367272727272724"/>
    <n v="0.16530525067780222"/>
    <n v="0.16235652173913045"/>
    <n v="0.10862565362847883"/>
    <n v="0.1282252551085003"/>
    <n v="0.1282252551085003"/>
    <n v="-0.12739414829031365"/>
    <n v="-0.12739414829031365"/>
    <n v="27"/>
    <n v="24"/>
    <n v="21"/>
    <n v="20"/>
    <n v="21"/>
    <n v="20"/>
    <s v="No star"/>
    <s v="1 star"/>
    <s v="1 star"/>
    <s v="ODF++"/>
    <s v="ODF++"/>
    <s v="ODF++"/>
    <n v="936.16"/>
    <n v="1500"/>
    <n v="62.41"/>
    <n v="500"/>
    <n v="1500"/>
    <n v="33.33"/>
    <n v="1420.38"/>
    <n v="1500"/>
    <n v="94.69"/>
    <n v="1236.04"/>
    <n v="1500"/>
    <n v="82.4"/>
    <n v="4092.58"/>
    <n v="6000"/>
    <n v="68.209999999999994"/>
    <n v="2008.07"/>
    <n v="2400"/>
    <n v="0.83669583333333331"/>
    <x v="211"/>
    <n v="2008.07"/>
    <n v="2400"/>
    <n v="0.83669583333333331"/>
    <x v="211"/>
    <n v="1336.71"/>
    <n v="1800"/>
    <n v="0.7426166666666667"/>
    <x v="211"/>
    <n v="1336.71"/>
    <n v="1800"/>
    <n v="0.7426166666666667"/>
    <x v="211"/>
    <n v="700"/>
    <n v="1800"/>
    <n v="0.3888888888888889"/>
    <x v="205"/>
    <n v="700"/>
    <n v="1800"/>
    <n v="0.3888888888888889"/>
    <n v="0.17306256458942143"/>
    <n v="4044.78"/>
    <n v="6000"/>
    <n v="67.41"/>
    <n v="4044.78"/>
    <n v="6000"/>
    <n v="67.412999999999997"/>
    <n v="1436.16"/>
    <n v="3000"/>
    <n v="47.87"/>
    <n v="2708.07"/>
    <n v="4200"/>
    <n v="64.48"/>
    <n v="2708.07"/>
    <n v="4200"/>
    <n v="64.477857142857147"/>
  </r>
  <r>
    <n v="213"/>
    <x v="212"/>
    <x v="21"/>
    <s v="Nagpur"/>
    <n v="14609"/>
    <x v="3"/>
    <n v="2214"/>
    <n v="2072"/>
    <n v="2072"/>
    <n v="3325"/>
    <n v="3178"/>
    <n v="3178"/>
    <n v="3070.1"/>
    <n v="2928.3"/>
    <n v="2928.3"/>
    <n v="4349.2"/>
    <n v="4349.2"/>
    <n v="-0.26553748870822047"/>
    <n v="-3.8185328185328132E-2"/>
    <n v="-3.8185328185328132E-2"/>
    <n v="-0.51094736842105271"/>
    <n v="-0.37291378225298927"/>
    <n v="-0.37291378225298927"/>
    <n v="-0.47034298557050258"/>
    <n v="-0.31944131407301163"/>
    <n v="-0.31944131407301163"/>
    <n v="-0.54178239676262296"/>
    <n v="-0.54178239676262296"/>
    <n v="306.24"/>
    <n v="913.6"/>
    <n v="915"/>
    <n v="706.64"/>
    <n v="1509.3"/>
    <n v="1509.3"/>
    <n v="593.21"/>
    <n v="1412.08"/>
    <n v="1412.08"/>
    <n v="1984.11"/>
    <n v="1984.11"/>
    <n v="-0.18541013584117033"/>
    <n v="3.7467162872154132E-2"/>
    <n v="3.5879781420765075E-2"/>
    <n v="-0.64697724442431781"/>
    <n v="-0.37200689061154174"/>
    <n v="-0.37200689061154174"/>
    <n v="-0.57947438512499783"/>
    <n v="-0.32877032462749978"/>
    <n v="-0.32877032462749978"/>
    <n v="-0.52228959079889714"/>
    <n v="-0.52228959079889714"/>
    <n v="232.44"/>
    <n v="298.10000000000002"/>
    <n v="295"/>
    <n v="421.09"/>
    <n v="522.70000000000005"/>
    <n v="525"/>
    <n v="365.77"/>
    <n v="453.88"/>
    <n v="453.88"/>
    <n v="1100"/>
    <n v="1100"/>
    <n v="-1"/>
    <n v="6.3737001006372931E-3"/>
    <n v="1.6949152542372881E-2"/>
    <n v="-1"/>
    <n v="-0.42605701167017412"/>
    <n v="-0.42857142857142855"/>
    <n v="-1"/>
    <n v="-0.33903234335066534"/>
    <n v="-0.33903234335066534"/>
    <n v="-0.72727272727272729"/>
    <n v="-0.72727272727272729"/>
    <n v="855.72"/>
    <n v="860.25"/>
    <n v="865"/>
    <n v="1100"/>
    <n v="1147.0899999999999"/>
    <n v="1150"/>
    <n v="1056.55"/>
    <n v="1062.31"/>
    <n v="1062.31"/>
    <n v="1484.95"/>
    <n v="1484.95"/>
    <n v="-0.21577151404665076"/>
    <n v="-0.13391455972101138"/>
    <n v="-0.13867052023121393"/>
    <n v="-0.38992727272727268"/>
    <n v="-0.35048688420263446"/>
    <n v="-0.35213043478260875"/>
    <n v="-0.36483838909658789"/>
    <n v="-0.2986510528941646"/>
    <n v="-0.2986510528941646"/>
    <n v="-0.49826593487996235"/>
    <n v="-0.49826593487996235"/>
    <n v="522"/>
    <n v="183"/>
    <n v="466"/>
    <n v="179"/>
    <n v="466"/>
    <n v="179"/>
    <s v="No star"/>
    <s v="No star"/>
    <s v="No star"/>
    <s v="No ODF"/>
    <s v="ODF+"/>
    <s v="ODF+"/>
    <n v="249.46"/>
    <n v="1500"/>
    <n v="16.63"/>
    <n v="0"/>
    <n v="1500"/>
    <n v="0"/>
    <n v="705.56"/>
    <n v="1500"/>
    <n v="47.04"/>
    <n v="671.08"/>
    <n v="1500"/>
    <n v="44.74"/>
    <n v="1626.1"/>
    <n v="6000"/>
    <n v="27.1"/>
    <n v="947.83"/>
    <n v="2400"/>
    <n v="0.39492916666666666"/>
    <x v="212"/>
    <n v="947.83"/>
    <n v="2400"/>
    <n v="0.39492916666666666"/>
    <x v="212"/>
    <n v="745.05"/>
    <n v="1800"/>
    <n v="0.41391666666666665"/>
    <x v="212"/>
    <n v="745.05"/>
    <n v="1800"/>
    <n v="0.41391666666666665"/>
    <x v="212"/>
    <n v="300"/>
    <n v="1800"/>
    <n v="0.16666666666666666"/>
    <x v="206"/>
    <n v="300"/>
    <n v="1800"/>
    <n v="0.16666666666666666"/>
    <n v="0.15053590783188148"/>
    <n v="1992.88"/>
    <n v="6000"/>
    <n v="33.21"/>
    <n v="1992.88"/>
    <n v="6000"/>
    <n v="33.214666666666673"/>
    <n v="249.46"/>
    <n v="3000"/>
    <n v="8.32"/>
    <n v="1247.83"/>
    <n v="4200"/>
    <n v="29.71"/>
    <n v="1247.83"/>
    <n v="4200"/>
    <n v="29.710238095238097"/>
  </r>
  <r>
    <n v="214"/>
    <x v="213"/>
    <x v="21"/>
    <s v="Nagpur"/>
    <n v="18504"/>
    <x v="3"/>
    <n v="2214"/>
    <n v="2072"/>
    <n v="2072"/>
    <n v="3325"/>
    <n v="3178"/>
    <n v="3178"/>
    <n v="3070.1"/>
    <n v="2928.3"/>
    <n v="2928.3"/>
    <n v="4349.2"/>
    <n v="4349.2"/>
    <n v="0.31621499548328813"/>
    <n v="0.11703185328185317"/>
    <n v="0.11703185328185317"/>
    <n v="-0.12357894736842108"/>
    <n v="-0.27171491504090628"/>
    <n v="-0.27171491504090628"/>
    <n v="-5.0812677111494745E-2"/>
    <n v="-0.20961308609090612"/>
    <n v="-0.20961308609090612"/>
    <n v="-0.46783546399337811"/>
    <n v="-0.46783546399337811"/>
    <n v="306.24"/>
    <n v="913.6"/>
    <n v="915"/>
    <n v="706.64"/>
    <n v="1509.3"/>
    <n v="1509.3"/>
    <n v="593.21"/>
    <n v="1412.08"/>
    <n v="1412.08"/>
    <n v="1984.11"/>
    <n v="1984.11"/>
    <n v="0.18681426332288395"/>
    <n v="1.4185639229421981E-2"/>
    <n v="1.2633879781420705E-2"/>
    <n v="-0.48566455337937281"/>
    <n v="-0.38609951633207451"/>
    <n v="-0.38609951633207451"/>
    <n v="-0.3873164646583841"/>
    <n v="-0.34383321058296978"/>
    <n v="-0.34383321058296978"/>
    <n v="-0.53300976256356758"/>
    <n v="-0.5330097625635675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0397092506894781"/>
    <n v="3.2176692821854057E-2"/>
    <n v="2.6508670520231155E-2"/>
    <n v="-0.14119090909090903"/>
    <n v="-0.22592821836124452"/>
    <n v="-0.22788695652173918"/>
    <n v="-0.10587288817377304"/>
    <n v="-0.16415170712880423"/>
    <n v="-0.16415170712880423"/>
    <n v="-0.40204720697666596"/>
    <n v="-0.40204720697666596"/>
    <n v="189"/>
    <n v="110"/>
    <n v="407"/>
    <n v="159"/>
    <n v="407"/>
    <n v="159"/>
    <s v="No star"/>
    <s v="No star"/>
    <s v="No star"/>
    <s v="ODF+"/>
    <s v="ODF++"/>
    <s v="ODF++"/>
    <n v="363.45"/>
    <n v="1500"/>
    <n v="24.23"/>
    <n v="300"/>
    <n v="1500"/>
    <n v="20"/>
    <n v="1305.96"/>
    <n v="1500"/>
    <n v="87.06"/>
    <n v="944.69"/>
    <n v="1500"/>
    <n v="62.98"/>
    <n v="2914.1"/>
    <n v="6000"/>
    <n v="48.57"/>
    <n v="926.56"/>
    <n v="2400"/>
    <n v="0.38606666666666667"/>
    <x v="213"/>
    <n v="926.56"/>
    <n v="2400"/>
    <n v="0.38606666666666667"/>
    <x v="213"/>
    <n v="887.93"/>
    <n v="1800"/>
    <n v="0.49329444444444442"/>
    <x v="213"/>
    <n v="887.93"/>
    <n v="1800"/>
    <n v="0.49329444444444442"/>
    <x v="213"/>
    <n v="500"/>
    <n v="1800"/>
    <n v="0.27777777777777779"/>
    <x v="207"/>
    <n v="500"/>
    <n v="1800"/>
    <n v="0.27777777777777779"/>
    <n v="0.21603031337357259"/>
    <n v="2314.4899999999998"/>
    <n v="6000"/>
    <n v="38.57"/>
    <n v="2314.4899999999998"/>
    <n v="6000"/>
    <n v="38.574833333333331"/>
    <n v="663.45"/>
    <n v="3000"/>
    <n v="22.12"/>
    <n v="1426.56"/>
    <n v="4200"/>
    <n v="33.97"/>
    <n v="1426.56"/>
    <n v="4200"/>
    <n v="33.965714285714284"/>
  </r>
  <r>
    <n v="215"/>
    <x v="214"/>
    <x v="21"/>
    <s v="Nagpur"/>
    <n v="4046"/>
    <x v="3"/>
    <n v="2214"/>
    <n v="2072"/>
    <n v="2072"/>
    <n v="3325"/>
    <n v="3178"/>
    <n v="3178"/>
    <n v="3070.1"/>
    <n v="2928.3"/>
    <n v="2928.3"/>
    <n v="4349.2"/>
    <n v="4349.2"/>
    <n v="-1.1973803071364145E-2"/>
    <n v="0.59141891891891896"/>
    <n v="0.59141891891891896"/>
    <n v="-0.34210827067669181"/>
    <n v="3.7577092511013238E-2"/>
    <n v="3.7577092511013238E-2"/>
    <n v="-0.28748574964984858"/>
    <n v="0.12605265853908407"/>
    <n v="0.12605265853908407"/>
    <n v="-0.24183298077807408"/>
    <n v="-0.24183298077807408"/>
    <n v="306.24"/>
    <n v="913.6"/>
    <n v="915"/>
    <n v="706.64"/>
    <n v="1509.3"/>
    <n v="1509.3"/>
    <n v="593.21"/>
    <n v="1412.08"/>
    <n v="1412.08"/>
    <n v="1984.11"/>
    <n v="1984.11"/>
    <n v="0.13446969696969699"/>
    <n v="0.50108362521891425"/>
    <n v="0.49878688524590176"/>
    <n v="-0.50834937167440275"/>
    <n v="-9.1373484396740118E-2"/>
    <n v="-9.1373484396740118E-2"/>
    <n v="-0.41433893562144941"/>
    <n v="-2.8815647838649247E-2"/>
    <n v="-2.8815647838649247E-2"/>
    <n v="-0.30881352344376062"/>
    <n v="-0.30881352344376062"/>
    <n v="232.44"/>
    <n v="298.10000000000002"/>
    <n v="295"/>
    <n v="421.09"/>
    <n v="522.70000000000005"/>
    <n v="525"/>
    <n v="365.77"/>
    <n v="453.88"/>
    <n v="453.88"/>
    <n v="1100"/>
    <n v="1100"/>
    <n v="-0.13956289795215968"/>
    <n v="2.0191211003019118"/>
    <n v="2.0508474576271185"/>
    <n v="-0.5250421525089648"/>
    <n v="0.72182896498947757"/>
    <n v="0.7142857142857143"/>
    <n v="-0.45320830029800147"/>
    <n v="0.98290296994800386"/>
    <n v="0.98290296994800386"/>
    <n v="-0.18181818181818182"/>
    <n v="-0.18181818181818182"/>
    <n v="855.72"/>
    <n v="860.25"/>
    <n v="865"/>
    <n v="1100"/>
    <n v="1147.0899999999999"/>
    <n v="1150"/>
    <n v="1056.55"/>
    <n v="1062.31"/>
    <n v="1062.31"/>
    <n v="1484.95"/>
    <n v="1484.95"/>
    <n v="-3.8178376104333278E-2"/>
    <n v="0.19271142109851785"/>
    <n v="0.18616184971098262"/>
    <n v="-0.25177272727272731"/>
    <n v="-0.1055366187483109"/>
    <n v="-0.10780000000000002"/>
    <n v="-0.22100231886801383"/>
    <n v="-3.4151989532245741E-2"/>
    <n v="-3.4151989532245741E-2"/>
    <n v="-0.30904744267483758"/>
    <n v="-0.30904744267483758"/>
    <n v="418"/>
    <n v="168"/>
    <n v="78"/>
    <n v="52"/>
    <n v="78"/>
    <n v="52"/>
    <s v="No star"/>
    <s v="3 star"/>
    <s v="3 star"/>
    <s v="ODF"/>
    <s v="ODF+"/>
    <s v="ODF+"/>
    <n v="347.42"/>
    <n v="1500"/>
    <n v="23.16"/>
    <n v="200"/>
    <n v="1500"/>
    <n v="13.33"/>
    <n v="817.02"/>
    <n v="1500"/>
    <n v="54.47"/>
    <n v="823.05"/>
    <n v="1500"/>
    <n v="54.87"/>
    <n v="2187.4899999999998"/>
    <n v="6000"/>
    <n v="36.46"/>
    <n v="1371.39"/>
    <n v="2400"/>
    <n v="0.57141249999999999"/>
    <x v="214"/>
    <n v="1371.39"/>
    <n v="2400"/>
    <n v="0.57141249999999999"/>
    <x v="214"/>
    <n v="1026.03"/>
    <n v="1800"/>
    <n v="0.57001666666666662"/>
    <x v="214"/>
    <n v="1026.03"/>
    <n v="1800"/>
    <n v="0.57001666666666662"/>
    <x v="214"/>
    <n v="900"/>
    <n v="1800"/>
    <n v="0.5"/>
    <x v="208"/>
    <n v="900"/>
    <n v="1800"/>
    <n v="0.5"/>
    <n v="0.272940662699929"/>
    <n v="3297.42"/>
    <n v="6000"/>
    <n v="54.96"/>
    <n v="3297.42"/>
    <n v="6000"/>
    <n v="54.957000000000001"/>
    <n v="547.41999999999996"/>
    <n v="3000"/>
    <n v="18.25"/>
    <n v="2271.39"/>
    <n v="4200"/>
    <n v="54.08"/>
    <n v="2271.39"/>
    <n v="4200"/>
    <n v="54.080714285714279"/>
  </r>
  <r>
    <n v="216"/>
    <x v="215"/>
    <x v="21"/>
    <s v="Nagpur"/>
    <n v="15952"/>
    <x v="3"/>
    <n v="2214"/>
    <n v="2072"/>
    <n v="2072"/>
    <n v="3325"/>
    <n v="3178"/>
    <n v="3178"/>
    <n v="3070.1"/>
    <n v="2928.3"/>
    <n v="2928.3"/>
    <n v="4349.2"/>
    <n v="4349.2"/>
    <n v="8.3075880758807508E-2"/>
    <n v="0.38065637065637054"/>
    <n v="0.38065637065637054"/>
    <n v="-0.27881804511278202"/>
    <n v="-9.9836375078665884E-2"/>
    <n v="-9.9836375078665884E-2"/>
    <n v="-0.21894075111559888"/>
    <n v="-2.3078236519482421E-2"/>
    <n v="-2.3078236519482421E-2"/>
    <n v="-0.34224225144854226"/>
    <n v="-0.34224225144854226"/>
    <n v="306.24"/>
    <n v="913.6"/>
    <n v="915"/>
    <n v="706.64"/>
    <n v="1509.3"/>
    <n v="1509.3"/>
    <n v="593.21"/>
    <n v="1412.08"/>
    <n v="1412.08"/>
    <n v="1984.11"/>
    <n v="1984.11"/>
    <n v="0.64475574712643668"/>
    <n v="0.48025394045534137"/>
    <n v="0.47798907103825128"/>
    <n v="-0.28720423412204232"/>
    <n v="-0.1039819784005831"/>
    <n v="-0.1039819784005831"/>
    <n v="-0.15090777296404315"/>
    <n v="-4.2292221403886485E-2"/>
    <n v="-4.2292221403886485E-2"/>
    <n v="-0.31840472554445065"/>
    <n v="-0.3184047255444506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1757350535221803"/>
    <n v="0.17217088055797736"/>
    <n v="0.16573410404624278"/>
    <n v="-0.31353636363636361"/>
    <n v="-0.12094081545475936"/>
    <n v="-0.12316521739130433"/>
    <n v="-0.28530594860631298"/>
    <n v="-5.07855522399299E-2"/>
    <n v="-5.07855522399299E-2"/>
    <n v="-0.32094683322670797"/>
    <n v="-0.32094683322670797"/>
    <n v="343"/>
    <n v="157"/>
    <n v="190"/>
    <n v="95"/>
    <n v="190"/>
    <n v="95"/>
    <s v="No star"/>
    <s v="1 star"/>
    <s v="1 star"/>
    <s v="ODF+"/>
    <s v="ODF+"/>
    <s v="ODF+"/>
    <n v="503.69"/>
    <n v="1500"/>
    <n v="33.58"/>
    <n v="300"/>
    <n v="1500"/>
    <n v="20"/>
    <n v="839.13"/>
    <n v="1500"/>
    <n v="55.94"/>
    <n v="755.11"/>
    <n v="1500"/>
    <n v="50.34"/>
    <n v="2397.9299999999998"/>
    <n v="6000"/>
    <n v="39.97"/>
    <n v="1352.36"/>
    <n v="2400"/>
    <n v="0.56348333333333334"/>
    <x v="215"/>
    <n v="1352.36"/>
    <n v="2400"/>
    <n v="0.56348333333333334"/>
    <x v="215"/>
    <n v="1008.36"/>
    <n v="1800"/>
    <n v="0.56020000000000003"/>
    <x v="215"/>
    <n v="1008.36"/>
    <n v="1800"/>
    <n v="0.56020000000000003"/>
    <x v="215"/>
    <n v="500"/>
    <n v="1800"/>
    <n v="0.27777777777777779"/>
    <x v="209"/>
    <n v="500"/>
    <n v="1800"/>
    <n v="0.27777777777777779"/>
    <n v="0.17478117397018933"/>
    <n v="2860.72"/>
    <n v="6000"/>
    <n v="47.68"/>
    <n v="2860.72"/>
    <n v="6000"/>
    <n v="47.678666666666665"/>
    <n v="803.69"/>
    <n v="3000"/>
    <n v="26.79"/>
    <n v="1852.36"/>
    <n v="4200"/>
    <n v="44.1"/>
    <n v="1852.36"/>
    <n v="4200"/>
    <n v="44.103809523809524"/>
  </r>
  <r>
    <n v="217"/>
    <x v="216"/>
    <x v="21"/>
    <s v="Nagpur"/>
    <n v="28781"/>
    <x v="2"/>
    <n v="2214"/>
    <n v="2072"/>
    <n v="2072"/>
    <n v="3325"/>
    <n v="3178"/>
    <n v="3178"/>
    <n v="3400"/>
    <n v="3298.6"/>
    <n v="3298.6"/>
    <n v="4601.3999999999996"/>
    <n v="4601.3999999999996"/>
    <n v="0.7137985546522132"/>
    <n v="0.89803571428571427"/>
    <n v="0.89803571428571427"/>
    <n v="0.14115789473684207"/>
    <n v="0.23748584015103841"/>
    <n v="0.23748584015103841"/>
    <n v="0.11598529411764703"/>
    <n v="0.19224216334202393"/>
    <n v="0.19224216334202393"/>
    <n v="-0.14531881601251787"/>
    <n v="-0.14531881601251787"/>
    <n v="306.24"/>
    <n v="913.6"/>
    <n v="915"/>
    <n v="706.64"/>
    <n v="1509.3"/>
    <n v="1509.3"/>
    <n v="737.03"/>
    <n v="1543.8"/>
    <n v="1543.8"/>
    <n v="2033.9"/>
    <n v="2033.9"/>
    <n v="1.6028931556948798"/>
    <n v="0.89109019264448341"/>
    <n v="0.88819672131147542"/>
    <n v="0.12802841616664784"/>
    <n v="0.14470284237726105"/>
    <n v="0.14470284237726105"/>
    <n v="8.1516356186315406E-2"/>
    <n v="0.11912164788185005"/>
    <n v="0.11912164788185005"/>
    <n v="-0.15054820787649345"/>
    <n v="-0.15054820787649345"/>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n v="0.92982456140350878"/>
    <n v="0"/>
    <n v="0"/>
    <n v="855.72"/>
    <n v="860.25"/>
    <n v="865"/>
    <n v="1100"/>
    <n v="1147.0899999999999"/>
    <n v="1150"/>
    <n v="1114.93"/>
    <n v="1184.79"/>
    <n v="1184.79"/>
    <n v="1531.86"/>
    <n v="1531.86"/>
    <n v="0.44064647314542132"/>
    <n v="0.28454519035164194"/>
    <n v="0.27749132947976873"/>
    <n v="0.12071818181818178"/>
    <n v="-3.666669572570587E-2"/>
    <n v="-3.9104347826086981E-2"/>
    <n v="0.10571067241889616"/>
    <n v="-6.7319946994826088E-2"/>
    <n v="-6.7319946994826088E-2"/>
    <n v="-0.27863512331414098"/>
    <n v="-0.27863512331414098"/>
    <n v="37"/>
    <n v="30"/>
    <n v="24"/>
    <n v="23"/>
    <n v="24"/>
    <n v="23"/>
    <s v="No star"/>
    <s v="3 star"/>
    <s v="3 star"/>
    <s v="ODF+"/>
    <s v="ODF++"/>
    <s v="ODF++"/>
    <n v="797.11"/>
    <n v="1500"/>
    <n v="53.14"/>
    <n v="300"/>
    <n v="1500"/>
    <n v="20"/>
    <n v="1464.45"/>
    <n v="1500"/>
    <n v="97.63"/>
    <n v="1232.79"/>
    <n v="1500"/>
    <n v="82.19"/>
    <n v="3794.35"/>
    <n v="6000"/>
    <n v="63.24"/>
    <n v="1727.7"/>
    <n v="2400"/>
    <n v="0.71987500000000004"/>
    <x v="216"/>
    <n v="1727.7"/>
    <n v="2400"/>
    <n v="0.71987500000000004"/>
    <x v="216"/>
    <n v="1105.03"/>
    <n v="1800"/>
    <n v="0.61390555555555559"/>
    <x v="216"/>
    <n v="1105.03"/>
    <n v="1800"/>
    <n v="0.61390555555555559"/>
    <x v="216"/>
    <n v="1100"/>
    <n v="1800"/>
    <n v="0.61111111111111116"/>
    <x v="210"/>
    <n v="1100"/>
    <n v="1800"/>
    <n v="0.61111111111111116"/>
    <n v="0.27970392068613914"/>
    <n v="3932.73"/>
    <n v="6000"/>
    <n v="65.55"/>
    <n v="3932.73"/>
    <n v="6000"/>
    <n v="65.545500000000004"/>
    <n v="1097.1099999999999"/>
    <n v="3000"/>
    <n v="36.57"/>
    <n v="2827.7"/>
    <n v="4200"/>
    <n v="67.33"/>
    <n v="2827.7"/>
    <n v="4200"/>
    <n v="67.326190476190476"/>
  </r>
  <r>
    <n v="218"/>
    <x v="217"/>
    <x v="21"/>
    <s v="Nagpur"/>
    <n v="6109"/>
    <x v="3"/>
    <n v="2214"/>
    <n v="2072"/>
    <n v="2072"/>
    <n v="3325"/>
    <n v="3178"/>
    <n v="3178"/>
    <n v="3070.1"/>
    <n v="2928.3"/>
    <n v="2928.3"/>
    <n v="4349.2"/>
    <n v="4349.2"/>
    <n v="0.29018066847335144"/>
    <n v="0.78262065637065648"/>
    <n v="0.78262065637065648"/>
    <n v="-0.14091428571428571"/>
    <n v="0.16223725613593459"/>
    <n v="0.16223725613593459"/>
    <n v="-6.9587309859613658E-2"/>
    <n v="0.26134275859713824"/>
    <n v="0.26134275859713824"/>
    <n v="-0.15074266531775951"/>
    <n v="-0.15074266531775951"/>
    <n v="306.24"/>
    <n v="913.6"/>
    <n v="915"/>
    <n v="706.64"/>
    <n v="1509.3"/>
    <n v="1509.3"/>
    <n v="593.21"/>
    <n v="1412.08"/>
    <n v="1412.08"/>
    <n v="1984.11"/>
    <n v="1984.11"/>
    <n v="0.79614028213166121"/>
    <n v="0.83646015761821357"/>
    <n v="0.83365027322404373"/>
    <n v="-0.22159798482961626"/>
    <n v="0.11163453256476513"/>
    <n v="0.11163453256476513"/>
    <n v="-7.2756696616712593E-2"/>
    <n v="0.18816922553962953"/>
    <n v="0.18816922553962953"/>
    <n v="-0.15438660154930925"/>
    <n v="-0.15438660154930925"/>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4.5388678539709154E-2"/>
    <n v="0.29706480674222602"/>
    <n v="0.28994219653179187"/>
    <n v="-0.18676363636363641"/>
    <n v="-2.7277720144016568E-2"/>
    <n v="-2.973913043478265E-2"/>
    <n v="-0.15331976716672188"/>
    <n v="5.0352533629543179E-2"/>
    <n v="5.0352533629543179E-2"/>
    <n v="-0.24859422876191123"/>
    <n v="-0.24859422876191123"/>
    <n v="205"/>
    <n v="117"/>
    <n v="29"/>
    <n v="26"/>
    <n v="29"/>
    <n v="26"/>
    <s v="No star"/>
    <s v="3 star"/>
    <s v="3 star"/>
    <s v="ODF+"/>
    <s v="ODF+"/>
    <s v="ODF+"/>
    <n v="550.04999999999995"/>
    <n v="1500"/>
    <n v="36.67"/>
    <n v="300"/>
    <n v="1500"/>
    <n v="20"/>
    <n v="1111.8499999999999"/>
    <n v="1500"/>
    <n v="74.12"/>
    <n v="894.56"/>
    <n v="1500"/>
    <n v="59.64"/>
    <n v="2856.46"/>
    <n v="6000"/>
    <n v="47.61"/>
    <n v="1677.79"/>
    <n v="2400"/>
    <n v="0.6990791666666667"/>
    <x v="217"/>
    <n v="1677.79"/>
    <n v="2400"/>
    <n v="0.6990791666666667"/>
    <x v="217"/>
    <n v="1115.8"/>
    <n v="1800"/>
    <n v="0.61988888888888882"/>
    <x v="217"/>
    <n v="1115.8"/>
    <n v="1800"/>
    <n v="0.61988888888888882"/>
    <x v="217"/>
    <n v="900"/>
    <n v="1800"/>
    <n v="0.5"/>
    <x v="211"/>
    <n v="900"/>
    <n v="1800"/>
    <n v="0.5"/>
    <n v="0.24366537704509703"/>
    <n v="3693.59"/>
    <n v="6000"/>
    <n v="61.56"/>
    <n v="3693.59"/>
    <n v="6000"/>
    <n v="61.559833333333337"/>
    <n v="850.05"/>
    <n v="3000"/>
    <n v="28.34"/>
    <n v="2577.79"/>
    <n v="4200"/>
    <n v="61.38"/>
    <n v="2577.79"/>
    <n v="4200"/>
    <n v="61.375952380952384"/>
  </r>
  <r>
    <n v="219"/>
    <x v="218"/>
    <x v="21"/>
    <s v="Nagpur"/>
    <n v="6742"/>
    <x v="3"/>
    <n v="2214"/>
    <n v="2072"/>
    <n v="2072"/>
    <n v="3325"/>
    <n v="3178"/>
    <n v="3178"/>
    <n v="3070.1"/>
    <n v="2928.3"/>
    <n v="2928.3"/>
    <n v="4349.2"/>
    <n v="4349.2"/>
    <n v="-0.14009033423667575"/>
    <n v="-0.38214768339768335"/>
    <n v="-0.38214768339768335"/>
    <n v="-0.42741654135338347"/>
    <n v="-0.59717117684078036"/>
    <n v="-0.59717117684078036"/>
    <n v="-0.37987687697469141"/>
    <n v="-0.56282143223030423"/>
    <n v="-0.56282143223030423"/>
    <n v="-0.70564931481651794"/>
    <n v="-0.70564931481651794"/>
    <n v="306.24"/>
    <n v="913.6"/>
    <n v="915"/>
    <n v="706.64"/>
    <n v="1509.3"/>
    <n v="1509.3"/>
    <n v="593.21"/>
    <n v="1412.08"/>
    <n v="1412.08"/>
    <n v="1984.11"/>
    <n v="1984.11"/>
    <n v="0.10354623824451403"/>
    <n v="-0.38724824868651497"/>
    <n v="-0.38818579234972683"/>
    <n v="-0.52175082078569002"/>
    <n v="-0.62909295699993373"/>
    <n v="-0.62909295699993373"/>
    <n v="-0.43030292813674759"/>
    <n v="-0.60355645572488814"/>
    <n v="-0.60355645572488814"/>
    <n v="-0.7178533448246317"/>
    <n v="-0.7178533448246317"/>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1.3368858972561048E-2"/>
    <n v="-0.51132810229584424"/>
    <n v="-0.51401156069364162"/>
    <n v="-0.21167272727272729"/>
    <n v="-0.63352483240199109"/>
    <n v="-0.63445217391304343"/>
    <n v="-0.17925322985187639"/>
    <n v="-0.60427747079477745"/>
    <n v="-0.60427747079477745"/>
    <n v="-0.71690629314118326"/>
    <n v="-0.71690629314118326"/>
    <n v="472"/>
    <n v="176"/>
    <n v="548"/>
    <n v="193"/>
    <n v="548"/>
    <n v="193"/>
    <s v="No star"/>
    <s v="No star"/>
    <s v="No star"/>
    <s v="ODF"/>
    <s v="ODF+"/>
    <s v="ODF+"/>
    <n v="337.95"/>
    <n v="1500"/>
    <n v="22.53"/>
    <n v="200"/>
    <n v="1500"/>
    <n v="13.33"/>
    <n v="498.73"/>
    <n v="1500"/>
    <n v="33.25"/>
    <n v="867.16"/>
    <n v="1500"/>
    <n v="57.81"/>
    <n v="1903.84"/>
    <n v="6000"/>
    <n v="31.73"/>
    <n v="559.80999999999995"/>
    <n v="2400"/>
    <n v="0.23325416666666665"/>
    <x v="218"/>
    <n v="559.80999999999995"/>
    <n v="2400"/>
    <n v="0.23325416666666665"/>
    <x v="218"/>
    <n v="420.38"/>
    <n v="1800"/>
    <n v="0.23354444444444444"/>
    <x v="218"/>
    <n v="420.38"/>
    <n v="1800"/>
    <n v="0.23354444444444444"/>
    <x v="218"/>
    <n v="300"/>
    <n v="1800"/>
    <n v="0.16666666666666666"/>
    <x v="212"/>
    <n v="300"/>
    <n v="1800"/>
    <n v="0.16666666666666666"/>
    <n v="0.23434021512431746"/>
    <n v="1280.19"/>
    <n v="6000"/>
    <n v="21.34"/>
    <n v="1280.19"/>
    <n v="6000"/>
    <n v="21.336500000000001"/>
    <n v="537.95000000000005"/>
    <n v="3000"/>
    <n v="17.93"/>
    <n v="859.81"/>
    <n v="4200"/>
    <n v="20.47"/>
    <n v="859.81"/>
    <n v="4200"/>
    <n v="20.471666666666664"/>
  </r>
  <r>
    <n v="220"/>
    <x v="219"/>
    <x v="21"/>
    <s v="Nagpur"/>
    <n v="54152"/>
    <x v="1"/>
    <n v="2214"/>
    <n v="2072"/>
    <n v="2072"/>
    <n v="3325"/>
    <n v="3178"/>
    <n v="3178"/>
    <n v="3595.3"/>
    <n v="3469.2"/>
    <n v="3469.2"/>
    <n v="4328.8"/>
    <n v="4328.8"/>
    <n v="0.22879855465221316"/>
    <n v="0.27550675675675673"/>
    <n v="0.27550675675675673"/>
    <n v="-0.18178646616541355"/>
    <n v="-0.16839207048458152"/>
    <n v="-0.16839207048458152"/>
    <n v="-0.24330097627458075"/>
    <n v="-0.2381961259079903"/>
    <n v="-0.2381961259079903"/>
    <n v="-0.38947283311772318"/>
    <n v="-0.38947283311772318"/>
    <n v="306.24"/>
    <n v="913.6"/>
    <n v="915"/>
    <n v="706.64"/>
    <n v="1509.3"/>
    <n v="1509.3"/>
    <n v="829.22"/>
    <n v="1623.2"/>
    <n v="1623.2"/>
    <n v="1999.6"/>
    <n v="1999.6"/>
    <n v="1.1524294670846393"/>
    <n v="0.62575525394045528"/>
    <n v="0.62326775956284153"/>
    <n v="-6.7191214762821264E-2"/>
    <n v="-1.5908036838269392E-2"/>
    <n v="-1.5908036838269392E-2"/>
    <n v="-0.20508429608547799"/>
    <n v="-8.4961803844258305E-2"/>
    <n v="-8.4961803844258305E-2"/>
    <n v="-0.25720644128825765"/>
    <n v="-0.25720644128825765"/>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14763006590940952"/>
    <n v="-3.1269979657077064E-3"/>
    <n v="-8.6011560693642249E-3"/>
    <n v="-0.10722727272727277"/>
    <n v="-0.25240390902195992"/>
    <n v="-0.25429565217391309"/>
    <n v="-0.15600990047955446"/>
    <n v="-0.31060429445386806"/>
    <n v="-0.31060429445386806"/>
    <n v="-0.43165415178245969"/>
    <n v="-0.43165415178245969"/>
    <n v="92"/>
    <n v="46"/>
    <n v="88"/>
    <n v="43"/>
    <n v="88"/>
    <n v="43"/>
    <s v="No star"/>
    <s v="No star"/>
    <s v="No star"/>
    <s v="ODF+"/>
    <s v="ODF+"/>
    <s v="ODF+"/>
    <n v="659.16"/>
    <n v="1500"/>
    <n v="43.94"/>
    <n v="300"/>
    <n v="1500"/>
    <n v="20"/>
    <n v="779.35"/>
    <n v="1500"/>
    <n v="51.96"/>
    <n v="982.05"/>
    <n v="1500"/>
    <n v="65.47"/>
    <n v="2720.56"/>
    <n v="6000"/>
    <n v="45.34"/>
    <n v="1485.29"/>
    <n v="2400"/>
    <n v="0.61887083333333337"/>
    <x v="219"/>
    <n v="1485.29"/>
    <n v="2400"/>
    <n v="0.61887083333333337"/>
    <x v="219"/>
    <n v="857.56"/>
    <n v="1800"/>
    <n v="0.47642222222222219"/>
    <x v="219"/>
    <n v="857.56"/>
    <n v="1800"/>
    <n v="0.47642222222222219"/>
    <x v="219"/>
    <n v="300"/>
    <n v="1800"/>
    <n v="0.16666666666666666"/>
    <x v="213"/>
    <n v="300"/>
    <n v="1800"/>
    <n v="0.16666666666666666"/>
    <n v="0.11351382030762246"/>
    <n v="2642.85"/>
    <n v="6000"/>
    <n v="44.05"/>
    <n v="2642.85"/>
    <n v="6000"/>
    <n v="44.047499999999999"/>
    <n v="959.16"/>
    <n v="3000"/>
    <n v="31.97"/>
    <n v="1785.29"/>
    <n v="4200"/>
    <n v="42.51"/>
    <n v="1785.29"/>
    <n v="4200"/>
    <n v="42.506904761904764"/>
  </r>
  <r>
    <n v="221"/>
    <x v="220"/>
    <x v="21"/>
    <s v="Nagpur"/>
    <n v="3256"/>
    <x v="3"/>
    <n v="2214"/>
    <n v="2072"/>
    <n v="2072"/>
    <n v="3325"/>
    <n v="3178"/>
    <n v="3178"/>
    <n v="3070.1"/>
    <n v="2928.3"/>
    <n v="2928.3"/>
    <n v="4349.2"/>
    <n v="4349.2"/>
    <n v="0.61587624209575442"/>
    <n v="0.31371138996139009"/>
    <n v="0.31371138996139009"/>
    <n v="7.5954887218045164E-2"/>
    <n v="-0.14348332284455625"/>
    <n v="-0.14348332284455625"/>
    <n v="0.16528777564248731"/>
    <n v="-7.0447017040603743E-2"/>
    <n v="-7.0447017040603743E-2"/>
    <n v="-0.37413547319047175"/>
    <n v="-0.37413547319047175"/>
    <n v="306.24"/>
    <n v="913.6"/>
    <n v="915"/>
    <n v="706.64"/>
    <n v="1509.3"/>
    <n v="1509.3"/>
    <n v="593.21"/>
    <n v="1412.08"/>
    <n v="1412.08"/>
    <n v="1984.11"/>
    <n v="1984.11"/>
    <n v="1.1095219435736676"/>
    <n v="0.45423598949211896"/>
    <n v="0.45201092896174855"/>
    <n v="-8.5786256085135293E-2"/>
    <n v="-0.11973100112634999"/>
    <n v="-0.11973100112634999"/>
    <n v="8.902412299185776E-2"/>
    <n v="-5.9125545294884153E-2"/>
    <n v="-5.9125545294884153E-2"/>
    <n v="-0.3303849080948133"/>
    <n v="-0.330384908094813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23777637544991354"/>
    <n v="3.8558558558558512E-2"/>
    <n v="3.2855491329479722E-2"/>
    <n v="-3.7099999999999952E-2"/>
    <n v="-0.22114219459676221"/>
    <n v="-0.22311304347826091"/>
    <n v="2.4986985944821355E-3"/>
    <n v="-0.1589837241483183"/>
    <n v="-0.1589837241483183"/>
    <n v="-0.39835011279841076"/>
    <n v="-0.39835011279841076"/>
    <n v="58"/>
    <n v="40"/>
    <n v="254"/>
    <n v="115"/>
    <n v="254"/>
    <n v="115"/>
    <s v="No star"/>
    <s v="No star"/>
    <s v="No star"/>
    <s v="ODF++"/>
    <s v="ODF++"/>
    <s v="ODF++"/>
    <n v="646.02"/>
    <n v="1500"/>
    <n v="43.07"/>
    <n v="500"/>
    <n v="1500"/>
    <n v="33.33"/>
    <n v="1372.34"/>
    <n v="1500"/>
    <n v="91.49"/>
    <n v="1059.19"/>
    <n v="1500"/>
    <n v="70.61"/>
    <n v="3577.55"/>
    <n v="6000"/>
    <n v="59.63"/>
    <n v="1328.59"/>
    <n v="2400"/>
    <n v="0.55357916666666662"/>
    <x v="220"/>
    <n v="1328.59"/>
    <n v="2400"/>
    <n v="0.55357916666666662"/>
    <x v="220"/>
    <n v="893.42"/>
    <n v="1800"/>
    <n v="0.49634444444444442"/>
    <x v="220"/>
    <n v="893.42"/>
    <n v="1800"/>
    <n v="0.49634444444444442"/>
    <x v="220"/>
    <n v="500"/>
    <n v="1800"/>
    <n v="0.27777777777777779"/>
    <x v="214"/>
    <n v="500"/>
    <n v="1800"/>
    <n v="0.27777777777777779"/>
    <n v="0.18368778953787823"/>
    <n v="2722.01"/>
    <n v="6000"/>
    <n v="45.37"/>
    <n v="2722.01"/>
    <n v="6000"/>
    <n v="45.366833333333339"/>
    <n v="1146.02"/>
    <n v="3000"/>
    <n v="38.200000000000003"/>
    <n v="1828.59"/>
    <n v="4200"/>
    <n v="43.54"/>
    <n v="1828.59"/>
    <n v="4200"/>
    <n v="43.537857142857142"/>
  </r>
  <r>
    <n v="222"/>
    <x v="221"/>
    <x v="21"/>
    <s v="Nagpur"/>
    <n v="7430"/>
    <x v="3"/>
    <n v="2214"/>
    <n v="2072"/>
    <n v="2072"/>
    <n v="3325"/>
    <n v="3178"/>
    <n v="3178"/>
    <n v="3070.1"/>
    <n v="2928.3"/>
    <n v="2928.3"/>
    <n v="4349.2"/>
    <n v="4349.2"/>
    <n v="0.25904697380307146"/>
    <n v="-2.0714285714285751E-2"/>
    <n v="-2.0714285714285751E-2"/>
    <n v="-0.16164511278195481"/>
    <n v="-0.36152297042164888"/>
    <n v="-0.36152297042164888"/>
    <n v="-9.2039347252532405E-2"/>
    <n v="-0.30707919270566547"/>
    <n v="-0.30707919270566547"/>
    <n v="-0.53345902694748459"/>
    <n v="-0.53345902694748459"/>
    <n v="306.24"/>
    <n v="913.6"/>
    <n v="915"/>
    <n v="706.64"/>
    <n v="1509.3"/>
    <n v="1509.3"/>
    <n v="593.21"/>
    <n v="1412.08"/>
    <n v="1412.08"/>
    <n v="1984.11"/>
    <n v="1984.11"/>
    <n v="0.56684299895506784"/>
    <n v="0.2917469352014011"/>
    <n v="0.2897704918032788"/>
    <n v="-0.32096965923242388"/>
    <n v="-0.21808785529715755"/>
    <n v="-0.21808785529715755"/>
    <n v="-0.19112961683046484"/>
    <n v="-0.16425414990652076"/>
    <n v="-0.16425414990652076"/>
    <n v="-0.40520434854922349"/>
    <n v="-0.4052043485492234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7.2430234188753356E-2"/>
    <n v="-0.36188317349607668"/>
    <n v="-0.36538728323699415"/>
    <n v="-0.1657272727272727"/>
    <n v="-0.52144992982242011"/>
    <n v="-0.52266086956521729"/>
    <n v="-0.13141829539539057"/>
    <n v="-0.48325818263971904"/>
    <n v="-0.48325818263971904"/>
    <n v="-0.63033098757533923"/>
    <n v="-0.63033098757533923"/>
    <n v="230"/>
    <n v="122"/>
    <n v="460"/>
    <n v="177"/>
    <n v="460"/>
    <n v="177"/>
    <s v="No star"/>
    <s v="No star"/>
    <s v="No star"/>
    <s v="ODF+"/>
    <s v="ODF++"/>
    <s v="ODF++"/>
    <n v="479.83"/>
    <n v="1500"/>
    <n v="31.99"/>
    <n v="300"/>
    <n v="1500"/>
    <n v="20"/>
    <n v="1090"/>
    <n v="1500"/>
    <n v="72.67"/>
    <n v="917.7"/>
    <n v="1500"/>
    <n v="61.18"/>
    <n v="2787.53"/>
    <n v="6000"/>
    <n v="46.46"/>
    <n v="1180.1400000000001"/>
    <n v="2400"/>
    <n v="0.49172500000000002"/>
    <x v="221"/>
    <n v="1180.1400000000001"/>
    <n v="2400"/>
    <n v="0.49172500000000002"/>
    <x v="221"/>
    <n v="548.94000000000005"/>
    <n v="1800"/>
    <n v="0.30496666666666672"/>
    <x v="221"/>
    <n v="548.94000000000005"/>
    <n v="1800"/>
    <n v="0.30496666666666672"/>
    <x v="221"/>
    <n v="300"/>
    <n v="1800"/>
    <n v="0.16666666666666666"/>
    <x v="215"/>
    <n v="300"/>
    <n v="1800"/>
    <n v="0.16666666666666666"/>
    <n v="0.14785025725944764"/>
    <n v="2029.08"/>
    <n v="6000"/>
    <n v="33.82"/>
    <n v="2029.08"/>
    <n v="6000"/>
    <n v="33.817999999999998"/>
    <n v="779.83"/>
    <n v="3000"/>
    <n v="25.99"/>
    <n v="1480.14"/>
    <n v="4200"/>
    <n v="35.24"/>
    <n v="1480.14"/>
    <n v="4200"/>
    <n v="35.241428571428571"/>
  </r>
  <r>
    <n v="223"/>
    <x v="222"/>
    <x v="21"/>
    <s v="Nagpur"/>
    <n v="1268"/>
    <x v="3"/>
    <n v="2214"/>
    <n v="2072"/>
    <n v="2072"/>
    <n v="3325"/>
    <n v="3178"/>
    <n v="3178"/>
    <n v="3070.1"/>
    <n v="2928.3"/>
    <n v="2928.3"/>
    <n v="4349.2"/>
    <n v="4349.2"/>
    <n v="-0.46920054200542005"/>
    <n v="-0.21692567567567569"/>
    <n v="-0.21692567567567569"/>
    <n v="-0.64655939849624056"/>
    <n v="-0.48944933920704847"/>
    <n v="-0.48944933920704847"/>
    <n v="-0.61721442298296469"/>
    <n v="-0.44591401154253324"/>
    <n v="-0.44591401154253324"/>
    <n v="-0.62693598822772012"/>
    <n v="-0.62693598822772012"/>
    <n v="306.24"/>
    <n v="913.6"/>
    <n v="915"/>
    <n v="706.64"/>
    <n v="1509.3"/>
    <n v="1509.3"/>
    <n v="593.21"/>
    <n v="1412.08"/>
    <n v="1412.08"/>
    <n v="1984.11"/>
    <n v="1984.11"/>
    <n v="-0.20239028213166149"/>
    <n v="-0.14632224168126101"/>
    <n v="-0.14762841530054649"/>
    <n v="-0.65433601267972374"/>
    <n v="-0.48325713907109258"/>
    <n v="-0.48325713907109258"/>
    <n v="-0.5882402521872524"/>
    <n v="-0.44768001812928448"/>
    <n v="-0.44768001812928448"/>
    <n v="-0.60691695520913669"/>
    <n v="-0.60691695520913669"/>
    <n v="232.44"/>
    <n v="298.10000000000002"/>
    <n v="295"/>
    <n v="421.09"/>
    <n v="522.70000000000005"/>
    <n v="525"/>
    <n v="365.77"/>
    <n v="453.88"/>
    <n v="453.88"/>
    <n v="1100"/>
    <n v="1100"/>
    <n v="-1"/>
    <n v="6.3737001006372931E-3"/>
    <n v="1.6949152542372881E-2"/>
    <n v="-1"/>
    <n v="-0.42605701167017412"/>
    <n v="-0.42857142857142855"/>
    <n v="-1"/>
    <n v="-0.33903234335066534"/>
    <n v="-0.33903234335066534"/>
    <n v="-0.72727272727272729"/>
    <n v="-0.72727272727272729"/>
    <n v="855.72"/>
    <n v="860.25"/>
    <n v="865"/>
    <n v="1100"/>
    <n v="1147.0899999999999"/>
    <n v="1150"/>
    <n v="1056.55"/>
    <n v="1062.31"/>
    <n v="1062.31"/>
    <n v="1484.95"/>
    <n v="1484.95"/>
    <n v="-0.41293881176085634"/>
    <n v="-0.3692414995640802"/>
    <n v="-0.37270520231213872"/>
    <n v="-0.54330909090909085"/>
    <n v="-0.52696824137600362"/>
    <n v="-0.52816521739130429"/>
    <n v="-0.52452794472575837"/>
    <n v="-0.48921689525656348"/>
    <n v="-0.48921689525656348"/>
    <n v="-0.63459375736556789"/>
    <n v="-0.63459375736556789"/>
    <n v="557"/>
    <n v="186"/>
    <n v="514"/>
    <n v="191"/>
    <n v="514"/>
    <n v="191"/>
    <s v="No star"/>
    <s v="No star"/>
    <s v="No star"/>
    <s v="No ODF"/>
    <s v="ODF+"/>
    <s v="ODF+"/>
    <n v="244.26"/>
    <n v="1500"/>
    <n v="16.28"/>
    <n v="0"/>
    <n v="1500"/>
    <n v="0"/>
    <n v="428.57"/>
    <n v="1500"/>
    <n v="28.57"/>
    <n v="502.36"/>
    <n v="1500"/>
    <n v="33.49"/>
    <n v="1175.19"/>
    <n v="6000"/>
    <n v="19.59"/>
    <n v="779.92"/>
    <n v="2400"/>
    <n v="0.32496666666666663"/>
    <x v="222"/>
    <n v="779.92"/>
    <n v="2400"/>
    <n v="0.32496666666666663"/>
    <x v="222"/>
    <n v="542.61"/>
    <n v="1800"/>
    <n v="0.30145"/>
    <x v="222"/>
    <n v="542.61"/>
    <n v="1800"/>
    <n v="0.30145"/>
    <x v="222"/>
    <n v="300"/>
    <n v="1800"/>
    <n v="0.16666666666666666"/>
    <x v="216"/>
    <n v="300"/>
    <n v="1800"/>
    <n v="0.16666666666666666"/>
    <n v="0.18489642718470536"/>
    <n v="1622.53"/>
    <n v="6000"/>
    <n v="27.04"/>
    <n v="1622.53"/>
    <n v="6000"/>
    <n v="27.042166666666667"/>
    <n v="244.26"/>
    <n v="3000"/>
    <n v="8.14"/>
    <n v="1079.92"/>
    <n v="4200"/>
    <n v="25.71"/>
    <n v="1079.92"/>
    <n v="4200"/>
    <n v="25.712380952380954"/>
  </r>
  <r>
    <n v="224"/>
    <x v="223"/>
    <x v="21"/>
    <s v="Nagpur"/>
    <n v="7427"/>
    <x v="3"/>
    <n v="2214"/>
    <n v="2072"/>
    <n v="2072"/>
    <n v="3325"/>
    <n v="3178"/>
    <n v="3178"/>
    <n v="3070.1"/>
    <n v="2928.3"/>
    <n v="2928.3"/>
    <n v="4349.2"/>
    <n v="4349.2"/>
    <n v="-0.4686314363143631"/>
    <n v="0.17955115830115839"/>
    <n v="0.17955115830115839"/>
    <n v="-0.64618045112781963"/>
    <n v="-0.23095342983008174"/>
    <n v="-0.23095342983008174"/>
    <n v="-0.61680401289860265"/>
    <n v="-0.16537581531946863"/>
    <n v="-0.16537581531946863"/>
    <n v="-0.43805067598638825"/>
    <n v="-0.43805067598638825"/>
    <n v="306.24"/>
    <n v="913.6"/>
    <n v="915"/>
    <n v="706.64"/>
    <n v="1509.3"/>
    <n v="1509.3"/>
    <n v="593.21"/>
    <n v="1412.08"/>
    <n v="1412.08"/>
    <n v="1984.11"/>
    <n v="1984.11"/>
    <n v="-0.27063740856844304"/>
    <n v="0.40549474605954455"/>
    <n v="0.40334426229508191"/>
    <n v="-0.68391260047548963"/>
    <n v="-0.1492347445835818"/>
    <n v="-0.1492347445835818"/>
    <n v="-0.62347229480285227"/>
    <n v="-9.0660585802504093E-2"/>
    <n v="-9.0660585802504093E-2"/>
    <n v="-0.352828220209565"/>
    <n v="-0.352828220209565"/>
    <n v="232.44"/>
    <n v="298.10000000000002"/>
    <n v="295"/>
    <n v="421.09"/>
    <n v="522.70000000000005"/>
    <n v="525"/>
    <n v="365.77"/>
    <n v="453.88"/>
    <n v="453.88"/>
    <n v="1100"/>
    <n v="1100"/>
    <n v="-1"/>
    <n v="6.3737001006372931E-3"/>
    <n v="1.6949152542372881E-2"/>
    <n v="-1"/>
    <n v="-0.42605701167017412"/>
    <n v="-0.42857142857142855"/>
    <n v="-1"/>
    <n v="-0.33903234335066534"/>
    <n v="-0.33903234335066534"/>
    <n v="-0.72727272727272729"/>
    <n v="-0.72727272727272729"/>
    <n v="855.72"/>
    <n v="860.25"/>
    <n v="865"/>
    <n v="1100"/>
    <n v="1147.0899999999999"/>
    <n v="1150"/>
    <n v="1056.55"/>
    <n v="1062.31"/>
    <n v="1062.31"/>
    <n v="1484.95"/>
    <n v="1484.95"/>
    <n v="-0.18097041088206423"/>
    <n v="-3.2548677709964862E-4"/>
    <n v="-5.8150289017340727E-3"/>
    <n v="-0.36285454545454543"/>
    <n v="-0.25030294048418161"/>
    <n v="-0.25219999999999998"/>
    <n v="-0.33665231176943822"/>
    <n v="-0.19047170788187998"/>
    <n v="-0.19047170788187998"/>
    <n v="-0.42087612377521127"/>
    <n v="-0.42087612377521127"/>
    <n v="556"/>
    <n v="185"/>
    <n v="364"/>
    <n v="146"/>
    <n v="364"/>
    <n v="146"/>
    <s v="No star"/>
    <s v="No star"/>
    <s v="No star"/>
    <s v="No ODF"/>
    <s v="ODF+"/>
    <s v="ODF+"/>
    <n v="223.36"/>
    <n v="1500"/>
    <n v="14.89"/>
    <n v="0"/>
    <n v="1500"/>
    <n v="0"/>
    <n v="252.23"/>
    <n v="1500"/>
    <n v="16.82"/>
    <n v="700.86"/>
    <n v="1500"/>
    <n v="46.72"/>
    <n v="1176.45"/>
    <n v="6000"/>
    <n v="19.61"/>
    <n v="1284.06"/>
    <n v="2400"/>
    <n v="0.53502499999999997"/>
    <x v="223"/>
    <n v="1284.06"/>
    <n v="2400"/>
    <n v="0.53502499999999997"/>
    <x v="223"/>
    <n v="859.97"/>
    <n v="1800"/>
    <n v="0.47776111111111114"/>
    <x v="223"/>
    <n v="859.97"/>
    <n v="1800"/>
    <n v="0.47776111111111114"/>
    <x v="223"/>
    <n v="300"/>
    <n v="1800"/>
    <n v="0.16666666666666666"/>
    <x v="217"/>
    <n v="300"/>
    <n v="1800"/>
    <n v="0.16666666666666666"/>
    <n v="0.12274808410698722"/>
    <n v="2444.0300000000002"/>
    <n v="6000"/>
    <n v="40.729999999999997"/>
    <n v="2444.0300000000002"/>
    <n v="6000"/>
    <n v="40.733833333333337"/>
    <n v="223.36"/>
    <n v="3000"/>
    <n v="7.45"/>
    <n v="1584.06"/>
    <n v="4200"/>
    <n v="37.72"/>
    <n v="1584.06"/>
    <n v="4200"/>
    <n v="37.715714285714284"/>
  </r>
  <r>
    <n v="225"/>
    <x v="224"/>
    <x v="22"/>
    <s v="Nagpur"/>
    <s v="not found"/>
    <x v="5"/>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n v="1500"/>
    <n v="0"/>
    <m/>
    <n v="1500"/>
    <n v="0"/>
    <m/>
    <n v="1500"/>
    <n v="0"/>
    <m/>
    <n v="1500"/>
    <n v="0"/>
    <m/>
    <n v="6000"/>
    <n v="0"/>
    <m/>
    <n v="2400"/>
    <n v="0"/>
    <x v="44"/>
    <m/>
    <n v="2400"/>
    <n v="0"/>
    <x v="44"/>
    <m/>
    <n v="1800"/>
    <n v="0"/>
    <x v="44"/>
    <m/>
    <n v="1800"/>
    <n v="0"/>
    <x v="44"/>
    <m/>
    <n v="1800"/>
    <n v="0"/>
    <x v="44"/>
    <m/>
    <n v="1800"/>
    <n v="0"/>
    <e v="#DIV/0!"/>
    <m/>
    <n v="6000"/>
    <n v="0"/>
    <m/>
    <n v="6000"/>
    <n v="0"/>
    <n v="0"/>
    <n v="3000"/>
    <n v="0"/>
    <n v="0"/>
    <n v="4200"/>
    <n v="0"/>
    <n v="0"/>
    <n v="4200"/>
    <n v="0"/>
  </r>
  <r>
    <n v="226"/>
    <x v="225"/>
    <x v="22"/>
    <s v="Nagpur"/>
    <n v="9500"/>
    <x v="3"/>
    <n v="2214"/>
    <n v="2072"/>
    <n v="2072"/>
    <n v="3325"/>
    <n v="3178"/>
    <n v="3178"/>
    <n v="3070.1"/>
    <n v="2928.3"/>
    <n v="2928.3"/>
    <n v="4349.2"/>
    <n v="4349.2"/>
    <n v="-0.16771002710027097"/>
    <n v="-0.14438706563706566"/>
    <n v="-0.14438706563706566"/>
    <n v="-0.44580751879699249"/>
    <n v="-0.44215544367526749"/>
    <n v="-0.44215544367526749"/>
    <n v="-0.39979479495781894"/>
    <n v="-0.39458730321346863"/>
    <n v="-0.39458730321346863"/>
    <n v="-0.59237790858088846"/>
    <n v="-0.59237790858088846"/>
    <n v="306.24"/>
    <n v="913.6"/>
    <n v="915"/>
    <n v="706.64"/>
    <n v="1509.3"/>
    <n v="1509.3"/>
    <n v="593.21"/>
    <n v="1412.08"/>
    <n v="1412.08"/>
    <n v="1984.11"/>
    <n v="1984.11"/>
    <n v="0.19393286311389754"/>
    <n v="-0.11105516637478112"/>
    <n v="-0.1124153005464481"/>
    <n v="-0.48257953130306802"/>
    <n v="-0.46190949446763402"/>
    <n v="-0.46190949446763402"/>
    <n v="-0.38364154346690049"/>
    <n v="-0.42486261401620301"/>
    <n v="-0.42486261401620301"/>
    <n v="-0.5906779362031338"/>
    <n v="-0.5906779362031338"/>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11129808815967841"/>
    <n v="-0.23197907585004354"/>
    <n v="-0.23619653179190744"/>
    <n v="-0.30865454545454546"/>
    <n v="-0.42402950073664658"/>
    <n v="-0.42548695652173907"/>
    <n v="-0.28022336851071877"/>
    <n v="-0.37806290065988263"/>
    <n v="-0.37806290065988263"/>
    <n v="-0.55507592848244047"/>
    <n v="-0.55507592848244047"/>
    <n v="483"/>
    <n v="179"/>
    <n v="499"/>
    <n v="188"/>
    <n v="499"/>
    <n v="188"/>
    <s v="No star"/>
    <s v="No star"/>
    <s v="No star"/>
    <s v="ODF"/>
    <s v="ODF+"/>
    <s v="ODF+"/>
    <n v="365.63"/>
    <n v="1500"/>
    <n v="24.38"/>
    <n v="200"/>
    <n v="1500"/>
    <n v="13.33"/>
    <n v="516.58000000000004"/>
    <n v="1500"/>
    <n v="34.44"/>
    <n v="760.48"/>
    <n v="1500"/>
    <n v="50.7"/>
    <n v="1842.69"/>
    <n v="6000"/>
    <n v="30.71"/>
    <n v="812.14"/>
    <n v="2400"/>
    <n v="0.33839166666666665"/>
    <x v="224"/>
    <n v="812.14"/>
    <n v="2400"/>
    <n v="0.33839166666666665"/>
    <x v="224"/>
    <n v="660.69"/>
    <n v="1800"/>
    <n v="0.36705000000000004"/>
    <x v="224"/>
    <n v="660.69"/>
    <n v="1800"/>
    <n v="0.36705000000000004"/>
    <x v="224"/>
    <n v="300"/>
    <n v="1800"/>
    <n v="0.16666666666666666"/>
    <x v="218"/>
    <n v="300"/>
    <n v="1800"/>
    <n v="0.16666666666666666"/>
    <n v="0.16922096309290796"/>
    <n v="1772.83"/>
    <n v="6000"/>
    <n v="29.55"/>
    <n v="1772.83"/>
    <n v="6000"/>
    <n v="29.547166666666662"/>
    <n v="565.63"/>
    <n v="3000"/>
    <n v="18.850000000000001"/>
    <n v="1112.1400000000001"/>
    <n v="4200"/>
    <n v="26.48"/>
    <n v="1112.1400000000001"/>
    <n v="4200"/>
    <n v="26.479523809523815"/>
  </r>
  <r>
    <n v="227"/>
    <x v="226"/>
    <x v="22"/>
    <s v="Nagpur"/>
    <n v="14579"/>
    <x v="3"/>
    <n v="2214"/>
    <n v="2072"/>
    <n v="2072"/>
    <n v="3325"/>
    <n v="3178"/>
    <n v="3178"/>
    <n v="3070.1"/>
    <n v="2928.3"/>
    <n v="2928.3"/>
    <n v="4349.2"/>
    <n v="4349.2"/>
    <n v="0.43001355013550141"/>
    <n v="0.73014961389961386"/>
    <n v="0.73014961389961386"/>
    <n v="-4.7804511278195433E-2"/>
    <n v="0.12802706104468214"/>
    <n v="0.12802706104468214"/>
    <n v="3.1253053646461117E-2"/>
    <n v="0.22421541508725187"/>
    <n v="0.22421541508725187"/>
    <n v="-0.17574036604432999"/>
    <n v="-0.17574036604432999"/>
    <n v="306.24"/>
    <n v="913.6"/>
    <n v="915"/>
    <n v="706.64"/>
    <n v="1509.3"/>
    <n v="1509.3"/>
    <n v="593.21"/>
    <n v="1412.08"/>
    <n v="1412.08"/>
    <n v="1984.11"/>
    <n v="1984.11"/>
    <n v="1.0575039184952979"/>
    <n v="0.86381348511383527"/>
    <n v="0.86096174863387975"/>
    <n v="-0.10832955960602281"/>
    <n v="0.12819187702908635"/>
    <n v="0.12819187702908635"/>
    <n v="6.2170226395374305E-2"/>
    <n v="0.20586652314316473"/>
    <n v="0.20586652314316473"/>
    <n v="-0.14179153373552875"/>
    <n v="-0.14179153373552875"/>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9894357967559481"/>
    <n v="0.60661435629177551"/>
    <n v="0.59779190751445077"/>
    <n v="-6.7309090909090874E-2"/>
    <n v="0.20486622671281243"/>
    <n v="0.20181739130434775"/>
    <n v="-2.8952723486820237E-2"/>
    <n v="0.30102324180324008"/>
    <n v="0.30102324180324008"/>
    <n v="-6.9268325532846314E-2"/>
    <n v="-6.9268325532846314E-2"/>
    <n v="118"/>
    <n v="80"/>
    <n v="41"/>
    <n v="32"/>
    <n v="41"/>
    <n v="32"/>
    <s v="No star"/>
    <s v="No star"/>
    <s v="No star"/>
    <s v="ODF+"/>
    <s v="ODF++"/>
    <s v="ODF++"/>
    <n v="630.09"/>
    <n v="1500"/>
    <n v="42.01"/>
    <n v="300"/>
    <n v="1500"/>
    <n v="20"/>
    <n v="1210"/>
    <n v="1500"/>
    <n v="80.67"/>
    <n v="1025.96"/>
    <n v="1500"/>
    <n v="68.400000000000006"/>
    <n v="3166.05"/>
    <n v="6000"/>
    <n v="52.77"/>
    <n v="1702.78"/>
    <n v="2400"/>
    <n v="0.70949166666666663"/>
    <x v="225"/>
    <n v="1702.78"/>
    <n v="2400"/>
    <n v="0.70949166666666663"/>
    <x v="225"/>
    <n v="1382.09"/>
    <n v="1800"/>
    <n v="0.76782777777777778"/>
    <x v="225"/>
    <n v="1382.09"/>
    <n v="1800"/>
    <n v="0.76782777777777778"/>
    <x v="225"/>
    <n v="500"/>
    <n v="1800"/>
    <n v="0.27777777777777779"/>
    <x v="219"/>
    <n v="500"/>
    <n v="1800"/>
    <n v="0.27777777777777779"/>
    <n v="0.13947507162044928"/>
    <n v="3584.87"/>
    <n v="6000"/>
    <n v="59.75"/>
    <n v="3584.87"/>
    <n v="6000"/>
    <n v="59.747833333333332"/>
    <n v="930.09"/>
    <n v="3000"/>
    <n v="31"/>
    <n v="2202.7800000000002"/>
    <n v="4200"/>
    <n v="52.45"/>
    <n v="2202.7800000000002"/>
    <n v="4200"/>
    <n v="52.447142857142858"/>
  </r>
  <r>
    <n v="228"/>
    <x v="227"/>
    <x v="22"/>
    <s v="Nagpur"/>
    <n v="132813"/>
    <x v="0"/>
    <n v="2214"/>
    <n v="2072"/>
    <n v="2072"/>
    <n v="3325"/>
    <n v="3178"/>
    <n v="3178"/>
    <n v="3878.5"/>
    <n v="3782.7"/>
    <n v="3782.7"/>
    <n v="4344.1000000000004"/>
    <n v="4344.1000000000004"/>
    <n v="0.49896115627822935"/>
    <n v="0.52685328185328184"/>
    <n v="0.52685328185328184"/>
    <n v="-1.8947368421053179E-3"/>
    <n v="-4.5185651353052631E-3"/>
    <n v="-4.5185651353052631E-3"/>
    <n v="-0.14433414980018053"/>
    <n v="-0.16365558992254209"/>
    <n v="-0.16365558992254209"/>
    <n v="-0.27173868004880192"/>
    <n v="-0.27173868004880192"/>
    <n v="306.24"/>
    <n v="913.6"/>
    <n v="915"/>
    <n v="706.64"/>
    <n v="1509.3"/>
    <n v="1509.3"/>
    <n v="948.15"/>
    <n v="1786.5"/>
    <n v="1786.5"/>
    <n v="2014.9"/>
    <n v="2014.9"/>
    <n v="1.8556361024033436"/>
    <n v="0.6740039404553414"/>
    <n v="0.67144262295081958"/>
    <n v="0.23756085135288124"/>
    <n v="1.3297555158020233E-2"/>
    <n v="1.3297555158020233E-2"/>
    <n v="-7.7667035806570681E-2"/>
    <n v="-0.14392947103274564"/>
    <n v="-0.14392947103274564"/>
    <n v="-0.24096977517494675"/>
    <n v="-0.24096977517494675"/>
    <n v="232.44"/>
    <n v="298.10000000000002"/>
    <n v="295"/>
    <n v="421.09"/>
    <n v="522.70000000000005"/>
    <n v="525"/>
    <n v="566.66"/>
    <n v="651.51"/>
    <n v="651.51"/>
    <n v="1020"/>
    <n v="1020"/>
    <n v="0.29065565307176044"/>
    <n v="6.3737001006372931E-3"/>
    <n v="1.6949152542372881E-2"/>
    <n v="-0.2875632287634472"/>
    <n v="-0.42605701167017412"/>
    <n v="-0.42857142857142855"/>
    <n v="-0.47058200684713936"/>
    <n v="-0.53953124280517561"/>
    <n v="-0.53953124280517561"/>
    <n v="-0.70588235294117652"/>
    <n v="-0.70588235294117652"/>
    <n v="855.72"/>
    <n v="860.25"/>
    <n v="865"/>
    <n v="1100"/>
    <n v="1147.0899999999999"/>
    <n v="1150"/>
    <n v="1201.1099999999999"/>
    <n v="1344.7"/>
    <n v="1344.7"/>
    <n v="1496.04"/>
    <n v="1496.04"/>
    <n v="0.3644650119197867"/>
    <n v="0.55102586457425162"/>
    <n v="0.54250867052023122"/>
    <n v="6.1454545454545373E-2"/>
    <n v="0.16317812900469891"/>
    <n v="0.16023478260869564"/>
    <n v="-2.7899193246247216E-2"/>
    <n v="-7.7563768870380478E-3"/>
    <n v="-7.7563768870380478E-3"/>
    <n v="-0.10813213550439826"/>
    <n v="-0.10813213550439826"/>
    <n v="104"/>
    <n v="28"/>
    <n v="112"/>
    <n v="30"/>
    <n v="112"/>
    <n v="30"/>
    <s v="No star"/>
    <s v="No star"/>
    <s v="No star"/>
    <s v="ODF+"/>
    <s v="ODF+"/>
    <s v="ODF+"/>
    <n v="874.51"/>
    <n v="1500"/>
    <n v="58.3"/>
    <n v="300"/>
    <n v="1500"/>
    <n v="20"/>
    <n v="976.6"/>
    <n v="1500"/>
    <n v="65.11"/>
    <n v="1167.5999999999999"/>
    <n v="1500"/>
    <n v="77.84"/>
    <n v="3318.7"/>
    <n v="6000"/>
    <n v="55.31"/>
    <n v="1529.37"/>
    <n v="2400"/>
    <n v="0.6372374999999999"/>
    <x v="226"/>
    <n v="1529.37"/>
    <n v="2400"/>
    <n v="0.6372374999999999"/>
    <x v="226"/>
    <n v="1334.27"/>
    <n v="1800"/>
    <n v="0.74126111111111115"/>
    <x v="226"/>
    <n v="1334.27"/>
    <n v="1800"/>
    <n v="0.74126111111111115"/>
    <x v="226"/>
    <n v="300"/>
    <n v="1800"/>
    <n v="0.16666666666666666"/>
    <x v="220"/>
    <n v="300"/>
    <n v="1800"/>
    <n v="0.16666666666666666"/>
    <n v="9.4827477209796313E-2"/>
    <n v="3163.64"/>
    <n v="6000"/>
    <n v="52.73"/>
    <n v="3163.64"/>
    <n v="6000"/>
    <n v="52.727333333333327"/>
    <n v="1174.51"/>
    <n v="3000"/>
    <n v="39.15"/>
    <n v="1829.37"/>
    <n v="4200"/>
    <n v="43.56"/>
    <n v="1829.37"/>
    <n v="4200"/>
    <n v="43.556428571428569"/>
  </r>
  <r>
    <n v="229"/>
    <x v="228"/>
    <x v="22"/>
    <s v="Nagpur"/>
    <n v="8766"/>
    <x v="3"/>
    <n v="2214"/>
    <n v="2072"/>
    <n v="2072"/>
    <n v="3325"/>
    <n v="3178"/>
    <n v="3178"/>
    <n v="3070.1"/>
    <n v="2928.3"/>
    <n v="2928.3"/>
    <n v="4349.2"/>
    <n v="4349.2"/>
    <n v="0.30840560072267387"/>
    <n v="-0.1319401544401545"/>
    <n v="-0.1319401544401545"/>
    <n v="-0.12877894736842108"/>
    <n v="-0.43404027690371305"/>
    <n v="-0.43404027690371305"/>
    <n v="-5.6444415491352061E-2"/>
    <n v="-0.38578014547689793"/>
    <n v="-0.38578014547689793"/>
    <n v="-0.58644808240595969"/>
    <n v="-0.58644808240595969"/>
    <n v="306.24"/>
    <n v="913.6"/>
    <n v="915"/>
    <n v="706.64"/>
    <n v="1509.3"/>
    <n v="1509.3"/>
    <n v="593.21"/>
    <n v="1412.08"/>
    <n v="1412.08"/>
    <n v="1984.11"/>
    <n v="1984.11"/>
    <n v="0.20758228840125389"/>
    <n v="-0.20386383537653238"/>
    <n v="-0.20508196721311472"/>
    <n v="-0.47666421374391488"/>
    <n v="-0.51808785529715762"/>
    <n v="-0.51808785529715762"/>
    <n v="-0.3765951349437805"/>
    <n v="-0.48490878703756157"/>
    <n v="-0.48490878703756157"/>
    <n v="-0.63341246201067469"/>
    <n v="-0.63341246201067469"/>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226803159912121"/>
    <n v="-0.103435047951177"/>
    <n v="-0.10835838150289019"/>
    <n v="-0.1266363636363636"/>
    <n v="-0.32762904392854958"/>
    <n v="-0.32933043478260871"/>
    <n v="-9.0719795561024011E-2"/>
    <n v="-0.27396899210211706"/>
    <n v="-0.27396899210211706"/>
    <n v="-0.4806087747062191"/>
    <n v="-0.4806087747062191"/>
    <n v="192"/>
    <n v="113"/>
    <n v="496"/>
    <n v="187"/>
    <n v="496"/>
    <n v="187"/>
    <s v="No star"/>
    <s v="No star"/>
    <s v="No star"/>
    <s v="ODF+"/>
    <s v="ODF+"/>
    <s v="ODF+"/>
    <n v="369.81"/>
    <n v="1500"/>
    <n v="24.65"/>
    <n v="300"/>
    <n v="1500"/>
    <n v="20"/>
    <n v="1266.3"/>
    <n v="1500"/>
    <n v="84.42"/>
    <n v="960.7"/>
    <n v="1500"/>
    <n v="64.05"/>
    <n v="2896.81"/>
    <n v="6000"/>
    <n v="48.28"/>
    <n v="727.35"/>
    <n v="2400"/>
    <n v="0.30306250000000001"/>
    <x v="227"/>
    <n v="727.35"/>
    <n v="2400"/>
    <n v="0.30306250000000001"/>
    <x v="227"/>
    <n v="771.27"/>
    <n v="1800"/>
    <n v="0.42848333333333333"/>
    <x v="227"/>
    <n v="771.27"/>
    <n v="1800"/>
    <n v="0.42848333333333333"/>
    <x v="227"/>
    <n v="300"/>
    <n v="1800"/>
    <n v="0.16666666666666666"/>
    <x v="221"/>
    <n v="300"/>
    <n v="1800"/>
    <n v="0.16666666666666666"/>
    <n v="0.16679454248256997"/>
    <n v="1798.62"/>
    <n v="6000"/>
    <n v="29.98"/>
    <n v="1798.62"/>
    <n v="6000"/>
    <n v="29.976999999999997"/>
    <n v="669.81"/>
    <n v="3000"/>
    <n v="22.33"/>
    <n v="1027.3499999999999"/>
    <n v="4200"/>
    <n v="24.46"/>
    <n v="1027.3499999999999"/>
    <n v="4200"/>
    <n v="24.460714285714282"/>
  </r>
  <r>
    <n v="230"/>
    <x v="229"/>
    <x v="22"/>
    <s v="Nagpur"/>
    <n v="5975"/>
    <x v="3"/>
    <n v="2214"/>
    <n v="2072"/>
    <n v="2072"/>
    <n v="3325"/>
    <n v="3178"/>
    <n v="3178"/>
    <n v="3070.1"/>
    <n v="2928.3"/>
    <n v="2928.3"/>
    <n v="4349.2"/>
    <n v="4349.2"/>
    <n v="8.4643179765131027E-2"/>
    <n v="3.3301158301158739E-3"/>
    <n v="3.3301158301158739E-3"/>
    <n v="-0.27777443609022556"/>
    <n v="-0.34584644430459405"/>
    <n v="-0.34584644430459405"/>
    <n v="-0.21781049477215719"/>
    <n v="-0.29006590854762149"/>
    <n v="-0.29006590854762149"/>
    <n v="-0.52200404672123601"/>
    <n v="-0.52200404672123601"/>
    <n v="306.24"/>
    <n v="913.6"/>
    <n v="915"/>
    <n v="706.64"/>
    <n v="1509.3"/>
    <n v="1509.3"/>
    <n v="593.21"/>
    <n v="1412.08"/>
    <n v="1412.08"/>
    <n v="1984.11"/>
    <n v="1984.11"/>
    <n v="0.15876436781609196"/>
    <n v="-1.5816549912434374E-2"/>
    <n v="-1.7322404371584724E-2"/>
    <n v="-0.49782067247820672"/>
    <n v="-0.40426025309746239"/>
    <n v="-0.40426025309746239"/>
    <n v="-0.4017970027477622"/>
    <n v="-0.36324429210809583"/>
    <n v="-0.36324429210809583"/>
    <n v="-0.54682452081789823"/>
    <n v="-0.54682452081789823"/>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26668770158463051"/>
    <n v="2.2667829119442023E-2"/>
    <n v="1.7052023121387282E-2"/>
    <n v="-0.42953636363636366"/>
    <n v="-0.23305930659320537"/>
    <n v="-0.23499999999999999"/>
    <n v="-0.40607638067294494"/>
    <n v="-0.17185190763524769"/>
    <n v="-0.17185190763524769"/>
    <n v="-0.40755580995993135"/>
    <n v="-0.40755580995993135"/>
    <n v="342"/>
    <n v="156"/>
    <n v="451"/>
    <n v="175"/>
    <n v="451"/>
    <n v="175"/>
    <s v="No star"/>
    <s v="No star"/>
    <s v="No star"/>
    <s v="ODF"/>
    <s v="ODF+"/>
    <s v="ODF+"/>
    <n v="354.86"/>
    <n v="1500"/>
    <n v="23.66"/>
    <n v="200"/>
    <n v="1500"/>
    <n v="13.33"/>
    <n v="1219.02"/>
    <n v="1500"/>
    <n v="81.27"/>
    <n v="627.51"/>
    <n v="1500"/>
    <n v="41.83"/>
    <n v="2401.4"/>
    <n v="6000"/>
    <n v="40.020000000000003"/>
    <n v="899.15"/>
    <n v="2400"/>
    <n v="0.37464583333333334"/>
    <x v="228"/>
    <n v="899.15"/>
    <n v="2400"/>
    <n v="0.37464583333333334"/>
    <x v="228"/>
    <n v="879.75"/>
    <n v="1800"/>
    <n v="0.48875000000000002"/>
    <x v="228"/>
    <n v="879.75"/>
    <n v="1800"/>
    <n v="0.48875000000000002"/>
    <x v="228"/>
    <n v="300"/>
    <n v="1800"/>
    <n v="0.16666666666666666"/>
    <x v="222"/>
    <n v="300"/>
    <n v="1800"/>
    <n v="0.16666666666666666"/>
    <n v="0.14430708547789695"/>
    <n v="2078.9"/>
    <n v="6000"/>
    <n v="34.65"/>
    <n v="2078.9"/>
    <n v="6000"/>
    <n v="34.648333333333333"/>
    <n v="554.86"/>
    <n v="3000"/>
    <n v="18.5"/>
    <n v="1199.1500000000001"/>
    <n v="4200"/>
    <n v="28.55"/>
    <n v="1199.1500000000001"/>
    <n v="4200"/>
    <n v="28.551190476190481"/>
  </r>
  <r>
    <n v="231"/>
    <x v="230"/>
    <x v="22"/>
    <s v="Nagpur"/>
    <n v="1023"/>
    <x v="3"/>
    <n v="2214"/>
    <n v="2072"/>
    <n v="2072"/>
    <n v="3325"/>
    <n v="3178"/>
    <n v="3178"/>
    <n v="3070.1"/>
    <n v="2928.3"/>
    <n v="2928.3"/>
    <n v="4349.2"/>
    <n v="4349.2"/>
    <n v="9.5551038843721847E-2"/>
    <n v="0.20763996138996141"/>
    <n v="0.20763996138996141"/>
    <n v="-0.27051127819548865"/>
    <n v="-0.21264002517306482"/>
    <n v="-0.21264002517306482"/>
    <n v="-0.20994430148855078"/>
    <n v="-0.14550080251340372"/>
    <n v="-0.14550080251340372"/>
    <n v="-0.4246689046261381"/>
    <n v="-0.4246689046261381"/>
    <n v="306.24"/>
    <n v="913.6"/>
    <n v="915"/>
    <n v="706.64"/>
    <n v="1509.3"/>
    <n v="1509.3"/>
    <n v="593.21"/>
    <n v="1412.08"/>
    <n v="1412.08"/>
    <n v="1984.11"/>
    <n v="1984.11"/>
    <n v="0.13038793103448279"/>
    <n v="0.3760617338003503"/>
    <n v="0.37395628415300552"/>
    <n v="-0.51011830635118305"/>
    <n v="-0.16705095077188092"/>
    <n v="-0.16705095077188092"/>
    <n v="-0.41644611520372216"/>
    <n v="-0.1097034162370403"/>
    <n v="-0.1097034162370403"/>
    <n v="-0.3663808962204716"/>
    <n v="-0.366380896220471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4.5178329360071011E-2"/>
    <n v="9.857599535018885E-2"/>
    <n v="9.2543352601156023E-2"/>
    <n v="-0.18692727272727272"/>
    <n v="-0.17613264870236858"/>
    <n v="-0.17821739130434786"/>
    <n v="-0.15349013297998199"/>
    <n v="-0.11038209185642608"/>
    <n v="-0.11038209185642608"/>
    <n v="-0.36358126536247015"/>
    <n v="-0.36358126536247015"/>
    <n v="334"/>
    <n v="153"/>
    <n v="350"/>
    <n v="141"/>
    <n v="350"/>
    <n v="141"/>
    <s v="No star"/>
    <s v="No star"/>
    <s v="No star"/>
    <s v="ODF+"/>
    <s v="ODF+"/>
    <s v="ODF+"/>
    <n v="346.17"/>
    <n v="1500"/>
    <n v="23.08"/>
    <n v="300"/>
    <n v="1500"/>
    <n v="20"/>
    <n v="885"/>
    <n v="1500"/>
    <n v="59"/>
    <n v="894.38"/>
    <n v="1500"/>
    <n v="59.63"/>
    <n v="2425.5500000000002"/>
    <n v="6000"/>
    <n v="40.43"/>
    <n v="1257.17"/>
    <n v="2400"/>
    <n v="0.5238208333333334"/>
    <x v="229"/>
    <n v="1257.17"/>
    <n v="2400"/>
    <n v="0.5238208333333334"/>
    <x v="229"/>
    <n v="945.05"/>
    <n v="1800"/>
    <n v="0.52502777777777776"/>
    <x v="229"/>
    <n v="945.05"/>
    <n v="1800"/>
    <n v="0.52502777777777776"/>
    <x v="229"/>
    <n v="300"/>
    <n v="1800"/>
    <n v="0.16666666666666666"/>
    <x v="223"/>
    <n v="300"/>
    <n v="1800"/>
    <n v="0.16666666666666666"/>
    <n v="0.11989305539458803"/>
    <n v="2502.23"/>
    <n v="6000"/>
    <n v="41.7"/>
    <n v="2502.23"/>
    <n v="6000"/>
    <n v="41.703833333333336"/>
    <n v="646.16999999999996"/>
    <n v="3000"/>
    <n v="21.54"/>
    <n v="1557.17"/>
    <n v="4200"/>
    <n v="37.08"/>
    <n v="1557.17"/>
    <n v="4200"/>
    <n v="37.075476190476195"/>
  </r>
  <r>
    <n v="232"/>
    <x v="231"/>
    <x v="22"/>
    <s v="Nagpur"/>
    <n v="25181"/>
    <x v="2"/>
    <n v="2214"/>
    <n v="2072"/>
    <n v="2072"/>
    <n v="3325"/>
    <n v="3178"/>
    <n v="3178"/>
    <n v="3400"/>
    <n v="3298.6"/>
    <n v="3298.6"/>
    <n v="4601.3999999999996"/>
    <n v="4601.3999999999996"/>
    <n v="0.26131436314363155"/>
    <n v="0.39755308880308882"/>
    <n v="0.39755308880308882"/>
    <n v="-0.1601353383458646"/>
    <n v="-8.882001258653241E-2"/>
    <n v="-8.882001258653241E-2"/>
    <n v="-0.1786617647058823"/>
    <n v="-0.12213363245013033"/>
    <n v="-0.12213363245013033"/>
    <n v="-0.37068500891033157"/>
    <n v="-0.37068500891033157"/>
    <n v="306.24"/>
    <n v="913.6"/>
    <n v="915"/>
    <n v="706.64"/>
    <n v="1509.3"/>
    <n v="1509.3"/>
    <n v="737.03"/>
    <n v="1543.8"/>
    <n v="1543.8"/>
    <n v="2033.9"/>
    <n v="2033.9"/>
    <n v="1.2172152560083593"/>
    <n v="0.66895796847635725"/>
    <n v="0.66640437158469945"/>
    <n v="-3.9114683572964999E-2"/>
    <n v="1.0243159080368406E-2"/>
    <n v="1.0243159080368406E-2"/>
    <n v="-7.8734922594738313E-2"/>
    <n v="-1.2333203782873406E-2"/>
    <n v="-1.2333203782873406E-2"/>
    <n v="-0.2503269580608683"/>
    <n v="-0.2503269580608683"/>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4.2934604777263602E-2"/>
    <n v="0.2449520488230166"/>
    <n v="0.23811560693641623"/>
    <n v="-0.25547272727272724"/>
    <n v="-6.6359222031401113E-2"/>
    <n v="-6.8721739130434764E-2"/>
    <n v="-0.2654426735310737"/>
    <n v="-9.6067657559567463E-2"/>
    <n v="-9.6067657559567463E-2"/>
    <n v="-0.30086953115819975"/>
    <n v="-0.30086953115819975"/>
    <n v="141"/>
    <n v="85"/>
    <n v="120"/>
    <n v="73"/>
    <n v="120"/>
    <n v="73"/>
    <s v="No star"/>
    <s v="No star"/>
    <s v="No star"/>
    <s v="ODF+"/>
    <s v="ODF+"/>
    <s v="ODF+"/>
    <n v="679"/>
    <n v="1500"/>
    <n v="45.27"/>
    <n v="300"/>
    <n v="1500"/>
    <n v="20"/>
    <n v="994.57"/>
    <n v="1500"/>
    <n v="66.3"/>
    <n v="818.98"/>
    <n v="1500"/>
    <n v="54.6"/>
    <n v="2792.55"/>
    <n v="6000"/>
    <n v="46.54"/>
    <n v="1524.76"/>
    <n v="2400"/>
    <n v="0.63531666666666664"/>
    <x v="230"/>
    <n v="1524.76"/>
    <n v="2400"/>
    <n v="0.63531666666666664"/>
    <x v="230"/>
    <n v="1070.97"/>
    <n v="1800"/>
    <n v="0.59498333333333331"/>
    <x v="230"/>
    <n v="1070.97"/>
    <n v="1800"/>
    <n v="0.59498333333333331"/>
    <x v="230"/>
    <n v="300"/>
    <n v="1800"/>
    <n v="0.16666666666666666"/>
    <x v="224"/>
    <n v="300"/>
    <n v="1800"/>
    <n v="0.16666666666666666"/>
    <n v="0.10360081913714331"/>
    <n v="2895.73"/>
    <n v="6000"/>
    <n v="48.26"/>
    <n v="2895.73"/>
    <n v="6000"/>
    <n v="48.262166666666666"/>
    <n v="979"/>
    <n v="3000"/>
    <n v="32.630000000000003"/>
    <n v="1824.76"/>
    <n v="4200"/>
    <n v="43.45"/>
    <n v="1824.76"/>
    <n v="4200"/>
    <n v="43.446666666666665"/>
  </r>
  <r>
    <n v="233"/>
    <x v="232"/>
    <x v="23"/>
    <s v="Nagpur"/>
    <n v="14268"/>
    <x v="3"/>
    <n v="2214"/>
    <n v="2072"/>
    <n v="2072"/>
    <n v="3325"/>
    <n v="3178"/>
    <n v="3178"/>
    <n v="3070.1"/>
    <n v="2928.3"/>
    <n v="2928.3"/>
    <n v="4349.2"/>
    <n v="4349.2"/>
    <n v="0.42004968383017155"/>
    <n v="0.62463320463320449"/>
    <n v="0.62463320463320449"/>
    <n v="-5.4439097744360967E-2"/>
    <n v="5.9232221522970356E-2"/>
    <n v="5.9232221522970356E-2"/>
    <n v="2.4067619947232947E-2"/>
    <n v="0.14955434893965769"/>
    <n v="0.14955434893965769"/>
    <n v="-0.22600938103559276"/>
    <n v="-0.22600938103559276"/>
    <n v="306.24"/>
    <n v="913.6"/>
    <n v="915"/>
    <n v="706.64"/>
    <n v="1509.3"/>
    <n v="1509.3"/>
    <n v="593.21"/>
    <n v="1412.08"/>
    <n v="1412.08"/>
    <n v="1984.11"/>
    <n v="1984.11"/>
    <n v="0.92473223615464972"/>
    <n v="1.1769483362521889"/>
    <n v="1.1736174863387978"/>
    <n v="-0.16586946677233108"/>
    <n v="0.31773669913204794"/>
    <n v="0.31773669913204794"/>
    <n v="-6.3721110567928497E-3"/>
    <n v="0.40846127698147416"/>
    <n v="0.40846127698147416"/>
    <n v="2.3940204928154184E-3"/>
    <n v="2.3940204928154184E-3"/>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9945309213294061"/>
    <n v="0.25240337111304867"/>
    <n v="0.24552601156069376"/>
    <n v="8.8672727272727236E-2"/>
    <n v="-6.0771168783617512E-2"/>
    <n v="-6.3147826086956432E-2"/>
    <n v="0.13344375561970567"/>
    <n v="1.4186066214193752E-2"/>
    <n v="1.4186066214193752E-2"/>
    <n v="-0.27446715377622138"/>
    <n v="-0.27446715377622138"/>
    <n v="125"/>
    <n v="83"/>
    <n v="63"/>
    <n v="46"/>
    <n v="63"/>
    <n v="46"/>
    <s v="No star"/>
    <s v="No star"/>
    <s v="No star"/>
    <s v="ODF+"/>
    <s v="ODF+"/>
    <s v="ODF+"/>
    <n v="589.42999999999995"/>
    <n v="1500"/>
    <n v="39.299999999999997"/>
    <n v="300"/>
    <n v="1500"/>
    <n v="20"/>
    <n v="1057.02"/>
    <n v="1500"/>
    <n v="70.47"/>
    <n v="1197.54"/>
    <n v="1500"/>
    <n v="79.84"/>
    <n v="3143.99"/>
    <n v="6000"/>
    <n v="52.4"/>
    <n v="1988.86"/>
    <n v="2400"/>
    <n v="0.8286916666666666"/>
    <x v="231"/>
    <n v="1988.86"/>
    <n v="2400"/>
    <n v="0.8286916666666666"/>
    <x v="231"/>
    <n v="1077.3800000000001"/>
    <n v="1800"/>
    <n v="0.59854444444444455"/>
    <x v="231"/>
    <n v="1077.3800000000001"/>
    <n v="1800"/>
    <n v="0.59854444444444455"/>
    <x v="231"/>
    <n v="300"/>
    <n v="1800"/>
    <n v="0.16666666666666666"/>
    <x v="225"/>
    <n v="300"/>
    <n v="1800"/>
    <n v="0.16666666666666666"/>
    <n v="8.912020533295309E-2"/>
    <n v="3366.24"/>
    <n v="6000"/>
    <n v="56.1"/>
    <n v="3366.24"/>
    <n v="6000"/>
    <n v="56.103999999999999"/>
    <n v="889.43"/>
    <n v="3000"/>
    <n v="29.65"/>
    <n v="2288.86"/>
    <n v="4200"/>
    <n v="54.5"/>
    <n v="2288.86"/>
    <n v="4200"/>
    <n v="54.49666666666667"/>
  </r>
  <r>
    <n v="234"/>
    <x v="233"/>
    <x v="23"/>
    <s v="Nagpur"/>
    <n v="29248"/>
    <x v="2"/>
    <n v="2214"/>
    <n v="2072"/>
    <n v="2072"/>
    <n v="3325"/>
    <n v="3178"/>
    <n v="3178"/>
    <n v="3400"/>
    <n v="3298.6"/>
    <n v="3298.6"/>
    <n v="4601.3999999999996"/>
    <n v="4601.3999999999996"/>
    <n v="-1"/>
    <n v="0.31740830115830121"/>
    <n v="0.31740830115830121"/>
    <n v="-1"/>
    <n v="-0.14107300188797983"/>
    <n v="-0.14107300188797983"/>
    <n v="-1"/>
    <n v="-0.17247620202510153"/>
    <n v="-0.17247620202510153"/>
    <n v="-0.4067740252966488"/>
    <n v="-0.4067740252966488"/>
    <n v="306.24"/>
    <n v="913.6"/>
    <n v="915"/>
    <n v="706.64"/>
    <n v="1509.3"/>
    <n v="1509.3"/>
    <n v="737.03"/>
    <n v="1543.8"/>
    <n v="1543.8"/>
    <n v="2033.9"/>
    <n v="2033.9"/>
    <n v="-1"/>
    <n v="0.89975919439579666"/>
    <n v="0.89685245901639332"/>
    <n v="-1"/>
    <n v="0.14995030808984294"/>
    <n v="0.14995030808984294"/>
    <n v="-1"/>
    <n v="0.1242518460940536"/>
    <n v="0.1242518460940536"/>
    <n v="-0.14665421112149082"/>
    <n v="-0.14665421112149082"/>
    <n v="232.44"/>
    <n v="298.10000000000002"/>
    <n v="295"/>
    <n v="421.09"/>
    <n v="522.70000000000005"/>
    <n v="525"/>
    <n v="433.64"/>
    <n v="570"/>
    <n v="570"/>
    <n v="1100"/>
    <n v="1100"/>
    <n v="-1"/>
    <n v="-1"/>
    <n v="-1"/>
    <n v="-1"/>
    <n v="-1"/>
    <n v="-1"/>
    <n v="-1"/>
    <n v="-1"/>
    <n v="-1"/>
    <n v="-1"/>
    <n v="-1"/>
    <n v="855.72"/>
    <n v="860.25"/>
    <n v="865"/>
    <n v="1100"/>
    <n v="1147.0899999999999"/>
    <n v="1150"/>
    <n v="1114.93"/>
    <n v="1184.79"/>
    <n v="1184.79"/>
    <n v="1531.86"/>
    <n v="1531.86"/>
    <n v="-1"/>
    <n v="0.15553618134263289"/>
    <n v="0.14919075144508664"/>
    <n v="-1"/>
    <n v="-0.13341586100480343"/>
    <n v="-0.13560869565217396"/>
    <n v="-1"/>
    <n v="-0.16099055528827894"/>
    <n v="-0.16099055528827894"/>
    <n v="-0.35108299714073088"/>
    <n v="-0.35108299714073088"/>
    <s v="NA"/>
    <s v="NA"/>
    <n v="148"/>
    <n v="83"/>
    <n v="148"/>
    <n v="83"/>
    <s v="No star"/>
    <s v="No star"/>
    <s v="No star"/>
    <s v="No ODF"/>
    <s v="No ODF"/>
    <s v="No ODF"/>
    <m/>
    <n v="1500"/>
    <n v="0"/>
    <m/>
    <n v="1500"/>
    <n v="0"/>
    <m/>
    <n v="1500"/>
    <n v="0"/>
    <m/>
    <n v="1500"/>
    <n v="0"/>
    <m/>
    <n v="6000"/>
    <n v="0"/>
    <n v="1735.62"/>
    <n v="2400"/>
    <n v="0.7231749999999999"/>
    <x v="232"/>
    <n v="1735.62"/>
    <n v="2400"/>
    <n v="0.7231749999999999"/>
    <x v="232"/>
    <n v="994.05"/>
    <n v="1800"/>
    <n v="0.55225000000000002"/>
    <x v="232"/>
    <n v="994.05"/>
    <n v="1800"/>
    <n v="0.55225000000000002"/>
    <x v="232"/>
    <n v="0"/>
    <n v="1800"/>
    <n v="0"/>
    <x v="38"/>
    <n v="0"/>
    <n v="1800"/>
    <n v="0"/>
    <n v="0"/>
    <n v="2729.67"/>
    <n v="6000"/>
    <n v="45.49"/>
    <n v="2729.67"/>
    <n v="6000"/>
    <n v="45.494500000000002"/>
    <n v="0"/>
    <n v="3000"/>
    <n v="0"/>
    <n v="1735.62"/>
    <n v="4200"/>
    <n v="41.32"/>
    <n v="1735.62"/>
    <n v="4200"/>
    <n v="41.324285714285715"/>
  </r>
  <r>
    <n v="235"/>
    <x v="234"/>
    <x v="23"/>
    <s v="Nagpur"/>
    <n v="7668"/>
    <x v="3"/>
    <n v="2214"/>
    <n v="2072"/>
    <n v="2072"/>
    <n v="3325"/>
    <n v="3178"/>
    <n v="3178"/>
    <n v="3070.1"/>
    <n v="2928.3"/>
    <n v="2928.3"/>
    <n v="4349.2"/>
    <n v="4349.2"/>
    <n v="0.79099367660343278"/>
    <n v="0.63888996138996146"/>
    <n v="0.63888996138996146"/>
    <n v="0.19255939849624068"/>
    <n v="6.8527375707992513E-2"/>
    <n v="6.8527375707992513E-2"/>
    <n v="0.29157356437901055"/>
    <n v="0.15964211317146468"/>
    <n v="0.15964211317146468"/>
    <n v="-0.21921732732456536"/>
    <n v="-0.21921732732456536"/>
    <n v="306.24"/>
    <n v="913.6"/>
    <n v="915"/>
    <n v="706.64"/>
    <n v="1509.3"/>
    <n v="1509.3"/>
    <n v="593.21"/>
    <n v="1412.08"/>
    <n v="1412.08"/>
    <n v="1984.11"/>
    <n v="1984.11"/>
    <n v="1.771192528735632"/>
    <n v="0.82918126094570932"/>
    <n v="0.8263825136612023"/>
    <n v="0.20096513075965131"/>
    <n v="0.10722851653084221"/>
    <n v="0.10722851653084221"/>
    <n v="0.43060636199659469"/>
    <n v="0.18345986063112585"/>
    <n v="0.18345986063112585"/>
    <n v="-0.15773823023925077"/>
    <n v="-0.15773823023925077"/>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51423362782218474"/>
    <n v="0.42358616681197336"/>
    <n v="0.41576878612716772"/>
    <n v="0.17796363636363635"/>
    <n v="6.7605854815228267E-2"/>
    <n v="6.4904347826087047E-2"/>
    <n v="0.2264067010553216"/>
    <n v="0.15280850222628062"/>
    <n v="0.15280850222628062"/>
    <n v="-0.1752988316104919"/>
    <n v="-0.1752988316104919"/>
    <n v="26"/>
    <n v="20"/>
    <n v="59"/>
    <n v="45"/>
    <n v="59"/>
    <n v="45"/>
    <s v="No star"/>
    <s v="No star"/>
    <s v="No star"/>
    <s v="ODF++"/>
    <s v="ODF++"/>
    <s v="ODF++"/>
    <n v="848.65"/>
    <n v="1500"/>
    <n v="56.58"/>
    <n v="500"/>
    <n v="1500"/>
    <n v="33.33"/>
    <n v="1320.85"/>
    <n v="1500"/>
    <n v="88.06"/>
    <n v="1295.76"/>
    <n v="1500"/>
    <n v="86.38"/>
    <n v="3965.26"/>
    <n v="6000"/>
    <n v="66.09"/>
    <n v="1671.14"/>
    <n v="2400"/>
    <n v="0.69630833333333342"/>
    <x v="233"/>
    <n v="1671.14"/>
    <n v="2400"/>
    <n v="0.69630833333333342"/>
    <x v="233"/>
    <n v="1224.6400000000001"/>
    <n v="1800"/>
    <n v="0.6803555555555556"/>
    <x v="233"/>
    <n v="1224.6400000000001"/>
    <n v="1800"/>
    <n v="0.6803555555555556"/>
    <x v="233"/>
    <n v="500"/>
    <n v="1800"/>
    <n v="0.27777777777777779"/>
    <x v="226"/>
    <n v="500"/>
    <n v="1800"/>
    <n v="0.27777777777777779"/>
    <n v="0.14724157630941934"/>
    <n v="3395.78"/>
    <n v="6000"/>
    <n v="56.6"/>
    <n v="3395.78"/>
    <n v="6000"/>
    <n v="56.596333333333334"/>
    <n v="1348.65"/>
    <n v="3000"/>
    <n v="44.96"/>
    <n v="2171.14"/>
    <n v="4200"/>
    <n v="51.69"/>
    <n v="2171.14"/>
    <n v="4200"/>
    <n v="51.69380952380952"/>
  </r>
  <r>
    <n v="236"/>
    <x v="235"/>
    <x v="23"/>
    <s v="Nagpur"/>
    <n v="19578"/>
    <x v="3"/>
    <n v="2214"/>
    <n v="2072"/>
    <n v="2072"/>
    <n v="3325"/>
    <n v="3178"/>
    <n v="3178"/>
    <n v="3070.1"/>
    <n v="2928.3"/>
    <n v="2928.3"/>
    <n v="4349.2"/>
    <n v="4349.2"/>
    <n v="0.5134552845528455"/>
    <n v="0.93282818532818546"/>
    <n v="0.93282818532818546"/>
    <n v="7.7563909774435984E-3"/>
    <n v="0.26016991818753937"/>
    <n v="0.26016991818753937"/>
    <n v="9.142698934888116E-2"/>
    <n v="0.36762626780043023"/>
    <n v="0.36762626780043023"/>
    <n v="-7.9182378368435502E-2"/>
    <n v="-7.9182378368435502E-2"/>
    <n v="306.24"/>
    <n v="913.6"/>
    <n v="915"/>
    <n v="706.64"/>
    <n v="1509.3"/>
    <n v="1509.3"/>
    <n v="593.21"/>
    <n v="1412.08"/>
    <n v="1412.08"/>
    <n v="1984.11"/>
    <n v="1984.11"/>
    <n v="0.45356583072100304"/>
    <n v="1.1235004378283711"/>
    <n v="1.1202513661202185"/>
    <n v="-0.37006113438242955"/>
    <n v="0.2853839528258133"/>
    <n v="0.2853839528258133"/>
    <n v="-0.24960806459769735"/>
    <n v="0.3738810832247465"/>
    <n v="0.3738810832247465"/>
    <n v="-2.2216510173327049E-2"/>
    <n v="-2.2216510173327049E-2"/>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n v="0.54225786551511412"/>
    <n v="-0.36363636363636365"/>
    <n v="-0.36363636363636365"/>
    <n v="855.72"/>
    <n v="860.25"/>
    <n v="865"/>
    <n v="1100"/>
    <n v="1147.0899999999999"/>
    <n v="1150"/>
    <n v="1056.55"/>
    <n v="1062.31"/>
    <n v="1062.31"/>
    <n v="1484.95"/>
    <n v="1484.95"/>
    <n v="0.51294816061328474"/>
    <n v="0.58650392327811673"/>
    <n v="0.57779190751445086"/>
    <n v="0.17696363636363643"/>
    <n v="0.18978458534203949"/>
    <n v="0.18677391304347823"/>
    <n v="0.22536557664095419"/>
    <n v="0.28473797667347578"/>
    <n v="0.28473797667347578"/>
    <n v="-8.091854944610935E-2"/>
    <n v="-8.091854944610935E-2"/>
    <n v="82"/>
    <n v="56"/>
    <n v="19"/>
    <n v="18"/>
    <n v="19"/>
    <n v="18"/>
    <s v="No star"/>
    <s v="1 star"/>
    <s v="1 star"/>
    <s v="ODF++"/>
    <s v="ODF++"/>
    <s v="ODF++"/>
    <n v="445.14"/>
    <n v="1500"/>
    <n v="29.68"/>
    <n v="500"/>
    <n v="1500"/>
    <n v="33.33"/>
    <n v="1111"/>
    <n v="1500"/>
    <n v="74.069999999999993"/>
    <n v="1294.6600000000001"/>
    <n v="1500"/>
    <n v="86.31"/>
    <n v="3350.79"/>
    <n v="6000"/>
    <n v="55.85"/>
    <n v="1940.03"/>
    <n v="2400"/>
    <n v="0.80834583333333332"/>
    <x v="234"/>
    <n v="1940.03"/>
    <n v="2400"/>
    <n v="0.80834583333333332"/>
    <x v="234"/>
    <n v="1364.79"/>
    <n v="1800"/>
    <n v="0.75821666666666665"/>
    <x v="234"/>
    <n v="1364.79"/>
    <n v="1800"/>
    <n v="0.75821666666666665"/>
    <x v="234"/>
    <n v="700"/>
    <n v="1800"/>
    <n v="0.3888888888888889"/>
    <x v="227"/>
    <n v="700"/>
    <n v="1800"/>
    <n v="0.3888888888888889"/>
    <n v="0.17478937879854775"/>
    <n v="4004.82"/>
    <n v="6000"/>
    <n v="66.75"/>
    <n v="4004.82"/>
    <n v="6000"/>
    <n v="66.747"/>
    <n v="945.14"/>
    <n v="3000"/>
    <n v="31.5"/>
    <n v="2640.03"/>
    <n v="4200"/>
    <n v="62.86"/>
    <n v="2640.03"/>
    <n v="4200"/>
    <n v="62.857857142857142"/>
  </r>
  <r>
    <n v="237"/>
    <x v="236"/>
    <x v="23"/>
    <s v="Nagpur"/>
    <n v="86793"/>
    <x v="1"/>
    <n v="2214"/>
    <n v="2072"/>
    <n v="2072"/>
    <n v="3325"/>
    <n v="3178"/>
    <n v="3178"/>
    <n v="3595.3"/>
    <n v="3469.2"/>
    <n v="3469.2"/>
    <n v="4328.8"/>
    <n v="4328.8"/>
    <n v="0.2815040650406504"/>
    <n v="0.91862451737451734"/>
    <n v="0.91862451737451734"/>
    <n v="-0.14669172932330826"/>
    <n v="0.25090937696664567"/>
    <n v="0.25090937696664567"/>
    <n v="-0.21084471393207804"/>
    <n v="0.14590971982013146"/>
    <n v="0.14590971982013146"/>
    <n v="-8.1641563481796409E-2"/>
    <n v="-8.1641563481796409E-2"/>
    <n v="306.24"/>
    <n v="913.6"/>
    <n v="915"/>
    <n v="706.64"/>
    <n v="1509.3"/>
    <n v="1509.3"/>
    <n v="829.22"/>
    <n v="1623.2"/>
    <n v="1623.2"/>
    <n v="1999.6"/>
    <n v="1999.6"/>
    <n v="1.4071316614420062"/>
    <n v="0.90923817863397538"/>
    <n v="0.90631693989071038"/>
    <n v="4.3190309068266701E-2"/>
    <n v="0.15568806731597432"/>
    <n v="0.15568806731597432"/>
    <n v="-0.1110199946938087"/>
    <n v="7.4593395761458806E-2"/>
    <n v="7.4593395761458806E-2"/>
    <n v="-0.12768553710742145"/>
    <n v="-0.12768553710742145"/>
    <n v="232.44"/>
    <n v="298.10000000000002"/>
    <n v="295"/>
    <n v="421.09"/>
    <n v="522.70000000000005"/>
    <n v="525"/>
    <n v="448.93"/>
    <n v="602.08000000000004"/>
    <n v="602.08000000000004"/>
    <n v="1100"/>
    <n v="1100"/>
    <n v="0.29065565307176044"/>
    <n v="2.6900369003690034"/>
    <n v="2.7288135593220337"/>
    <n v="-0.2875632287634472"/>
    <n v="1.1044576238760282"/>
    <n v="1.0952380952380953"/>
    <n v="-0.33174436994631679"/>
    <n v="0.82699973425458395"/>
    <n v="0.82699973425458395"/>
    <n v="0"/>
    <n v="0"/>
    <n v="855.72"/>
    <n v="860.25"/>
    <n v="865"/>
    <n v="1100"/>
    <n v="1147.0899999999999"/>
    <n v="1150"/>
    <n v="1163.58"/>
    <n v="1243.93"/>
    <n v="1243.93"/>
    <n v="1508.87"/>
    <n v="1508.87"/>
    <n v="0.18522413873697002"/>
    <n v="0.31486195873292638"/>
    <n v="0.30764161849710969"/>
    <n v="-7.7981818181818152E-2"/>
    <n v="-1.3930903416471262E-2"/>
    <n v="-1.6426086956521826E-2"/>
    <n v="-0.12836246755702221"/>
    <n v="-9.0696421824379314E-2"/>
    <n v="-9.0696421824379314E-2"/>
    <n v="-0.25035954058335047"/>
    <n v="-0.25035954058335047"/>
    <n v="85"/>
    <n v="45"/>
    <n v="13"/>
    <n v="12"/>
    <n v="13"/>
    <n v="12"/>
    <s v="No star"/>
    <s v="3 star"/>
    <s v="3 star"/>
    <s v="ODF+"/>
    <s v="ODF++"/>
    <s v="ODF++"/>
    <n v="737.16"/>
    <n v="1500"/>
    <n v="49.14"/>
    <n v="300"/>
    <n v="1500"/>
    <n v="20"/>
    <n v="785.87"/>
    <n v="1500"/>
    <n v="52.39"/>
    <n v="1014.22"/>
    <n v="1500"/>
    <n v="67.61"/>
    <n v="2837.25"/>
    <n v="6000"/>
    <n v="47.29"/>
    <n v="1744.28"/>
    <n v="2400"/>
    <n v="0.72678333333333334"/>
    <x v="235"/>
    <n v="1744.28"/>
    <n v="2400"/>
    <n v="0.72678333333333334"/>
    <x v="235"/>
    <n v="1131.1099999999999"/>
    <n v="1800"/>
    <n v="0.62839444444444437"/>
    <x v="235"/>
    <n v="1131.1099999999999"/>
    <n v="1800"/>
    <n v="0.62839444444444437"/>
    <x v="235"/>
    <n v="1100"/>
    <n v="1800"/>
    <n v="0.61111111111111116"/>
    <x v="228"/>
    <n v="1100"/>
    <n v="1800"/>
    <n v="0.61111111111111116"/>
    <n v="0.27670241158729081"/>
    <n v="3975.39"/>
    <n v="6000"/>
    <n v="66.260000000000005"/>
    <n v="3975.39"/>
    <n v="6000"/>
    <n v="66.256500000000003"/>
    <n v="1037.1600000000001"/>
    <n v="3000"/>
    <n v="34.57"/>
    <n v="2844.28"/>
    <n v="4200"/>
    <n v="67.72"/>
    <n v="2844.28"/>
    <n v="4200"/>
    <n v="67.720952380952383"/>
  </r>
  <r>
    <n v="238"/>
    <x v="237"/>
    <x v="23"/>
    <s v="Nagpur"/>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n v="1500"/>
    <n v="0"/>
    <m/>
    <n v="1500"/>
    <n v="0"/>
    <m/>
    <n v="1500"/>
    <n v="0"/>
    <m/>
    <n v="1500"/>
    <n v="0"/>
    <m/>
    <n v="6000"/>
    <n v="0"/>
    <m/>
    <n v="2400"/>
    <n v="0"/>
    <x v="44"/>
    <m/>
    <n v="2400"/>
    <n v="0"/>
    <x v="44"/>
    <m/>
    <n v="1800"/>
    <n v="0"/>
    <x v="44"/>
    <m/>
    <n v="1800"/>
    <n v="0"/>
    <x v="44"/>
    <m/>
    <n v="1800"/>
    <n v="0"/>
    <x v="44"/>
    <m/>
    <n v="1800"/>
    <n v="0"/>
    <e v="#DIV/0!"/>
    <m/>
    <n v="6000"/>
    <n v="0"/>
    <m/>
    <n v="6000"/>
    <n v="0"/>
    <n v="0"/>
    <n v="3000"/>
    <n v="0"/>
    <n v="0"/>
    <n v="4200"/>
    <n v="0"/>
    <n v="0"/>
    <n v="4200"/>
    <n v="0"/>
  </r>
  <r>
    <n v="239"/>
    <x v="238"/>
    <x v="23"/>
    <s v="Nagpur"/>
    <n v="21840"/>
    <x v="3"/>
    <n v="2214"/>
    <n v="2072"/>
    <n v="2072"/>
    <n v="3325"/>
    <n v="3178"/>
    <n v="3178"/>
    <n v="3070.1"/>
    <n v="2928.3"/>
    <n v="2928.3"/>
    <n v="4349.2"/>
    <n v="4349.2"/>
    <n v="0.21176603432700988"/>
    <n v="0.23308397683397675"/>
    <n v="0.23308397683397675"/>
    <n v="-0.1931278195488722"/>
    <n v="-0.19605097545626185"/>
    <n v="-0.19605097545626185"/>
    <n v="-0.12613595648350218"/>
    <n v="-0.12749718266571058"/>
    <n v="-0.12749718266571058"/>
    <n v="-0.41254713510530672"/>
    <n v="-0.41254713510530672"/>
    <n v="306.24"/>
    <n v="913.6"/>
    <n v="915"/>
    <n v="706.64"/>
    <n v="1509.3"/>
    <n v="1509.3"/>
    <n v="593.21"/>
    <n v="1412.08"/>
    <n v="1412.08"/>
    <n v="1984.11"/>
    <n v="1984.11"/>
    <n v="0.21930512016718903"/>
    <n v="0.3305823117338002"/>
    <n v="0.32854644808743155"/>
    <n v="-0.471583833352202"/>
    <n v="-0.19458026899887371"/>
    <n v="-0.19458026899887371"/>
    <n v="-0.37054331518349326"/>
    <n v="-0.13912809472551133"/>
    <n v="-0.13912809472551133"/>
    <n v="-0.38732227547867815"/>
    <n v="-0.38732227547867815"/>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6.6598887486561037E-2"/>
    <n v="-2.4306887532693947E-2"/>
    <n v="-2.9664739884393027E-2"/>
    <n v="-0.17026363636363634"/>
    <n v="-0.26828757987603408"/>
    <n v="-0.2701391304347826"/>
    <n v="-0.13614121432965778"/>
    <n v="-0.20989165121292272"/>
    <n v="-0.20989165121292272"/>
    <n v="-0.43476884743594058"/>
    <n v="-0.43476884743594058"/>
    <n v="264"/>
    <n v="136"/>
    <n v="327"/>
    <n v="138"/>
    <n v="327"/>
    <n v="138"/>
    <s v="No star"/>
    <s v="No star"/>
    <s v="No star"/>
    <s v="ODF++"/>
    <s v="ODF++"/>
    <s v="ODF++"/>
    <n v="373.4"/>
    <n v="1500"/>
    <n v="24.89"/>
    <n v="500"/>
    <n v="1500"/>
    <n v="33.33"/>
    <n v="896.74"/>
    <n v="1500"/>
    <n v="59.78"/>
    <n v="912.71"/>
    <n v="1500"/>
    <n v="60.85"/>
    <n v="2682.85"/>
    <n v="6000"/>
    <n v="44.71"/>
    <n v="1215.6199999999999"/>
    <n v="2400"/>
    <n v="0.50650833333333334"/>
    <x v="236"/>
    <n v="1215.6199999999999"/>
    <n v="2400"/>
    <n v="0.50650833333333334"/>
    <x v="236"/>
    <n v="839.34"/>
    <n v="1800"/>
    <n v="0.46629999999999999"/>
    <x v="236"/>
    <n v="839.34"/>
    <n v="1800"/>
    <n v="0.46629999999999999"/>
    <x v="236"/>
    <n v="500"/>
    <n v="1800"/>
    <n v="0.27777777777777779"/>
    <x v="229"/>
    <n v="500"/>
    <n v="1800"/>
    <n v="0.27777777777777779"/>
    <n v="0.19569854595980354"/>
    <n v="2554.9499999999998"/>
    <n v="6000"/>
    <n v="42.58"/>
    <n v="2554.9499999999998"/>
    <n v="6000"/>
    <n v="42.582499999999996"/>
    <n v="873.4"/>
    <n v="3000"/>
    <n v="29.11"/>
    <n v="1715.62"/>
    <n v="4200"/>
    <n v="40.85"/>
    <n v="1715.62"/>
    <n v="4200"/>
    <n v="40.848095238095233"/>
  </r>
  <r>
    <n v="240"/>
    <x v="239"/>
    <x v="23"/>
    <s v="Nagpur"/>
    <n v="43267"/>
    <x v="2"/>
    <n v="2214"/>
    <n v="2072"/>
    <n v="2072"/>
    <n v="3325"/>
    <n v="3178"/>
    <n v="3178"/>
    <n v="3400"/>
    <n v="3298.6"/>
    <n v="3298.6"/>
    <n v="4601.3999999999996"/>
    <n v="4601.3999999999996"/>
    <n v="0.72294489611562773"/>
    <n v="1.0110183397683397"/>
    <n v="1.0110183397683397"/>
    <n v="0.14724812030075185"/>
    <n v="0.31114852108244179"/>
    <n v="0.31114852108244179"/>
    <n v="0.12194117647058821"/>
    <n v="0.26321166555508396"/>
    <n v="0.26321166555508396"/>
    <n v="-9.444299561003168E-2"/>
    <n v="-9.444299561003168E-2"/>
    <n v="306.24"/>
    <n v="913.6"/>
    <n v="915"/>
    <n v="706.64"/>
    <n v="1509.3"/>
    <n v="1509.3"/>
    <n v="737.03"/>
    <n v="1543.8"/>
    <n v="1543.8"/>
    <n v="2033.9"/>
    <n v="2033.9"/>
    <n v="1.7879440961337512"/>
    <n v="1.0640542907180386"/>
    <n v="1.0608961748633881"/>
    <n v="0.20822483867315747"/>
    <n v="0.24940038428410527"/>
    <n v="0.24940038428410527"/>
    <n v="0.15840603503249528"/>
    <n v="0.22147946625210524"/>
    <n v="0.22147946625210524"/>
    <n v="-7.2855105954078403E-2"/>
    <n v="-7.2855105954078403E-2"/>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n v="0.92982456140350878"/>
    <n v="0"/>
    <n v="0"/>
    <n v="855.72"/>
    <n v="860.25"/>
    <n v="865"/>
    <n v="1100"/>
    <n v="1147.0899999999999"/>
    <n v="1150"/>
    <n v="1114.93"/>
    <n v="1184.79"/>
    <n v="1184.79"/>
    <n v="1531.86"/>
    <n v="1531.86"/>
    <n v="0.53417005562567188"/>
    <n v="0.37298459750072643"/>
    <n v="0.3654450867052022"/>
    <n v="0.19347272727272721"/>
    <n v="2.9657655458595215E-2"/>
    <n v="2.705217391304339E-2"/>
    <n v="0.17749096355825017"/>
    <n v="-3.1060356687683589E-3"/>
    <n v="-3.1060356687683589E-3"/>
    <n v="-0.22897001031425851"/>
    <n v="-0.22897001031425851"/>
    <n v="34"/>
    <n v="27"/>
    <n v="16"/>
    <n v="15"/>
    <n v="16"/>
    <n v="15"/>
    <s v="No star"/>
    <s v="3 star"/>
    <s v="3 star"/>
    <s v="ODF+"/>
    <s v="ODF++"/>
    <s v="ODF++"/>
    <n v="853.78"/>
    <n v="1500"/>
    <n v="56.92"/>
    <n v="300"/>
    <n v="1500"/>
    <n v="20"/>
    <n v="1348"/>
    <n v="1500"/>
    <n v="89.87"/>
    <n v="1312.82"/>
    <n v="1500"/>
    <n v="87.52"/>
    <n v="3814.6"/>
    <n v="6000"/>
    <n v="63.58"/>
    <n v="1885.72"/>
    <n v="2400"/>
    <n v="0.78571666666666673"/>
    <x v="237"/>
    <n v="1885.72"/>
    <n v="2400"/>
    <n v="0.78571666666666673"/>
    <x v="237"/>
    <n v="1181.1099999999999"/>
    <n v="1800"/>
    <n v="0.65617222222222216"/>
    <x v="237"/>
    <n v="1181.1099999999999"/>
    <n v="1800"/>
    <n v="0.65617222222222216"/>
    <x v="237"/>
    <n v="1100"/>
    <n v="1800"/>
    <n v="0.61111111111111116"/>
    <x v="230"/>
    <n v="1100"/>
    <n v="1800"/>
    <n v="0.61111111111111116"/>
    <n v="0.26398965160565707"/>
    <n v="4166.83"/>
    <n v="6000"/>
    <n v="69.45"/>
    <n v="4166.83"/>
    <n v="6000"/>
    <n v="69.447166666666675"/>
    <n v="1153.78"/>
    <n v="3000"/>
    <n v="38.46"/>
    <n v="2985.72"/>
    <n v="4200"/>
    <n v="71.09"/>
    <n v="2985.72"/>
    <n v="4200"/>
    <n v="71.088571428571427"/>
  </r>
  <r>
    <n v="241"/>
    <x v="240"/>
    <x v="23"/>
    <s v="Nagpur"/>
    <n v="14659"/>
    <x v="3"/>
    <n v="2214"/>
    <n v="2072"/>
    <n v="2072"/>
    <n v="3325"/>
    <n v="3178"/>
    <n v="3178"/>
    <n v="3070.1"/>
    <n v="2928.3"/>
    <n v="2928.3"/>
    <n v="4349.2"/>
    <n v="4349.2"/>
    <n v="0.61799006323396566"/>
    <n v="0.76887548262548266"/>
    <n v="0.76887548262548266"/>
    <n v="7.7362406015037605E-2"/>
    <n v="0.15327564505978608"/>
    <n v="0.15327564505978608"/>
    <n v="0.1668121559558321"/>
    <n v="0.25161697913465148"/>
    <n v="0.25161697913465148"/>
    <n v="-0.15729099604524963"/>
    <n v="-0.15729099604524963"/>
    <n v="306.24"/>
    <n v="913.6"/>
    <n v="915"/>
    <n v="706.64"/>
    <n v="1509.3"/>
    <n v="1509.3"/>
    <n v="593.21"/>
    <n v="1412.08"/>
    <n v="1412.08"/>
    <n v="1984.11"/>
    <n v="1984.11"/>
    <n v="0.79891588296760696"/>
    <n v="0.73084500875656733"/>
    <n v="0.72819672131147539"/>
    <n v="-0.22039510924940567"/>
    <n v="4.7704233750745381E-2"/>
    <n v="4.7704233750745381E-2"/>
    <n v="-7.1323814500767108E-2"/>
    <n v="0.11983740298000116"/>
    <n v="0.11983740298000116"/>
    <n v="-0.20301797783389025"/>
    <n v="-0.20301797783389025"/>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n v="1.4235480743808937"/>
    <n v="0"/>
    <n v="0"/>
    <n v="855.72"/>
    <n v="860.25"/>
    <n v="865"/>
    <n v="1100"/>
    <n v="1147.0899999999999"/>
    <n v="1150"/>
    <n v="1056.55"/>
    <n v="1062.31"/>
    <n v="1062.31"/>
    <n v="1484.95"/>
    <n v="1484.95"/>
    <n v="0.47984153695133908"/>
    <n v="0.14362104039523388"/>
    <n v="0.1373410404624277"/>
    <n v="0.15120909090909085"/>
    <n v="-0.14235151557419207"/>
    <n v="-0.14452173913043481"/>
    <n v="0.19855189058728881"/>
    <n v="-7.3904980655364244E-2"/>
    <n v="-7.3904980655364244E-2"/>
    <n v="-0.33748611064345607"/>
    <n v="-0.33748611064345607"/>
    <n v="57"/>
    <n v="39"/>
    <n v="33"/>
    <n v="29"/>
    <n v="33"/>
    <n v="29"/>
    <s v="1 star"/>
    <s v="3 star"/>
    <s v="3 star"/>
    <s v="ODF+"/>
    <s v="ODF++"/>
    <s v="ODF++"/>
    <n v="550.9"/>
    <n v="1500"/>
    <n v="36.729999999999997"/>
    <n v="500"/>
    <n v="1500"/>
    <n v="33.33"/>
    <n v="1265"/>
    <n v="1500"/>
    <n v="84.33"/>
    <n v="1266.33"/>
    <n v="1500"/>
    <n v="84.42"/>
    <n v="3582.23"/>
    <n v="6000"/>
    <n v="59.7"/>
    <n v="1581.3"/>
    <n v="2400"/>
    <n v="0.65887499999999999"/>
    <x v="238"/>
    <n v="1581.3"/>
    <n v="2400"/>
    <n v="0.65887499999999999"/>
    <x v="238"/>
    <n v="983.8"/>
    <n v="1800"/>
    <n v="0.54655555555555557"/>
    <x v="238"/>
    <n v="983.8"/>
    <n v="1800"/>
    <n v="0.54655555555555557"/>
    <x v="238"/>
    <n v="1100"/>
    <n v="1800"/>
    <n v="0.61111111111111116"/>
    <x v="231"/>
    <n v="1100"/>
    <n v="1800"/>
    <n v="0.61111111111111116"/>
    <n v="0.30012741773098212"/>
    <n v="3665.11"/>
    <n v="6000"/>
    <n v="61.09"/>
    <n v="3665.11"/>
    <n v="6000"/>
    <n v="61.085166666666666"/>
    <n v="1050.9000000000001"/>
    <n v="3000"/>
    <n v="35.03"/>
    <n v="2681.3"/>
    <n v="4200"/>
    <n v="63.84"/>
    <n v="2681.3"/>
    <n v="4200"/>
    <n v="63.840476190476195"/>
  </r>
  <r>
    <n v="242"/>
    <x v="241"/>
    <x v="23"/>
    <s v="Nagpur"/>
    <n v="10436"/>
    <x v="3"/>
    <n v="2214"/>
    <n v="2072"/>
    <n v="2072"/>
    <n v="3325"/>
    <n v="3178"/>
    <n v="3178"/>
    <n v="3070.1"/>
    <n v="2928.3"/>
    <n v="2928.3"/>
    <n v="4349.2"/>
    <n v="4349.2"/>
    <n v="0.76141824751580856"/>
    <n v="0.34836872586872597"/>
    <n v="0.34836872586872597"/>
    <n v="0.17286616541353389"/>
    <n v="-0.12088735053492758"/>
    <n v="-0.12088735053492758"/>
    <n v="0.27024526888374983"/>
    <n v="-4.59242563944951E-2"/>
    <n v="-4.59242563944951E-2"/>
    <n v="-0.35762439069254109"/>
    <n v="-0.35762439069254109"/>
    <n v="306.24"/>
    <n v="913.6"/>
    <n v="915"/>
    <n v="706.64"/>
    <n v="1509.3"/>
    <n v="1509.3"/>
    <n v="593.21"/>
    <n v="1412.08"/>
    <n v="1412.08"/>
    <n v="1984.11"/>
    <n v="1984.11"/>
    <n v="1.9796891327063739"/>
    <n v="0.60389667250437817"/>
    <n v="0.60144262295081963"/>
    <n v="0.29132231404958681"/>
    <n v="-2.9139336116080314E-2"/>
    <n v="-2.9139336116080314E-2"/>
    <n v="0.53824109505908524"/>
    <n v="3.7703246274998589E-2"/>
    <n v="3.7703246274998589E-2"/>
    <n v="-0.26147239820372864"/>
    <n v="-0.2614723982037286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57023325386808776"/>
    <n v="0.19557105492589363"/>
    <n v="0.18900578034682081"/>
    <n v="0.22152727272727279"/>
    <n v="-0.1033920616516576"/>
    <n v="-0.10566086956521738"/>
    <n v="0.27176186645213207"/>
    <n v="-3.1836281311481522E-2"/>
    <n v="-3.1836281311481522E-2"/>
    <n v="-0.3073908212397724"/>
    <n v="-0.3073908212397724"/>
    <n v="32"/>
    <n v="24"/>
    <n v="223"/>
    <n v="108"/>
    <n v="223"/>
    <n v="108"/>
    <s v="No star"/>
    <s v="No star"/>
    <s v="No star"/>
    <s v="ODF+"/>
    <s v="ODF+"/>
    <s v="ODF+"/>
    <n v="912.5"/>
    <n v="1500"/>
    <n v="60.83"/>
    <n v="300"/>
    <n v="1500"/>
    <n v="20"/>
    <n v="1343.6"/>
    <n v="1500"/>
    <n v="89.57"/>
    <n v="1343.68"/>
    <n v="1500"/>
    <n v="89.58"/>
    <n v="3899.78"/>
    <n v="6000"/>
    <n v="65"/>
    <n v="1465.32"/>
    <n v="2400"/>
    <n v="0.61054999999999993"/>
    <x v="239"/>
    <n v="1465.32"/>
    <n v="2400"/>
    <n v="0.61054999999999993"/>
    <x v="239"/>
    <n v="1028.49"/>
    <n v="1800"/>
    <n v="0.57138333333333335"/>
    <x v="239"/>
    <n v="1028.49"/>
    <n v="1800"/>
    <n v="0.57138333333333335"/>
    <x v="239"/>
    <n v="300"/>
    <n v="1800"/>
    <n v="0.16666666666666666"/>
    <x v="232"/>
    <n v="300"/>
    <n v="1800"/>
    <n v="0.16666666666666666"/>
    <n v="0.10737985983348962"/>
    <n v="2793.82"/>
    <n v="6000"/>
    <n v="46.56"/>
    <n v="2793.82"/>
    <n v="6000"/>
    <n v="46.56366666666667"/>
    <n v="1212.5"/>
    <n v="3000"/>
    <n v="40.42"/>
    <n v="1765.32"/>
    <n v="4200"/>
    <n v="42.03"/>
    <n v="1765.32"/>
    <n v="4200"/>
    <n v="42.03142857142857"/>
  </r>
  <r>
    <n v="243"/>
    <x v="242"/>
    <x v="23"/>
    <s v="Nagpur"/>
    <n v="21481"/>
    <x v="3"/>
    <n v="2214"/>
    <n v="2072"/>
    <n v="2072"/>
    <n v="3325"/>
    <n v="3178"/>
    <n v="3178"/>
    <n v="3070.1"/>
    <n v="2928.3"/>
    <n v="2928.3"/>
    <n v="4349.2"/>
    <n v="4349.2"/>
    <n v="0.96115176151761506"/>
    <n v="0.95309845559845563"/>
    <n v="0.95309845559845563"/>
    <n v="0.30586165413533828"/>
    <n v="0.27338577721837637"/>
    <n v="0.27338577721837637"/>
    <n v="0.41428292238037845"/>
    <n v="0.38196906054707508"/>
    <n v="0.38196906054707508"/>
    <n v="-6.9525429964131261E-2"/>
    <n v="-6.9525429964131261E-2"/>
    <n v="306.24"/>
    <n v="913.6"/>
    <n v="915"/>
    <n v="706.64"/>
    <n v="1509.3"/>
    <n v="1509.3"/>
    <n v="593.21"/>
    <n v="1412.08"/>
    <n v="1412.08"/>
    <n v="1984.11"/>
    <n v="1984.11"/>
    <n v="1.9269853709508882"/>
    <n v="0.7610332749562172"/>
    <n v="0.75833879781420777"/>
    <n v="0.26848182950300015"/>
    <n v="6.5977605512489337E-2"/>
    <n v="6.5977605512489337E-2"/>
    <n v="0.51103319229277988"/>
    <n v="0.1393688742847432"/>
    <n v="0.1393688742847432"/>
    <n v="-0.18911753884613242"/>
    <n v="-0.18911753884613242"/>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n v="1.4235480743808937"/>
    <n v="0"/>
    <n v="0"/>
    <n v="855.72"/>
    <n v="860.25"/>
    <n v="865"/>
    <n v="1100"/>
    <n v="1147.0899999999999"/>
    <n v="1150"/>
    <n v="1056.55"/>
    <n v="1062.31"/>
    <n v="1062.31"/>
    <n v="1484.95"/>
    <n v="1484.95"/>
    <n v="0.46532744355630351"/>
    <n v="0.5552920662598082"/>
    <n v="0.54675144508670526"/>
    <n v="0.13991818181818189"/>
    <n v="0.16637752922612886"/>
    <n v="0.16342608695652178"/>
    <n v="0.18679664947233934"/>
    <n v="0.25946286865415946"/>
    <n v="0.25946286865415946"/>
    <n v="-9.8999966328832609E-2"/>
    <n v="-9.8999966328832609E-2"/>
    <n v="13"/>
    <n v="10"/>
    <n v="18"/>
    <n v="17"/>
    <n v="18"/>
    <n v="17"/>
    <s v="1 star"/>
    <s v="3 star"/>
    <s v="3 star"/>
    <s v="ODF++"/>
    <s v="ODF++"/>
    <s v="ODF++"/>
    <n v="896.36"/>
    <n v="1500"/>
    <n v="59.76"/>
    <n v="700"/>
    <n v="1500"/>
    <n v="46.67"/>
    <n v="1491.71"/>
    <n v="1500"/>
    <n v="99.45"/>
    <n v="1253.9100000000001"/>
    <n v="1500"/>
    <n v="83.59"/>
    <n v="4341.99"/>
    <n v="6000"/>
    <n v="72.37"/>
    <n v="1608.88"/>
    <n v="2400"/>
    <n v="0.67036666666666667"/>
    <x v="240"/>
    <n v="1608.88"/>
    <n v="2400"/>
    <n v="0.67036666666666667"/>
    <x v="240"/>
    <n v="1337.94"/>
    <n v="1800"/>
    <n v="0.74330000000000007"/>
    <x v="240"/>
    <n v="1337.94"/>
    <n v="1800"/>
    <n v="0.74330000000000007"/>
    <x v="240"/>
    <n v="1100"/>
    <n v="1800"/>
    <n v="0.61111111111111116"/>
    <x v="233"/>
    <n v="1100"/>
    <n v="1800"/>
    <n v="0.61111111111111116"/>
    <n v="0.2718183660256695"/>
    <n v="4046.82"/>
    <n v="6000"/>
    <n v="67.45"/>
    <n v="4046.82"/>
    <n v="6000"/>
    <n v="67.447000000000003"/>
    <n v="1596.36"/>
    <n v="3000"/>
    <n v="53.21"/>
    <n v="2708.88"/>
    <n v="4200"/>
    <n v="64.5"/>
    <n v="2708.88"/>
    <n v="4200"/>
    <n v="64.497142857142862"/>
  </r>
  <r>
    <n v="244"/>
    <x v="243"/>
    <x v="23"/>
    <s v="Nagpur"/>
    <n v="14606"/>
    <x v="3"/>
    <n v="2214"/>
    <n v="2072"/>
    <n v="2072"/>
    <n v="3325"/>
    <n v="3178"/>
    <n v="3178"/>
    <n v="3070.1"/>
    <n v="2928.3"/>
    <n v="2928.3"/>
    <n v="4349.2"/>
    <n v="4349.2"/>
    <n v="1.2733559168925024"/>
    <n v="1.1050723938223939"/>
    <n v="1.1050723938223939"/>
    <n v="0.51374736842105262"/>
    <n v="0.37247010698552552"/>
    <n v="0.37247010698552552"/>
    <n v="0.63942868310478496"/>
    <n v="0.48950244168971752"/>
    <n v="0.48950244168971752"/>
    <n v="2.8763910604249561E-3"/>
    <n v="2.8763910604249561E-3"/>
    <n v="306.24"/>
    <n v="913.6"/>
    <n v="915"/>
    <n v="706.64"/>
    <n v="1509.3"/>
    <n v="1509.3"/>
    <n v="593.21"/>
    <n v="1412.08"/>
    <n v="1412.08"/>
    <n v="1984.11"/>
    <n v="1984.11"/>
    <n v="3.0218129571577848"/>
    <n v="1.1283712784588442"/>
    <n v="1.1251147540983606"/>
    <n v="0.74295256424770761"/>
    <n v="0.28833233949513026"/>
    <n v="0.28833233949513026"/>
    <n v="1.076229328568298"/>
    <n v="0.37703246274998592"/>
    <n v="0.37703246274998592"/>
    <n v="-1.9973690974794685E-2"/>
    <n v="-1.9973690974794685E-2"/>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n v="1.4235480743808937"/>
    <n v="0"/>
    <n v="0"/>
    <n v="855.72"/>
    <n v="860.25"/>
    <n v="865"/>
    <n v="1100"/>
    <n v="1147.0899999999999"/>
    <n v="1150"/>
    <n v="1056.55"/>
    <n v="1062.31"/>
    <n v="1062.31"/>
    <n v="1484.95"/>
    <n v="1484.95"/>
    <n v="0.50196325900995642"/>
    <n v="0.53121766928218539"/>
    <n v="0.52280924855491329"/>
    <n v="0.1684181818181818"/>
    <n v="0.1483231481400763"/>
    <n v="0.14541739130434783"/>
    <n v="0.21646869528181351"/>
    <n v="0.23996761773870159"/>
    <n v="0.23996761773870159"/>
    <n v="-0.11294656385736895"/>
    <n v="-0.11294656385736895"/>
    <n v="3"/>
    <n v="3"/>
    <n v="4"/>
    <n v="4"/>
    <n v="4"/>
    <n v="4"/>
    <s v="3 star"/>
    <s v="3 star"/>
    <s v="3 star"/>
    <s v="ODF++"/>
    <s v="ODF++"/>
    <s v="ODF++"/>
    <n v="1231.6400000000001"/>
    <n v="1500"/>
    <n v="82.11"/>
    <n v="1100"/>
    <n v="1500"/>
    <n v="73.33"/>
    <n v="1416.3"/>
    <n v="1500"/>
    <n v="94.42"/>
    <n v="1285.26"/>
    <n v="1500"/>
    <n v="85.68"/>
    <n v="5033.21"/>
    <n v="6000"/>
    <n v="83.89"/>
    <n v="1944.48"/>
    <n v="2400"/>
    <n v="0.81020000000000003"/>
    <x v="241"/>
    <n v="1944.48"/>
    <n v="2400"/>
    <n v="0.81020000000000003"/>
    <x v="241"/>
    <n v="1317.23"/>
    <n v="1800"/>
    <n v="0.73179444444444441"/>
    <x v="241"/>
    <n v="1317.23"/>
    <n v="1800"/>
    <n v="0.73179444444444441"/>
    <x v="241"/>
    <n v="1100"/>
    <n v="1800"/>
    <n v="0.61111111111111116"/>
    <x v="234"/>
    <n v="1100"/>
    <n v="1800"/>
    <n v="0.61111111111111116"/>
    <n v="0.25219466677060143"/>
    <n v="4361.71"/>
    <n v="6000"/>
    <n v="72.7"/>
    <n v="4361.71"/>
    <n v="6000"/>
    <n v="72.695166666666665"/>
    <n v="2331.64"/>
    <n v="3000"/>
    <n v="77.72"/>
    <n v="3044.48"/>
    <n v="4200"/>
    <n v="72.489999999999995"/>
    <n v="3044.48"/>
    <n v="4200"/>
    <n v="72.487619047619049"/>
  </r>
  <r>
    <n v="245"/>
    <x v="244"/>
    <x v="23"/>
    <s v="Nagpur"/>
    <n v="6987"/>
    <x v="3"/>
    <n v="2214"/>
    <n v="2072"/>
    <n v="2072"/>
    <n v="3325"/>
    <n v="3178"/>
    <n v="3178"/>
    <n v="3070.1"/>
    <n v="2928.3"/>
    <n v="2928.3"/>
    <n v="4349.2"/>
    <n v="4349.2"/>
    <n v="0.69323396567299012"/>
    <n v="0.91952220077220082"/>
    <n v="0.91952220077220082"/>
    <n v="0.12746466165413539"/>
    <n v="0.25149465072372562"/>
    <n v="0.25149465072372562"/>
    <n v="0.22107423210970337"/>
    <n v="0.35821124884745409"/>
    <n v="0.35821124884745409"/>
    <n v="-8.5521475213832396E-2"/>
    <n v="-8.5521475213832396E-2"/>
    <n v="306.24"/>
    <n v="913.6"/>
    <n v="915"/>
    <n v="706.64"/>
    <n v="1509.3"/>
    <n v="1509.3"/>
    <n v="593.21"/>
    <n v="1412.08"/>
    <n v="1412.08"/>
    <n v="1984.11"/>
    <n v="1984.11"/>
    <n v="1.4004702194357366"/>
    <n v="1.2046738178633978"/>
    <n v="1.2013005464480875"/>
    <n v="4.0303407675761377E-2"/>
    <n v="0.3345193135890811"/>
    <n v="0.3345193135890811"/>
    <n v="0.23922388361625724"/>
    <n v="0.42639935414424124"/>
    <n v="0.42639935414424124"/>
    <n v="1.516044977345014E-2"/>
    <n v="1.516044977345014E-2"/>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n v="0.54225786551511412"/>
    <n v="-0.36363636363636365"/>
    <n v="-0.36363636363636365"/>
    <n v="855.72"/>
    <n v="860.25"/>
    <n v="865"/>
    <n v="1100"/>
    <n v="1147.0899999999999"/>
    <n v="1150"/>
    <n v="1056.55"/>
    <n v="1062.31"/>
    <n v="1062.31"/>
    <n v="1484.95"/>
    <n v="1484.95"/>
    <n v="0.43703547889496563"/>
    <n v="0.46825922696890432"/>
    <n v="0.46019653179190745"/>
    <n v="0.11790909090909095"/>
    <n v="0.10110802116660421"/>
    <n v="9.8321739130434724E-2"/>
    <n v="0.16388244758885059"/>
    <n v="0.18898438308968193"/>
    <n v="0.18898438308968193"/>
    <n v="-0.14941917236270588"/>
    <n v="-0.14941917236270588"/>
    <n v="38"/>
    <n v="29"/>
    <n v="21"/>
    <n v="20"/>
    <n v="21"/>
    <n v="20"/>
    <s v="No star"/>
    <s v="1 star"/>
    <s v="1 star"/>
    <s v="ODF++"/>
    <s v="ODF++"/>
    <s v="ODF++"/>
    <n v="735.12"/>
    <n v="1500"/>
    <n v="49.01"/>
    <n v="500"/>
    <n v="1500"/>
    <n v="33.33"/>
    <n v="1284"/>
    <n v="1500"/>
    <n v="85.6"/>
    <n v="1229.7"/>
    <n v="1500"/>
    <n v="81.98"/>
    <n v="3748.82"/>
    <n v="6000"/>
    <n v="62.48"/>
    <n v="2014.19"/>
    <n v="2400"/>
    <n v="0.83924583333333336"/>
    <x v="242"/>
    <n v="2014.19"/>
    <n v="2400"/>
    <n v="0.83924583333333336"/>
    <x v="242"/>
    <n v="1263.07"/>
    <n v="1800"/>
    <n v="0.70170555555555547"/>
    <x v="242"/>
    <n v="1263.07"/>
    <n v="1800"/>
    <n v="0.70170555555555547"/>
    <x v="242"/>
    <n v="700"/>
    <n v="1800"/>
    <n v="0.3888888888888889"/>
    <x v="235"/>
    <n v="700"/>
    <n v="1800"/>
    <n v="0.3888888888888889"/>
    <n v="0.17600100572003269"/>
    <n v="3977.25"/>
    <n v="6000"/>
    <n v="66.290000000000006"/>
    <n v="3977.25"/>
    <n v="6000"/>
    <n v="66.287499999999994"/>
    <n v="1235.1199999999999"/>
    <n v="3000"/>
    <n v="41.17"/>
    <n v="2714.19"/>
    <n v="4200"/>
    <n v="64.62"/>
    <n v="2714.19"/>
    <n v="4200"/>
    <n v="64.623571428571424"/>
  </r>
  <r>
    <n v="246"/>
    <x v="245"/>
    <x v="23"/>
    <s v="Nagpur"/>
    <n v="8777"/>
    <x v="3"/>
    <n v="2214"/>
    <n v="2072"/>
    <n v="2072"/>
    <n v="3325"/>
    <n v="3178"/>
    <n v="3178"/>
    <n v="3070.1"/>
    <n v="2928.3"/>
    <n v="2928.3"/>
    <n v="4349.2"/>
    <n v="4349.2"/>
    <n v="0.65875790424570901"/>
    <n v="1.0292084942084945"/>
    <n v="1.0292084942084945"/>
    <n v="0.10450827067669166"/>
    <n v="0.32300818124606684"/>
    <n v="0.32300818124606684"/>
    <n v="0.19621184977688019"/>
    <n v="0.43582283236007247"/>
    <n v="0.43582283236007247"/>
    <n v="-3.3265887979398369E-2"/>
    <n v="-3.3265887979398369E-2"/>
    <n v="306.24"/>
    <n v="913.6"/>
    <n v="915"/>
    <n v="706.64"/>
    <n v="1509.3"/>
    <n v="1509.3"/>
    <n v="593.21"/>
    <n v="1412.08"/>
    <n v="1412.08"/>
    <n v="1984.11"/>
    <n v="1984.11"/>
    <n v="2.6208202716823403"/>
    <n v="1.1176116462346761"/>
    <n v="1.1143715846994537"/>
    <n v="0.56917242160081505"/>
    <n v="0.28181938647054938"/>
    <n v="0.28181938647054938"/>
    <n v="0.86922000640582564"/>
    <n v="0.37007110078749095"/>
    <n v="0.37007110078749095"/>
    <n v="-2.4928053384136874E-2"/>
    <n v="-2.4928053384136874E-2"/>
    <n v="232.44"/>
    <n v="298.10000000000002"/>
    <n v="295"/>
    <n v="421.09"/>
    <n v="522.70000000000005"/>
    <n v="525"/>
    <n v="365.77"/>
    <n v="453.88"/>
    <n v="453.88"/>
    <n v="1100"/>
    <n v="1100"/>
    <n v="0.29065565307176044"/>
    <n v="2.6900369003690034"/>
    <n v="2.7288135593220337"/>
    <n v="-0.2875632287634472"/>
    <n v="1.1044576238760282"/>
    <n v="1.0952380952380953"/>
    <n v="-0.17981245044700217"/>
    <n v="1.4235480743808937"/>
    <n v="1.4235480743808937"/>
    <n v="0"/>
    <n v="0"/>
    <n v="855.72"/>
    <n v="860.25"/>
    <n v="865"/>
    <n v="1100"/>
    <n v="1147.0899999999999"/>
    <n v="1150"/>
    <n v="1056.55"/>
    <n v="1062.31"/>
    <n v="1062.31"/>
    <n v="1484.95"/>
    <n v="1484.95"/>
    <n v="0.40260832982751366"/>
    <n v="0.35991862830572496"/>
    <n v="0.352450867052023"/>
    <n v="9.1127272727272737E-2"/>
    <n v="1.9858947423480263E-2"/>
    <n v="1.7278260869565121E-2"/>
    <n v="0.13599924281860779"/>
    <n v="0.10125104724609572"/>
    <n v="0.10125104724609572"/>
    <n v="-0.21218222835785727"/>
    <n v="-0.21218222835785727"/>
    <n v="44"/>
    <n v="32"/>
    <n v="9"/>
    <n v="8"/>
    <n v="9"/>
    <n v="8"/>
    <s v="No star"/>
    <s v="3 star"/>
    <s v="3 star"/>
    <s v="ODF+"/>
    <s v="ODF++"/>
    <s v="ODF++"/>
    <n v="1108.8399999999999"/>
    <n v="1500"/>
    <n v="73.92"/>
    <n v="300"/>
    <n v="1500"/>
    <n v="20"/>
    <n v="1063.4000000000001"/>
    <n v="1500"/>
    <n v="70.89"/>
    <n v="1200.24"/>
    <n v="1500"/>
    <n v="80.02"/>
    <n v="3672.49"/>
    <n v="6000"/>
    <n v="61.21"/>
    <n v="1934.65"/>
    <n v="2400"/>
    <n v="0.80610416666666673"/>
    <x v="243"/>
    <n v="1934.65"/>
    <n v="2400"/>
    <n v="0.80610416666666673"/>
    <x v="243"/>
    <n v="1169.8699999999999"/>
    <n v="1800"/>
    <n v="0.64992777777777777"/>
    <x v="243"/>
    <n v="1169.8699999999999"/>
    <n v="1800"/>
    <n v="0.64992777777777777"/>
    <x v="243"/>
    <n v="1100"/>
    <n v="1800"/>
    <n v="0.61111111111111116"/>
    <x v="236"/>
    <n v="1100"/>
    <n v="1800"/>
    <n v="0.61111111111111116"/>
    <n v="0.2616232055026495"/>
    <n v="4204.5200000000004"/>
    <n v="6000"/>
    <n v="70.08"/>
    <n v="4204.5200000000004"/>
    <n v="6000"/>
    <n v="70.075333333333347"/>
    <n v="1408.84"/>
    <n v="3000"/>
    <n v="46.96"/>
    <n v="3034.65"/>
    <n v="4200"/>
    <n v="72.25"/>
    <n v="3034.65"/>
    <n v="4200"/>
    <n v="72.253571428571433"/>
  </r>
  <r>
    <n v="247"/>
    <x v="246"/>
    <x v="23"/>
    <s v="Nagpur"/>
    <n v="2405665"/>
    <x v="4"/>
    <n v="2214"/>
    <n v="2072"/>
    <n v="2072"/>
    <n v="3325"/>
    <n v="3178"/>
    <n v="3178"/>
    <n v="4176.7"/>
    <n v="4089.2"/>
    <n v="4089.2"/>
    <n v="4089.2"/>
    <n v="4089.2"/>
    <n v="0.96253839205058733"/>
    <n v="0.79625000000000001"/>
    <n v="0.79625000000000001"/>
    <n v="0.30678496240601516"/>
    <n v="0.17112334801762114"/>
    <n v="0.17112334801762114"/>
    <n v="4.0309335121028703E-2"/>
    <n v="-8.9839088330235725E-2"/>
    <n v="-8.9839088330235725E-2"/>
    <n v="-8.9839088330235725E-2"/>
    <n v="-8.9839088330235725E-2"/>
    <n v="306.24"/>
    <n v="913.6"/>
    <n v="915"/>
    <n v="706.64"/>
    <n v="1509.3"/>
    <n v="1509.3"/>
    <n v="1129.3"/>
    <n v="1955.8"/>
    <n v="1955.8"/>
    <n v="1955.8"/>
    <n v="1955.8"/>
    <n v="2.9444553291536049"/>
    <n v="1.0423708406304728"/>
    <n v="1.0392459016393443"/>
    <n v="0.70942771425336815"/>
    <n v="0.23627509441462938"/>
    <n v="0.23627509441462938"/>
    <n v="6.9644912777827056E-2"/>
    <n v="-4.5960732181204556E-2"/>
    <n v="-4.5960732181204556E-2"/>
    <n v="-4.5960732181204556E-2"/>
    <n v="-4.5960732181204556E-2"/>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n v="-0.31506849315068491"/>
    <n v="-0.31506849315068491"/>
    <n v="-0.31506849315068491"/>
    <n v="855.72"/>
    <n v="860.25"/>
    <n v="865"/>
    <n v="1100"/>
    <n v="1147.0899999999999"/>
    <n v="1150"/>
    <n v="1120.1199999999999"/>
    <n v="1403.44"/>
    <n v="1403.44"/>
    <n v="1403.44"/>
    <n v="1403.44"/>
    <n v="0.49945075491983343"/>
    <n v="0.57618134263295562"/>
    <n v="0.56752601156069371"/>
    <n v="0.16646363636363629"/>
    <n v="0.18204325728582776"/>
    <n v="0.17905217391304354"/>
    <n v="0.14551119522908262"/>
    <n v="-3.3866784472439126E-2"/>
    <n v="-3.3866784472439126E-2"/>
    <n v="-3.3866784472439126E-2"/>
    <n v="-3.3866784472439126E-2"/>
    <n v="18"/>
    <n v="5"/>
    <n v="23"/>
    <n v="7"/>
    <n v="23"/>
    <n v="7"/>
    <s v="No star"/>
    <s v="No star"/>
    <s v="No star"/>
    <s v="ODF++"/>
    <s v="ODF++"/>
    <s v="ODF++"/>
    <n v="1207.95"/>
    <n v="1500"/>
    <n v="80.53"/>
    <n v="500"/>
    <n v="1500"/>
    <n v="33.33"/>
    <n v="1354"/>
    <n v="1500"/>
    <n v="90.27"/>
    <n v="1283.1099999999999"/>
    <n v="1500"/>
    <n v="85.54"/>
    <n v="4345.0600000000004"/>
    <n v="6000"/>
    <n v="72.42"/>
    <n v="1865.91"/>
    <n v="2400"/>
    <n v="0.77746250000000006"/>
    <x v="244"/>
    <n v="1865.91"/>
    <n v="2400"/>
    <n v="0.77746250000000006"/>
    <x v="244"/>
    <n v="1355.91"/>
    <n v="1800"/>
    <n v="0.75328333333333342"/>
    <x v="244"/>
    <n v="1355.91"/>
    <n v="1800"/>
    <n v="0.75328333333333342"/>
    <x v="244"/>
    <n v="500"/>
    <n v="1800"/>
    <n v="0.27777777777777779"/>
    <x v="237"/>
    <n v="500"/>
    <n v="1800"/>
    <n v="0.27777777777777779"/>
    <n v="0.13434251430076066"/>
    <n v="3721.83"/>
    <n v="6000"/>
    <n v="62.03"/>
    <n v="3721.83"/>
    <n v="6000"/>
    <n v="62.030499999999996"/>
    <n v="1707.95"/>
    <n v="3000"/>
    <n v="56.93"/>
    <n v="2365.91"/>
    <n v="4200"/>
    <n v="56.33"/>
    <n v="2365.91"/>
    <n v="4200"/>
    <n v="56.331190476190471"/>
  </r>
  <r>
    <n v="248"/>
    <x v="247"/>
    <x v="23"/>
    <s v="Nagpur"/>
    <n v="21127"/>
    <x v="3"/>
    <n v="2214"/>
    <n v="2072"/>
    <n v="2072"/>
    <n v="3325"/>
    <n v="3178"/>
    <n v="3178"/>
    <n v="3070.1"/>
    <n v="2928.3"/>
    <n v="2928.3"/>
    <n v="4349.2"/>
    <n v="4349.2"/>
    <n v="1.0877145438121048"/>
    <n v="1.0023069498069497"/>
    <n v="1.0023069498069497"/>
    <n v="0.39013533834586461"/>
    <n v="0.30546884833228438"/>
    <n v="0.30546884833228438"/>
    <n v="0.50555356503045501"/>
    <n v="0.4167878974148822"/>
    <n v="0.4167878974148822"/>
    <n v="-4.6082038075968015E-2"/>
    <n v="-4.6082038075968015E-2"/>
    <n v="306.24"/>
    <n v="913.6"/>
    <n v="915"/>
    <n v="706.64"/>
    <n v="1509.3"/>
    <n v="1509.3"/>
    <n v="593.21"/>
    <n v="1412.08"/>
    <n v="1412.08"/>
    <n v="1984.11"/>
    <n v="1984.11"/>
    <n v="2.2113375130616513"/>
    <n v="0.96860770577933442"/>
    <n v="0.96559562841530056"/>
    <n v="0.39171289482621996"/>
    <n v="0.19162525674153583"/>
    <n v="0.19162525674153583"/>
    <n v="0.65782775071222666"/>
    <n v="0.27366721432213476"/>
    <n v="0.27366721432213476"/>
    <n v="-9.3538160686655436E-2"/>
    <n v="-9.3538160686655436E-2"/>
    <n v="232.44"/>
    <n v="298.10000000000002"/>
    <n v="295"/>
    <n v="421.09"/>
    <n v="522.70000000000005"/>
    <n v="525"/>
    <n v="365.77"/>
    <n v="453.88"/>
    <n v="453.88"/>
    <n v="1100"/>
    <n v="1100"/>
    <n v="2.871966959215281"/>
    <n v="2.6900369003690034"/>
    <n v="2.7288135593220337"/>
    <n v="1.1373103137096583"/>
    <n v="1.1044576238760282"/>
    <n v="1.0952380952380953"/>
    <n v="1.4605626486589935"/>
    <n v="1.4235480743808937"/>
    <n v="1.4235480743808937"/>
    <n v="0"/>
    <n v="0"/>
    <n v="855.72"/>
    <n v="860.25"/>
    <n v="865"/>
    <n v="1100"/>
    <n v="1147.0899999999999"/>
    <n v="1150"/>
    <n v="1056.55"/>
    <n v="1062.31"/>
    <n v="1062.31"/>
    <n v="1484.95"/>
    <n v="1484.95"/>
    <n v="0.56214649651755244"/>
    <n v="0.45336820691659402"/>
    <n v="0.44538728323699422"/>
    <n v="0.21523636363636361"/>
    <n v="8.9940632382812233E-2"/>
    <n v="8.718260869565217E-2"/>
    <n v="0.26521224740902"/>
    <n v="0.17692575613521483"/>
    <n v="0.17692575613521483"/>
    <n v="-0.15804572544530121"/>
    <n v="-0.15804572544530121"/>
    <n v="7"/>
    <n v="6"/>
    <n v="12"/>
    <n v="11"/>
    <n v="12"/>
    <n v="11"/>
    <s v="3 star"/>
    <s v="3 star"/>
    <s v="3 star"/>
    <s v="ODF+"/>
    <s v="ODF++"/>
    <s v="ODF++"/>
    <n v="983.44"/>
    <n v="1500"/>
    <n v="65.56"/>
    <n v="900"/>
    <n v="1500"/>
    <n v="60"/>
    <n v="1402"/>
    <n v="1500"/>
    <n v="93.47"/>
    <n v="1336.76"/>
    <n v="1500"/>
    <n v="89.12"/>
    <n v="4622.2"/>
    <n v="6000"/>
    <n v="77.040000000000006"/>
    <n v="1798.52"/>
    <n v="2400"/>
    <n v="0.74938333333333329"/>
    <x v="245"/>
    <n v="1798.52"/>
    <n v="2400"/>
    <n v="0.74938333333333329"/>
    <x v="245"/>
    <n v="1250.26"/>
    <n v="1800"/>
    <n v="0.69458888888888892"/>
    <x v="245"/>
    <n v="1250.26"/>
    <n v="1800"/>
    <n v="0.69458888888888892"/>
    <x v="245"/>
    <n v="1100"/>
    <n v="1800"/>
    <n v="0.61111111111111116"/>
    <x v="238"/>
    <n v="1100"/>
    <n v="1800"/>
    <n v="0.61111111111111116"/>
    <n v="0.26513818520143273"/>
    <n v="4148.78"/>
    <n v="6000"/>
    <n v="69.150000000000006"/>
    <n v="4148.78"/>
    <n v="6000"/>
    <n v="69.146333333333331"/>
    <n v="1883.44"/>
    <n v="3000"/>
    <n v="62.78"/>
    <n v="2898.52"/>
    <n v="4200"/>
    <n v="69.010000000000005"/>
    <n v="2898.52"/>
    <n v="4200"/>
    <n v="69.012380952380951"/>
  </r>
  <r>
    <n v="249"/>
    <x v="248"/>
    <x v="23"/>
    <s v="Nagpur"/>
    <n v="11156"/>
    <x v="3"/>
    <n v="2214"/>
    <n v="2072"/>
    <n v="2072"/>
    <n v="3325"/>
    <n v="3178"/>
    <n v="3178"/>
    <n v="3070.1"/>
    <n v="2928.3"/>
    <n v="2928.3"/>
    <n v="4349.2"/>
    <n v="4349.2"/>
    <n v="0.37816621499548336"/>
    <n v="0.25751930501930498"/>
    <n v="0.25751930501930498"/>
    <n v="-8.2327819548872111E-2"/>
    <n v="-0.18011957205789808"/>
    <n v="-0.18011957205789808"/>
    <n v="-6.1366079280804177E-3"/>
    <n v="-0.11020728750469563"/>
    <n v="-0.11020728750469563"/>
    <n v="-0.40090591373126089"/>
    <n v="-0.40090591373126089"/>
    <n v="306.24"/>
    <n v="913.6"/>
    <n v="915"/>
    <n v="706.64"/>
    <n v="1509.3"/>
    <n v="1509.3"/>
    <n v="593.21"/>
    <n v="1412.08"/>
    <n v="1412.08"/>
    <n v="1984.11"/>
    <n v="1984.11"/>
    <n v="1.0712839602925808"/>
    <n v="0.49825963222416803"/>
    <n v="0.49596721311475406"/>
    <n v="-0.10235763613721278"/>
    <n v="-9.3082886106141932E-2"/>
    <n v="-9.3082886106141932E-2"/>
    <n v="6.9284064665126863E-2"/>
    <n v="-3.0642739788113976E-2"/>
    <n v="-3.0642739788113976E-2"/>
    <n v="-0.31011385457459517"/>
    <n v="-0.3101138545745951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4028186790071519"/>
    <n v="8.8950886370241192E-2"/>
    <n v="8.2971098265895937E-2"/>
    <n v="9.1290909090909159E-2"/>
    <n v="-0.18335091405207957"/>
    <n v="-0.18541739130434784"/>
    <n v="0.136169608631868"/>
    <n v="-0.11817642684338844"/>
    <n v="-0.11817642684338844"/>
    <n v="-0.36915721068049434"/>
    <n v="-0.36915721068049434"/>
    <n v="147"/>
    <n v="93"/>
    <n v="305"/>
    <n v="130"/>
    <n v="305"/>
    <n v="130"/>
    <s v="No star"/>
    <s v="No star"/>
    <s v="No star"/>
    <s v="ODF+"/>
    <s v="ODF+"/>
    <s v="ODF+"/>
    <n v="634.30999999999995"/>
    <n v="1500"/>
    <n v="42.29"/>
    <n v="300"/>
    <n v="1500"/>
    <n v="20"/>
    <n v="916.54"/>
    <n v="1500"/>
    <n v="61.1"/>
    <n v="1200.42"/>
    <n v="1500"/>
    <n v="80.03"/>
    <n v="3051.26"/>
    <n v="6000"/>
    <n v="50.85"/>
    <n v="1368.81"/>
    <n v="2400"/>
    <n v="0.57033749999999994"/>
    <x v="246"/>
    <n v="1368.81"/>
    <n v="2400"/>
    <n v="0.57033749999999994"/>
    <x v="246"/>
    <n v="936.77"/>
    <n v="1800"/>
    <n v="0.52042777777777782"/>
    <x v="246"/>
    <n v="936.77"/>
    <n v="1800"/>
    <n v="0.52042777777777782"/>
    <x v="246"/>
    <n v="300"/>
    <n v="1800"/>
    <n v="0.16666666666666666"/>
    <x v="239"/>
    <n v="300"/>
    <n v="1800"/>
    <n v="0.16666666666666666"/>
    <n v="0.11513751256917845"/>
    <n v="2605.58"/>
    <n v="6000"/>
    <n v="43.43"/>
    <n v="2605.58"/>
    <n v="6000"/>
    <n v="43.426333333333332"/>
    <n v="934.31"/>
    <n v="3000"/>
    <n v="31.14"/>
    <n v="1668.81"/>
    <n v="4200"/>
    <n v="39.729999999999997"/>
    <n v="1668.81"/>
    <n v="4200"/>
    <n v="39.73357142857143"/>
  </r>
  <r>
    <n v="250"/>
    <x v="249"/>
    <x v="23"/>
    <s v="Nagpur"/>
    <n v="22310"/>
    <x v="3"/>
    <n v="2214"/>
    <n v="2072"/>
    <n v="2072"/>
    <n v="3325"/>
    <n v="3178"/>
    <n v="3178"/>
    <n v="3070.1"/>
    <n v="2928.3"/>
    <n v="2928.3"/>
    <n v="4349.2"/>
    <n v="4349.2"/>
    <n v="0.9361291779584463"/>
    <n v="0.70083494208494213"/>
    <n v="0.70083494208494213"/>
    <n v="0.28920000000000007"/>
    <n v="0.10891441157960985"/>
    <n v="0.10891441157960985"/>
    <n v="0.39623790756001442"/>
    <n v="0.20347300481508038"/>
    <n v="0.20347300481508038"/>
    <n v="-0.18970615285569753"/>
    <n v="-0.18970615285569753"/>
    <n v="306.24"/>
    <n v="913.6"/>
    <n v="915"/>
    <n v="706.64"/>
    <n v="1509.3"/>
    <n v="1509.3"/>
    <n v="593.21"/>
    <n v="1412.08"/>
    <n v="1412.08"/>
    <n v="1984.11"/>
    <n v="1984.11"/>
    <n v="2.2187173458725185"/>
    <n v="1.1162653239929947"/>
    <n v="1.1130273224043716"/>
    <n v="0.39491112872183864"/>
    <n v="0.28100443914397411"/>
    <n v="0.28100443914397411"/>
    <n v="0.66163753139697579"/>
    <n v="0.36920004532321127"/>
    <n v="0.36920004532321127"/>
    <n v="-2.5547978690697505E-2"/>
    <n v="-2.5547978690697505E-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54827513672696682"/>
    <n v="0.26789886660854406"/>
    <n v="0.26093641618497115"/>
    <n v="0.20444545454545462"/>
    <n v="-4.9150458987524855E-2"/>
    <n v="-5.1556521739130404E-2"/>
    <n v="0.25397756850125425"/>
    <n v="2.6734192467358957E-2"/>
    <n v="2.6734192467358957E-2"/>
    <n v="-0.26549042055288058"/>
    <n v="-0.26549042055288058"/>
    <n v="16"/>
    <n v="13"/>
    <n v="44"/>
    <n v="35"/>
    <n v="44"/>
    <n v="35"/>
    <s v="1 star"/>
    <s v="No star"/>
    <s v="No star"/>
    <s v="ODF+"/>
    <s v="ODF++"/>
    <s v="ODF++"/>
    <n v="985.7"/>
    <n v="1500"/>
    <n v="65.709999999999994"/>
    <n v="500"/>
    <n v="1500"/>
    <n v="33.33"/>
    <n v="1476"/>
    <n v="1500"/>
    <n v="98.4"/>
    <n v="1324.89"/>
    <n v="1500"/>
    <n v="88.33"/>
    <n v="4286.59"/>
    <n v="6000"/>
    <n v="71.44"/>
    <n v="1933.42"/>
    <n v="2400"/>
    <n v="0.80559166666666671"/>
    <x v="247"/>
    <n v="1933.42"/>
    <n v="2400"/>
    <n v="0.80559166666666671"/>
    <x v="247"/>
    <n v="1090.71"/>
    <n v="1800"/>
    <n v="0.60594999999999999"/>
    <x v="247"/>
    <n v="1090.71"/>
    <n v="1800"/>
    <n v="0.60594999999999999"/>
    <x v="247"/>
    <n v="500"/>
    <n v="1800"/>
    <n v="0.27777777777777779"/>
    <x v="240"/>
    <n v="500"/>
    <n v="1800"/>
    <n v="0.27777777777777779"/>
    <n v="0.14187898857306624"/>
    <n v="3524.13"/>
    <n v="6000"/>
    <n v="58.74"/>
    <n v="3524.13"/>
    <n v="6000"/>
    <n v="58.735500000000009"/>
    <n v="1485.7"/>
    <n v="3000"/>
    <n v="49.52"/>
    <n v="2433.42"/>
    <n v="4200"/>
    <n v="57.94"/>
    <n v="2433.42"/>
    <n v="4200"/>
    <n v="57.938571428571429"/>
  </r>
  <r>
    <n v="251"/>
    <x v="250"/>
    <x v="23"/>
    <s v="Nagpur"/>
    <n v="32498"/>
    <x v="2"/>
    <n v="2214"/>
    <n v="2072"/>
    <n v="2072"/>
    <n v="3325"/>
    <n v="3178"/>
    <n v="3178"/>
    <n v="3400"/>
    <n v="3298.6"/>
    <n v="3298.6"/>
    <n v="4601.3999999999996"/>
    <n v="4601.3999999999996"/>
    <n v="0.56685185185185194"/>
    <n v="0.37002413127413131"/>
    <n v="0.37002413127413131"/>
    <n v="4.3311278195488787E-2"/>
    <n v="-0.10676840780365007"/>
    <n v="-0.10676840780365007"/>
    <n v="2.0297058823529477E-2"/>
    <n v="-0.13942581701327833"/>
    <n v="-0.13942581701327833"/>
    <n v="-0.38308123614552086"/>
    <n v="-0.38308123614552086"/>
    <n v="306.24"/>
    <n v="913.6"/>
    <n v="915"/>
    <n v="706.64"/>
    <n v="1509.3"/>
    <n v="1509.3"/>
    <n v="737.03"/>
    <n v="1543.8"/>
    <n v="1543.8"/>
    <n v="2033.9"/>
    <n v="2033.9"/>
    <n v="0.74542842215256"/>
    <n v="0.46002626970227678"/>
    <n v="0.45779234972677607"/>
    <n v="-0.24357522925393413"/>
    <n v="-0.11622606506327426"/>
    <n v="-0.11622606506327426"/>
    <n v="-0.27476493494158988"/>
    <n v="-0.13597616271537755"/>
    <n v="-0.13597616271537755"/>
    <n v="-0.344176213186489"/>
    <n v="-0.344176213186489"/>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48587154676763422"/>
    <n v="0.16805579773321713"/>
    <n v="0.1616416184971099"/>
    <n v="0.15590000000000001"/>
    <n v="-0.12402688542311403"/>
    <n v="-0.12624347826086951"/>
    <n v="0.1404213717453113"/>
    <n v="-0.1519003367685412"/>
    <n v="-0.1519003367685412"/>
    <n v="-0.34405232854177265"/>
    <n v="-0.34405232854177265"/>
    <n v="59"/>
    <n v="46"/>
    <n v="130"/>
    <n v="79"/>
    <n v="130"/>
    <n v="79"/>
    <s v="No star"/>
    <s v="1 star"/>
    <s v="1 star"/>
    <s v="ODF+"/>
    <s v="ODF+"/>
    <s v="ODF+"/>
    <n v="534.52"/>
    <n v="1500"/>
    <n v="35.630000000000003"/>
    <n v="300"/>
    <n v="1500"/>
    <n v="20"/>
    <n v="1363"/>
    <n v="1500"/>
    <n v="90.87"/>
    <n v="1271.49"/>
    <n v="1500"/>
    <n v="84.77"/>
    <n v="3469.01"/>
    <n v="6000"/>
    <n v="57.82"/>
    <n v="1333.88"/>
    <n v="2400"/>
    <n v="0.55578333333333341"/>
    <x v="248"/>
    <n v="1333.88"/>
    <n v="2400"/>
    <n v="0.55578333333333341"/>
    <x v="248"/>
    <n v="1004.82"/>
    <n v="1800"/>
    <n v="0.55823333333333336"/>
    <x v="248"/>
    <n v="1004.82"/>
    <n v="1800"/>
    <n v="0.55823333333333336"/>
    <x v="248"/>
    <n v="500"/>
    <n v="1800"/>
    <n v="0.27777777777777779"/>
    <x v="241"/>
    <n v="500"/>
    <n v="1800"/>
    <n v="0.27777777777777779"/>
    <n v="0.176137584590075"/>
    <n v="2838.69"/>
    <n v="6000"/>
    <n v="47.31"/>
    <n v="2838.69"/>
    <n v="6000"/>
    <n v="47.311500000000002"/>
    <n v="834.52"/>
    <n v="3000"/>
    <n v="27.82"/>
    <n v="1833.88"/>
    <n v="4200"/>
    <n v="43.66"/>
    <n v="1833.88"/>
    <n v="4200"/>
    <n v="43.663809523809526"/>
  </r>
  <r>
    <n v="252"/>
    <x v="251"/>
    <x v="23"/>
    <s v="Nagpur"/>
    <n v="53971"/>
    <x v="1"/>
    <n v="2214"/>
    <n v="2072"/>
    <n v="2072"/>
    <n v="3325"/>
    <n v="3178"/>
    <n v="3178"/>
    <n v="3595.3"/>
    <n v="3469.2"/>
    <n v="3469.2"/>
    <n v="4328.8"/>
    <n v="4328.8"/>
    <n v="0.78568654019873541"/>
    <n v="0.92115830115830111"/>
    <n v="0.92115830115830111"/>
    <n v="0.18902556390977451"/>
    <n v="0.25256135934550028"/>
    <n v="0.25256135934550028"/>
    <n v="9.9632854003838353E-2"/>
    <n v="0.14742303701141476"/>
    <n v="0.14742303701141476"/>
    <n v="-8.0428756237294466E-2"/>
    <n v="-8.0428756237294466E-2"/>
    <n v="306.24"/>
    <n v="913.6"/>
    <n v="915"/>
    <n v="706.64"/>
    <n v="1509.3"/>
    <n v="1509.3"/>
    <n v="829.22"/>
    <n v="1623.2"/>
    <n v="1623.2"/>
    <n v="1999.6"/>
    <n v="1999.6"/>
    <n v="2.7140478056426334"/>
    <n v="0.81476576182136606"/>
    <n v="0.81198907103825135"/>
    <n v="0.60957488961847639"/>
    <n v="9.850261710726832E-2"/>
    <n v="9.850261710726832E-2"/>
    <n v="0.37163840717782987"/>
    <n v="2.1420650566781656E-2"/>
    <n v="2.1420650566781656E-2"/>
    <n v="-0.17084916983396675"/>
    <n v="-0.17084916983396675"/>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n v="0.82699973425458395"/>
    <n v="0"/>
    <n v="0"/>
    <n v="855.72"/>
    <n v="860.25"/>
    <n v="865"/>
    <n v="1100"/>
    <n v="1147.0899999999999"/>
    <n v="1150"/>
    <n v="1163.58"/>
    <n v="1243.93"/>
    <n v="1243.93"/>
    <n v="1508.87"/>
    <n v="1508.87"/>
    <n v="0.39751320525405515"/>
    <n v="0.42129613484452205"/>
    <n v="0.41349132947976885"/>
    <n v="8.7163636363636457E-2"/>
    <n v="6.5888465595550616E-2"/>
    <n v="6.3191304347826147E-2"/>
    <n v="2.7759157084171423E-2"/>
    <n v="-1.7090993866214328E-2"/>
    <n v="-1.7090993866214328E-2"/>
    <n v="-0.18967836858046078"/>
    <n v="-0.18967836858046078"/>
    <n v="16"/>
    <n v="16"/>
    <n v="12"/>
    <n v="11"/>
    <n v="12"/>
    <n v="11"/>
    <s v="No star"/>
    <s v="3 star"/>
    <s v="3 star"/>
    <s v="ODF++"/>
    <s v="ODF++"/>
    <s v="ODF++"/>
    <n v="1137.3900000000001"/>
    <n v="1500"/>
    <n v="75.83"/>
    <n v="500"/>
    <n v="1500"/>
    <n v="33.33"/>
    <n v="1120.24"/>
    <n v="1500"/>
    <n v="74.680000000000007"/>
    <n v="1195.8800000000001"/>
    <n v="1500"/>
    <n v="79.73"/>
    <n v="3953.51"/>
    <n v="6000"/>
    <n v="65.89"/>
    <n v="1657.97"/>
    <n v="2400"/>
    <n v="0.69082083333333333"/>
    <x v="249"/>
    <n v="1657.97"/>
    <n v="2400"/>
    <n v="0.69082083333333333"/>
    <x v="249"/>
    <n v="1222.67"/>
    <n v="1800"/>
    <n v="0.6792611111111112"/>
    <x v="249"/>
    <n v="1222.67"/>
    <n v="1800"/>
    <n v="0.6792611111111112"/>
    <x v="249"/>
    <n v="1100"/>
    <n v="1800"/>
    <n v="0.61111111111111116"/>
    <x v="242"/>
    <n v="1100"/>
    <n v="1800"/>
    <n v="0.61111111111111116"/>
    <n v="0.27633747337111619"/>
    <n v="3980.64"/>
    <n v="6000"/>
    <n v="66.34"/>
    <n v="3980.64"/>
    <n v="6000"/>
    <n v="66.344000000000008"/>
    <n v="1637.39"/>
    <n v="3000"/>
    <n v="54.58"/>
    <n v="2757.97"/>
    <n v="4200"/>
    <n v="65.67"/>
    <n v="2757.97"/>
    <n v="4200"/>
    <n v="65.665952380952376"/>
  </r>
  <r>
    <n v="253"/>
    <x v="252"/>
    <x v="23"/>
    <s v="Nagpur"/>
    <n v="54148"/>
    <x v="1"/>
    <n v="2214"/>
    <n v="2072"/>
    <n v="2072"/>
    <n v="3325"/>
    <n v="3178"/>
    <n v="3178"/>
    <n v="3595.3"/>
    <n v="3469.2"/>
    <n v="3469.2"/>
    <n v="4328.8"/>
    <n v="4328.8"/>
    <n v="0.93123757904245719"/>
    <n v="0.69411196911196904"/>
    <n v="0.69411196911196904"/>
    <n v="0.28594285714285722"/>
    <n v="0.10453115166771548"/>
    <n v="0.10453115166771548"/>
    <n v="0.18926376102133341"/>
    <n v="1.1818286636688574E-2"/>
    <n v="1.1818286636688574E-2"/>
    <n v="-0.18910552578081694"/>
    <n v="-0.18910552578081694"/>
    <n v="306.24"/>
    <n v="913.6"/>
    <n v="915"/>
    <n v="706.64"/>
    <n v="1509.3"/>
    <n v="1509.3"/>
    <n v="829.22"/>
    <n v="1623.2"/>
    <n v="1623.2"/>
    <n v="1999.6"/>
    <n v="1999.6"/>
    <n v="2.5268416927899682"/>
    <n v="0.84177977232924694"/>
    <n v="0.83896174863387984"/>
    <n v="0.52844446960262648"/>
    <n v="0.11485456834294053"/>
    <n v="0.11485456834294053"/>
    <n v="0.30250114565495273"/>
    <n v="3.6625184820108451E-2"/>
    <n v="3.6625184820108451E-2"/>
    <n v="-0.15850670134026798"/>
    <n v="-0.15850670134026798"/>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53269761136820448"/>
    <n v="0.54321418192385929"/>
    <n v="0.53473988439306352"/>
    <n v="0.19232727272727268"/>
    <n v="0.15731982669188996"/>
    <n v="0.15439130434782605"/>
    <n v="0.12717647261039208"/>
    <n v="6.7222432130425253E-2"/>
    <n v="6.7222432130425253E-2"/>
    <n v="-0.12016939829143661"/>
    <n v="-0.12016939829143661"/>
    <n v="8"/>
    <n v="8"/>
    <n v="31"/>
    <n v="25"/>
    <n v="31"/>
    <n v="25"/>
    <s v="No star"/>
    <s v="No star"/>
    <s v="No star"/>
    <s v="ODF++"/>
    <s v="ODF++"/>
    <s v="ODF++"/>
    <n v="1080.06"/>
    <n v="1500"/>
    <n v="72"/>
    <n v="500"/>
    <n v="1500"/>
    <n v="33.33"/>
    <n v="1384.15"/>
    <n v="1500"/>
    <n v="92.28"/>
    <n v="1311.56"/>
    <n v="1500"/>
    <n v="87.44"/>
    <n v="4275.76"/>
    <n v="6000"/>
    <n v="71.260000000000005"/>
    <n v="1682.65"/>
    <n v="2400"/>
    <n v="0.70110416666666675"/>
    <x v="250"/>
    <n v="1682.65"/>
    <n v="2400"/>
    <n v="0.70110416666666675"/>
    <x v="250"/>
    <n v="1327.55"/>
    <n v="1800"/>
    <n v="0.73752777777777778"/>
    <x v="250"/>
    <n v="1327.55"/>
    <n v="1800"/>
    <n v="0.73752777777777778"/>
    <x v="250"/>
    <n v="500"/>
    <n v="1800"/>
    <n v="0.27777777777777779"/>
    <x v="243"/>
    <n v="500"/>
    <n v="1800"/>
    <n v="0.27777777777777779"/>
    <n v="0.14244202609537918"/>
    <n v="3510.2"/>
    <n v="6000"/>
    <n v="58.5"/>
    <n v="3510.2"/>
    <n v="6000"/>
    <n v="58.50333333333333"/>
    <n v="1580.06"/>
    <n v="3000"/>
    <n v="52.67"/>
    <n v="2182.65"/>
    <n v="4200"/>
    <n v="51.97"/>
    <n v="2182.65"/>
    <n v="4200"/>
    <n v="51.967857142857142"/>
  </r>
  <r>
    <n v="254"/>
    <x v="253"/>
    <x v="23"/>
    <s v="Nagpur"/>
    <n v="37667"/>
    <x v="2"/>
    <n v="2214"/>
    <n v="2072"/>
    <n v="2072"/>
    <n v="3325"/>
    <n v="3178"/>
    <n v="3178"/>
    <n v="3400"/>
    <n v="3298.6"/>
    <n v="3298.6"/>
    <n v="4601.3999999999996"/>
    <n v="4601.3999999999996"/>
    <n v="0.66718157181571813"/>
    <n v="0.75289575289575295"/>
    <n v="0.75289575289575295"/>
    <n v="0.11011729323308267"/>
    <n v="0.14285714285714285"/>
    <n v="0.14285714285714285"/>
    <n v="8.5629411764705843E-2"/>
    <n v="0.10107318256229919"/>
    <n v="0.10107318256229919"/>
    <n v="-0.21067501195288385"/>
    <n v="-0.21067501195288385"/>
    <n v="306.24"/>
    <n v="913.6"/>
    <n v="915"/>
    <n v="706.64"/>
    <n v="1509.3"/>
    <n v="1509.3"/>
    <n v="737.03"/>
    <n v="1543.8"/>
    <n v="1543.8"/>
    <n v="2033.9"/>
    <n v="2033.9"/>
    <n v="1.3774490595611286"/>
    <n v="0.78812390542907185"/>
    <n v="0.78538797814207661"/>
    <n v="3.0326616098720796E-2"/>
    <n v="8.2375935864308067E-2"/>
    <n v="8.2375935864308067E-2"/>
    <n v="-1.2156899990502318E-2"/>
    <n v="5.8187589065941285E-2"/>
    <n v="5.8187589065941285E-2"/>
    <n v="-0.19679925266728943"/>
    <n v="-0.19679925266728943"/>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42149301173280984"/>
    <n v="0.50930543446672494"/>
    <n v="0.50101734104046258"/>
    <n v="0.10581818181818189"/>
    <n v="0.13189026144417632"/>
    <n v="0.12902608695652185"/>
    <n v="9.1010197949647084E-2"/>
    <n v="9.587353033026963E-2"/>
    <n v="9.587353033026963E-2"/>
    <n v="-0.15241601712950256"/>
    <n v="-0.15241601712950256"/>
    <n v="40"/>
    <n v="33"/>
    <n v="43"/>
    <n v="38"/>
    <n v="43"/>
    <n v="38"/>
    <s v="No star"/>
    <s v="1 star"/>
    <s v="1 star"/>
    <s v="ODF++"/>
    <s v="ODF++"/>
    <s v="ODF++"/>
    <n v="728.07"/>
    <n v="1500"/>
    <n v="48.54"/>
    <n v="500"/>
    <n v="1500"/>
    <n v="33.33"/>
    <n v="1246.67"/>
    <n v="1500"/>
    <n v="83.11"/>
    <n v="1216.4000000000001"/>
    <n v="1500"/>
    <n v="81.09"/>
    <n v="3691.14"/>
    <n v="6000"/>
    <n v="61.52"/>
    <n v="1633.63"/>
    <n v="2400"/>
    <n v="0.68067916666666672"/>
    <x v="251"/>
    <n v="1633.63"/>
    <n v="2400"/>
    <n v="0.68067916666666672"/>
    <x v="251"/>
    <n v="1298.3800000000001"/>
    <n v="1800"/>
    <n v="0.72132222222222231"/>
    <x v="251"/>
    <n v="1298.3800000000001"/>
    <n v="1800"/>
    <n v="0.72132222222222231"/>
    <x v="251"/>
    <n v="700"/>
    <n v="1800"/>
    <n v="0.3888888888888889"/>
    <x v="244"/>
    <n v="700"/>
    <n v="1800"/>
    <n v="0.3888888888888889"/>
    <n v="0.19273127753303965"/>
    <n v="3632"/>
    <n v="6000"/>
    <n v="60.53"/>
    <n v="3632"/>
    <n v="6000"/>
    <n v="60.533333333333331"/>
    <n v="1228.07"/>
    <n v="3000"/>
    <n v="40.94"/>
    <n v="2333.63"/>
    <n v="4200"/>
    <n v="55.56"/>
    <n v="2333.63"/>
    <n v="4200"/>
    <n v="55.562619047619052"/>
  </r>
  <r>
    <n v="255"/>
    <x v="254"/>
    <x v="24"/>
    <s v="Nagpur"/>
    <n v="42822"/>
    <x v="2"/>
    <n v="2214"/>
    <n v="2072"/>
    <n v="2072"/>
    <n v="3325"/>
    <n v="3178"/>
    <n v="3178"/>
    <n v="3400"/>
    <n v="3298.6"/>
    <n v="3298.6"/>
    <n v="4601.3999999999996"/>
    <n v="4601.3999999999996"/>
    <n v="0.18511743450767837"/>
    <n v="0.64396718146718157"/>
    <n v="0.64396718146718157"/>
    <n v="-0.21087218045112785"/>
    <n v="7.1837633731906922E-2"/>
    <n v="7.1837633731906922E-2"/>
    <n v="-0.2282794117647059"/>
    <n v="3.2650215242830377E-2"/>
    <n v="3.2650215242830377E-2"/>
    <n v="-0.25972530099534913"/>
    <n v="-0.25972530099534913"/>
    <n v="306.24"/>
    <n v="913.6"/>
    <n v="915"/>
    <n v="706.64"/>
    <n v="1509.3"/>
    <n v="1509.3"/>
    <n v="737.03"/>
    <n v="1543.8"/>
    <n v="1543.8"/>
    <n v="2033.9"/>
    <n v="2033.9"/>
    <n v="0.84404388714733547"/>
    <n v="0.91104422066549917"/>
    <n v="0.90812021857923508"/>
    <n v="-0.20083776746292306"/>
    <n v="0.15678128933942895"/>
    <n v="0.15678128933942895"/>
    <n v="-0.23378966934860176"/>
    <n v="0.13093017230211174"/>
    <n v="0.13093017230211174"/>
    <n v="-0.14158513201239001"/>
    <n v="-0.14158513201239001"/>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26107839012761191"/>
    <n v="0.34888695146759674"/>
    <n v="0.34147976878612729"/>
    <n v="-1.8972727272727172E-2"/>
    <n v="1.1585838948992835E-2"/>
    <n v="9.0260869565218348E-3"/>
    <n v="-3.2109639170172073E-2"/>
    <n v="-2.0602807248541813E-2"/>
    <n v="-2.0602807248541813E-2"/>
    <n v="-0.24250257856462068"/>
    <n v="-0.24250257856462068"/>
    <n v="171"/>
    <n v="93"/>
    <n v="63"/>
    <n v="54"/>
    <n v="63"/>
    <n v="54"/>
    <s v="No star"/>
    <s v="No star"/>
    <s v="No star"/>
    <s v="ODF+"/>
    <s v="ODF++"/>
    <s v="ODF++"/>
    <n v="564.72"/>
    <n v="1500"/>
    <n v="37.65"/>
    <n v="300"/>
    <n v="1500"/>
    <n v="20"/>
    <n v="680"/>
    <n v="1500"/>
    <n v="45.33"/>
    <n v="1079.1300000000001"/>
    <n v="1500"/>
    <n v="71.94"/>
    <n v="2623.85"/>
    <n v="6000"/>
    <n v="43.73"/>
    <n v="1745.93"/>
    <n v="2400"/>
    <n v="0.7274708333333334"/>
    <x v="252"/>
    <n v="1745.93"/>
    <n v="2400"/>
    <n v="0.7274708333333334"/>
    <x v="252"/>
    <n v="1160.3800000000001"/>
    <n v="1800"/>
    <n v="0.64465555555555565"/>
    <x v="252"/>
    <n v="1160.3800000000001"/>
    <n v="1800"/>
    <n v="0.64465555555555565"/>
    <x v="252"/>
    <n v="500"/>
    <n v="1800"/>
    <n v="0.27777777777777779"/>
    <x v="245"/>
    <n v="500"/>
    <n v="1800"/>
    <n v="0.27777777777777779"/>
    <n v="0.14678683615653348"/>
    <n v="3406.3"/>
    <n v="6000"/>
    <n v="56.77"/>
    <n v="3406.3"/>
    <n v="6000"/>
    <n v="56.771666666666661"/>
    <n v="864.72"/>
    <n v="3000"/>
    <n v="28.82"/>
    <n v="2245.9299999999998"/>
    <n v="4200"/>
    <n v="53.47"/>
    <n v="2245.9299999999998"/>
    <n v="4200"/>
    <n v="53.474523809523809"/>
  </r>
  <r>
    <n v="256"/>
    <x v="255"/>
    <x v="24"/>
    <s v="Nagpur"/>
    <n v="5634"/>
    <x v="3"/>
    <n v="2214"/>
    <n v="2072"/>
    <n v="2072"/>
    <n v="3325"/>
    <n v="3178"/>
    <n v="3178"/>
    <n v="3070.1"/>
    <n v="2928.3"/>
    <n v="2928.3"/>
    <n v="4349.2"/>
    <n v="4349.2"/>
    <n v="8.8121047877145392E-2"/>
    <n v="0.18576254826254832"/>
    <n v="0.18576254826254832"/>
    <n v="-0.2754586466165414"/>
    <n v="-0.22690371302706103"/>
    <n v="-0.22690371302706103"/>
    <n v="-0.21530243314550015"/>
    <n v="-0.1609807738278182"/>
    <n v="-0.1609807738278182"/>
    <n v="-0.43509151108249788"/>
    <n v="-0.43509151108249788"/>
    <n v="306.24"/>
    <n v="913.6"/>
    <n v="915"/>
    <n v="706.64"/>
    <n v="1509.3"/>
    <n v="1509.3"/>
    <n v="593.21"/>
    <n v="1412.08"/>
    <n v="1412.08"/>
    <n v="1984.11"/>
    <n v="1984.11"/>
    <n v="0.30058124346917453"/>
    <n v="0.41563047285464089"/>
    <n v="0.41346448087431686"/>
    <n v="-0.43636080606815347"/>
    <n v="-0.14309945007619429"/>
    <n v="-0.14309945007619429"/>
    <n v="-0.3285851553412788"/>
    <n v="-8.4102883689309391E-2"/>
    <n v="-8.4102883689309391E-2"/>
    <n v="-0.34816114025936062"/>
    <n v="-0.34816114025936062"/>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17236946664796896"/>
    <n v="3.8593432141819819E-3"/>
    <n v="-1.6531791907513872E-3"/>
    <n v="-8.7981818181818161E-2"/>
    <n v="-0.24716456424517683"/>
    <n v="-0.24906956521739126"/>
    <n v="-5.0475604562017821E-2"/>
    <n v="-0.18708286658320067"/>
    <n v="-0.18708286658320067"/>
    <n v="-0.4184517997238964"/>
    <n v="-0.4184517997238964"/>
    <n v="339"/>
    <n v="155"/>
    <n v="361"/>
    <n v="145"/>
    <n v="361"/>
    <n v="145"/>
    <s v="No star"/>
    <s v="No star"/>
    <s v="No star"/>
    <s v="ODF"/>
    <s v="ODF+"/>
    <s v="ODF+"/>
    <n v="398.29"/>
    <n v="1500"/>
    <n v="26.55"/>
    <n v="200"/>
    <n v="1500"/>
    <n v="13.33"/>
    <n v="807.58"/>
    <n v="1500"/>
    <n v="53.84"/>
    <n v="1003.22"/>
    <n v="1500"/>
    <n v="66.88"/>
    <n v="2409.1"/>
    <n v="6000"/>
    <n v="40.15"/>
    <n v="1293.32"/>
    <n v="2400"/>
    <n v="0.53888333333333327"/>
    <x v="253"/>
    <n v="1293.32"/>
    <n v="2400"/>
    <n v="0.53888333333333327"/>
    <x v="253"/>
    <n v="863.57"/>
    <n v="1800"/>
    <n v="0.47976111111111114"/>
    <x v="253"/>
    <n v="863.57"/>
    <n v="1800"/>
    <n v="0.47976111111111114"/>
    <x v="253"/>
    <n v="300"/>
    <n v="1800"/>
    <n v="0.16666666666666666"/>
    <x v="246"/>
    <n v="300"/>
    <n v="1800"/>
    <n v="0.16666666666666666"/>
    <n v="0.12210509178232731"/>
    <n v="2456.9"/>
    <n v="6000"/>
    <n v="40.950000000000003"/>
    <n v="2456.9"/>
    <n v="6000"/>
    <n v="40.948333333333338"/>
    <n v="598.29"/>
    <n v="3000"/>
    <n v="19.940000000000001"/>
    <n v="1593.32"/>
    <n v="4200"/>
    <n v="37.94"/>
    <n v="1593.32"/>
    <n v="4200"/>
    <n v="37.936190476190475"/>
  </r>
  <r>
    <n v="257"/>
    <x v="256"/>
    <x v="24"/>
    <s v="Nagpur"/>
    <n v="19288"/>
    <x v="3"/>
    <n v="2214"/>
    <n v="2072"/>
    <n v="2072"/>
    <n v="3325"/>
    <n v="3178"/>
    <n v="3178"/>
    <n v="3070.1"/>
    <n v="2928.3"/>
    <n v="2928.3"/>
    <n v="4349.2"/>
    <n v="4349.2"/>
    <n v="0.37535230352303534"/>
    <n v="0.67388513513513515"/>
    <n v="0.67388513513513515"/>
    <n v="-8.420150375939843E-2"/>
    <n v="9.1343612334801746E-2"/>
    <n v="9.1343612334801746E-2"/>
    <n v="-8.1658577896484511E-3"/>
    <n v="0.18440392036335065"/>
    <n v="0.18440392036335065"/>
    <n v="-0.20254529568656301"/>
    <n v="-0.20254529568656301"/>
    <n v="306.24"/>
    <n v="913.6"/>
    <n v="915"/>
    <n v="706.64"/>
    <n v="1509.3"/>
    <n v="1509.3"/>
    <n v="593.21"/>
    <n v="1412.08"/>
    <n v="1412.08"/>
    <n v="1984.11"/>
    <n v="1984.11"/>
    <n v="1.0733085161964471"/>
    <n v="0.93250875656742549"/>
    <n v="0.92955191256830594"/>
    <n v="-0.10148024453752977"/>
    <n v="0.16977406744848605"/>
    <n v="0.16977406744848605"/>
    <n v="7.032922573793414E-2"/>
    <n v="0.2503115970766529"/>
    <n v="0.2503115970766529"/>
    <n v="-0.11016022297150861"/>
    <n v="-0.11016022297150861"/>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57419483008460703"/>
    <n v="0.39814007555943037"/>
    <n v="0.39046242774566475"/>
    <n v="0.22460909090909084"/>
    <n v="4.8522783739724074E-2"/>
    <n v="4.5869565217391307E-2"/>
    <n v="0.27497042260186455"/>
    <n v="0.13220246444070005"/>
    <n v="0.13220246444070005"/>
    <n v="-0.19004006868918147"/>
    <n v="-0.19004006868918147"/>
    <n v="151"/>
    <n v="96"/>
    <n v="48"/>
    <n v="38"/>
    <n v="48"/>
    <n v="38"/>
    <s v="No star"/>
    <s v="No star"/>
    <s v="No star"/>
    <s v="ODF+"/>
    <s v="ODF++"/>
    <s v="ODF++"/>
    <n v="634.92999999999995"/>
    <n v="1500"/>
    <n v="42.33"/>
    <n v="300"/>
    <n v="1500"/>
    <n v="20"/>
    <n v="763.04"/>
    <n v="1500"/>
    <n v="50.87"/>
    <n v="1347.07"/>
    <n v="1500"/>
    <n v="89.8"/>
    <n v="3045.03"/>
    <n v="6000"/>
    <n v="50.75"/>
    <n v="1765.54"/>
    <n v="2400"/>
    <n v="0.73564166666666664"/>
    <x v="254"/>
    <n v="1765.54"/>
    <n v="2400"/>
    <n v="0.73564166666666664"/>
    <x v="254"/>
    <n v="1202.75"/>
    <n v="1800"/>
    <n v="0.66819444444444442"/>
    <x v="254"/>
    <n v="1202.75"/>
    <n v="1800"/>
    <n v="0.66819444444444442"/>
    <x v="254"/>
    <n v="500"/>
    <n v="1800"/>
    <n v="0.27777777777777779"/>
    <x v="247"/>
    <n v="500"/>
    <n v="1800"/>
    <n v="0.27777777777777779"/>
    <n v="0.14416326201096216"/>
    <n v="3468.29"/>
    <n v="6000"/>
    <n v="57.8"/>
    <n v="3468.29"/>
    <n v="6000"/>
    <n v="57.804833333333328"/>
    <n v="934.93"/>
    <n v="3000"/>
    <n v="31.16"/>
    <n v="2265.54"/>
    <n v="4200"/>
    <n v="53.94"/>
    <n v="2265.54"/>
    <n v="4200"/>
    <n v="53.941428571428574"/>
  </r>
  <r>
    <n v="258"/>
    <x v="257"/>
    <x v="24"/>
    <s v="Nagpur"/>
    <n v="101805"/>
    <x v="0"/>
    <n v="2214"/>
    <n v="2072"/>
    <n v="2072"/>
    <n v="3325"/>
    <n v="3178"/>
    <n v="3178"/>
    <n v="3878.5"/>
    <n v="3782.7"/>
    <n v="3782.7"/>
    <n v="4344.1000000000004"/>
    <n v="4344.1000000000004"/>
    <n v="0.54296747967479675"/>
    <n v="0.59057432432432433"/>
    <n v="0.59057432432432433"/>
    <n v="2.7407518796992512E-2"/>
    <n v="3.7026431718061699E-2"/>
    <n v="3.7026431718061699E-2"/>
    <n v="-0.11921361351037769"/>
    <n v="-0.12875194966558273"/>
    <n v="-0.12875194966558273"/>
    <n v="-0.24134573329343251"/>
    <n v="-0.24134573329343251"/>
    <n v="306.24"/>
    <n v="913.6"/>
    <n v="915"/>
    <n v="706.64"/>
    <n v="1509.3"/>
    <n v="1509.3"/>
    <n v="948.15"/>
    <n v="1786.5"/>
    <n v="1786.5"/>
    <n v="2014.9"/>
    <n v="2014.9"/>
    <n v="1.4786442006269589"/>
    <n v="0.68744527145359025"/>
    <n v="0.68486338797814217"/>
    <n v="7.4182044605456757E-2"/>
    <n v="2.1433777247730827E-2"/>
    <n v="2.1433777247730827E-2"/>
    <n v="-0.1994304698623636"/>
    <n v="-0.13705569549398261"/>
    <n v="-0.13705569549398261"/>
    <n v="-0.23487517990967294"/>
    <n v="-0.23487517990967294"/>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n v="-0.23255207134195943"/>
    <n v="-0.50980392156862742"/>
    <n v="-0.50980392156862742"/>
    <n v="855.72"/>
    <n v="860.25"/>
    <n v="865"/>
    <n v="1100"/>
    <n v="1147.0899999999999"/>
    <n v="1150"/>
    <n v="1201.1099999999999"/>
    <n v="1344.7"/>
    <n v="1344.7"/>
    <n v="1496.04"/>
    <n v="1496.04"/>
    <n v="0.33346188005422323"/>
    <n v="0.45775065387968611"/>
    <n v="0.44974566473988437"/>
    <n v="3.7336363636363577E-2"/>
    <n v="9.3227209721992221E-2"/>
    <n v="9.0460869565217372E-2"/>
    <n v="-4.9987095270208365E-2"/>
    <n v="-6.7427679036216312E-2"/>
    <n v="-6.7427679036216312E-2"/>
    <n v="-0.16176706505173657"/>
    <n v="-0.16176706505173657"/>
    <n v="92"/>
    <n v="26"/>
    <n v="96"/>
    <n v="27"/>
    <n v="96"/>
    <n v="27"/>
    <s v="No star"/>
    <s v="No star"/>
    <s v="No star"/>
    <s v="ODF+"/>
    <s v="ODF++"/>
    <s v="ODF++"/>
    <n v="759.06"/>
    <n v="1500"/>
    <n v="50.6"/>
    <n v="300"/>
    <n v="1500"/>
    <n v="20"/>
    <n v="1216"/>
    <n v="1500"/>
    <n v="81.069999999999993"/>
    <n v="1141.07"/>
    <n v="1500"/>
    <n v="76.069999999999993"/>
    <n v="3416.13"/>
    <n v="6000"/>
    <n v="56.94"/>
    <n v="1541.65"/>
    <n v="2400"/>
    <n v="0.64235416666666667"/>
    <x v="255"/>
    <n v="1541.65"/>
    <n v="2400"/>
    <n v="0.64235416666666667"/>
    <x v="255"/>
    <n v="1254.03"/>
    <n v="1800"/>
    <n v="0.69668333333333332"/>
    <x v="255"/>
    <n v="1254.03"/>
    <n v="1800"/>
    <n v="0.69668333333333332"/>
    <x v="255"/>
    <n v="500"/>
    <n v="1800"/>
    <n v="0.27777777777777779"/>
    <x v="248"/>
    <n v="500"/>
    <n v="1800"/>
    <n v="0.27777777777777779"/>
    <n v="0.15171421896002937"/>
    <n v="3295.67"/>
    <n v="6000"/>
    <n v="54.93"/>
    <n v="3295.67"/>
    <n v="6000"/>
    <n v="54.927833333333332"/>
    <n v="1059.06"/>
    <n v="3000"/>
    <n v="35.299999999999997"/>
    <n v="2041.65"/>
    <n v="4200"/>
    <n v="48.61"/>
    <n v="2041.65"/>
    <n v="4200"/>
    <n v="48.610714285714288"/>
  </r>
  <r>
    <n v="259"/>
    <x v="258"/>
    <x v="24"/>
    <s v="Nagpur"/>
    <n v="60158"/>
    <x v="1"/>
    <n v="2214"/>
    <n v="2072"/>
    <n v="2072"/>
    <n v="3325"/>
    <n v="3178"/>
    <n v="3178"/>
    <n v="3595.3"/>
    <n v="3469.2"/>
    <n v="3469.2"/>
    <n v="4328.8"/>
    <n v="4328.8"/>
    <n v="0.47805329719963857"/>
    <n v="0.27654440154440152"/>
    <n v="0.27654440154440152"/>
    <n v="-1.5816541353383503E-2"/>
    <n v="-0.16771554436752675"/>
    <n v="-0.16771554436752675"/>
    <n v="-8.980891719745232E-2"/>
    <n v="-0.23757638648679807"/>
    <n v="-0.23757638648679807"/>
    <n v="-0.3889761596747367"/>
    <n v="-0.3889761596747367"/>
    <n v="306.24"/>
    <n v="913.6"/>
    <n v="915"/>
    <n v="706.64"/>
    <n v="1509.3"/>
    <n v="1509.3"/>
    <n v="829.22"/>
    <n v="1623.2"/>
    <n v="1623.2"/>
    <n v="1999.6"/>
    <n v="1999.6"/>
    <n v="0.59583986415882961"/>
    <n v="0.50744308231173385"/>
    <n v="0.505136612021858"/>
    <n v="-0.30840314728857693"/>
    <n v="-8.7524017756575839E-2"/>
    <n v="-8.7524017756575839E-2"/>
    <n v="-0.41063891367791422"/>
    <n v="-0.15155248891079348"/>
    <n v="-0.15155248891079348"/>
    <n v="-0.31126225245049005"/>
    <n v="-0.31126225245049005"/>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32718646286168374"/>
    <n v="0.12502179598953786"/>
    <n v="0.11884393063583809"/>
    <n v="3.2454545454545493E-2"/>
    <n v="-0.15629985441421335"/>
    <n v="-0.1584347826086957"/>
    <n v="-2.3960535588442466E-2"/>
    <n v="-0.22198194432162588"/>
    <n v="-0.22198194432162588"/>
    <n v="-0.35859285425517107"/>
    <n v="-0.35859285425517107"/>
    <n v="49"/>
    <n v="29"/>
    <n v="87"/>
    <n v="42"/>
    <n v="87"/>
    <n v="42"/>
    <s v="No star"/>
    <s v="No star"/>
    <s v="No star"/>
    <s v="ODF+"/>
    <s v="ODF+"/>
    <s v="ODF+"/>
    <n v="488.71"/>
    <n v="1500"/>
    <n v="32.58"/>
    <n v="300"/>
    <n v="1500"/>
    <n v="20"/>
    <n v="1348"/>
    <n v="1500"/>
    <n v="89.87"/>
    <n v="1135.7"/>
    <n v="1500"/>
    <n v="75.709999999999994"/>
    <n v="3272.41"/>
    <n v="6000"/>
    <n v="54.54"/>
    <n v="1377.2"/>
    <n v="2400"/>
    <n v="0.57383333333333331"/>
    <x v="256"/>
    <n v="1377.2"/>
    <n v="2400"/>
    <n v="0.57383333333333331"/>
    <x v="256"/>
    <n v="967.8"/>
    <n v="1800"/>
    <n v="0.53766666666666663"/>
    <x v="256"/>
    <n v="967.8"/>
    <n v="1800"/>
    <n v="0.53766666666666663"/>
    <x v="256"/>
    <n v="300"/>
    <n v="1800"/>
    <n v="0.16666666666666666"/>
    <x v="249"/>
    <n v="300"/>
    <n v="1800"/>
    <n v="0.16666666666666666"/>
    <n v="0.11342155009451796"/>
    <n v="2645"/>
    <n v="6000"/>
    <n v="44.08"/>
    <n v="2645"/>
    <n v="6000"/>
    <n v="44.083333333333336"/>
    <n v="788.71"/>
    <n v="3000"/>
    <n v="26.29"/>
    <n v="1677.2"/>
    <n v="4200"/>
    <n v="39.93"/>
    <n v="1677.2"/>
    <n v="4200"/>
    <n v="39.93333333333333"/>
  </r>
  <r>
    <n v="260"/>
    <x v="259"/>
    <x v="24"/>
    <s v="Nagpur"/>
    <n v="33925"/>
    <x v="2"/>
    <n v="2214"/>
    <n v="2072"/>
    <n v="2072"/>
    <n v="3325"/>
    <n v="3178"/>
    <n v="3178"/>
    <n v="3400"/>
    <n v="3298.6"/>
    <n v="3298.6"/>
    <n v="4601.3999999999996"/>
    <n v="4601.3999999999996"/>
    <n v="0.32516260162601618"/>
    <n v="0.67599420849420844"/>
    <n v="0.67599420849420844"/>
    <n v="-0.11762105263157899"/>
    <n v="9.271869100062928E-2"/>
    <n v="9.271869100062928E-2"/>
    <n v="-0.13708529411764711"/>
    <n v="5.2767840902200921E-2"/>
    <n v="5.2767840902200921E-2"/>
    <n v="-0.24530360325118439"/>
    <n v="-0.24530360325118439"/>
    <n v="306.24"/>
    <n v="913.6"/>
    <n v="915"/>
    <n v="706.64"/>
    <n v="1509.3"/>
    <n v="1509.3"/>
    <n v="737.03"/>
    <n v="1543.8"/>
    <n v="1543.8"/>
    <n v="2033.9"/>
    <n v="2033.9"/>
    <n v="1.2882379832810866"/>
    <n v="0.77436514886164609"/>
    <n v="0.77165027322404367"/>
    <n v="-8.3352201969885461E-3"/>
    <n v="7.4047571721990321E-2"/>
    <n v="7.4047571721990321E-2"/>
    <n v="-4.922459058654325E-2"/>
    <n v="5.0045342660966441E-2"/>
    <n v="5.0045342660966441E-2"/>
    <n v="-0.20297949751708547"/>
    <n v="-0.20297949751708547"/>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50652082456878422"/>
    <n v="0.57117117117117111"/>
    <n v="0.56254335260115595"/>
    <n v="0.17196363636363643"/>
    <n v="0.17828592351079689"/>
    <n v="0.17530434782608686"/>
    <n v="0.1562699003524885"/>
    <n v="0.14079288312696761"/>
    <n v="0.14079288312696761"/>
    <n v="-0.11767393887169846"/>
    <n v="-0.11767393887169846"/>
    <n v="121"/>
    <n v="79"/>
    <n v="56"/>
    <n v="49"/>
    <n v="56"/>
    <n v="49"/>
    <s v="No star"/>
    <s v="No star"/>
    <s v="No star"/>
    <s v="ODF+"/>
    <s v="ODF++"/>
    <s v="ODF++"/>
    <n v="700.75"/>
    <n v="1500"/>
    <n v="46.72"/>
    <n v="300"/>
    <n v="1500"/>
    <n v="20"/>
    <n v="644"/>
    <n v="1500"/>
    <n v="42.93"/>
    <n v="1289.1600000000001"/>
    <n v="1500"/>
    <n v="85.94"/>
    <n v="2933.91"/>
    <n v="6000"/>
    <n v="48.9"/>
    <n v="1621.06"/>
    <n v="2400"/>
    <n v="0.67544166666666661"/>
    <x v="257"/>
    <n v="1621.06"/>
    <n v="2400"/>
    <n v="0.67544166666666661"/>
    <x v="257"/>
    <n v="1351.6"/>
    <n v="1800"/>
    <n v="0.75088888888888883"/>
    <x v="257"/>
    <n v="1351.6"/>
    <n v="1800"/>
    <n v="0.75088888888888883"/>
    <x v="257"/>
    <n v="500"/>
    <n v="1800"/>
    <n v="0.27777777777777779"/>
    <x v="250"/>
    <n v="500"/>
    <n v="1800"/>
    <n v="0.27777777777777779"/>
    <n v="0.14398184676875941"/>
    <n v="3472.66"/>
    <n v="6000"/>
    <n v="57.88"/>
    <n v="3472.66"/>
    <n v="6000"/>
    <n v="57.877666666666663"/>
    <n v="1000.75"/>
    <n v="3000"/>
    <n v="33.36"/>
    <n v="2121.06"/>
    <n v="4200"/>
    <n v="50.5"/>
    <n v="2121.06"/>
    <n v="4200"/>
    <n v="50.501428571428576"/>
  </r>
  <r>
    <n v="261"/>
    <x v="260"/>
    <x v="24"/>
    <s v="Nagpur"/>
    <n v="6603"/>
    <x v="3"/>
    <n v="2214"/>
    <n v="2072"/>
    <n v="2072"/>
    <n v="3325"/>
    <n v="3178"/>
    <n v="3178"/>
    <n v="3070.1"/>
    <n v="2928.3"/>
    <n v="2928.3"/>
    <n v="4349.2"/>
    <n v="4349.2"/>
    <n v="0.40795392953929543"/>
    <n v="0.5525772200772201"/>
    <n v="0.5525772200772201"/>
    <n v="-6.2493233082706753E-2"/>
    <n v="1.2252989301447468E-2"/>
    <n v="1.2252989301447468E-2"/>
    <n v="1.5344777043093101E-2"/>
    <n v="9.8569135675989433E-2"/>
    <n v="9.8569135675989433E-2"/>
    <n v="-0.26033753333946469"/>
    <n v="-0.26033753333946469"/>
    <n v="306.24"/>
    <n v="913.6"/>
    <n v="915"/>
    <n v="706.64"/>
    <n v="1509.3"/>
    <n v="1509.3"/>
    <n v="593.21"/>
    <n v="1412.08"/>
    <n v="1412.08"/>
    <n v="1984.11"/>
    <n v="1984.11"/>
    <n v="0.96541927899686508"/>
    <n v="0.84815017513134849"/>
    <n v="0.84532240437158468"/>
    <n v="-0.14823672591418544"/>
    <n v="0.11871066057112574"/>
    <n v="0.11871066057112574"/>
    <n v="1.463225501930168E-2"/>
    <n v="0.19573253640020405"/>
    <n v="0.19573253640020405"/>
    <n v="-0.14900383547283158"/>
    <n v="-0.1490038354728315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8050063104753886"/>
    <n v="0.42803836094158676"/>
    <n v="0.42019653179190752"/>
    <n v="-3.8636363636363638E-3"/>
    <n v="7.0944738425058287E-2"/>
    <n v="6.8234782608695671E-2"/>
    <n v="3.7101888221097008E-2"/>
    <n v="0.15641385283015324"/>
    <n v="0.15641385283015324"/>
    <n v="-0.17271962018923195"/>
    <n v="-0.17271962018923195"/>
    <n v="133"/>
    <n v="87"/>
    <n v="94"/>
    <n v="59"/>
    <n v="94"/>
    <n v="59"/>
    <s v="No star"/>
    <s v="No star"/>
    <s v="No star"/>
    <s v="ODF+"/>
    <s v="ODF+"/>
    <s v="ODF+"/>
    <n v="601.89"/>
    <n v="1500"/>
    <n v="40.130000000000003"/>
    <n v="300"/>
    <n v="1500"/>
    <n v="20"/>
    <n v="1119.57"/>
    <n v="1500"/>
    <n v="74.64"/>
    <n v="1095.75"/>
    <n v="1500"/>
    <n v="73.05"/>
    <n v="3117.21"/>
    <n v="6000"/>
    <n v="51.95"/>
    <n v="1688.47"/>
    <n v="2400"/>
    <n v="0.70352916666666665"/>
    <x v="258"/>
    <n v="1688.47"/>
    <n v="2400"/>
    <n v="0.70352916666666665"/>
    <x v="258"/>
    <n v="1228.47"/>
    <n v="1800"/>
    <n v="0.68248333333333333"/>
    <x v="258"/>
    <n v="1228.47"/>
    <n v="1800"/>
    <n v="0.68248333333333333"/>
    <x v="258"/>
    <n v="300"/>
    <n v="1800"/>
    <n v="0.16666666666666666"/>
    <x v="251"/>
    <n v="300"/>
    <n v="1800"/>
    <n v="0.16666666666666666"/>
    <n v="9.3256324333061857E-2"/>
    <n v="3216.94"/>
    <n v="6000"/>
    <n v="53.62"/>
    <n v="3216.94"/>
    <n v="6000"/>
    <n v="53.615666666666669"/>
    <n v="901.89"/>
    <n v="3000"/>
    <n v="30.06"/>
    <n v="1988.47"/>
    <n v="4200"/>
    <n v="47.34"/>
    <n v="1988.47"/>
    <n v="4200"/>
    <n v="47.344523809523807"/>
  </r>
  <r>
    <n v="262"/>
    <x v="261"/>
    <x v="24"/>
    <s v="Nagpur"/>
    <n v="10489"/>
    <x v="3"/>
    <n v="2214"/>
    <n v="2072"/>
    <n v="2072"/>
    <n v="3325"/>
    <n v="3178"/>
    <n v="3178"/>
    <n v="3070.1"/>
    <n v="2928.3"/>
    <n v="2928.3"/>
    <n v="4349.2"/>
    <n v="4349.2"/>
    <n v="0.31787262872628724"/>
    <n v="0.81742760617760624"/>
    <n v="0.81742760617760624"/>
    <n v="-0.12247518796992482"/>
    <n v="0.18493077407174324"/>
    <n v="0.18493077407174324"/>
    <n v="-4.9617276310217888E-2"/>
    <n v="0.28597138271351974"/>
    <n v="0.28597138271351974"/>
    <n v="-0.13416030534351139"/>
    <n v="-0.13416030534351139"/>
    <n v="306.24"/>
    <n v="913.6"/>
    <n v="915"/>
    <n v="706.64"/>
    <n v="1509.3"/>
    <n v="1509.3"/>
    <n v="593.21"/>
    <n v="1412.08"/>
    <n v="1412.08"/>
    <n v="1984.11"/>
    <n v="1984.11"/>
    <n v="0.68815308254963425"/>
    <n v="0.66671409807355519"/>
    <n v="0.66416393442622956"/>
    <n v="-0.26839692063851461"/>
    <n v="8.8849135360763807E-3"/>
    <n v="8.8849135360763807E-3"/>
    <n v="-0.12850423964531957"/>
    <n v="7.8345419522973289E-2"/>
    <n v="7.8345419522973289E-2"/>
    <n v="-0.23254759060737554"/>
    <n v="-0.23254759060737554"/>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0.26534380404805302"/>
    <n v="0.56117407730310953"/>
    <n v="0.55260115606936411"/>
    <n v="-1.565454545454548E-2"/>
    <n v="0.17078869138428554"/>
    <n v="0.16782608695652174"/>
    <n v="2.4826084898963627E-2"/>
    <n v="0.26422607336841419"/>
    <n v="0.26422607336841419"/>
    <n v="-9.5592444190040093E-2"/>
    <n v="-9.5592444190040093E-2"/>
    <n v="124"/>
    <n v="81"/>
    <n v="26"/>
    <n v="24"/>
    <n v="26"/>
    <n v="24"/>
    <s v="No star"/>
    <s v="3 star"/>
    <s v="3 star"/>
    <s v="ODF+"/>
    <s v="ODF+"/>
    <s v="ODF+"/>
    <n v="516.98"/>
    <n v="1500"/>
    <n v="34.47"/>
    <n v="300"/>
    <n v="1500"/>
    <n v="20"/>
    <n v="1018"/>
    <n v="1500"/>
    <n v="67.87"/>
    <n v="1082.78"/>
    <n v="1500"/>
    <n v="72.19"/>
    <n v="2917.77"/>
    <n v="6000"/>
    <n v="48.63"/>
    <n v="1522.71"/>
    <n v="2400"/>
    <n v="0.63446250000000004"/>
    <x v="259"/>
    <n v="1522.71"/>
    <n v="2400"/>
    <n v="0.63446250000000004"/>
    <x v="259"/>
    <n v="1343"/>
    <n v="1800"/>
    <n v="0.74611111111111106"/>
    <x v="259"/>
    <n v="1343"/>
    <n v="1800"/>
    <n v="0.74611111111111106"/>
    <x v="259"/>
    <n v="900"/>
    <n v="1800"/>
    <n v="0.5"/>
    <x v="252"/>
    <n v="900"/>
    <n v="1800"/>
    <n v="0.5"/>
    <n v="0.23899875455093461"/>
    <n v="3765.71"/>
    <n v="6000"/>
    <n v="62.76"/>
    <n v="3765.71"/>
    <n v="6000"/>
    <n v="62.761833333333342"/>
    <n v="816.98"/>
    <n v="3000"/>
    <n v="27.23"/>
    <n v="2422.71"/>
    <n v="4200"/>
    <n v="57.68"/>
    <n v="2422.71"/>
    <n v="4200"/>
    <n v="57.683571428571433"/>
  </r>
  <r>
    <n v="263"/>
    <x v="262"/>
    <x v="24"/>
    <s v="Nagpur"/>
    <n v="12858"/>
    <x v="3"/>
    <n v="2214"/>
    <n v="2072"/>
    <n v="2072"/>
    <n v="3325"/>
    <n v="3178"/>
    <n v="3178"/>
    <n v="3070.1"/>
    <n v="2928.3"/>
    <n v="2928.3"/>
    <n v="4349.2"/>
    <n v="4349.2"/>
    <n v="0.27797199638663045"/>
    <n v="0.29760135135135141"/>
    <n v="0.29760135135135141"/>
    <n v="-0.14904360902255645"/>
    <n v="-0.15398678414096914"/>
    <n v="-0.15398678414096914"/>
    <n v="-7.8391583336047718E-2"/>
    <n v="-8.1846122323532444E-2"/>
    <n v="-8.1846122323532444E-2"/>
    <n v="-0.38181044789846402"/>
    <n v="-0.38181044789846402"/>
    <n v="306.24"/>
    <n v="913.6"/>
    <n v="915"/>
    <n v="706.64"/>
    <n v="1509.3"/>
    <n v="1509.3"/>
    <n v="593.21"/>
    <n v="1412.08"/>
    <n v="1412.08"/>
    <n v="1984.11"/>
    <n v="1984.11"/>
    <n v="1.4223158307210029"/>
    <n v="0.65019702276707514"/>
    <n v="0.64767213114754085"/>
    <n v="4.9770746065889222E-2"/>
    <n v="-1.1130987875174344E-3"/>
    <n v="-1.1130987875174344E-3"/>
    <n v="0.25050150874058075"/>
    <n v="6.7659056144127788E-2"/>
    <n v="6.7659056144127788E-2"/>
    <n v="-0.24015301570981448"/>
    <n v="-0.24015301570981448"/>
    <n v="232.44"/>
    <n v="298.10000000000002"/>
    <n v="295"/>
    <n v="421.09"/>
    <n v="522.70000000000005"/>
    <n v="525"/>
    <n v="365.77"/>
    <n v="453.88"/>
    <n v="453.88"/>
    <n v="1100"/>
    <n v="1100"/>
    <n v="0.29065565307176044"/>
    <n v="-1"/>
    <n v="-1"/>
    <n v="-0.2875632287634472"/>
    <n v="-1"/>
    <n v="-1"/>
    <n v="-0.17981245044700217"/>
    <n v="-1"/>
    <n v="-1"/>
    <n v="-1"/>
    <n v="-1"/>
    <n v="855.72"/>
    <n v="860.25"/>
    <n v="865"/>
    <n v="1100"/>
    <n v="1147.0899999999999"/>
    <n v="1150"/>
    <n v="1056.55"/>
    <n v="1062.31"/>
    <n v="1062.31"/>
    <n v="1484.95"/>
    <n v="1484.95"/>
    <n v="0.28851727200486127"/>
    <n v="0.37286835222319092"/>
    <n v="0.3653294797687861"/>
    <n v="2.3727272727271818E-3"/>
    <n v="2.9570478340845162E-2"/>
    <n v="2.6965217391304339E-2"/>
    <n v="4.3594718659788888E-2"/>
    <n v="0.11173762837589786"/>
    <n v="0.11173762837589786"/>
    <n v="-0.20468029226573289"/>
    <n v="-0.20468029226573289"/>
    <n v="219"/>
    <n v="120"/>
    <n v="272"/>
    <n v="123"/>
    <n v="272"/>
    <n v="123"/>
    <s v="No star"/>
    <s v="No star"/>
    <s v="No star"/>
    <s v="ODF+"/>
    <s v="No ODF"/>
    <s v="No ODF"/>
    <n v="741.81"/>
    <n v="1500"/>
    <n v="49.45"/>
    <n v="300"/>
    <n v="1500"/>
    <n v="20"/>
    <n v="685"/>
    <n v="1500"/>
    <n v="45.67"/>
    <n v="1102.6099999999999"/>
    <n v="1500"/>
    <n v="73.510000000000005"/>
    <n v="2829.43"/>
    <n v="6000"/>
    <n v="47.16"/>
    <n v="1507.62"/>
    <n v="2400"/>
    <n v="0.62817499999999993"/>
    <x v="260"/>
    <n v="1507.62"/>
    <n v="2400"/>
    <n v="0.62817499999999993"/>
    <x v="260"/>
    <n v="1181.01"/>
    <n v="1800"/>
    <n v="0.65611666666666668"/>
    <x v="260"/>
    <n v="1181.01"/>
    <n v="1800"/>
    <n v="0.65611666666666668"/>
    <x v="260"/>
    <n v="0"/>
    <n v="1800"/>
    <n v="0"/>
    <x v="38"/>
    <n v="0"/>
    <n v="1800"/>
    <n v="0"/>
    <n v="0"/>
    <n v="2688.63"/>
    <n v="6000"/>
    <n v="44.81"/>
    <n v="2688.63"/>
    <n v="6000"/>
    <n v="44.810500000000005"/>
    <n v="1041.81"/>
    <n v="3000"/>
    <n v="34.729999999999997"/>
    <n v="1507.62"/>
    <n v="4200"/>
    <n v="35.9"/>
    <n v="1507.62"/>
    <n v="4200"/>
    <n v="35.895714285714284"/>
  </r>
  <r>
    <n v="264"/>
    <x v="263"/>
    <x v="24"/>
    <s v="Nagpur"/>
    <n v="111118"/>
    <x v="0"/>
    <n v="2214"/>
    <n v="2072"/>
    <n v="2072"/>
    <n v="3325"/>
    <n v="3178"/>
    <n v="3178"/>
    <n v="3878.5"/>
    <n v="3782.7"/>
    <n v="3782.7"/>
    <n v="4344.1000000000004"/>
    <n v="4344.1000000000004"/>
    <n v="0.70092592592592584"/>
    <n v="0.8254054054054053"/>
    <n v="0.8254054054054053"/>
    <n v="0.1325864661654135"/>
    <n v="0.1901321585903083"/>
    <n v="0.1901321585903083"/>
    <n v="-2.9044733788835913E-2"/>
    <n v="-1.2160626007878933E-4"/>
    <n v="-1.2160626007878933E-4"/>
    <n v="-0.12933864321723729"/>
    <n v="-0.12933864321723729"/>
    <n v="306.24"/>
    <n v="913.6"/>
    <n v="915"/>
    <n v="706.64"/>
    <n v="1509.3"/>
    <n v="1509.3"/>
    <n v="948.15"/>
    <n v="1786.5"/>
    <n v="1786.5"/>
    <n v="2014.9"/>
    <n v="2014.9"/>
    <n v="2.0776188610240336"/>
    <n v="0.88481830122591942"/>
    <n v="0.88193442622950824"/>
    <n v="0.33376259481489873"/>
    <n v="0.14090638044126422"/>
    <n v="0.14090638044126422"/>
    <n v="-5.9695195907820157E-3"/>
    <n v="-3.6120906801007539E-2"/>
    <n v="-3.6120906801007539E-2"/>
    <n v="-0.14538190480917171"/>
    <n v="-0.14538190480917171"/>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n v="-0.23255207134195943"/>
    <n v="-0.50980392156862742"/>
    <n v="-0.50980392156862742"/>
    <n v="855.72"/>
    <n v="860.25"/>
    <n v="865"/>
    <n v="1100"/>
    <n v="1147.0899999999999"/>
    <n v="1150"/>
    <n v="1201.1099999999999"/>
    <n v="1344.7"/>
    <n v="1344.7"/>
    <n v="1496.04"/>
    <n v="1496.04"/>
    <n v="0.38835132987425786"/>
    <n v="0.81374019180470791"/>
    <n v="0.80378034682080923"/>
    <n v="8.00363636363636E-2"/>
    <n v="0.36019841511999939"/>
    <n v="0.35675652173913042"/>
    <n v="-1.0881601185569962E-2"/>
    <n v="0.16031085000371825"/>
    <n v="0.16031085000371825"/>
    <n v="4.2933344028234552E-2"/>
    <n v="4.2933344028234552E-2"/>
    <n v="59"/>
    <n v="17"/>
    <n v="52"/>
    <n v="17"/>
    <n v="52"/>
    <n v="17"/>
    <s v="No star"/>
    <s v="No star"/>
    <s v="No star"/>
    <s v="ODF+"/>
    <s v="ODF++"/>
    <s v="ODF++"/>
    <n v="942.49"/>
    <n v="1500"/>
    <n v="62.83"/>
    <n v="300"/>
    <n v="1500"/>
    <n v="20"/>
    <n v="1335.32"/>
    <n v="1500"/>
    <n v="89.02"/>
    <n v="1188.04"/>
    <n v="1500"/>
    <n v="79.2"/>
    <n v="3765.85"/>
    <n v="6000"/>
    <n v="62.76"/>
    <n v="1721.97"/>
    <n v="2400"/>
    <n v="0.71748750000000006"/>
    <x v="261"/>
    <n v="1721.97"/>
    <n v="2400"/>
    <n v="0.71748750000000006"/>
    <x v="261"/>
    <n v="1560.27"/>
    <n v="1800"/>
    <n v="0.86681666666666668"/>
    <x v="261"/>
    <n v="1560.27"/>
    <n v="1800"/>
    <n v="0.86681666666666668"/>
    <x v="261"/>
    <n v="500"/>
    <n v="1800"/>
    <n v="0.27777777777777779"/>
    <x v="253"/>
    <n v="500"/>
    <n v="1800"/>
    <n v="0.27777777777777779"/>
    <n v="0.13219679343457846"/>
    <n v="3782.24"/>
    <n v="6000"/>
    <n v="63.04"/>
    <n v="3782.24"/>
    <n v="6000"/>
    <n v="63.037333333333336"/>
    <n v="1242.49"/>
    <n v="3000"/>
    <n v="41.42"/>
    <n v="2221.9699999999998"/>
    <n v="4200"/>
    <n v="52.9"/>
    <n v="2221.9699999999998"/>
    <n v="4200"/>
    <n v="52.90404761904761"/>
  </r>
  <r>
    <n v="265"/>
    <x v="264"/>
    <x v="25"/>
    <s v="Nashik"/>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n v="1500"/>
    <n v="0"/>
    <m/>
    <n v="1500"/>
    <n v="0"/>
    <m/>
    <n v="1500"/>
    <n v="0"/>
    <m/>
    <n v="1500"/>
    <n v="0"/>
    <m/>
    <n v="6000"/>
    <n v="0"/>
    <m/>
    <n v="2400"/>
    <n v="0"/>
    <x v="44"/>
    <m/>
    <n v="2400"/>
    <n v="0"/>
    <x v="44"/>
    <m/>
    <n v="1800"/>
    <n v="0"/>
    <x v="44"/>
    <m/>
    <n v="1800"/>
    <n v="0"/>
    <x v="44"/>
    <m/>
    <n v="1800"/>
    <n v="0"/>
    <x v="44"/>
    <m/>
    <n v="1800"/>
    <n v="0"/>
    <e v="#DIV/0!"/>
    <m/>
    <n v="6000"/>
    <n v="0"/>
    <m/>
    <n v="6000"/>
    <n v="0"/>
    <n v="0"/>
    <n v="3000"/>
    <n v="0"/>
    <n v="0"/>
    <n v="4200"/>
    <n v="0"/>
    <n v="0"/>
    <n v="4200"/>
    <n v="0"/>
  </r>
  <r>
    <n v="266"/>
    <x v="265"/>
    <x v="25"/>
    <s v="Nashik"/>
    <n v="350859"/>
    <x v="0"/>
    <n v="2214"/>
    <n v="2072"/>
    <n v="2072"/>
    <n v="3325"/>
    <n v="3178"/>
    <n v="3178"/>
    <n v="3878.5"/>
    <n v="3782.7"/>
    <n v="3782.7"/>
    <n v="4344.1000000000004"/>
    <n v="4344.1000000000004"/>
    <n v="0.87336043360433602"/>
    <n v="1.0687017374517376"/>
    <n v="1.0687017374517376"/>
    <n v="0.24740451127819546"/>
    <n v="0.34875707992448091"/>
    <n v="0.34875707992448091"/>
    <n v="6.9387649864638357E-2"/>
    <n v="0.13314563671451624"/>
    <n v="0.13314563671451624"/>
    <n v="-1.329389286618632E-2"/>
    <n v="-1.329389286618632E-2"/>
    <n v="306.24"/>
    <n v="913.6"/>
    <n v="915"/>
    <n v="706.64"/>
    <n v="1509.3"/>
    <n v="1509.3"/>
    <n v="948.15"/>
    <n v="1786.5"/>
    <n v="1786.5"/>
    <n v="2014.9"/>
    <n v="2014.9"/>
    <n v="1.1496212121212119"/>
    <n v="0.91467819614711032"/>
    <n v="0.91174863387978144"/>
    <n v="-6.8408241820446095E-2"/>
    <n v="0.15898098456237994"/>
    <n v="0.15898098456237994"/>
    <n v="-0.30570057480356488"/>
    <n v="-2.0850825636719843E-2"/>
    <n v="-2.0850825636719843E-2"/>
    <n v="-0.13184277135341707"/>
    <n v="-0.13184277135341707"/>
    <n v="232.44"/>
    <n v="298.10000000000002"/>
    <n v="295"/>
    <n v="421.09"/>
    <n v="522.70000000000005"/>
    <n v="525"/>
    <n v="566.66"/>
    <n v="651.51"/>
    <n v="651.51"/>
    <n v="1020"/>
    <n v="1020"/>
    <n v="2.871966959215281"/>
    <n v="2.6900369003690034"/>
    <n v="2.7288135593220337"/>
    <n v="1.1373103137096583"/>
    <n v="1.1044576238760282"/>
    <n v="1.0952380952380953"/>
    <n v="0.58825397945858193"/>
    <n v="0.68838544304768923"/>
    <n v="0.68838544304768923"/>
    <n v="7.8431372549019607E-2"/>
    <n v="7.8431372549019607E-2"/>
    <n v="855.72"/>
    <n v="860.25"/>
    <n v="865"/>
    <n v="1100"/>
    <n v="1147.0899999999999"/>
    <n v="1150"/>
    <n v="1201.1099999999999"/>
    <n v="1344.7"/>
    <n v="1344.7"/>
    <n v="1496.04"/>
    <n v="1496.04"/>
    <n v="0.44592857476744718"/>
    <n v="0.67056088346410914"/>
    <n v="0.66138728323699414"/>
    <n v="0.12482727272727268"/>
    <n v="0.25282235918716056"/>
    <n v="0.2496521739130434"/>
    <n v="3.0138788287500769E-2"/>
    <n v="6.8714211348256019E-2"/>
    <n v="6.8714211348256019E-2"/>
    <n v="-3.9397342317050381E-2"/>
    <n v="-3.9397342317050381E-2"/>
    <n v="40"/>
    <n v="12"/>
    <n v="22"/>
    <n v="5"/>
    <n v="22"/>
    <n v="5"/>
    <s v="3 star"/>
    <s v="3 star"/>
    <s v="3 star"/>
    <s v="ODF+"/>
    <s v="ODF++"/>
    <s v="ODF++"/>
    <n v="658.3"/>
    <n v="1500"/>
    <n v="43.89"/>
    <n v="900"/>
    <n v="1500"/>
    <n v="60"/>
    <n v="1352"/>
    <n v="1500"/>
    <n v="90.13"/>
    <n v="1237.31"/>
    <n v="1500"/>
    <n v="82.49"/>
    <n v="4147.62"/>
    <n v="6000"/>
    <n v="69.13"/>
    <n v="1749.25"/>
    <n v="2400"/>
    <n v="0.72885416666666669"/>
    <x v="262"/>
    <n v="1749.25"/>
    <n v="2400"/>
    <n v="0.72885416666666669"/>
    <x v="262"/>
    <n v="1437.1"/>
    <n v="1800"/>
    <n v="0.79838888888888881"/>
    <x v="262"/>
    <n v="1437.1"/>
    <n v="1800"/>
    <n v="0.79838888888888881"/>
    <x v="262"/>
    <n v="1100"/>
    <n v="1800"/>
    <n v="0.61111111111111116"/>
    <x v="254"/>
    <n v="1100"/>
    <n v="1800"/>
    <n v="0.61111111111111116"/>
    <n v="0.25662860009098648"/>
    <n v="4286.3500000000004"/>
    <n v="6000"/>
    <n v="71.44"/>
    <n v="4286.3500000000004"/>
    <n v="6000"/>
    <n v="71.439166666666679"/>
    <n v="1558.3"/>
    <n v="3000"/>
    <n v="51.94"/>
    <n v="2849.25"/>
    <n v="4200"/>
    <n v="67.84"/>
    <n v="2849.25"/>
    <n v="4200"/>
    <n v="67.839285714285708"/>
  </r>
  <r>
    <n v="267"/>
    <x v="266"/>
    <x v="25"/>
    <s v="Nashik"/>
    <n v="20000"/>
    <x v="3"/>
    <n v="2214"/>
    <n v="2072"/>
    <n v="2072"/>
    <n v="3325"/>
    <n v="3178"/>
    <n v="3178"/>
    <n v="3070.1"/>
    <n v="2928.3"/>
    <n v="2928.3"/>
    <n v="4349.2"/>
    <n v="4349.2"/>
    <n v="0.52074074074074073"/>
    <n v="0.61028957528957528"/>
    <n v="0.61028957528957528"/>
    <n v="1.2607518796992503E-2"/>
    <n v="4.9880427942101943E-2"/>
    <n v="4.9880427942101943E-2"/>
    <n v="9.6680889873294082E-2"/>
    <n v="0.13940511559607957"/>
    <n v="0.13940511559607957"/>
    <n v="-0.23284282166835277"/>
    <n v="-0.23284282166835277"/>
    <n v="306.24"/>
    <n v="913.6"/>
    <n v="915"/>
    <n v="706.64"/>
    <n v="1509.3"/>
    <n v="1509.3"/>
    <n v="593.21"/>
    <n v="1412.08"/>
    <n v="1412.08"/>
    <n v="1984.11"/>
    <n v="1984.11"/>
    <n v="1.6754506269592477"/>
    <n v="0.89388134851138346"/>
    <n v="0.89098360655737707"/>
    <n v="0.15947299898109371"/>
    <n v="0.14639236732259991"/>
    <n v="0.14639236732259991"/>
    <n v="0.38118035771480585"/>
    <n v="0.22532009517874349"/>
    <n v="0.22532009517874349"/>
    <n v="-0.12794653522234145"/>
    <n v="-0.12794653522234145"/>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1143247791333613"/>
    <n v="0.28599825632083692"/>
    <n v="0.27893641618497106"/>
    <n v="-0.13313636363636369"/>
    <n v="-3.5576981753829208E-2"/>
    <n v="-3.801739130434785E-2"/>
    <n v="-9.7487104254412954E-2"/>
    <n v="4.1390931084146841E-2"/>
    <n v="4.1390931084146841E-2"/>
    <n v="-0.25500521903094386"/>
    <n v="-0.25500521903094386"/>
    <n v="78"/>
    <n v="54"/>
    <n v="70"/>
    <n v="49"/>
    <n v="70"/>
    <n v="49"/>
    <s v="No star"/>
    <s v="No star"/>
    <s v="No star"/>
    <s v="ODF++"/>
    <s v="ODF++"/>
    <s v="ODF++"/>
    <n v="819.33"/>
    <n v="1500"/>
    <n v="54.62"/>
    <n v="500"/>
    <n v="1500"/>
    <n v="33.33"/>
    <n v="1094.04"/>
    <n v="1500"/>
    <n v="72.94"/>
    <n v="953.55"/>
    <n v="1500"/>
    <n v="63.57"/>
    <n v="3366.92"/>
    <n v="6000"/>
    <n v="56.12"/>
    <n v="1730.25"/>
    <n v="2400"/>
    <n v="0.72093750000000001"/>
    <x v="263"/>
    <n v="1730.25"/>
    <n v="2400"/>
    <n v="0.72093750000000001"/>
    <x v="263"/>
    <n v="1106.28"/>
    <n v="1800"/>
    <n v="0.61460000000000004"/>
    <x v="263"/>
    <n v="1106.28"/>
    <n v="1800"/>
    <n v="0.61460000000000004"/>
    <x v="263"/>
    <n v="500"/>
    <n v="1800"/>
    <n v="0.27777777777777779"/>
    <x v="255"/>
    <n v="500"/>
    <n v="1800"/>
    <n v="0.27777777777777779"/>
    <n v="0.14985673695946675"/>
    <n v="3336.52"/>
    <n v="6000"/>
    <n v="55.61"/>
    <n v="3336.52"/>
    <n v="6000"/>
    <n v="55.608666666666664"/>
    <n v="1319.33"/>
    <n v="3000"/>
    <n v="43.98"/>
    <n v="2230.25"/>
    <n v="4200"/>
    <n v="53.1"/>
    <n v="2230.25"/>
    <n v="4200"/>
    <n v="53.101190476190474"/>
  </r>
  <r>
    <n v="268"/>
    <x v="267"/>
    <x v="25"/>
    <s v="Nashik"/>
    <n v="30997"/>
    <x v="2"/>
    <n v="2214"/>
    <n v="2072"/>
    <n v="2072"/>
    <n v="3325"/>
    <n v="3178"/>
    <n v="3178"/>
    <n v="3400"/>
    <n v="3298.6"/>
    <n v="3298.6"/>
    <n v="4601.3999999999996"/>
    <n v="4601.3999999999996"/>
    <n v="1.1905374887082205"/>
    <n v="1.2514478764478765"/>
    <n v="1.2514478764478765"/>
    <n v="0.45860150375939862"/>
    <n v="0.46790434235368156"/>
    <n v="0.46790434235368156"/>
    <n v="0.42642647058823541"/>
    <n v="0.41423634269083859"/>
    <n v="0.41423634269083859"/>
    <n v="1.3821880297300901E-2"/>
    <n v="1.3821880297300901E-2"/>
    <n v="306.24"/>
    <n v="913.6"/>
    <n v="915"/>
    <n v="706.64"/>
    <n v="1509.3"/>
    <n v="1509.3"/>
    <n v="737.03"/>
    <n v="1543.8"/>
    <n v="1543.8"/>
    <n v="2033.9"/>
    <n v="2033.9"/>
    <n v="2.7872910135841167"/>
    <n v="1.2616681260945712"/>
    <n v="1.2582076502732242"/>
    <n v="0.64131665345862099"/>
    <n v="0.36901875041409943"/>
    <n v="0.36901875041409943"/>
    <n v="0.57364015033309357"/>
    <n v="0.33842466640756591"/>
    <n v="0.33842466640756591"/>
    <n v="1.5910320074733333E-2"/>
    <n v="1.5910320074733333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45495021736081886"/>
    <n v="0.74221447253705319"/>
    <n v="0.7326473988439306"/>
    <n v="0.13184545454545452"/>
    <n v="0.30655833456834258"/>
    <n v="0.30325217391304349"/>
    <n v="0.11668894011283211"/>
    <n v="0.26498366799179607"/>
    <n v="0.26498366799179607"/>
    <n v="-2.1620774744428271E-2"/>
    <n v="-2.1620774744428271E-2"/>
    <n v="8"/>
    <n v="8"/>
    <n v="4"/>
    <n v="3"/>
    <n v="4"/>
    <n v="3"/>
    <s v="3 star"/>
    <s v="3 star"/>
    <s v="3 star"/>
    <s v="ODF++"/>
    <s v="ODF++"/>
    <s v="ODF++"/>
    <n v="1159.82"/>
    <n v="1500"/>
    <n v="77.319999999999993"/>
    <n v="1100"/>
    <n v="1500"/>
    <n v="73.33"/>
    <n v="1345"/>
    <n v="1500"/>
    <n v="89.67"/>
    <n v="1245.03"/>
    <n v="1500"/>
    <n v="83"/>
    <n v="4849.8500000000004"/>
    <n v="6000"/>
    <n v="80.83"/>
    <n v="2066.2600000000002"/>
    <n v="2400"/>
    <n v="0.86094166666666672"/>
    <x v="264"/>
    <n v="2066.2600000000002"/>
    <n v="2400"/>
    <n v="0.86094166666666672"/>
    <x v="264"/>
    <n v="1498.74"/>
    <n v="1800"/>
    <n v="0.83263333333333334"/>
    <x v="264"/>
    <n v="1498.74"/>
    <n v="1800"/>
    <n v="0.83263333333333334"/>
    <x v="264"/>
    <n v="1100"/>
    <n v="1800"/>
    <n v="0.61111111111111116"/>
    <x v="256"/>
    <n v="1100"/>
    <n v="1800"/>
    <n v="0.61111111111111116"/>
    <n v="0.23579849946409431"/>
    <n v="4665"/>
    <n v="6000"/>
    <n v="77.75"/>
    <n v="4665"/>
    <n v="6000"/>
    <n v="77.75"/>
    <n v="2259.8200000000002"/>
    <n v="3000"/>
    <n v="75.33"/>
    <n v="3166.26"/>
    <n v="4200"/>
    <n v="75.39"/>
    <n v="3166.26"/>
    <n v="4200"/>
    <n v="75.387142857142862"/>
  </r>
  <r>
    <n v="269"/>
    <x v="268"/>
    <x v="25"/>
    <s v="Nashik"/>
    <n v="34017"/>
    <x v="2"/>
    <n v="2214"/>
    <n v="2072"/>
    <n v="2072"/>
    <n v="3325"/>
    <n v="3178"/>
    <n v="3178"/>
    <n v="3400"/>
    <n v="3298.6"/>
    <n v="3298.6"/>
    <n v="4601.3999999999996"/>
    <n v="4601.3999999999996"/>
    <n v="0.34943541102077691"/>
    <n v="0.6528716216216216"/>
    <n v="0.6528716216216216"/>
    <n v="-0.10145864661654133"/>
    <n v="7.7643171806167408E-2"/>
    <n v="7.7643171806167408E-2"/>
    <n v="-0.12127941176470586"/>
    <n v="3.8243497241253893E-2"/>
    <n v="3.8243497241253893E-2"/>
    <n v="-0.25571565175816052"/>
    <n v="-0.25571565175816052"/>
    <n v="306.24"/>
    <n v="913.6"/>
    <n v="915"/>
    <n v="706.64"/>
    <n v="1509.3"/>
    <n v="1509.3"/>
    <n v="737.03"/>
    <n v="1543.8"/>
    <n v="1543.8"/>
    <n v="2033.9"/>
    <n v="2033.9"/>
    <n v="6.6647074190177527E-2"/>
    <n v="1.0276160245183887"/>
    <n v="1.0245136612021859"/>
    <n v="-0.53774199026378355"/>
    <n v="0.22734380176240648"/>
    <n v="0.22734380176240648"/>
    <n v="-0.55680230112749818"/>
    <n v="0.1999157922010624"/>
    <n v="0.1999157922010624"/>
    <n v="-8.9222675647770297E-2"/>
    <n v="-8.9222675647770297E-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67344458467723"/>
    <n v="0.47901191514094732"/>
    <n v="0.47089017341040457"/>
    <n v="-9.1890909090909134E-2"/>
    <n v="0.10917190455849152"/>
    <n v="0.10636521739130429"/>
    <n v="-0.10405137542267236"/>
    <n v="7.3878071219372191E-2"/>
    <n v="7.3878071219372191E-2"/>
    <n v="-0.16942801561500398"/>
    <n v="-0.16942801561500398"/>
    <n v="107"/>
    <n v="73"/>
    <n v="62"/>
    <n v="53"/>
    <n v="62"/>
    <n v="53"/>
    <s v="No star"/>
    <s v="No star"/>
    <s v="No star"/>
    <s v="ODF+"/>
    <s v="ODF+"/>
    <s v="ODF+"/>
    <n v="326.64999999999998"/>
    <n v="1500"/>
    <n v="21.78"/>
    <n v="300"/>
    <n v="1500"/>
    <n v="20"/>
    <n v="1362.09"/>
    <n v="1500"/>
    <n v="90.81"/>
    <n v="998.92"/>
    <n v="1500"/>
    <n v="66.59"/>
    <n v="2987.65"/>
    <n v="6000"/>
    <n v="49.79"/>
    <n v="1852.43"/>
    <n v="2400"/>
    <n v="0.77184583333333334"/>
    <x v="265"/>
    <n v="1852.43"/>
    <n v="2400"/>
    <n v="0.77184583333333334"/>
    <x v="265"/>
    <n v="1272.32"/>
    <n v="1800"/>
    <n v="0.70684444444444439"/>
    <x v="265"/>
    <n v="1272.32"/>
    <n v="1800"/>
    <n v="0.70684444444444439"/>
    <x v="265"/>
    <n v="300"/>
    <n v="1800"/>
    <n v="0.16666666666666666"/>
    <x v="257"/>
    <n v="300"/>
    <n v="1800"/>
    <n v="0.16666666666666666"/>
    <n v="8.7597634863858673E-2"/>
    <n v="3424.75"/>
    <n v="6000"/>
    <n v="57.08"/>
    <n v="3424.75"/>
    <n v="6000"/>
    <n v="57.079166666666673"/>
    <n v="626.65"/>
    <n v="3000"/>
    <n v="20.89"/>
    <n v="2152.4299999999998"/>
    <n v="4200"/>
    <n v="51.25"/>
    <n v="2152.4299999999998"/>
    <n v="4200"/>
    <n v="51.248333333333328"/>
  </r>
  <r>
    <n v="270"/>
    <x v="269"/>
    <x v="25"/>
    <s v="Nashik"/>
    <n v="11659"/>
    <x v="3"/>
    <n v="2214"/>
    <n v="2072"/>
    <n v="2072"/>
    <n v="3325"/>
    <n v="3178"/>
    <n v="3178"/>
    <n v="3070.1"/>
    <n v="2928.3"/>
    <n v="2928.3"/>
    <n v="4349.2"/>
    <n v="4349.2"/>
    <n v="-7.3685636856368503E-2"/>
    <n v="0.51763513513513515"/>
    <n v="0.51763513513513515"/>
    <n v="-0.38319999999999999"/>
    <n v="-1.0528634361233491E-2"/>
    <n v="-1.0528634361233491E-2"/>
    <n v="-0.33198918601999927"/>
    <n v="7.3844892941296925E-2"/>
    <n v="7.3844892941296925E-2"/>
    <n v="-0.27698427296974154"/>
    <n v="-0.27698427296974154"/>
    <n v="306.24"/>
    <n v="913.6"/>
    <n v="915"/>
    <n v="706.64"/>
    <n v="1509.3"/>
    <n v="1509.3"/>
    <n v="593.21"/>
    <n v="1412.08"/>
    <n v="1412.08"/>
    <n v="1984.11"/>
    <n v="1984.11"/>
    <n v="0.35442789968652022"/>
    <n v="0.62170534150612944"/>
    <n v="0.61922404371584694"/>
    <n v="-0.41302501981206841"/>
    <n v="-1.835950440601606E-2"/>
    <n v="-1.835950440601606E-2"/>
    <n v="-0.30078724229193715"/>
    <n v="4.9225256359413064E-2"/>
    <n v="4.9225256359413064E-2"/>
    <n v="-0.25327224801044296"/>
    <n v="-0.25327224801044296"/>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25784134997429065"/>
    <n v="0.35187445510026161"/>
    <n v="0.34445086705202316"/>
    <n v="-0.42265454545454539"/>
    <n v="1.3826290875171197E-2"/>
    <n v="1.1260869565217432E-2"/>
    <n v="-0.3989115517486157"/>
    <n v="9.4736941194190114E-2"/>
    <n v="9.4736941194190114E-2"/>
    <n v="-0.21684231792316239"/>
    <n v="-0.21684231792316239"/>
    <n v="441"/>
    <n v="171"/>
    <n v="113"/>
    <n v="66"/>
    <n v="113"/>
    <n v="66"/>
    <s v="No star"/>
    <s v="No star"/>
    <s v="No star"/>
    <s v="ODF+"/>
    <s v="ODF++"/>
    <s v="ODF++"/>
    <n v="414.78"/>
    <n v="1500"/>
    <n v="27.65"/>
    <n v="300"/>
    <n v="1500"/>
    <n v="20"/>
    <n v="701"/>
    <n v="1500"/>
    <n v="46.73"/>
    <n v="635.08000000000004"/>
    <n v="1500"/>
    <n v="42.34"/>
    <n v="2050.86"/>
    <n v="6000"/>
    <n v="34.18"/>
    <n v="1481.59"/>
    <n v="2400"/>
    <n v="0.6173291666666666"/>
    <x v="266"/>
    <n v="1481.59"/>
    <n v="2400"/>
    <n v="0.6173291666666666"/>
    <x v="266"/>
    <n v="1162.95"/>
    <n v="1800"/>
    <n v="0.64608333333333334"/>
    <x v="266"/>
    <n v="1162.95"/>
    <n v="1800"/>
    <n v="0.64608333333333334"/>
    <x v="266"/>
    <n v="500"/>
    <n v="1800"/>
    <n v="0.27777777777777779"/>
    <x v="258"/>
    <n v="500"/>
    <n v="1800"/>
    <n v="0.27777777777777779"/>
    <n v="0.15900576872928951"/>
    <n v="3144.54"/>
    <n v="6000"/>
    <n v="52.41"/>
    <n v="3144.54"/>
    <n v="6000"/>
    <n v="52.408999999999992"/>
    <n v="714.78"/>
    <n v="3000"/>
    <n v="23.83"/>
    <n v="1981.59"/>
    <n v="4200"/>
    <n v="47.18"/>
    <n v="1981.59"/>
    <n v="4200"/>
    <n v="47.180714285714281"/>
  </r>
  <r>
    <n v="271"/>
    <x v="270"/>
    <x v="25"/>
    <s v="Nashik"/>
    <n v="65273"/>
    <x v="1"/>
    <n v="2214"/>
    <n v="2072"/>
    <n v="2072"/>
    <n v="3325"/>
    <n v="3178"/>
    <n v="3178"/>
    <n v="3595.3"/>
    <n v="3469.2"/>
    <n v="3469.2"/>
    <n v="4328.8"/>
    <n v="4328.8"/>
    <n v="0.74933604336043369"/>
    <n v="0.69779440154440153"/>
    <n v="0.69779440154440153"/>
    <n v="0.16482105263157901"/>
    <n v="0.10693203272498425"/>
    <n v="0.10693203272498425"/>
    <n v="7.7248073874224679E-2"/>
    <n v="1.4017640954686992E-2"/>
    <n v="1.4017640954686992E-2"/>
    <n v="-0.18734291258547409"/>
    <n v="-0.18734291258547409"/>
    <n v="306.24"/>
    <n v="913.6"/>
    <n v="915"/>
    <n v="706.64"/>
    <n v="1509.3"/>
    <n v="1509.3"/>
    <n v="829.22"/>
    <n v="1623.2"/>
    <n v="1623.2"/>
    <n v="1999.6"/>
    <n v="1999.6"/>
    <n v="1.6992554858934168"/>
    <n v="0.66971322241681264"/>
    <n v="0.66715846994535521"/>
    <n v="0.16978942601607611"/>
    <n v="1.0700324653813086E-2"/>
    <n v="1.0700324653813086E-2"/>
    <n v="-3.13547671305567E-3"/>
    <n v="-6.0220551996057171E-2"/>
    <n v="-6.0220551996057171E-2"/>
    <n v="-0.23712242448489693"/>
    <n v="-0.23712242448489693"/>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n v="0.16263619452564435"/>
    <n v="-0.36363636363636365"/>
    <n v="-0.36363636363636365"/>
    <n v="855.72"/>
    <n v="860.25"/>
    <n v="865"/>
    <n v="1100"/>
    <n v="1147.0899999999999"/>
    <n v="1150"/>
    <n v="1163.58"/>
    <n v="1243.93"/>
    <n v="1243.93"/>
    <n v="1508.87"/>
    <n v="1508.87"/>
    <n v="0.45239096900855408"/>
    <n v="0.50233071781458893"/>
    <n v="0.49408092485549143"/>
    <n v="0.12985454545454539"/>
    <n v="0.12665963437916833"/>
    <n v="0.12380869565217401"/>
    <n v="6.8117361934718706E-2"/>
    <n v="3.8949137009317278E-2"/>
    <n v="3.8949137009317278E-2"/>
    <n v="-0.1434782320544512"/>
    <n v="-0.1434782320544512"/>
    <n v="18"/>
    <n v="17"/>
    <n v="29"/>
    <n v="24"/>
    <n v="29"/>
    <n v="24"/>
    <s v="No star"/>
    <s v="1 star"/>
    <s v="1 star"/>
    <s v="ODF++"/>
    <s v="ODF++"/>
    <s v="ODF++"/>
    <n v="826.62"/>
    <n v="1500"/>
    <n v="55.11"/>
    <n v="500"/>
    <n v="1500"/>
    <n v="33.33"/>
    <n v="1303.57"/>
    <n v="1500"/>
    <n v="86.9"/>
    <n v="1242.8399999999999"/>
    <n v="1500"/>
    <n v="82.86"/>
    <n v="3873.03"/>
    <n v="6000"/>
    <n v="64.55"/>
    <n v="1525.45"/>
    <n v="2400"/>
    <n v="0.63560416666666664"/>
    <x v="267"/>
    <n v="1525.45"/>
    <n v="2400"/>
    <n v="0.63560416666666664"/>
    <x v="267"/>
    <n v="1292.3800000000001"/>
    <n v="1800"/>
    <n v="0.7179888888888889"/>
    <x v="267"/>
    <n v="1292.3800000000001"/>
    <n v="1800"/>
    <n v="0.7179888888888889"/>
    <x v="267"/>
    <n v="700"/>
    <n v="1800"/>
    <n v="0.3888888888888889"/>
    <x v="259"/>
    <n v="700"/>
    <n v="1800"/>
    <n v="0.3888888888888889"/>
    <n v="0.19898630689942379"/>
    <n v="3517.83"/>
    <n v="6000"/>
    <n v="58.63"/>
    <n v="3517.83"/>
    <n v="6000"/>
    <n v="58.630499999999998"/>
    <n v="1326.62"/>
    <n v="3000"/>
    <n v="44.22"/>
    <n v="2225.4499999999998"/>
    <n v="4200"/>
    <n v="52.99"/>
    <n v="2225.4499999999998"/>
    <n v="4200"/>
    <n v="52.986904761904761"/>
  </r>
  <r>
    <n v="272"/>
    <x v="271"/>
    <x v="25"/>
    <s v="Nashik"/>
    <n v="22618"/>
    <x v="3"/>
    <n v="2214"/>
    <n v="2072"/>
    <n v="2072"/>
    <n v="3325"/>
    <n v="3178"/>
    <n v="3178"/>
    <n v="3070.1"/>
    <n v="2928.3"/>
    <n v="2928.3"/>
    <n v="4349.2"/>
    <n v="4349.2"/>
    <n v="-7.6531165311653146E-2"/>
    <n v="3.7417953667953766E-2"/>
    <n v="3.7417953667953766E-2"/>
    <n v="-0.38509473684210527"/>
    <n v="-0.32362177470106979"/>
    <n v="-0.32362177470106979"/>
    <n v="-0.33404123644180972"/>
    <n v="-0.26594611207868046"/>
    <n v="-0.26594611207868046"/>
    <n v="-0.50576427848799776"/>
    <n v="-0.50576427848799776"/>
    <n v="306.24"/>
    <n v="913.6"/>
    <n v="915"/>
    <n v="706.64"/>
    <n v="1509.3"/>
    <n v="1509.3"/>
    <n v="593.21"/>
    <n v="1412.08"/>
    <n v="1412.08"/>
    <n v="1984.11"/>
    <n v="1984.11"/>
    <n v="0.18041405433646812"/>
    <n v="-1.5203590192644468E-2"/>
    <n v="-1.6710382513661162E-2"/>
    <n v="-0.48843824295256422"/>
    <n v="-0.40388922016828988"/>
    <n v="-0.40388922016828988"/>
    <n v="-0.39062052224338767"/>
    <n v="-0.36284771401053761"/>
    <n v="-0.36284771401053761"/>
    <n v="-0.54654227840190306"/>
    <n v="-0.5465422784019030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1065301734212125"/>
    <n v="0.10413251961639063"/>
    <n v="9.8069364161849762E-2"/>
    <n v="-0.38594545454545454"/>
    <n v="-0.17196558247391217"/>
    <n v="-0.17406086956521735"/>
    <n v="-0.36069282097392452"/>
    <n v="-0.10588246368762405"/>
    <n v="-0.10588246368762405"/>
    <n v="-0.36036230176100204"/>
    <n v="-0.36036230176100204"/>
    <n v="443"/>
    <n v="173"/>
    <n v="439"/>
    <n v="170"/>
    <n v="439"/>
    <n v="170"/>
    <s v="No star"/>
    <s v="No star"/>
    <s v="No star"/>
    <s v="ODF+"/>
    <s v="ODF+"/>
    <s v="ODF+"/>
    <n v="361.49"/>
    <n v="1500"/>
    <n v="24.1"/>
    <n v="300"/>
    <n v="1500"/>
    <n v="20"/>
    <n v="707.61"/>
    <n v="1500"/>
    <n v="47.17"/>
    <n v="675.46"/>
    <n v="1500"/>
    <n v="45.03"/>
    <n v="2044.56"/>
    <n v="6000"/>
    <n v="34.08"/>
    <n v="899.71"/>
    <n v="2400"/>
    <n v="0.37487916666666671"/>
    <x v="268"/>
    <n v="899.71"/>
    <n v="2400"/>
    <n v="0.37487916666666671"/>
    <x v="268"/>
    <n v="949.83"/>
    <n v="1800"/>
    <n v="0.52768333333333339"/>
    <x v="268"/>
    <n v="949.83"/>
    <n v="1800"/>
    <n v="0.52768333333333339"/>
    <x v="268"/>
    <n v="300"/>
    <n v="1800"/>
    <n v="0.16666666666666666"/>
    <x v="260"/>
    <n v="300"/>
    <n v="1800"/>
    <n v="0.16666666666666666"/>
    <n v="0.13956539336506119"/>
    <n v="2149.5300000000002"/>
    <n v="6000"/>
    <n v="35.83"/>
    <n v="2149.5300000000002"/>
    <n v="6000"/>
    <n v="35.825500000000005"/>
    <n v="661.49"/>
    <n v="3000"/>
    <n v="22.05"/>
    <n v="1199.71"/>
    <n v="4200"/>
    <n v="28.56"/>
    <n v="1199.71"/>
    <n v="4200"/>
    <n v="28.564523809523813"/>
  </r>
  <r>
    <n v="273"/>
    <x v="272"/>
    <x v="25"/>
    <s v="Nashik"/>
    <n v="13119"/>
    <x v="3"/>
    <n v="2214"/>
    <n v="2072"/>
    <n v="2072"/>
    <n v="3325"/>
    <n v="3178"/>
    <n v="3178"/>
    <n v="3070.1"/>
    <n v="2928.3"/>
    <n v="2928.3"/>
    <n v="4349.2"/>
    <n v="4349.2"/>
    <n v="0.24335140018066856"/>
    <n v="0.25366312741312746"/>
    <n v="0.25366312741312746"/>
    <n v="-0.17209624060150369"/>
    <n v="-0.18263373190685961"/>
    <n v="-0.18263373190685961"/>
    <n v="-0.10335819680140702"/>
    <n v="-0.11293583307721204"/>
    <n v="-0.11293583307721204"/>
    <n v="-0.40274303320150828"/>
    <n v="-0.40274303320150828"/>
    <n v="306.24"/>
    <n v="913.6"/>
    <n v="915"/>
    <n v="706.64"/>
    <n v="1509.3"/>
    <n v="1509.3"/>
    <n v="593.21"/>
    <n v="1412.08"/>
    <n v="1412.08"/>
    <n v="1984.11"/>
    <n v="1984.11"/>
    <n v="1.0082614942528734"/>
    <n v="0.45151050788091057"/>
    <n v="0.44928961748633872"/>
    <n v="-0.12966998754669987"/>
    <n v="-0.12138077254356328"/>
    <n v="-0.12138077254356328"/>
    <n v="3.6749211914836148E-2"/>
    <n v="-6.088890147866978E-2"/>
    <n v="-6.088890147866978E-2"/>
    <n v="-0.33163987883736284"/>
    <n v="-0.3316398788373628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7.0478661244332191E-2"/>
    <n v="0.12931124673060157"/>
    <n v="0.12310982658959539"/>
    <n v="-0.16724545454545456"/>
    <n v="-0.15308301876923339"/>
    <n v="-0.15522608695652174"/>
    <n v="-0.13299891155174862"/>
    <n v="-8.5492935207236997E-2"/>
    <n v="-8.5492935207236997E-2"/>
    <n v="-0.34577595205225764"/>
    <n v="-0.34577595205225764"/>
    <n v="242"/>
    <n v="127"/>
    <n v="313"/>
    <n v="133"/>
    <n v="313"/>
    <n v="133"/>
    <s v="No star"/>
    <s v="No star"/>
    <s v="No star"/>
    <s v="ODF+"/>
    <s v="ODF+"/>
    <s v="ODF+"/>
    <n v="615.01"/>
    <n v="1500"/>
    <n v="41"/>
    <n v="300"/>
    <n v="1500"/>
    <n v="20"/>
    <n v="921.74"/>
    <n v="1500"/>
    <n v="61.45"/>
    <n v="916.03"/>
    <n v="1500"/>
    <n v="61.07"/>
    <n v="2752.78"/>
    <n v="6000"/>
    <n v="45.88"/>
    <n v="1326.1"/>
    <n v="2400"/>
    <n v="0.5525416666666666"/>
    <x v="269"/>
    <n v="1326.1"/>
    <n v="2400"/>
    <n v="0.5525416666666666"/>
    <x v="269"/>
    <n v="971.49"/>
    <n v="1800"/>
    <n v="0.53971666666666662"/>
    <x v="269"/>
    <n v="971.49"/>
    <n v="1800"/>
    <n v="0.53971666666666662"/>
    <x v="269"/>
    <n v="300"/>
    <n v="1800"/>
    <n v="0.16666666666666666"/>
    <x v="261"/>
    <n v="300"/>
    <n v="1800"/>
    <n v="0.16666666666666666"/>
    <n v="0.11549166727620601"/>
    <n v="2597.59"/>
    <n v="6000"/>
    <n v="43.29"/>
    <n v="2597.59"/>
    <n v="6000"/>
    <n v="43.293166666666671"/>
    <n v="915.01"/>
    <n v="3000"/>
    <n v="30.5"/>
    <n v="1626.1"/>
    <n v="4200"/>
    <n v="38.72"/>
    <n v="1626.1"/>
    <n v="4200"/>
    <n v="38.716666666666669"/>
  </r>
  <r>
    <n v="274"/>
    <x v="273"/>
    <x v="25"/>
    <s v="Nashik"/>
    <n v="27211"/>
    <x v="2"/>
    <n v="2214"/>
    <n v="2072"/>
    <n v="2072"/>
    <n v="3325"/>
    <n v="3178"/>
    <n v="3178"/>
    <n v="3400"/>
    <n v="3298.6"/>
    <n v="3298.6"/>
    <n v="4601.3999999999996"/>
    <n v="4601.3999999999996"/>
    <n v="0.23397922312556468"/>
    <n v="0.25587837837837829"/>
    <n v="0.25587837837837829"/>
    <n v="-0.1783368421052631"/>
    <n v="-0.18118942731277538"/>
    <n v="-0.18118942731277538"/>
    <n v="-0.19646176470588228"/>
    <n v="-0.21112593221366643"/>
    <n v="-0.21112593221366643"/>
    <n v="-0.43448081018820356"/>
    <n v="-0.43448081018820356"/>
    <n v="306.24"/>
    <n v="913.6"/>
    <n v="915"/>
    <n v="706.64"/>
    <n v="1509.3"/>
    <n v="1509.3"/>
    <n v="737.03"/>
    <n v="1543.8"/>
    <n v="1543.8"/>
    <n v="2033.9"/>
    <n v="2033.9"/>
    <n v="0.58000261233019856"/>
    <n v="0.26116462346760072"/>
    <n v="0.25923497267759565"/>
    <n v="-0.31526661383448429"/>
    <n v="-0.23659974822765514"/>
    <n v="-0.23659974822765514"/>
    <n v="-0.3435002645753904"/>
    <n v="-0.2536598004922917"/>
    <n v="-0.2536598004922917"/>
    <n v="-0.43350213874821769"/>
    <n v="-0.43350213874821769"/>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31950871780488954"/>
    <n v="0.33679744260389421"/>
    <n v="0.32945664739884395"/>
    <n v="2.648181818181828E-2"/>
    <n v="2.5194187029789297E-3"/>
    <n v="-1.739130434781027E-5"/>
    <n v="1.2736225592638144E-2"/>
    <n v="-2.9380734138539272E-2"/>
    <n v="-2.9380734138539272E-2"/>
    <n v="-0.24929171073074557"/>
    <n v="-0.24929171073074557"/>
    <n v="151"/>
    <n v="87"/>
    <n v="168"/>
    <n v="90"/>
    <n v="168"/>
    <n v="90"/>
    <s v="No star"/>
    <s v="No star"/>
    <s v="No star"/>
    <s v="ODF+"/>
    <s v="ODF+"/>
    <s v="ODF+"/>
    <n v="483.86"/>
    <n v="1500"/>
    <n v="32.26"/>
    <n v="300"/>
    <n v="1500"/>
    <n v="20"/>
    <n v="819.05"/>
    <n v="1500"/>
    <n v="54.6"/>
    <n v="1129.1300000000001"/>
    <n v="1500"/>
    <n v="75.28"/>
    <n v="2732.03"/>
    <n v="6000"/>
    <n v="45.53"/>
    <n v="1152.2"/>
    <n v="2400"/>
    <n v="0.48008333333333336"/>
    <x v="270"/>
    <n v="1152.2"/>
    <n v="2400"/>
    <n v="0.48008333333333336"/>
    <x v="270"/>
    <n v="1149.98"/>
    <n v="1800"/>
    <n v="0.63887777777777777"/>
    <x v="270"/>
    <n v="1149.98"/>
    <n v="1800"/>
    <n v="0.63887777777777777"/>
    <x v="270"/>
    <n v="300"/>
    <n v="1800"/>
    <n v="0.16666666666666666"/>
    <x v="262"/>
    <n v="300"/>
    <n v="1800"/>
    <n v="0.16666666666666666"/>
    <n v="0.11528795087196121"/>
    <n v="2602.1799999999998"/>
    <n v="6000"/>
    <n v="43.37"/>
    <n v="2602.1799999999998"/>
    <n v="6000"/>
    <n v="43.36966666666666"/>
    <n v="783.86"/>
    <n v="3000"/>
    <n v="26.13"/>
    <n v="1452.2"/>
    <n v="4200"/>
    <n v="34.58"/>
    <n v="1452.2"/>
    <n v="4200"/>
    <n v="34.576190476190476"/>
  </r>
  <r>
    <n v="275"/>
    <x v="274"/>
    <x v="25"/>
    <s v="Nashik"/>
    <n v="22335"/>
    <x v="3"/>
    <n v="2214"/>
    <n v="2072"/>
    <n v="2072"/>
    <n v="3325"/>
    <n v="3178"/>
    <n v="3178"/>
    <n v="3070.1"/>
    <n v="2928.3"/>
    <n v="2928.3"/>
    <n v="4349.2"/>
    <n v="4349.2"/>
    <n v="0.5192592592592592"/>
    <n v="0.54673262548262547"/>
    <n v="0.54673262548262547"/>
    <n v="1.1621052631578909E-2"/>
    <n v="8.4424166142227589E-3"/>
    <n v="8.4424166142227589E-3"/>
    <n v="9.5612520764795927E-2"/>
    <n v="9.4433630434040142E-2"/>
    <n v="9.4433630434040142E-2"/>
    <n v="-0.26312195346270578"/>
    <n v="-0.26312195346270578"/>
    <n v="306.24"/>
    <n v="913.6"/>
    <n v="915"/>
    <n v="706.64"/>
    <n v="1509.3"/>
    <n v="1509.3"/>
    <n v="593.21"/>
    <n v="1412.08"/>
    <n v="1412.08"/>
    <n v="1984.11"/>
    <n v="1984.11"/>
    <n v="1.1442659352142108"/>
    <n v="0.74643169877408044"/>
    <n v="0.74375956284153"/>
    <n v="-7.0729084116381777E-2"/>
    <n v="5.7139071092559474E-2"/>
    <n v="5.7139071092559474E-2"/>
    <n v="0.10696043559616313"/>
    <n v="0.12992181746076714"/>
    <n v="0.12992181746076714"/>
    <n v="-0.19584095639858676"/>
    <n v="-0.19584095639858676"/>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21331744028420507"/>
    <n v="0.28949723917465847"/>
    <n v="0.28241618497109822"/>
    <n v="-5.6127272727272734E-2"/>
    <n v="-3.2952950509550216E-2"/>
    <n v="-3.5400000000000029E-2"/>
    <n v="-1.7311059580710771E-2"/>
    <n v="4.4224378947764799E-2"/>
    <n v="4.4224378947764799E-2"/>
    <n v="-0.25297821475470561"/>
    <n v="-0.25297821475470561"/>
    <n v="79"/>
    <n v="55"/>
    <n v="98"/>
    <n v="60"/>
    <n v="98"/>
    <n v="60"/>
    <s v="No star"/>
    <s v="No star"/>
    <s v="No star"/>
    <s v="ODF++"/>
    <s v="ODF++"/>
    <s v="ODF++"/>
    <n v="656.66"/>
    <n v="1500"/>
    <n v="43.78"/>
    <n v="500"/>
    <n v="1500"/>
    <n v="33.33"/>
    <n v="1168.72"/>
    <n v="1500"/>
    <n v="77.91"/>
    <n v="1038.26"/>
    <n v="1500"/>
    <n v="69.22"/>
    <n v="3363.64"/>
    <n v="6000"/>
    <n v="56.06"/>
    <n v="1595.54"/>
    <n v="2400"/>
    <n v="0.66480833333333333"/>
    <x v="271"/>
    <n v="1595.54"/>
    <n v="2400"/>
    <n v="0.66480833333333333"/>
    <x v="271"/>
    <n v="1109.29"/>
    <n v="1800"/>
    <n v="0.61627222222222222"/>
    <x v="271"/>
    <n v="1109.29"/>
    <n v="1800"/>
    <n v="0.61627222222222222"/>
    <x v="271"/>
    <n v="500"/>
    <n v="1800"/>
    <n v="0.27777777777777779"/>
    <x v="263"/>
    <n v="500"/>
    <n v="1800"/>
    <n v="0.27777777777777779"/>
    <n v="0.15601451559053053"/>
    <n v="3204.83"/>
    <n v="6000"/>
    <n v="53.41"/>
    <n v="3204.83"/>
    <n v="6000"/>
    <n v="53.413833333333329"/>
    <n v="1156.6600000000001"/>
    <n v="3000"/>
    <n v="38.56"/>
    <n v="2095.54"/>
    <n v="4200"/>
    <n v="49.89"/>
    <n v="2095.54"/>
    <n v="4200"/>
    <n v="49.893809523809523"/>
  </r>
  <r>
    <n v="276"/>
    <x v="275"/>
    <x v="25"/>
    <s v="Nashik"/>
    <n v="34476"/>
    <x v="2"/>
    <n v="2214"/>
    <n v="2072"/>
    <n v="2072"/>
    <n v="3325"/>
    <n v="3178"/>
    <n v="3178"/>
    <n v="3400"/>
    <n v="3298.6"/>
    <n v="3298.6"/>
    <n v="4601.3999999999996"/>
    <n v="4601.3999999999996"/>
    <n v="0.17383468834688343"/>
    <n v="0.39721525096525107"/>
    <n v="0.39721525096525107"/>
    <n v="-0.21838496240601507"/>
    <n v="-8.9040276903712967E-2"/>
    <n v="-8.9040276903712967E-2"/>
    <n v="-0.23562647058823533"/>
    <n v="-0.12234584369126288"/>
    <n v="-0.12234584369126288"/>
    <n v="-0.37083713652366662"/>
    <n v="-0.37083713652366662"/>
    <n v="306.24"/>
    <n v="913.6"/>
    <n v="915"/>
    <n v="706.64"/>
    <n v="1509.3"/>
    <n v="1509.3"/>
    <n v="737.03"/>
    <n v="1543.8"/>
    <n v="1543.8"/>
    <n v="2033.9"/>
    <n v="2033.9"/>
    <n v="0.94987591431556939"/>
    <n v="0.51130691768826619"/>
    <n v="0.50899453551912566"/>
    <n v="-0.15497282916336463"/>
    <n v="-8.5185185185185142E-2"/>
    <n v="-8.5185185185185142E-2"/>
    <n v="-0.18981588266420632"/>
    <n v="-0.10562896748283453"/>
    <n v="-0.10562896748283453"/>
    <n v="-0.3211416490486258"/>
    <n v="-0.321141649048625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6362828962744821"/>
    <n v="0.41156640511479214"/>
    <n v="0.40381502890173404"/>
    <n v="-9.4781818181818175E-2"/>
    <n v="5.859174083986439E-2"/>
    <n v="5.5913043478260829E-2"/>
    <n v="-0.10690357242158705"/>
    <n v="2.4907367550367567E-2"/>
    <n v="2.4907367550367567E-2"/>
    <n v="-0.20730353948794275"/>
    <n v="-0.20730353948794275"/>
    <n v="177"/>
    <n v="95"/>
    <n v="121"/>
    <n v="74"/>
    <n v="121"/>
    <n v="74"/>
    <s v="No star"/>
    <s v="No star"/>
    <s v="No star"/>
    <s v="ODF+"/>
    <s v="ODF+"/>
    <s v="ODF+"/>
    <n v="597.13"/>
    <n v="1500"/>
    <n v="39.81"/>
    <n v="300"/>
    <n v="1500"/>
    <n v="20"/>
    <n v="706"/>
    <n v="1500"/>
    <n v="47.07"/>
    <n v="995.74"/>
    <n v="1500"/>
    <n v="66.38"/>
    <n v="2598.87"/>
    <n v="6000"/>
    <n v="43.31"/>
    <n v="1380.73"/>
    <n v="2400"/>
    <n v="0.57530416666666673"/>
    <x v="272"/>
    <n v="1380.73"/>
    <n v="2400"/>
    <n v="0.57530416666666673"/>
    <x v="272"/>
    <n v="1214.3"/>
    <n v="1800"/>
    <n v="0.67461111111111105"/>
    <x v="272"/>
    <n v="1214.3"/>
    <n v="1800"/>
    <n v="0.67461111111111105"/>
    <x v="272"/>
    <n v="300"/>
    <n v="1800"/>
    <n v="0.16666666666666666"/>
    <x v="264"/>
    <n v="300"/>
    <n v="1800"/>
    <n v="0.16666666666666666"/>
    <n v="0.10362586916197759"/>
    <n v="2895.03"/>
    <n v="6000"/>
    <n v="48.25"/>
    <n v="2895.03"/>
    <n v="6000"/>
    <n v="48.250500000000002"/>
    <n v="897.13"/>
    <n v="3000"/>
    <n v="29.9"/>
    <n v="1680.73"/>
    <n v="4200"/>
    <n v="40.020000000000003"/>
    <n v="1680.73"/>
    <n v="4200"/>
    <n v="40.017380952380954"/>
  </r>
  <r>
    <n v="277"/>
    <x v="276"/>
    <x v="25"/>
    <s v="Nashik"/>
    <n v="65804"/>
    <x v="1"/>
    <n v="2214"/>
    <n v="2072"/>
    <n v="2072"/>
    <n v="3325"/>
    <n v="3178"/>
    <n v="3178"/>
    <n v="3595.3"/>
    <n v="3469.2"/>
    <n v="3469.2"/>
    <n v="4328.8"/>
    <n v="4328.8"/>
    <n v="0.96705962059620587"/>
    <n v="1.0002075289575292"/>
    <n v="1.0002075289575292"/>
    <n v="0.3097954887218044"/>
    <n v="0.30410006293266212"/>
    <n v="0.30410006293266212"/>
    <n v="0.21132311629071274"/>
    <n v="0.19463565087051785"/>
    <n v="0.19463565087051785"/>
    <n v="-4.2591480317870974E-2"/>
    <n v="-4.2591480317870974E-2"/>
    <n v="306.24"/>
    <n v="913.6"/>
    <n v="915"/>
    <n v="706.64"/>
    <n v="1509.3"/>
    <n v="1509.3"/>
    <n v="829.22"/>
    <n v="1623.2"/>
    <n v="1623.2"/>
    <n v="1999.6"/>
    <n v="1999.6"/>
    <n v="2.6889694357366771"/>
    <n v="1.1313813485113837"/>
    <n v="1.1281202185792349"/>
    <n v="0.59870655496433833"/>
    <n v="0.29015437620088785"/>
    <n v="0.29015437620088785"/>
    <n v="0.36237669134849615"/>
    <n v="0.19962419911286347"/>
    <n v="0.19962419911286347"/>
    <n v="-2.619023804760947E-2"/>
    <n v="-2.619023804760947E-2"/>
    <n v="232.44"/>
    <n v="298.10000000000002"/>
    <n v="295"/>
    <n v="421.09"/>
    <n v="522.70000000000005"/>
    <n v="525"/>
    <n v="448.93"/>
    <n v="602.08000000000004"/>
    <n v="602.08000000000004"/>
    <n v="1100"/>
    <n v="1100"/>
    <n v="2.0115298571674409"/>
    <n v="1.3482053002348204"/>
    <n v="1.3728813559322033"/>
    <n v="0.6623524662186232"/>
    <n v="0.33920030610292701"/>
    <n v="0.33333333333333331"/>
    <n v="0.55926313679192741"/>
    <n v="0.16263619452564435"/>
    <n v="0.16263619452564435"/>
    <n v="-0.36363636363636365"/>
    <n v="-0.36363636363636365"/>
    <n v="855.72"/>
    <n v="860.25"/>
    <n v="865"/>
    <n v="1100"/>
    <n v="1147.0899999999999"/>
    <n v="1150"/>
    <n v="1163.58"/>
    <n v="1243.93"/>
    <n v="1243.93"/>
    <n v="1508.87"/>
    <n v="1508.87"/>
    <n v="0.52193474501004988"/>
    <n v="0.74041267073525141"/>
    <n v="0.7308554913294798"/>
    <n v="0.18395454545454537"/>
    <n v="0.3052070892432156"/>
    <n v="0.30190434782608699"/>
    <n v="0.11926124546657728"/>
    <n v="0.20359666540721744"/>
    <n v="0.20359666540721744"/>
    <n v="-7.740892190844696E-3"/>
    <n v="-7.740892190844696E-3"/>
    <n v="5"/>
    <n v="5"/>
    <n v="7"/>
    <n v="6"/>
    <n v="7"/>
    <n v="6"/>
    <s v="1 star"/>
    <s v="1 star"/>
    <s v="1 star"/>
    <s v="ODF++"/>
    <s v="ODF++"/>
    <s v="ODF++"/>
    <n v="1129.71"/>
    <n v="1500"/>
    <n v="75.31"/>
    <n v="700"/>
    <n v="1500"/>
    <n v="46.67"/>
    <n v="1223"/>
    <n v="1500"/>
    <n v="81.53"/>
    <n v="1302.3499999999999"/>
    <n v="1500"/>
    <n v="86.82"/>
    <n v="4355.07"/>
    <n v="6000"/>
    <n v="72.58"/>
    <n v="1947.23"/>
    <n v="2400"/>
    <n v="0.81134583333333332"/>
    <x v="273"/>
    <n v="1947.23"/>
    <n v="2400"/>
    <n v="0.81134583333333332"/>
    <x v="273"/>
    <n v="1497.19"/>
    <n v="1800"/>
    <n v="0.83177222222222225"/>
    <x v="273"/>
    <n v="1497.19"/>
    <n v="1800"/>
    <n v="0.83177222222222225"/>
    <x v="273"/>
    <n v="700"/>
    <n v="1800"/>
    <n v="0.3888888888888889"/>
    <x v="265"/>
    <n v="700"/>
    <n v="1800"/>
    <n v="0.3888888888888889"/>
    <n v="0.16890139295391646"/>
    <n v="4144.43"/>
    <n v="6000"/>
    <n v="69.069999999999993"/>
    <n v="4144.43"/>
    <n v="6000"/>
    <n v="69.07383333333334"/>
    <n v="1829.71"/>
    <n v="3000"/>
    <n v="60.99"/>
    <n v="2647.23"/>
    <n v="4200"/>
    <n v="63.03"/>
    <n v="2647.23"/>
    <n v="4200"/>
    <n v="63.029285714285713"/>
  </r>
  <r>
    <n v="278"/>
    <x v="277"/>
    <x v="25"/>
    <s v="Nashik"/>
    <n v="38375"/>
    <x v="2"/>
    <n v="2214"/>
    <n v="2072"/>
    <n v="2072"/>
    <n v="3325"/>
    <n v="3178"/>
    <n v="3178"/>
    <n v="3400"/>
    <n v="3298.6"/>
    <n v="3298.6"/>
    <n v="4601.3999999999996"/>
    <n v="4601.3999999999996"/>
    <n v="3.3437217705510482E-2"/>
    <n v="0.29257722007721998"/>
    <n v="0.29257722007721998"/>
    <n v="-0.31187067669172924"/>
    <n v="-0.15726242920075525"/>
    <n v="-0.15726242920075525"/>
    <n v="-0.32704999999999995"/>
    <n v="-0.18807372824834781"/>
    <n v="-0.18807372824834781"/>
    <n v="-0.41795540487677663"/>
    <n v="-0.41795540487677663"/>
    <n v="306.24"/>
    <n v="913.6"/>
    <n v="915"/>
    <n v="706.64"/>
    <n v="1509.3"/>
    <n v="1509.3"/>
    <n v="737.03"/>
    <n v="1543.8"/>
    <n v="1543.8"/>
    <n v="2033.9"/>
    <n v="2033.9"/>
    <n v="0.34179075235109724"/>
    <n v="0.58339535901926431"/>
    <n v="0.58097267759562832"/>
    <n v="-0.41850164157137998"/>
    <n v="-4.154906247929506E-2"/>
    <n v="-4.154906247929506E-2"/>
    <n v="-0.44247859652931354"/>
    <n v="-6.2968001036403709E-2"/>
    <n v="-6.2968001036403709E-2"/>
    <n v="-0.28876050936624226"/>
    <n v="-0.28876050936624226"/>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0122469966811574"/>
    <n v="8.297587910491136E-2"/>
    <n v="7.7028901734104038E-2"/>
    <n v="-0.14332727272727269"/>
    <n v="-0.1878318179044364"/>
    <n v="-0.18988695652173915"/>
    <n v="-0.15479895598826834"/>
    <n v="-0.21367499725689781"/>
    <n v="-0.21367499725689781"/>
    <n v="-0.39183084616087627"/>
    <n v="-0.39183084616087627"/>
    <n v="216"/>
    <n v="100"/>
    <n v="161"/>
    <n v="87"/>
    <n v="161"/>
    <n v="87"/>
    <s v="No star"/>
    <s v="No star"/>
    <s v="No star"/>
    <s v="ODF+"/>
    <s v="ODF+"/>
    <s v="ODF+"/>
    <n v="410.91"/>
    <n v="1500"/>
    <n v="27.39"/>
    <n v="300"/>
    <n v="1500"/>
    <n v="20"/>
    <n v="634.78"/>
    <n v="1500"/>
    <n v="42.32"/>
    <n v="942.34"/>
    <n v="1500"/>
    <n v="62.82"/>
    <n v="2288.0300000000002"/>
    <n v="6000"/>
    <n v="38.130000000000003"/>
    <n v="1446.59"/>
    <n v="2400"/>
    <n v="0.60274583333333331"/>
    <x v="274"/>
    <n v="1446.59"/>
    <n v="2400"/>
    <n v="0.60274583333333331"/>
    <x v="274"/>
    <n v="931.63"/>
    <n v="1800"/>
    <n v="0.51757222222222221"/>
    <x v="274"/>
    <n v="931.63"/>
    <n v="1800"/>
    <n v="0.51757222222222221"/>
    <x v="274"/>
    <n v="300"/>
    <n v="1800"/>
    <n v="0.16666666666666666"/>
    <x v="266"/>
    <n v="300"/>
    <n v="1800"/>
    <n v="0.16666666666666666"/>
    <n v="0.11201469632815826"/>
    <n v="2678.22"/>
    <n v="6000"/>
    <n v="44.64"/>
    <n v="2678.22"/>
    <n v="6000"/>
    <n v="44.637"/>
    <n v="710.91"/>
    <n v="3000"/>
    <n v="23.7"/>
    <n v="1746.59"/>
    <n v="4200"/>
    <n v="41.59"/>
    <n v="1746.59"/>
    <n v="4200"/>
    <n v="41.585476190476186"/>
  </r>
  <r>
    <n v="279"/>
    <x v="278"/>
    <x v="25"/>
    <s v="Nashik"/>
    <n v="36004"/>
    <x v="2"/>
    <n v="2214"/>
    <n v="2072"/>
    <n v="2072"/>
    <n v="3325"/>
    <n v="3178"/>
    <n v="3178"/>
    <n v="3400"/>
    <n v="3298.6"/>
    <n v="3298.6"/>
    <n v="4601.3999999999996"/>
    <n v="4601.3999999999996"/>
    <n v="1.2872583559168924"/>
    <n v="1.1147924710424713"/>
    <n v="1.1147924710424713"/>
    <n v="0.52300451127819547"/>
    <n v="0.37880742605412221"/>
    <n v="0.37880742605412221"/>
    <n v="0.48940882352941167"/>
    <n v="0.3283968956527013"/>
    <n v="0.3283968956527013"/>
    <n v="-4.771373929673562E-2"/>
    <n v="-4.771373929673562E-2"/>
    <n v="306.24"/>
    <n v="913.6"/>
    <n v="915"/>
    <n v="706.64"/>
    <n v="1509.3"/>
    <n v="1509.3"/>
    <n v="737.03"/>
    <n v="1543.8"/>
    <n v="1543.8"/>
    <n v="2033.9"/>
    <n v="2033.9"/>
    <n v="2.9729950365726228"/>
    <n v="1.0551335376532398"/>
    <n v="1.0519890710382513"/>
    <n v="0.72179610551341566"/>
    <n v="0.24400053004704167"/>
    <n v="0.24400053004704167"/>
    <n v="0.65080118855406166"/>
    <n v="0.21620028501101179"/>
    <n v="0.21620028501101179"/>
    <n v="-7.6862185948178452E-2"/>
    <n v="-7.6862185948178452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52903987285560705"/>
    <n v="0.63240918337692531"/>
    <n v="0.62344508670520227"/>
    <n v="0.18948181818181825"/>
    <n v="0.22421082914156698"/>
    <n v="0.22111304347826086"/>
    <n v="0.17355349663207556"/>
    <n v="0.18525645895053133"/>
    <n v="0.18525645895053133"/>
    <n v="-8.3284373245596816E-2"/>
    <n v="-8.3284373245596816E-2"/>
    <n v="2"/>
    <n v="2"/>
    <n v="11"/>
    <n v="0"/>
    <n v="11"/>
    <n v="0"/>
    <s v="3 star"/>
    <s v="3 star"/>
    <s v="3 star"/>
    <s v="ODF++"/>
    <s v="ODF++"/>
    <s v="ODF++"/>
    <n v="1216.69"/>
    <n v="1500"/>
    <n v="81.11"/>
    <n v="1100"/>
    <n v="1500"/>
    <n v="73.33"/>
    <n v="1438.86"/>
    <n v="1500"/>
    <n v="95.92"/>
    <n v="1308.43"/>
    <n v="1500"/>
    <n v="87.23"/>
    <n v="5063.99"/>
    <n v="6000"/>
    <n v="84.4"/>
    <n v="1877.57"/>
    <n v="2400"/>
    <n v="0.78232083333333335"/>
    <x v="275"/>
    <n v="1877.57"/>
    <n v="2400"/>
    <n v="0.78232083333333335"/>
    <x v="275"/>
    <n v="1404.28"/>
    <n v="1800"/>
    <n v="0.78015555555555549"/>
    <x v="275"/>
    <n v="1404.28"/>
    <n v="1800"/>
    <n v="0.78015555555555549"/>
    <x v="275"/>
    <n v="1100"/>
    <n v="1800"/>
    <n v="0.61111111111111116"/>
    <x v="267"/>
    <n v="1100"/>
    <n v="1800"/>
    <n v="0.61111111111111116"/>
    <n v="0.25103552152629593"/>
    <n v="4381.8500000000004"/>
    <n v="6000"/>
    <n v="73.03"/>
    <n v="4381.8500000000004"/>
    <n v="6000"/>
    <n v="73.030833333333348"/>
    <n v="2316.69"/>
    <n v="3000"/>
    <n v="77.22"/>
    <n v="2977.57"/>
    <n v="4200"/>
    <n v="70.89"/>
    <n v="2977.57"/>
    <n v="4200"/>
    <n v="70.894523809523818"/>
  </r>
  <r>
    <n v="280"/>
    <x v="279"/>
    <x v="25"/>
    <s v="Nashik"/>
    <n v="31134"/>
    <x v="2"/>
    <n v="2214"/>
    <n v="2072"/>
    <n v="2072"/>
    <n v="3325"/>
    <n v="3178"/>
    <n v="3178"/>
    <n v="3400"/>
    <n v="3298.6"/>
    <n v="3298.6"/>
    <n v="4601.3999999999996"/>
    <n v="4601.3999999999996"/>
    <n v="0.45525293586269189"/>
    <n v="0.61609073359073352"/>
    <n v="0.61609073359073352"/>
    <n v="-3.0998496240601553E-2"/>
    <n v="5.3662680931403389E-2"/>
    <n v="5.3662680931403389E-2"/>
    <n v="-5.2373529411764756E-2"/>
    <n v="1.513975626023163E-2"/>
    <n v="1.513975626023163E-2"/>
    <n v="-0.27227800234711169"/>
    <n v="-0.27227800234711169"/>
    <n v="306.24"/>
    <n v="913.6"/>
    <n v="915"/>
    <n v="706.64"/>
    <n v="1509.3"/>
    <n v="1509.3"/>
    <n v="737.03"/>
    <n v="1543.8"/>
    <n v="1543.8"/>
    <n v="2033.9"/>
    <n v="2033.9"/>
    <n v="0.85687695924764873"/>
    <n v="0.71486427320490364"/>
    <n v="0.71224043715846996"/>
    <n v="-0.19527623683912601"/>
    <n v="3.8030875240177626E-2"/>
    <n v="3.8030875240177626E-2"/>
    <n v="-0.22845745763401762"/>
    <n v="1.4833527659023248E-2"/>
    <n v="1.4833527659023248E-2"/>
    <n v="-0.22970647524460397"/>
    <n v="-0.22970647524460397"/>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37763520777824505"/>
    <n v="0.49009009009008997"/>
    <n v="0.48190751445086694"/>
    <n v="7.1699999999999903E-2"/>
    <n v="0.11747988388007916"/>
    <n v="0.1146521739130434"/>
    <n v="5.7348891858681555E-2"/>
    <n v="8.1921690763764002E-2"/>
    <n v="8.1921690763764002E-2"/>
    <n v="-0.16320682046662227"/>
    <n v="-0.16320682046662227"/>
    <n v="81"/>
    <n v="58"/>
    <n v="69"/>
    <n v="57"/>
    <n v="69"/>
    <n v="57"/>
    <s v="No star"/>
    <s v="No star"/>
    <s v="No star"/>
    <s v="ODF+"/>
    <s v="ODF++"/>
    <s v="ODF++"/>
    <n v="568.65"/>
    <n v="1500"/>
    <n v="37.909999999999997"/>
    <n v="300"/>
    <n v="1500"/>
    <n v="20"/>
    <n v="1174.4100000000001"/>
    <n v="1500"/>
    <n v="78.290000000000006"/>
    <n v="1178.8699999999999"/>
    <n v="1500"/>
    <n v="78.59"/>
    <n v="3221.93"/>
    <n v="6000"/>
    <n v="53.7"/>
    <n v="1566.7"/>
    <n v="2400"/>
    <n v="0.65279166666666666"/>
    <x v="276"/>
    <n v="1566.7"/>
    <n v="2400"/>
    <n v="0.65279166666666666"/>
    <x v="276"/>
    <n v="1281.8499999999999"/>
    <n v="1800"/>
    <n v="0.71213888888888888"/>
    <x v="276"/>
    <n v="1281.8499999999999"/>
    <n v="1800"/>
    <n v="0.71213888888888888"/>
    <x v="276"/>
    <n v="500"/>
    <n v="1800"/>
    <n v="0.27777777777777779"/>
    <x v="268"/>
    <n v="500"/>
    <n v="1800"/>
    <n v="0.27777777777777779"/>
    <n v="0.14931880759973004"/>
    <n v="3348.54"/>
    <n v="6000"/>
    <n v="55.81"/>
    <n v="3348.54"/>
    <n v="6000"/>
    <n v="55.808999999999997"/>
    <n v="868.65"/>
    <n v="3000"/>
    <n v="28.96"/>
    <n v="2066.6999999999998"/>
    <n v="4200"/>
    <n v="49.21"/>
    <n v="2066.6999999999998"/>
    <n v="4200"/>
    <n v="49.207142857142856"/>
  </r>
  <r>
    <n v="281"/>
    <x v="280"/>
    <x v="25"/>
    <s v="Nashik"/>
    <n v="89282"/>
    <x v="1"/>
    <n v="2214"/>
    <n v="2072"/>
    <n v="2072"/>
    <n v="3325"/>
    <n v="3178"/>
    <n v="3178"/>
    <n v="3595.3"/>
    <n v="3469.2"/>
    <n v="3469.2"/>
    <n v="4328.8"/>
    <n v="4328.8"/>
    <n v="0.37775971093044269"/>
    <n v="-9.4705598455598464E-2"/>
    <n v="-9.4705598455598464E-2"/>
    <n v="-8.2598496240601463E-2"/>
    <n v="-0.40976400251730649"/>
    <n v="-0.40976400251730649"/>
    <n v="-0.15157010541540344"/>
    <n v="-0.45930762135362618"/>
    <n v="-0.45930762135362618"/>
    <n v="-0.56667667713916103"/>
    <n v="-0.56667667713916103"/>
    <n v="306.24"/>
    <n v="913.6"/>
    <n v="915"/>
    <n v="706.64"/>
    <n v="1509.3"/>
    <n v="1509.3"/>
    <n v="829.22"/>
    <n v="1623.2"/>
    <n v="1623.2"/>
    <n v="1999.6"/>
    <n v="1999.6"/>
    <n v="0.95817006269592453"/>
    <n v="5.5855954465849358E-2"/>
    <n v="5.4240437158469941E-2"/>
    <n v="-0.15137835390014723"/>
    <n v="-0.36087590273636783"/>
    <n v="-0.36087590273636783"/>
    <n v="-0.276826415185355"/>
    <n v="-0.4057232626909808"/>
    <n v="-0.4057232626909808"/>
    <n v="-0.51758851770354064"/>
    <n v="-0.51758851770354064"/>
    <n v="232.44"/>
    <n v="298.10000000000002"/>
    <n v="295"/>
    <n v="421.09"/>
    <n v="522.70000000000005"/>
    <n v="525"/>
    <n v="448.93"/>
    <n v="602.08000000000004"/>
    <n v="602.08000000000004"/>
    <n v="1100"/>
    <n v="1100"/>
    <n v="-0.13956289795215968"/>
    <n v="-1"/>
    <n v="-1"/>
    <n v="-0.5250421525089648"/>
    <n v="-1"/>
    <n v="-1"/>
    <n v="-0.55449624663087782"/>
    <n v="-1"/>
    <n v="-1"/>
    <n v="-1"/>
    <n v="-1"/>
    <n v="855.72"/>
    <n v="860.25"/>
    <n v="865"/>
    <n v="1100"/>
    <n v="1147.0899999999999"/>
    <n v="1150"/>
    <n v="1163.58"/>
    <n v="1243.93"/>
    <n v="1243.93"/>
    <n v="1508.87"/>
    <n v="1508.87"/>
    <n v="0.35315290048146591"/>
    <n v="5.9157221737866882E-2"/>
    <n v="5.3341040462427727E-2"/>
    <n v="5.2654545454545523E-2"/>
    <n v="-0.20569440933143865"/>
    <n v="-0.20770434782608696"/>
    <n v="-4.8642981144397931E-3"/>
    <n v="-0.267531131172976"/>
    <n v="-0.267531131172976"/>
    <n v="-0.39614413435219731"/>
    <n v="-0.39614413435219731"/>
    <n v="67"/>
    <n v="37"/>
    <n v="111"/>
    <n v="48"/>
    <n v="111"/>
    <n v="48"/>
    <s v="No star"/>
    <s v="No star"/>
    <s v="No star"/>
    <s v="ODF"/>
    <s v="No ODF"/>
    <s v="No ODF"/>
    <n v="599.66999999999996"/>
    <n v="1500"/>
    <n v="39.979999999999997"/>
    <n v="200"/>
    <n v="1500"/>
    <n v="13.33"/>
    <n v="1092.77"/>
    <n v="1500"/>
    <n v="72.849999999999994"/>
    <n v="1157.92"/>
    <n v="1500"/>
    <n v="77.19"/>
    <n v="3050.36"/>
    <n v="6000"/>
    <n v="50.84"/>
    <n v="964.63"/>
    <n v="2400"/>
    <n v="0.40192916666666667"/>
    <x v="277"/>
    <n v="964.63"/>
    <n v="2400"/>
    <n v="0.40192916666666667"/>
    <x v="277"/>
    <n v="911.14"/>
    <n v="1800"/>
    <n v="0.50618888888888891"/>
    <x v="277"/>
    <n v="911.14"/>
    <n v="1800"/>
    <n v="0.50618888888888891"/>
    <x v="277"/>
    <n v="0"/>
    <n v="1800"/>
    <n v="0"/>
    <x v="38"/>
    <n v="0"/>
    <n v="1800"/>
    <n v="0"/>
    <n v="0"/>
    <n v="1875.77"/>
    <n v="6000"/>
    <n v="31.26"/>
    <n v="1875.77"/>
    <n v="6000"/>
    <n v="31.262833333333333"/>
    <n v="799.67"/>
    <n v="3000"/>
    <n v="26.66"/>
    <n v="964.63"/>
    <n v="4200"/>
    <n v="22.97"/>
    <n v="964.63"/>
    <n v="4200"/>
    <n v="22.967380952380953"/>
  </r>
  <r>
    <n v="282"/>
    <x v="281"/>
    <x v="26"/>
    <s v="Nashik"/>
    <n v="375559"/>
    <x v="0"/>
    <n v="2214"/>
    <n v="2072"/>
    <n v="2072"/>
    <n v="3325"/>
    <n v="3178"/>
    <n v="3178"/>
    <n v="3878.5"/>
    <n v="3782.7"/>
    <n v="3782.7"/>
    <n v="4344.1000000000004"/>
    <n v="4344.1000000000004"/>
    <n v="1.2118292682926828"/>
    <n v="1.2814913127413128"/>
    <n v="1.2814913127413128"/>
    <n v="0.47277894736842097"/>
    <n v="0.48749213341724357"/>
    <n v="0.48749213341724357"/>
    <n v="0.26259894289029256"/>
    <n v="0.24970259338567696"/>
    <n v="0.24970259338567696"/>
    <n v="8.8200087474965952E-2"/>
    <n v="8.8200087474965952E-2"/>
    <n v="306.24"/>
    <n v="913.6"/>
    <n v="915"/>
    <n v="706.64"/>
    <n v="1509.3"/>
    <n v="1509.3"/>
    <n v="948.15"/>
    <n v="1786.5"/>
    <n v="1786.5"/>
    <n v="2014.9"/>
    <n v="2014.9"/>
    <n v="2.6759077847439916"/>
    <n v="1.3011055166374781"/>
    <n v="1.2975846994535518"/>
    <n v="0.59304596399864151"/>
    <n v="0.39289074405353475"/>
    <n v="0.39289074405353475"/>
    <n v="0.18726994673838535"/>
    <n v="0.17676462356563111"/>
    <n v="0.17676462356563111"/>
    <n v="4.337187949774176E-2"/>
    <n v="4.337187949774176E-2"/>
    <n v="232.44"/>
    <n v="298.10000000000002"/>
    <n v="295"/>
    <n v="421.09"/>
    <n v="522.70000000000005"/>
    <n v="525"/>
    <n v="566.66"/>
    <n v="651.51"/>
    <n v="651.51"/>
    <n v="1020"/>
    <n v="1020"/>
    <n v="3.7324040612631215"/>
    <n v="2.6900369003690034"/>
    <n v="2.7288135593220337"/>
    <n v="1.6122681612006937"/>
    <n v="1.1044576238760282"/>
    <n v="1.0952380952380953"/>
    <n v="0.9411993082271557"/>
    <n v="0.68838544304768923"/>
    <n v="0.68838544304768923"/>
    <n v="7.8431372549019607E-2"/>
    <n v="7.8431372549019607E-2"/>
    <n v="855.72"/>
    <n v="860.25"/>
    <n v="865"/>
    <n v="1100"/>
    <n v="1147.0899999999999"/>
    <n v="1150"/>
    <n v="1201.1099999999999"/>
    <n v="1344.7"/>
    <n v="1344.7"/>
    <n v="1496.04"/>
    <n v="1496.04"/>
    <n v="0.47320385172720053"/>
    <n v="0.77268235977913402"/>
    <n v="0.76294797687861282"/>
    <n v="0.14604545454545462"/>
    <n v="0.3294074571306525"/>
    <n v="0.3260434782608696"/>
    <n v="4.9570813664027602E-2"/>
    <n v="0.13404476834981779"/>
    <n v="0.13404476834981779"/>
    <n v="1.9324349616320475E-2"/>
    <n v="1.9324349616320475E-2"/>
    <n v="9"/>
    <n v="2"/>
    <n v="9"/>
    <n v="1"/>
    <n v="9"/>
    <n v="1"/>
    <s v="3 star"/>
    <s v="3 star"/>
    <s v="3 star"/>
    <s v="ODF++"/>
    <s v="ODF++"/>
    <s v="ODF++"/>
    <n v="1125.71"/>
    <n v="1500"/>
    <n v="75.05"/>
    <n v="1100"/>
    <n v="1500"/>
    <n v="73.33"/>
    <n v="1410.64"/>
    <n v="1500"/>
    <n v="94.04"/>
    <n v="1260.6500000000001"/>
    <n v="1500"/>
    <n v="84.04"/>
    <n v="4896.99"/>
    <n v="6000"/>
    <n v="81.62"/>
    <n v="2102.29"/>
    <n v="2400"/>
    <n v="0.8759541666666667"/>
    <x v="278"/>
    <n v="2102.29"/>
    <n v="2400"/>
    <n v="0.8759541666666667"/>
    <x v="278"/>
    <n v="1524.95"/>
    <n v="1800"/>
    <n v="0.84719444444444447"/>
    <x v="278"/>
    <n v="1524.95"/>
    <n v="1800"/>
    <n v="0.84719444444444447"/>
    <x v="278"/>
    <n v="1100"/>
    <n v="1800"/>
    <n v="0.61111111111111116"/>
    <x v="269"/>
    <n v="1100"/>
    <n v="1800"/>
    <n v="0.61111111111111116"/>
    <n v="0.2326934264107039"/>
    <n v="4727.25"/>
    <n v="6000"/>
    <n v="78.790000000000006"/>
    <n v="4727.25"/>
    <n v="6000"/>
    <n v="78.787499999999994"/>
    <n v="2225.71"/>
    <n v="3000"/>
    <n v="74.19"/>
    <n v="3202.29"/>
    <n v="4200"/>
    <n v="76.25"/>
    <n v="3202.29"/>
    <n v="4200"/>
    <n v="76.24499999999999"/>
  </r>
  <r>
    <n v="283"/>
    <x v="282"/>
    <x v="26"/>
    <s v="Nashik"/>
    <n v="46767"/>
    <x v="2"/>
    <n v="2214"/>
    <n v="2072"/>
    <n v="2072"/>
    <n v="3325"/>
    <n v="3178"/>
    <n v="3178"/>
    <n v="3400"/>
    <n v="3298.6"/>
    <n v="3298.6"/>
    <n v="4601.3999999999996"/>
    <n v="4601.3999999999996"/>
    <n v="0.93122402890695555"/>
    <n v="0.87038610038610043"/>
    <n v="0.87038610038610043"/>
    <n v="0.28593383458646604"/>
    <n v="0.21945877910635622"/>
    <n v="0.21945877910635622"/>
    <n v="0.2575676470588234"/>
    <n v="0.17487418904990001"/>
    <n v="0.17487418904990001"/>
    <n v="-0.15776937453818396"/>
    <n v="-0.15776937453818396"/>
    <n v="306.24"/>
    <n v="913.6"/>
    <n v="915"/>
    <n v="706.64"/>
    <n v="1509.3"/>
    <n v="1509.3"/>
    <n v="737.03"/>
    <n v="1543.8"/>
    <n v="1543.8"/>
    <n v="2033.9"/>
    <n v="2033.9"/>
    <n v="2.5999542842215257"/>
    <n v="0.99406742556917682"/>
    <n v="0.99101639344262293"/>
    <n v="0.56012962753311457"/>
    <n v="0.20703637447823497"/>
    <n v="0.20703637447823497"/>
    <n v="0.49580071367515582"/>
    <n v="0.18006218422075401"/>
    <n v="0.18006218422075401"/>
    <n v="-0.10429224642312804"/>
    <n v="-0.10429224642312804"/>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52178282615808913"/>
    <n v="0.5735658238884046"/>
    <n v="0.56492485549132954"/>
    <n v="0.18383636363636366"/>
    <n v="0.18008177213644977"/>
    <n v="0.17709565217391313"/>
    <n v="0.16798364022853449"/>
    <n v="0.1425315878763326"/>
    <n v="0.1425315878763326"/>
    <n v="-0.11632916846186978"/>
    <n v="-0.11632916846186978"/>
    <n v="18"/>
    <n v="16"/>
    <n v="27"/>
    <n v="26"/>
    <n v="27"/>
    <n v="26"/>
    <s v="No star"/>
    <s v="1 star"/>
    <s v="1 star"/>
    <s v="ODF++"/>
    <s v="ODF++"/>
    <s v="ODF++"/>
    <n v="1102.45"/>
    <n v="1500"/>
    <n v="73.5"/>
    <n v="500"/>
    <n v="1500"/>
    <n v="33.33"/>
    <n v="1371.06"/>
    <n v="1500"/>
    <n v="91.4"/>
    <n v="1302.22"/>
    <n v="1500"/>
    <n v="86.81"/>
    <n v="4275.7299999999996"/>
    <n v="6000"/>
    <n v="71.260000000000005"/>
    <n v="1821.78"/>
    <n v="2400"/>
    <n v="0.75907499999999994"/>
    <x v="279"/>
    <n v="1821.78"/>
    <n v="2400"/>
    <n v="0.75907499999999994"/>
    <x v="279"/>
    <n v="1353.66"/>
    <n v="1800"/>
    <n v="0.75203333333333333"/>
    <x v="279"/>
    <n v="1353.66"/>
    <n v="1800"/>
    <n v="0.75203333333333333"/>
    <x v="279"/>
    <n v="700"/>
    <n v="1800"/>
    <n v="0.3888888888888889"/>
    <x v="270"/>
    <n v="700"/>
    <n v="1800"/>
    <n v="0.3888888888888889"/>
    <n v="0.18062465165245753"/>
    <n v="3875.44"/>
    <n v="6000"/>
    <n v="64.59"/>
    <n v="3875.44"/>
    <n v="6000"/>
    <n v="64.590666666666664"/>
    <n v="1602.45"/>
    <n v="3000"/>
    <n v="53.42"/>
    <n v="2521.7800000000002"/>
    <n v="4200"/>
    <n v="60.04"/>
    <n v="2521.7800000000002"/>
    <n v="4200"/>
    <n v="60.04238095238096"/>
  </r>
  <r>
    <n v="284"/>
    <x v="283"/>
    <x v="26"/>
    <s v="Nashik"/>
    <n v="21764"/>
    <x v="3"/>
    <n v="2214"/>
    <n v="2072"/>
    <n v="2072"/>
    <n v="3325"/>
    <n v="3178"/>
    <n v="3178"/>
    <n v="3070.1"/>
    <n v="2928.3"/>
    <n v="2928.3"/>
    <n v="4349.2"/>
    <n v="4349.2"/>
    <n v="-1.7850045167118328E-2"/>
    <n v="0.42148166023166023"/>
    <n v="0.42148166023166023"/>
    <n v="-0.34602105263157895"/>
    <n v="-7.3219005663939601E-2"/>
    <n v="-7.3219005663939601E-2"/>
    <n v="-0.29172339663203151"/>
    <n v="5.8088310623910675E-3"/>
    <n v="5.8088310623910675E-3"/>
    <n v="-0.3227926975075876"/>
    <n v="-0.3227926975075876"/>
    <n v="306.24"/>
    <n v="913.6"/>
    <n v="915"/>
    <n v="706.64"/>
    <n v="1509.3"/>
    <n v="1509.3"/>
    <n v="593.21"/>
    <n v="1412.08"/>
    <n v="1412.08"/>
    <n v="1984.11"/>
    <n v="1984.11"/>
    <n v="0.10929336468129562"/>
    <n v="0.54982486865148861"/>
    <n v="0.54745355191256839"/>
    <n v="-0.51926016076078341"/>
    <n v="-6.1869740939508304E-2"/>
    <n v="-6.1869740939508304E-2"/>
    <n v="-0.42733601928490761"/>
    <n v="2.7193926689706997E-3"/>
    <n v="2.7193926689706997E-3"/>
    <n v="-0.28637021132900892"/>
    <n v="-0.2863702113290089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3736970036927962"/>
    <n v="0.42910781749491439"/>
    <n v="0.42126011560693655"/>
    <n v="-0.11520909090909093"/>
    <n v="7.1746767908359571E-2"/>
    <n v="6.9034782608695736E-2"/>
    <n v="-7.8822582935024352E-2"/>
    <n v="0.15727989005092691"/>
    <n v="0.15727989005092691"/>
    <n v="-0.17210007070945146"/>
    <n v="-0.17210007070945146"/>
    <n v="420"/>
    <n v="169"/>
    <n v="169"/>
    <n v="88"/>
    <n v="169"/>
    <n v="88"/>
    <s v="No star"/>
    <s v="No star"/>
    <s v="No star"/>
    <s v="ODF+"/>
    <s v="ODF+"/>
    <s v="ODF+"/>
    <n v="339.71"/>
    <n v="1500"/>
    <n v="22.65"/>
    <n v="300"/>
    <n v="1500"/>
    <n v="20"/>
    <n v="561.5"/>
    <n v="1500"/>
    <n v="37.43"/>
    <n v="973.27"/>
    <n v="1500"/>
    <n v="64.88"/>
    <n v="2174.48"/>
    <n v="6000"/>
    <n v="36.24"/>
    <n v="1415.92"/>
    <n v="2400"/>
    <n v="0.58996666666666675"/>
    <x v="280"/>
    <n v="1415.92"/>
    <n v="2400"/>
    <n v="0.58996666666666675"/>
    <x v="280"/>
    <n v="1229.3900000000001"/>
    <n v="1800"/>
    <n v="0.68299444444444446"/>
    <x v="280"/>
    <n v="1229.3900000000001"/>
    <n v="1800"/>
    <n v="0.68299444444444446"/>
    <x v="280"/>
    <n v="300"/>
    <n v="1800"/>
    <n v="0.16666666666666666"/>
    <x v="271"/>
    <n v="300"/>
    <n v="1800"/>
    <n v="0.16666666666666666"/>
    <n v="0.10185685038247247"/>
    <n v="2945.31"/>
    <n v="6000"/>
    <n v="49.09"/>
    <n v="2945.31"/>
    <n v="6000"/>
    <n v="49.088500000000003"/>
    <n v="639.71"/>
    <n v="3000"/>
    <n v="21.32"/>
    <n v="1715.92"/>
    <n v="4200"/>
    <n v="40.86"/>
    <n v="1715.92"/>
    <n v="4200"/>
    <n v="40.855238095238093"/>
  </r>
  <r>
    <n v="285"/>
    <x v="284"/>
    <x v="26"/>
    <s v="Nashik"/>
    <n v="76905"/>
    <x v="1"/>
    <n v="2214"/>
    <n v="2072"/>
    <n v="2072"/>
    <n v="3325"/>
    <n v="3178"/>
    <n v="3178"/>
    <n v="3595.3"/>
    <n v="3469.2"/>
    <n v="3469.2"/>
    <n v="4328.8"/>
    <n v="4328.8"/>
    <n v="0.93977868112014462"/>
    <n v="0.93596042471042473"/>
    <n v="0.93596042471042473"/>
    <n v="0.29163007518796996"/>
    <n v="0.26221208307111388"/>
    <n v="0.26221208307111388"/>
    <n v="0.19452340555725525"/>
    <n v="0.15626369191744499"/>
    <n v="0.15626369191744499"/>
    <n v="-7.3343651820365979E-2"/>
    <n v="-7.3343651820365979E-2"/>
    <n v="306.24"/>
    <n v="913.6"/>
    <n v="915"/>
    <n v="706.64"/>
    <n v="1509.3"/>
    <n v="1509.3"/>
    <n v="829.22"/>
    <n v="1623.2"/>
    <n v="1623.2"/>
    <n v="1999.6"/>
    <n v="1999.6"/>
    <n v="2.498040752351097"/>
    <n v="0.7506129597197897"/>
    <n v="0.74793442622950812"/>
    <n v="0.51596286652326506"/>
    <n v="5.9670045716557311E-2"/>
    <n v="5.9670045716557311E-2"/>
    <n v="0.29186464388220251"/>
    <n v="-1.4687037949729019E-2"/>
    <n v="-1.4687037949729019E-2"/>
    <n v="-0.20016003200640128"/>
    <n v="-0.20016003200640128"/>
    <n v="232.44"/>
    <n v="298.10000000000002"/>
    <n v="295"/>
    <n v="421.09"/>
    <n v="522.70000000000005"/>
    <n v="525"/>
    <n v="448.93"/>
    <n v="602.08000000000004"/>
    <n v="602.08000000000004"/>
    <n v="1100"/>
    <n v="1100"/>
    <n v="2.0115298571674409"/>
    <n v="2.6900369003690034"/>
    <n v="2.7288135593220337"/>
    <n v="0.6623524662186232"/>
    <n v="1.1044576238760282"/>
    <n v="1.0952380952380953"/>
    <n v="0.55926313679192741"/>
    <n v="0.82699973425458395"/>
    <n v="0.82699973425458395"/>
    <n v="0"/>
    <n v="0"/>
    <n v="855.72"/>
    <n v="860.25"/>
    <n v="865"/>
    <n v="1100"/>
    <n v="1147.0899999999999"/>
    <n v="1150"/>
    <n v="1163.58"/>
    <n v="1243.93"/>
    <n v="1243.93"/>
    <n v="1508.87"/>
    <n v="1508.87"/>
    <n v="0.43671995512550837"/>
    <n v="0.52509154315605933"/>
    <n v="0.5167167630057804"/>
    <n v="0.11766363636363641"/>
    <n v="0.1437289140346443"/>
    <n v="0.1408347826086957"/>
    <n v="5.6592584953333795E-2"/>
    <n v="5.4689572564372568E-2"/>
    <n v="5.4689572564372568E-2"/>
    <n v="-0.13050163367288095"/>
    <n v="-0.13050163367288095"/>
    <n v="6"/>
    <n v="6"/>
    <n v="11"/>
    <n v="10"/>
    <n v="11"/>
    <n v="10"/>
    <s v="1 star"/>
    <s v="3 star"/>
    <s v="3 star"/>
    <s v="ODF++"/>
    <s v="ODF++"/>
    <s v="ODF++"/>
    <n v="1071.24"/>
    <n v="1500"/>
    <n v="71.42"/>
    <n v="700"/>
    <n v="1500"/>
    <n v="46.67"/>
    <n v="1294"/>
    <n v="1500"/>
    <n v="86.27"/>
    <n v="1229.43"/>
    <n v="1500"/>
    <n v="81.96"/>
    <n v="4294.67"/>
    <n v="6000"/>
    <n v="71.58"/>
    <n v="1599.36"/>
    <n v="2400"/>
    <n v="0.66639999999999999"/>
    <x v="281"/>
    <n v="1599.36"/>
    <n v="2400"/>
    <n v="0.66639999999999999"/>
    <x v="281"/>
    <n v="1311.96"/>
    <n v="1800"/>
    <n v="0.72886666666666666"/>
    <x v="281"/>
    <n v="1311.96"/>
    <n v="1800"/>
    <n v="0.72886666666666666"/>
    <x v="281"/>
    <n v="1100"/>
    <n v="1800"/>
    <n v="0.61111111111111116"/>
    <x v="272"/>
    <n v="1100"/>
    <n v="1800"/>
    <n v="0.61111111111111116"/>
    <n v="0.27422462985907348"/>
    <n v="4011.31"/>
    <n v="6000"/>
    <n v="66.86"/>
    <n v="4011.31"/>
    <n v="6000"/>
    <n v="66.855166666666662"/>
    <n v="1771.24"/>
    <n v="3000"/>
    <n v="59.04"/>
    <n v="2699.36"/>
    <n v="4200"/>
    <n v="64.27"/>
    <n v="2699.36"/>
    <n v="4200"/>
    <n v="64.270476190476188"/>
  </r>
  <r>
    <n v="286"/>
    <x v="285"/>
    <x v="26"/>
    <s v="Nashik"/>
    <n v="24566"/>
    <x v="3"/>
    <n v="2214"/>
    <n v="2072"/>
    <n v="2072"/>
    <n v="3325"/>
    <n v="3178"/>
    <n v="3178"/>
    <n v="3070.1"/>
    <n v="2928.3"/>
    <n v="2928.3"/>
    <n v="4349.2"/>
    <n v="4349.2"/>
    <n v="0.45217253839205063"/>
    <n v="0.57027992277992268"/>
    <n v="0.57027992277992268"/>
    <n v="-3.3049624060150336E-2"/>
    <n v="2.3794839521711734E-2"/>
    <n v="2.3794839521711734E-2"/>
    <n v="4.7232989153447841E-2"/>
    <n v="0.11109517467472585"/>
    <n v="0.11109517467472585"/>
    <n v="-0.25190379839970567"/>
    <n v="-0.25190379839970567"/>
    <n v="306.24"/>
    <n v="913.6"/>
    <n v="915"/>
    <n v="706.64"/>
    <n v="1509.3"/>
    <n v="1509.3"/>
    <n v="593.21"/>
    <n v="1412.08"/>
    <n v="1412.08"/>
    <n v="1984.11"/>
    <n v="1984.11"/>
    <n v="0.7337708986415884"/>
    <n v="0.85903021015761827"/>
    <n v="0.85618579234972692"/>
    <n v="-0.24862730669081845"/>
    <n v="0.125296495063937"/>
    <n v="0.125296495063937"/>
    <n v="-0.1049544006338396"/>
    <n v="0.20277179763186234"/>
    <n v="0.20277179763186234"/>
    <n v="-0.14399403258891888"/>
    <n v="-0.14399403258891888"/>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4485579395129234"/>
    <n v="0.22663179308340603"/>
    <n v="0.21989595375722548"/>
    <n v="4.6199999999999943E-2"/>
    <n v="-8.0098335788822056E-2"/>
    <n v="-8.2426086956521705E-2"/>
    <n v="8.9224362311296185E-2"/>
    <n v="-6.6835481168396318E-3"/>
    <n v="-6.6835481168396318E-3"/>
    <n v="-0.28939694939223543"/>
    <n v="-0.28939694939223543"/>
    <n v="105"/>
    <n v="69"/>
    <n v="86"/>
    <n v="55"/>
    <n v="86"/>
    <n v="55"/>
    <s v="No star"/>
    <s v="No star"/>
    <s v="No star"/>
    <s v="ODF++"/>
    <s v="ODF++"/>
    <s v="ODF++"/>
    <n v="530.95000000000005"/>
    <n v="1500"/>
    <n v="35.4"/>
    <n v="500"/>
    <n v="1500"/>
    <n v="33.33"/>
    <n v="1033.33"/>
    <n v="1500"/>
    <n v="68.89"/>
    <n v="1150.82"/>
    <n v="1500"/>
    <n v="76.72"/>
    <n v="3215.11"/>
    <n v="6000"/>
    <n v="53.59"/>
    <n v="1698.41"/>
    <n v="2400"/>
    <n v="0.70767083333333336"/>
    <x v="282"/>
    <n v="1698.41"/>
    <n v="2400"/>
    <n v="0.70767083333333336"/>
    <x v="282"/>
    <n v="1055.21"/>
    <n v="1800"/>
    <n v="0.58622777777777779"/>
    <x v="282"/>
    <n v="1055.21"/>
    <n v="1800"/>
    <n v="0.58622777777777779"/>
    <x v="282"/>
    <n v="500"/>
    <n v="1800"/>
    <n v="0.27777777777777779"/>
    <x v="273"/>
    <n v="500"/>
    <n v="1800"/>
    <n v="0.27777777777777779"/>
    <n v="0.15367498355677675"/>
    <n v="3253.62"/>
    <n v="6000"/>
    <n v="54.23"/>
    <n v="3253.62"/>
    <n v="6000"/>
    <n v="54.227000000000004"/>
    <n v="1030.95"/>
    <n v="3000"/>
    <n v="34.369999999999997"/>
    <n v="2198.41"/>
    <n v="4200"/>
    <n v="52.34"/>
    <n v="2198.41"/>
    <n v="4200"/>
    <n v="52.343095238095238"/>
  </r>
  <r>
    <n v="287"/>
    <x v="286"/>
    <x v="27"/>
    <s v="Nashik"/>
    <n v="95994"/>
    <x v="1"/>
    <n v="2214"/>
    <n v="2072"/>
    <n v="2072"/>
    <n v="3325"/>
    <n v="3178"/>
    <n v="3178"/>
    <n v="3595.3"/>
    <n v="3469.2"/>
    <n v="3469.2"/>
    <n v="4328.8"/>
    <n v="4328.8"/>
    <n v="0.87869015356820235"/>
    <n v="0.85836389961389969"/>
    <n v="0.85836389961389969"/>
    <n v="0.25095338345864665"/>
    <n v="0.21162051604782889"/>
    <n v="0.21162051604782889"/>
    <n v="0.15690484799599475"/>
    <n v="0.10991871324801118"/>
    <n v="0.10991871324801118"/>
    <n v="-0.11048558491960819"/>
    <n v="-0.11048558491960819"/>
    <n v="306.24"/>
    <n v="913.6"/>
    <n v="915"/>
    <n v="706.64"/>
    <n v="1509.3"/>
    <n v="1509.3"/>
    <n v="829.22"/>
    <n v="1623.2"/>
    <n v="1623.2"/>
    <n v="1999.6"/>
    <n v="1999.6"/>
    <n v="2.5511363636363633"/>
    <n v="0.98933887915936947"/>
    <n v="0.98629508196721316"/>
    <n v="0.53897316879882262"/>
    <n v="0.20417412045319028"/>
    <n v="0.20417412045319028"/>
    <n v="0.3114734328646197"/>
    <n v="0.11967718087727944"/>
    <n v="0.11967718087727944"/>
    <n v="-9.1088217643528646E-2"/>
    <n v="-9.1088217643528646E-2"/>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57518814565512089"/>
    <n v="0.7821214763150246"/>
    <n v="0.77233526011560683"/>
    <n v="0.22538181818181824"/>
    <n v="0.33648623909196318"/>
    <n v="0.33310434782608689"/>
    <n v="0.1584248612042147"/>
    <n v="0.23244073219554143"/>
    <n v="0.23244073219554143"/>
    <n v="1.603849238171615E-2"/>
    <n v="1.603849238171615E-2"/>
    <n v="10"/>
    <n v="10"/>
    <n v="16"/>
    <n v="15"/>
    <n v="16"/>
    <n v="15"/>
    <s v="No star"/>
    <s v="No star"/>
    <s v="No star"/>
    <s v="ODF++"/>
    <s v="ODF++"/>
    <s v="ODF++"/>
    <n v="1087.5"/>
    <n v="1500"/>
    <n v="72.5"/>
    <n v="500"/>
    <n v="1500"/>
    <n v="33.33"/>
    <n v="1224"/>
    <n v="1500"/>
    <n v="81.599999999999994"/>
    <n v="1347.92"/>
    <n v="1500"/>
    <n v="89.86"/>
    <n v="4159.42"/>
    <n v="6000"/>
    <n v="69.319999999999993"/>
    <n v="1817.46"/>
    <n v="2400"/>
    <n v="0.75727500000000003"/>
    <x v="283"/>
    <n v="1817.46"/>
    <n v="2400"/>
    <n v="0.75727500000000003"/>
    <x v="283"/>
    <n v="1533.07"/>
    <n v="1800"/>
    <n v="0.85170555555555549"/>
    <x v="283"/>
    <n v="1533.07"/>
    <n v="1800"/>
    <n v="0.85170555555555549"/>
    <x v="283"/>
    <n v="500"/>
    <n v="1800"/>
    <n v="0.27777777777777779"/>
    <x v="274"/>
    <n v="500"/>
    <n v="1800"/>
    <n v="0.27777777777777779"/>
    <n v="0.12985225410527901"/>
    <n v="3850.53"/>
    <n v="6000"/>
    <n v="64.180000000000007"/>
    <n v="3850.53"/>
    <n v="6000"/>
    <n v="64.175500000000014"/>
    <n v="1587.5"/>
    <n v="3000"/>
    <n v="52.92"/>
    <n v="2317.46"/>
    <n v="4200"/>
    <n v="55.18"/>
    <n v="2317.46"/>
    <n v="4200"/>
    <n v="55.177619047619054"/>
  </r>
  <r>
    <n v="288"/>
    <x v="287"/>
    <x v="27"/>
    <s v="Nashik"/>
    <n v="37214"/>
    <x v="2"/>
    <n v="2214"/>
    <n v="2072"/>
    <n v="2072"/>
    <n v="3325"/>
    <n v="3178"/>
    <n v="3178"/>
    <n v="3400"/>
    <n v="3298.6"/>
    <n v="3298.6"/>
    <n v="4601.3999999999996"/>
    <n v="4601.3999999999996"/>
    <n v="0.61950316169828357"/>
    <n v="0.72267857142857139"/>
    <n v="0.72267857142857139"/>
    <n v="7.8369924812030048E-2"/>
    <n v="0.12315607300188794"/>
    <n v="0.12315607300188794"/>
    <n v="5.458235294117645E-2"/>
    <n v="8.2092402837567441E-2"/>
    <n v="8.2092402837567441E-2"/>
    <n v="-0.22428174033989651"/>
    <n v="-0.22428174033989651"/>
    <n v="306.24"/>
    <n v="913.6"/>
    <n v="915"/>
    <n v="706.64"/>
    <n v="1509.3"/>
    <n v="1509.3"/>
    <n v="737.03"/>
    <n v="1543.8"/>
    <n v="1543.8"/>
    <n v="2033.9"/>
    <n v="2033.9"/>
    <n v="1.6867163009404387"/>
    <n v="0.74180166374781076"/>
    <n v="0.73913661202185788"/>
    <n v="0.16435525868900711"/>
    <n v="5.4336447359703166E-2"/>
    <n v="5.4336447359703166E-2"/>
    <n v="0.11634533194035522"/>
    <n v="3.0774711750226707E-2"/>
    <n v="3.0774711750226707E-2"/>
    <n v="-0.21760656866119285"/>
    <n v="-0.21760656866119285"/>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35276726031879574"/>
    <n v="0.48654460912525421"/>
    <n v="0.47838150289017334"/>
    <n v="5.2354545454545383E-2"/>
    <n v="0.11482098178870014"/>
    <n v="0.11199999999999996"/>
    <n v="3.8262491815629546E-2"/>
    <n v="7.9347394896985959E-2"/>
    <n v="7.9347394896985959E-2"/>
    <n v="-0.16519786403457232"/>
    <n v="-0.16519786403457232"/>
    <n v="49"/>
    <n v="40"/>
    <n v="49"/>
    <n v="43"/>
    <n v="49"/>
    <n v="43"/>
    <s v="No star"/>
    <s v="1 star"/>
    <s v="1 star"/>
    <s v="ODF+"/>
    <s v="ODF++"/>
    <s v="ODF++"/>
    <n v="822.78"/>
    <n v="1500"/>
    <n v="54.85"/>
    <n v="300"/>
    <n v="1500"/>
    <n v="20"/>
    <n v="1305.21"/>
    <n v="1500"/>
    <n v="87.01"/>
    <n v="1157.5899999999999"/>
    <n v="1500"/>
    <n v="77.17"/>
    <n v="3585.58"/>
    <n v="6000"/>
    <n v="59.76"/>
    <n v="1591.31"/>
    <n v="2400"/>
    <n v="0.66304583333333333"/>
    <x v="284"/>
    <n v="1591.31"/>
    <n v="2400"/>
    <n v="0.66304583333333333"/>
    <x v="284"/>
    <n v="1278.8"/>
    <n v="1800"/>
    <n v="0.71044444444444443"/>
    <x v="284"/>
    <n v="1278.8"/>
    <n v="1800"/>
    <n v="0.71044444444444443"/>
    <x v="284"/>
    <n v="700"/>
    <n v="1800"/>
    <n v="0.3888888888888889"/>
    <x v="275"/>
    <n v="700"/>
    <n v="1800"/>
    <n v="0.3888888888888889"/>
    <n v="0.19611194069574914"/>
    <n v="3569.39"/>
    <n v="6000"/>
    <n v="59.49"/>
    <n v="3569.39"/>
    <n v="6000"/>
    <n v="59.48983333333333"/>
    <n v="1122.78"/>
    <n v="3000"/>
    <n v="37.43"/>
    <n v="2291.31"/>
    <n v="4200"/>
    <n v="54.56"/>
    <n v="2291.31"/>
    <n v="4200"/>
    <n v="54.555"/>
  </r>
  <r>
    <n v="289"/>
    <x v="288"/>
    <x v="27"/>
    <s v="Nashik"/>
    <n v="187421"/>
    <x v="0"/>
    <n v="2214"/>
    <n v="2072"/>
    <n v="2072"/>
    <n v="3325"/>
    <n v="3178"/>
    <n v="3178"/>
    <n v="3878.5"/>
    <n v="3782.7"/>
    <n v="3782.7"/>
    <n v="4344.1000000000004"/>
    <n v="4344.1000000000004"/>
    <n v="0.78961156278229438"/>
    <n v="0.441307915057915"/>
    <n v="0.441307915057915"/>
    <n v="0.19163909774436086"/>
    <n v="-6.0292636878540001E-2"/>
    <n v="-6.0292636878540001E-2"/>
    <n v="2.1580507928322758E-2"/>
    <n v="-0.21051365426811536"/>
    <n v="-0.21051365426811536"/>
    <n v="-0.31254114776363351"/>
    <n v="-0.31254114776363351"/>
    <n v="306.24"/>
    <n v="913.6"/>
    <n v="915"/>
    <n v="706.64"/>
    <n v="1509.3"/>
    <n v="1509.3"/>
    <n v="948.15"/>
    <n v="1786.5"/>
    <n v="1786.5"/>
    <n v="2014.9"/>
    <n v="2014.9"/>
    <n v="2.2424895506792057"/>
    <n v="0.59971541155866892"/>
    <n v="0.5972677595628415"/>
    <n v="0.40521340427940683"/>
    <n v="-3.1670310740078152E-2"/>
    <n v="-3.1670310740078152E-2"/>
    <n v="4.7281548278226067E-2"/>
    <n v="-0.18191995521970333"/>
    <n v="-0.18191995521970333"/>
    <n v="-0.27465382897414264"/>
    <n v="-0.27465382897414264"/>
    <n v="232.44"/>
    <n v="298.10000000000002"/>
    <n v="295"/>
    <n v="421.09"/>
    <n v="522.70000000000005"/>
    <n v="525"/>
    <n v="566.66"/>
    <n v="651.51"/>
    <n v="651.51"/>
    <n v="1020"/>
    <n v="1020"/>
    <n v="0.29065565307176044"/>
    <n v="6.3737001006372931E-3"/>
    <n v="1.6949152542372881E-2"/>
    <n v="-0.2875632287634472"/>
    <n v="-0.42605701167017412"/>
    <n v="-0.42857142857142855"/>
    <n v="-0.47058200684713936"/>
    <n v="-0.53953124280517561"/>
    <n v="-0.53953124280517561"/>
    <n v="-0.70588235294117652"/>
    <n v="-0.70588235294117652"/>
    <n v="855.72"/>
    <n v="860.25"/>
    <n v="865"/>
    <n v="1100"/>
    <n v="1147.0899999999999"/>
    <n v="1150"/>
    <n v="1201.1099999999999"/>
    <n v="1344.7"/>
    <n v="1344.7"/>
    <n v="1496.04"/>
    <n v="1496.04"/>
    <n v="0.47104192960314112"/>
    <n v="0.42387678000581236"/>
    <n v="0.4160578034682082"/>
    <n v="0.14436363636363633"/>
    <n v="6.7823797609603595E-2"/>
    <n v="6.5121739130434869E-2"/>
    <n v="4.8030571721157982E-2"/>
    <n v="-8.9097940060980096E-2"/>
    <n v="-8.9097940060980096E-2"/>
    <n v="-0.181245153872891"/>
    <n v="-0.181245153872891"/>
    <n v="46"/>
    <n v="14"/>
    <n v="128"/>
    <n v="32"/>
    <n v="128"/>
    <n v="32"/>
    <s v="No star"/>
    <s v="No star"/>
    <s v="No star"/>
    <s v="ODF+"/>
    <s v="ODF+"/>
    <s v="ODF+"/>
    <n v="992.98"/>
    <n v="1500"/>
    <n v="66.2"/>
    <n v="300"/>
    <n v="1500"/>
    <n v="20"/>
    <n v="1410.43"/>
    <n v="1500"/>
    <n v="94.03"/>
    <n v="1258.8"/>
    <n v="1500"/>
    <n v="83.92"/>
    <n v="3962.2"/>
    <n v="6000"/>
    <n v="66.040000000000006"/>
    <n v="1461.5"/>
    <n v="2400"/>
    <n v="0.60895833333333338"/>
    <x v="285"/>
    <n v="1461.5"/>
    <n v="2400"/>
    <n v="0.60895833333333338"/>
    <x v="285"/>
    <n v="1224.8900000000001"/>
    <n v="1800"/>
    <n v="0.68049444444444451"/>
    <x v="285"/>
    <n v="1224.8900000000001"/>
    <n v="1800"/>
    <n v="0.68049444444444451"/>
    <x v="285"/>
    <n v="300"/>
    <n v="1800"/>
    <n v="0.16666666666666666"/>
    <x v="276"/>
    <n v="300"/>
    <n v="1800"/>
    <n v="0.16666666666666666"/>
    <n v="0.10045573418073327"/>
    <n v="2986.39"/>
    <n v="6000"/>
    <n v="49.77"/>
    <n v="2986.39"/>
    <n v="6000"/>
    <n v="49.773166666666661"/>
    <n v="1292.98"/>
    <n v="3000"/>
    <n v="43.1"/>
    <n v="1761.5"/>
    <n v="4200"/>
    <n v="41.94"/>
    <n v="1761.5"/>
    <n v="4200"/>
    <n v="41.94047619047619"/>
  </r>
  <r>
    <n v="290"/>
    <x v="289"/>
    <x v="27"/>
    <s v="Nashik"/>
    <n v="24221"/>
    <x v="3"/>
    <n v="2214"/>
    <n v="2072"/>
    <n v="2072"/>
    <n v="3325"/>
    <n v="3178"/>
    <n v="3178"/>
    <n v="3070.1"/>
    <n v="2928.3"/>
    <n v="2928.3"/>
    <n v="4349.2"/>
    <n v="4349.2"/>
    <n v="0.53981481481481486"/>
    <n v="0.65007239382239368"/>
    <n v="0.65007239382239368"/>
    <n v="2.5308270676691755E-2"/>
    <n v="7.5818124606670811E-2"/>
    <n v="7.5818124606670811E-2"/>
    <n v="0.11043614214520706"/>
    <n v="0.16755455383669693"/>
    <n v="0.16755455383669693"/>
    <n v="-0.21388991078819095"/>
    <n v="-0.21388991078819095"/>
    <n v="306.24"/>
    <n v="913.6"/>
    <n v="915"/>
    <n v="706.64"/>
    <n v="1509.3"/>
    <n v="1509.3"/>
    <n v="593.21"/>
    <n v="1412.08"/>
    <n v="1412.08"/>
    <n v="1984.11"/>
    <n v="1984.11"/>
    <n v="1.2969892894461859"/>
    <n v="0.61901269702276718"/>
    <n v="0.61653551912568316"/>
    <n v="-4.5426242499717485E-3"/>
    <n v="-1.9989399059166399E-2"/>
    <n v="-1.9989399059166399E-2"/>
    <n v="0.18580266684647917"/>
    <n v="4.7483145430853906E-2"/>
    <n v="4.7483145430853906E-2"/>
    <n v="-0.25451209862356411"/>
    <n v="-0.25451209862356411"/>
    <n v="232.44"/>
    <n v="298.10000000000002"/>
    <n v="295"/>
    <n v="421.09"/>
    <n v="522.70000000000005"/>
    <n v="525"/>
    <n v="365.77"/>
    <n v="453.88"/>
    <n v="453.88"/>
    <n v="1100"/>
    <n v="1100"/>
    <n v="0.29065565307176044"/>
    <n v="2.0191211003019118"/>
    <n v="2.0508474576271185"/>
    <n v="-0.2875632287634472"/>
    <n v="0.72182896498947757"/>
    <n v="0.7142857142857143"/>
    <n v="-0.17981245044700217"/>
    <n v="0.98290296994800386"/>
    <n v="0.98290296994800386"/>
    <n v="-0.18181818181818182"/>
    <n v="-0.18181818181818182"/>
    <n v="855.72"/>
    <n v="860.25"/>
    <n v="865"/>
    <n v="1100"/>
    <n v="1147.0899999999999"/>
    <n v="1150"/>
    <n v="1056.55"/>
    <n v="1062.31"/>
    <n v="1062.31"/>
    <n v="1484.95"/>
    <n v="1484.95"/>
    <n v="0.51036554012994906"/>
    <n v="0.20874164487067706"/>
    <n v="0.2021040462427745"/>
    <n v="0.1749545454545455"/>
    <n v="-9.3514894210567606E-2"/>
    <n v="-9.5808695652173967E-2"/>
    <n v="0.22327386304481578"/>
    <n v="-2.1170844668693706E-2"/>
    <n v="-2.1170844668693706E-2"/>
    <n v="-0.29976093471160653"/>
    <n v="-0.29976093471160653"/>
    <n v="74"/>
    <n v="51"/>
    <n v="54"/>
    <n v="42"/>
    <n v="54"/>
    <n v="42"/>
    <s v="No star"/>
    <s v="3 star"/>
    <s v="3 star"/>
    <s v="ODF+"/>
    <s v="ODF+"/>
    <s v="ODF+"/>
    <n v="703.43"/>
    <n v="1500"/>
    <n v="46.9"/>
    <n v="300"/>
    <n v="1500"/>
    <n v="20"/>
    <n v="1113.27"/>
    <n v="1500"/>
    <n v="74.22"/>
    <n v="1292.45"/>
    <n v="1500"/>
    <n v="86.16"/>
    <n v="3409.15"/>
    <n v="6000"/>
    <n v="56.82"/>
    <n v="1479.13"/>
    <n v="2400"/>
    <n v="0.61630416666666676"/>
    <x v="286"/>
    <n v="1479.13"/>
    <n v="2400"/>
    <n v="0.61630416666666676"/>
    <x v="286"/>
    <n v="1039.82"/>
    <n v="1800"/>
    <n v="0.57767777777777773"/>
    <x v="286"/>
    <n v="1039.82"/>
    <n v="1800"/>
    <n v="0.57767777777777773"/>
    <x v="286"/>
    <n v="900"/>
    <n v="1800"/>
    <n v="0.5"/>
    <x v="277"/>
    <n v="900"/>
    <n v="1800"/>
    <n v="0.5"/>
    <n v="0.26323871364015267"/>
    <n v="3418.95"/>
    <n v="6000"/>
    <n v="56.98"/>
    <n v="3418.95"/>
    <n v="6000"/>
    <n v="56.982499999999995"/>
    <n v="1003.43"/>
    <n v="3000"/>
    <n v="33.450000000000003"/>
    <n v="2379.13"/>
    <n v="4200"/>
    <n v="56.65"/>
    <n v="2379.13"/>
    <n v="4200"/>
    <n v="56.64595238095238"/>
  </r>
  <r>
    <n v="291"/>
    <x v="290"/>
    <x v="27"/>
    <s v="Nashik"/>
    <n v="97551"/>
    <x v="1"/>
    <n v="2214"/>
    <n v="2072"/>
    <n v="2072"/>
    <n v="3325"/>
    <n v="3178"/>
    <n v="3178"/>
    <n v="3595.3"/>
    <n v="3469.2"/>
    <n v="3469.2"/>
    <n v="4328.8"/>
    <n v="4328.8"/>
    <n v="0.34471544715447144"/>
    <n v="0.26975868725868729"/>
    <n v="0.26975868725868729"/>
    <n v="-0.10460150375939856"/>
    <n v="-0.17213971050975455"/>
    <n v="-0.17213971050975455"/>
    <n v="-0.17191889411175712"/>
    <n v="-0.24162919405050151"/>
    <n v="-0.24162919405050151"/>
    <n v="-0.39222417298096474"/>
    <n v="-0.39222417298096474"/>
    <n v="306.24"/>
    <n v="913.6"/>
    <n v="915"/>
    <n v="706.64"/>
    <n v="1509.3"/>
    <n v="1509.3"/>
    <n v="829.22"/>
    <n v="1623.2"/>
    <n v="1623.2"/>
    <n v="1999.6"/>
    <n v="1999.6"/>
    <n v="1.3831635318704285"/>
    <n v="0.52818520140105085"/>
    <n v="0.5258469945355192"/>
    <n v="3.2803124646213155E-2"/>
    <n v="-7.4968528456900468E-2"/>
    <n v="-7.4968528456900468E-2"/>
    <n v="-0.11987168664528107"/>
    <n v="-0.13987801872843761"/>
    <n v="-0.13987801872843761"/>
    <n v="-0.30178535707141418"/>
    <n v="-0.30178535707141418"/>
    <n v="232.44"/>
    <n v="298.10000000000002"/>
    <n v="295"/>
    <n v="421.09"/>
    <n v="522.70000000000005"/>
    <n v="525"/>
    <n v="448.93"/>
    <n v="602.08000000000004"/>
    <n v="602.08000000000004"/>
    <n v="1100"/>
    <n v="1100"/>
    <n v="0.29065565307176044"/>
    <n v="6.3737001006372931E-3"/>
    <n v="1.6949152542372881E-2"/>
    <n v="-0.2875632287634472"/>
    <n v="-0.42605701167017412"/>
    <n v="-0.42857142857142855"/>
    <n v="-0.33174436994631679"/>
    <n v="-0.50172734520329532"/>
    <n v="-0.50172734520329532"/>
    <n v="-0.72727272727272729"/>
    <n v="-0.72727272727272729"/>
    <n v="855.72"/>
    <n v="860.25"/>
    <n v="865"/>
    <n v="1100"/>
    <n v="1147.0899999999999"/>
    <n v="1150"/>
    <n v="1163.58"/>
    <n v="1243.93"/>
    <n v="1243.93"/>
    <n v="1508.87"/>
    <n v="1508.87"/>
    <n v="0.25191651474781462"/>
    <n v="8.6637605347282737E-2"/>
    <n v="8.0670520231213835E-2"/>
    <n v="-2.6100000000000033E-2"/>
    <n v="-0.18508573869530723"/>
    <n v="-0.18714782608695654"/>
    <n v="-7.9315560597466417E-2"/>
    <n v="-0.24852684636595312"/>
    <n v="-0.24852684636595312"/>
    <n v="-0.38047678063716556"/>
    <n v="-0.38047678063716556"/>
    <n v="73"/>
    <n v="43"/>
    <n v="89"/>
    <n v="44"/>
    <n v="89"/>
    <n v="44"/>
    <s v="No star"/>
    <s v="No star"/>
    <s v="No star"/>
    <s v="ODF+"/>
    <s v="ODF+"/>
    <s v="ODF+"/>
    <n v="729.82"/>
    <n v="1500"/>
    <n v="48.65"/>
    <n v="300"/>
    <n v="1500"/>
    <n v="20"/>
    <n v="876.09"/>
    <n v="1500"/>
    <n v="58.41"/>
    <n v="1071.29"/>
    <n v="1500"/>
    <n v="71.42"/>
    <n v="2977.2"/>
    <n v="6000"/>
    <n v="49.62"/>
    <n v="1396.15"/>
    <n v="2400"/>
    <n v="0.58172916666666674"/>
    <x v="287"/>
    <n v="1396.15"/>
    <n v="2400"/>
    <n v="0.58172916666666674"/>
    <x v="287"/>
    <n v="934.78"/>
    <n v="1800"/>
    <n v="0.51932222222222224"/>
    <x v="287"/>
    <n v="934.78"/>
    <n v="1800"/>
    <n v="0.51932222222222224"/>
    <x v="287"/>
    <n v="300"/>
    <n v="1800"/>
    <n v="0.16666666666666666"/>
    <x v="278"/>
    <n v="300"/>
    <n v="1800"/>
    <n v="0.16666666666666666"/>
    <n v="0.11402768592214189"/>
    <n v="2630.94"/>
    <n v="6000"/>
    <n v="43.85"/>
    <n v="2630.94"/>
    <n v="6000"/>
    <n v="43.848999999999997"/>
    <n v="1029.82"/>
    <n v="3000"/>
    <n v="34.33"/>
    <n v="1696.15"/>
    <n v="4200"/>
    <n v="40.380000000000003"/>
    <n v="1696.15"/>
    <n v="4200"/>
    <n v="40.384523809523806"/>
  </r>
  <r>
    <n v="292"/>
    <x v="291"/>
    <x v="27"/>
    <s v="Nashik"/>
    <n v="72783"/>
    <x v="1"/>
    <n v="2214"/>
    <n v="2072"/>
    <n v="2072"/>
    <n v="3325"/>
    <n v="3178"/>
    <n v="3178"/>
    <n v="3595.3"/>
    <n v="3469.2"/>
    <n v="3469.2"/>
    <n v="4328.8"/>
    <n v="4328.8"/>
    <n v="0.47354561878952117"/>
    <n v="0.74904922779922789"/>
    <n v="0.74904922779922789"/>
    <n v="-1.8818045112782004E-2"/>
    <n v="0.14034927627438648"/>
    <n v="0.14034927627438648"/>
    <n v="-9.2584763441159387E-2"/>
    <n v="4.4629885852646253E-2"/>
    <n v="4.4629885852646253E-2"/>
    <n v="-0.16280955461097762"/>
    <n v="-0.16280955461097762"/>
    <n v="306.24"/>
    <n v="913.6"/>
    <n v="915"/>
    <n v="706.64"/>
    <n v="1509.3"/>
    <n v="1509.3"/>
    <n v="829.22"/>
    <n v="1623.2"/>
    <n v="1623.2"/>
    <n v="1999.6"/>
    <n v="1999.6"/>
    <n v="1.8874412225705328"/>
    <n v="0.93560639229422049"/>
    <n v="0.93264480874316924"/>
    <n v="0.25134439035435302"/>
    <n v="0.17164910885841114"/>
    <n v="0.17164910885841114"/>
    <n v="6.6363570584404591E-2"/>
    <n v="8.9434450468210844E-2"/>
    <n v="8.9434450468210844E-2"/>
    <n v="-0.11563812762552513"/>
    <n v="-0.11563812762552513"/>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45142102556911134"/>
    <n v="0.57587910491136307"/>
    <n v="0.56722543352601162"/>
    <n v="0.12909999999999999"/>
    <n v="0.18181659677967743"/>
    <n v="0.17882608695652183"/>
    <n v="6.7404046133484649E-2"/>
    <n v="8.9812127692072724E-2"/>
    <n v="8.9812127692072724E-2"/>
    <n v="-0.10154619019531159"/>
    <n v="-0.10154619019531159"/>
    <n v="51"/>
    <n v="31"/>
    <n v="22"/>
    <n v="20"/>
    <n v="22"/>
    <n v="20"/>
    <s v="No star"/>
    <s v="No star"/>
    <s v="No star"/>
    <s v="ODF+"/>
    <s v="ODF++"/>
    <s v="ODF++"/>
    <n v="884.25"/>
    <n v="1500"/>
    <n v="58.95"/>
    <n v="300"/>
    <n v="1500"/>
    <n v="20"/>
    <n v="836.17"/>
    <n v="1500"/>
    <n v="55.74"/>
    <n v="1242.01"/>
    <n v="1500"/>
    <n v="82.8"/>
    <n v="3262.43"/>
    <n v="6000"/>
    <n v="54.37"/>
    <n v="1768.37"/>
    <n v="2400"/>
    <n v="0.73682083333333326"/>
    <x v="288"/>
    <n v="1768.37"/>
    <n v="2400"/>
    <n v="0.73682083333333326"/>
    <x v="288"/>
    <n v="1355.65"/>
    <n v="1800"/>
    <n v="0.75313888888888891"/>
    <x v="288"/>
    <n v="1355.65"/>
    <n v="1800"/>
    <n v="0.75313888888888891"/>
    <x v="288"/>
    <n v="500"/>
    <n v="1800"/>
    <n v="0.27777777777777779"/>
    <x v="279"/>
    <n v="500"/>
    <n v="1800"/>
    <n v="0.27777777777777779"/>
    <n v="0.13796795280392271"/>
    <n v="3624.03"/>
    <n v="6000"/>
    <n v="60.4"/>
    <n v="3624.03"/>
    <n v="6000"/>
    <n v="60.400500000000001"/>
    <n v="1184.25"/>
    <n v="3000"/>
    <n v="39.479999999999997"/>
    <n v="2268.37"/>
    <n v="4200"/>
    <n v="54.01"/>
    <n v="2268.37"/>
    <n v="4200"/>
    <n v="54.008809523809518"/>
  </r>
  <r>
    <n v="293"/>
    <x v="292"/>
    <x v="27"/>
    <s v="Nashik"/>
    <n v="35375"/>
    <x v="2"/>
    <n v="2214"/>
    <n v="2072"/>
    <n v="2072"/>
    <n v="3325"/>
    <n v="3178"/>
    <n v="3178"/>
    <n v="3400"/>
    <n v="3298.6"/>
    <n v="3298.6"/>
    <n v="4601.3999999999996"/>
    <n v="4601.3999999999996"/>
    <n v="0.42704155374887071"/>
    <n v="9.0772200772200731E-2"/>
    <n v="9.0772200772200731E-2"/>
    <n v="-4.9783458646616603E-2"/>
    <n v="-0.28883574575204535"/>
    <n v="-0.28883574575204535"/>
    <n v="-7.0744117647058888E-2"/>
    <n v="-0.3148365973443279"/>
    <n v="-0.3148365973443279"/>
    <n v="-0.5088277480766723"/>
    <n v="-0.5088277480766723"/>
    <n v="306.24"/>
    <n v="913.6"/>
    <n v="915"/>
    <n v="706.64"/>
    <n v="1509.3"/>
    <n v="1509.3"/>
    <n v="737.03"/>
    <n v="1543.8"/>
    <n v="1543.8"/>
    <n v="2033.9"/>
    <n v="2033.9"/>
    <n v="1.3838819226750259"/>
    <n v="9.3345008756567399E-2"/>
    <n v="9.1672131147540983E-2"/>
    <n v="3.3114457149326357E-2"/>
    <n v="-0.33818326376465907"/>
    <n v="-0.33818326376465907"/>
    <n v="-9.4840101488406301E-3"/>
    <n v="-0.35297318305479986"/>
    <n v="-0.35297318305479986"/>
    <n v="-0.50888440926299228"/>
    <n v="-0.50888440926299228"/>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36894077501986633"/>
    <n v="0.11734960767218837"/>
    <n v="0.11121387283237"/>
    <n v="6.4936363636363695E-2"/>
    <n v="-0.16205354418572204"/>
    <n v="-0.16417391304347823"/>
    <n v="5.0675827181975545E-2"/>
    <n v="-0.18871698782062638"/>
    <n v="-0.18871698782062638"/>
    <n v="-0.37252751556930785"/>
    <n v="-0.37252751556930785"/>
    <n v="86"/>
    <n v="63"/>
    <n v="211"/>
    <n v="101"/>
    <n v="211"/>
    <n v="101"/>
    <s v="No star"/>
    <s v="No star"/>
    <s v="No star"/>
    <s v="ODF+"/>
    <s v="ODF+"/>
    <s v="ODF+"/>
    <n v="730.04"/>
    <n v="1500"/>
    <n v="48.67"/>
    <n v="300"/>
    <n v="1500"/>
    <n v="20"/>
    <n v="958"/>
    <n v="1500"/>
    <n v="63.87"/>
    <n v="1171.43"/>
    <n v="1500"/>
    <n v="78.099999999999994"/>
    <n v="3159.47"/>
    <n v="6000"/>
    <n v="52.66"/>
    <n v="998.88"/>
    <n v="2400"/>
    <n v="0.41620000000000001"/>
    <x v="289"/>
    <n v="998.88"/>
    <n v="2400"/>
    <n v="0.41620000000000001"/>
    <x v="289"/>
    <n v="961.2"/>
    <n v="1800"/>
    <n v="0.53400000000000003"/>
    <x v="289"/>
    <n v="961.2"/>
    <n v="1800"/>
    <n v="0.53400000000000003"/>
    <x v="289"/>
    <n v="300"/>
    <n v="1800"/>
    <n v="0.16666666666666666"/>
    <x v="280"/>
    <n v="300"/>
    <n v="1800"/>
    <n v="0.16666666666666666"/>
    <n v="0.13273866411808433"/>
    <n v="2260.08"/>
    <n v="6000"/>
    <n v="37.67"/>
    <n v="2260.08"/>
    <n v="6000"/>
    <n v="37.667999999999999"/>
    <n v="1030.04"/>
    <n v="3000"/>
    <n v="34.33"/>
    <n v="1298.8800000000001"/>
    <n v="4200"/>
    <n v="30.93"/>
    <n v="1298.8800000000001"/>
    <n v="4200"/>
    <n v="30.925714285714289"/>
  </r>
  <r>
    <n v="294"/>
    <x v="293"/>
    <x v="27"/>
    <s v="Nashik"/>
    <n v="31071"/>
    <x v="2"/>
    <n v="2214"/>
    <n v="2072"/>
    <n v="2072"/>
    <n v="3325"/>
    <n v="3178"/>
    <n v="3178"/>
    <n v="3400"/>
    <n v="3298.6"/>
    <n v="3298.6"/>
    <n v="4601.3999999999996"/>
    <n v="4601.3999999999996"/>
    <n v="0.6797967479674798"/>
    <n v="0.86497586872586874"/>
    <n v="0.86497586872586874"/>
    <n v="0.11851729323308276"/>
    <n v="0.21593140339836375"/>
    <n v="0.21593140339836375"/>
    <n v="9.3844117647058869E-2"/>
    <n v="0.17147577760261934"/>
    <n v="0.17147577760261934"/>
    <n v="-0.16020558960316419"/>
    <n v="-0.16020558960316419"/>
    <n v="306.24"/>
    <n v="913.6"/>
    <n v="915"/>
    <n v="706.64"/>
    <n v="1509.3"/>
    <n v="1509.3"/>
    <n v="737.03"/>
    <n v="1543.8"/>
    <n v="1543.8"/>
    <n v="2033.9"/>
    <n v="2033.9"/>
    <n v="1.5956112852664577"/>
    <n v="0.7143279334500876"/>
    <n v="0.7117049180327869"/>
    <n v="0.12487263670327184"/>
    <n v="3.7706221427151715E-2"/>
    <n v="3.7706221427151715E-2"/>
    <n v="7.8490699157429178E-2"/>
    <n v="1.4516129032258117E-2"/>
    <n v="1.4516129032258117E-2"/>
    <n v="-0.22994739171050693"/>
    <n v="-0.22994739171050693"/>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n v="0.92982456140350878"/>
    <n v="0"/>
    <n v="0"/>
    <n v="855.72"/>
    <n v="860.25"/>
    <n v="865"/>
    <n v="1100"/>
    <n v="1147.0899999999999"/>
    <n v="1150"/>
    <n v="1114.93"/>
    <n v="1184.79"/>
    <n v="1184.79"/>
    <n v="1531.86"/>
    <n v="1531.86"/>
    <n v="0.59064881035852856"/>
    <n v="0.39265329845975006"/>
    <n v="0.38500578034682076"/>
    <n v="0.23740909090909099"/>
    <n v="4.4408023781917771E-2"/>
    <n v="4.1765217391304323E-2"/>
    <n v="0.22083897643798267"/>
    <n v="1.1174976156112062E-2"/>
    <n v="1.1174976156112062E-2"/>
    <n v="-0.21792461452090919"/>
    <n v="-0.21792461452090919"/>
    <n v="39"/>
    <n v="33"/>
    <n v="28"/>
    <n v="27"/>
    <n v="28"/>
    <n v="27"/>
    <s v="No star"/>
    <s v="3 star"/>
    <s v="3 star"/>
    <s v="ODF+"/>
    <s v="ODF++"/>
    <s v="ODF++"/>
    <n v="794.88"/>
    <n v="1500"/>
    <n v="52.99"/>
    <n v="300"/>
    <n v="1500"/>
    <n v="20"/>
    <n v="1263.04"/>
    <n v="1500"/>
    <n v="84.2"/>
    <n v="1361.15"/>
    <n v="1500"/>
    <n v="90.74"/>
    <n v="3719.07"/>
    <n v="6000"/>
    <n v="61.98"/>
    <n v="1566.21"/>
    <n v="2400"/>
    <n v="0.65258749999999999"/>
    <x v="290"/>
    <n v="1566.21"/>
    <n v="2400"/>
    <n v="0.65258749999999999"/>
    <x v="290"/>
    <n v="1198.03"/>
    <n v="1800"/>
    <n v="0.66557222222222223"/>
    <x v="290"/>
    <n v="1198.03"/>
    <n v="1800"/>
    <n v="0.66557222222222223"/>
    <x v="290"/>
    <n v="1100"/>
    <n v="1800"/>
    <n v="0.61111111111111116"/>
    <x v="281"/>
    <n v="1100"/>
    <n v="1800"/>
    <n v="0.61111111111111116"/>
    <n v="0.28466214485162633"/>
    <n v="3864.23"/>
    <n v="6000"/>
    <n v="64.400000000000006"/>
    <n v="3864.23"/>
    <n v="6000"/>
    <n v="64.403833333333338"/>
    <n v="1094.8800000000001"/>
    <n v="3000"/>
    <n v="36.5"/>
    <n v="2666.21"/>
    <n v="4200"/>
    <n v="63.48"/>
    <n v="2666.21"/>
    <n v="4200"/>
    <n v="63.481190476190477"/>
  </r>
  <r>
    <n v="295"/>
    <x v="294"/>
    <x v="27"/>
    <s v="Nashik"/>
    <n v="26602"/>
    <x v="2"/>
    <n v="2214"/>
    <n v="2072"/>
    <n v="2072"/>
    <n v="3325"/>
    <n v="3178"/>
    <n v="3178"/>
    <n v="3400"/>
    <n v="3298.6"/>
    <n v="3298.6"/>
    <n v="4601.3999999999996"/>
    <n v="4601.3999999999996"/>
    <n v="0.44601174345076777"/>
    <n v="0.66819980694980707"/>
    <n v="0.66819980694980707"/>
    <n v="-3.7151879699248179E-2"/>
    <n v="8.7636878539962312E-2"/>
    <n v="8.7636878539962312E-2"/>
    <n v="-5.8391176470588294E-2"/>
    <n v="4.7871824410356006E-2"/>
    <n v="4.7871824410356006E-2"/>
    <n v="-0.24881340461598633"/>
    <n v="-0.24881340461598633"/>
    <n v="306.24"/>
    <n v="913.6"/>
    <n v="915"/>
    <n v="706.64"/>
    <n v="1509.3"/>
    <n v="1509.3"/>
    <n v="737.03"/>
    <n v="1543.8"/>
    <n v="1543.8"/>
    <n v="2033.9"/>
    <n v="2033.9"/>
    <n v="1.1269919017763845"/>
    <n v="1.0520796847635725"/>
    <n v="1.0489398907103824"/>
    <n v="-7.8215215668515775E-2"/>
    <n v="0.24215199098920032"/>
    <n v="0.24215199098920032"/>
    <n v="-0.11622322022170058"/>
    <n v="0.21439305609534914"/>
    <n v="0.21439305609534914"/>
    <n v="-7.8233934805054389E-2"/>
    <n v="-7.8233934805054389E-2"/>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40711915112419933"/>
    <n v="0.25746004068584716"/>
    <n v="0.25055491329479773"/>
    <n v="9.463636363636356E-2"/>
    <n v="-5.697896416148681E-2"/>
    <n v="-5.9365217391304334E-2"/>
    <n v="7.997811521799561E-2"/>
    <n v="-8.6985879354147103E-2"/>
    <n v="-8.6985879354147103E-2"/>
    <n v="-0.29384539057093984"/>
    <n v="-0.29384539057093984"/>
    <n v="82"/>
    <n v="59"/>
    <n v="58"/>
    <n v="51"/>
    <n v="58"/>
    <n v="51"/>
    <s v="No star"/>
    <s v="1 star"/>
    <s v="1 star"/>
    <s v="ODF+"/>
    <s v="ODF+"/>
    <s v="ODF+"/>
    <n v="651.37"/>
    <n v="1500"/>
    <n v="43.42"/>
    <n v="300"/>
    <n v="1500"/>
    <n v="20"/>
    <n v="1046"/>
    <n v="1500"/>
    <n v="69.73"/>
    <n v="1204.0999999999999"/>
    <n v="1500"/>
    <n v="80.27"/>
    <n v="3201.47"/>
    <n v="6000"/>
    <n v="53.36"/>
    <n v="1874.78"/>
    <n v="2400"/>
    <n v="0.78115833333333329"/>
    <x v="291"/>
    <n v="1874.78"/>
    <n v="2400"/>
    <n v="0.78115833333333329"/>
    <x v="291"/>
    <n v="1081.73"/>
    <n v="1800"/>
    <n v="0.60096111111111117"/>
    <x v="291"/>
    <n v="1081.73"/>
    <n v="1800"/>
    <n v="0.60096111111111117"/>
    <x v="291"/>
    <n v="500"/>
    <n v="1800"/>
    <n v="0.27777777777777779"/>
    <x v="282"/>
    <n v="500"/>
    <n v="1800"/>
    <n v="0.27777777777777779"/>
    <n v="0.14465457933001785"/>
    <n v="3456.51"/>
    <n v="6000"/>
    <n v="57.61"/>
    <n v="3456.51"/>
    <n v="6000"/>
    <n v="57.608500000000006"/>
    <n v="951.37"/>
    <n v="3000"/>
    <n v="31.71"/>
    <n v="2374.7800000000002"/>
    <n v="4200"/>
    <n v="56.54"/>
    <n v="2374.7800000000002"/>
    <n v="4200"/>
    <n v="56.542380952380952"/>
  </r>
  <r>
    <n v="296"/>
    <x v="295"/>
    <x v="27"/>
    <s v="Nashik"/>
    <n v="460228"/>
    <x v="0"/>
    <n v="2214"/>
    <n v="2072"/>
    <n v="2072"/>
    <n v="3325"/>
    <n v="3178"/>
    <n v="3178"/>
    <n v="3878.5"/>
    <n v="3782.7"/>
    <n v="3782.7"/>
    <n v="4344.1000000000004"/>
    <n v="4344.1000000000004"/>
    <n v="0.67219512195121944"/>
    <n v="0.81296332046332043"/>
    <n v="0.81296332046332043"/>
    <n v="0.1134556390977443"/>
    <n v="0.18202013845185652"/>
    <n v="0.18202013845185652"/>
    <n v="-4.5445404151089393E-2"/>
    <n v="-6.9368440531894634E-3"/>
    <n v="-6.9368440531894634E-3"/>
    <n v="-0.13527312907161443"/>
    <n v="-0.13527312907161443"/>
    <n v="306.24"/>
    <n v="913.6"/>
    <n v="915"/>
    <n v="706.64"/>
    <n v="1509.3"/>
    <n v="1509.3"/>
    <n v="948.15"/>
    <n v="1786.5"/>
    <n v="1786.5"/>
    <n v="2014.9"/>
    <n v="2014.9"/>
    <n v="2.3805512016718913"/>
    <n v="0.70719133099824871"/>
    <n v="0.7045792349726776"/>
    <n v="0.46504585078682215"/>
    <n v="3.3386338037500893E-2"/>
    <n v="3.3386338037500893E-2"/>
    <n v="9.1873648684279927E-2"/>
    <n v="-0.12695773859501816"/>
    <n v="-0.12695773859501816"/>
    <n v="-0.22592188197925456"/>
    <n v="-0.22592188197925456"/>
    <n v="232.44"/>
    <n v="298.10000000000002"/>
    <n v="295"/>
    <n v="421.09"/>
    <n v="522.70000000000005"/>
    <n v="525"/>
    <n v="566.66"/>
    <n v="651.51"/>
    <n v="651.51"/>
    <n v="1020"/>
    <n v="1020"/>
    <n v="2.871966959215281"/>
    <n v="2.6900369003690034"/>
    <n v="2.7288135593220337"/>
    <n v="1.1373103137096583"/>
    <n v="1.1044576238760282"/>
    <n v="1.0952380952380953"/>
    <n v="0.58825397945858193"/>
    <n v="0.68838544304768923"/>
    <n v="0.68838544304768923"/>
    <n v="7.8431372549019607E-2"/>
    <n v="7.8431372549019607E-2"/>
    <n v="855.72"/>
    <n v="860.25"/>
    <n v="865"/>
    <n v="1100"/>
    <n v="1147.0899999999999"/>
    <n v="1150"/>
    <n v="1201.1099999999999"/>
    <n v="1344.7"/>
    <n v="1344.7"/>
    <n v="1496.04"/>
    <n v="1496.04"/>
    <n v="0.10549011358855698"/>
    <n v="0.27494333042720137"/>
    <n v="0.26794219653179191"/>
    <n v="-0.14000909090909089"/>
    <n v="-4.3867525651866843E-2"/>
    <n v="-4.6286956521739149E-2"/>
    <n v="-0.2124035267377675"/>
    <n v="-0.18437569718152752"/>
    <n v="-0.18437569718152752"/>
    <n v="-0.26688457527873588"/>
    <n v="-0.26688457527873588"/>
    <n v="64"/>
    <n v="20"/>
    <n v="55"/>
    <n v="19"/>
    <n v="55"/>
    <n v="19"/>
    <s v="3 star"/>
    <s v="3 star"/>
    <s v="3 star"/>
    <s v="ODF+"/>
    <s v="ODF++"/>
    <s v="ODF++"/>
    <n v="1035.26"/>
    <n v="1500"/>
    <n v="69.02"/>
    <n v="900"/>
    <n v="1500"/>
    <n v="60"/>
    <n v="821"/>
    <n v="1500"/>
    <n v="54.73"/>
    <n v="945.99"/>
    <n v="1500"/>
    <n v="63.07"/>
    <n v="3702.24"/>
    <n v="6000"/>
    <n v="61.7"/>
    <n v="1559.69"/>
    <n v="2400"/>
    <n v="0.6498708333333334"/>
    <x v="292"/>
    <n v="1559.69"/>
    <n v="2400"/>
    <n v="0.6498708333333334"/>
    <x v="292"/>
    <n v="1096.77"/>
    <n v="1800"/>
    <n v="0.60931666666666662"/>
    <x v="292"/>
    <n v="1096.77"/>
    <n v="1800"/>
    <n v="0.60931666666666662"/>
    <x v="292"/>
    <n v="1100"/>
    <n v="1800"/>
    <n v="0.61111111111111116"/>
    <x v="283"/>
    <n v="1100"/>
    <n v="1800"/>
    <n v="0.61111111111111116"/>
    <n v="0.29282888677105573"/>
    <n v="3756.46"/>
    <n v="6000"/>
    <n v="62.61"/>
    <n v="3756.46"/>
    <n v="6000"/>
    <n v="62.607666666666674"/>
    <n v="1935.26"/>
    <n v="3000"/>
    <n v="64.510000000000005"/>
    <n v="2659.69"/>
    <n v="4200"/>
    <n v="63.33"/>
    <n v="2659.69"/>
    <n v="4200"/>
    <n v="63.32595238095238"/>
  </r>
  <r>
    <n v="297"/>
    <x v="296"/>
    <x v="27"/>
    <s v="Nashik"/>
    <n v="46762"/>
    <x v="2"/>
    <n v="2214"/>
    <n v="2072"/>
    <n v="2072"/>
    <n v="3325"/>
    <n v="3178"/>
    <n v="3178"/>
    <n v="3400"/>
    <n v="3298.6"/>
    <n v="3298.6"/>
    <n v="4601.3999999999996"/>
    <n v="4601.3999999999996"/>
    <n v="0.9841327913279132"/>
    <n v="0.81750965250965257"/>
    <n v="0.81750965250965257"/>
    <n v="0.32116390977443604"/>
    <n v="0.18498426683448713"/>
    <n v="0.18498426683448713"/>
    <n v="0.29202058823529409"/>
    <n v="0.14166009822348882"/>
    <n v="0.14166009822348882"/>
    <n v="-0.18157951927674176"/>
    <n v="-0.18157951927674176"/>
    <n v="306.24"/>
    <n v="913.6"/>
    <n v="915"/>
    <n v="706.64"/>
    <n v="1509.3"/>
    <n v="1509.3"/>
    <n v="737.03"/>
    <n v="1543.8"/>
    <n v="1543.8"/>
    <n v="2033.9"/>
    <n v="2033.9"/>
    <n v="2.0961664054336464"/>
    <n v="0.95500218914185631"/>
    <n v="0.95201092896174855"/>
    <n v="0.34180063398618815"/>
    <n v="0.18338965083151129"/>
    <n v="0.18338965083151129"/>
    <n v="0.28647409196369211"/>
    <n v="0.1569439046508615"/>
    <n v="0.1569439046508615"/>
    <n v="-0.12183981513348748"/>
    <n v="-0.12183981513348748"/>
    <n v="232.44"/>
    <n v="298.10000000000002"/>
    <n v="295"/>
    <n v="421.09"/>
    <n v="522.70000000000005"/>
    <n v="525"/>
    <n v="433.64"/>
    <n v="570"/>
    <n v="570"/>
    <n v="1100"/>
    <n v="1100"/>
    <n v="2.0115298571674409"/>
    <n v="1.3482053002348204"/>
    <n v="1.3728813559322033"/>
    <n v="0.6623524662186232"/>
    <n v="0.33920030610292701"/>
    <n v="0.33333333333333331"/>
    <n v="0.61424222857669963"/>
    <n v="0.22807017543859648"/>
    <n v="0.22807017543859648"/>
    <n v="-0.36363636363636365"/>
    <n v="-0.36363636363636365"/>
    <n v="855.72"/>
    <n v="860.25"/>
    <n v="865"/>
    <n v="1100"/>
    <n v="1147.0899999999999"/>
    <n v="1150"/>
    <n v="1114.93"/>
    <n v="1184.79"/>
    <n v="1184.79"/>
    <n v="1531.86"/>
    <n v="1531.86"/>
    <n v="0.55601131211143828"/>
    <n v="0.4876954373728567"/>
    <n v="0.47952601156069358"/>
    <n v="0.21046363636363635"/>
    <n v="0.11568403525442647"/>
    <n v="0.11286086956521736"/>
    <n v="0.19425434780658868"/>
    <n v="8.0182986014399174E-2"/>
    <n v="8.0182986014399174E-2"/>
    <n v="-0.16455159087645083"/>
    <n v="-0.16455159087645083"/>
    <n v="15"/>
    <n v="14"/>
    <n v="35"/>
    <n v="34"/>
    <n v="35"/>
    <n v="34"/>
    <s v="1 star"/>
    <s v="1 star"/>
    <s v="1 star"/>
    <s v="ODF++"/>
    <s v="ODF++"/>
    <s v="ODF++"/>
    <n v="948.17"/>
    <n v="1500"/>
    <n v="63.21"/>
    <n v="700"/>
    <n v="1500"/>
    <n v="46.67"/>
    <n v="1413.19"/>
    <n v="1500"/>
    <n v="94.21"/>
    <n v="1331.51"/>
    <n v="1500"/>
    <n v="88.77"/>
    <n v="4392.87"/>
    <n v="6000"/>
    <n v="73.209999999999994"/>
    <n v="1786.09"/>
    <n v="2400"/>
    <n v="0.74420416666666667"/>
    <x v="293"/>
    <n v="1786.09"/>
    <n v="2400"/>
    <n v="0.74420416666666667"/>
    <x v="293"/>
    <n v="1279.79"/>
    <n v="1800"/>
    <n v="0.71099444444444437"/>
    <x v="293"/>
    <n v="1279.79"/>
    <n v="1800"/>
    <n v="0.71099444444444437"/>
    <x v="293"/>
    <n v="700"/>
    <n v="1800"/>
    <n v="0.3888888888888889"/>
    <x v="284"/>
    <n v="700"/>
    <n v="1800"/>
    <n v="0.3888888888888889"/>
    <n v="0.18587952882194864"/>
    <n v="3765.88"/>
    <n v="6000"/>
    <n v="62.76"/>
    <n v="3765.88"/>
    <n v="6000"/>
    <n v="62.76466666666667"/>
    <n v="1648.17"/>
    <n v="3000"/>
    <n v="54.94"/>
    <n v="2486.09"/>
    <n v="4200"/>
    <n v="59.19"/>
    <n v="2486.09"/>
    <n v="4200"/>
    <n v="59.192619047619054"/>
  </r>
  <r>
    <n v="298"/>
    <x v="297"/>
    <x v="27"/>
    <s v="Nashik"/>
    <n v="22553"/>
    <x v="3"/>
    <n v="2214"/>
    <n v="2072"/>
    <n v="2072"/>
    <n v="3325"/>
    <n v="3178"/>
    <n v="3178"/>
    <n v="3070.1"/>
    <n v="2928.3"/>
    <n v="2928.3"/>
    <n v="4349.2"/>
    <n v="4349.2"/>
    <n v="-1"/>
    <n v="0.10434362934362926"/>
    <n v="0.10434362934362926"/>
    <n v="-1"/>
    <n v="-0.27998741346758976"/>
    <n v="-0.27998741346758976"/>
    <n v="-1"/>
    <n v="-0.21859099136017496"/>
    <n v="-0.21859099136017496"/>
    <n v="-0.47388025383978666"/>
    <n v="-0.47388025383978666"/>
    <n v="306.24"/>
    <n v="913.6"/>
    <n v="915"/>
    <n v="706.64"/>
    <n v="1509.3"/>
    <n v="1509.3"/>
    <n v="593.21"/>
    <n v="1412.08"/>
    <n v="1412.08"/>
    <n v="1984.11"/>
    <n v="1984.11"/>
    <n v="-1"/>
    <n v="0.39689141856392296"/>
    <n v="0.39475409836065578"/>
    <n v="-1"/>
    <n v="-0.15444245676803811"/>
    <n v="-0.15444245676803811"/>
    <n v="-1"/>
    <n v="-9.6226842671803217E-2"/>
    <n v="-9.6226842671803217E-2"/>
    <n v="-0.35678969411978162"/>
    <n v="-0.35678969411978162"/>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0.17640220866027317"/>
    <n v="0.16994219653179191"/>
    <n v="-1"/>
    <n v="-0.11776756836865453"/>
    <n v="-0.12"/>
    <n v="-1"/>
    <n v="-4.7359057149043073E-2"/>
    <n v="-4.7359057149043073E-2"/>
    <n v="-0.31849557224148961"/>
    <n v="-0.31849557224148961"/>
    <s v="not available"/>
    <s v="not available"/>
    <n v="415"/>
    <n v="161"/>
    <n v="415"/>
    <n v="161"/>
    <s v="not available"/>
    <s v="No star"/>
    <s v="No star"/>
    <s v="No ODF"/>
    <s v="No ODF"/>
    <s v="No ODF"/>
    <m/>
    <n v="1500"/>
    <n v="0"/>
    <m/>
    <n v="1500"/>
    <n v="0"/>
    <m/>
    <n v="1500"/>
    <n v="0"/>
    <m/>
    <n v="1500"/>
    <n v="0"/>
    <m/>
    <n v="6000"/>
    <n v="0"/>
    <n v="1276.2"/>
    <n v="2400"/>
    <n v="0.53175000000000006"/>
    <x v="294"/>
    <n v="1276.2"/>
    <n v="2400"/>
    <n v="0.53175000000000006"/>
    <x v="294"/>
    <n v="1012"/>
    <n v="1800"/>
    <n v="0.56222222222222218"/>
    <x v="294"/>
    <n v="1012"/>
    <n v="1800"/>
    <n v="0.56222222222222218"/>
    <x v="294"/>
    <n v="0"/>
    <n v="1800"/>
    <n v="0"/>
    <x v="38"/>
    <n v="0"/>
    <n v="1800"/>
    <n v="0"/>
    <n v="0"/>
    <n v="2288.1999999999998"/>
    <n v="6000"/>
    <n v="38.14"/>
    <n v="2288.1999999999998"/>
    <n v="6000"/>
    <n v="38.136666666666663"/>
    <n v="0"/>
    <n v="3000"/>
    <n v="0"/>
    <n v="1276.2"/>
    <n v="4200"/>
    <n v="30.39"/>
    <n v="1276.2"/>
    <n v="4200"/>
    <n v="30.38571428571429"/>
  </r>
  <r>
    <n v="299"/>
    <x v="298"/>
    <x v="27"/>
    <s v="Nashik"/>
    <n v="59609"/>
    <x v="1"/>
    <n v="2214"/>
    <n v="2072"/>
    <n v="2072"/>
    <n v="3325"/>
    <n v="3178"/>
    <n v="3178"/>
    <n v="3595.3"/>
    <n v="3469.2"/>
    <n v="3469.2"/>
    <n v="4328.8"/>
    <n v="4328.8"/>
    <n v="0.49446702800361336"/>
    <n v="0.23111969111969116"/>
    <n v="0.23111969111969116"/>
    <n v="-4.887218045112782E-3"/>
    <n v="-0.19733165512901193"/>
    <n v="-0.19733165512901193"/>
    <n v="-7.9701276666759427E-2"/>
    <n v="-0.26470656059033776"/>
    <n v="-0.26470656059033776"/>
    <n v="-0.41071890593235999"/>
    <n v="-0.41071890593235999"/>
    <n v="306.24"/>
    <n v="913.6"/>
    <n v="915"/>
    <n v="706.64"/>
    <n v="1509.3"/>
    <n v="1509.3"/>
    <n v="829.22"/>
    <n v="1623.2"/>
    <n v="1623.2"/>
    <n v="1999.6"/>
    <n v="1999.6"/>
    <n v="1.5042776907001043"/>
    <n v="0.11822460595446584"/>
    <n v="0.1165136612021858"/>
    <n v="8.5290954375636788E-2"/>
    <n v="-0.32312330219306962"/>
    <n v="-0.32312330219306962"/>
    <n v="-7.5142905380960495E-2"/>
    <n v="-0.37061976343026121"/>
    <n v="-0.37061976343026121"/>
    <n v="-0.48909281856371273"/>
    <n v="-0.48909281856371273"/>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39279203477773089"/>
    <n v="0.1964777680906713"/>
    <n v="0.18990751445086704"/>
    <n v="8.3490909090909018E-2"/>
    <n v="-0.10271208013320658"/>
    <n v="-0.10498260869565219"/>
    <n v="2.4287113907079869E-2"/>
    <n v="-0.17256598040082646"/>
    <n v="-0.17256598040082646"/>
    <n v="-0.31785375811037397"/>
    <n v="-0.31785375811037397"/>
    <n v="46"/>
    <n v="27"/>
    <n v="92"/>
    <n v="46"/>
    <n v="92"/>
    <n v="46"/>
    <s v="No star"/>
    <s v="No star"/>
    <s v="No star"/>
    <s v="ODF+"/>
    <s v="ODF++"/>
    <s v="ODF++"/>
    <n v="766.91"/>
    <n v="1500"/>
    <n v="51.13"/>
    <n v="300"/>
    <n v="1500"/>
    <n v="20"/>
    <n v="1050"/>
    <n v="1500"/>
    <n v="70"/>
    <n v="1191.8399999999999"/>
    <n v="1500"/>
    <n v="79.459999999999994"/>
    <n v="3308.75"/>
    <n v="6000"/>
    <n v="55.15"/>
    <n v="1021.61"/>
    <n v="2400"/>
    <n v="0.42567083333333333"/>
    <x v="295"/>
    <n v="1021.61"/>
    <n v="2400"/>
    <n v="0.42567083333333333"/>
    <x v="295"/>
    <n v="1029.27"/>
    <n v="1800"/>
    <n v="0.57181666666666664"/>
    <x v="295"/>
    <n v="1029.27"/>
    <n v="1800"/>
    <n v="0.57181666666666664"/>
    <x v="295"/>
    <n v="500"/>
    <n v="1800"/>
    <n v="0.27777777777777779"/>
    <x v="285"/>
    <n v="500"/>
    <n v="1800"/>
    <n v="0.27777777777777779"/>
    <n v="0.19601078843379538"/>
    <n v="2550.88"/>
    <n v="6000"/>
    <n v="42.51"/>
    <n v="2550.88"/>
    <n v="6000"/>
    <n v="42.51466666666667"/>
    <n v="1066.9100000000001"/>
    <n v="3000"/>
    <n v="35.56"/>
    <n v="1521.61"/>
    <n v="4200"/>
    <n v="36.229999999999997"/>
    <n v="1521.61"/>
    <n v="4200"/>
    <n v="36.228809523809517"/>
  </r>
  <r>
    <n v="300"/>
    <x v="299"/>
    <x v="27"/>
    <s v="Nashik"/>
    <n v="37666"/>
    <x v="2"/>
    <n v="2214"/>
    <n v="2072"/>
    <n v="2072"/>
    <n v="3325"/>
    <n v="3178"/>
    <n v="3178"/>
    <n v="3400"/>
    <n v="3298.6"/>
    <n v="3298.6"/>
    <n v="4601.3999999999996"/>
    <n v="4601.3999999999996"/>
    <n v="0.33561878952122853"/>
    <n v="0.16311776061776062"/>
    <n v="0.16311776061776062"/>
    <n v="-0.11065864661654137"/>
    <n v="-0.24166771554436753"/>
    <n v="-0.24166771554436753"/>
    <n v="-0.1302764705882353"/>
    <n v="-0.26939307585036071"/>
    <n v="-0.26939307585036071"/>
    <n v="-0.47625070630677613"/>
    <n v="-0.47625070630677613"/>
    <n v="306.24"/>
    <n v="913.6"/>
    <n v="915"/>
    <n v="706.64"/>
    <n v="1509.3"/>
    <n v="1509.3"/>
    <n v="737.03"/>
    <n v="1543.8"/>
    <n v="1543.8"/>
    <n v="2033.9"/>
    <n v="2033.9"/>
    <n v="0.10096656217345877"/>
    <n v="0.13284807355516637"/>
    <n v="0.13111475409836068"/>
    <n v="-0.52286878750141508"/>
    <n v="-0.31427151659709796"/>
    <n v="-0.31427151659709796"/>
    <n v="-0.5425423659823887"/>
    <n v="-0.32959580256509907"/>
    <n v="-0.32959580256509907"/>
    <n v="-0.49114017404985499"/>
    <n v="-0.49114017404985499"/>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25030383770392189"/>
    <n v="0.24960185992444059"/>
    <n v="0.24273988439306363"/>
    <n v="-2.7354545454545381E-2"/>
    <n v="-6.2872137321395793E-2"/>
    <n v="-6.5243478260869542E-2"/>
    <n v="-4.0379216632434302E-2"/>
    <n v="-9.2691531832645391E-2"/>
    <n v="-9.2691531832645391E-2"/>
    <n v="-0.29825832647892098"/>
    <n v="-0.29825832647892098"/>
    <n v="115"/>
    <n v="76"/>
    <n v="194"/>
    <n v="98"/>
    <n v="194"/>
    <n v="98"/>
    <s v="No star"/>
    <s v="No star"/>
    <s v="No star"/>
    <s v="ODF+"/>
    <s v="ODF+"/>
    <s v="ODF+"/>
    <n v="337.16"/>
    <n v="1500"/>
    <n v="22.48"/>
    <n v="300"/>
    <n v="1500"/>
    <n v="20"/>
    <n v="1250"/>
    <n v="1500"/>
    <n v="83.33"/>
    <n v="1069.9100000000001"/>
    <n v="1500"/>
    <n v="71.33"/>
    <n v="2957.06"/>
    <n v="6000"/>
    <n v="49.28"/>
    <n v="1034.97"/>
    <n v="2400"/>
    <n v="0.4312375"/>
    <x v="296"/>
    <n v="1034.97"/>
    <n v="2400"/>
    <n v="0.4312375"/>
    <x v="296"/>
    <n v="1074.97"/>
    <n v="1800"/>
    <n v="0.59720555555555555"/>
    <x v="296"/>
    <n v="1074.97"/>
    <n v="1800"/>
    <n v="0.59720555555555555"/>
    <x v="296"/>
    <n v="300"/>
    <n v="1800"/>
    <n v="0.16666666666666666"/>
    <x v="286"/>
    <n v="300"/>
    <n v="1800"/>
    <n v="0.16666666666666666"/>
    <n v="0.12448236084946764"/>
    <n v="2409.98"/>
    <n v="6000"/>
    <n v="40.17"/>
    <n v="2409.98"/>
    <n v="6000"/>
    <n v="40.166333333333334"/>
    <n v="637.16"/>
    <n v="3000"/>
    <n v="21.24"/>
    <n v="1334.97"/>
    <n v="4200"/>
    <n v="31.79"/>
    <n v="1334.97"/>
    <n v="4200"/>
    <n v="31.785000000000004"/>
  </r>
  <r>
    <n v="301"/>
    <x v="300"/>
    <x v="27"/>
    <s v="Nashik"/>
    <n v="27039"/>
    <x v="2"/>
    <n v="2214"/>
    <n v="2072"/>
    <n v="2072"/>
    <n v="3325"/>
    <n v="3178"/>
    <n v="3178"/>
    <n v="3400"/>
    <n v="3298.6"/>
    <n v="3298.6"/>
    <n v="4601.3999999999996"/>
    <n v="4601.3999999999996"/>
    <n v="0.48326106594399282"/>
    <n v="0.84065154440154433"/>
    <n v="0.84065154440154433"/>
    <n v="-1.2348872180451111E-2"/>
    <n v="0.20007237256135932"/>
    <n v="0.20007237256135932"/>
    <n v="-3.4135294117647041E-2"/>
    <n v="0.15619656824107198"/>
    <n v="0.15619656824107198"/>
    <n v="-0.17115877776328939"/>
    <n v="-0.17115877776328939"/>
    <n v="306.24"/>
    <n v="913.6"/>
    <n v="915"/>
    <n v="706.64"/>
    <n v="1509.3"/>
    <n v="1509.3"/>
    <n v="737.03"/>
    <n v="1543.8"/>
    <n v="1543.8"/>
    <n v="2033.9"/>
    <n v="2033.9"/>
    <n v="1.0116248693834899"/>
    <n v="1.0311624343257444"/>
    <n v="1.0280546448087433"/>
    <n v="-0.12821238537303298"/>
    <n v="0.22949049228119003"/>
    <n v="0.22949049228119003"/>
    <n v="-0.16415885377800091"/>
    <n v="0.20201450965150936"/>
    <n v="0.20201450965150936"/>
    <n v="-8.7629676975269188E-2"/>
    <n v="-8.7629676975269188E-2"/>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4488617772168465"/>
    <n v="0.69504213891310673"/>
    <n v="0.68573410404624291"/>
    <n v="0.12710909090909084"/>
    <n v="0.27118186018533874"/>
    <n v="0.26796521739130441"/>
    <n v="0.11201600100454726"/>
    <n v="0.23073287249217173"/>
    <n v="0.23073287249217173"/>
    <n v="-4.8111446215711506E-2"/>
    <n v="-4.8111446215711506E-2"/>
    <n v="73"/>
    <n v="51"/>
    <n v="32"/>
    <n v="31"/>
    <n v="32"/>
    <n v="31"/>
    <s v="1 star"/>
    <s v="1 star"/>
    <s v="1 star"/>
    <s v="ODF+"/>
    <s v="ODF+"/>
    <s v="ODF+"/>
    <n v="616.04"/>
    <n v="1500"/>
    <n v="41.07"/>
    <n v="500"/>
    <n v="1500"/>
    <n v="33.33"/>
    <n v="928.09"/>
    <n v="1500"/>
    <n v="61.87"/>
    <n v="1239.82"/>
    <n v="1500"/>
    <n v="82.65"/>
    <n v="3283.94"/>
    <n v="6000"/>
    <n v="54.73"/>
    <n v="1855.67"/>
    <n v="2400"/>
    <n v="0.77319583333333342"/>
    <x v="297"/>
    <n v="1855.67"/>
    <n v="2400"/>
    <n v="0.77319583333333342"/>
    <x v="297"/>
    <n v="1458.16"/>
    <n v="1800"/>
    <n v="0.81008888888888897"/>
    <x v="297"/>
    <n v="1458.16"/>
    <n v="1800"/>
    <n v="0.81008888888888897"/>
    <x v="297"/>
    <n v="500"/>
    <n v="1800"/>
    <n v="0.27777777777777779"/>
    <x v="287"/>
    <n v="500"/>
    <n v="1800"/>
    <n v="0.27777777777777779"/>
    <n v="0.13110180579627304"/>
    <n v="3813.83"/>
    <n v="6000"/>
    <n v="63.56"/>
    <n v="3813.83"/>
    <n v="6000"/>
    <n v="63.563833333333328"/>
    <n v="1116.04"/>
    <n v="3000"/>
    <n v="37.200000000000003"/>
    <n v="2355.67"/>
    <n v="4200"/>
    <n v="56.09"/>
    <n v="2355.67"/>
    <n v="4200"/>
    <n v="56.087380952380947"/>
  </r>
  <r>
    <n v="302"/>
    <x v="301"/>
    <x v="27"/>
    <s v="Nashik"/>
    <n v="20584"/>
    <x v="3"/>
    <n v="2214"/>
    <n v="2072"/>
    <n v="2072"/>
    <n v="3325"/>
    <n v="3178"/>
    <n v="3178"/>
    <n v="3070.1"/>
    <n v="2928.3"/>
    <n v="2928.3"/>
    <n v="4349.2"/>
    <n v="4349.2"/>
    <n v="0.36357723577235773"/>
    <n v="0.35582046332046341"/>
    <n v="0.35582046332046341"/>
    <n v="-9.2042105263157883E-2"/>
    <n v="-0.11602894902454366"/>
    <n v="-0.11602894902454366"/>
    <n v="-1.6657437868473297E-2"/>
    <n v="-4.0651572584776134E-2"/>
    <n v="-4.0651572584776134E-2"/>
    <n v="-0.35407431251724447"/>
    <n v="-0.35407431251724447"/>
    <n v="306.24"/>
    <n v="913.6"/>
    <n v="915"/>
    <n v="706.64"/>
    <n v="1509.3"/>
    <n v="1509.3"/>
    <n v="593.21"/>
    <n v="1412.08"/>
    <n v="1412.08"/>
    <n v="1984.11"/>
    <n v="1984.11"/>
    <n v="0.52560083594566342"/>
    <n v="0.48281523642732049"/>
    <n v="0.48054644808743174"/>
    <n v="-0.33884297520661155"/>
    <n v="-0.10243159080368378"/>
    <n v="-0.10243159080368378"/>
    <n v="-0.21242055932974838"/>
    <n v="-4.0635091496232428E-2"/>
    <n v="-4.0635091496232428E-2"/>
    <n v="-0.31722535544904257"/>
    <n v="-0.3172253554490425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9407983919973807"/>
    <n v="0.34212147631502465"/>
    <n v="0.33475144508670512"/>
    <n v="6.6999999999999005E-3"/>
    <n v="6.5121306959349552E-3"/>
    <n v="3.9652173913043006E-3"/>
    <n v="4.8099947943779225E-2"/>
    <n v="8.68390582786569E-2"/>
    <n v="8.68390582786569E-2"/>
    <n v="-0.22249233980942126"/>
    <n v="-0.22249233980942126"/>
    <n v="163"/>
    <n v="102"/>
    <n v="218"/>
    <n v="106"/>
    <n v="218"/>
    <n v="106"/>
    <s v="No star"/>
    <s v="No star"/>
    <s v="No star"/>
    <s v="ODF+"/>
    <s v="ODF+"/>
    <s v="ODF+"/>
    <n v="467.2"/>
    <n v="1500"/>
    <n v="31.15"/>
    <n v="300"/>
    <n v="1500"/>
    <n v="20"/>
    <n v="1144.3900000000001"/>
    <n v="1500"/>
    <n v="76.290000000000006"/>
    <n v="1107.3699999999999"/>
    <n v="1500"/>
    <n v="73.819999999999993"/>
    <n v="3018.96"/>
    <n v="6000"/>
    <n v="50.32"/>
    <n v="1354.7"/>
    <n v="2400"/>
    <n v="0.5644583333333334"/>
    <x v="298"/>
    <n v="1354.7"/>
    <n v="2400"/>
    <n v="0.5644583333333334"/>
    <x v="298"/>
    <n v="1154.56"/>
    <n v="1800"/>
    <n v="0.64142222222222223"/>
    <x v="298"/>
    <n v="1154.56"/>
    <n v="1800"/>
    <n v="0.64142222222222223"/>
    <x v="298"/>
    <n v="300"/>
    <n v="1800"/>
    <n v="0.16666666666666666"/>
    <x v="288"/>
    <n v="300"/>
    <n v="1800"/>
    <n v="0.16666666666666666"/>
    <n v="0.10678968838768928"/>
    <n v="2809.26"/>
    <n v="6000"/>
    <n v="46.82"/>
    <n v="2809.26"/>
    <n v="6000"/>
    <n v="46.820999999999998"/>
    <n v="767.2"/>
    <n v="3000"/>
    <n v="25.57"/>
    <n v="1654.7"/>
    <n v="4200"/>
    <n v="39.4"/>
    <n v="1654.7"/>
    <n v="4200"/>
    <n v="39.397619047619045"/>
  </r>
  <r>
    <n v="303"/>
    <x v="302"/>
    <x v="27"/>
    <s v="Nashik"/>
    <n v="23470"/>
    <x v="3"/>
    <n v="2214"/>
    <n v="2072"/>
    <n v="2072"/>
    <n v="3325"/>
    <n v="3178"/>
    <n v="3178"/>
    <n v="3070.1"/>
    <n v="2928.3"/>
    <n v="2928.3"/>
    <n v="4349.2"/>
    <n v="4349.2"/>
    <n v="-1"/>
    <n v="8.7668918918918967E-2"/>
    <n v="8.7668918918918967E-2"/>
    <n v="-1"/>
    <n v="-0.29085903083700437"/>
    <n v="-0.29085903083700437"/>
    <n v="-1"/>
    <n v="-0.23038964586961719"/>
    <n v="-0.23038964586961719"/>
    <n v="-0.48182424353904163"/>
    <n v="-0.48182424353904163"/>
    <n v="306.24"/>
    <n v="913.6"/>
    <n v="915"/>
    <n v="706.64"/>
    <n v="1509.3"/>
    <n v="1509.3"/>
    <n v="593.21"/>
    <n v="1412.08"/>
    <n v="1412.08"/>
    <n v="1984.11"/>
    <n v="1984.11"/>
    <n v="-1"/>
    <n v="0.43105297723292474"/>
    <n v="0.42886338797814216"/>
    <n v="-1"/>
    <n v="-0.13376399655469415"/>
    <n v="-0.13376399655469415"/>
    <n v="-1"/>
    <n v="-7.4124695484674985E-2"/>
    <n v="-7.4124695484674985E-2"/>
    <n v="-0.34105971947119862"/>
    <n v="-0.34105971947119862"/>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9.995931415286255E-2"/>
    <n v="9.3919075144508687E-2"/>
    <n v="-1"/>
    <n v="-0.17509524100114196"/>
    <n v="-0.17718260869565217"/>
    <n v="-1"/>
    <n v="-0.10926189153825148"/>
    <n v="-0.10926189153825148"/>
    <n v="-0.36277989157884105"/>
    <n v="-0.36277989157884105"/>
    <s v="not available"/>
    <s v="not available"/>
    <n v="428"/>
    <n v="165"/>
    <n v="428"/>
    <n v="165"/>
    <s v="not available"/>
    <s v="No star"/>
    <s v="No star"/>
    <s v="No ODF"/>
    <s v="No ODF"/>
    <s v="No ODF"/>
    <m/>
    <m/>
    <m/>
    <m/>
    <m/>
    <m/>
    <m/>
    <m/>
    <m/>
    <m/>
    <m/>
    <m/>
    <m/>
    <m/>
    <m/>
    <n v="1307.4100000000001"/>
    <n v="2400"/>
    <n v="0.54475416666666665"/>
    <x v="299"/>
    <n v="1307.4100000000001"/>
    <n v="2400"/>
    <n v="0.54475416666666665"/>
    <x v="299"/>
    <n v="946.24"/>
    <n v="1800"/>
    <n v="0.52568888888888887"/>
    <x v="299"/>
    <n v="946.24"/>
    <n v="1800"/>
    <n v="0.52568888888888887"/>
    <x v="299"/>
    <n v="0"/>
    <n v="1800"/>
    <n v="0"/>
    <x v="38"/>
    <n v="0"/>
    <n v="1800"/>
    <n v="0"/>
    <n v="0"/>
    <n v="2253.65"/>
    <n v="6000"/>
    <n v="37.56"/>
    <n v="2253.65"/>
    <n v="6000"/>
    <n v="37.560833333333335"/>
    <n v="0"/>
    <n v="0"/>
    <e v="#DIV/0!"/>
    <n v="1307.4100000000001"/>
    <n v="4200"/>
    <n v="31.13"/>
    <n v="1307.4100000000001"/>
    <n v="4200"/>
    <n v="31.128809523809526"/>
  </r>
  <r>
    <n v="304"/>
    <x v="303"/>
    <x v="27"/>
    <s v="Nashik"/>
    <n v="35411"/>
    <x v="2"/>
    <n v="2214"/>
    <n v="2072"/>
    <n v="2072"/>
    <n v="3325"/>
    <n v="3178"/>
    <n v="3178"/>
    <n v="3400"/>
    <n v="3298.6"/>
    <n v="3298.6"/>
    <n v="4601.3999999999996"/>
    <n v="4601.3999999999996"/>
    <n v="0.89637308039747055"/>
    <n v="0.42427123552123558"/>
    <n v="0.42427123552123558"/>
    <n v="0.26272781954887209"/>
    <n v="-7.1400251730648165E-2"/>
    <n v="-7.1400251730648165E-2"/>
    <n v="0.23487352941176462"/>
    <n v="-0.10535075486570053"/>
    <n v="-0.10535075486570053"/>
    <n v="-0.35865388794714642"/>
    <n v="-0.35865388794714642"/>
    <n v="306.24"/>
    <n v="913.6"/>
    <n v="915"/>
    <n v="706.64"/>
    <n v="1509.3"/>
    <n v="1509.3"/>
    <n v="737.03"/>
    <n v="1543.8"/>
    <n v="1543.8"/>
    <n v="2033.9"/>
    <n v="2033.9"/>
    <n v="2.1851815569487982"/>
    <n v="0.52842600700525377"/>
    <n v="0.52608743169398897"/>
    <n v="0.38037756141741191"/>
    <n v="-7.4822765520439982E-2"/>
    <n v="-7.4822765520439982E-2"/>
    <n v="0.32346037474729655"/>
    <n v="-9.5498121518331439E-2"/>
    <n v="-9.5498121518331439E-2"/>
    <n v="-0.31345198879000941"/>
    <n v="-0.31345198879000941"/>
    <n v="232.44"/>
    <n v="298.10000000000002"/>
    <n v="295"/>
    <n v="421.09"/>
    <n v="522.70000000000005"/>
    <n v="525"/>
    <n v="433.64"/>
    <n v="570"/>
    <n v="570"/>
    <n v="1100"/>
    <n v="1100"/>
    <n v="2.0115298571674409"/>
    <n v="0.67728950016772882"/>
    <n v="0.69491525423728817"/>
    <n v="0.6623524662186232"/>
    <n v="-4.3428352783623579E-2"/>
    <n v="-4.7619047619047616E-2"/>
    <n v="0.61424222857669963"/>
    <n v="-0.12280701754385964"/>
    <n v="-0.12280701754385964"/>
    <n v="-0.54545454545454541"/>
    <n v="-0.54545454545454541"/>
    <n v="855.72"/>
    <n v="860.25"/>
    <n v="865"/>
    <n v="1100"/>
    <n v="1147.0899999999999"/>
    <n v="1150"/>
    <n v="1114.93"/>
    <n v="1184.79"/>
    <n v="1184.79"/>
    <n v="1531.86"/>
    <n v="1531.86"/>
    <n v="0.35378394802038049"/>
    <n v="0.22607381575123514"/>
    <n v="0.21934104046242778"/>
    <n v="5.3145454545454579E-2"/>
    <n v="-8.0516785954022702E-2"/>
    <n v="-8.2843478260869546E-2"/>
    <n v="3.9042809862502553E-2"/>
    <n v="-0.10977472801087108"/>
    <n v="-0.10977472801087108"/>
    <n v="-0.31147102215607164"/>
    <n v="-0.31147102215607164"/>
    <n v="23"/>
    <n v="22"/>
    <n v="110"/>
    <n v="68"/>
    <n v="110"/>
    <n v="68"/>
    <s v="1 star"/>
    <s v="No star"/>
    <s v="No star"/>
    <s v="ODF++"/>
    <s v="ODF++"/>
    <s v="ODF++"/>
    <n v="975.43"/>
    <n v="1500"/>
    <n v="65.03"/>
    <n v="700"/>
    <n v="1500"/>
    <n v="46.67"/>
    <n v="1364.68"/>
    <n v="1500"/>
    <n v="90.98"/>
    <n v="1158.46"/>
    <n v="1500"/>
    <n v="77.23"/>
    <n v="4198.57"/>
    <n v="6000"/>
    <n v="69.98"/>
    <n v="1396.37"/>
    <n v="2400"/>
    <n v="0.58182083333333334"/>
    <x v="300"/>
    <n v="1396.37"/>
    <n v="2400"/>
    <n v="0.58182083333333334"/>
    <x v="300"/>
    <n v="1054.73"/>
    <n v="1800"/>
    <n v="0.58596111111111115"/>
    <x v="300"/>
    <n v="1054.73"/>
    <n v="1800"/>
    <n v="0.58596111111111115"/>
    <x v="300"/>
    <n v="500"/>
    <n v="1800"/>
    <n v="0.27777777777777779"/>
    <x v="289"/>
    <n v="500"/>
    <n v="1800"/>
    <n v="0.27777777777777779"/>
    <n v="0.16942892287256572"/>
    <n v="2951.09"/>
    <n v="6000"/>
    <n v="49.18"/>
    <n v="2951.09"/>
    <n v="6000"/>
    <n v="49.18483333333333"/>
    <n v="1675.43"/>
    <n v="3000"/>
    <n v="55.85"/>
    <n v="1896.37"/>
    <n v="4200"/>
    <n v="45.15"/>
    <n v="1896.37"/>
    <n v="4200"/>
    <n v="45.151666666666664"/>
  </r>
  <r>
    <n v="305"/>
    <x v="304"/>
    <x v="27"/>
    <s v="Nashik"/>
    <n v="36706"/>
    <x v="2"/>
    <n v="2214"/>
    <n v="2072"/>
    <n v="2072"/>
    <n v="3325"/>
    <n v="3178"/>
    <n v="3178"/>
    <n v="3400"/>
    <n v="3298.6"/>
    <n v="3298.6"/>
    <n v="4601.3999999999996"/>
    <n v="4601.3999999999996"/>
    <n v="0.21210930442637765"/>
    <n v="0.88086389961389966"/>
    <n v="0.88086389961389966"/>
    <n v="-0.19289924812030071"/>
    <n v="0.22629011957205791"/>
    <n v="0.22629011957205791"/>
    <n v="-0.21070294117647054"/>
    <n v="0.18145576911416972"/>
    <n v="0.18145576911416972"/>
    <n v="-0.15305124527317765"/>
    <n v="-0.15305124527317765"/>
    <n v="306.24"/>
    <n v="913.6"/>
    <n v="915"/>
    <n v="706.64"/>
    <n v="1509.3"/>
    <n v="1509.3"/>
    <n v="737.03"/>
    <n v="1543.8"/>
    <n v="1543.8"/>
    <n v="2033.9"/>
    <n v="2033.9"/>
    <n v="0.59339080459770099"/>
    <n v="0.68212565674255687"/>
    <n v="0.67955191256830594"/>
    <n v="-0.3094645080946451"/>
    <n v="1.8213741469555431E-2"/>
    <n v="1.8213741469555431E-2"/>
    <n v="-0.33793739739223644"/>
    <n v="-4.5407436196398436E-3"/>
    <n v="-4.5407436196398436E-3"/>
    <n v="-0.24441221298982255"/>
    <n v="-0.24441221298982255"/>
    <n v="232.44"/>
    <n v="298.10000000000002"/>
    <n v="295"/>
    <n v="421.09"/>
    <n v="522.70000000000005"/>
    <n v="525"/>
    <n v="433.64"/>
    <n v="570"/>
    <n v="570"/>
    <n v="1100"/>
    <n v="1100"/>
    <n v="0.29065565307176044"/>
    <n v="2.6900369003690034"/>
    <n v="2.7288135593220337"/>
    <n v="-0.2875632287634472"/>
    <n v="1.1044576238760282"/>
    <n v="1.0952380952380953"/>
    <n v="-0.30818190203855733"/>
    <n v="0.92982456140350878"/>
    <n v="0.92982456140350878"/>
    <n v="0"/>
    <n v="0"/>
    <n v="855.72"/>
    <n v="860.25"/>
    <n v="865"/>
    <n v="1100"/>
    <n v="1147.0899999999999"/>
    <n v="1150"/>
    <n v="1114.93"/>
    <n v="1184.79"/>
    <n v="1184.79"/>
    <n v="1531.86"/>
    <n v="1531.86"/>
    <n v="0.34389753657738509"/>
    <n v="0.46510897994768952"/>
    <n v="0.45706358381502876"/>
    <n v="4.5454545454545456E-2"/>
    <n v="9.8745521275575579E-2"/>
    <n v="9.5965217391304258E-2"/>
    <n v="3.1454889544635031E-2"/>
    <n v="6.378345529587516E-2"/>
    <n v="6.378345529587516E-2"/>
    <n v="-0.17723551760604755"/>
    <n v="-0.17723551760604755"/>
    <n v="160"/>
    <n v="90"/>
    <n v="25"/>
    <n v="24"/>
    <n v="25"/>
    <n v="24"/>
    <s v="No star"/>
    <s v="3 star"/>
    <s v="3 star"/>
    <s v="ODF+"/>
    <s v="ODF++"/>
    <s v="ODF++"/>
    <n v="487.96"/>
    <n v="1500"/>
    <n v="32.53"/>
    <n v="300"/>
    <n v="1500"/>
    <n v="20"/>
    <n v="745.65"/>
    <n v="1500"/>
    <n v="49.71"/>
    <n v="1150"/>
    <n v="1500"/>
    <n v="76.67"/>
    <n v="2683.61"/>
    <n v="6000"/>
    <n v="44.73"/>
    <n v="1536.79"/>
    <n v="2400"/>
    <n v="0.64032916666666662"/>
    <x v="301"/>
    <n v="1536.79"/>
    <n v="2400"/>
    <n v="0.64032916666666662"/>
    <x v="301"/>
    <n v="1260.3599999999999"/>
    <n v="1800"/>
    <n v="0.70019999999999993"/>
    <x v="301"/>
    <n v="1260.3599999999999"/>
    <n v="1800"/>
    <n v="0.70019999999999993"/>
    <x v="301"/>
    <n v="1100"/>
    <n v="1800"/>
    <n v="0.61111111111111116"/>
    <x v="290"/>
    <n v="1100"/>
    <n v="1800"/>
    <n v="0.61111111111111116"/>
    <n v="0.28225754718191498"/>
    <n v="3897.15"/>
    <n v="6000"/>
    <n v="64.95"/>
    <n v="3897.15"/>
    <n v="6000"/>
    <n v="64.952500000000001"/>
    <n v="787.96"/>
    <n v="3000"/>
    <n v="26.27"/>
    <n v="2636.79"/>
    <n v="4200"/>
    <n v="62.78"/>
    <n v="2636.79"/>
    <n v="4200"/>
    <n v="62.780714285714289"/>
  </r>
  <r>
    <n v="306"/>
    <x v="305"/>
    <x v="28"/>
    <s v="Nashik"/>
    <n v="1253"/>
    <x v="3"/>
    <n v="2214"/>
    <n v="2072"/>
    <n v="2072"/>
    <n v="3325"/>
    <n v="3178"/>
    <n v="3178"/>
    <n v="3070.1"/>
    <n v="2928.3"/>
    <n v="2928.3"/>
    <n v="4349.2"/>
    <n v="4349.2"/>
    <n v="0.10554200542005424"/>
    <n v="7.0738416988417069E-2"/>
    <n v="7.0738416988417069E-2"/>
    <n v="-0.26385864661654135"/>
    <n v="-0.30189741976085582"/>
    <n v="-0.30189741976085582"/>
    <n v="-0.20273932445197221"/>
    <n v="-0.24236929276371955"/>
    <n v="-0.24236929276371955"/>
    <n v="-0.48989009473006523"/>
    <n v="-0.48989009473006523"/>
    <n v="306.24"/>
    <n v="913.6"/>
    <n v="915"/>
    <n v="706.64"/>
    <n v="1509.3"/>
    <n v="1509.3"/>
    <n v="593.21"/>
    <n v="1412.08"/>
    <n v="1412.08"/>
    <n v="1984.11"/>
    <n v="1984.11"/>
    <n v="0.11177507836990601"/>
    <n v="0.46900175131348498"/>
    <n v="0.46675409836065568"/>
    <n v="-0.51818464847730095"/>
    <n v="-0.11079308288610616"/>
    <n v="-0.11079308288610616"/>
    <n v="-0.42605485409888572"/>
    <n v="-4.9572262194776499E-2"/>
    <n v="-4.9572262194776499E-2"/>
    <n v="-0.32358588989521753"/>
    <n v="-0.32358588989521753"/>
    <n v="232.44"/>
    <n v="298.10000000000002"/>
    <n v="295"/>
    <n v="421.09"/>
    <n v="522.70000000000005"/>
    <n v="525"/>
    <n v="365.77"/>
    <n v="453.88"/>
    <n v="453.88"/>
    <n v="1100"/>
    <n v="1100"/>
    <n v="0.29065565307176044"/>
    <n v="-1"/>
    <n v="-1"/>
    <n v="-0.2875632287634472"/>
    <n v="-1"/>
    <n v="-1"/>
    <n v="-0.17981245044700217"/>
    <n v="-1"/>
    <n v="-1"/>
    <n v="-1"/>
    <n v="-1"/>
    <n v="855.72"/>
    <n v="860.25"/>
    <n v="865"/>
    <n v="1100"/>
    <n v="1147.0899999999999"/>
    <n v="1150"/>
    <n v="1056.55"/>
    <n v="1062.31"/>
    <n v="1062.31"/>
    <n v="1484.95"/>
    <n v="1484.95"/>
    <n v="-4.5575655588276538E-2"/>
    <n v="1.8878233071781471E-2"/>
    <n v="1.3283236994219664E-2"/>
    <n v="-0.25752727272727272"/>
    <n v="-0.23590128063185969"/>
    <n v="-0.23783478260869564"/>
    <n v="-0.22699351663432865"/>
    <n v="-0.17492069170016281"/>
    <n v="-0.17492069170016281"/>
    <n v="-0.40975117007306644"/>
    <n v="-0.40975117007306644"/>
    <n v="328"/>
    <n v="152"/>
    <n v="433"/>
    <n v="168"/>
    <n v="433"/>
    <n v="168"/>
    <s v="No star"/>
    <s v="No star"/>
    <s v="No star"/>
    <s v="ODF+"/>
    <s v="No ODF"/>
    <s v="No ODF"/>
    <n v="340.47"/>
    <n v="1500"/>
    <n v="22.7"/>
    <n v="300"/>
    <n v="1500"/>
    <n v="20"/>
    <n v="990.48"/>
    <n v="1500"/>
    <n v="66.03"/>
    <n v="816.72"/>
    <n v="1500"/>
    <n v="54.45"/>
    <n v="2447.67"/>
    <n v="6000"/>
    <n v="40.79"/>
    <n v="1342.08"/>
    <n v="2400"/>
    <n v="0.55919999999999992"/>
    <x v="302"/>
    <n v="1342.08"/>
    <n v="2400"/>
    <n v="0.55919999999999992"/>
    <x v="302"/>
    <n v="876.49"/>
    <n v="1800"/>
    <n v="0.48693888888888892"/>
    <x v="302"/>
    <n v="876.49"/>
    <n v="1800"/>
    <n v="0.48693888888888892"/>
    <x v="302"/>
    <n v="0"/>
    <n v="1800"/>
    <n v="0"/>
    <x v="38"/>
    <n v="0"/>
    <n v="1800"/>
    <n v="0"/>
    <n v="0"/>
    <n v="2218.5700000000002"/>
    <n v="6000"/>
    <n v="36.979999999999997"/>
    <n v="2218.5700000000002"/>
    <n v="6000"/>
    <n v="36.976166666666671"/>
    <n v="640.47"/>
    <n v="3000"/>
    <n v="21.35"/>
    <n v="1342.08"/>
    <n v="4200"/>
    <n v="31.95"/>
    <n v="1342.08"/>
    <n v="4200"/>
    <n v="31.954285714285714"/>
  </r>
  <r>
    <n v="307"/>
    <x v="306"/>
    <x v="28"/>
    <s v="Nashik"/>
    <n v="111037"/>
    <x v="0"/>
    <n v="2214"/>
    <n v="2072"/>
    <n v="2072"/>
    <n v="3325"/>
    <n v="3178"/>
    <n v="3178"/>
    <n v="3878.5"/>
    <n v="3782.7"/>
    <n v="3782.7"/>
    <n v="4344.1000000000004"/>
    <n v="4344.1000000000004"/>
    <n v="0.86297651309846435"/>
    <n v="0.77340250965250956"/>
    <n v="0.77340250965250956"/>
    <n v="0.24049022556390981"/>
    <n v="0.15622718691000623"/>
    <n v="0.15622718691000623"/>
    <n v="6.3460100554338039E-2"/>
    <n v="-2.8606550876358168E-2"/>
    <n v="-2.8606550876358168E-2"/>
    <n v="-0.15414240003683169"/>
    <n v="-0.15414240003683169"/>
    <n v="306.24"/>
    <n v="913.6"/>
    <n v="915"/>
    <n v="706.64"/>
    <n v="1509.3"/>
    <n v="1509.3"/>
    <n v="948.15"/>
    <n v="1786.5"/>
    <n v="1786.5"/>
    <n v="2014.9"/>
    <n v="2014.9"/>
    <n v="2.3060997910135841"/>
    <n v="1.0746716287215412"/>
    <n v="1.0714972677595629"/>
    <n v="0.43278048228235033"/>
    <n v="0.25582720466441405"/>
    <n v="0.25582720466441405"/>
    <n v="6.7826820650740985E-2"/>
    <n v="6.0968373915477228E-2"/>
    <n v="6.0968373915477228E-2"/>
    <n v="-5.9298228199910673E-2"/>
    <n v="-5.9298228199910673E-2"/>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0.52289300238395742"/>
    <n v="0.48684684684684676"/>
    <n v="0.47868208092485542"/>
    <n v="0.18470000000000006"/>
    <n v="0.11504764229485048"/>
    <n v="0.1122260869565217"/>
    <n v="8.4971401453655518E-2"/>
    <n v="-4.8813861827917082E-2"/>
    <n v="-4.8813861827917082E-2"/>
    <n v="-0.14503622897783483"/>
    <n v="-0.14503622897783483"/>
    <n v="41"/>
    <n v="13"/>
    <n v="61"/>
    <n v="20"/>
    <n v="61"/>
    <n v="20"/>
    <s v="No star"/>
    <s v="No star"/>
    <s v="No star"/>
    <s v="ODF++"/>
    <s v="ODF++"/>
    <s v="ODF++"/>
    <n v="1012.46"/>
    <n v="1500"/>
    <n v="67.5"/>
    <n v="500"/>
    <n v="1500"/>
    <n v="33.33"/>
    <n v="1309"/>
    <n v="1500"/>
    <n v="87.27"/>
    <n v="1303.17"/>
    <n v="1500"/>
    <n v="86.88"/>
    <n v="4124.63"/>
    <n v="6000"/>
    <n v="68.739999999999995"/>
    <n v="1895.42"/>
    <n v="2400"/>
    <n v="0.78975833333333334"/>
    <x v="303"/>
    <n v="1895.42"/>
    <n v="2400"/>
    <n v="0.78975833333333334"/>
    <x v="303"/>
    <n v="1279.06"/>
    <n v="1800"/>
    <n v="0.71058888888888883"/>
    <x v="303"/>
    <n v="1279.06"/>
    <n v="1800"/>
    <n v="0.71058888888888883"/>
    <x v="303"/>
    <n v="500"/>
    <n v="1800"/>
    <n v="0.27777777777777779"/>
    <x v="291"/>
    <n v="500"/>
    <n v="1800"/>
    <n v="0.27777777777777779"/>
    <n v="0.13607330541109108"/>
    <n v="3674.49"/>
    <n v="6000"/>
    <n v="61.24"/>
    <n v="3674.49"/>
    <n v="6000"/>
    <n v="61.241499999999995"/>
    <n v="1512.46"/>
    <n v="3000"/>
    <n v="50.42"/>
    <n v="2395.42"/>
    <n v="4200"/>
    <n v="57.03"/>
    <n v="2395.42"/>
    <n v="4200"/>
    <n v="57.033809523809531"/>
  </r>
  <r>
    <n v="308"/>
    <x v="307"/>
    <x v="28"/>
    <s v="Nashik"/>
    <n v="34207"/>
    <x v="2"/>
    <n v="2214"/>
    <n v="2072"/>
    <n v="2072"/>
    <n v="3325"/>
    <n v="3178"/>
    <n v="3178"/>
    <n v="3400"/>
    <n v="3298.6"/>
    <n v="3298.6"/>
    <n v="4601.3999999999996"/>
    <n v="4601.3999999999996"/>
    <n v="0.37244354110207778"/>
    <n v="7.6592664092664006E-2"/>
    <n v="7.6592664092664006E-2"/>
    <n v="-8.6138345864661611E-2"/>
    <n v="-0.2980805538074261"/>
    <n v="-0.2980805538074261"/>
    <n v="-0.10629705882352937"/>
    <n v="-0.32374340629357912"/>
    <n v="-0.32374340629357912"/>
    <n v="-0.51521276133350724"/>
    <n v="-0.51521276133350724"/>
    <n v="306.24"/>
    <n v="913.6"/>
    <n v="915"/>
    <n v="706.64"/>
    <n v="1509.3"/>
    <n v="1509.3"/>
    <n v="737.03"/>
    <n v="1543.8"/>
    <n v="1543.8"/>
    <n v="2033.9"/>
    <n v="2033.9"/>
    <n v="0.10220741901776388"/>
    <n v="0.11130691768826613"/>
    <n v="0.10960655737704914"/>
    <n v="-0.52233103135967396"/>
    <n v="-0.32731067382230172"/>
    <n v="-0.32731067382230172"/>
    <n v="-0.54202678317029152"/>
    <n v="-0.34234356781966574"/>
    <n v="-0.34234356781966574"/>
    <n v="-0.50081616598652834"/>
    <n v="-0.50081616598652834"/>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0.36163698406020667"/>
    <n v="6.4132519616390535E-2"/>
    <n v="5.8289017341040417E-2"/>
    <n v="5.9254545454545511E-2"/>
    <n v="-0.20196322869173297"/>
    <n v="-0.20398260869565221"/>
    <n v="4.5070094086624268E-2"/>
    <n v="-0.22735674676524956"/>
    <n v="-0.22735674676524956"/>
    <n v="-0.4024127531236536"/>
    <n v="-0.4024127531236536"/>
    <n v="101"/>
    <n v="70"/>
    <n v="216"/>
    <n v="102"/>
    <n v="216"/>
    <n v="102"/>
    <s v="No star"/>
    <s v="No star"/>
    <s v="No star"/>
    <s v="ODF"/>
    <s v="ODF+"/>
    <s v="ODF+"/>
    <n v="337.54"/>
    <n v="1500"/>
    <n v="22.5"/>
    <n v="200"/>
    <n v="1500"/>
    <n v="13.33"/>
    <n v="1335.87"/>
    <n v="1500"/>
    <n v="89.06"/>
    <n v="1165.18"/>
    <n v="1500"/>
    <n v="77.680000000000007"/>
    <n v="3038.59"/>
    <n v="6000"/>
    <n v="50.64"/>
    <n v="1015.29"/>
    <n v="2400"/>
    <n v="0.42303750000000001"/>
    <x v="304"/>
    <n v="1015.29"/>
    <n v="2400"/>
    <n v="0.42303750000000001"/>
    <x v="304"/>
    <n v="915.42"/>
    <n v="1800"/>
    <n v="0.50856666666666661"/>
    <x v="304"/>
    <n v="915.42"/>
    <n v="1800"/>
    <n v="0.50856666666666661"/>
    <x v="304"/>
    <n v="300"/>
    <n v="1800"/>
    <n v="0.16666666666666666"/>
    <x v="292"/>
    <n v="300"/>
    <n v="1800"/>
    <n v="0.16666666666666666"/>
    <n v="0.13448693235307305"/>
    <n v="2230.6999999999998"/>
    <n v="6000"/>
    <n v="37.18"/>
    <n v="2230.6999999999998"/>
    <n v="6000"/>
    <n v="37.178333333333327"/>
    <n v="537.54"/>
    <n v="3000"/>
    <n v="17.920000000000002"/>
    <n v="1315.29"/>
    <n v="4200"/>
    <n v="31.32"/>
    <n v="1315.29"/>
    <n v="4200"/>
    <n v="31.316428571428574"/>
  </r>
  <r>
    <n v="309"/>
    <x v="308"/>
    <x v="28"/>
    <s v="Nashik"/>
    <n v="61376"/>
    <x v="1"/>
    <n v="2214"/>
    <n v="2072"/>
    <n v="2072"/>
    <n v="3325"/>
    <n v="3178"/>
    <n v="3178"/>
    <n v="3595.3"/>
    <n v="3469.2"/>
    <n v="3469.2"/>
    <n v="4328.8"/>
    <n v="4328.8"/>
    <n v="0.81756549232158993"/>
    <n v="0.78903957528957525"/>
    <n v="0.78903957528957525"/>
    <n v="0.21025263157894741"/>
    <n v="0.16642227816236624"/>
    <n v="0.16642227816236624"/>
    <n v="0.11926403916223957"/>
    <n v="6.8514354894500196E-2"/>
    <n v="6.8514354894500196E-2"/>
    <n v="-0.14366799112918135"/>
    <n v="-0.14366799112918135"/>
    <n v="306.24"/>
    <n v="913.6"/>
    <n v="915"/>
    <n v="706.64"/>
    <n v="1509.3"/>
    <n v="1509.3"/>
    <n v="829.22"/>
    <n v="1623.2"/>
    <n v="1623.2"/>
    <n v="1999.6"/>
    <n v="1999.6"/>
    <n v="1.3584117032392895"/>
    <n v="0.83257443082311733"/>
    <n v="0.82977049180327866"/>
    <n v="2.2076304766217626E-2"/>
    <n v="0.10928244881733258"/>
    <n v="0.10928244881733258"/>
    <n v="-0.12901280721642028"/>
    <n v="3.1444061113849162E-2"/>
    <n v="3.1444061113849162E-2"/>
    <n v="-0.16271254250850165"/>
    <n v="-0.16271254250850165"/>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n v="0.16263619452564435"/>
    <n v="-0.36363636363636365"/>
    <n v="-0.36363636363636365"/>
    <n v="855.72"/>
    <n v="860.25"/>
    <n v="865"/>
    <n v="1100"/>
    <n v="1147.0899999999999"/>
    <n v="1150"/>
    <n v="1163.58"/>
    <n v="1243.93"/>
    <n v="1243.93"/>
    <n v="1508.87"/>
    <n v="1508.87"/>
    <n v="0.55865236292245124"/>
    <n v="0.54915431560592864"/>
    <n v="0.54064739884393076"/>
    <n v="0.2125181818181818"/>
    <n v="0.16177457740892187"/>
    <n v="0.15883478260869571"/>
    <n v="0.14626411591811483"/>
    <n v="7.1330380326867282E-2"/>
    <n v="7.1330380326867282E-2"/>
    <n v="-0.11678275795794192"/>
    <n v="-0.11678275795794192"/>
    <n v="14"/>
    <n v="14"/>
    <n v="21"/>
    <n v="19"/>
    <n v="21"/>
    <n v="19"/>
    <s v="1 star"/>
    <s v="1 star"/>
    <s v="1 star"/>
    <s v="ODF+"/>
    <s v="ODF++"/>
    <s v="ODF++"/>
    <n v="722.24"/>
    <n v="1500"/>
    <n v="48.15"/>
    <n v="500"/>
    <n v="1500"/>
    <n v="33.33"/>
    <n v="1468.09"/>
    <n v="1500"/>
    <n v="97.87"/>
    <n v="1333.77"/>
    <n v="1500"/>
    <n v="88.92"/>
    <n v="4024.09"/>
    <n v="6000"/>
    <n v="67.069999999999993"/>
    <n v="1674.24"/>
    <n v="2400"/>
    <n v="0.6976"/>
    <x v="305"/>
    <n v="1674.24"/>
    <n v="2400"/>
    <n v="0.6976"/>
    <x v="305"/>
    <n v="1332.66"/>
    <n v="1800"/>
    <n v="0.74036666666666673"/>
    <x v="305"/>
    <n v="1332.66"/>
    <n v="1800"/>
    <n v="0.74036666666666673"/>
    <x v="305"/>
    <n v="700"/>
    <n v="1800"/>
    <n v="0.3888888888888889"/>
    <x v="293"/>
    <n v="700"/>
    <n v="1800"/>
    <n v="0.3888888888888889"/>
    <n v="0.18883754306170403"/>
    <n v="3706.89"/>
    <n v="6000"/>
    <n v="61.78"/>
    <n v="3706.89"/>
    <n v="6000"/>
    <n v="61.781500000000001"/>
    <n v="1222.24"/>
    <n v="3000"/>
    <n v="40.74"/>
    <n v="2374.2399999999998"/>
    <n v="4200"/>
    <n v="56.53"/>
    <n v="2374.2399999999998"/>
    <n v="4200"/>
    <n v="56.529523809523809"/>
  </r>
  <r>
    <n v="310"/>
    <x v="309"/>
    <x v="28"/>
    <s v="Nashik"/>
    <n v="26363"/>
    <x v="2"/>
    <n v="2214"/>
    <n v="2072"/>
    <n v="2072"/>
    <n v="3325"/>
    <n v="3178"/>
    <n v="3178"/>
    <n v="3400"/>
    <n v="3298.6"/>
    <n v="3298.6"/>
    <n v="4601.3999999999996"/>
    <n v="4601.3999999999996"/>
    <n v="0.51264227642276416"/>
    <n v="0.29970559845559835"/>
    <n v="0.29970559845559835"/>
    <n v="7.2150375939848965E-3"/>
    <n v="-0.15261485210824424"/>
    <n v="-0.15261485210824424"/>
    <n v="-1.5002941176470653E-2"/>
    <n v="-0.18359607106044992"/>
    <n v="-0.18359607106044992"/>
    <n v="-0.41474551223540662"/>
    <n v="-0.41474551223540662"/>
    <n v="306.24"/>
    <n v="913.6"/>
    <n v="915"/>
    <n v="706.64"/>
    <n v="1509.3"/>
    <n v="1509.3"/>
    <n v="737.03"/>
    <n v="1543.8"/>
    <n v="1543.8"/>
    <n v="2033.9"/>
    <n v="2033.9"/>
    <n v="1.3618403866248692"/>
    <n v="0.48879159369527153"/>
    <n v="0.48651366120218587"/>
    <n v="2.3562209894712978E-2"/>
    <n v="-9.8814019744252218E-2"/>
    <n v="-9.8814019744252218E-2"/>
    <n v="-1.8642389047935647E-2"/>
    <n v="-0.11895323228397453"/>
    <n v="-0.11895323228397453"/>
    <n v="-0.33125522395398005"/>
    <n v="-0.33125522395398005"/>
    <n v="232.44"/>
    <n v="298.10000000000002"/>
    <n v="295"/>
    <n v="421.09"/>
    <n v="522.70000000000005"/>
    <n v="525"/>
    <n v="433.64"/>
    <n v="570"/>
    <n v="570"/>
    <n v="1100"/>
    <n v="1100"/>
    <n v="-1"/>
    <n v="6.3737001006372931E-3"/>
    <n v="1.6949152542372881E-2"/>
    <n v="-1"/>
    <n v="-0.42605701167017412"/>
    <n v="-0.42857142857142855"/>
    <n v="-1"/>
    <n v="-0.47368421052631576"/>
    <n v="-0.47368421052631576"/>
    <n v="-0.72727272727272729"/>
    <n v="-0.72727272727272729"/>
    <n v="855.72"/>
    <n v="860.25"/>
    <n v="865"/>
    <n v="1100"/>
    <n v="1147.0899999999999"/>
    <n v="1150"/>
    <n v="1114.93"/>
    <n v="1184.79"/>
    <n v="1184.79"/>
    <n v="1531.86"/>
    <n v="1531.86"/>
    <n v="0.42184359369887348"/>
    <n v="0.2006160999709386"/>
    <n v="0.19402312138728314"/>
    <n v="0.10609090909090914"/>
    <n v="-9.96085747413019E-2"/>
    <n v="-0.10188695652173919"/>
    <n v="9.1279273138223899E-2"/>
    <n v="-0.1282590163657695"/>
    <n v="-0.1282590163657695"/>
    <n v="-0.32576736777512305"/>
    <n v="-0.32576736777512305"/>
    <n v="66"/>
    <n v="48"/>
    <n v="156"/>
    <n v="85"/>
    <n v="156"/>
    <n v="85"/>
    <s v="No star"/>
    <s v="No star"/>
    <s v="No star"/>
    <s v="No ODF"/>
    <s v="ODF+"/>
    <s v="ODF+"/>
    <n v="723.29"/>
    <n v="1500"/>
    <n v="48.22"/>
    <n v="0"/>
    <n v="1500"/>
    <n v="0"/>
    <n v="1409"/>
    <n v="1500"/>
    <n v="93.93"/>
    <n v="1216.7"/>
    <n v="1500"/>
    <n v="81.11"/>
    <n v="3348.99"/>
    <n v="6000"/>
    <n v="55.82"/>
    <n v="1360.16"/>
    <n v="2400"/>
    <n v="0.56673333333333342"/>
    <x v="306"/>
    <n v="1360.16"/>
    <n v="2400"/>
    <n v="0.56673333333333342"/>
    <x v="306"/>
    <n v="1032.83"/>
    <n v="1800"/>
    <n v="0.57379444444444438"/>
    <x v="306"/>
    <n v="1032.83"/>
    <n v="1800"/>
    <n v="0.57379444444444438"/>
    <x v="306"/>
    <n v="300"/>
    <n v="1800"/>
    <n v="0.16666666666666666"/>
    <x v="294"/>
    <n v="300"/>
    <n v="1800"/>
    <n v="0.16666666666666666"/>
    <n v="0.11140033939970072"/>
    <n v="2692.99"/>
    <n v="6000"/>
    <n v="44.88"/>
    <n v="2692.99"/>
    <n v="6000"/>
    <n v="44.883166666666661"/>
    <n v="723.29"/>
    <n v="3000"/>
    <n v="24.11"/>
    <n v="1660.16"/>
    <n v="4200"/>
    <n v="39.53"/>
    <n v="1660.16"/>
    <n v="4200"/>
    <n v="39.527619047619048"/>
  </r>
  <r>
    <n v="311"/>
    <x v="310"/>
    <x v="29"/>
    <s v="Nashik"/>
    <n v="12353"/>
    <x v="3"/>
    <n v="2214"/>
    <n v="2072"/>
    <n v="2072"/>
    <n v="3325"/>
    <n v="3178"/>
    <n v="3178"/>
    <n v="3070.1"/>
    <n v="2928.3"/>
    <n v="2928.3"/>
    <n v="4349.2"/>
    <n v="4349.2"/>
    <n v="0.82508581752484178"/>
    <n v="0.55678571428571422"/>
    <n v="0.55678571428571422"/>
    <n v="0.21526015037593979"/>
    <n v="1.4996853366897375E-2"/>
    <n v="1.4996853366897375E-2"/>
    <n v="0.31615908276603366"/>
    <n v="0.10154697264624514"/>
    <n v="0.10154697264624514"/>
    <n v="-0.25833256690885681"/>
    <n v="-0.25833256690885681"/>
    <n v="306.24"/>
    <n v="913.6"/>
    <n v="915"/>
    <n v="706.64"/>
    <n v="1509.3"/>
    <n v="1509.3"/>
    <n v="593.21"/>
    <n v="1412.08"/>
    <n v="1412.08"/>
    <n v="1984.11"/>
    <n v="1984.11"/>
    <n v="1.8345088819226749"/>
    <n v="0.65875656742556921"/>
    <n v="0.65621857923497273"/>
    <n v="0.22840484546586662"/>
    <n v="4.0681110448552976E-3"/>
    <n v="4.0681110448552976E-3"/>
    <n v="0.46329293167680907"/>
    <n v="7.3196986006458645E-2"/>
    <n v="7.3196986006458645E-2"/>
    <n v="-0.23621170197216881"/>
    <n v="-0.23621170197216881"/>
    <n v="232.44"/>
    <n v="298.10000000000002"/>
    <n v="295"/>
    <n v="421.09"/>
    <n v="522.70000000000005"/>
    <n v="525"/>
    <n v="365.77"/>
    <n v="453.88"/>
    <n v="453.88"/>
    <n v="1100"/>
    <n v="1100"/>
    <n v="2.0115298571674409"/>
    <n v="0.67728950016772882"/>
    <n v="0.69491525423728817"/>
    <n v="0.6623524662186232"/>
    <n v="-4.3428352783623579E-2"/>
    <n v="-4.7619047619047616E-2"/>
    <n v="0.91377094895699496"/>
    <n v="0.10161276108222439"/>
    <n v="0.10161276108222439"/>
    <n v="-0.54545454545454541"/>
    <n v="-0.54545454545454541"/>
    <n v="855.72"/>
    <n v="860.25"/>
    <n v="865"/>
    <n v="1100"/>
    <n v="1147.0899999999999"/>
    <n v="1150"/>
    <n v="1056.55"/>
    <n v="1062.31"/>
    <n v="1062.31"/>
    <n v="1484.95"/>
    <n v="1484.95"/>
    <n v="0.40472350768943105"/>
    <n v="0.4068352223190933"/>
    <n v="0.39910982658959537"/>
    <n v="9.2772727272727229E-2"/>
    <n v="5.5043632147434032E-2"/>
    <n v="5.2373913043478278E-2"/>
    <n v="0.13771236571861248"/>
    <n v="0.13924372358351148"/>
    <n v="0.13924372358351148"/>
    <n v="-0.18500286204922725"/>
    <n v="-0.18500286204922725"/>
    <n v="22"/>
    <n v="16"/>
    <n v="93"/>
    <n v="58"/>
    <n v="93"/>
    <n v="58"/>
    <s v="1 star"/>
    <s v="No star"/>
    <s v="No star"/>
    <s v="ODF++"/>
    <s v="ODF++"/>
    <s v="ODF++"/>
    <n v="868.04"/>
    <n v="1500"/>
    <n v="57.87"/>
    <n v="700"/>
    <n v="1500"/>
    <n v="46.67"/>
    <n v="1270.6500000000001"/>
    <n v="1500"/>
    <n v="84.71"/>
    <n v="1202.05"/>
    <n v="1500"/>
    <n v="80.14"/>
    <n v="4040.74"/>
    <n v="6000"/>
    <n v="67.349999999999994"/>
    <n v="1515.44"/>
    <n v="2400"/>
    <n v="0.6314333333333334"/>
    <x v="307"/>
    <n v="1515.44"/>
    <n v="2400"/>
    <n v="0.6314333333333334"/>
    <x v="307"/>
    <n v="1210.23"/>
    <n v="1800"/>
    <n v="0.67235"/>
    <x v="307"/>
    <n v="1210.23"/>
    <n v="1800"/>
    <n v="0.67235"/>
    <x v="307"/>
    <n v="500"/>
    <n v="1800"/>
    <n v="0.27777777777777779"/>
    <x v="295"/>
    <n v="500"/>
    <n v="1800"/>
    <n v="0.27777777777777779"/>
    <n v="0.15500703731949431"/>
    <n v="3225.66"/>
    <n v="6000"/>
    <n v="53.76"/>
    <n v="3225.66"/>
    <n v="6000"/>
    <n v="53.760999999999996"/>
    <n v="1568.04"/>
    <n v="3000"/>
    <n v="52.27"/>
    <n v="2015.44"/>
    <n v="4200"/>
    <n v="47.99"/>
    <n v="2015.44"/>
    <n v="4200"/>
    <n v="47.986666666666665"/>
  </r>
  <r>
    <n v="312"/>
    <x v="311"/>
    <x v="29"/>
    <s v="Nashik"/>
    <n v="25341"/>
    <x v="2"/>
    <n v="2214"/>
    <n v="2072"/>
    <n v="2072"/>
    <n v="3325"/>
    <n v="3178"/>
    <n v="3178"/>
    <n v="3400"/>
    <n v="3298.6"/>
    <n v="3298.6"/>
    <n v="4601.3999999999996"/>
    <n v="4601.3999999999996"/>
    <n v="0.29206413730803982"/>
    <n v="0.36112934362934374"/>
    <n v="0.36112934362934374"/>
    <n v="-0.13966015037593982"/>
    <n v="-0.11256765261170541"/>
    <n v="-0.11256765261170541"/>
    <n v="-0.15863823529411761"/>
    <n v="-0.14501303583338376"/>
    <n v="-0.14501303583338376"/>
    <n v="-0.38708653887947136"/>
    <n v="-0.38708653887947136"/>
    <n v="306.24"/>
    <n v="913.6"/>
    <n v="915"/>
    <n v="706.64"/>
    <n v="1509.3"/>
    <n v="1509.3"/>
    <n v="737.03"/>
    <n v="1543.8"/>
    <n v="1543.8"/>
    <n v="2033.9"/>
    <n v="2033.9"/>
    <n v="0.94383490073145226"/>
    <n v="0.56303633975481604"/>
    <n v="0.56064480874316935"/>
    <n v="-0.15759085248499946"/>
    <n v="-5.3872656198237556E-2"/>
    <n v="-5.3872656198237556E-2"/>
    <n v="-0.19232595688099535"/>
    <n v="-7.5016193807487988E-2"/>
    <n v="-7.5016193807487988E-2"/>
    <n v="-0.29790550174541525"/>
    <n v="-0.29790550174541525"/>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2811433646519887"/>
    <n v="0.26970066841034585"/>
    <n v="0.26272832369942195"/>
    <n v="-0.12240909090909088"/>
    <n v="-4.7799213662397831E-2"/>
    <n v="-5.0208695652173924E-2"/>
    <n v="-0.13416088902442308"/>
    <n v="-7.8098228378024784E-2"/>
    <n v="-7.8098228378024784E-2"/>
    <n v="-0.28697139425273849"/>
    <n v="-0.28697139425273849"/>
    <n v="131"/>
    <n v="82"/>
    <n v="134"/>
    <n v="80"/>
    <n v="134"/>
    <n v="80"/>
    <s v="No star"/>
    <s v="No star"/>
    <s v="No star"/>
    <s v="ODF+"/>
    <s v="ODF+"/>
    <s v="ODF+"/>
    <n v="595.28"/>
    <n v="1500"/>
    <n v="39.69"/>
    <n v="300"/>
    <n v="1500"/>
    <n v="20"/>
    <n v="1000"/>
    <n v="1500"/>
    <n v="66.67"/>
    <n v="965.35"/>
    <n v="1500"/>
    <n v="64.36"/>
    <n v="2860.63"/>
    <n v="6000"/>
    <n v="47.68"/>
    <n v="1427.99"/>
    <n v="2400"/>
    <n v="0.59499583333333339"/>
    <x v="308"/>
    <n v="1427.99"/>
    <n v="2400"/>
    <n v="0.59499583333333339"/>
    <x v="308"/>
    <n v="1092.26"/>
    <n v="1800"/>
    <n v="0.60681111111111108"/>
    <x v="308"/>
    <n v="1092.26"/>
    <n v="1800"/>
    <n v="0.60681111111111108"/>
    <x v="308"/>
    <n v="300"/>
    <n v="1800"/>
    <n v="0.16666666666666666"/>
    <x v="296"/>
    <n v="300"/>
    <n v="1800"/>
    <n v="0.16666666666666666"/>
    <n v="0.10637317126789728"/>
    <n v="2820.26"/>
    <n v="6000"/>
    <n v="47"/>
    <n v="2820.26"/>
    <n v="6000"/>
    <n v="47.004333333333335"/>
    <n v="895.28"/>
    <n v="3000"/>
    <n v="29.84"/>
    <n v="1727.99"/>
    <n v="4200"/>
    <n v="41.14"/>
    <n v="1727.99"/>
    <n v="4200"/>
    <n v="41.14261904761905"/>
  </r>
  <r>
    <n v="313"/>
    <x v="312"/>
    <x v="29"/>
    <s v="Nashik"/>
    <n v="12049"/>
    <x v="3"/>
    <n v="2214"/>
    <n v="2072"/>
    <n v="2072"/>
    <n v="3325"/>
    <n v="3178"/>
    <n v="3178"/>
    <n v="3070.1"/>
    <n v="2928.3"/>
    <n v="2928.3"/>
    <n v="4349.2"/>
    <n v="4349.2"/>
    <n v="0.4646928635953026"/>
    <n v="0.28328185328185329"/>
    <n v="0.28328185328185329"/>
    <n v="-2.4712781954887238E-2"/>
    <n v="-0.16332284455632473"/>
    <n v="-0.16332284455632473"/>
    <n v="5.626201100941338E-2"/>
    <n v="-9.1978280913840846E-2"/>
    <n v="-9.1978280913840846E-2"/>
    <n v="-0.38863239216407613"/>
    <n v="-0.38863239216407613"/>
    <n v="306.24"/>
    <n v="913.6"/>
    <n v="915"/>
    <n v="706.64"/>
    <n v="1509.3"/>
    <n v="1509.3"/>
    <n v="593.21"/>
    <n v="1412.08"/>
    <n v="1412.08"/>
    <n v="1984.11"/>
    <n v="1984.11"/>
    <n v="0.80165882967607105"/>
    <n v="0.43108581436077059"/>
    <n v="0.42889617486338805"/>
    <n v="-0.21920638514660928"/>
    <n v="-0.13374411979063136"/>
    <n v="-0.13374411979063136"/>
    <n v="-6.9907789821479785E-2"/>
    <n v="-7.410345022944867E-2"/>
    <n v="-7.410345022944867E-2"/>
    <n v="-0.34104459934177028"/>
    <n v="-0.3410445993417702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42176179124012536"/>
    <n v="-1.0136588201104363E-2"/>
    <n v="-1.5572254335260147E-2"/>
    <n v="0.10602727272727283"/>
    <n v="-0.2576606892222929"/>
    <n v="-0.25953913043478261"/>
    <n v="0.15151199659268388"/>
    <n v="-0.19841665803767261"/>
    <n v="-0.19841665803767261"/>
    <n v="-0.42655981682884947"/>
    <n v="-0.42655981682884947"/>
    <n v="100"/>
    <n v="65"/>
    <n v="285"/>
    <n v="126"/>
    <n v="285"/>
    <n v="126"/>
    <s v="No star"/>
    <s v="No star"/>
    <s v="No star"/>
    <s v="ODF+"/>
    <s v="ODF++"/>
    <s v="ODF++"/>
    <n v="551.74"/>
    <n v="1500"/>
    <n v="36.78"/>
    <n v="300"/>
    <n v="1500"/>
    <n v="20"/>
    <n v="1174.47"/>
    <n v="1500"/>
    <n v="78.3"/>
    <n v="1216.6300000000001"/>
    <n v="1500"/>
    <n v="81.11"/>
    <n v="3242.83"/>
    <n v="6000"/>
    <n v="54.05"/>
    <n v="1307.44"/>
    <n v="2400"/>
    <n v="0.54476666666666673"/>
    <x v="309"/>
    <n v="1307.44"/>
    <n v="2400"/>
    <n v="0.54476666666666673"/>
    <x v="309"/>
    <n v="851.53"/>
    <n v="1800"/>
    <n v="0.47307222222222223"/>
    <x v="309"/>
    <n v="851.53"/>
    <n v="1800"/>
    <n v="0.47307222222222223"/>
    <x v="309"/>
    <n v="500"/>
    <n v="1800"/>
    <n v="0.27777777777777779"/>
    <x v="297"/>
    <n v="500"/>
    <n v="1800"/>
    <n v="0.27777777777777779"/>
    <n v="0.18804344555766164"/>
    <n v="2658.96"/>
    <n v="6000"/>
    <n v="44.32"/>
    <n v="2658.96"/>
    <n v="6000"/>
    <n v="44.316000000000003"/>
    <n v="851.74"/>
    <n v="3000"/>
    <n v="28.39"/>
    <n v="1807.44"/>
    <n v="4200"/>
    <n v="43.03"/>
    <n v="1807.44"/>
    <n v="4200"/>
    <n v="43.034285714285716"/>
  </r>
  <r>
    <n v="314"/>
    <x v="313"/>
    <x v="29"/>
    <s v="Nashik"/>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n v="1500"/>
    <n v="0"/>
    <m/>
    <n v="1500"/>
    <n v="0"/>
    <m/>
    <n v="1500"/>
    <n v="0"/>
    <m/>
    <n v="1500"/>
    <n v="0"/>
    <m/>
    <n v="6000"/>
    <n v="0"/>
    <m/>
    <n v="2400"/>
    <n v="0"/>
    <x v="44"/>
    <m/>
    <n v="2400"/>
    <n v="0"/>
    <x v="44"/>
    <m/>
    <n v="1800"/>
    <n v="0"/>
    <x v="44"/>
    <m/>
    <n v="1800"/>
    <n v="0"/>
    <x v="44"/>
    <m/>
    <n v="1800"/>
    <n v="0"/>
    <x v="44"/>
    <m/>
    <n v="1800"/>
    <n v="0"/>
    <e v="#DIV/0!"/>
    <m/>
    <n v="6000"/>
    <n v="0"/>
    <m/>
    <n v="6000"/>
    <n v="0"/>
    <n v="0"/>
    <n v="3000"/>
    <n v="0"/>
    <n v="0"/>
    <n v="4200"/>
    <n v="0"/>
    <n v="0"/>
    <n v="4200"/>
    <n v="0"/>
  </r>
  <r>
    <n v="315"/>
    <x v="314"/>
    <x v="29"/>
    <s v="Nashik"/>
    <n v="17734"/>
    <x v="3"/>
    <n v="2214"/>
    <n v="2072"/>
    <n v="2072"/>
    <n v="3325"/>
    <n v="3178"/>
    <n v="3178"/>
    <n v="3070.1"/>
    <n v="2928.3"/>
    <n v="2928.3"/>
    <n v="4349.2"/>
    <n v="4349.2"/>
    <n v="0.59214092140921404"/>
    <n v="0.6837258687258686"/>
    <n v="0.6837258687258686"/>
    <n v="6.0150375939849621E-2"/>
    <n v="9.7759597230962822E-2"/>
    <n v="9.7759597230962822E-2"/>
    <n v="0.14817106934627539"/>
    <n v="0.19136700474678128"/>
    <n v="0.19136700474678128"/>
    <n v="-0.19785707716361631"/>
    <n v="-0.19785707716361631"/>
    <n v="306.24"/>
    <n v="913.6"/>
    <n v="915"/>
    <n v="706.64"/>
    <n v="1509.3"/>
    <n v="1509.3"/>
    <n v="593.21"/>
    <n v="1412.08"/>
    <n v="1412.08"/>
    <n v="1984.11"/>
    <n v="1984.11"/>
    <n v="1.1856713688610241"/>
    <n v="0.90880035026269712"/>
    <n v="0.9058797814207652"/>
    <n v="-5.278501075512277E-2"/>
    <n v="0.15542304379513694"/>
    <n v="0.15542304379513694"/>
    <n v="0.12833566527873769"/>
    <n v="0.23497252280324074"/>
    <n v="0.23497252280324074"/>
    <n v="-0.12107695641874684"/>
    <n v="-0.12107695641874684"/>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8433132333006109"/>
    <n v="0.44702121476315021"/>
    <n v="0.43907514450867047"/>
    <n v="7.690909090909083E-2"/>
    <n v="8.5180761753654938E-2"/>
    <n v="8.2434782608695606E-2"/>
    <n v="0.12119634659978228"/>
    <n v="0.17178601349888453"/>
    <n v="0.17178601349888453"/>
    <n v="-0.16172261692312878"/>
    <n v="-0.16172261692312878"/>
    <n v="223"/>
    <n v="45"/>
    <n v="46"/>
    <n v="37"/>
    <n v="46"/>
    <n v="37"/>
    <s v="No star"/>
    <s v="No star"/>
    <s v="No star"/>
    <s v="ODF+"/>
    <s v="ODF++"/>
    <s v="ODF++"/>
    <n v="669.34"/>
    <n v="1500"/>
    <n v="44.62"/>
    <n v="300"/>
    <n v="1500"/>
    <n v="20"/>
    <n v="1371.06"/>
    <n v="1500"/>
    <n v="91.4"/>
    <n v="1184.5999999999999"/>
    <n v="1500"/>
    <n v="78.97"/>
    <n v="3525"/>
    <n v="6000"/>
    <n v="58.75"/>
    <n v="1743.88"/>
    <n v="2400"/>
    <n v="0.72661666666666669"/>
    <x v="310"/>
    <n v="1743.88"/>
    <n v="2400"/>
    <n v="0.72661666666666669"/>
    <x v="310"/>
    <n v="1244.8"/>
    <n v="1800"/>
    <n v="0.69155555555555548"/>
    <x v="310"/>
    <n v="1244.8"/>
    <n v="1800"/>
    <n v="0.69155555555555548"/>
    <x v="310"/>
    <n v="500"/>
    <n v="1800"/>
    <n v="0.27777777777777779"/>
    <x v="298"/>
    <n v="500"/>
    <n v="1800"/>
    <n v="0.27777777777777779"/>
    <n v="0.14332068289438987"/>
    <n v="3488.68"/>
    <n v="6000"/>
    <n v="58.14"/>
    <n v="3488.68"/>
    <n v="6000"/>
    <n v="58.144666666666666"/>
    <n v="969.34"/>
    <n v="3000"/>
    <n v="32.31"/>
    <n v="2243.88"/>
    <n v="4200"/>
    <n v="53.43"/>
    <n v="2243.88"/>
    <n v="4200"/>
    <n v="53.425714285714285"/>
  </r>
  <r>
    <n v="316"/>
    <x v="315"/>
    <x v="29"/>
    <s v="Nashik"/>
    <n v="30989"/>
    <x v="2"/>
    <n v="2214"/>
    <n v="2072"/>
    <n v="2072"/>
    <n v="3325"/>
    <n v="3178"/>
    <n v="3178"/>
    <n v="3400"/>
    <n v="3298.6"/>
    <n v="3298.6"/>
    <n v="4601.3999999999996"/>
    <n v="4601.3999999999996"/>
    <n v="0.45879403794037937"/>
    <n v="0.78434845559845567"/>
    <n v="0.78434845559845567"/>
    <n v="-2.8640601503759404E-2"/>
    <n v="0.1633637507866583"/>
    <n v="0.1633637507866583"/>
    <n v="-5.0067647058823536E-2"/>
    <n v="0.12083004911174443"/>
    <n v="0.12083004911174443"/>
    <n v="-0.19651193115138862"/>
    <n v="-0.19651193115138862"/>
    <n v="306.24"/>
    <n v="913.6"/>
    <n v="915"/>
    <n v="706.64"/>
    <n v="1509.3"/>
    <n v="1509.3"/>
    <n v="737.03"/>
    <n v="1543.8"/>
    <n v="1543.8"/>
    <n v="2033.9"/>
    <n v="2033.9"/>
    <n v="1.1867489550679204"/>
    <n v="0.74242556917688274"/>
    <n v="0.73975956284153022"/>
    <n v="-5.2318012000452885E-2"/>
    <n v="5.4714105876896679E-2"/>
    <n v="5.4714105876896679E-2"/>
    <n v="-9.1393837428598593E-2"/>
    <n v="3.1143930560953593E-2"/>
    <n v="3.1143930560953593E-2"/>
    <n v="-0.21732631889473425"/>
    <n v="-0.21732631889473425"/>
    <n v="232.44"/>
    <n v="298.10000000000002"/>
    <n v="295"/>
    <n v="421.09"/>
    <n v="522.70000000000005"/>
    <n v="525"/>
    <n v="433.64"/>
    <n v="570"/>
    <n v="570"/>
    <n v="1100"/>
    <n v="1100"/>
    <n v="0.29065565307176044"/>
    <n v="1.3482053002348204"/>
    <n v="1.3728813559322033"/>
    <n v="-0.2875632287634472"/>
    <n v="0.33920030610292701"/>
    <n v="0.33333333333333331"/>
    <n v="-0.30818190203855733"/>
    <n v="0.22807017543859648"/>
    <n v="0.22807017543859648"/>
    <n v="-0.36363636363636365"/>
    <n v="-0.36363636363636365"/>
    <n v="855.72"/>
    <n v="860.25"/>
    <n v="865"/>
    <n v="1100"/>
    <n v="1147.0899999999999"/>
    <n v="1150"/>
    <n v="1114.93"/>
    <n v="1184.79"/>
    <n v="1184.79"/>
    <n v="1531.86"/>
    <n v="1531.86"/>
    <n v="0.31504464077034533"/>
    <n v="0.63359488520778839"/>
    <n v="0.62462427745664739"/>
    <n v="2.3009090909090861E-2"/>
    <n v="0.22510003574261833"/>
    <n v="0.22199999999999995"/>
    <n v="9.3100015247592951E-3"/>
    <n v="0.18611737101089645"/>
    <n v="0.18611737101089645"/>
    <n v="-8.2618516052380742E-2"/>
    <n v="-8.2618516052380742E-2"/>
    <n v="79"/>
    <n v="56"/>
    <n v="39"/>
    <n v="36"/>
    <n v="39"/>
    <n v="36"/>
    <s v="No star"/>
    <s v="1 star"/>
    <s v="1 star"/>
    <s v="ODF+"/>
    <s v="ODF++"/>
    <s v="ODF++"/>
    <n v="669.67"/>
    <n v="1500"/>
    <n v="44.64"/>
    <n v="300"/>
    <n v="1500"/>
    <n v="20"/>
    <n v="1134.78"/>
    <n v="1500"/>
    <n v="75.650000000000006"/>
    <n v="1125.31"/>
    <n v="1500"/>
    <n v="75.02"/>
    <n v="3229.77"/>
    <n v="6000"/>
    <n v="53.83"/>
    <n v="1591.88"/>
    <n v="2400"/>
    <n v="0.66328333333333334"/>
    <x v="311"/>
    <n v="1591.88"/>
    <n v="2400"/>
    <n v="0.66328333333333334"/>
    <x v="311"/>
    <n v="1405.3"/>
    <n v="1800"/>
    <n v="0.78072222222222221"/>
    <x v="311"/>
    <n v="1405.3"/>
    <n v="1800"/>
    <n v="0.78072222222222221"/>
    <x v="311"/>
    <n v="700"/>
    <n v="1800"/>
    <n v="0.3888888888888889"/>
    <x v="299"/>
    <n v="700"/>
    <n v="1800"/>
    <n v="0.3888888888888889"/>
    <n v="0.18933400411666221"/>
    <n v="3697.17"/>
    <n v="6000"/>
    <n v="61.62"/>
    <n v="3697.17"/>
    <n v="6000"/>
    <n v="61.619500000000002"/>
    <n v="969.67"/>
    <n v="3000"/>
    <n v="32.32"/>
    <n v="2291.88"/>
    <n v="4200"/>
    <n v="54.57"/>
    <n v="2291.88"/>
    <n v="4200"/>
    <n v="54.568571428571431"/>
  </r>
  <r>
    <n v="317"/>
    <x v="316"/>
    <x v="29"/>
    <s v="Nashik"/>
    <n v="20541"/>
    <x v="3"/>
    <n v="2214"/>
    <n v="2072"/>
    <n v="2072"/>
    <n v="3325"/>
    <n v="3178"/>
    <n v="3178"/>
    <n v="3070.1"/>
    <n v="2928.3"/>
    <n v="2928.3"/>
    <n v="4349.2"/>
    <n v="4349.2"/>
    <n v="0.18631436314363142"/>
    <n v="0.41973938223938217"/>
    <n v="0.41973938223938217"/>
    <n v="-0.2100751879699248"/>
    <n v="-7.4354940213971113E-2"/>
    <n v="-7.4354940213971113E-2"/>
    <n v="-0.14449040747858374"/>
    <n v="4.576033876310363E-3"/>
    <n v="4.576033876310363E-3"/>
    <n v="-0.32362273521567186"/>
    <n v="-0.32362273521567186"/>
    <n v="306.24"/>
    <n v="913.6"/>
    <n v="915"/>
    <n v="706.64"/>
    <n v="1509.3"/>
    <n v="1509.3"/>
    <n v="593.21"/>
    <n v="1412.08"/>
    <n v="1412.08"/>
    <n v="1984.11"/>
    <n v="1984.11"/>
    <n v="0.72746865203761746"/>
    <n v="0.64297285464098064"/>
    <n v="0.6404590163934426"/>
    <n v="-0.25135854183176726"/>
    <n v="-5.4859868813357006E-3"/>
    <n v="-5.4859868813357006E-3"/>
    <n v="-0.10820788590886879"/>
    <n v="6.2985099994334645E-2"/>
    <n v="6.2985099994334645E-2"/>
    <n v="-0.24347944418404219"/>
    <n v="-0.24347944418404219"/>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18599541906231007"/>
    <n v="0.32598663179308346"/>
    <n v="0.31870520231213878"/>
    <n v="-7.738181818181819E-2"/>
    <n v="-5.5880532477833953E-3"/>
    <n v="-8.1043478260869016E-3"/>
    <n v="-3.943968576972217E-2"/>
    <n v="7.377319238263795E-2"/>
    <n v="7.377319238263795E-2"/>
    <n v="-0.23183945587393512"/>
    <n v="-0.23183945587393512"/>
    <n v="281"/>
    <n v="140"/>
    <n v="171"/>
    <n v="90"/>
    <n v="171"/>
    <n v="90"/>
    <s v="No star"/>
    <s v="No star"/>
    <s v="No star"/>
    <s v="ODF"/>
    <s v="ODF+"/>
    <s v="ODF+"/>
    <n v="529.02"/>
    <n v="1500"/>
    <n v="35.270000000000003"/>
    <n v="200"/>
    <n v="1500"/>
    <n v="13.33"/>
    <n v="882.61"/>
    <n v="1500"/>
    <n v="58.84"/>
    <n v="1014.88"/>
    <n v="1500"/>
    <n v="67.66"/>
    <n v="2626.5"/>
    <n v="6000"/>
    <n v="43.78"/>
    <n v="1501.02"/>
    <n v="2400"/>
    <n v="0.62542500000000001"/>
    <x v="312"/>
    <n v="1501.02"/>
    <n v="2400"/>
    <n v="0.62542500000000001"/>
    <x v="312"/>
    <n v="1140.68"/>
    <n v="1800"/>
    <n v="0.63371111111111111"/>
    <x v="312"/>
    <n v="1140.68"/>
    <n v="1800"/>
    <n v="0.63371111111111111"/>
    <x v="312"/>
    <n v="300"/>
    <n v="1800"/>
    <n v="0.16666666666666666"/>
    <x v="300"/>
    <n v="300"/>
    <n v="1800"/>
    <n v="0.16666666666666666"/>
    <n v="0.10198184723119286"/>
    <n v="2941.7"/>
    <n v="6000"/>
    <n v="49.03"/>
    <n v="2941.7"/>
    <n v="6000"/>
    <n v="49.028333333333329"/>
    <n v="729.02"/>
    <n v="3000"/>
    <n v="24.3"/>
    <n v="1801.02"/>
    <n v="4200"/>
    <n v="42.88"/>
    <n v="1801.02"/>
    <n v="4200"/>
    <n v="42.881428571428572"/>
  </r>
  <r>
    <n v="318"/>
    <x v="317"/>
    <x v="29"/>
    <s v="Nashik"/>
    <n v="481228"/>
    <x v="0"/>
    <n v="2214"/>
    <n v="2072"/>
    <n v="2072"/>
    <n v="3325"/>
    <n v="3178"/>
    <n v="3178"/>
    <n v="3878.5"/>
    <n v="3782.7"/>
    <n v="3782.7"/>
    <n v="4344.1000000000004"/>
    <n v="4344.1000000000004"/>
    <n v="0.33744354110207764"/>
    <n v="0.55116312741312756"/>
    <n v="0.55116312741312756"/>
    <n v="-0.10944360902255641"/>
    <n v="1.1331025802391511E-2"/>
    <n v="1.1331025802391511E-2"/>
    <n v="-0.23653474281294318"/>
    <n v="-0.15033970444391562"/>
    <n v="-0.15033970444391562"/>
    <n v="-0.26014364310213856"/>
    <n v="-0.26014364310213856"/>
    <n v="306.24"/>
    <n v="913.6"/>
    <n v="915"/>
    <n v="706.64"/>
    <n v="1509.3"/>
    <n v="1509.3"/>
    <n v="948.15"/>
    <n v="1786.5"/>
    <n v="1786.5"/>
    <n v="2014.9"/>
    <n v="2014.9"/>
    <n v="1.5740922152560082"/>
    <n v="0.80363397548161108"/>
    <n v="0.80087431693989064"/>
    <n v="0.11554681308728629"/>
    <n v="9.1764394089975485E-2"/>
    <n v="9.1764394089975485E-2"/>
    <n v="-0.16860201444919054"/>
    <n v="-7.7637839350685731E-2"/>
    <n v="-7.7637839350685731E-2"/>
    <n v="-0.1821926646483697"/>
    <n v="-0.1821926646483697"/>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6.5547141588369925E-2"/>
    <n v="0.23941877361232206"/>
    <n v="0.23261271676300582"/>
    <n v="-0.17108181818181822"/>
    <n v="-7.0508852836307423E-2"/>
    <n v="-7.2860869565217354E-2"/>
    <n v="-0.24086053733629725"/>
    <n v="-0.20710195582657842"/>
    <n v="-0.20710195582657842"/>
    <n v="-0.28731183658190951"/>
    <n v="-0.28731183658190951"/>
    <n v="136"/>
    <n v="32"/>
    <n v="104"/>
    <n v="28"/>
    <n v="104"/>
    <n v="28"/>
    <s v="No star"/>
    <s v="No star"/>
    <s v="No star"/>
    <s v="ODF++"/>
    <s v="ODF++"/>
    <s v="ODF++"/>
    <n v="788.29"/>
    <n v="1500"/>
    <n v="52.55"/>
    <n v="500"/>
    <n v="1500"/>
    <n v="33.33"/>
    <n v="761"/>
    <n v="1500"/>
    <n v="50.73"/>
    <n v="911.81"/>
    <n v="1500"/>
    <n v="60.79"/>
    <n v="2961.1"/>
    <n v="6000"/>
    <n v="49.35"/>
    <n v="1647.8"/>
    <n v="2400"/>
    <n v="0.68658333333333332"/>
    <x v="313"/>
    <n v="1647.8"/>
    <n v="2400"/>
    <n v="0.68658333333333332"/>
    <x v="313"/>
    <n v="1066.21"/>
    <n v="1800"/>
    <n v="0.59233888888888886"/>
    <x v="313"/>
    <n v="1066.21"/>
    <n v="1800"/>
    <n v="0.59233888888888886"/>
    <x v="313"/>
    <n v="500"/>
    <n v="1800"/>
    <n v="0.27777777777777779"/>
    <x v="301"/>
    <n v="500"/>
    <n v="1800"/>
    <n v="0.27777777777777779"/>
    <n v="0.15556889991008116"/>
    <n v="3214.01"/>
    <n v="6000"/>
    <n v="53.57"/>
    <n v="3214.01"/>
    <n v="6000"/>
    <n v="53.566833333333342"/>
    <n v="1288.29"/>
    <n v="3000"/>
    <n v="42.94"/>
    <n v="2147.8000000000002"/>
    <n v="4200"/>
    <n v="51.14"/>
    <n v="2147.8000000000002"/>
    <n v="4200"/>
    <n v="51.138095238095239"/>
  </r>
  <r>
    <n v="319"/>
    <x v="318"/>
    <x v="29"/>
    <s v="Nashik"/>
    <n v="80058"/>
    <x v="1"/>
    <n v="2214"/>
    <n v="2072"/>
    <n v="2072"/>
    <n v="3325"/>
    <n v="3178"/>
    <n v="3178"/>
    <n v="3595.3"/>
    <n v="3469.2"/>
    <n v="3469.2"/>
    <n v="4328.8"/>
    <n v="4328.8"/>
    <n v="0.28285456187895203"/>
    <n v="0.62084942084942085"/>
    <n v="0.62084942084942085"/>
    <n v="-0.14579248120300758"/>
    <n v="5.6765261170547546E-2"/>
    <n v="5.6765261170547546E-2"/>
    <n v="-0.2100130726225907"/>
    <n v="-3.1938199008416851E-2"/>
    <n v="-3.1938199008416851E-2"/>
    <n v="-0.22417298096470153"/>
    <n v="-0.22417298096470153"/>
    <n v="306.24"/>
    <n v="913.6"/>
    <n v="915"/>
    <n v="706.64"/>
    <n v="1509.3"/>
    <n v="1509.3"/>
    <n v="829.22"/>
    <n v="1623.2"/>
    <n v="1623.2"/>
    <n v="1999.6"/>
    <n v="1999.6"/>
    <n v="0.38077978056426337"/>
    <n v="0.80647985989492121"/>
    <n v="0.80371584699453558"/>
    <n v="-0.40160477753877499"/>
    <n v="9.3487046975419166E-2"/>
    <n v="9.3487046975419166E-2"/>
    <n v="-0.49006295072477751"/>
    <n v="1.6757023164120283E-2"/>
    <n v="1.6757023164120283E-2"/>
    <n v="-0.17463492698539701"/>
    <n v="-0.17463492698539701"/>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20385172720048619"/>
    <n v="0.40424295263004939"/>
    <n v="0.39653179190751447"/>
    <n v="-6.3490909090909015E-2"/>
    <n v="5.3099582421606055E-2"/>
    <n v="5.0434782608695654E-2"/>
    <n v="-0.11466336650681505"/>
    <n v="-2.8884261976156265E-2"/>
    <n v="-2.8884261976156265E-2"/>
    <n v="-0.19940087615235236"/>
    <n v="-0.19940087615235236"/>
    <n v="84"/>
    <n v="44"/>
    <n v="37"/>
    <n v="27"/>
    <n v="37"/>
    <n v="27"/>
    <s v="No star"/>
    <s v="No star"/>
    <s v="No star"/>
    <s v="ODF++"/>
    <s v="ODF++"/>
    <s v="ODF++"/>
    <n v="422.85"/>
    <n v="1500"/>
    <n v="28.19"/>
    <n v="500"/>
    <n v="1500"/>
    <n v="33.33"/>
    <n v="887.23"/>
    <n v="1500"/>
    <n v="59.15"/>
    <n v="1030.1600000000001"/>
    <n v="1500"/>
    <n v="68.680000000000007"/>
    <n v="2840.24"/>
    <n v="6000"/>
    <n v="47.34"/>
    <n v="1650.4"/>
    <n v="2400"/>
    <n v="0.68766666666666676"/>
    <x v="314"/>
    <n v="1650.4"/>
    <n v="2400"/>
    <n v="0.68766666666666676"/>
    <x v="314"/>
    <n v="1208"/>
    <n v="1800"/>
    <n v="0.6711111111111111"/>
    <x v="314"/>
    <n v="1208"/>
    <n v="1800"/>
    <n v="0.6711111111111111"/>
    <x v="314"/>
    <n v="500"/>
    <n v="1800"/>
    <n v="0.27777777777777779"/>
    <x v="302"/>
    <n v="500"/>
    <n v="1800"/>
    <n v="0.27777777777777779"/>
    <n v="0.14888041924726059"/>
    <n v="3358.4"/>
    <n v="6000"/>
    <n v="55.97"/>
    <n v="3358.4"/>
    <n v="6000"/>
    <n v="55.973333333333329"/>
    <n v="922.85"/>
    <n v="3000"/>
    <n v="30.76"/>
    <n v="2150.4"/>
    <n v="4200"/>
    <n v="51.2"/>
    <n v="2150.4"/>
    <n v="4200"/>
    <n v="51.2"/>
  </r>
  <r>
    <n v="320"/>
    <x v="319"/>
    <x v="29"/>
    <s v="Nashik"/>
    <n v="23604"/>
    <x v="3"/>
    <n v="2214"/>
    <n v="2072"/>
    <n v="2072"/>
    <n v="3325"/>
    <n v="3178"/>
    <n v="3178"/>
    <n v="3070.1"/>
    <n v="2928.3"/>
    <n v="2928.3"/>
    <n v="4349.2"/>
    <n v="4349.2"/>
    <n v="0.60426829268292681"/>
    <n v="0.65730212355212347"/>
    <n v="0.65730212355212347"/>
    <n v="6.8225563909774412E-2"/>
    <n v="8.0531780994336014E-2"/>
    <n v="8.0531780994336014E-2"/>
    <n v="0.15691671281065764"/>
    <n v="0.17267014991633359"/>
    <n v="0.17267014991633359"/>
    <n v="-0.21044559919065575"/>
    <n v="-0.21044559919065575"/>
    <n v="306.24"/>
    <n v="913.6"/>
    <n v="915"/>
    <n v="706.64"/>
    <n v="1509.3"/>
    <n v="1509.3"/>
    <n v="593.21"/>
    <n v="1412.08"/>
    <n v="1412.08"/>
    <n v="1984.11"/>
    <n v="1984.11"/>
    <n v="1.4603578892371996"/>
    <n v="0.78234457092819598"/>
    <n v="0.77961748633879768"/>
    <n v="6.625721725348134E-2"/>
    <n v="7.8877625389253275E-2"/>
    <n v="7.8877625389253275E-2"/>
    <n v="0.27014042244736264"/>
    <n v="0.15315704492663304"/>
    <n v="0.15315704492663304"/>
    <n v="-0.1793045748471607"/>
    <n v="-0.1793045748471607"/>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n v="0.54225786551511412"/>
    <n v="-0.36363636363636365"/>
    <n v="-0.36363636363636365"/>
    <n v="855.72"/>
    <n v="860.25"/>
    <n v="865"/>
    <n v="1100"/>
    <n v="1147.0899999999999"/>
    <n v="1150"/>
    <n v="1056.55"/>
    <n v="1062.31"/>
    <n v="1062.31"/>
    <n v="1484.95"/>
    <n v="1484.95"/>
    <n v="0.40357827326695639"/>
    <n v="0.28518453937808769"/>
    <n v="0.27812716763005774"/>
    <n v="9.188181818181812E-2"/>
    <n v="-3.618722157808018E-2"/>
    <n v="-3.8626086956521803E-2"/>
    <n v="0.13678481851308502"/>
    <n v="4.0731989720514714E-2"/>
    <n v="4.0731989720514714E-2"/>
    <n v="-0.25547661537425509"/>
    <n v="-0.25547661537425509"/>
    <n v="61"/>
    <n v="43"/>
    <n v="52"/>
    <n v="40"/>
    <n v="52"/>
    <n v="40"/>
    <s v="No star"/>
    <s v="1 star"/>
    <s v="1 star"/>
    <s v="ODF++"/>
    <s v="ODF++"/>
    <s v="ODF++"/>
    <n v="753.46"/>
    <n v="1500"/>
    <n v="50.23"/>
    <n v="500"/>
    <n v="1500"/>
    <n v="33.33"/>
    <n v="1097.33"/>
    <n v="1500"/>
    <n v="73.16"/>
    <n v="1201.07"/>
    <n v="1500"/>
    <n v="80.069999999999993"/>
    <n v="3551.85"/>
    <n v="6000"/>
    <n v="59.2"/>
    <n v="1628.35"/>
    <n v="2400"/>
    <n v="0.67847916666666663"/>
    <x v="315"/>
    <n v="1628.35"/>
    <n v="2400"/>
    <n v="0.67847916666666663"/>
    <x v="315"/>
    <n v="1105.58"/>
    <n v="1800"/>
    <n v="0.61421111111111104"/>
    <x v="315"/>
    <n v="1105.58"/>
    <n v="1800"/>
    <n v="0.61421111111111104"/>
    <x v="315"/>
    <n v="700"/>
    <n v="1800"/>
    <n v="0.3888888888888889"/>
    <x v="303"/>
    <n v="700"/>
    <n v="1800"/>
    <n v="0.3888888888888889"/>
    <n v="0.20384806912196812"/>
    <n v="3433.93"/>
    <n v="6000"/>
    <n v="57.23"/>
    <n v="3433.93"/>
    <n v="6000"/>
    <n v="57.232166666666664"/>
    <n v="1253.46"/>
    <n v="3000"/>
    <n v="41.78"/>
    <n v="2328.35"/>
    <n v="4200"/>
    <n v="55.44"/>
    <n v="2328.35"/>
    <n v="4200"/>
    <n v="55.436904761904756"/>
  </r>
  <r>
    <n v="321"/>
    <x v="320"/>
    <x v="29"/>
    <s v="Nashik"/>
    <n v="1486053"/>
    <x v="4"/>
    <n v="2214"/>
    <n v="2072"/>
    <n v="2072"/>
    <n v="3325"/>
    <n v="3178"/>
    <n v="3178"/>
    <n v="4176.7"/>
    <n v="4089.2"/>
    <n v="4089.2"/>
    <n v="4089.2"/>
    <n v="4089.2"/>
    <n v="1.1361607949412829"/>
    <n v="1.0502171814671815"/>
    <n v="1.0502171814671815"/>
    <n v="0.42239398496240604"/>
    <n v="0.33670547514159854"/>
    <n v="0.33670547514159854"/>
    <n v="0.13234371633107483"/>
    <n v="3.8846229091264887E-2"/>
    <n v="3.8846229091264887E-2"/>
    <n v="3.8846229091264887E-2"/>
    <n v="3.8846229091264887E-2"/>
    <n v="306.24"/>
    <n v="913.6"/>
    <n v="915"/>
    <n v="706.64"/>
    <n v="1509.3"/>
    <n v="1509.3"/>
    <n v="1129.3"/>
    <n v="1955.8"/>
    <n v="1955.8"/>
    <n v="1955.8"/>
    <n v="1955.8"/>
    <n v="3.3508685997910139"/>
    <n v="1.277003064798599"/>
    <n v="1.27351912568306"/>
    <n v="0.88555700215102473"/>
    <n v="0.3783011992314318"/>
    <n v="0.3783011992314318"/>
    <n v="0.17985477729567001"/>
    <n v="6.3641476633602631E-2"/>
    <n v="6.3641476633602631E-2"/>
    <n v="6.3641476633602631E-2"/>
    <n v="6.3641476633602631E-2"/>
    <n v="232.44"/>
    <n v="298.10000000000002"/>
    <n v="295"/>
    <n v="421.09"/>
    <n v="522.70000000000005"/>
    <n v="525"/>
    <n v="710"/>
    <n v="730"/>
    <n v="730"/>
    <n v="730"/>
    <n v="730"/>
    <n v="2.0115298571674409"/>
    <n v="1.3482053002348204"/>
    <n v="1.3728813559322033"/>
    <n v="0.6623524662186232"/>
    <n v="0.33920030610292701"/>
    <n v="0.33333333333333331"/>
    <n v="-1.4084507042253521E-2"/>
    <n v="-4.1095890410958902E-2"/>
    <n v="-4.1095890410958902E-2"/>
    <n v="-4.1095890410958902E-2"/>
    <n v="-4.1095890410958902E-2"/>
    <n v="855.72"/>
    <n v="860.25"/>
    <n v="865"/>
    <n v="1100"/>
    <n v="1147.0899999999999"/>
    <n v="1150"/>
    <n v="1120.1199999999999"/>
    <n v="1403.44"/>
    <n v="1403.44"/>
    <n v="1403.44"/>
    <n v="1403.44"/>
    <n v="0.46782826158089086"/>
    <n v="0.7062249346120314"/>
    <n v="0.69685549132947977"/>
    <n v="0.14186363636363633"/>
    <n v="0.27956829891290141"/>
    <n v="0.27633043478260866"/>
    <n v="0.12135306931400214"/>
    <n v="4.5844496380322577E-2"/>
    <n v="4.5844496380322577E-2"/>
    <n v="4.5844496380322577E-2"/>
    <n v="4.5844496380322577E-2"/>
    <n v="11"/>
    <n v="2"/>
    <n v="17"/>
    <n v="4"/>
    <n v="17"/>
    <n v="4"/>
    <s v="1 star"/>
    <s v="1 star"/>
    <s v="1 star"/>
    <s v="ODF++"/>
    <s v="ODF++"/>
    <s v="ODF++"/>
    <n v="1332.41"/>
    <n v="1500"/>
    <n v="88.83"/>
    <n v="700"/>
    <n v="1500"/>
    <n v="46.67"/>
    <n v="1441"/>
    <n v="1500"/>
    <n v="96.07"/>
    <n v="1256.05"/>
    <n v="1500"/>
    <n v="83.74"/>
    <n v="4729.46"/>
    <n v="6000"/>
    <n v="78.819999999999993"/>
    <n v="2080.27"/>
    <n v="2400"/>
    <n v="0.86677916666666666"/>
    <x v="316"/>
    <n v="2080.27"/>
    <n v="2400"/>
    <n v="0.86677916666666666"/>
    <x v="316"/>
    <n v="1467.78"/>
    <n v="1800"/>
    <n v="0.81543333333333334"/>
    <x v="316"/>
    <n v="1467.78"/>
    <n v="1800"/>
    <n v="0.81543333333333334"/>
    <x v="316"/>
    <n v="700"/>
    <n v="1800"/>
    <n v="0.3888888888888889"/>
    <x v="304"/>
    <n v="700"/>
    <n v="1800"/>
    <n v="0.3888888888888889"/>
    <n v="0.16478148797683642"/>
    <n v="4248.05"/>
    <n v="6000"/>
    <n v="70.8"/>
    <n v="4248.05"/>
    <n v="6000"/>
    <n v="70.80083333333333"/>
    <n v="2032.41"/>
    <n v="3000"/>
    <n v="67.75"/>
    <n v="2780.27"/>
    <n v="4200"/>
    <n v="66.2"/>
    <n v="2780.27"/>
    <n v="4200"/>
    <n v="66.196904761904761"/>
  </r>
  <r>
    <n v="322"/>
    <x v="321"/>
    <x v="29"/>
    <s v="Nashik"/>
    <n v="20249"/>
    <x v="3"/>
    <n v="2214"/>
    <n v="2072"/>
    <n v="2072"/>
    <n v="3325"/>
    <n v="3178"/>
    <n v="3178"/>
    <n v="3070.1"/>
    <n v="2928.3"/>
    <n v="2928.3"/>
    <n v="4349.2"/>
    <n v="4349.2"/>
    <n v="0.48942637759710939"/>
    <n v="0.36486003861003852"/>
    <n v="0.36486003861003852"/>
    <n v="-8.2436090225563464E-3"/>
    <n v="-0.11013530522341101"/>
    <n v="-0.11013530522341101"/>
    <n v="7.4098563564704817E-2"/>
    <n v="-3.4255370009903488E-2"/>
    <n v="-3.4255370009903488E-2"/>
    <n v="-0.34976777338361081"/>
    <n v="-0.34976777338361081"/>
    <n v="306.24"/>
    <n v="913.6"/>
    <n v="915"/>
    <n v="706.64"/>
    <n v="1509.3"/>
    <n v="1509.3"/>
    <n v="593.21"/>
    <n v="1412.08"/>
    <n v="1412.08"/>
    <n v="1984.11"/>
    <n v="1984.11"/>
    <n v="1.1565438871473352"/>
    <n v="0.65053633975481617"/>
    <n v="0.64801092896174872"/>
    <n v="-6.5408128608626784E-2"/>
    <n v="-9.0770555886827726E-4"/>
    <n v="-9.0770555886827726E-4"/>
    <n v="0.11329883177963945"/>
    <n v="6.7878590448133352E-2"/>
    <n v="6.7878590448133352E-2"/>
    <n v="-0.23999677437238856"/>
    <n v="-0.23999677437238856"/>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8863413266021598"/>
    <n v="0.18575995350188892"/>
    <n v="0.17924855491329475"/>
    <n v="2.4636363636363966E-3"/>
    <n v="-0.11074981038976887"/>
    <n v="-0.11300000000000004"/>
    <n v="4.3689366333822428E-2"/>
    <n v="-3.9781231467274143E-2"/>
    <n v="-3.9781231467274143E-2"/>
    <n v="-0.3130745142934106"/>
    <n v="-0.3130745142934106"/>
    <n v="91"/>
    <n v="61"/>
    <n v="206"/>
    <n v="100"/>
    <n v="206"/>
    <n v="100"/>
    <s v="No star"/>
    <s v="No star"/>
    <s v="No star"/>
    <s v="ODF+"/>
    <s v="ODF+"/>
    <s v="ODF+"/>
    <n v="660.42"/>
    <n v="1500"/>
    <n v="44.03"/>
    <n v="300"/>
    <n v="1500"/>
    <n v="20"/>
    <n v="1234.47"/>
    <n v="1500"/>
    <n v="82.3"/>
    <n v="1102.71"/>
    <n v="1500"/>
    <n v="73.510000000000005"/>
    <n v="3297.59"/>
    <n v="6000"/>
    <n v="54.96"/>
    <n v="1507.93"/>
    <n v="2400"/>
    <n v="0.62830416666666666"/>
    <x v="317"/>
    <n v="1507.93"/>
    <n v="2400"/>
    <n v="0.62830416666666666"/>
    <x v="317"/>
    <n v="1020.05"/>
    <n v="1800"/>
    <n v="0.56669444444444439"/>
    <x v="317"/>
    <n v="1020.05"/>
    <n v="1800"/>
    <n v="0.56669444444444439"/>
    <x v="317"/>
    <n v="300"/>
    <n v="1800"/>
    <n v="0.16666666666666666"/>
    <x v="305"/>
    <n v="300"/>
    <n v="1800"/>
    <n v="0.16666666666666666"/>
    <n v="0.10608241188971673"/>
    <n v="2827.99"/>
    <n v="6000"/>
    <n v="47.13"/>
    <n v="2827.99"/>
    <n v="6000"/>
    <n v="47.133166666666668"/>
    <n v="960.42"/>
    <n v="3000"/>
    <n v="32.01"/>
    <n v="1807.93"/>
    <n v="4200"/>
    <n v="43.05"/>
    <n v="1807.93"/>
    <n v="4200"/>
    <n v="43.045952380952386"/>
  </r>
  <r>
    <n v="323"/>
    <x v="322"/>
    <x v="29"/>
    <s v="Nashik"/>
    <n v="11151"/>
    <x v="3"/>
    <n v="2214"/>
    <n v="2072"/>
    <n v="2072"/>
    <n v="3325"/>
    <n v="3178"/>
    <n v="3178"/>
    <n v="3070.1"/>
    <n v="2928.3"/>
    <n v="2928.3"/>
    <n v="4349.2"/>
    <n v="4349.2"/>
    <n v="0.43681120144534774"/>
    <n v="0.84300675675675674"/>
    <n v="0.84300675675675674"/>
    <n v="-4.3278195488721832E-2"/>
    <n v="0.2016079295154185"/>
    <n v="0.2016079295154185"/>
    <n v="3.6155174098563565E-2"/>
    <n v="0.30407062117952388"/>
    <n v="0.30407062117952388"/>
    <n v="-0.12197415616665129"/>
    <n v="-0.12197415616665129"/>
    <n v="306.24"/>
    <n v="913.6"/>
    <n v="915"/>
    <n v="706.64"/>
    <n v="1509.3"/>
    <n v="1509.3"/>
    <n v="593.21"/>
    <n v="1412.08"/>
    <n v="1412.08"/>
    <n v="1984.11"/>
    <n v="1984.11"/>
    <n v="1.5401645768025076"/>
    <n v="1.1169439579684763"/>
    <n v="1.1137049180327869"/>
    <n v="0.10084342805388881"/>
    <n v="0.28141522560127213"/>
    <n v="0.28141522560127213"/>
    <n v="0.31133999763995873"/>
    <n v="0.36963911393122206"/>
    <n v="0.36963911393122206"/>
    <n v="-2.5235496015845866E-2"/>
    <n v="-2.5235496015845866E-2"/>
    <n v="232.44"/>
    <n v="298.10000000000002"/>
    <n v="295"/>
    <n v="421.09"/>
    <n v="522.70000000000005"/>
    <n v="525"/>
    <n v="365.77"/>
    <n v="453.88"/>
    <n v="453.88"/>
    <n v="1100"/>
    <n v="1100"/>
    <n v="0.29065565307176044"/>
    <n v="1.3482053002348204"/>
    <n v="1.3728813559322033"/>
    <n v="-0.2875632287634472"/>
    <n v="0.33920030610292701"/>
    <n v="0.33333333333333331"/>
    <n v="-0.17981245044700217"/>
    <n v="0.54225786551511412"/>
    <n v="0.54225786551511412"/>
    <n v="-0.36363636363636365"/>
    <n v="-0.36363636363636365"/>
    <n v="855.72"/>
    <n v="860.25"/>
    <n v="865"/>
    <n v="1100"/>
    <n v="1147.0899999999999"/>
    <n v="1150"/>
    <n v="1056.55"/>
    <n v="1062.31"/>
    <n v="1062.31"/>
    <n v="1484.95"/>
    <n v="1484.95"/>
    <n v="0.36120459963539464"/>
    <n v="0.37713455390874751"/>
    <n v="0.3695722543352602"/>
    <n v="5.8918181818181765E-2"/>
    <n v="3.2769878562275104E-2"/>
    <n v="3.0156521739130492E-2"/>
    <n v="0.10246557190857035"/>
    <n v="0.11519236381094043"/>
    <n v="0.11519236381094043"/>
    <n v="-0.20220882858008685"/>
    <n v="-0.20220882858008685"/>
    <n v="113"/>
    <n v="76"/>
    <n v="24"/>
    <n v="23"/>
    <n v="24"/>
    <n v="23"/>
    <s v="No star"/>
    <s v="1 star"/>
    <s v="1 star"/>
    <s v="ODF+"/>
    <s v="ODF++"/>
    <s v="ODF++"/>
    <n v="777.9"/>
    <n v="1500"/>
    <n v="51.86"/>
    <n v="300"/>
    <n v="1500"/>
    <n v="20"/>
    <n v="938.39"/>
    <n v="1500"/>
    <n v="62.56"/>
    <n v="1164.81"/>
    <n v="1500"/>
    <n v="77.650000000000006"/>
    <n v="3181.1"/>
    <n v="6000"/>
    <n v="53.02"/>
    <n v="1934.04"/>
    <n v="2400"/>
    <n v="0.80584999999999996"/>
    <x v="318"/>
    <n v="1934.04"/>
    <n v="2400"/>
    <n v="0.80584999999999996"/>
    <x v="318"/>
    <n v="1184.68"/>
    <n v="1800"/>
    <n v="0.6581555555555556"/>
    <x v="318"/>
    <n v="1184.68"/>
    <n v="1800"/>
    <n v="0.6581555555555556"/>
    <x v="318"/>
    <n v="700"/>
    <n v="1800"/>
    <n v="0.3888888888888889"/>
    <x v="306"/>
    <n v="700"/>
    <n v="1800"/>
    <n v="0.3888888888888889"/>
    <n v="0.18330797573002403"/>
    <n v="3818.71"/>
    <n v="6000"/>
    <n v="63.65"/>
    <n v="3818.71"/>
    <n v="6000"/>
    <n v="63.645166666666661"/>
    <n v="1077.9000000000001"/>
    <n v="3000"/>
    <n v="35.93"/>
    <n v="2634.04"/>
    <n v="4200"/>
    <n v="62.72"/>
    <n v="2634.04"/>
    <n v="4200"/>
    <n v="62.715238095238092"/>
  </r>
  <r>
    <n v="324"/>
    <x v="323"/>
    <x v="29"/>
    <s v="Nashik"/>
    <n v="37701"/>
    <x v="2"/>
    <n v="2214"/>
    <n v="2072"/>
    <n v="2072"/>
    <n v="3325"/>
    <n v="3178"/>
    <n v="3178"/>
    <n v="3400"/>
    <n v="3298.6"/>
    <n v="3298.6"/>
    <n v="4601.3999999999996"/>
    <n v="4601.3999999999996"/>
    <n v="0.50685636856368554"/>
    <n v="0.73639478764478761"/>
    <n v="0.73639478764478761"/>
    <n v="3.3624060150375446E-3"/>
    <n v="0.132098804279421"/>
    <n v="0.132098804279421"/>
    <n v="-1.8770588235294167E-2"/>
    <n v="9.0708179227551089E-2"/>
    <n v="9.0708179227551089E-2"/>
    <n v="-0.21810535923849259"/>
    <n v="-0.21810535923849259"/>
    <n v="306.24"/>
    <n v="913.6"/>
    <n v="915"/>
    <n v="706.64"/>
    <n v="1509.3"/>
    <n v="1509.3"/>
    <n v="737.03"/>
    <n v="1543.8"/>
    <n v="1543.8"/>
    <n v="2033.9"/>
    <n v="2033.9"/>
    <n v="1.6506008359456636"/>
    <n v="1.0831326619964974"/>
    <n v="1.079945355191257"/>
    <n v="0.14870372466885548"/>
    <n v="0.26094878420459827"/>
    <n v="0.26094878420459827"/>
    <n v="0.10133915851457886"/>
    <n v="0.23276978883275046"/>
    <n v="0.23276978883275046"/>
    <n v="-6.4285363095530748E-2"/>
    <n v="-6.4285363095530748E-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35252185294255139"/>
    <n v="0.15624527753560008"/>
    <n v="0.14989595375722539"/>
    <n v="5.2163636363636461E-2"/>
    <n v="-0.13288408058652762"/>
    <n v="-0.13507826086956526"/>
    <n v="3.807413918362592E-2"/>
    <n v="-0.16047569611492332"/>
    <n v="-0.16047569611492332"/>
    <n v="-0.35068478842714085"/>
    <n v="-0.35068478842714085"/>
    <n v="68"/>
    <n v="49"/>
    <n v="46"/>
    <n v="40"/>
    <n v="46"/>
    <n v="40"/>
    <s v="No star"/>
    <s v="1 star"/>
    <s v="1 star"/>
    <s v="ODF++"/>
    <s v="ODF++"/>
    <s v="ODF++"/>
    <n v="811.72"/>
    <n v="1500"/>
    <n v="54.11"/>
    <n v="500"/>
    <n v="1500"/>
    <n v="33.33"/>
    <n v="867.07"/>
    <n v="1500"/>
    <n v="57.8"/>
    <n v="1157.3800000000001"/>
    <n v="1500"/>
    <n v="77.16"/>
    <n v="3336.18"/>
    <n v="6000"/>
    <n v="55.6"/>
    <n v="1903.15"/>
    <n v="2400"/>
    <n v="0.79297916666666668"/>
    <x v="319"/>
    <n v="1903.15"/>
    <n v="2400"/>
    <n v="0.79297916666666668"/>
    <x v="319"/>
    <n v="994.66"/>
    <n v="1800"/>
    <n v="0.55258888888888891"/>
    <x v="319"/>
    <n v="994.66"/>
    <n v="1800"/>
    <n v="0.55258888888888891"/>
    <x v="319"/>
    <n v="700"/>
    <n v="1800"/>
    <n v="0.3888888888888889"/>
    <x v="307"/>
    <n v="700"/>
    <n v="1800"/>
    <n v="0.3888888888888889"/>
    <n v="0.19456280348323007"/>
    <n v="3597.81"/>
    <n v="6000"/>
    <n v="59.96"/>
    <n v="3597.81"/>
    <n v="6000"/>
    <n v="59.963500000000003"/>
    <n v="1311.72"/>
    <n v="3000"/>
    <n v="43.72"/>
    <n v="2603.15"/>
    <n v="4200"/>
    <n v="61.98"/>
    <n v="2603.15"/>
    <n v="4200"/>
    <n v="61.979761904761908"/>
  </r>
  <r>
    <n v="325"/>
    <x v="324"/>
    <x v="29"/>
    <s v="Nashik"/>
    <n v="65299"/>
    <x v="1"/>
    <n v="2214"/>
    <n v="2072"/>
    <n v="2072"/>
    <n v="3325"/>
    <n v="3178"/>
    <n v="3178"/>
    <n v="3595.3"/>
    <n v="3469.2"/>
    <n v="3469.2"/>
    <n v="4328.8"/>
    <n v="4328.8"/>
    <n v="0.73773261065943996"/>
    <n v="0.9515492277992279"/>
    <n v="0.9515492277992279"/>
    <n v="0.15709473684210531"/>
    <n v="0.27237570799244815"/>
    <n v="0.27237570799244815"/>
    <n v="7.0102633994381547E-2"/>
    <n v="0.16557419578000701"/>
    <n v="0.16557419578000701"/>
    <n v="-6.5881999630382562E-2"/>
    <n v="-6.5881999630382562E-2"/>
    <n v="306.24"/>
    <n v="913.6"/>
    <n v="915"/>
    <n v="706.64"/>
    <n v="1509.3"/>
    <n v="1509.3"/>
    <n v="829.22"/>
    <n v="1623.2"/>
    <n v="1623.2"/>
    <n v="1999.6"/>
    <n v="1999.6"/>
    <n v="1.6275796760710552"/>
    <n v="0.98161120840630478"/>
    <n v="0.97857923497267774"/>
    <n v="0.13872693309181475"/>
    <n v="0.19949645531040888"/>
    <n v="0.19949645531040888"/>
    <n v="-2.9606135886737016E-2"/>
    <n v="0.11532774765894532"/>
    <n v="0.11532774765894532"/>
    <n v="-9.4618923784756864E-2"/>
    <n v="-9.4618923784756864E-2"/>
    <n v="232.44"/>
    <n v="298.10000000000002"/>
    <n v="295"/>
    <n v="421.09"/>
    <n v="522.70000000000005"/>
    <n v="525"/>
    <n v="448.93"/>
    <n v="602.08000000000004"/>
    <n v="602.08000000000004"/>
    <n v="1100"/>
    <n v="1100"/>
    <n v="1.1510927551196009"/>
    <n v="2.6900369003690034"/>
    <n v="2.7288135593220337"/>
    <n v="0.187394618727588"/>
    <n v="1.1044576238760282"/>
    <n v="1.0952380952380953"/>
    <n v="0.11375938342280532"/>
    <n v="0.82699973425458395"/>
    <n v="0.82699973425458395"/>
    <n v="0"/>
    <n v="0"/>
    <n v="855.72"/>
    <n v="860.25"/>
    <n v="865"/>
    <n v="1100"/>
    <n v="1147.0899999999999"/>
    <n v="1150"/>
    <n v="1163.58"/>
    <n v="1243.93"/>
    <n v="1243.93"/>
    <n v="1508.87"/>
    <n v="1508.87"/>
    <n v="0.36800588977702997"/>
    <n v="0.31730310956117413"/>
    <n v="0.31006936416184977"/>
    <n v="6.4209090909091007E-2"/>
    <n v="-1.210018394371835E-2"/>
    <n v="-1.4599999999999969E-2"/>
    <n v="6.0588872273502313E-3"/>
    <n v="-8.9008223935430467E-2"/>
    <n v="-8.9008223935430467E-2"/>
    <n v="-0.24896777058328409"/>
    <n v="-0.24896777058328409"/>
    <n v="21"/>
    <n v="19"/>
    <n v="10"/>
    <n v="9"/>
    <n v="10"/>
    <n v="9"/>
    <s v="No star"/>
    <s v="3 star"/>
    <s v="3 star"/>
    <s v="ODF++"/>
    <s v="ODF++"/>
    <s v="ODF++"/>
    <n v="804.67"/>
    <n v="1500"/>
    <n v="53.64"/>
    <n v="500"/>
    <n v="1500"/>
    <n v="33.33"/>
    <n v="1372.04"/>
    <n v="1500"/>
    <n v="91.47"/>
    <n v="1170.6300000000001"/>
    <n v="1500"/>
    <n v="78.040000000000006"/>
    <n v="3847.34"/>
    <n v="6000"/>
    <n v="64.12"/>
    <n v="1810.4"/>
    <n v="2400"/>
    <n v="0.75433333333333341"/>
    <x v="320"/>
    <n v="1810.4"/>
    <n v="2400"/>
    <n v="0.75433333333333341"/>
    <x v="320"/>
    <n v="1133.21"/>
    <n v="1800"/>
    <n v="0.62956111111111113"/>
    <x v="320"/>
    <n v="1133.21"/>
    <n v="1800"/>
    <n v="0.62956111111111113"/>
    <x v="320"/>
    <n v="1100"/>
    <n v="1800"/>
    <n v="0.61111111111111116"/>
    <x v="308"/>
    <n v="1100"/>
    <n v="1800"/>
    <n v="0.61111111111111116"/>
    <n v="0.27203414770465006"/>
    <n v="4043.61"/>
    <n v="6000"/>
    <n v="67.39"/>
    <n v="4043.61"/>
    <n v="6000"/>
    <n v="67.393500000000003"/>
    <n v="1304.67"/>
    <n v="3000"/>
    <n v="43.49"/>
    <n v="2910.4"/>
    <n v="4200"/>
    <n v="69.3"/>
    <n v="2910.4"/>
    <n v="4200"/>
    <n v="69.295238095238105"/>
  </r>
  <r>
    <n v="326"/>
    <x v="325"/>
    <x v="29"/>
    <s v="Nashik"/>
    <n v="6263"/>
    <x v="3"/>
    <n v="2214"/>
    <n v="2072"/>
    <n v="2072"/>
    <n v="3325"/>
    <n v="3178"/>
    <n v="3178"/>
    <n v="3070.1"/>
    <n v="2928.3"/>
    <n v="2928.3"/>
    <n v="4349.2"/>
    <n v="4349.2"/>
    <n v="2.3491418247515907E-2"/>
    <n v="1.5854247104247061E-2"/>
    <n v="1.5854247104247061E-2"/>
    <n v="-0.31849323308270672"/>
    <n v="-0.33768093140339839"/>
    <n v="-0.33768093140339839"/>
    <n v="-0.26191003550372943"/>
    <n v="-0.28120411160058745"/>
    <n v="-0.28120411160058745"/>
    <n v="-0.51603743217143383"/>
    <n v="-0.51603743217143383"/>
    <n v="306.24"/>
    <n v="913.6"/>
    <n v="915"/>
    <n v="706.64"/>
    <n v="1509.3"/>
    <n v="1509.3"/>
    <n v="593.21"/>
    <n v="1412.08"/>
    <n v="1412.08"/>
    <n v="1984.11"/>
    <n v="1984.11"/>
    <n v="0.73367293625914298"/>
    <n v="0.18273861646234668"/>
    <n v="0.18092896174863382"/>
    <n v="-0.2486697611230613"/>
    <n v="-0.28407208639766779"/>
    <n v="-0.28407208639766779"/>
    <n v="-0.10500497294381429"/>
    <n v="-0.2347813155062036"/>
    <n v="-0.2347813155062036"/>
    <n v="-0.45539813820806307"/>
    <n v="-0.4553981382080630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8.381246202028704E-2"/>
    <n v="-0.15803545480964842"/>
    <n v="-0.16265895953757231"/>
    <n v="-0.28727272727272729"/>
    <n v="-0.36857613613578705"/>
    <n v="-0.3701739130434783"/>
    <n v="-0.25796223557806064"/>
    <n v="-0.31818395760182999"/>
    <n v="-0.31818395760182999"/>
    <n v="-0.51223946934240216"/>
    <n v="-0.51223946934240216"/>
    <n v="390"/>
    <n v="162"/>
    <n v="448"/>
    <n v="173"/>
    <n v="448"/>
    <n v="173"/>
    <s v="No star"/>
    <s v="No star"/>
    <s v="No star"/>
    <s v="ODF+"/>
    <s v="ODF+"/>
    <s v="ODF+"/>
    <n v="530.91999999999996"/>
    <n v="1500"/>
    <n v="35.39"/>
    <n v="300"/>
    <n v="1500"/>
    <n v="20"/>
    <n v="651.09"/>
    <n v="1500"/>
    <n v="43.41"/>
    <n v="784"/>
    <n v="1500"/>
    <n v="52.27"/>
    <n v="2266.0100000000002"/>
    <n v="6000"/>
    <n v="37.770000000000003"/>
    <n v="1080.55"/>
    <n v="2400"/>
    <n v="0.45022916666666662"/>
    <x v="321"/>
    <n v="1080.55"/>
    <n v="2400"/>
    <n v="0.45022916666666662"/>
    <x v="321"/>
    <n v="724.3"/>
    <n v="1800"/>
    <n v="0.40238888888888885"/>
    <x v="321"/>
    <n v="724.3"/>
    <n v="1800"/>
    <n v="0.40238888888888885"/>
    <x v="321"/>
    <n v="300"/>
    <n v="1800"/>
    <n v="0.16666666666666666"/>
    <x v="309"/>
    <n v="300"/>
    <n v="1800"/>
    <n v="0.16666666666666666"/>
    <n v="0.14252797111433119"/>
    <n v="2104.85"/>
    <n v="6000"/>
    <n v="35.08"/>
    <n v="2104.85"/>
    <n v="6000"/>
    <n v="35.080833333333331"/>
    <n v="830.92"/>
    <n v="3000"/>
    <n v="27.7"/>
    <n v="1380.55"/>
    <n v="4200"/>
    <n v="32.869999999999997"/>
    <n v="1380.55"/>
    <n v="4200"/>
    <n v="32.870238095238093"/>
  </r>
  <r>
    <n v="327"/>
    <x v="326"/>
    <x v="29"/>
    <s v="Nashik"/>
    <n v="12056"/>
    <x v="3"/>
    <n v="2214"/>
    <n v="2072"/>
    <n v="2072"/>
    <n v="3325"/>
    <n v="3178"/>
    <n v="3178"/>
    <n v="3070.1"/>
    <n v="2928.3"/>
    <n v="2928.3"/>
    <n v="4349.2"/>
    <n v="4349.2"/>
    <n v="0.60127371273712726"/>
    <n v="0.76973455598455587"/>
    <n v="0.76973455598455587"/>
    <n v="6.6231578947368364E-2"/>
    <n v="0.15383574575204528"/>
    <n v="0.15383574575204528"/>
    <n v="0.15475717403341907"/>
    <n v="0.2522248403510568"/>
    <n v="0.2522248403510568"/>
    <n v="-0.15688172537478157"/>
    <n v="-0.15688172537478157"/>
    <n v="306.24"/>
    <n v="913.6"/>
    <n v="915"/>
    <n v="706.64"/>
    <n v="1509.3"/>
    <n v="1509.3"/>
    <n v="593.21"/>
    <n v="1412.08"/>
    <n v="1412.08"/>
    <n v="1984.11"/>
    <n v="1984.11"/>
    <n v="1.3924699582027167"/>
    <n v="0.96496278458844131"/>
    <n v="0.96195628415300549"/>
    <n v="3.6836295709272007E-2"/>
    <n v="0.18941893593056391"/>
    <n v="0.18941893593056391"/>
    <n v="0.23509381163500265"/>
    <n v="0.27130899099201189"/>
    <n v="0.27130899099201189"/>
    <n v="-9.5216495053197583E-2"/>
    <n v="-9.5216495053197583E-2"/>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35682232505959882"/>
    <n v="0.59453647195582682"/>
    <n v="0.58578034682080926"/>
    <n v="5.5509090909090862E-2"/>
    <n v="0.19580852417857372"/>
    <n v="0.19278260869565222"/>
    <n v="9.8916284132317442E-2"/>
    <n v="0.29124266927732972"/>
    <n v="0.29124266927732972"/>
    <n v="-7.6265194114279941E-2"/>
    <n v="-7.6265194114279941E-2"/>
    <n v="62"/>
    <n v="44"/>
    <n v="31"/>
    <n v="27"/>
    <n v="31"/>
    <n v="27"/>
    <s v="No star"/>
    <s v="No star"/>
    <s v="No star"/>
    <s v="ODF++"/>
    <s v="ODF++"/>
    <s v="ODF++"/>
    <n v="732.67"/>
    <n v="1500"/>
    <n v="48.84"/>
    <n v="500"/>
    <n v="1500"/>
    <n v="33.33"/>
    <n v="1151.49"/>
    <n v="1500"/>
    <n v="76.77"/>
    <n v="1161.06"/>
    <n v="1500"/>
    <n v="77.400000000000006"/>
    <n v="3545.22"/>
    <n v="6000"/>
    <n v="59.09"/>
    <n v="1795.19"/>
    <n v="2400"/>
    <n v="0.7479958333333333"/>
    <x v="322"/>
    <n v="1795.19"/>
    <n v="2400"/>
    <n v="0.7479958333333333"/>
    <x v="322"/>
    <n v="1371.7"/>
    <n v="1800"/>
    <n v="0.7620555555555556"/>
    <x v="322"/>
    <n v="1371.7"/>
    <n v="1800"/>
    <n v="0.7620555555555556"/>
    <x v="322"/>
    <n v="500"/>
    <n v="1800"/>
    <n v="0.27777777777777779"/>
    <x v="310"/>
    <n v="500"/>
    <n v="1800"/>
    <n v="0.27777777777777779"/>
    <n v="0.13635533108437942"/>
    <n v="3666.89"/>
    <n v="6000"/>
    <n v="61.11"/>
    <n v="3666.89"/>
    <n v="6000"/>
    <n v="61.11483333333333"/>
    <n v="1232.67"/>
    <n v="3000"/>
    <n v="41.09"/>
    <n v="2295.19"/>
    <n v="4200"/>
    <n v="54.65"/>
    <n v="2295.19"/>
    <n v="4200"/>
    <n v="54.647380952380956"/>
  </r>
  <r>
    <n v="328"/>
    <x v="327"/>
    <x v="29"/>
    <s v="Nashik"/>
    <n v="49826"/>
    <x v="2"/>
    <n v="2214"/>
    <n v="2072"/>
    <n v="2072"/>
    <n v="3325"/>
    <n v="3178"/>
    <n v="3178"/>
    <n v="3400"/>
    <n v="3298.6"/>
    <n v="3298.6"/>
    <n v="4601.3999999999996"/>
    <n v="4601.3999999999996"/>
    <n v="0.45710478771454388"/>
    <n v="0.47446428571428578"/>
    <n v="0.47446428571428578"/>
    <n v="-2.9765413533834526E-2"/>
    <n v="-3.8675267463813674E-2"/>
    <n v="-3.8675267463813674E-2"/>
    <n v="-5.1167647058823471E-2"/>
    <n v="-7.3822227611713989E-2"/>
    <n v="-7.3822227611713989E-2"/>
    <n v="-0.33605207110879287"/>
    <n v="-0.33605207110879287"/>
    <n v="306.24"/>
    <n v="913.6"/>
    <n v="915"/>
    <n v="706.64"/>
    <n v="1509.3"/>
    <n v="1509.3"/>
    <n v="737.03"/>
    <n v="1543.8"/>
    <n v="1543.8"/>
    <n v="2033.9"/>
    <n v="2033.9"/>
    <n v="0.68821839080459768"/>
    <n v="0.60638134851138337"/>
    <n v="0.60392349726775951"/>
    <n v="-0.26836861768368614"/>
    <n v="-2.763532763532766E-2"/>
    <n v="-2.763532763532766E-2"/>
    <n v="-0.29853601617301873"/>
    <n v="-4.9365202746469772E-2"/>
    <n v="-4.9365202746469772E-2"/>
    <n v="-0.27843551797040178"/>
    <n v="-0.27843551797040178"/>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2329032861216285"/>
    <n v="0.26415576867189772"/>
    <n v="0.25721387283236996"/>
    <n v="-4.089090909090911E-2"/>
    <n v="-5.195756217907916E-2"/>
    <n v="-5.4356521739130428E-2"/>
    <n v="-5.3734315158799277E-2"/>
    <n v="-8.2124258307379336E-2"/>
    <n v="-8.2124258307379336E-2"/>
    <n v="-0.29008525583277839"/>
    <n v="-0.29008525583277839"/>
    <n v="80"/>
    <n v="57"/>
    <n v="94"/>
    <n v="63"/>
    <n v="94"/>
    <n v="63"/>
    <s v="No star"/>
    <s v="No star"/>
    <s v="No star"/>
    <s v="ODF+"/>
    <s v="ODF++"/>
    <s v="ODF++"/>
    <n v="517"/>
    <n v="1500"/>
    <n v="34.47"/>
    <n v="300"/>
    <n v="1500"/>
    <n v="20"/>
    <n v="1354.01"/>
    <n v="1500"/>
    <n v="90.27"/>
    <n v="1055.02"/>
    <n v="1500"/>
    <n v="70.33"/>
    <n v="3226.03"/>
    <n v="6000"/>
    <n v="53.77"/>
    <n v="1467.59"/>
    <n v="2400"/>
    <n v="0.61149583333333335"/>
    <x v="323"/>
    <n v="1467.59"/>
    <n v="2400"/>
    <n v="0.61149583333333335"/>
    <x v="323"/>
    <n v="1087.49"/>
    <n v="1800"/>
    <n v="0.60416111111111115"/>
    <x v="323"/>
    <n v="1087.49"/>
    <n v="1800"/>
    <n v="0.60416111111111115"/>
    <x v="323"/>
    <n v="500"/>
    <n v="1800"/>
    <n v="0.27777777777777779"/>
    <x v="311"/>
    <n v="500"/>
    <n v="1800"/>
    <n v="0.27777777777777779"/>
    <n v="0.1636612996671129"/>
    <n v="3055.09"/>
    <n v="6000"/>
    <n v="50.92"/>
    <n v="3055.09"/>
    <n v="6000"/>
    <n v="50.918166666666664"/>
    <n v="817"/>
    <n v="3000"/>
    <n v="27.23"/>
    <n v="1967.59"/>
    <n v="4200"/>
    <n v="46.85"/>
    <n v="1967.59"/>
    <n v="4200"/>
    <n v="46.847380952380952"/>
  </r>
  <r>
    <n v="329"/>
    <x v="328"/>
    <x v="30"/>
    <s v="Pune"/>
    <n v="17309"/>
    <x v="3"/>
    <n v="2214"/>
    <n v="2072"/>
    <n v="2072"/>
    <n v="3325"/>
    <n v="3178"/>
    <n v="3178"/>
    <n v="3070.1"/>
    <n v="2928.3"/>
    <n v="2928.3"/>
    <n v="4349.2"/>
    <n v="4349.2"/>
    <n v="-1"/>
    <n v="0.44191602316602319"/>
    <n v="0.44191602316602319"/>
    <n v="-1"/>
    <n v="-5.9896161107614823E-2"/>
    <n v="-5.9896161107614823E-2"/>
    <n v="-1"/>
    <n v="2.0267732131270672E-2"/>
    <n v="2.0267732131270672E-2"/>
    <n v="-0.31305757380667704"/>
    <n v="-0.31305757380667704"/>
    <n v="306.24"/>
    <n v="913.6"/>
    <n v="915"/>
    <n v="706.64"/>
    <n v="1509.3"/>
    <n v="1509.3"/>
    <n v="593.21"/>
    <n v="1412.08"/>
    <n v="1412.08"/>
    <n v="1984.11"/>
    <n v="1984.11"/>
    <n v="-1"/>
    <n v="0.89283056042031517"/>
    <n v="0.88993442622950814"/>
    <n v="-1"/>
    <n v="0.14575631087258994"/>
    <n v="0.14575631087258994"/>
    <n v="-1"/>
    <n v="0.22464024701150082"/>
    <n v="0.22464024701150082"/>
    <n v="-0.12843037936404733"/>
    <n v="-0.12843037936404733"/>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0.4627840743969775"/>
    <n v="0.45475144508670506"/>
    <n v="-1"/>
    <n v="9.7001978920572912E-2"/>
    <n v="9.4226086956521654E-2"/>
    <n v="-1"/>
    <n v="0.18455064905724314"/>
    <n v="0.18455064905724314"/>
    <n v="-0.15259099632984285"/>
    <n v="-0.15259099632984285"/>
    <s v="NA"/>
    <s v="NA"/>
    <n v="159"/>
    <n v="84"/>
    <n v="159"/>
    <n v="84"/>
    <s v="No star"/>
    <s v="No star"/>
    <s v="No star"/>
    <s v="No ODF"/>
    <s v="No ODF"/>
    <s v="No ODF"/>
    <m/>
    <n v="1500"/>
    <n v="0"/>
    <m/>
    <n v="1500"/>
    <n v="0"/>
    <m/>
    <n v="1500"/>
    <n v="0"/>
    <m/>
    <n v="1500"/>
    <n v="0"/>
    <m/>
    <n v="6000"/>
    <n v="0"/>
    <n v="1729.29"/>
    <n v="2400"/>
    <n v="0.72053749999999994"/>
    <x v="324"/>
    <n v="1729.29"/>
    <n v="2400"/>
    <n v="0.72053749999999994"/>
    <x v="324"/>
    <n v="1258.3599999999999"/>
    <n v="1800"/>
    <n v="0.69908888888888887"/>
    <x v="324"/>
    <n v="1258.3599999999999"/>
    <n v="1800"/>
    <n v="0.69908888888888887"/>
    <x v="324"/>
    <n v="0"/>
    <n v="1800"/>
    <n v="0"/>
    <x v="38"/>
    <n v="0"/>
    <n v="1800"/>
    <n v="0"/>
    <n v="0"/>
    <n v="2987.65"/>
    <n v="6000"/>
    <n v="49.79"/>
    <n v="2987.65"/>
    <n v="6000"/>
    <n v="49.794166666666669"/>
    <n v="0"/>
    <n v="3000"/>
    <n v="0"/>
    <n v="1729.29"/>
    <n v="4200"/>
    <n v="41.17"/>
    <n v="1729.29"/>
    <n v="4200"/>
    <n v="41.173571428571428"/>
  </r>
  <r>
    <n v="330"/>
    <x v="329"/>
    <x v="30"/>
    <s v="Pune"/>
    <n v="10205"/>
    <x v="3"/>
    <n v="2214"/>
    <n v="2072"/>
    <n v="2072"/>
    <n v="3325"/>
    <n v="3178"/>
    <n v="3178"/>
    <n v="3070.1"/>
    <n v="2928.3"/>
    <n v="2928.3"/>
    <n v="4349.2"/>
    <n v="4349.2"/>
    <n v="-1"/>
    <n v="9.5989382239382179E-2"/>
    <n v="9.5989382239382179E-2"/>
    <n v="-1"/>
    <n v="-0.2854342353681561"/>
    <n v="-0.2854342353681561"/>
    <n v="-1"/>
    <n v="-0.22450227094218497"/>
    <n v="-0.22450227094218497"/>
    <n v="-0.47786029614641773"/>
    <n v="-0.47786029614641773"/>
    <n v="306.24"/>
    <n v="913.6"/>
    <n v="915"/>
    <n v="706.64"/>
    <n v="1509.3"/>
    <n v="1509.3"/>
    <n v="593.21"/>
    <n v="1412.08"/>
    <n v="1412.08"/>
    <n v="1984.11"/>
    <n v="1984.11"/>
    <n v="-1"/>
    <n v="0.38362521891418555"/>
    <n v="0.38150819672131142"/>
    <n v="-1"/>
    <n v="-0.16247266944941366"/>
    <n v="-0.16247266944941366"/>
    <n v="-1"/>
    <n v="-0.10480992578324175"/>
    <n v="-0.10480992578324175"/>
    <n v="-0.36289822640881808"/>
    <n v="-0.36289822640881808"/>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0.17036907875617546"/>
    <n v="0.16394219653179185"/>
    <n v="-1"/>
    <n v="-0.12229206077988648"/>
    <n v="-0.12451304347826092"/>
    <n v="-1"/>
    <n v="-5.224463668797244E-2"/>
    <n v="-5.224463668797244E-2"/>
    <n v="-0.32199063941546857"/>
    <n v="-0.32199063941546857"/>
    <s v="NA"/>
    <s v="NA"/>
    <n v="422"/>
    <n v="162"/>
    <n v="422"/>
    <n v="162"/>
    <s v="No star"/>
    <s v="No star"/>
    <s v="No star"/>
    <s v="No ODF"/>
    <s v="No ODF"/>
    <s v="No ODF"/>
    <m/>
    <n v="1500"/>
    <n v="0"/>
    <m/>
    <n v="1500"/>
    <n v="0"/>
    <m/>
    <n v="1500"/>
    <n v="0"/>
    <m/>
    <n v="1500"/>
    <n v="0"/>
    <m/>
    <n v="6000"/>
    <n v="0"/>
    <n v="1264.08"/>
    <n v="2400"/>
    <n v="0.52669999999999995"/>
    <x v="325"/>
    <n v="1264.08"/>
    <n v="2400"/>
    <n v="0.52669999999999995"/>
    <x v="325"/>
    <n v="1006.81"/>
    <n v="1800"/>
    <n v="0.55933888888888883"/>
    <x v="325"/>
    <n v="1006.81"/>
    <n v="1800"/>
    <n v="0.55933888888888883"/>
    <x v="325"/>
    <n v="0"/>
    <n v="1800"/>
    <n v="0"/>
    <x v="38"/>
    <n v="0"/>
    <n v="1800"/>
    <n v="0"/>
    <n v="0"/>
    <n v="2270.89"/>
    <n v="6000"/>
    <n v="37.85"/>
    <n v="2270.89"/>
    <n v="6000"/>
    <n v="37.848166666666664"/>
    <n v="0"/>
    <n v="3000"/>
    <n v="0"/>
    <n v="1264.08"/>
    <n v="4200"/>
    <n v="30.1"/>
    <n v="1264.08"/>
    <n v="4200"/>
    <n v="30.097142857142856"/>
  </r>
  <r>
    <n v="331"/>
    <x v="330"/>
    <x v="30"/>
    <s v="Pune"/>
    <n v="27185"/>
    <x v="2"/>
    <n v="2214"/>
    <n v="2072"/>
    <n v="2072"/>
    <n v="3325"/>
    <n v="3178"/>
    <n v="3178"/>
    <n v="3400"/>
    <n v="3298.6"/>
    <n v="3298.6"/>
    <n v="4601.3999999999996"/>
    <n v="4601.3999999999996"/>
    <n v="1.21113369467028"/>
    <n v="1.1565106177606177"/>
    <n v="1.1565106177606177"/>
    <n v="0.47231578947368413"/>
    <n v="0.40600692259282567"/>
    <n v="0.40600692259282567"/>
    <n v="0.43983823529411759"/>
    <n v="0.35460195234341846"/>
    <n v="0.35460195234341846"/>
    <n v="-2.8928152301473397E-2"/>
    <n v="-2.8928152301473397E-2"/>
    <n v="306.24"/>
    <n v="913.6"/>
    <n v="915"/>
    <n v="706.64"/>
    <n v="1509.3"/>
    <n v="1509.3"/>
    <n v="737.03"/>
    <n v="1543.8"/>
    <n v="1543.8"/>
    <n v="2033.9"/>
    <n v="2033.9"/>
    <n v="3.1081504702194356"/>
    <n v="1.114437390542907"/>
    <n v="1.1112021857923498"/>
    <n v="0.78036907053096338"/>
    <n v="0.27989796594447763"/>
    <n v="0.27989796594447763"/>
    <n v="0.70695901116643822"/>
    <n v="0.25129550459904137"/>
    <n v="0.25129550459904137"/>
    <n v="-5.0223708146909921E-2"/>
    <n v="-5.0223708146909921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47479315664002236"/>
    <n v="0.66990990990990984"/>
    <n v="0.66073988439306353"/>
    <n v="0.14728181818181818"/>
    <n v="0.25233416732775987"/>
    <n v="0.24916521739130432"/>
    <n v="0.13191859578628248"/>
    <n v="0.21248491293815783"/>
    <n v="0.21248491293815783"/>
    <n v="-6.2225007507213416E-2"/>
    <n v="-6.2225007507213416E-2"/>
    <n v="6"/>
    <n v="6"/>
    <n v="9"/>
    <n v="8"/>
    <n v="9"/>
    <n v="8"/>
    <s v="3 star"/>
    <s v="3 star"/>
    <s v="3 star"/>
    <s v="ODF++"/>
    <s v="ODF++"/>
    <s v="ODF++"/>
    <n v="1258.08"/>
    <n v="1500"/>
    <n v="83.87"/>
    <n v="1100"/>
    <n v="1500"/>
    <n v="73.33"/>
    <n v="1275.3599999999999"/>
    <n v="1500"/>
    <n v="85.02"/>
    <n v="1262.01"/>
    <n v="1500"/>
    <n v="84.13"/>
    <n v="4895.45"/>
    <n v="6000"/>
    <n v="81.59"/>
    <n v="1931.75"/>
    <n v="2400"/>
    <n v="0.80489583333333337"/>
    <x v="326"/>
    <n v="1931.75"/>
    <n v="2400"/>
    <n v="0.80489583333333337"/>
    <x v="326"/>
    <n v="1436.54"/>
    <n v="1800"/>
    <n v="0.79807777777777777"/>
    <x v="326"/>
    <n v="1436.54"/>
    <n v="1800"/>
    <n v="0.79807777777777777"/>
    <x v="326"/>
    <n v="1100"/>
    <n v="1800"/>
    <n v="0.61111111111111116"/>
    <x v="312"/>
    <n v="1100"/>
    <n v="1800"/>
    <n v="0.61111111111111116"/>
    <n v="0.24617918711632414"/>
    <n v="4468.29"/>
    <n v="6000"/>
    <n v="74.47"/>
    <n v="4468.29"/>
    <n v="6000"/>
    <n v="74.471500000000006"/>
    <n v="2358.08"/>
    <n v="3000"/>
    <n v="78.599999999999994"/>
    <n v="3031.75"/>
    <n v="4200"/>
    <n v="72.180000000000007"/>
    <n v="3031.75"/>
    <n v="4200"/>
    <n v="72.18452380952381"/>
  </r>
  <r>
    <n v="332"/>
    <x v="331"/>
    <x v="30"/>
    <s v="Pune"/>
    <n v="13679"/>
    <x v="3"/>
    <n v="2214"/>
    <n v="2072"/>
    <n v="2072"/>
    <n v="3325"/>
    <n v="3178"/>
    <n v="3178"/>
    <n v="3070.1"/>
    <n v="2928.3"/>
    <n v="2928.3"/>
    <n v="4349.2"/>
    <n v="4349.2"/>
    <n v="-1"/>
    <n v="0.14369208494208496"/>
    <n v="0.14369208494208496"/>
    <n v="-1"/>
    <n v="-0.25433291378225298"/>
    <n v="-0.25433291378225298"/>
    <n v="-1"/>
    <n v="-0.19074889867841413"/>
    <n v="-0.19074889867841413"/>
    <n v="-0.45513427756828839"/>
    <n v="-0.45513427756828839"/>
    <n v="306.24"/>
    <n v="913.6"/>
    <n v="915"/>
    <n v="706.64"/>
    <n v="1509.3"/>
    <n v="1509.3"/>
    <n v="593.21"/>
    <n v="1412.08"/>
    <n v="1412.08"/>
    <n v="1984.11"/>
    <n v="1984.11"/>
    <n v="-1"/>
    <n v="0.50785901926444821"/>
    <n v="0.50555191256830589"/>
    <n v="-1"/>
    <n v="-8.7272245411780316E-2"/>
    <n v="-8.7272245411780316E-2"/>
    <n v="-1"/>
    <n v="-2.4432043510282705E-2"/>
    <n v="-2.4432043510282705E-2"/>
    <n v="-0.30569373673838646"/>
    <n v="-0.30569373673838646"/>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0.15332752106945652"/>
    <n v="0.14699421965317916"/>
    <n v="-1"/>
    <n v="-0.13507222624205595"/>
    <n v="-0.13726086956521741"/>
    <n v="-1"/>
    <n v="-6.6044751532038648E-2"/>
    <n v="-6.6044751532038648E-2"/>
    <n v="-0.33186302569110077"/>
    <n v="-0.33186302569110077"/>
    <s v="NA"/>
    <s v="NA"/>
    <n v="393"/>
    <n v="155"/>
    <n v="393"/>
    <n v="155"/>
    <s v="No star"/>
    <s v="No star"/>
    <s v="No star"/>
    <s v="No ODF"/>
    <s v="No ODF"/>
    <s v="No ODF"/>
    <m/>
    <n v="1500"/>
    <n v="0"/>
    <m/>
    <n v="1500"/>
    <n v="0"/>
    <m/>
    <n v="1500"/>
    <n v="0"/>
    <m/>
    <n v="1500"/>
    <n v="0"/>
    <m/>
    <n v="6000"/>
    <n v="0"/>
    <n v="1377.58"/>
    <n v="2400"/>
    <n v="0.57399166666666668"/>
    <x v="327"/>
    <n v="1377.58"/>
    <n v="2400"/>
    <n v="0.57399166666666668"/>
    <x v="327"/>
    <n v="992.15"/>
    <n v="1800"/>
    <n v="0.55119444444444443"/>
    <x v="327"/>
    <n v="992.15"/>
    <n v="1800"/>
    <n v="0.55119444444444443"/>
    <x v="327"/>
    <n v="0"/>
    <n v="1800"/>
    <n v="0"/>
    <x v="38"/>
    <n v="0"/>
    <n v="1800"/>
    <n v="0"/>
    <n v="0"/>
    <n v="2369.73"/>
    <n v="6000"/>
    <n v="39.5"/>
    <n v="2369.73"/>
    <n v="6000"/>
    <n v="39.4955"/>
    <n v="0"/>
    <n v="3000"/>
    <n v="0"/>
    <n v="1377.58"/>
    <n v="4200"/>
    <n v="32.799999999999997"/>
    <n v="1377.58"/>
    <n v="4200"/>
    <n v="32.799523809523805"/>
  </r>
  <r>
    <n v="333"/>
    <x v="332"/>
    <x v="30"/>
    <s v="Pune"/>
    <n v="28953"/>
    <x v="2"/>
    <n v="2214"/>
    <n v="2072"/>
    <n v="2072"/>
    <n v="3325"/>
    <n v="3178"/>
    <n v="3178"/>
    <n v="3400"/>
    <n v="3298.6"/>
    <n v="3298.6"/>
    <n v="4601.3999999999996"/>
    <n v="4601.3999999999996"/>
    <n v="-1"/>
    <n v="2.8947876447876456E-2"/>
    <n v="2.8947876447876456E-2"/>
    <n v="-1"/>
    <n v="-0.32914411579609815"/>
    <n v="-0.32914411579609815"/>
    <n v="-1"/>
    <n v="-0.35367125447159398"/>
    <n v="-0.35367125447159398"/>
    <n v="-0.53666710131699047"/>
    <n v="-0.53666710131699047"/>
    <n v="306.24"/>
    <n v="913.6"/>
    <n v="915"/>
    <n v="706.64"/>
    <n v="1509.3"/>
    <n v="1509.3"/>
    <n v="737.03"/>
    <n v="1543.8"/>
    <n v="1543.8"/>
    <n v="2033.9"/>
    <n v="2033.9"/>
    <n v="-1"/>
    <n v="0.37353327495621702"/>
    <n v="0.37143169398907094"/>
    <n v="-1"/>
    <n v="-0.16858146160471746"/>
    <n v="-0.16858146160471746"/>
    <n v="-1"/>
    <n v="-0.1871615494235005"/>
    <n v="-0.1871615494235005"/>
    <n v="-0.38302768081026606"/>
    <n v="-0.38302768081026606"/>
    <n v="232.44"/>
    <n v="298.10000000000002"/>
    <n v="295"/>
    <n v="421.09"/>
    <n v="522.70000000000005"/>
    <n v="525"/>
    <n v="433.64"/>
    <n v="570"/>
    <n v="570"/>
    <n v="1100"/>
    <n v="1100"/>
    <n v="-1"/>
    <n v="-1"/>
    <n v="-1"/>
    <n v="-1"/>
    <n v="-1"/>
    <n v="-1"/>
    <n v="-1"/>
    <n v="-1"/>
    <n v="-1"/>
    <n v="-1"/>
    <n v="-1"/>
    <n v="855.72"/>
    <n v="860.25"/>
    <n v="865"/>
    <n v="1100"/>
    <n v="1147.0899999999999"/>
    <n v="1150"/>
    <n v="1114.93"/>
    <n v="1184.79"/>
    <n v="1184.79"/>
    <n v="1531.86"/>
    <n v="1531.86"/>
    <n v="-1"/>
    <n v="1.9610578320255746E-2"/>
    <n v="1.4011560693641624E-2"/>
    <n v="-1"/>
    <n v="-0.23535206479003384"/>
    <n v="-0.23728695652173912"/>
    <n v="-1"/>
    <n v="-0.25968315060052832"/>
    <n v="-0.25968315060052832"/>
    <n v="-0.42741503792774793"/>
    <n v="-0.42741503792774793"/>
    <s v="NA"/>
    <s v="NA"/>
    <n v="222"/>
    <n v="104"/>
    <n v="222"/>
    <n v="104"/>
    <s v="No star"/>
    <s v="No star"/>
    <s v="No star"/>
    <s v="No ODF"/>
    <s v="No ODF"/>
    <s v="No ODF"/>
    <m/>
    <m/>
    <m/>
    <m/>
    <m/>
    <m/>
    <m/>
    <m/>
    <m/>
    <m/>
    <m/>
    <m/>
    <m/>
    <m/>
    <m/>
    <n v="1254.8599999999999"/>
    <n v="2400"/>
    <n v="0.52285833333333331"/>
    <x v="328"/>
    <n v="1254.8599999999999"/>
    <n v="2400"/>
    <n v="0.52285833333333331"/>
    <x v="328"/>
    <n v="877.12"/>
    <n v="1800"/>
    <n v="0.48728888888888888"/>
    <x v="328"/>
    <n v="877.12"/>
    <n v="1800"/>
    <n v="0.48728888888888888"/>
    <x v="328"/>
    <n v="0"/>
    <n v="1800"/>
    <n v="0"/>
    <x v="38"/>
    <n v="0"/>
    <n v="1800"/>
    <n v="0"/>
    <n v="0"/>
    <n v="2131.98"/>
    <n v="6000"/>
    <n v="35.53"/>
    <n v="2131.98"/>
    <n v="6000"/>
    <n v="35.533000000000001"/>
    <n v="0"/>
    <n v="0"/>
    <e v="#DIV/0!"/>
    <n v="1254.8599999999999"/>
    <n v="4200"/>
    <n v="29.88"/>
    <n v="1254.8599999999999"/>
    <n v="4200"/>
    <n v="29.877619047619046"/>
  </r>
  <r>
    <n v="334"/>
    <x v="333"/>
    <x v="30"/>
    <s v="Pune"/>
    <n v="287353"/>
    <x v="0"/>
    <n v="2214"/>
    <n v="2072"/>
    <n v="2072"/>
    <n v="3325"/>
    <n v="3178"/>
    <n v="3178"/>
    <n v="3878.5"/>
    <n v="3782.7"/>
    <n v="3782.7"/>
    <n v="4344.1000000000004"/>
    <n v="4344.1000000000004"/>
    <n v="0.54841463414634151"/>
    <n v="0.72335907335907346"/>
    <n v="0.72335907335907346"/>
    <n v="3.1034586466165429E-2"/>
    <n v="0.12359974826935186"/>
    <n v="0.12359974826935186"/>
    <n v="-0.11610416398092044"/>
    <n v="-5.6018188066724733E-2"/>
    <n v="-5.6018188066724733E-2"/>
    <n v="-0.17801155590340925"/>
    <n v="-0.17801155590340925"/>
    <n v="306.24"/>
    <n v="913.6"/>
    <n v="915"/>
    <n v="706.64"/>
    <n v="1509.3"/>
    <n v="1509.3"/>
    <n v="948.15"/>
    <n v="1786.5"/>
    <n v="1786.5"/>
    <n v="2014.9"/>
    <n v="2014.9"/>
    <n v="1.4163074712643677"/>
    <n v="0.96198555166374777"/>
    <n v="0.95898360655737713"/>
    <n v="4.7166874221668799E-2"/>
    <n v="0.18761677598886906"/>
    <n v="0.18761677598886906"/>
    <n v="-0.21956441491325207"/>
    <n v="3.3417296389588735E-3"/>
    <n v="3.3417296389588735E-3"/>
    <n v="-0.11039257531391139"/>
    <n v="-0.11039257531391139"/>
    <n v="232.44"/>
    <n v="298.10000000000002"/>
    <n v="295"/>
    <n v="421.09"/>
    <n v="522.70000000000005"/>
    <n v="525"/>
    <n v="566.66"/>
    <n v="651.51"/>
    <n v="651.51"/>
    <n v="1020"/>
    <n v="1020"/>
    <n v="0.29065565307176044"/>
    <n v="0.67728950016772882"/>
    <n v="0.69491525423728817"/>
    <n v="-0.2875632287634472"/>
    <n v="-4.3428352783623579E-2"/>
    <n v="-4.7619047619047616E-2"/>
    <n v="-0.47058200684713936"/>
    <n v="-0.23255207134195943"/>
    <n v="-0.23255207134195943"/>
    <n v="-0.50980392156862742"/>
    <n v="-0.50980392156862742"/>
    <n v="855.72"/>
    <n v="860.25"/>
    <n v="865"/>
    <n v="1100"/>
    <n v="1147.0899999999999"/>
    <n v="1150"/>
    <n v="1201.1099999999999"/>
    <n v="1344.7"/>
    <n v="1344.7"/>
    <n v="1496.04"/>
    <n v="1496.04"/>
    <n v="0.52412003926518014"/>
    <n v="0.48599825632083687"/>
    <n v="0.47783815028901727"/>
    <n v="0.18565454545454549"/>
    <n v="0.1144112493352745"/>
    <n v="0.11159130434782602"/>
    <n v="8.5845592826635481E-2"/>
    <n v="-4.9356733843980156E-2"/>
    <n v="-4.9356733843980156E-2"/>
    <n v="-0.14552418384535176"/>
    <n v="-0.14552418384535176"/>
    <n v="89"/>
    <n v="33"/>
    <n v="76"/>
    <n v="24"/>
    <n v="76"/>
    <n v="24"/>
    <s v="No star"/>
    <s v="No star"/>
    <s v="No star"/>
    <s v="ODF+"/>
    <s v="ODF++"/>
    <s v="ODF++"/>
    <n v="739.97"/>
    <n v="1500"/>
    <n v="49.33"/>
    <n v="300"/>
    <n v="1500"/>
    <n v="20"/>
    <n v="1084"/>
    <n v="1500"/>
    <n v="72.27"/>
    <n v="1304.22"/>
    <n v="1500"/>
    <n v="86.95"/>
    <n v="3428.19"/>
    <n v="6000"/>
    <n v="57.14"/>
    <n v="1792.47"/>
    <n v="2400"/>
    <n v="0.74686249999999998"/>
    <x v="329"/>
    <n v="1792.47"/>
    <n v="2400"/>
    <n v="0.74686249999999998"/>
    <x v="329"/>
    <n v="1278.33"/>
    <n v="1800"/>
    <n v="0.71018333333333328"/>
    <x v="329"/>
    <n v="1278.33"/>
    <n v="1800"/>
    <n v="0.71018333333333328"/>
    <x v="329"/>
    <n v="500"/>
    <n v="1800"/>
    <n v="0.27777777777777779"/>
    <x v="313"/>
    <n v="500"/>
    <n v="1800"/>
    <n v="0.27777777777777779"/>
    <n v="0.14002464433740339"/>
    <n v="3570.8"/>
    <n v="6000"/>
    <n v="59.51"/>
    <n v="3570.8"/>
    <n v="6000"/>
    <n v="59.513333333333343"/>
    <n v="1039.97"/>
    <n v="3000"/>
    <n v="34.67"/>
    <n v="2292.4699999999998"/>
    <n v="4200"/>
    <n v="54.58"/>
    <n v="2292.4699999999998"/>
    <n v="4200"/>
    <n v="54.58261904761904"/>
  </r>
  <r>
    <n v="335"/>
    <x v="334"/>
    <x v="30"/>
    <s v="Pune"/>
    <n v="48510"/>
    <x v="2"/>
    <n v="2214"/>
    <n v="2072"/>
    <n v="2072"/>
    <n v="3325"/>
    <n v="3178"/>
    <n v="3178"/>
    <n v="3400"/>
    <n v="3298.6"/>
    <n v="3298.6"/>
    <n v="4601.3999999999996"/>
    <n v="4601.3999999999996"/>
    <n v="0.6044670280036134"/>
    <n v="0.61126447876447876"/>
    <n v="0.61126447876447876"/>
    <n v="6.835789473684209E-2"/>
    <n v="5.051604782882315E-2"/>
    <n v="5.051604782882315E-2"/>
    <n v="4.4791176470588223E-2"/>
    <n v="1.2108167101194464E-2"/>
    <n v="1.2108167101194464E-2"/>
    <n v="-0.27445125396618414"/>
    <n v="-0.27445125396618414"/>
    <n v="306.24"/>
    <n v="913.6"/>
    <n v="915"/>
    <n v="706.64"/>
    <n v="1509.3"/>
    <n v="1509.3"/>
    <n v="737.03"/>
    <n v="1543.8"/>
    <n v="1543.8"/>
    <n v="2033.9"/>
    <n v="2033.9"/>
    <n v="1.7614289446185996"/>
    <n v="0.90178415061295969"/>
    <n v="0.89887431693989073"/>
    <n v="0.19673383901279293"/>
    <n v="0.15117604187371633"/>
    <n v="0.15117604187371633"/>
    <n v="0.14738884441610248"/>
    <n v="0.12545018784816692"/>
    <n v="0.12545018784816692"/>
    <n v="-0.1457446285461429"/>
    <n v="-0.1457446285461429"/>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17039452157247692"/>
    <n v="0.27994187736123211"/>
    <n v="0.27291329479768778"/>
    <n v="-8.9518181818181844E-2"/>
    <n v="-4.0118909588611168E-2"/>
    <n v="-4.2547826086956578E-2"/>
    <n v="-0.10171042128205365"/>
    <n v="-7.0662311464478961E-2"/>
    <n v="-7.0662311464478961E-2"/>
    <n v="-0.28122021594662699"/>
    <n v="-0.28122021594662699"/>
    <n v="51"/>
    <n v="41"/>
    <n v="70"/>
    <n v="58"/>
    <n v="70"/>
    <n v="58"/>
    <s v="No star"/>
    <s v="No star"/>
    <s v="No star"/>
    <s v="ODF++"/>
    <s v="ODF++"/>
    <s v="ODF++"/>
    <n v="845.66"/>
    <n v="1500"/>
    <n v="56.38"/>
    <n v="500"/>
    <n v="1500"/>
    <n v="33.33"/>
    <n v="1205.1099999999999"/>
    <n v="1500"/>
    <n v="80.34"/>
    <n v="1001.53"/>
    <n v="1500"/>
    <n v="66.77"/>
    <n v="3552.29"/>
    <n v="6000"/>
    <n v="59.2"/>
    <n v="1737.47"/>
    <n v="2400"/>
    <n v="0.7239458333333334"/>
    <x v="330"/>
    <n v="1737.47"/>
    <n v="2400"/>
    <n v="0.7239458333333334"/>
    <x v="330"/>
    <n v="1101.07"/>
    <n v="1800"/>
    <n v="0.6117055555555555"/>
    <x v="330"/>
    <n v="1101.07"/>
    <n v="1800"/>
    <n v="0.6117055555555555"/>
    <x v="330"/>
    <n v="500"/>
    <n v="1800"/>
    <n v="0.27777777777777779"/>
    <x v="314"/>
    <n v="500"/>
    <n v="1800"/>
    <n v="0.27777777777777779"/>
    <n v="0.14976606540583609"/>
    <n v="3338.54"/>
    <n v="6000"/>
    <n v="55.64"/>
    <n v="3338.54"/>
    <n v="6000"/>
    <n v="55.64233333333334"/>
    <n v="1345.66"/>
    <n v="3000"/>
    <n v="44.86"/>
    <n v="2237.4699999999998"/>
    <n v="4200"/>
    <n v="53.27"/>
    <n v="2237.4699999999998"/>
    <n v="4200"/>
    <n v="53.273095238095237"/>
  </r>
  <r>
    <n v="336"/>
    <x v="335"/>
    <x v="30"/>
    <s v="Pune"/>
    <n v="34106"/>
    <x v="2"/>
    <n v="2214"/>
    <n v="2072"/>
    <n v="2072"/>
    <n v="3325"/>
    <n v="3178"/>
    <n v="3178"/>
    <n v="3400"/>
    <n v="3298.6"/>
    <n v="3298.6"/>
    <n v="4601.3999999999996"/>
    <n v="4601.3999999999996"/>
    <n v="1.241675700090334"/>
    <n v="1.0422104247104247"/>
    <n v="1.0422104247104247"/>
    <n v="0.49265263157894729"/>
    <n v="0.3314852108244179"/>
    <n v="0.3314852108244179"/>
    <n v="0.45972647058823518"/>
    <n v="0.28280482628994125"/>
    <n v="0.28280482628994125"/>
    <n v="-8.0397270395966364E-2"/>
    <n v="-8.0397270395966364E-2"/>
    <n v="306.24"/>
    <n v="913.6"/>
    <n v="915"/>
    <n v="706.64"/>
    <n v="1509.3"/>
    <n v="1509.3"/>
    <n v="737.03"/>
    <n v="1543.8"/>
    <n v="1543.8"/>
    <n v="2033.9"/>
    <n v="2033.9"/>
    <n v="2.949092215256008"/>
    <n v="1.1167359894921189"/>
    <n v="1.1134972677595627"/>
    <n v="0.71143722404619025"/>
    <n v="0.2812893394288743"/>
    <n v="0.2812893394288743"/>
    <n v="0.64086943543682062"/>
    <n v="0.25265578442803471"/>
    <n v="0.25265578442803471"/>
    <n v="-4.9191209007325917E-2"/>
    <n v="-4.9191209007325917E-2"/>
    <n v="232.44"/>
    <n v="298.10000000000002"/>
    <n v="295"/>
    <n v="421.09"/>
    <n v="522.70000000000005"/>
    <n v="525"/>
    <n v="433.64"/>
    <n v="570"/>
    <n v="570"/>
    <n v="1100"/>
    <n v="1100"/>
    <n v="3.7324040612631215"/>
    <n v="1.3482053002348204"/>
    <n v="1.3728813559322033"/>
    <n v="1.6122681612006937"/>
    <n v="0.33920030610292701"/>
    <n v="0.33333333333333331"/>
    <n v="1.5366663591919565"/>
    <n v="0.22807017543859648"/>
    <n v="0.22807017543859648"/>
    <n v="-0.36363636363636365"/>
    <n v="-0.36363636363636365"/>
    <n v="855.72"/>
    <n v="860.25"/>
    <n v="865"/>
    <n v="1100"/>
    <n v="1147.0899999999999"/>
    <n v="1150"/>
    <n v="1114.93"/>
    <n v="1184.79"/>
    <n v="1184.79"/>
    <n v="1531.86"/>
    <n v="1531.86"/>
    <n v="0.42579348384985732"/>
    <n v="0.85714617843650087"/>
    <n v="0.84694797687861256"/>
    <n v="0.1091636363636363"/>
    <n v="0.39275035088789895"/>
    <n v="0.38922608695652167"/>
    <n v="9.4310853596189764E-2"/>
    <n v="0.34843305564699223"/>
    <n v="0.34843305564699223"/>
    <n v="4.2921676915645038E-2"/>
    <n v="4.2921676915645038E-2"/>
    <n v="3"/>
    <n v="3"/>
    <n v="15"/>
    <n v="14"/>
    <n v="15"/>
    <n v="14"/>
    <s v="3 star"/>
    <s v="1 star"/>
    <s v="1 star"/>
    <s v="ODF++"/>
    <s v="ODF++"/>
    <s v="ODF++"/>
    <n v="1209.3699999999999"/>
    <n v="1500"/>
    <n v="80.62"/>
    <n v="1100"/>
    <n v="1500"/>
    <n v="73.33"/>
    <n v="1433.62"/>
    <n v="1500"/>
    <n v="95.57"/>
    <n v="1220.08"/>
    <n v="1500"/>
    <n v="81.34"/>
    <n v="4963.07"/>
    <n v="6000"/>
    <n v="82.72"/>
    <n v="1933.85"/>
    <n v="2400"/>
    <n v="0.80577083333333333"/>
    <x v="331"/>
    <n v="1933.85"/>
    <n v="2400"/>
    <n v="0.80577083333333333"/>
    <x v="331"/>
    <n v="1597.61"/>
    <n v="1800"/>
    <n v="0.88756111111111102"/>
    <x v="331"/>
    <n v="1597.61"/>
    <n v="1800"/>
    <n v="0.88756111111111102"/>
    <x v="331"/>
    <n v="700"/>
    <n v="1800"/>
    <n v="0.3888888888888889"/>
    <x v="315"/>
    <n v="700"/>
    <n v="1800"/>
    <n v="0.3888888888888889"/>
    <n v="0.16542753564963394"/>
    <n v="4231.46"/>
    <n v="6000"/>
    <n v="70.52"/>
    <n v="4231.46"/>
    <n v="6000"/>
    <n v="70.524333333333331"/>
    <n v="2309.37"/>
    <n v="3000"/>
    <n v="76.98"/>
    <n v="2633.85"/>
    <n v="4200"/>
    <n v="62.71"/>
    <n v="2633.85"/>
    <n v="4200"/>
    <n v="62.710714285714289"/>
  </r>
  <r>
    <n v="337"/>
    <x v="336"/>
    <x v="30"/>
    <s v="Pune"/>
    <n v="549236"/>
    <x v="0"/>
    <n v="2214"/>
    <n v="2072"/>
    <n v="2072"/>
    <n v="3325"/>
    <n v="3178"/>
    <n v="3178"/>
    <n v="3878.5"/>
    <n v="3782.7"/>
    <n v="3782.7"/>
    <n v="4344.1000000000004"/>
    <n v="4344.1000000000004"/>
    <n v="0.93059620596205972"/>
    <n v="0.9619932432432432"/>
    <n v="0.9619932432432432"/>
    <n v="0.28551578947368428"/>
    <n v="0.2791850220264317"/>
    <n v="0.2791850220264317"/>
    <n v="0.10206007477117446"/>
    <n v="7.4695323446215711E-2"/>
    <n v="7.4695323446215711E-2"/>
    <n v="-6.4190511268156891E-2"/>
    <n v="-6.4190511268156891E-2"/>
    <n v="306.24"/>
    <n v="913.6"/>
    <n v="915"/>
    <n v="706.64"/>
    <n v="1509.3"/>
    <n v="1509.3"/>
    <n v="948.15"/>
    <n v="1786.5"/>
    <n v="1786.5"/>
    <n v="2014.9"/>
    <n v="2014.9"/>
    <n v="3.0128004179728318"/>
    <n v="1.2887149737302976"/>
    <n v="1.2852131147540982"/>
    <n v="0.73904675648137685"/>
    <n v="0.38539057841383412"/>
    <n v="0.38539057841383412"/>
    <n v="0.29608184359014939"/>
    <n v="0.17042821158690166"/>
    <n v="0.17042821158690166"/>
    <n v="3.7753734676658747E-2"/>
    <n v="3.7753734676658747E-2"/>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0.498691160660029"/>
    <n v="0.71378087765184539"/>
    <n v="0.70436994219653171"/>
    <n v="0.16587272727272731"/>
    <n v="0.28523481156666003"/>
    <n v="0.28198260869565217"/>
    <n v="6.7729017325640573E-2"/>
    <n v="9.6363501152673406E-2"/>
    <n v="9.6363501152673406E-2"/>
    <n v="-1.4545065639956145E-2"/>
    <n v="-1.4545065639956145E-2"/>
    <n v="32"/>
    <n v="8"/>
    <n v="35"/>
    <n v="10"/>
    <n v="35"/>
    <n v="10"/>
    <s v="No star"/>
    <s v="No star"/>
    <s v="No star"/>
    <s v="ODF++"/>
    <s v="ODF++"/>
    <s v="ODF++"/>
    <n v="1228.8800000000001"/>
    <n v="1500"/>
    <n v="81.93"/>
    <n v="500"/>
    <n v="1500"/>
    <n v="33.33"/>
    <n v="1263"/>
    <n v="1500"/>
    <n v="84.2"/>
    <n v="1282.46"/>
    <n v="1500"/>
    <n v="85.5"/>
    <n v="4274.34"/>
    <n v="6000"/>
    <n v="71.239999999999995"/>
    <n v="2090.9699999999998"/>
    <n v="2400"/>
    <n v="0.87123749999999989"/>
    <x v="332"/>
    <n v="2090.9699999999998"/>
    <n v="2400"/>
    <n v="0.87123749999999989"/>
    <x v="332"/>
    <n v="1474.28"/>
    <n v="1800"/>
    <n v="0.81904444444444446"/>
    <x v="332"/>
    <n v="1474.28"/>
    <n v="1800"/>
    <n v="0.81904444444444446"/>
    <x v="332"/>
    <n v="500"/>
    <n v="1800"/>
    <n v="0.27777777777777779"/>
    <x v="316"/>
    <n v="500"/>
    <n v="1800"/>
    <n v="0.27777777777777779"/>
    <n v="0.12299366582620995"/>
    <n v="4065.25"/>
    <n v="6000"/>
    <n v="67.75"/>
    <n v="4065.25"/>
    <n v="6000"/>
    <n v="67.754166666666677"/>
    <n v="1728.88"/>
    <n v="3000"/>
    <n v="57.63"/>
    <n v="2590.9699999999998"/>
    <n v="4200"/>
    <n v="61.69"/>
    <n v="2590.9699999999998"/>
    <n v="4200"/>
    <n v="61.689761904761895"/>
  </r>
  <r>
    <n v="338"/>
    <x v="337"/>
    <x v="30"/>
    <s v="Pune"/>
    <n v="22372"/>
    <x v="3"/>
    <n v="2214"/>
    <n v="2072"/>
    <n v="2072"/>
    <n v="3325"/>
    <n v="3178"/>
    <n v="3178"/>
    <n v="3070.1"/>
    <n v="2928.3"/>
    <n v="2928.3"/>
    <n v="4349.2"/>
    <n v="4349.2"/>
    <n v="0.72290424570912382"/>
    <n v="0.98051640926640937"/>
    <n v="0.98051640926640937"/>
    <n v="0.147221052631579"/>
    <n v="0.2912617998741347"/>
    <n v="0.2912617998741347"/>
    <n v="0.24247092928569114"/>
    <n v="0.40136939521223913"/>
    <n v="0.40136939521223913"/>
    <n v="-5.6463257610594987E-2"/>
    <n v="-5.6463257610594987E-2"/>
    <n v="306.24"/>
    <n v="913.6"/>
    <n v="915"/>
    <n v="706.64"/>
    <n v="1509.3"/>
    <n v="1509.3"/>
    <n v="593.21"/>
    <n v="1412.08"/>
    <n v="1412.08"/>
    <n v="1984.11"/>
    <n v="1984.11"/>
    <n v="2.0684757053291536"/>
    <n v="0.89620183887915916"/>
    <n v="0.89330054644808732"/>
    <n v="0.32980018113891102"/>
    <n v="0.14779699198303844"/>
    <n v="0.14779699198303844"/>
    <n v="0.58407646533268154"/>
    <n v="0.22682142654807091"/>
    <n v="0.22682142654807091"/>
    <n v="-0.12687804607607442"/>
    <n v="-0.12687804607607442"/>
    <n v="232.44"/>
    <n v="298.10000000000002"/>
    <n v="295"/>
    <n v="421.09"/>
    <n v="522.70000000000005"/>
    <n v="525"/>
    <n v="365.77"/>
    <n v="453.88"/>
    <n v="453.88"/>
    <n v="1100"/>
    <n v="1100"/>
    <n v="2.0115298571674409"/>
    <n v="2.6900369003690034"/>
    <n v="2.7288135593220337"/>
    <n v="0.6623524662186232"/>
    <n v="1.1044576238760282"/>
    <n v="1.0952380952380953"/>
    <n v="0.91377094895699496"/>
    <n v="1.4235480743808937"/>
    <n v="1.4235480743808937"/>
    <n v="0"/>
    <n v="0"/>
    <n v="855.72"/>
    <n v="860.25"/>
    <n v="865"/>
    <n v="1100"/>
    <n v="1147.0899999999999"/>
    <n v="1150"/>
    <n v="1056.55"/>
    <n v="1062.31"/>
    <n v="1062.31"/>
    <n v="1484.95"/>
    <n v="1484.95"/>
    <n v="0.32590099565278347"/>
    <n v="0.47777971519907003"/>
    <n v="0.46966473988439306"/>
    <n v="3.1454545454545374E-2"/>
    <n v="0.10824782711034014"/>
    <n v="0.10544347826086956"/>
    <n v="7.3872509583076951E-2"/>
    <n v="0.19669399704417737"/>
    <n v="0.19669399704417737"/>
    <n v="-0.14390383514596455"/>
    <n v="-0.14390383514596455"/>
    <n v="36"/>
    <n v="27"/>
    <n v="15"/>
    <n v="14"/>
    <n v="15"/>
    <n v="14"/>
    <s v="1 star"/>
    <s v="3 star"/>
    <s v="3 star"/>
    <s v="ODF++"/>
    <s v="ODF++"/>
    <s v="ODF++"/>
    <n v="939.69"/>
    <n v="1500"/>
    <n v="62.65"/>
    <n v="700"/>
    <n v="1500"/>
    <n v="46.67"/>
    <n v="1040.22"/>
    <n v="1500"/>
    <n v="69.349999999999994"/>
    <n v="1134.5999999999999"/>
    <n v="1500"/>
    <n v="75.64"/>
    <n v="3814.51"/>
    <n v="6000"/>
    <n v="63.58"/>
    <n v="1732.37"/>
    <n v="2400"/>
    <n v="0.72182083333333324"/>
    <x v="333"/>
    <n v="1732.37"/>
    <n v="2400"/>
    <n v="0.72182083333333324"/>
    <x v="333"/>
    <n v="1271.26"/>
    <n v="1800"/>
    <n v="0.70625555555555553"/>
    <x v="333"/>
    <n v="1271.26"/>
    <n v="1800"/>
    <n v="0.70625555555555553"/>
    <x v="333"/>
    <n v="1100"/>
    <n v="1800"/>
    <n v="0.61111111111111116"/>
    <x v="317"/>
    <n v="1100"/>
    <n v="1800"/>
    <n v="0.61111111111111116"/>
    <n v="0.26805535586785356"/>
    <n v="4103.63"/>
    <n v="6000"/>
    <n v="68.39"/>
    <n v="4103.63"/>
    <n v="6000"/>
    <n v="68.393833333333333"/>
    <n v="1639.69"/>
    <n v="3000"/>
    <n v="54.66"/>
    <n v="2832.37"/>
    <n v="4200"/>
    <n v="67.44"/>
    <n v="2832.37"/>
    <n v="4200"/>
    <n v="67.437380952380948"/>
  </r>
  <r>
    <n v="339"/>
    <x v="338"/>
    <x v="30"/>
    <s v="Pune"/>
    <n v="5339"/>
    <x v="3"/>
    <n v="2214"/>
    <n v="2072"/>
    <n v="2072"/>
    <n v="3325"/>
    <n v="3178"/>
    <n v="3178"/>
    <n v="3070.1"/>
    <n v="2928.3"/>
    <n v="2928.3"/>
    <n v="4349.2"/>
    <n v="4349.2"/>
    <n v="0.8374345076784101"/>
    <n v="1.0235810810810808"/>
    <n v="1.0235810810810808"/>
    <n v="0.22348270676691728"/>
    <n v="0.31933920704845803"/>
    <n v="0.31933920704845803"/>
    <n v="0.32506433015211234"/>
    <n v="0.43184099989755126"/>
    <n v="0.43184099989755126"/>
    <n v="-3.5946840798307768E-2"/>
    <n v="-3.5946840798307768E-2"/>
    <n v="306.24"/>
    <n v="913.6"/>
    <n v="915"/>
    <n v="706.64"/>
    <n v="1509.3"/>
    <n v="1509.3"/>
    <n v="593.21"/>
    <n v="1412.08"/>
    <n v="1412.08"/>
    <n v="1984.11"/>
    <n v="1984.11"/>
    <n v="2.6734260710553817"/>
    <n v="1.1741352889667251"/>
    <n v="1.1708087431693988"/>
    <n v="0.59197045171515916"/>
    <n v="0.31603392301066724"/>
    <n v="0.31603392301066724"/>
    <n v="0.8963773368621567"/>
    <n v="0.40664126678375168"/>
    <n v="0.40664126678375168"/>
    <n v="1.09872940512374E-3"/>
    <n v="1.09872940512374E-3"/>
    <n v="232.44"/>
    <n v="298.10000000000002"/>
    <n v="295"/>
    <n v="421.09"/>
    <n v="522.70000000000005"/>
    <n v="525"/>
    <n v="365.77"/>
    <n v="453.88"/>
    <n v="453.88"/>
    <n v="1100"/>
    <n v="1100"/>
    <n v="0.72087420409568059"/>
    <n v="1.3482053002348204"/>
    <n v="1.3728813559322033"/>
    <n v="-5.0084305017929605E-2"/>
    <n v="0.33920030610292701"/>
    <n v="0.33333333333333331"/>
    <n v="9.3583399403997097E-2"/>
    <n v="0.54225786551511412"/>
    <n v="0.54225786551511412"/>
    <n v="-0.36363636363636365"/>
    <n v="-0.36363636363636365"/>
    <n v="855.72"/>
    <n v="860.25"/>
    <n v="865"/>
    <n v="1100"/>
    <n v="1147.0899999999999"/>
    <n v="1150"/>
    <n v="1056.55"/>
    <n v="1062.31"/>
    <n v="1062.31"/>
    <n v="1484.95"/>
    <n v="1484.95"/>
    <n v="0.51243397372972466"/>
    <n v="0.75130485324033702"/>
    <n v="0.74168786127167619"/>
    <n v="0.17656363636363639"/>
    <n v="0.31337558517640296"/>
    <n v="0.31005217391304341"/>
    <n v="0.22494912687520713"/>
    <n v="0.4181924297050767"/>
    <n v="0.4181924297050767"/>
    <n v="1.4552678541364961E-2"/>
    <n v="1.4552678541364961E-2"/>
    <n v="20"/>
    <n v="15"/>
    <n v="10"/>
    <n v="9"/>
    <n v="10"/>
    <n v="9"/>
    <s v="1 star"/>
    <s v="1 star"/>
    <s v="1 star"/>
    <s v="ODF"/>
    <s v="ODF++"/>
    <s v="ODF++"/>
    <n v="1124.95"/>
    <n v="1500"/>
    <n v="75"/>
    <n v="400"/>
    <n v="1500"/>
    <n v="26.67"/>
    <n v="1248.9100000000001"/>
    <n v="1500"/>
    <n v="83.26"/>
    <n v="1294.22"/>
    <n v="1500"/>
    <n v="86.28"/>
    <n v="4068.08"/>
    <n v="6000"/>
    <n v="67.8"/>
    <n v="1986.29"/>
    <n v="2400"/>
    <n v="0.82762083333333336"/>
    <x v="334"/>
    <n v="1986.29"/>
    <n v="2400"/>
    <n v="0.82762083333333336"/>
    <x v="334"/>
    <n v="1506.56"/>
    <n v="1800"/>
    <n v="0.83697777777777771"/>
    <x v="334"/>
    <n v="1506.56"/>
    <n v="1800"/>
    <n v="0.83697777777777771"/>
    <x v="334"/>
    <n v="700"/>
    <n v="1800"/>
    <n v="0.3888888888888889"/>
    <x v="318"/>
    <n v="700"/>
    <n v="1800"/>
    <n v="0.3888888888888889"/>
    <n v="0.1669504824868944"/>
    <n v="4192.8599999999997"/>
    <n v="6000"/>
    <n v="69.88"/>
    <n v="4192.8599999999997"/>
    <n v="6000"/>
    <n v="69.881"/>
    <n v="1524.95"/>
    <n v="3000"/>
    <n v="50.83"/>
    <n v="2686.29"/>
    <n v="4200"/>
    <n v="63.96"/>
    <n v="2686.29"/>
    <n v="4200"/>
    <n v="63.95928571428572"/>
  </r>
  <r>
    <n v="340"/>
    <x v="339"/>
    <x v="30"/>
    <s v="Pune"/>
    <n v="11194"/>
    <x v="3"/>
    <n v="2214"/>
    <n v="2072"/>
    <n v="2072"/>
    <n v="3325"/>
    <n v="3178"/>
    <n v="3178"/>
    <n v="3070.1"/>
    <n v="2928.3"/>
    <n v="2928.3"/>
    <n v="4349.2"/>
    <n v="4349.2"/>
    <n v="1.1393947606142727"/>
    <n v="1.1525675675675675"/>
    <n v="1.1525675675675675"/>
    <n v="0.42454736842105262"/>
    <n v="0.40343612334801759"/>
    <n v="0.40343612334801759"/>
    <n v="0.54282270935800137"/>
    <n v="0.5231089710753678"/>
    <n v="0.5231089710753678"/>
    <n v="2.5503540881081595E-2"/>
    <n v="2.5503540881081595E-2"/>
    <n v="306.24"/>
    <n v="913.6"/>
    <n v="915"/>
    <n v="706.64"/>
    <n v="1509.3"/>
    <n v="1509.3"/>
    <n v="593.21"/>
    <n v="1412.08"/>
    <n v="1412.08"/>
    <n v="1984.11"/>
    <n v="1984.11"/>
    <n v="3.182242685475444"/>
    <n v="1.1381457968476356"/>
    <n v="1.1348743169398907"/>
    <n v="0.8124787727838787"/>
    <n v="0.29424898959782692"/>
    <n v="0.29424898959782692"/>
    <n v="1.1590499148699447"/>
    <n v="0.38335646705569104"/>
    <n v="0.38335646705569104"/>
    <n v="-1.5472932448301667E-2"/>
    <n v="-1.5472932448301667E-2"/>
    <n v="232.44"/>
    <n v="298.10000000000002"/>
    <n v="295"/>
    <n v="421.09"/>
    <n v="522.70000000000005"/>
    <n v="525"/>
    <n v="365.77"/>
    <n v="453.88"/>
    <n v="453.88"/>
    <n v="1100"/>
    <n v="1100"/>
    <n v="2.871966959215281"/>
    <n v="2.6900369003690034"/>
    <n v="2.7288135593220337"/>
    <n v="1.1373103137096583"/>
    <n v="1.1044576238760282"/>
    <n v="1.0952380952380953"/>
    <n v="1.4605626486589935"/>
    <n v="1.4235480743808937"/>
    <n v="1.4235480743808937"/>
    <n v="0"/>
    <n v="0"/>
    <n v="855.72"/>
    <n v="860.25"/>
    <n v="865"/>
    <n v="1100"/>
    <n v="1147.0899999999999"/>
    <n v="1150"/>
    <n v="1056.55"/>
    <n v="1062.31"/>
    <n v="1062.31"/>
    <n v="1484.95"/>
    <n v="1484.95"/>
    <n v="0.50697658112466681"/>
    <n v="0.63524556814879396"/>
    <n v="0.62626589595375726"/>
    <n v="0.17231818181818179"/>
    <n v="0.22633795081467029"/>
    <n v="0.22323478260869567"/>
    <n v="0.22052908049784678"/>
    <n v="0.3242085643550377"/>
    <n v="0.3242085643550377"/>
    <n v="-5.268190848176707E-2"/>
    <n v="-5.268190848176707E-2"/>
    <n v="5"/>
    <n v="5"/>
    <n v="3"/>
    <n v="3"/>
    <n v="3"/>
    <n v="3"/>
    <s v="3 star"/>
    <s v="3 star"/>
    <s v="3 star"/>
    <s v="ODF+"/>
    <s v="ODF++"/>
    <s v="ODF++"/>
    <n v="1280.77"/>
    <n v="1500"/>
    <n v="85.38"/>
    <n v="900"/>
    <n v="1500"/>
    <n v="60"/>
    <n v="1266.3"/>
    <n v="1500"/>
    <n v="84.42"/>
    <n v="1289.55"/>
    <n v="1500"/>
    <n v="85.97"/>
    <n v="4736.62"/>
    <n v="6000"/>
    <n v="78.94"/>
    <n v="1953.41"/>
    <n v="2400"/>
    <n v="0.81392083333333332"/>
    <x v="335"/>
    <n v="1953.41"/>
    <n v="2400"/>
    <n v="0.81392083333333332"/>
    <x v="335"/>
    <n v="1406.72"/>
    <n v="1800"/>
    <n v="0.78151111111111116"/>
    <x v="335"/>
    <n v="1406.72"/>
    <n v="1800"/>
    <n v="0.78151111111111116"/>
    <x v="335"/>
    <n v="1100"/>
    <n v="1800"/>
    <n v="0.61111111111111116"/>
    <x v="319"/>
    <n v="1100"/>
    <n v="1800"/>
    <n v="0.61111111111111116"/>
    <n v="0.24663013551204901"/>
    <n v="4460.12"/>
    <n v="6000"/>
    <n v="74.34"/>
    <n v="4460.12"/>
    <n v="6000"/>
    <n v="74.335333333333324"/>
    <n v="2180.77"/>
    <n v="3000"/>
    <n v="72.69"/>
    <n v="3053.41"/>
    <n v="4200"/>
    <n v="72.7"/>
    <n v="3053.41"/>
    <n v="4200"/>
    <n v="72.700238095238092"/>
  </r>
  <r>
    <n v="341"/>
    <x v="340"/>
    <x v="30"/>
    <s v="Pune"/>
    <n v="3121"/>
    <x v="3"/>
    <n v="2214"/>
    <n v="2072"/>
    <n v="2072"/>
    <n v="3325"/>
    <n v="3178"/>
    <n v="3178"/>
    <n v="3070.1"/>
    <n v="2928.3"/>
    <n v="2928.3"/>
    <n v="4349.2"/>
    <n v="4349.2"/>
    <n v="1.312981029810298"/>
    <n v="1.2069980694980693"/>
    <n v="1.2069980694980693"/>
    <n v="0.54013233082706757"/>
    <n v="0.43892385147891744"/>
    <n v="0.43892385147891744"/>
    <n v="0.66800429953421703"/>
    <n v="0.56162278455076298"/>
    <n v="0.56162278455076298"/>
    <n v="5.1434746620068021E-2"/>
    <n v="5.1434746620068021E-2"/>
    <n v="306.24"/>
    <n v="913.6"/>
    <n v="915"/>
    <n v="706.64"/>
    <n v="1509.3"/>
    <n v="1509.3"/>
    <n v="593.21"/>
    <n v="1412.08"/>
    <n v="1412.08"/>
    <n v="1984.11"/>
    <n v="1984.11"/>
    <n v="3.2045454545454541"/>
    <n v="1.0816440455341505"/>
    <n v="1.0784590163934427"/>
    <n v="0.82214423185780583"/>
    <n v="0.26004770423375073"/>
    <n v="0.26004770423375073"/>
    <n v="1.1705635441074826"/>
    <n v="0.3468004645629143"/>
    <n v="0.3468004645629143"/>
    <n v="-4.1489635151276863E-2"/>
    <n v="-4.1489635151276863E-2"/>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n v="1.4235480743808937"/>
    <n v="0"/>
    <n v="0"/>
    <n v="855.72"/>
    <n v="860.25"/>
    <n v="865"/>
    <n v="1100"/>
    <n v="1147.0899999999999"/>
    <n v="1150"/>
    <n v="1056.55"/>
    <n v="1062.31"/>
    <n v="1062.31"/>
    <n v="1484.95"/>
    <n v="1484.95"/>
    <n v="0.57684756696115536"/>
    <n v="0.82632955536181329"/>
    <n v="0.81630057803468192"/>
    <n v="0.22667272727272719"/>
    <n v="0.36963969697233873"/>
    <n v="0.36617391304347818"/>
    <n v="0.27711892480242295"/>
    <n v="0.47894682343195488"/>
    <n v="0.47894682343195488"/>
    <n v="5.8015421394659657E-2"/>
    <n v="5.8015421394659657E-2"/>
    <n v="1"/>
    <n v="1"/>
    <n v="2"/>
    <n v="2"/>
    <n v="2"/>
    <n v="2"/>
    <s v="3 star"/>
    <s v="3 star"/>
    <s v="3 star"/>
    <s v="ODF++"/>
    <s v="ODF++"/>
    <s v="ODF++"/>
    <n v="1287.5999999999999"/>
    <n v="1500"/>
    <n v="85.84"/>
    <n v="1100"/>
    <n v="1500"/>
    <n v="73.33"/>
    <n v="1384"/>
    <n v="1500"/>
    <n v="92.27"/>
    <n v="1349.34"/>
    <n v="1500"/>
    <n v="89.96"/>
    <n v="5120.9399999999996"/>
    <n v="6000"/>
    <n v="85.35"/>
    <n v="1901.79"/>
    <n v="2400"/>
    <n v="0.79241249999999996"/>
    <x v="336"/>
    <n v="1901.79"/>
    <n v="2400"/>
    <n v="0.79241249999999996"/>
    <x v="336"/>
    <n v="1571.1"/>
    <n v="1800"/>
    <n v="0.87283333333333324"/>
    <x v="336"/>
    <n v="1571.1"/>
    <n v="1800"/>
    <n v="0.87283333333333324"/>
    <x v="336"/>
    <n v="1100"/>
    <n v="1800"/>
    <n v="0.61111111111111116"/>
    <x v="320"/>
    <n v="1100"/>
    <n v="1800"/>
    <n v="0.61111111111111116"/>
    <n v="0.24054757374969934"/>
    <n v="4572.8999999999996"/>
    <n v="6000"/>
    <n v="76.22"/>
    <n v="4572.8999999999996"/>
    <n v="6000"/>
    <n v="76.215000000000003"/>
    <n v="2387.6"/>
    <n v="3000"/>
    <n v="79.59"/>
    <n v="3001.79"/>
    <n v="4200"/>
    <n v="71.47"/>
    <n v="3001.79"/>
    <n v="4200"/>
    <n v="71.471190476190472"/>
  </r>
  <r>
    <n v="342"/>
    <x v="341"/>
    <x v="30"/>
    <s v="Pune"/>
    <n v="27649"/>
    <x v="2"/>
    <n v="2214"/>
    <n v="2072"/>
    <n v="2072"/>
    <n v="3325"/>
    <n v="3178"/>
    <n v="3178"/>
    <n v="3400"/>
    <n v="3298.6"/>
    <n v="3298.6"/>
    <n v="4601.3999999999996"/>
    <n v="4601.3999999999996"/>
    <n v="-1"/>
    <n v="0.38787644787644782"/>
    <n v="0.38787644787644782"/>
    <n v="-1"/>
    <n v="-9.5129011957205842E-2"/>
    <n v="-9.5129011957205842E-2"/>
    <n v="-1"/>
    <n v="-0.1282119687139999"/>
    <n v="-0.1282119687139999"/>
    <n v="-0.3750423784065719"/>
    <n v="-0.3750423784065719"/>
    <n v="306.24"/>
    <n v="913.6"/>
    <n v="915"/>
    <n v="706.64"/>
    <n v="1509.3"/>
    <n v="1509.3"/>
    <n v="737.03"/>
    <n v="1543.8"/>
    <n v="1543.8"/>
    <n v="2033.9"/>
    <n v="2033.9"/>
    <n v="-1"/>
    <n v="0.80495840630472848"/>
    <n v="0.80219672131147535"/>
    <n v="-1"/>
    <n v="9.2566090240508866E-2"/>
    <n v="9.2566090240508866E-2"/>
    <n v="-1"/>
    <n v="6.8150019432569015E-2"/>
    <n v="6.8150019432569015E-2"/>
    <n v="-0.18923742563547868"/>
    <n v="-0.18923742563547868"/>
    <n v="232.44"/>
    <n v="298.10000000000002"/>
    <n v="295"/>
    <n v="421.09"/>
    <n v="522.70000000000005"/>
    <n v="525"/>
    <n v="433.64"/>
    <n v="570"/>
    <n v="570"/>
    <n v="1100"/>
    <n v="1100"/>
    <n v="-1"/>
    <n v="-1"/>
    <n v="-1"/>
    <n v="-1"/>
    <n v="-1"/>
    <n v="-1"/>
    <n v="-1"/>
    <n v="-1"/>
    <n v="-1"/>
    <n v="-1"/>
    <n v="-1"/>
    <n v="855.72"/>
    <n v="860.25"/>
    <n v="865"/>
    <n v="1100"/>
    <n v="1147.0899999999999"/>
    <n v="1150"/>
    <n v="1114.93"/>
    <n v="1184.79"/>
    <n v="1184.79"/>
    <n v="1531.86"/>
    <n v="1531.86"/>
    <n v="-1"/>
    <n v="0.42595757047369959"/>
    <n v="0.41812716763005786"/>
    <n v="-1"/>
    <n v="6.9384268017330941E-2"/>
    <n v="6.667826086956527E-2"/>
    <n v="-1"/>
    <n v="3.535647667519147E-2"/>
    <n v="3.535647667519147E-2"/>
    <n v="-0.19922186100557482"/>
    <n v="-0.19922186100557482"/>
    <s v="NA"/>
    <s v="NA"/>
    <n v="125"/>
    <n v="76"/>
    <n v="125"/>
    <n v="76"/>
    <s v="No star"/>
    <s v="No star"/>
    <s v="No star"/>
    <s v="No ODF"/>
    <s v="No ODF"/>
    <s v="No ODF"/>
    <m/>
    <m/>
    <m/>
    <m/>
    <m/>
    <m/>
    <m/>
    <m/>
    <m/>
    <m/>
    <m/>
    <m/>
    <m/>
    <m/>
    <m/>
    <n v="1649.01"/>
    <n v="2400"/>
    <n v="0.68708749999999996"/>
    <x v="337"/>
    <n v="1649.01"/>
    <n v="2400"/>
    <n v="0.68708749999999996"/>
    <x v="337"/>
    <n v="1226.68"/>
    <n v="1800"/>
    <n v="0.68148888888888892"/>
    <x v="337"/>
    <n v="1226.68"/>
    <n v="1800"/>
    <n v="0.68148888888888892"/>
    <x v="337"/>
    <n v="0"/>
    <n v="1800"/>
    <n v="0"/>
    <x v="38"/>
    <n v="0"/>
    <n v="1800"/>
    <n v="0"/>
    <n v="0"/>
    <n v="2875.68"/>
    <n v="6000"/>
    <n v="47.93"/>
    <n v="2875.68"/>
    <n v="6000"/>
    <n v="47.927999999999997"/>
    <n v="0"/>
    <n v="0"/>
    <e v="#DIV/0!"/>
    <n v="1649.01"/>
    <n v="4200"/>
    <n v="39.26"/>
    <n v="1649.01"/>
    <n v="4200"/>
    <n v="39.262142857142855"/>
  </r>
  <r>
    <n v="343"/>
    <x v="342"/>
    <x v="30"/>
    <s v="Pune"/>
    <n v="25651"/>
    <x v="2"/>
    <n v="2214"/>
    <n v="2072"/>
    <n v="2072"/>
    <n v="3325"/>
    <n v="3178"/>
    <n v="3178"/>
    <n v="3400"/>
    <n v="3298.6"/>
    <n v="3298.6"/>
    <n v="4601.3999999999996"/>
    <n v="4601.3999999999996"/>
    <n v="1.2137533875338753"/>
    <n v="1.1920222007722008"/>
    <n v="1.1920222007722008"/>
    <n v="0.47406015037593985"/>
    <n v="0.42915984896161102"/>
    <n v="0.42915984896161102"/>
    <n v="0.44154411764705881"/>
    <n v="0.37690838537561389"/>
    <n v="0.37690838537561389"/>
    <n v="-1.2937366888338277E-2"/>
    <n v="-1.2937366888338277E-2"/>
    <n v="306.24"/>
    <n v="913.6"/>
    <n v="915"/>
    <n v="706.64"/>
    <n v="1509.3"/>
    <n v="1509.3"/>
    <n v="737.03"/>
    <n v="1543.8"/>
    <n v="1543.8"/>
    <n v="2033.9"/>
    <n v="2033.9"/>
    <n v="2.9998693834900734"/>
    <n v="1.1593585814360772"/>
    <n v="1.1560546448087432"/>
    <n v="0.73344277142533698"/>
    <n v="0.30708937918240248"/>
    <n v="0.30708937918240248"/>
    <n v="0.66196762682658794"/>
    <n v="0.27787925897136934"/>
    <n v="0.27787925897136934"/>
    <n v="-3.0045724961895927E-2"/>
    <n v="-3.0045724961895927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46230075258262038"/>
    <n v="0.70774774774774762"/>
    <n v="0.6983699421965317"/>
    <n v="0.1375636363636363"/>
    <n v="0.2807103191554281"/>
    <n v="0.27746956521739125"/>
    <n v="0.1223305498999936"/>
    <n v="0.23995813604098615"/>
    <n v="0.23995813604098615"/>
    <n v="-4.0976329429582327E-2"/>
    <n v="-4.0976329429582327E-2"/>
    <n v="5"/>
    <n v="5"/>
    <n v="6"/>
    <n v="5"/>
    <n v="6"/>
    <n v="5"/>
    <s v="3 star"/>
    <s v="3 star"/>
    <s v="3 star"/>
    <s v="ODF++"/>
    <s v="ODF++"/>
    <s v="ODF++"/>
    <n v="1224.92"/>
    <n v="1500"/>
    <n v="81.66"/>
    <n v="1100"/>
    <n v="1500"/>
    <n v="73.33"/>
    <n v="1325"/>
    <n v="1500"/>
    <n v="88.33"/>
    <n v="1251.32"/>
    <n v="1500"/>
    <n v="83.42"/>
    <n v="4901.25"/>
    <n v="6000"/>
    <n v="81.69"/>
    <n v="1972.79"/>
    <n v="2400"/>
    <n v="0.82199583333333337"/>
    <x v="338"/>
    <n v="1972.79"/>
    <n v="2400"/>
    <n v="0.82199583333333337"/>
    <x v="338"/>
    <n v="1469.09"/>
    <n v="1800"/>
    <n v="0.81616111111111111"/>
    <x v="338"/>
    <n v="1469.09"/>
    <n v="1800"/>
    <n v="0.81616111111111111"/>
    <x v="338"/>
    <n v="1100"/>
    <n v="1800"/>
    <n v="0.61111111111111116"/>
    <x v="321"/>
    <n v="1100"/>
    <n v="1800"/>
    <n v="0.61111111111111116"/>
    <n v="0.24219099181614623"/>
    <n v="4541.87"/>
    <n v="6000"/>
    <n v="75.7"/>
    <n v="4541.87"/>
    <n v="6000"/>
    <n v="75.697833333333335"/>
    <n v="2324.92"/>
    <n v="3000"/>
    <n v="77.5"/>
    <n v="3072.79"/>
    <n v="4200"/>
    <n v="73.16"/>
    <n v="3072.79"/>
    <n v="4200"/>
    <n v="73.161666666666676"/>
  </r>
  <r>
    <n v="344"/>
    <x v="343"/>
    <x v="31"/>
    <s v="Pune"/>
    <n v="28645"/>
    <x v="2"/>
    <n v="2214"/>
    <n v="2072"/>
    <n v="2072"/>
    <n v="3325"/>
    <n v="3178"/>
    <n v="3178"/>
    <n v="3400"/>
    <n v="3298.6"/>
    <n v="3298.6"/>
    <n v="4601.3999999999996"/>
    <n v="4601.3999999999996"/>
    <n v="0.62500451671183388"/>
    <n v="0.84264478764478767"/>
    <n v="0.84264478764478767"/>
    <n v="8.2033082706766985E-2"/>
    <n v="0.20137193203272499"/>
    <n v="0.20137193203272499"/>
    <n v="5.8164705882353007E-2"/>
    <n v="0.15744861456375436"/>
    <n v="0.15744861456375436"/>
    <n v="-0.17026122484461242"/>
    <n v="-0.17026122484461242"/>
    <n v="306.24"/>
    <n v="913.6"/>
    <n v="915"/>
    <n v="706.64"/>
    <n v="1509.3"/>
    <n v="1509.3"/>
    <n v="737.03"/>
    <n v="1543.8"/>
    <n v="1543.8"/>
    <n v="2033.9"/>
    <n v="2033.9"/>
    <n v="1.8356517763845348"/>
    <n v="1.0319067425569175"/>
    <n v="1.0287978142076502"/>
    <n v="0.22890014717536511"/>
    <n v="0.22994103226661364"/>
    <n v="0.22994103226661364"/>
    <n v="0.17822883736075876"/>
    <n v="0.20245498121518329"/>
    <n v="0.20245498121518329"/>
    <n v="-8.7295343920546817E-2"/>
    <n v="-8.7295343920546817E-2"/>
    <n v="232.44"/>
    <n v="298.10000000000002"/>
    <n v="295"/>
    <n v="421.09"/>
    <n v="522.70000000000005"/>
    <n v="525"/>
    <n v="433.64"/>
    <n v="570"/>
    <n v="570"/>
    <n v="1100"/>
    <n v="1100"/>
    <n v="1.1510927551196009"/>
    <n v="1.3482053002348204"/>
    <n v="1.3728813559322033"/>
    <n v="0.187394618727588"/>
    <n v="0.33920030610292701"/>
    <n v="0.33333333333333331"/>
    <n v="0.15303016326907115"/>
    <n v="0.22807017543859648"/>
    <n v="0.22807017543859648"/>
    <n v="-0.36363636363636365"/>
    <n v="-0.36363636363636365"/>
    <n v="855.72"/>
    <n v="860.25"/>
    <n v="865"/>
    <n v="1100"/>
    <n v="1147.0899999999999"/>
    <n v="1150"/>
    <n v="1114.93"/>
    <n v="1184.79"/>
    <n v="1184.79"/>
    <n v="1531.86"/>
    <n v="1531.86"/>
    <n v="0.19695694853456733"/>
    <n v="0.46656204591688449"/>
    <n v="0.45850867052023109"/>
    <n v="-6.885454545454546E-2"/>
    <n v="9.9835235247452234E-2"/>
    <n v="9.7052173913043396E-2"/>
    <n v="-8.1323491160880113E-2"/>
    <n v="6.4838494585538309E-2"/>
    <n v="6.4838494585538309E-2"/>
    <n v="-0.17641951614377294"/>
    <n v="-0.17641951614377294"/>
    <n v="46"/>
    <n v="38"/>
    <n v="30"/>
    <n v="29"/>
    <n v="30"/>
    <n v="29"/>
    <s v="No star"/>
    <s v="1 star"/>
    <s v="1 star"/>
    <s v="ODF++"/>
    <s v="ODF++"/>
    <s v="ODF++"/>
    <n v="868.39"/>
    <n v="1500"/>
    <n v="57.89"/>
    <n v="500"/>
    <n v="1500"/>
    <n v="33.33"/>
    <n v="1205.1099999999999"/>
    <n v="1500"/>
    <n v="80.34"/>
    <n v="1024.26"/>
    <n v="1500"/>
    <n v="68.28"/>
    <n v="3597.76"/>
    <n v="6000"/>
    <n v="59.96"/>
    <n v="1856.35"/>
    <n v="2400"/>
    <n v="0.77347916666666661"/>
    <x v="339"/>
    <n v="1856.35"/>
    <n v="2400"/>
    <n v="0.77347916666666661"/>
    <x v="339"/>
    <n v="1261.6099999999999"/>
    <n v="1800"/>
    <n v="0.70089444444444438"/>
    <x v="339"/>
    <n v="1261.6099999999999"/>
    <n v="1800"/>
    <n v="0.70089444444444438"/>
    <x v="339"/>
    <n v="700"/>
    <n v="1800"/>
    <n v="0.3888888888888889"/>
    <x v="322"/>
    <n v="700"/>
    <n v="1800"/>
    <n v="0.3888888888888889"/>
    <n v="0.18334398474578048"/>
    <n v="3817.96"/>
    <n v="6000"/>
    <n v="63.63"/>
    <n v="3817.96"/>
    <n v="6000"/>
    <n v="63.632666666666672"/>
    <n v="1368.39"/>
    <n v="3000"/>
    <n v="45.61"/>
    <n v="2556.35"/>
    <n v="4200"/>
    <n v="60.87"/>
    <n v="2556.35"/>
    <n v="4200"/>
    <n v="60.865476190476187"/>
  </r>
  <r>
    <n v="345"/>
    <x v="344"/>
    <x v="31"/>
    <s v="Pune"/>
    <n v="54415"/>
    <x v="1"/>
    <n v="2214"/>
    <n v="2072"/>
    <n v="2072"/>
    <n v="3325"/>
    <n v="3178"/>
    <n v="3178"/>
    <n v="3595.3"/>
    <n v="3469.2"/>
    <n v="3469.2"/>
    <n v="4328.8"/>
    <n v="4328.8"/>
    <n v="0.50049232158988266"/>
    <n v="0.61526544401544403"/>
    <n v="0.61526544401544403"/>
    <n v="-8.7518796992476825E-4"/>
    <n v="5.3124606670862155E-2"/>
    <n v="5.3124606670862155E-2"/>
    <n v="-7.5990876978277208E-2"/>
    <n v="-3.5273261847111693E-2"/>
    <n v="-3.5273261847111693E-2"/>
    <n v="-0.22684577712068016"/>
    <n v="-0.22684577712068016"/>
    <n v="306.24"/>
    <n v="913.6"/>
    <n v="915"/>
    <n v="706.64"/>
    <n v="1509.3"/>
    <n v="1509.3"/>
    <n v="829.22"/>
    <n v="1623.2"/>
    <n v="1623.2"/>
    <n v="1999.6"/>
    <n v="1999.6"/>
    <n v="2.5401319226750263"/>
    <n v="0.68928415061295956"/>
    <n v="0.68669945355191253"/>
    <n v="0.53420412091022318"/>
    <n v="2.254687603524811E-2"/>
    <n v="2.254687603524811E-2"/>
    <n v="0.30740937266346696"/>
    <n v="-4.9205273533760543E-2"/>
    <n v="-4.9205273533760543E-2"/>
    <n v="-0.22818063612722544"/>
    <n v="-0.22818063612722544"/>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25969943439442811"/>
    <n v="0.51526881720430107"/>
    <n v="0.5069479768786127"/>
    <n v="-2.0045454545454505E-2"/>
    <n v="0.13636244758475802"/>
    <n v="0.13348695652173911"/>
    <n v="-7.3591845855033505E-2"/>
    <n v="4.7896585820745477E-2"/>
    <n v="4.7896585820745477E-2"/>
    <n v="-0.13610185105410003"/>
    <n v="-0.13610185105410003"/>
    <n v="43"/>
    <n v="25"/>
    <n v="39"/>
    <n v="29"/>
    <n v="39"/>
    <n v="29"/>
    <s v="No star"/>
    <s v="No star"/>
    <s v="No star"/>
    <s v="ODF++"/>
    <s v="ODF++"/>
    <s v="ODF++"/>
    <n v="1084.1300000000001"/>
    <n v="1500"/>
    <n v="72.28"/>
    <n v="500"/>
    <n v="1500"/>
    <n v="33.33"/>
    <n v="660"/>
    <n v="1500"/>
    <n v="44"/>
    <n v="1077.95"/>
    <n v="1500"/>
    <n v="71.86"/>
    <n v="3322.09"/>
    <n v="6000"/>
    <n v="55.37"/>
    <n v="1543.33"/>
    <n v="2400"/>
    <n v="0.64305416666666659"/>
    <x v="340"/>
    <n v="1543.33"/>
    <n v="2400"/>
    <n v="0.64305416666666659"/>
    <x v="340"/>
    <n v="1303.51"/>
    <n v="1800"/>
    <n v="0.72417222222222222"/>
    <x v="340"/>
    <n v="1303.51"/>
    <n v="1800"/>
    <n v="0.72417222222222222"/>
    <x v="340"/>
    <n v="500"/>
    <n v="1800"/>
    <n v="0.27777777777777779"/>
    <x v="323"/>
    <n v="500"/>
    <n v="1800"/>
    <n v="0.27777777777777779"/>
    <n v="0.14939509924316444"/>
    <n v="3346.83"/>
    <n v="6000"/>
    <n v="55.78"/>
    <n v="3346.83"/>
    <n v="6000"/>
    <n v="55.780499999999996"/>
    <n v="1584.13"/>
    <n v="3000"/>
    <n v="52.8"/>
    <n v="2043.33"/>
    <n v="4200"/>
    <n v="48.65"/>
    <n v="2043.33"/>
    <n v="4200"/>
    <n v="48.650714285714287"/>
  </r>
  <r>
    <n v="346"/>
    <x v="345"/>
    <x v="31"/>
    <s v="Pune"/>
    <n v="18453"/>
    <x v="3"/>
    <n v="2214"/>
    <n v="2072"/>
    <n v="2072"/>
    <n v="3325"/>
    <n v="3178"/>
    <n v="3178"/>
    <n v="3070.1"/>
    <n v="2928.3"/>
    <n v="2928.3"/>
    <n v="4349.2"/>
    <n v="4349.2"/>
    <n v="0.75791327913279127"/>
    <n v="1.0412500000000002"/>
    <n v="1.0412500000000002"/>
    <n v="0.17053233082706767"/>
    <n v="0.33085903083700446"/>
    <n v="0.33085903083700446"/>
    <n v="0.26771766391974205"/>
    <n v="0.44434313424171018"/>
    <n v="0.44434313424171018"/>
    <n v="-2.7529200772555773E-2"/>
    <n v="-2.7529200772555773E-2"/>
    <n v="306.24"/>
    <n v="913.6"/>
    <n v="915"/>
    <n v="706.64"/>
    <n v="1509.3"/>
    <n v="1509.3"/>
    <n v="593.21"/>
    <n v="1412.08"/>
    <n v="1412.08"/>
    <n v="1984.11"/>
    <n v="1984.11"/>
    <n v="2.8673262800417971"/>
    <n v="1.2055385288966727"/>
    <n v="1.2021639344262296"/>
    <n v="0.67600192460092823"/>
    <n v="0.33504273504273507"/>
    <n v="0.33504273504273507"/>
    <n v="0.99647679573843972"/>
    <n v="0.42695881253186796"/>
    <n v="0.42695881253186796"/>
    <n v="1.5558613181728896E-2"/>
    <n v="1.5558613181728896E-2"/>
    <n v="232.44"/>
    <n v="298.10000000000002"/>
    <n v="295"/>
    <n v="421.09"/>
    <n v="522.70000000000005"/>
    <n v="525"/>
    <n v="365.77"/>
    <n v="453.88"/>
    <n v="453.88"/>
    <n v="1100"/>
    <n v="1100"/>
    <n v="-0.13956289795215968"/>
    <n v="1.3482053002348204"/>
    <n v="1.3728813559322033"/>
    <n v="-0.5250421525089648"/>
    <n v="0.33920030610292701"/>
    <n v="0.33333333333333331"/>
    <n v="-0.45320830029800147"/>
    <n v="0.54225786551511412"/>
    <n v="0.54225786551511412"/>
    <n v="-0.36363636363636365"/>
    <n v="-0.36363636363636365"/>
    <n v="855.72"/>
    <n v="860.25"/>
    <n v="865"/>
    <n v="1100"/>
    <n v="1147.0899999999999"/>
    <n v="1150"/>
    <n v="1056.55"/>
    <n v="1062.31"/>
    <n v="1062.31"/>
    <n v="1484.95"/>
    <n v="1484.95"/>
    <n v="0.47356611975879959"/>
    <n v="0.76051147922115669"/>
    <n v="0.75084393063583821"/>
    <n v="0.14632727272727275"/>
    <n v="0.32028001290221353"/>
    <n v="0.31693913043478261"/>
    <n v="0.19346931049169475"/>
    <n v="0.42564788056217123"/>
    <n v="0.42564788056217123"/>
    <n v="1.9886191454257698E-2"/>
    <n v="1.9886191454257698E-2"/>
    <n v="33"/>
    <n v="25"/>
    <n v="8"/>
    <n v="7"/>
    <n v="8"/>
    <n v="7"/>
    <s v="No star"/>
    <s v="1 star"/>
    <s v="1 star"/>
    <s v="ODF"/>
    <s v="ODF++"/>
    <s v="ODF++"/>
    <n v="1184.33"/>
    <n v="1500"/>
    <n v="78.959999999999994"/>
    <n v="200"/>
    <n v="1500"/>
    <n v="13.33"/>
    <n v="1246.74"/>
    <n v="1500"/>
    <n v="83.12"/>
    <n v="1260.96"/>
    <n v="1500"/>
    <n v="84.06"/>
    <n v="3892.02"/>
    <n v="6000"/>
    <n v="64.87"/>
    <n v="2014.98"/>
    <n v="2400"/>
    <n v="0.83957499999999996"/>
    <x v="341"/>
    <n v="2014.98"/>
    <n v="2400"/>
    <n v="0.83957499999999996"/>
    <x v="341"/>
    <n v="1514.48"/>
    <n v="1800"/>
    <n v="0.84137777777777778"/>
    <x v="341"/>
    <n v="1514.48"/>
    <n v="1800"/>
    <n v="0.84137777777777778"/>
    <x v="341"/>
    <n v="700"/>
    <n v="1800"/>
    <n v="0.3888888888888889"/>
    <x v="324"/>
    <n v="700"/>
    <n v="1800"/>
    <n v="0.3888888888888889"/>
    <n v="0.16550537064927756"/>
    <n v="4229.47"/>
    <n v="6000"/>
    <n v="70.489999999999995"/>
    <n v="4229.47"/>
    <n v="6000"/>
    <n v="70.491166666666672"/>
    <n v="1384.33"/>
    <n v="3000"/>
    <n v="46.14"/>
    <n v="2714.98"/>
    <n v="4200"/>
    <n v="64.64"/>
    <n v="2714.98"/>
    <n v="4200"/>
    <n v="64.642380952380947"/>
  </r>
  <r>
    <n v="347"/>
    <x v="346"/>
    <x v="31"/>
    <s v="Pune"/>
    <n v="41634"/>
    <x v="2"/>
    <n v="2214"/>
    <n v="2072"/>
    <n v="2072"/>
    <n v="3325"/>
    <n v="3178"/>
    <n v="3178"/>
    <n v="3400"/>
    <n v="3298.6"/>
    <n v="3298.6"/>
    <n v="4601.3999999999996"/>
    <n v="4601.3999999999996"/>
    <n v="0.73492773261065947"/>
    <n v="0.87231660231660235"/>
    <n v="0.87231660231660235"/>
    <n v="0.15522706766917296"/>
    <n v="0.2207174323473883"/>
    <n v="0.2207174323473883"/>
    <n v="0.12974411764705884"/>
    <n v="0.17608682471351486"/>
    <n v="0.17608682471351486"/>
    <n v="-0.15690007389055496"/>
    <n v="-0.15690007389055496"/>
    <n v="306.24"/>
    <n v="913.6"/>
    <n v="915"/>
    <n v="706.64"/>
    <n v="1509.3"/>
    <n v="1509.3"/>
    <n v="737.03"/>
    <n v="1543.8"/>
    <n v="1543.8"/>
    <n v="2033.9"/>
    <n v="2033.9"/>
    <n v="2.4598680773249737"/>
    <n v="1.1965630472854638"/>
    <n v="1.1932021857923496"/>
    <n v="0.49941978942601606"/>
    <n v="0.32960975286556682"/>
    <n v="0.32960975286556682"/>
    <n v="0.43759412778312956"/>
    <n v="0.29989635963207673"/>
    <n v="0.29989635963207673"/>
    <n v="-1.3333988888342651E-2"/>
    <n v="-1.3333988888342651E-2"/>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38206422661618289"/>
    <n v="0.5956524266201686"/>
    <n v="0.58689017341040473"/>
    <n v="7.5145454545454626E-2"/>
    <n v="0.19664542450897504"/>
    <n v="0.19361739130434791"/>
    <n v="6.0748208407702738E-2"/>
    <n v="0.15856818507921244"/>
    <n v="0.15856818507921244"/>
    <n v="-0.10392594623529554"/>
    <n v="-0.10392594623529554"/>
    <n v="32"/>
    <n v="26"/>
    <n v="26"/>
    <n v="25"/>
    <n v="26"/>
    <n v="25"/>
    <s v="No star"/>
    <s v="No star"/>
    <s v="No star"/>
    <s v="ODF++"/>
    <s v="ODF++"/>
    <s v="ODF++"/>
    <n v="1059.55"/>
    <n v="1500"/>
    <n v="70.64"/>
    <n v="500"/>
    <n v="1500"/>
    <n v="33.33"/>
    <n v="1098.9100000000001"/>
    <n v="1500"/>
    <n v="73.260000000000005"/>
    <n v="1182.6600000000001"/>
    <n v="1500"/>
    <n v="78.84"/>
    <n v="3841.13"/>
    <n v="6000"/>
    <n v="64.02"/>
    <n v="2006.78"/>
    <n v="2400"/>
    <n v="0.83615833333333334"/>
    <x v="342"/>
    <n v="2006.78"/>
    <n v="2400"/>
    <n v="0.83615833333333334"/>
    <x v="342"/>
    <n v="1372.66"/>
    <n v="1800"/>
    <n v="0.76258888888888898"/>
    <x v="342"/>
    <n v="1372.66"/>
    <n v="1800"/>
    <n v="0.76258888888888898"/>
    <x v="342"/>
    <n v="500"/>
    <n v="1800"/>
    <n v="0.27777777777777779"/>
    <x v="325"/>
    <n v="500"/>
    <n v="1800"/>
    <n v="0.27777777777777779"/>
    <n v="0.12888458127977234"/>
    <n v="3879.44"/>
    <n v="6000"/>
    <n v="64.66"/>
    <n v="3879.44"/>
    <n v="6000"/>
    <n v="64.657333333333327"/>
    <n v="1559.55"/>
    <n v="3000"/>
    <n v="51.99"/>
    <n v="2506.7800000000002"/>
    <n v="4200"/>
    <n v="59.69"/>
    <n v="2506.7800000000002"/>
    <n v="4200"/>
    <n v="59.685238095238105"/>
  </r>
  <r>
    <n v="348"/>
    <x v="347"/>
    <x v="31"/>
    <s v="Pune"/>
    <n v="49450"/>
    <x v="2"/>
    <n v="2214"/>
    <n v="2072"/>
    <n v="2072"/>
    <n v="3325"/>
    <n v="3178"/>
    <n v="3178"/>
    <n v="3400"/>
    <n v="3298.6"/>
    <n v="3298.6"/>
    <n v="4601.3999999999996"/>
    <n v="4601.3999999999996"/>
    <n v="0.59678861788617887"/>
    <n v="0.60206081081081075"/>
    <n v="0.60206081081081075"/>
    <n v="6.3245112781954882E-2"/>
    <n v="4.4515418502202579E-2"/>
    <n v="4.4515418502202579E-2"/>
    <n v="3.9791176470588226E-2"/>
    <n v="6.3269265749105351E-3"/>
    <n v="6.3269265749105351E-3"/>
    <n v="-0.27859564480375537"/>
    <n v="-0.27859564480375537"/>
    <n v="306.24"/>
    <n v="913.6"/>
    <n v="915"/>
    <n v="706.64"/>
    <n v="1509.3"/>
    <n v="1509.3"/>
    <n v="737.03"/>
    <n v="1543.8"/>
    <n v="1543.8"/>
    <n v="2033.9"/>
    <n v="2033.9"/>
    <n v="2.3042385057471262"/>
    <n v="0.91941768826619952"/>
    <n v="0.91648087431693981"/>
    <n v="0.43197384806973849"/>
    <n v="0.16184986417544556"/>
    <n v="0.16184986417544556"/>
    <n v="0.37292918877114911"/>
    <n v="0.13588547739344473"/>
    <n v="0.13588547739344473"/>
    <n v="-0.13782388514676244"/>
    <n v="-0.13782388514676244"/>
    <n v="232.44"/>
    <n v="298.10000000000002"/>
    <n v="295"/>
    <n v="421.09"/>
    <n v="522.70000000000005"/>
    <n v="525"/>
    <n v="433.64"/>
    <n v="570"/>
    <n v="570"/>
    <n v="1100"/>
    <n v="1100"/>
    <n v="1.1510927551196009"/>
    <n v="6.3737001006372931E-3"/>
    <n v="1.6949152542372881E-2"/>
    <n v="0.187394618727588"/>
    <n v="-0.42605701167017412"/>
    <n v="-0.42857142857142855"/>
    <n v="0.15303016326907115"/>
    <n v="-0.47368421052631576"/>
    <n v="-0.47368421052631576"/>
    <n v="-0.72727272727272729"/>
    <n v="-0.72727272727272729"/>
    <n v="855.72"/>
    <n v="860.25"/>
    <n v="865"/>
    <n v="1100"/>
    <n v="1147.0899999999999"/>
    <n v="1150"/>
    <n v="1114.93"/>
    <n v="1184.79"/>
    <n v="1184.79"/>
    <n v="1531.86"/>
    <n v="1531.86"/>
    <n v="6.9742439115598506E-2"/>
    <n v="0.47154896832316195"/>
    <n v="0.46346820809248568"/>
    <n v="-0.16781818181818184"/>
    <n v="0.10357513359893311"/>
    <n v="0.10078260869565225"/>
    <n v="-0.17896190792247055"/>
    <n v="6.8459389427662401E-2"/>
    <n v="6.8459389427662401E-2"/>
    <n v="-0.17361899912524631"/>
    <n v="-0.17361899912524631"/>
    <n v="52"/>
    <n v="41"/>
    <n v="71"/>
    <n v="59"/>
    <n v="71"/>
    <n v="59"/>
    <s v="1 star"/>
    <s v="No star"/>
    <s v="No star"/>
    <s v="ODF+"/>
    <s v="ODF+"/>
    <s v="ODF+"/>
    <n v="1011.89"/>
    <n v="1500"/>
    <n v="67.459999999999994"/>
    <n v="500"/>
    <n v="1500"/>
    <n v="33.33"/>
    <n v="1108"/>
    <n v="1500"/>
    <n v="73.87"/>
    <n v="915.4"/>
    <n v="1500"/>
    <n v="61.03"/>
    <n v="3535.29"/>
    <n v="6000"/>
    <n v="58.92"/>
    <n v="1753.58"/>
    <n v="2400"/>
    <n v="0.7306583333333333"/>
    <x v="343"/>
    <n v="1753.58"/>
    <n v="2400"/>
    <n v="0.7306583333333333"/>
    <x v="343"/>
    <n v="1265.9000000000001"/>
    <n v="1800"/>
    <n v="0.70327777777777778"/>
    <x v="343"/>
    <n v="1265.9000000000001"/>
    <n v="1800"/>
    <n v="0.70327777777777778"/>
    <x v="343"/>
    <n v="300"/>
    <n v="1800"/>
    <n v="0.16666666666666666"/>
    <x v="326"/>
    <n v="300"/>
    <n v="1800"/>
    <n v="0.16666666666666666"/>
    <n v="9.037587325687535E-2"/>
    <n v="3319.47"/>
    <n v="6000"/>
    <n v="55.32"/>
    <n v="3319.47"/>
    <n v="6000"/>
    <n v="55.3245"/>
    <n v="1511.89"/>
    <n v="3000"/>
    <n v="50.4"/>
    <n v="2053.58"/>
    <n v="4200"/>
    <n v="48.89"/>
    <n v="2053.58"/>
    <n v="4200"/>
    <n v="48.8947619047619"/>
  </r>
  <r>
    <n v="349"/>
    <x v="348"/>
    <x v="31"/>
    <s v="Pune"/>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m/>
    <m/>
    <m/>
    <m/>
    <m/>
    <m/>
    <m/>
    <m/>
    <m/>
    <m/>
    <m/>
    <m/>
    <m/>
    <m/>
    <m/>
    <n v="2400"/>
    <n v="0"/>
    <x v="44"/>
    <m/>
    <n v="2400"/>
    <n v="0"/>
    <x v="44"/>
    <m/>
    <n v="1800"/>
    <n v="0"/>
    <x v="44"/>
    <m/>
    <n v="1800"/>
    <n v="0"/>
    <x v="44"/>
    <m/>
    <n v="1800"/>
    <n v="0"/>
    <x v="44"/>
    <m/>
    <n v="1800"/>
    <n v="0"/>
    <e v="#DIV/0!"/>
    <m/>
    <n v="6000"/>
    <n v="0"/>
    <m/>
    <n v="6000"/>
    <n v="0"/>
    <n v="0"/>
    <n v="0"/>
    <e v="#DIV/0!"/>
    <n v="0"/>
    <n v="4200"/>
    <n v="0"/>
    <n v="0"/>
    <n v="4200"/>
    <n v="0"/>
  </r>
  <r>
    <n v="350"/>
    <x v="349"/>
    <x v="31"/>
    <s v="Pune"/>
    <n v="25515"/>
    <x v="2"/>
    <n v="2214"/>
    <n v="2072"/>
    <n v="2072"/>
    <n v="3325"/>
    <n v="3178"/>
    <n v="3178"/>
    <n v="3400"/>
    <n v="3298.6"/>
    <n v="3298.6"/>
    <n v="4601.3999999999996"/>
    <n v="4601.3999999999996"/>
    <n v="1.2079313459801264"/>
    <n v="1.060014478764479"/>
    <n v="1.060014478764479"/>
    <n v="0.47018345864661643"/>
    <n v="0.34309314033983651"/>
    <n v="0.34309314033983651"/>
    <n v="0.43775294117647051"/>
    <n v="0.29398835869762946"/>
    <n v="0.29398835869762946"/>
    <n v="-7.2380145173207996E-2"/>
    <n v="-7.2380145173207996E-2"/>
    <n v="306.24"/>
    <n v="913.6"/>
    <n v="915"/>
    <n v="706.64"/>
    <n v="1509.3"/>
    <n v="1509.3"/>
    <n v="737.03"/>
    <n v="1543.8"/>
    <n v="1543.8"/>
    <n v="2033.9"/>
    <n v="2033.9"/>
    <n v="3.0741248693834904"/>
    <n v="0.92377408056042021"/>
    <n v="0.92083060109289616"/>
    <n v="0.76562323106532337"/>
    <n v="0.16448684820777845"/>
    <n v="0.16448684820777845"/>
    <n v="0.69282118773998358"/>
    <n v="0.13846353154553698"/>
    <n v="0.13846353154553698"/>
    <n v="-0.1358670534441222"/>
    <n v="-0.135867053444122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51086804094797367"/>
    <n v="0.63998837547224641"/>
    <n v="0.63098265895953753"/>
    <n v="0.17534545454545464"/>
    <n v="0.22989477721887563"/>
    <n v="0.22678260869565214"/>
    <n v="0.1596064326908416"/>
    <n v="0.1907595438854143"/>
    <n v="0.1907595438854143"/>
    <n v="-7.9028109618372408E-2"/>
    <n v="-7.9028109618372408E-2"/>
    <n v="7"/>
    <n v="7"/>
    <n v="14"/>
    <n v="13"/>
    <n v="14"/>
    <n v="13"/>
    <s v="3 star"/>
    <s v="3 star"/>
    <s v="3 star"/>
    <s v="ODF++"/>
    <s v="ODF++"/>
    <s v="ODF++"/>
    <n v="1247.6600000000001"/>
    <n v="1500"/>
    <n v="83.18"/>
    <n v="1100"/>
    <n v="1500"/>
    <n v="73.33"/>
    <n v="1247.83"/>
    <n v="1500"/>
    <n v="83.19"/>
    <n v="1292.8800000000001"/>
    <n v="1500"/>
    <n v="86.19"/>
    <n v="4888.3599999999997"/>
    <n v="6000"/>
    <n v="81.47"/>
    <n v="1757.56"/>
    <n v="2400"/>
    <n v="0.73231666666666662"/>
    <x v="344"/>
    <n v="1757.56"/>
    <n v="2400"/>
    <n v="0.73231666666666662"/>
    <x v="344"/>
    <n v="1410.8"/>
    <n v="1800"/>
    <n v="0.7837777777777778"/>
    <x v="344"/>
    <n v="1410.8"/>
    <n v="1800"/>
    <n v="0.7837777777777778"/>
    <x v="344"/>
    <n v="1100"/>
    <n v="1800"/>
    <n v="0.61111111111111116"/>
    <x v="327"/>
    <n v="1100"/>
    <n v="1800"/>
    <n v="0.61111111111111116"/>
    <n v="0.25771082502606391"/>
    <n v="4268.3500000000004"/>
    <n v="6000"/>
    <n v="71.14"/>
    <n v="4268.3500000000004"/>
    <n v="6000"/>
    <n v="71.139166666666682"/>
    <n v="2347.66"/>
    <n v="3000"/>
    <n v="78.260000000000005"/>
    <n v="2857.56"/>
    <n v="4200"/>
    <n v="68.040000000000006"/>
    <n v="2857.56"/>
    <n v="4200"/>
    <n v="68.037142857142854"/>
  </r>
  <r>
    <n v="351"/>
    <x v="350"/>
    <x v="31"/>
    <s v="Pune"/>
    <n v="14515"/>
    <x v="3"/>
    <n v="2214"/>
    <n v="2072"/>
    <n v="2072"/>
    <n v="3325"/>
    <n v="3178"/>
    <n v="3178"/>
    <n v="3070.1"/>
    <n v="2928.3"/>
    <n v="2928.3"/>
    <n v="4349.2"/>
    <n v="4349.2"/>
    <n v="1.3083920505871725"/>
    <n v="1.0439720077220076"/>
    <n v="1.0439720077220076"/>
    <n v="0.53707669172932326"/>
    <n v="0.33263373190685958"/>
    <n v="0.33263373190685958"/>
    <n v="0.66469496107618642"/>
    <n v="0.44626916641054515"/>
    <n v="0.44626916641054515"/>
    <n v="-2.6232410558263624E-2"/>
    <n v="-2.6232410558263624E-2"/>
    <n v="306.24"/>
    <n v="913.6"/>
    <n v="915"/>
    <n v="706.64"/>
    <n v="1509.3"/>
    <n v="1509.3"/>
    <n v="593.21"/>
    <n v="1412.08"/>
    <n v="1412.08"/>
    <n v="1984.11"/>
    <n v="1984.11"/>
    <n v="3.048230146290491"/>
    <n v="0.9001422942206655"/>
    <n v="0.89723497267759567"/>
    <n v="0.75440110947582939"/>
    <n v="0.1501822036705758"/>
    <n v="0.1501822036705758"/>
    <n v="1.0898669948247668"/>
    <n v="0.22937085717523095"/>
    <n v="0.22937085717523095"/>
    <n v="-0.1250636305446774"/>
    <n v="-0.1250636305446774"/>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n v="1.4235480743808937"/>
    <n v="0"/>
    <n v="0"/>
    <n v="855.72"/>
    <n v="860.25"/>
    <n v="865"/>
    <n v="1100"/>
    <n v="1147.0899999999999"/>
    <n v="1150"/>
    <n v="1056.55"/>
    <n v="1062.31"/>
    <n v="1062.31"/>
    <n v="1484.95"/>
    <n v="1484.95"/>
    <n v="0.51792642453138882"/>
    <n v="0.62643417611159558"/>
    <n v="0.61750289017341053"/>
    <n v="0.18083636363636371"/>
    <n v="0.21972992528921026"/>
    <n v="0.21664347826086966"/>
    <n v="0.22939756755477747"/>
    <n v="0.31707317073170749"/>
    <n v="0.31707317073170749"/>
    <n v="-5.7786457456479978E-2"/>
    <n v="-5.7786457456479978E-2"/>
    <n v="2"/>
    <n v="2"/>
    <n v="7"/>
    <n v="6"/>
    <n v="7"/>
    <n v="6"/>
    <s v="3 star"/>
    <s v="3 star"/>
    <s v="3 star"/>
    <s v="ODF++"/>
    <s v="ODF++"/>
    <s v="ODF++"/>
    <n v="1239.73"/>
    <n v="1500"/>
    <n v="82.65"/>
    <n v="1100"/>
    <n v="1500"/>
    <n v="73.33"/>
    <n v="1472.13"/>
    <n v="1500"/>
    <n v="98.14"/>
    <n v="1298.92"/>
    <n v="1500"/>
    <n v="86.59"/>
    <n v="5110.78"/>
    <n v="6000"/>
    <n v="85.18"/>
    <n v="1735.97"/>
    <n v="2400"/>
    <n v="0.7233208333333333"/>
    <x v="345"/>
    <n v="1735.97"/>
    <n v="2400"/>
    <n v="0.7233208333333333"/>
    <x v="345"/>
    <n v="1399.14"/>
    <n v="1800"/>
    <n v="0.7773000000000001"/>
    <x v="345"/>
    <n v="1399.14"/>
    <n v="1800"/>
    <n v="0.7773000000000001"/>
    <x v="345"/>
    <n v="1100"/>
    <n v="1800"/>
    <n v="0.61111111111111116"/>
    <x v="328"/>
    <n v="1100"/>
    <n v="1800"/>
    <n v="0.61111111111111116"/>
    <n v="0.25973351341523598"/>
    <n v="4235.1099999999997"/>
    <n v="6000"/>
    <n v="70.59"/>
    <n v="4235.1099999999997"/>
    <n v="6000"/>
    <n v="70.585166666666666"/>
    <n v="2339.73"/>
    <n v="3000"/>
    <n v="77.989999999999995"/>
    <n v="2835.97"/>
    <n v="4200"/>
    <n v="67.52"/>
    <n v="2835.97"/>
    <n v="4200"/>
    <n v="67.523095238095237"/>
  </r>
  <r>
    <n v="352"/>
    <x v="351"/>
    <x v="31"/>
    <s v="Pune"/>
    <n v="25315"/>
    <x v="2"/>
    <n v="2214"/>
    <n v="2072"/>
    <n v="2072"/>
    <n v="3325"/>
    <n v="3178"/>
    <n v="3178"/>
    <n v="3400"/>
    <n v="3298.6"/>
    <n v="3298.6"/>
    <n v="4601.3999999999996"/>
    <n v="4601.3999999999996"/>
    <n v="0.90732610659439916"/>
    <n v="0.9898310810810812"/>
    <n v="0.9898310810810812"/>
    <n v="0.27002105263157888"/>
    <n v="0.29733480176211463"/>
    <n v="0.29733480176211463"/>
    <n v="0.2420058823529411"/>
    <n v="0.24990298914691092"/>
    <n v="0.24990298914691092"/>
    <n v="-0.10398357021775968"/>
    <n v="-0.10398357021775968"/>
    <n v="306.24"/>
    <n v="913.6"/>
    <n v="915"/>
    <n v="706.64"/>
    <n v="1509.3"/>
    <n v="1509.3"/>
    <n v="737.03"/>
    <n v="1543.8"/>
    <n v="1543.8"/>
    <n v="2033.9"/>
    <n v="2033.9"/>
    <n v="2.8361415882967607"/>
    <n v="0.89451619964973716"/>
    <n v="0.89161748633879778"/>
    <n v="0.66248726367032718"/>
    <n v="0.14677665142781421"/>
    <n v="0.14677665142781421"/>
    <n v="0.59393783156723612"/>
    <n v="0.12114911257934964"/>
    <n v="0.12114911257934964"/>
    <n v="-0.14900929249225633"/>
    <n v="-0.14900929249225633"/>
    <n v="232.44"/>
    <n v="298.10000000000002"/>
    <n v="295"/>
    <n v="421.09"/>
    <n v="522.70000000000005"/>
    <n v="525"/>
    <n v="433.64"/>
    <n v="570"/>
    <n v="570"/>
    <n v="1100"/>
    <n v="1100"/>
    <n v="2.871966959215281"/>
    <n v="2.6900369003690034"/>
    <n v="2.7288135593220337"/>
    <n v="1.1373103137096583"/>
    <n v="1.1044576238760282"/>
    <n v="1.0952380952380953"/>
    <n v="1.0754542938843281"/>
    <n v="0.92982456140350878"/>
    <n v="0.92982456140350878"/>
    <n v="0"/>
    <n v="0"/>
    <n v="855.72"/>
    <n v="860.25"/>
    <n v="865"/>
    <n v="1100"/>
    <n v="1147.0899999999999"/>
    <n v="1150"/>
    <n v="1114.93"/>
    <n v="1184.79"/>
    <n v="1184.79"/>
    <n v="1531.86"/>
    <n v="1531.86"/>
    <n v="0.25268779507315481"/>
    <n v="0.50200523103748895"/>
    <n v="0.4937572254335259"/>
    <n v="-2.549999999999996E-2"/>
    <n v="0.12641553844946779"/>
    <n v="0.12356521739130427"/>
    <n v="-3.8549505350111681E-2"/>
    <n v="9.0573012939001801E-2"/>
    <n v="9.0573012939001801E-2"/>
    <n v="-0.1565156084759704"/>
    <n v="-0.1565156084759704"/>
    <n v="22"/>
    <n v="20"/>
    <n v="18"/>
    <n v="17"/>
    <n v="18"/>
    <n v="17"/>
    <s v="3 star"/>
    <s v="3 star"/>
    <s v="3 star"/>
    <s v="ODF+"/>
    <s v="ODF++"/>
    <s v="ODF++"/>
    <n v="1174.78"/>
    <n v="1500"/>
    <n v="78.319999999999993"/>
    <n v="900"/>
    <n v="1500"/>
    <n v="60"/>
    <n v="1076.0899999999999"/>
    <n v="1500"/>
    <n v="71.739999999999995"/>
    <n v="1071.95"/>
    <n v="1500"/>
    <n v="71.459999999999994"/>
    <n v="4222.82"/>
    <n v="6000"/>
    <n v="70.38"/>
    <n v="1730.83"/>
    <n v="2400"/>
    <n v="0.72117916666666659"/>
    <x v="346"/>
    <n v="1730.83"/>
    <n v="2400"/>
    <n v="0.72117916666666659"/>
    <x v="346"/>
    <n v="1292.0999999999999"/>
    <n v="1800"/>
    <n v="0.71783333333333332"/>
    <x v="346"/>
    <n v="1292.0999999999999"/>
    <n v="1800"/>
    <n v="0.71783333333333332"/>
    <x v="346"/>
    <n v="1100"/>
    <n v="1800"/>
    <n v="0.61111111111111116"/>
    <x v="329"/>
    <n v="1100"/>
    <n v="1800"/>
    <n v="0.61111111111111116"/>
    <n v="0.26680055203459674"/>
    <n v="4122.93"/>
    <n v="6000"/>
    <n v="68.72"/>
    <n v="4122.93"/>
    <n v="6000"/>
    <n v="68.715500000000006"/>
    <n v="2074.7800000000002"/>
    <n v="3000"/>
    <n v="69.16"/>
    <n v="2830.83"/>
    <n v="4200"/>
    <n v="67.400000000000006"/>
    <n v="2830.83"/>
    <n v="4200"/>
    <n v="67.400714285714287"/>
  </r>
  <r>
    <n v="353"/>
    <x v="352"/>
    <x v="31"/>
    <s v="Pune"/>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m/>
    <m/>
    <m/>
    <m/>
    <m/>
    <m/>
    <m/>
    <m/>
    <m/>
    <m/>
    <m/>
    <m/>
    <m/>
    <m/>
    <m/>
    <n v="2400"/>
    <n v="0"/>
    <x v="44"/>
    <m/>
    <n v="2400"/>
    <n v="0"/>
    <x v="44"/>
    <m/>
    <n v="1800"/>
    <n v="0"/>
    <x v="44"/>
    <m/>
    <n v="1800"/>
    <n v="0"/>
    <x v="44"/>
    <m/>
    <n v="1800"/>
    <n v="0"/>
    <x v="44"/>
    <m/>
    <n v="1800"/>
    <n v="0"/>
    <e v="#DIV/0!"/>
    <m/>
    <n v="6000"/>
    <n v="0"/>
    <m/>
    <n v="6000"/>
    <n v="0"/>
    <n v="0"/>
    <n v="0"/>
    <e v="#DIV/0!"/>
    <n v="0"/>
    <n v="4200"/>
    <n v="0"/>
    <n v="0"/>
    <n v="4200"/>
    <n v="0"/>
  </r>
  <r>
    <n v="354"/>
    <x v="353"/>
    <x v="31"/>
    <s v="Pune"/>
    <n v="57698"/>
    <x v="1"/>
    <n v="2214"/>
    <n v="2072"/>
    <n v="2072"/>
    <n v="3325"/>
    <n v="3178"/>
    <n v="3178"/>
    <n v="3595.3"/>
    <n v="3469.2"/>
    <n v="3469.2"/>
    <n v="4328.8"/>
    <n v="4328.8"/>
    <n v="1.3431707317073169"/>
    <n v="1.3849855212355211"/>
    <n v="1.3849855212355211"/>
    <n v="0.56023458646616531"/>
    <n v="0.55496853366897403"/>
    <n v="0.55496853366897403"/>
    <n v="0.44293383027841893"/>
    <n v="0.42444655828433064"/>
    <n v="0.42444655828433064"/>
    <n v="0.14158427277767496"/>
    <n v="0.14158427277767496"/>
    <n v="306.24"/>
    <n v="913.6"/>
    <n v="915"/>
    <n v="706.64"/>
    <n v="1509.3"/>
    <n v="1509.3"/>
    <n v="829.22"/>
    <n v="1623.2"/>
    <n v="1623.2"/>
    <n v="1999.6"/>
    <n v="1999.6"/>
    <n v="3.3368599791013578"/>
    <n v="1.3887587565674255"/>
    <n v="1.3851038251366119"/>
    <n v="0.87948601834031459"/>
    <n v="0.44594845292519708"/>
    <n v="0.44594845292519708"/>
    <n v="0.60164974313209985"/>
    <n v="0.34448620009857062"/>
    <n v="0.34448620009857062"/>
    <n v="9.1403280656131222E-2"/>
    <n v="9.1403280656131222E-2"/>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n v="0.82699973425458395"/>
    <n v="0"/>
    <n v="0"/>
    <n v="855.72"/>
    <n v="860.25"/>
    <n v="865"/>
    <n v="1100"/>
    <n v="1147.0899999999999"/>
    <n v="1150"/>
    <n v="1163.58"/>
    <n v="1243.93"/>
    <n v="1243.93"/>
    <n v="1508.87"/>
    <n v="1508.87"/>
    <n v="0.53047725891646802"/>
    <n v="0.92888113920371973"/>
    <n v="0.9182890173410404"/>
    <n v="0.19060000000000007"/>
    <n v="0.44654735025150605"/>
    <n v="0.44288695652173909"/>
    <n v="0.12554358101720567"/>
    <n v="0.33393358147162611"/>
    <n v="0.33393358147162611"/>
    <n v="9.9710379290462434E-2"/>
    <n v="9.9710379290462434E-2"/>
    <n v="2"/>
    <n v="2"/>
    <n v="1"/>
    <n v="1"/>
    <n v="1"/>
    <n v="1"/>
    <s v="3 star"/>
    <s v="3 star"/>
    <s v="3 star"/>
    <s v="ODF++"/>
    <s v="ODF++"/>
    <s v="ODF++"/>
    <n v="1328.12"/>
    <n v="1500"/>
    <n v="88.54"/>
    <n v="1100"/>
    <n v="1500"/>
    <n v="73.33"/>
    <n v="1450"/>
    <n v="1500"/>
    <n v="96.67"/>
    <n v="1309.6600000000001"/>
    <n v="1500"/>
    <n v="87.31"/>
    <n v="5187.78"/>
    <n v="6000"/>
    <n v="86.46"/>
    <n v="2182.37"/>
    <n v="2400"/>
    <n v="0.90932083333333324"/>
    <x v="347"/>
    <n v="2182.37"/>
    <n v="2400"/>
    <n v="0.90932083333333324"/>
    <x v="347"/>
    <n v="1659.32"/>
    <n v="1800"/>
    <n v="0.92184444444444436"/>
    <x v="347"/>
    <n v="1659.32"/>
    <n v="1800"/>
    <n v="0.92184444444444436"/>
    <x v="347"/>
    <n v="1100"/>
    <n v="1800"/>
    <n v="0.61111111111111116"/>
    <x v="330"/>
    <n v="1100"/>
    <n v="1800"/>
    <n v="0.61111111111111116"/>
    <n v="0.22259591354374719"/>
    <n v="4941.6899999999996"/>
    <n v="6000"/>
    <n v="82.36"/>
    <n v="4941.6899999999996"/>
    <n v="6000"/>
    <n v="82.361499999999992"/>
    <n v="2428.12"/>
    <n v="3000"/>
    <n v="80.94"/>
    <n v="3282.37"/>
    <n v="4200"/>
    <n v="78.150000000000006"/>
    <n v="3282.37"/>
    <n v="4200"/>
    <n v="78.151666666666671"/>
  </r>
  <r>
    <n v="355"/>
    <x v="354"/>
    <x v="31"/>
    <s v="Pune"/>
    <n v="1727692"/>
    <x v="4"/>
    <n v="2214"/>
    <n v="2072"/>
    <n v="2072"/>
    <n v="3325"/>
    <n v="3178"/>
    <n v="3178"/>
    <n v="4176.7"/>
    <n v="4089.2"/>
    <n v="4089.2"/>
    <n v="4089.2"/>
    <n v="4089.2"/>
    <n v="0.78188798554652206"/>
    <n v="0.8697876447876447"/>
    <n v="0.8697876447876447"/>
    <n v="0.18649624060150374"/>
    <n v="0.21906859660163619"/>
    <n v="0.21906859660163619"/>
    <n v="-5.5450475255584532E-2"/>
    <n v="-5.2577521275555122E-2"/>
    <n v="-5.2577521275555122E-2"/>
    <n v="-5.2577521275555122E-2"/>
    <n v="-5.2577521275555122E-2"/>
    <n v="306.24"/>
    <n v="913.6"/>
    <n v="915"/>
    <n v="706.64"/>
    <n v="1509.3"/>
    <n v="1509.3"/>
    <n v="1129.3"/>
    <n v="1955.8"/>
    <n v="1955.8"/>
    <n v="1955.8"/>
    <n v="1955.8"/>
    <n v="2.9324712643678157"/>
    <n v="1.1625766199649739"/>
    <n v="1.1592677595628416"/>
    <n v="0.70423412204234126"/>
    <n v="0.30903730206055791"/>
    <n v="0.30903730206055791"/>
    <n v="6.6395112016293292E-2"/>
    <n v="1.0190203497290145E-2"/>
    <n v="1.0190203497290145E-2"/>
    <n v="1.0190203497290145E-2"/>
    <n v="1.0190203497290145E-2"/>
    <n v="232.44"/>
    <n v="298.10000000000002"/>
    <n v="295"/>
    <n v="421.09"/>
    <n v="522.70000000000005"/>
    <n v="525"/>
    <n v="710"/>
    <n v="730"/>
    <n v="730"/>
    <n v="730"/>
    <n v="730"/>
    <n v="1.1510927551196009"/>
    <n v="0.67728950016772882"/>
    <n v="0.69491525423728817"/>
    <n v="0.187394618727588"/>
    <n v="-4.3428352783623579E-2"/>
    <n v="-4.7619047619047616E-2"/>
    <n v="-0.29577464788732394"/>
    <n v="-0.31506849315068491"/>
    <n v="-0.31506849315068491"/>
    <n v="-0.31506849315068491"/>
    <n v="-0.31506849315068491"/>
    <n v="855.72"/>
    <n v="860.25"/>
    <n v="865"/>
    <n v="1100"/>
    <n v="1147.0899999999999"/>
    <n v="1150"/>
    <n v="1120.1199999999999"/>
    <n v="1403.44"/>
    <n v="1403.44"/>
    <n v="1403.44"/>
    <n v="1403.44"/>
    <n v="0.10995419062310091"/>
    <n v="0.62565533275210694"/>
    <n v="0.61672832369942199"/>
    <n v="-0.13653636363636368"/>
    <n v="0.2191458386002843"/>
    <n v="0.21606086956521742"/>
    <n v="-0.15204620933471411"/>
    <n v="-3.5412985236276773E-3"/>
    <n v="-3.5412985236276773E-3"/>
    <n v="-3.5412985236276773E-3"/>
    <n v="-3.5412985236276773E-3"/>
    <n v="24"/>
    <n v="7"/>
    <n v="19"/>
    <n v="5"/>
    <n v="19"/>
    <n v="5"/>
    <s v="No star"/>
    <s v="No star"/>
    <s v="No star"/>
    <s v="ODF++"/>
    <s v="ODF++"/>
    <s v="ODF++"/>
    <n v="1204.28"/>
    <n v="1500"/>
    <n v="80.290000000000006"/>
    <n v="500"/>
    <n v="1500"/>
    <n v="33.33"/>
    <n v="1291"/>
    <n v="1500"/>
    <n v="86.07"/>
    <n v="949.81"/>
    <n v="1500"/>
    <n v="63.32"/>
    <n v="3945.1"/>
    <n v="6000"/>
    <n v="65.75"/>
    <n v="1975.73"/>
    <n v="2400"/>
    <n v="0.82322083333333329"/>
    <x v="348"/>
    <n v="1975.73"/>
    <n v="2400"/>
    <n v="0.82322083333333329"/>
    <x v="348"/>
    <n v="1398.47"/>
    <n v="1800"/>
    <n v="0.77692777777777777"/>
    <x v="348"/>
    <n v="1398.47"/>
    <n v="1800"/>
    <n v="0.77692777777777777"/>
    <x v="348"/>
    <n v="500"/>
    <n v="1800"/>
    <n v="0.27777777777777779"/>
    <x v="331"/>
    <n v="500"/>
    <n v="1800"/>
    <n v="0.27777777777777779"/>
    <n v="0.12905890248309329"/>
    <n v="3874.2"/>
    <n v="6000"/>
    <n v="64.569999999999993"/>
    <n v="3874.2"/>
    <n v="6000"/>
    <n v="64.569999999999993"/>
    <n v="1704.28"/>
    <n v="3000"/>
    <n v="56.81"/>
    <n v="2475.73"/>
    <n v="4200"/>
    <n v="58.95"/>
    <n v="2475.73"/>
    <n v="4200"/>
    <n v="58.945952380952384"/>
  </r>
  <r>
    <n v="356"/>
    <x v="355"/>
    <x v="31"/>
    <s v="Pune"/>
    <n v="3124458"/>
    <x v="4"/>
    <n v="2214"/>
    <n v="2072"/>
    <n v="2072"/>
    <n v="3325"/>
    <n v="3178"/>
    <n v="3178"/>
    <n v="4176.7"/>
    <n v="4089.2"/>
    <n v="4089.2"/>
    <n v="4089.2"/>
    <n v="4089.2"/>
    <n v="1.0222719060523939"/>
    <n v="1.3653185328185327"/>
    <n v="1.3653185328185327"/>
    <n v="0.34655939849624073"/>
    <n v="0.54214600377595956"/>
    <n v="0.54214600377595956"/>
    <n v="7.1973088802164534E-2"/>
    <n v="0.1985082656754377"/>
    <n v="0.1985082656754377"/>
    <n v="0.1985082656754377"/>
    <n v="0.1985082656754377"/>
    <n v="306.24"/>
    <n v="913.6"/>
    <n v="915"/>
    <n v="706.64"/>
    <n v="1509.3"/>
    <n v="1509.3"/>
    <n v="1129.3"/>
    <n v="1955.8"/>
    <n v="1955.8"/>
    <n v="1955.8"/>
    <n v="1955.8"/>
    <n v="3.145800679205851"/>
    <n v="1.4720665499124344"/>
    <n v="1.4682841530054644"/>
    <n v="0.79668572398958437"/>
    <n v="0.49637580335254761"/>
    <n v="0.49637580335254761"/>
    <n v="0.12424510758877176"/>
    <n v="0.15476020042949182"/>
    <n v="0.15476020042949182"/>
    <n v="0.15476020042949182"/>
    <n v="0.15476020042949182"/>
    <n v="232.44"/>
    <n v="298.10000000000002"/>
    <n v="295"/>
    <n v="421.09"/>
    <n v="522.70000000000005"/>
    <n v="525"/>
    <n v="710"/>
    <n v="730"/>
    <n v="730"/>
    <n v="730"/>
    <n v="730"/>
    <n v="3.7324040612631215"/>
    <n v="2.6900369003690034"/>
    <n v="2.7288135593220337"/>
    <n v="1.6122681612006937"/>
    <n v="1.1044576238760282"/>
    <n v="1.0952380952380953"/>
    <n v="0.54929577464788737"/>
    <n v="0.50684931506849318"/>
    <n v="0.50684931506849318"/>
    <n v="0.50684931506849318"/>
    <n v="0.50684931506849318"/>
    <n v="855.72"/>
    <n v="860.25"/>
    <n v="865"/>
    <n v="1100"/>
    <n v="1147.0899999999999"/>
    <n v="1150"/>
    <n v="1120.1199999999999"/>
    <n v="1403.44"/>
    <n v="1403.44"/>
    <n v="1403.44"/>
    <n v="1403.44"/>
    <n v="0.1740990043472164"/>
    <n v="0.79303690787561765"/>
    <n v="0.78319075144508676"/>
    <n v="-8.6636363636363595E-2"/>
    <n v="0.34467217044870074"/>
    <n v="0.34126956521739132"/>
    <n v="-0.10304253115737587"/>
    <n v="9.9056603773584884E-2"/>
    <n v="9.9056603773584884E-2"/>
    <n v="9.9056603773584884E-2"/>
    <n v="9.9056603773584884E-2"/>
    <n v="15"/>
    <n v="4"/>
    <n v="5"/>
    <n v="2"/>
    <n v="5"/>
    <n v="2"/>
    <s v="3 star"/>
    <s v="3 star"/>
    <s v="3 star"/>
    <s v="ODF++"/>
    <s v="ODF++"/>
    <s v="ODF++"/>
    <n v="1269.6099999999999"/>
    <n v="1500"/>
    <n v="84.64"/>
    <n v="1100"/>
    <n v="1500"/>
    <n v="73.33"/>
    <n v="1103"/>
    <n v="1500"/>
    <n v="73.53"/>
    <n v="1004.7"/>
    <n v="1500"/>
    <n v="66.98"/>
    <n v="4477.3100000000004"/>
    <n v="6000"/>
    <n v="74.62"/>
    <n v="2258.48"/>
    <n v="2400"/>
    <n v="0.94103333333333339"/>
    <x v="349"/>
    <n v="2258.48"/>
    <n v="2400"/>
    <n v="0.94103333333333339"/>
    <x v="349"/>
    <n v="1542.46"/>
    <n v="1800"/>
    <n v="0.85692222222222225"/>
    <x v="349"/>
    <n v="1542.46"/>
    <n v="1800"/>
    <n v="0.85692222222222225"/>
    <x v="349"/>
    <n v="1100"/>
    <n v="1800"/>
    <n v="0.61111111111111116"/>
    <x v="332"/>
    <n v="1100"/>
    <n v="1800"/>
    <n v="0.61111111111111116"/>
    <n v="0.22444673878888541"/>
    <n v="4900.9399999999996"/>
    <n v="6000"/>
    <n v="81.680000000000007"/>
    <n v="4900.9399999999996"/>
    <n v="6000"/>
    <n v="81.682333333333318"/>
    <n v="2369.61"/>
    <n v="3000"/>
    <n v="78.989999999999995"/>
    <n v="3358.48"/>
    <n v="4200"/>
    <n v="79.959999999999994"/>
    <n v="3358.48"/>
    <n v="4200"/>
    <n v="79.96380952380953"/>
  </r>
  <r>
    <n v="357"/>
    <x v="356"/>
    <x v="31"/>
    <s v="Pune"/>
    <s v="Not required"/>
    <x v="6"/>
    <n v="2214"/>
    <n v="2072"/>
    <n v="2072"/>
    <n v="3325"/>
    <n v="3178"/>
    <n v="3178"/>
    <s v="NA"/>
    <s v="NA"/>
    <s v="NA"/>
    <s v="NA"/>
    <s v="NA"/>
    <n v="-1"/>
    <n v="-1"/>
    <n v="-1"/>
    <n v="-1"/>
    <n v="-1"/>
    <n v="-1"/>
    <e v="#VALUE!"/>
    <e v="#VALUE!"/>
    <e v="#VALUE!"/>
    <e v="#VALUE!"/>
    <e v="#VALUE!"/>
    <n v="306.24"/>
    <n v="913.6"/>
    <n v="915"/>
    <n v="706.64"/>
    <n v="1509.3"/>
    <n v="1509.3"/>
    <m/>
    <m/>
    <m/>
    <m/>
    <m/>
    <n v="-1"/>
    <n v="-1"/>
    <n v="-1"/>
    <n v="-1"/>
    <n v="-1"/>
    <n v="-1"/>
    <e v="#DIV/0!"/>
    <e v="#DIV/0!"/>
    <e v="#DIV/0!"/>
    <e v="#DIV/0!"/>
    <e v="#DIV/0!"/>
    <n v="232.44"/>
    <n v="298.10000000000002"/>
    <n v="295"/>
    <n v="421.09"/>
    <n v="522.70000000000005"/>
    <n v="525"/>
    <m/>
    <m/>
    <m/>
    <m/>
    <m/>
    <n v="-1"/>
    <n v="-1"/>
    <n v="-1"/>
    <n v="-1"/>
    <n v="-1"/>
    <n v="-1"/>
    <e v="#DIV/0!"/>
    <e v="#DIV/0!"/>
    <e v="#DIV/0!"/>
    <e v="#DIV/0!"/>
    <e v="#DIV/0!"/>
    <n v="855.72"/>
    <n v="860.25"/>
    <n v="865"/>
    <n v="1100"/>
    <n v="1147.0899999999999"/>
    <n v="1150"/>
    <m/>
    <m/>
    <m/>
    <m/>
    <m/>
    <n v="-1"/>
    <n v="-1"/>
    <n v="-1"/>
    <n v="-1"/>
    <n v="-1"/>
    <n v="-1"/>
    <e v="#DIV/0!"/>
    <e v="#DIV/0!"/>
    <e v="#DIV/0!"/>
    <e v="#DIV/0!"/>
    <e v="#DIV/0!"/>
    <m/>
    <m/>
    <m/>
    <m/>
    <m/>
    <m/>
    <s v="No star"/>
    <m/>
    <m/>
    <s v="No ODF"/>
    <m/>
    <m/>
    <m/>
    <m/>
    <m/>
    <m/>
    <m/>
    <m/>
    <m/>
    <m/>
    <m/>
    <m/>
    <m/>
    <m/>
    <m/>
    <m/>
    <m/>
    <m/>
    <n v="2400"/>
    <n v="0"/>
    <x v="44"/>
    <m/>
    <n v="2400"/>
    <n v="0"/>
    <x v="44"/>
    <m/>
    <n v="1800"/>
    <n v="0"/>
    <x v="44"/>
    <m/>
    <n v="1800"/>
    <n v="0"/>
    <x v="44"/>
    <m/>
    <n v="1800"/>
    <n v="0"/>
    <x v="44"/>
    <m/>
    <n v="1800"/>
    <n v="0"/>
    <e v="#DIV/0!"/>
    <m/>
    <n v="6000"/>
    <n v="0"/>
    <m/>
    <n v="6000"/>
    <n v="0"/>
    <n v="0"/>
    <n v="0"/>
    <m/>
    <n v="0"/>
    <n v="4200"/>
    <n v="0"/>
    <n v="0"/>
    <n v="4200"/>
    <n v="0"/>
  </r>
  <r>
    <n v="358"/>
    <x v="357"/>
    <x v="31"/>
    <s v="Pune"/>
    <n v="25146"/>
    <x v="2"/>
    <n v="2214"/>
    <n v="2072"/>
    <n v="2072"/>
    <n v="3325"/>
    <n v="3178"/>
    <n v="3178"/>
    <n v="3400"/>
    <n v="3298.6"/>
    <n v="3298.6"/>
    <n v="4601.3999999999996"/>
    <n v="4601.3999999999996"/>
    <n v="1.9358626919602585E-2"/>
    <n v="0.41514961389961391"/>
    <n v="0.41514961389961391"/>
    <n v="-0.32124511278195483"/>
    <n v="-7.7347388294524838E-2"/>
    <n v="-7.7347388294524838E-2"/>
    <n v="-0.33621764705882351"/>
    <n v="-0.11108045837628081"/>
    <n v="-0.11108045837628081"/>
    <n v="-0.36276133350719342"/>
    <n v="-0.36276133350719342"/>
    <n v="306.24"/>
    <n v="913.6"/>
    <n v="915"/>
    <n v="706.64"/>
    <n v="1509.3"/>
    <n v="1509.3"/>
    <n v="737.03"/>
    <n v="1543.8"/>
    <n v="1543.8"/>
    <n v="2033.9"/>
    <n v="2033.9"/>
    <n v="0.59368469174503657"/>
    <n v="0.57540499124343247"/>
    <n v="0.5729945355191256"/>
    <n v="-0.30933714479791685"/>
    <n v="-4.6385741734578941E-2"/>
    <n v="-4.6385741734578941E-2"/>
    <n v="-0.33781528567358177"/>
    <n v="-6.7696592822904522E-2"/>
    <n v="-6.7696592822904522E-2"/>
    <n v="-0.29234967304193921"/>
    <n v="-0.29234967304193921"/>
    <n v="232.44"/>
    <n v="298.10000000000002"/>
    <n v="295"/>
    <n v="421.09"/>
    <n v="522.70000000000005"/>
    <n v="525"/>
    <n v="433.64"/>
    <n v="570"/>
    <n v="570"/>
    <n v="1100"/>
    <n v="1100"/>
    <n v="-0.13956289795215968"/>
    <n v="6.3737001006372931E-3"/>
    <n v="1.6949152542372881E-2"/>
    <n v="-0.5250421525089648"/>
    <n v="-0.42605701167017412"/>
    <n v="-0.42857142857142855"/>
    <n v="-0.53878793469237152"/>
    <n v="-0.47368421052631576"/>
    <n v="-0.47368421052631576"/>
    <n v="-0.72727272727272729"/>
    <n v="-0.72727272727272729"/>
    <n v="855.72"/>
    <n v="860.25"/>
    <n v="865"/>
    <n v="1100"/>
    <n v="1147.0899999999999"/>
    <n v="1150"/>
    <n v="1114.93"/>
    <n v="1184.79"/>
    <n v="1184.79"/>
    <n v="1531.86"/>
    <n v="1531.86"/>
    <n v="5.4585612116112653E-2"/>
    <n v="0.38667829119442032"/>
    <n v="0.37906358381502903"/>
    <n v="-0.17960909090909097"/>
    <n v="3.992711992956105E-2"/>
    <n v="3.7295652173913132E-2"/>
    <n v="-0.19059492524194352"/>
    <n v="6.8366545970173082E-3"/>
    <n v="6.8366545970173082E-3"/>
    <n v="-0.22128001253378235"/>
    <n v="-0.22128001253378235"/>
    <n v="219"/>
    <n v="101"/>
    <n v="113"/>
    <n v="69"/>
    <n v="113"/>
    <n v="69"/>
    <s v="No star"/>
    <s v="No star"/>
    <s v="No star"/>
    <s v="ODF"/>
    <s v="ODF+"/>
    <s v="ODF+"/>
    <n v="488.05"/>
    <n v="1500"/>
    <n v="32.54"/>
    <n v="200"/>
    <n v="1500"/>
    <n v="13.33"/>
    <n v="666.38"/>
    <n v="1500"/>
    <n v="44.43"/>
    <n v="902.43"/>
    <n v="1500"/>
    <n v="60.16"/>
    <n v="2256.86"/>
    <n v="6000"/>
    <n v="37.61"/>
    <n v="1439.29"/>
    <n v="2400"/>
    <n v="0.5997041666666667"/>
    <x v="350"/>
    <n v="1439.29"/>
    <n v="2400"/>
    <n v="0.5997041666666667"/>
    <x v="350"/>
    <n v="1192.8900000000001"/>
    <n v="1800"/>
    <n v="0.66271666666666673"/>
    <x v="350"/>
    <n v="1192.8900000000001"/>
    <n v="1800"/>
    <n v="0.66271666666666673"/>
    <x v="350"/>
    <n v="300"/>
    <n v="1800"/>
    <n v="0.16666666666666666"/>
    <x v="333"/>
    <n v="300"/>
    <n v="1800"/>
    <n v="0.16666666666666666"/>
    <n v="0.1023126059361774"/>
    <n v="2932.19"/>
    <n v="6000"/>
    <n v="48.87"/>
    <n v="2932.19"/>
    <n v="6000"/>
    <n v="48.869833333333332"/>
    <n v="688.05"/>
    <n v="3000"/>
    <n v="22.94"/>
    <n v="1739.29"/>
    <n v="4200"/>
    <n v="41.41"/>
    <n v="1739.29"/>
    <n v="4200"/>
    <n v="41.411666666666662"/>
  </r>
  <r>
    <n v="359"/>
    <x v="358"/>
    <x v="31"/>
    <s v="Pune"/>
    <n v="31821"/>
    <x v="2"/>
    <n v="2214"/>
    <n v="2072"/>
    <n v="2072"/>
    <n v="3325"/>
    <n v="3178"/>
    <n v="3178"/>
    <n v="3400"/>
    <n v="3298.6"/>
    <n v="3298.6"/>
    <n v="4601.3999999999996"/>
    <n v="4601.3999999999996"/>
    <n v="1.3804245709123759"/>
    <n v="1.3471525096525097"/>
    <n v="1.3471525096525097"/>
    <n v="0.58504060150375947"/>
    <n v="0.5303020767778478"/>
    <n v="0.5303020767778478"/>
    <n v="0.55007647058823539"/>
    <n v="0.47435275571454566"/>
    <n v="0.47435275571454566"/>
    <n v="5.6917459903507751E-2"/>
    <n v="5.6917459903507751E-2"/>
    <n v="306.24"/>
    <n v="913.6"/>
    <n v="915"/>
    <n v="706.64"/>
    <n v="1509.3"/>
    <n v="1509.3"/>
    <n v="737.03"/>
    <n v="1543.8"/>
    <n v="1543.8"/>
    <n v="2033.9"/>
    <n v="2033.9"/>
    <n v="3.3431295715778471"/>
    <n v="1.3850043782837129"/>
    <n v="1.3813551912568307"/>
    <n v="0.88220310200384922"/>
    <n v="0.44367587623401583"/>
    <n v="0.44367587623401583"/>
    <n v="0.80459411421516092"/>
    <n v="0.41141339551755418"/>
    <n v="0.41141339551755418"/>
    <n v="7.1311273907271724E-2"/>
    <n v="7.1311273907271724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6186836815780864"/>
    <n v="0.84174367916303383"/>
    <n v="0.8316300578034681"/>
    <n v="0.2592181818181819"/>
    <n v="0.38119938278600635"/>
    <n v="0.37770434782608686"/>
    <n v="0.24235602235117901"/>
    <n v="0.33724963917656287"/>
    <n v="0.33724963917656287"/>
    <n v="3.4272061415534058E-2"/>
    <n v="3.4272061415534058E-2"/>
    <n v="1"/>
    <n v="1"/>
    <n v="2"/>
    <n v="2"/>
    <n v="2"/>
    <n v="2"/>
    <s v="3 star"/>
    <s v="3 star"/>
    <s v="3 star"/>
    <s v="ODF++"/>
    <s v="ODF++"/>
    <s v="ODF++"/>
    <n v="1330.04"/>
    <n v="1500"/>
    <n v="88.67"/>
    <n v="1100"/>
    <n v="1500"/>
    <n v="73.33"/>
    <n v="1455.08"/>
    <n v="1500"/>
    <n v="97.01"/>
    <n v="1385.14"/>
    <n v="1500"/>
    <n v="92.34"/>
    <n v="5270.26"/>
    <n v="6000"/>
    <n v="87.84"/>
    <n v="2178.94"/>
    <n v="2400"/>
    <n v="0.90789166666666665"/>
    <x v="351"/>
    <n v="2178.94"/>
    <n v="2400"/>
    <n v="0.90789166666666665"/>
    <x v="351"/>
    <n v="1584.36"/>
    <n v="1800"/>
    <n v="0.88019999999999998"/>
    <x v="351"/>
    <n v="1584.36"/>
    <n v="1800"/>
    <n v="0.88019999999999998"/>
    <x v="351"/>
    <n v="1100"/>
    <n v="1800"/>
    <n v="0.61111111111111116"/>
    <x v="334"/>
    <n v="1100"/>
    <n v="1800"/>
    <n v="0.61111111111111116"/>
    <n v="0.22618386692163756"/>
    <n v="4863.3"/>
    <n v="6000"/>
    <n v="81.06"/>
    <n v="4863.3"/>
    <n v="6000"/>
    <n v="81.054999999999993"/>
    <n v="2430.04"/>
    <n v="3000"/>
    <n v="81"/>
    <n v="3278.94"/>
    <n v="4200"/>
    <n v="78.069999999999993"/>
    <n v="3278.94"/>
    <n v="4200"/>
    <n v="78.070000000000007"/>
  </r>
  <r>
    <n v="360"/>
    <x v="359"/>
    <x v="31"/>
    <s v="Pune"/>
    <n v="37111"/>
    <x v="2"/>
    <n v="2214"/>
    <n v="2072"/>
    <n v="2072"/>
    <n v="3325"/>
    <n v="3178"/>
    <n v="3178"/>
    <n v="3400"/>
    <n v="3298.6"/>
    <n v="3298.6"/>
    <n v="4601.3999999999996"/>
    <n v="4601.3999999999996"/>
    <n v="0.98229900632339673"/>
    <n v="1.2331322393822395"/>
    <n v="1.2331322393822395"/>
    <n v="0.31994285714285725"/>
    <n v="0.4559628697293896"/>
    <n v="0.4559628697293896"/>
    <n v="0.29082647058823541"/>
    <n v="0.40273146183229258"/>
    <n v="0.40273146183229258"/>
    <n v="5.5743904029209694E-3"/>
    <n v="5.5743904029209694E-3"/>
    <n v="306.24"/>
    <n v="913.6"/>
    <n v="915"/>
    <n v="706.64"/>
    <n v="1509.3"/>
    <n v="1509.3"/>
    <n v="737.03"/>
    <n v="1543.8"/>
    <n v="1543.8"/>
    <n v="2033.9"/>
    <n v="2033.9"/>
    <n v="2.9706439393939394"/>
    <n v="1.2172285464098072"/>
    <n v="1.2138360655737706"/>
    <n v="0.72077719913959026"/>
    <n v="0.34211886304909572"/>
    <n v="0.34211886304909572"/>
    <n v="0.64982429480482484"/>
    <n v="0.31212592304702691"/>
    <n v="0.31212592304702691"/>
    <n v="-4.0513299572250399E-3"/>
    <n v="-4.0513299572250399E-3"/>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n v="0.92982456140350878"/>
    <n v="0"/>
    <n v="0"/>
    <n v="855.72"/>
    <n v="860.25"/>
    <n v="865"/>
    <n v="1100"/>
    <n v="1147.0899999999999"/>
    <n v="1150"/>
    <n v="1114.93"/>
    <n v="1184.79"/>
    <n v="1184.79"/>
    <n v="1531.86"/>
    <n v="1531.86"/>
    <n v="0.47092506894778668"/>
    <n v="0.7452833478639932"/>
    <n v="0.73569942196531801"/>
    <n v="0.1442727272727273"/>
    <n v="0.30885981047694622"/>
    <n v="0.30554782608695663"/>
    <n v="0.1289497995389845"/>
    <n v="0.26721191097156471"/>
    <n v="0.26721191097156471"/>
    <n v="-1.9897379656104209E-2"/>
    <n v="-1.9897379656104209E-2"/>
    <n v="16"/>
    <n v="15"/>
    <n v="5"/>
    <n v="4"/>
    <n v="5"/>
    <n v="4"/>
    <s v="No star"/>
    <s v="3 star"/>
    <s v="3 star"/>
    <s v="ODF++"/>
    <s v="ODF++"/>
    <s v="ODF++"/>
    <n v="1215.97"/>
    <n v="1500"/>
    <n v="81.06"/>
    <n v="500"/>
    <n v="1500"/>
    <n v="33.33"/>
    <n v="1414.13"/>
    <n v="1500"/>
    <n v="94.28"/>
    <n v="1258.7"/>
    <n v="1500"/>
    <n v="83.91"/>
    <n v="4388.8100000000004"/>
    <n v="6000"/>
    <n v="73.150000000000006"/>
    <n v="2025.66"/>
    <n v="2400"/>
    <n v="0.84402500000000003"/>
    <x v="352"/>
    <n v="2025.66"/>
    <n v="2400"/>
    <n v="0.84402500000000003"/>
    <x v="352"/>
    <n v="1501.38"/>
    <n v="1800"/>
    <n v="0.83410000000000006"/>
    <x v="352"/>
    <n v="1501.38"/>
    <n v="1800"/>
    <n v="0.83410000000000006"/>
    <x v="352"/>
    <n v="1100"/>
    <n v="1800"/>
    <n v="0.61111111111111116"/>
    <x v="335"/>
    <n v="1100"/>
    <n v="1800"/>
    <n v="0.61111111111111116"/>
    <n v="0.23773246452923569"/>
    <n v="4627.05"/>
    <n v="6000"/>
    <n v="77.12"/>
    <n v="4627.05"/>
    <n v="6000"/>
    <n v="77.117500000000007"/>
    <n v="1715.97"/>
    <n v="3000"/>
    <n v="57.2"/>
    <n v="3125.66"/>
    <n v="4200"/>
    <n v="74.42"/>
    <n v="3125.66"/>
    <n v="4200"/>
    <n v="74.420476190476194"/>
  </r>
  <r>
    <n v="361"/>
    <x v="360"/>
    <x v="31"/>
    <s v="Pune"/>
    <n v="56435"/>
    <x v="1"/>
    <n v="2214"/>
    <n v="2072"/>
    <n v="2072"/>
    <n v="3325"/>
    <n v="3178"/>
    <n v="3178"/>
    <n v="3595.3"/>
    <n v="3469.2"/>
    <n v="3469.2"/>
    <n v="4328.8"/>
    <n v="4328.8"/>
    <n v="0.90558717253839216"/>
    <n v="0.84924710424710415"/>
    <n v="0.84924710424710415"/>
    <n v="0.26886315789473691"/>
    <n v="0.2056765261170547"/>
    <n v="0.2056765261170547"/>
    <n v="0.17346813895919674"/>
    <n v="0.10447365386832701"/>
    <n v="0.10447365386832701"/>
    <n v="-0.1148493808907781"/>
    <n v="-0.1148493808907781"/>
    <n v="306.24"/>
    <n v="913.6"/>
    <n v="915"/>
    <n v="706.64"/>
    <n v="1509.3"/>
    <n v="1509.3"/>
    <n v="829.22"/>
    <n v="1623.2"/>
    <n v="1623.2"/>
    <n v="1999.6"/>
    <n v="1999.6"/>
    <n v="2.7960423197492164"/>
    <n v="0.89303852889667246"/>
    <n v="0.89014207650273225"/>
    <n v="0.64510924940563796"/>
    <n v="0.14588219704498778"/>
    <n v="0.14588219704498778"/>
    <n v="0.40191987651045558"/>
    <n v="6.5475603745687519E-2"/>
    <n v="6.5475603745687519E-2"/>
    <n v="-0.13508701740348064"/>
    <n v="-0.13508701740348064"/>
    <n v="232.44"/>
    <n v="298.10000000000002"/>
    <n v="295"/>
    <n v="421.09"/>
    <n v="522.70000000000005"/>
    <n v="525"/>
    <n v="448.93"/>
    <n v="602.08000000000004"/>
    <n v="602.08000000000004"/>
    <n v="1100"/>
    <n v="1100"/>
    <n v="1.1510927551196009"/>
    <n v="1.3482053002348204"/>
    <n v="1.3728813559322033"/>
    <n v="0.187394618727588"/>
    <n v="0.33920030610292701"/>
    <n v="0.33333333333333331"/>
    <n v="0.11375938342280532"/>
    <n v="0.16263619452564435"/>
    <n v="0.16263619452564435"/>
    <n v="-0.36363636363636365"/>
    <n v="-0.36363636363636365"/>
    <n v="855.72"/>
    <n v="860.25"/>
    <n v="865"/>
    <n v="1100"/>
    <n v="1147.0899999999999"/>
    <n v="1150"/>
    <n v="1163.58"/>
    <n v="1243.93"/>
    <n v="1243.93"/>
    <n v="1508.87"/>
    <n v="1508.87"/>
    <n v="0.42386528303650728"/>
    <n v="0.62994478349317073"/>
    <n v="0.62099421965317925"/>
    <n v="0.10766363636363642"/>
    <n v="0.22236267424526426"/>
    <n v="0.21926956521739138"/>
    <n v="4.7139002045411695E-2"/>
    <n v="0.12720169141350399"/>
    <n v="0.12720169141350399"/>
    <n v="-7.0721798431939015E-2"/>
    <n v="-7.0721798431939015E-2"/>
    <n v="9"/>
    <n v="9"/>
    <n v="18"/>
    <n v="17"/>
    <n v="18"/>
    <n v="17"/>
    <s v="No star"/>
    <s v="1 star"/>
    <s v="1 star"/>
    <s v="ODF++"/>
    <s v="ODF++"/>
    <s v="ODF++"/>
    <n v="1162.5"/>
    <n v="1500"/>
    <n v="77.5"/>
    <n v="500"/>
    <n v="1500"/>
    <n v="33.33"/>
    <n v="1338.04"/>
    <n v="1500"/>
    <n v="89.2"/>
    <n v="1218.43"/>
    <n v="1500"/>
    <n v="81.23"/>
    <n v="4218.97"/>
    <n v="6000"/>
    <n v="70.319999999999993"/>
    <n v="1729.48"/>
    <n v="2400"/>
    <n v="0.72061666666666668"/>
    <x v="353"/>
    <n v="1729.48"/>
    <n v="2400"/>
    <n v="0.72061666666666668"/>
    <x v="353"/>
    <n v="1402.16"/>
    <n v="1800"/>
    <n v="0.77897777777777777"/>
    <x v="353"/>
    <n v="1402.16"/>
    <n v="1800"/>
    <n v="0.77897777777777777"/>
    <x v="353"/>
    <n v="700"/>
    <n v="1800"/>
    <n v="0.3888888888888889"/>
    <x v="336"/>
    <n v="700"/>
    <n v="1800"/>
    <n v="0.3888888888888889"/>
    <n v="0.1826893967074151"/>
    <n v="3831.64"/>
    <n v="6000"/>
    <n v="63.86"/>
    <n v="3831.64"/>
    <n v="6000"/>
    <n v="63.860666666666667"/>
    <n v="1662.5"/>
    <n v="3000"/>
    <n v="55.42"/>
    <n v="2429.48"/>
    <n v="4200"/>
    <n v="57.84"/>
    <n v="2429.48"/>
    <n v="4200"/>
    <n v="57.84476190476191"/>
  </r>
  <r>
    <n v="362"/>
    <x v="361"/>
    <x v="31"/>
    <s v="Pune"/>
    <n v="15141"/>
    <x v="3"/>
    <n v="2214"/>
    <n v="2072"/>
    <n v="2072"/>
    <n v="3325"/>
    <n v="3178"/>
    <n v="3178"/>
    <n v="3070.1"/>
    <n v="2928.3"/>
    <n v="2928.3"/>
    <n v="4349.2"/>
    <n v="4349.2"/>
    <n v="-1"/>
    <n v="0.40276061776061778"/>
    <n v="0.40276061776061778"/>
    <n v="-1"/>
    <n v="-8.5424795468848333E-2"/>
    <n v="-8.5424795468848333E-2"/>
    <n v="-1"/>
    <n v="-7.4377625243315917E-3"/>
    <n v="-7.4377625243315917E-3"/>
    <n v="-0.33171157914099142"/>
    <n v="-0.33171157914099142"/>
    <n v="306.24"/>
    <n v="913.6"/>
    <n v="915"/>
    <n v="706.64"/>
    <n v="1509.3"/>
    <n v="1509.3"/>
    <n v="593.21"/>
    <n v="1412.08"/>
    <n v="1412.08"/>
    <n v="1984.11"/>
    <n v="1984.11"/>
    <n v="-1"/>
    <n v="1.026477670753065"/>
    <n v="1.023377049180328"/>
    <n v="-1"/>
    <n v="0.22665474060822907"/>
    <n v="0.22665474060822907"/>
    <n v="-1"/>
    <n v="0.31110843578267533"/>
    <n v="0.31110843578267533"/>
    <n v="-6.689145259083408E-2"/>
    <n v="-6.689145259083408E-2"/>
    <n v="232.44"/>
    <n v="298.10000000000002"/>
    <n v="295"/>
    <n v="421.09"/>
    <n v="522.70000000000005"/>
    <n v="525"/>
    <n v="365.77"/>
    <n v="453.88"/>
    <n v="453.88"/>
    <n v="1100"/>
    <n v="1100"/>
    <n v="-1"/>
    <n v="-1"/>
    <n v="-1"/>
    <n v="-1"/>
    <n v="-1"/>
    <n v="-1"/>
    <n v="-1"/>
    <n v="-1"/>
    <n v="-1"/>
    <n v="-1"/>
    <n v="-1"/>
    <n v="855.72"/>
    <n v="860.25"/>
    <n v="865"/>
    <n v="1100"/>
    <n v="1147.0899999999999"/>
    <n v="1150"/>
    <n v="1056.55"/>
    <n v="1062.31"/>
    <n v="1062.31"/>
    <n v="1484.95"/>
    <n v="1484.95"/>
    <n v="-1"/>
    <n v="0.22653879686137762"/>
    <n v="0.2198034682080926"/>
    <n v="-1"/>
    <n v="-8.0168077483022099E-2"/>
    <n v="-8.2495652173912942E-2"/>
    <n v="-1"/>
    <n v="-6.7588557012546588E-3"/>
    <n v="-6.7588557012546588E-3"/>
    <n v="-0.2894508232600424"/>
    <n v="-0.2894508232600424"/>
    <s v="not available"/>
    <s v="not available"/>
    <n v="179"/>
    <n v="93"/>
    <n v="179"/>
    <n v="93"/>
    <s v="No star"/>
    <s v="No star"/>
    <s v="No star"/>
    <s v="No ODF"/>
    <s v="No ODF"/>
    <s v="No ODF"/>
    <m/>
    <n v="1500"/>
    <n v="0"/>
    <m/>
    <n v="1500"/>
    <n v="0"/>
    <m/>
    <n v="1500"/>
    <n v="0"/>
    <m/>
    <n v="1500"/>
    <n v="0"/>
    <m/>
    <n v="6000"/>
    <n v="0"/>
    <n v="1851.39"/>
    <n v="2400"/>
    <n v="0.77141250000000006"/>
    <x v="354"/>
    <n v="1851.39"/>
    <n v="2400"/>
    <n v="0.77141250000000006"/>
    <x v="354"/>
    <n v="1055.1300000000001"/>
    <n v="1800"/>
    <n v="0.58618333333333339"/>
    <x v="354"/>
    <n v="1055.1300000000001"/>
    <n v="1800"/>
    <n v="0.58618333333333339"/>
    <x v="354"/>
    <n v="0"/>
    <n v="1800"/>
    <n v="0"/>
    <x v="38"/>
    <n v="0"/>
    <n v="1800"/>
    <n v="0"/>
    <n v="0"/>
    <n v="2906.52"/>
    <n v="6000"/>
    <n v="48.44"/>
    <n v="2906.52"/>
    <n v="6000"/>
    <n v="48.442"/>
    <n v="0"/>
    <n v="3000"/>
    <n v="0"/>
    <n v="1851.39"/>
    <n v="4200"/>
    <n v="44.08"/>
    <n v="1851.39"/>
    <n v="4200"/>
    <n v="44.080714285714286"/>
  </r>
  <r>
    <n v="363"/>
    <x v="362"/>
    <x v="32"/>
    <s v="Pune"/>
    <n v="37105"/>
    <x v="2"/>
    <n v="2214"/>
    <n v="2072"/>
    <n v="2072"/>
    <n v="3325"/>
    <n v="3178"/>
    <n v="3178"/>
    <n v="3400"/>
    <n v="3298.6"/>
    <n v="3298.6"/>
    <n v="4601.3999999999996"/>
    <n v="4601.3999999999996"/>
    <n v="0.68949412827461609"/>
    <n v="1.0924131274131272"/>
    <n v="1.0924131274131272"/>
    <n v="0.12497443609022556"/>
    <n v="0.3642164883574574"/>
    <n v="0.3642164883574574"/>
    <n v="0.10015882352941176"/>
    <n v="0.31433941672224569"/>
    <n v="0.31433941672224569"/>
    <n v="-5.7791107054374777E-2"/>
    <n v="-5.7791107054374777E-2"/>
    <n v="306.24"/>
    <n v="913.6"/>
    <n v="915"/>
    <n v="706.64"/>
    <n v="1509.3"/>
    <n v="1509.3"/>
    <n v="737.03"/>
    <n v="1543.8"/>
    <n v="1543.8"/>
    <n v="2033.9"/>
    <n v="2033.9"/>
    <n v="2.62042842215256"/>
    <n v="1.0628502626970227"/>
    <n v="1.0596939890710382"/>
    <n v="0.56900260387184431"/>
    <n v="0.24867156960180212"/>
    <n v="0.24867156960180212"/>
    <n v="0.50430783007475966"/>
    <n v="0.22076693872263242"/>
    <n v="0.22076693872263242"/>
    <n v="-7.3395938836717731E-2"/>
    <n v="-7.3395938836717731E-2"/>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n v="0.92982456140350878"/>
    <n v="0"/>
    <n v="0"/>
    <n v="855.72"/>
    <n v="860.25"/>
    <n v="865"/>
    <n v="1100"/>
    <n v="1147.0899999999999"/>
    <n v="1150"/>
    <n v="1114.93"/>
    <n v="1184.79"/>
    <n v="1184.79"/>
    <n v="1531.86"/>
    <n v="1531.86"/>
    <n v="0.16007572570466977"/>
    <n v="0.57031095611740756"/>
    <n v="0.56168786127167614"/>
    <n v="-9.7545454545454505E-2"/>
    <n v="0.17764081283944591"/>
    <n v="0.17466086956521731"/>
    <n v="-0.10963020099916587"/>
    <n v="0.14016829986748702"/>
    <n v="0.14016829986748702"/>
    <n v="-0.11815701173736504"/>
    <n v="-0.11815701173736504"/>
    <n v="38"/>
    <n v="31"/>
    <n v="12"/>
    <n v="11"/>
    <n v="12"/>
    <n v="11"/>
    <s v="1 star"/>
    <s v="3 star"/>
    <s v="3 star"/>
    <s v="ODF+"/>
    <s v="ODF++"/>
    <s v="ODF++"/>
    <n v="1108.72"/>
    <n v="1500"/>
    <n v="73.91"/>
    <n v="500"/>
    <n v="1500"/>
    <n v="33.33"/>
    <n v="1139.1300000000001"/>
    <n v="1500"/>
    <n v="75.94"/>
    <n v="992.7"/>
    <n v="1500"/>
    <n v="66.180000000000007"/>
    <n v="3740.54"/>
    <n v="6000"/>
    <n v="62.34"/>
    <n v="1884.62"/>
    <n v="2400"/>
    <n v="0.78525833333333328"/>
    <x v="355"/>
    <n v="1884.62"/>
    <n v="2400"/>
    <n v="0.78525833333333328"/>
    <x v="355"/>
    <n v="1350.86"/>
    <n v="1800"/>
    <n v="0.75047777777777769"/>
    <x v="355"/>
    <n v="1350.86"/>
    <n v="1800"/>
    <n v="0.75047777777777769"/>
    <x v="355"/>
    <n v="1100"/>
    <n v="1800"/>
    <n v="0.61111111111111116"/>
    <x v="337"/>
    <n v="1100"/>
    <n v="1800"/>
    <n v="0.61111111111111116"/>
    <n v="0.25372046463136727"/>
    <n v="4335.4799999999996"/>
    <n v="6000"/>
    <n v="72.260000000000005"/>
    <n v="4335.4799999999996"/>
    <n v="6000"/>
    <n v="72.257999999999996"/>
    <n v="1608.72"/>
    <n v="3000"/>
    <n v="53.62"/>
    <n v="2984.62"/>
    <n v="4200"/>
    <n v="71.06"/>
    <n v="2984.62"/>
    <n v="4200"/>
    <n v="71.062380952380948"/>
  </r>
  <r>
    <n v="364"/>
    <x v="363"/>
    <x v="32"/>
    <s v="Pune"/>
    <n v="36336"/>
    <x v="2"/>
    <n v="2214"/>
    <n v="2072"/>
    <n v="2072"/>
    <n v="3325"/>
    <n v="3178"/>
    <n v="3178"/>
    <n v="3400"/>
    <n v="3298.6"/>
    <n v="3298.6"/>
    <n v="4601.3999999999996"/>
    <n v="4601.3999999999996"/>
    <n v="0.34305329719963867"/>
    <n v="0.27480212355212347"/>
    <n v="0.27480212355212347"/>
    <n v="-0.10570827067669174"/>
    <n v="-0.16885147891755825"/>
    <n v="-0.16885147891755825"/>
    <n v="-0.12543529411764706"/>
    <n v="-0.19923907112108169"/>
    <n v="-0.19923907112108169"/>
    <n v="-0.42595949058982047"/>
    <n v="-0.42595949058982047"/>
    <n v="306.24"/>
    <n v="913.6"/>
    <n v="915"/>
    <n v="706.64"/>
    <n v="1509.3"/>
    <n v="1509.3"/>
    <n v="737.03"/>
    <n v="1543.8"/>
    <n v="1543.8"/>
    <n v="2033.9"/>
    <n v="2033.9"/>
    <n v="0.26475966562173453"/>
    <n v="0.57985989492119072"/>
    <n v="0.57744262295081961"/>
    <n v="-0.45188497679157702"/>
    <n v="-4.3689127410057683E-2"/>
    <n v="-4.3689127410057683E-2"/>
    <n v="-0.47448543478555827"/>
    <n v="-6.5060240963855459E-2"/>
    <n v="-6.5060240963855459E-2"/>
    <n v="-0.29034859137617391"/>
    <n v="-0.29034859137617391"/>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16466834946010372"/>
    <n v="4.3917465852949693E-2"/>
    <n v="3.8184971098265866E-2"/>
    <n v="-9.3972727272727277E-2"/>
    <n v="-0.21712332946848109"/>
    <n v="-0.21910434782608698"/>
    <n v="-0.10610531602880904"/>
    <n v="-0.24203445336304324"/>
    <n v="-0.24203445336304324"/>
    <n v="-0.41376496546681807"/>
    <n v="-0.41376496546681807"/>
    <n v="110"/>
    <n v="74"/>
    <n v="163"/>
    <n v="88"/>
    <n v="163"/>
    <n v="88"/>
    <s v="No star"/>
    <s v="No star"/>
    <s v="No star"/>
    <s v="ODF+"/>
    <s v="ODF+"/>
    <s v="ODF+"/>
    <n v="387.32"/>
    <n v="1500"/>
    <n v="25.82"/>
    <n v="300"/>
    <n v="1500"/>
    <n v="20"/>
    <n v="1289.57"/>
    <n v="1500"/>
    <n v="85.97"/>
    <n v="996.63"/>
    <n v="1500"/>
    <n v="66.44"/>
    <n v="2973.52"/>
    <n v="6000"/>
    <n v="49.56"/>
    <n v="1443.36"/>
    <n v="2400"/>
    <n v="0.60139999999999993"/>
    <x v="356"/>
    <n v="1443.36"/>
    <n v="2400"/>
    <n v="0.60139999999999993"/>
    <x v="356"/>
    <n v="898.03"/>
    <n v="1800"/>
    <n v="0.49890555555555555"/>
    <x v="356"/>
    <n v="898.03"/>
    <n v="1800"/>
    <n v="0.49890555555555555"/>
    <x v="356"/>
    <n v="300"/>
    <n v="1800"/>
    <n v="0.16666666666666666"/>
    <x v="338"/>
    <n v="300"/>
    <n v="1800"/>
    <n v="0.16666666666666666"/>
    <n v="0.11357656385463714"/>
    <n v="2641.39"/>
    <n v="6000"/>
    <n v="44.02"/>
    <n v="2641.39"/>
    <n v="6000"/>
    <n v="44.023166666666661"/>
    <n v="687.32"/>
    <n v="3000"/>
    <n v="22.91"/>
    <n v="1743.36"/>
    <n v="4200"/>
    <n v="41.51"/>
    <n v="1743.36"/>
    <n v="4200"/>
    <n v="41.508571428571429"/>
  </r>
  <r>
    <n v="365"/>
    <x v="364"/>
    <x v="32"/>
    <s v="Pune"/>
    <n v="11821"/>
    <x v="3"/>
    <n v="2214"/>
    <n v="2072"/>
    <n v="2072"/>
    <n v="3325"/>
    <n v="3178"/>
    <n v="3178"/>
    <n v="3070.1"/>
    <n v="2928.3"/>
    <n v="2928.3"/>
    <n v="4349.2"/>
    <n v="4349.2"/>
    <n v="0.47735772357723572"/>
    <n v="0.33717181467181462"/>
    <n v="0.33717181467181462"/>
    <n v="-1.6279699248120335E-2"/>
    <n v="-0.12818753933291382"/>
    <n v="-0.12818753933291382"/>
    <n v="6.539526399791537E-2"/>
    <n v="-5.3846941911689469E-2"/>
    <n v="-5.3846941911689469E-2"/>
    <n v="-0.36295870504920447"/>
    <n v="-0.36295870504920447"/>
    <n v="306.24"/>
    <n v="913.6"/>
    <n v="915"/>
    <n v="706.64"/>
    <n v="1509.3"/>
    <n v="1509.3"/>
    <n v="593.21"/>
    <n v="1412.08"/>
    <n v="1412.08"/>
    <n v="1984.11"/>
    <n v="1984.11"/>
    <n v="0.9441614420062695"/>
    <n v="0.50239711033274947"/>
    <n v="0.50009836065573765"/>
    <n v="-0.15744933771085701"/>
    <n v="-9.0578413834227808E-2"/>
    <n v="-9.0578413834227808E-2"/>
    <n v="3.6580637548253719E-3"/>
    <n v="-2.7965837629596063E-2"/>
    <n v="-2.7965837629596063E-2"/>
    <n v="-0.30820871826662838"/>
    <n v="-0.3082087182666283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3410695087178041"/>
    <n v="0.27639639639639635"/>
    <n v="0.26938728323699418"/>
    <n v="-3.9954545454545493E-2"/>
    <n v="-4.2777811679990181E-2"/>
    <n v="-4.5200000000000018E-2"/>
    <n v="-4.7323837016705316E-4"/>
    <n v="3.3615422993288249E-2"/>
    <n v="3.3615422993288249E-2"/>
    <n v="-0.26056769588201628"/>
    <n v="-0.26056769588201628"/>
    <n v="94"/>
    <n v="63"/>
    <n v="236"/>
    <n v="113"/>
    <n v="236"/>
    <n v="113"/>
    <s v="No star"/>
    <s v="No star"/>
    <s v="No star"/>
    <s v="ODF+"/>
    <s v="ODF+"/>
    <s v="ODF+"/>
    <n v="595.38"/>
    <n v="1500"/>
    <n v="39.69"/>
    <n v="300"/>
    <n v="1500"/>
    <n v="20"/>
    <n v="1319.43"/>
    <n v="1500"/>
    <n v="87.96"/>
    <n v="1056.05"/>
    <n v="1500"/>
    <n v="70.400000000000006"/>
    <n v="3270.87"/>
    <n v="6000"/>
    <n v="54.51"/>
    <n v="1372.59"/>
    <n v="2400"/>
    <n v="0.57191249999999993"/>
    <x v="357"/>
    <n v="1372.59"/>
    <n v="2400"/>
    <n v="0.57191249999999993"/>
    <x v="357"/>
    <n v="1098.02"/>
    <n v="1800"/>
    <n v="0.61001111111111106"/>
    <x v="357"/>
    <n v="1098.02"/>
    <n v="1800"/>
    <n v="0.61001111111111106"/>
    <x v="357"/>
    <n v="300"/>
    <n v="1800"/>
    <n v="0.16666666666666666"/>
    <x v="339"/>
    <n v="300"/>
    <n v="1800"/>
    <n v="0.16666666666666666"/>
    <n v="0.10827901336163025"/>
    <n v="2770.62"/>
    <n v="6000"/>
    <n v="46.18"/>
    <n v="2770.62"/>
    <n v="6000"/>
    <n v="46.176999999999992"/>
    <n v="895.38"/>
    <n v="3000"/>
    <n v="29.85"/>
    <n v="1672.59"/>
    <n v="4200"/>
    <n v="39.82"/>
    <n v="1672.59"/>
    <n v="4200"/>
    <n v="39.823571428571427"/>
  </r>
  <r>
    <n v="366"/>
    <x v="365"/>
    <x v="32"/>
    <s v="Pune"/>
    <n v="20285"/>
    <x v="3"/>
    <n v="2214"/>
    <n v="2072"/>
    <n v="2072"/>
    <n v="3325"/>
    <n v="3178"/>
    <n v="3178"/>
    <n v="3070.1"/>
    <n v="2928.3"/>
    <n v="2928.3"/>
    <n v="4349.2"/>
    <n v="4349.2"/>
    <n v="0.44075429087624207"/>
    <n v="0.36709942084942088"/>
    <n v="0.36709942084942088"/>
    <n v="-4.0652631578947392E-2"/>
    <n v="-0.10867526746381369"/>
    <n v="-0.10867526746381369"/>
    <n v="3.899872968307222E-2"/>
    <n v="-3.2670832906464525E-2"/>
    <n v="-3.2670832906464525E-2"/>
    <n v="-0.34870091051227808"/>
    <n v="-0.34870091051227808"/>
    <n v="306.24"/>
    <n v="913.6"/>
    <n v="915"/>
    <n v="706.64"/>
    <n v="1509.3"/>
    <n v="1509.3"/>
    <n v="593.21"/>
    <n v="1412.08"/>
    <n v="1412.08"/>
    <n v="1984.11"/>
    <n v="1984.11"/>
    <n v="0.93861024033437801"/>
    <n v="0.44353108581436068"/>
    <n v="0.44132240437158465"/>
    <n v="-0.15985508887127822"/>
    <n v="-0.12621082621082622"/>
    <n v="-0.12621082621082622"/>
    <n v="7.9229952293439685E-4"/>
    <n v="-6.605149849866862E-2"/>
    <n v="-6.605149849866862E-2"/>
    <n v="-0.33531407028844168"/>
    <n v="-0.33531407028844168"/>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4991586032814476"/>
    <n v="0.17851787271142117"/>
    <n v="0.17204624277456654"/>
    <n v="5.0136363636363722E-2"/>
    <n v="-0.11618094482560207"/>
    <n v="-0.11841739130434778"/>
    <n v="9.3322606596943011E-2"/>
    <n v="-4.5645809603599603E-2"/>
    <n v="-4.5645809603599603E-2"/>
    <n v="-0.3172699417488804"/>
    <n v="-0.3172699417488804"/>
    <n v="110"/>
    <n v="73"/>
    <n v="202"/>
    <n v="98"/>
    <n v="202"/>
    <n v="98"/>
    <s v="No star"/>
    <s v="1 star"/>
    <s v="1 star"/>
    <s v="ODF+"/>
    <s v="ODF+"/>
    <s v="ODF+"/>
    <n v="593.67999999999995"/>
    <n v="1500"/>
    <n v="39.58"/>
    <n v="300"/>
    <n v="1500"/>
    <n v="20"/>
    <n v="1141"/>
    <n v="1500"/>
    <n v="76.069999999999993"/>
    <n v="1155.1500000000001"/>
    <n v="1500"/>
    <n v="77.010000000000005"/>
    <n v="3189.83"/>
    <n v="6000"/>
    <n v="53.16"/>
    <n v="1318.81"/>
    <n v="2400"/>
    <n v="0.54950416666666668"/>
    <x v="358"/>
    <n v="1318.81"/>
    <n v="2400"/>
    <n v="0.54950416666666668"/>
    <x v="358"/>
    <n v="1013.82"/>
    <n v="1800"/>
    <n v="0.56323333333333336"/>
    <x v="358"/>
    <n v="1013.82"/>
    <n v="1800"/>
    <n v="0.56323333333333336"/>
    <x v="358"/>
    <n v="500"/>
    <n v="1800"/>
    <n v="0.27777777777777779"/>
    <x v="340"/>
    <n v="500"/>
    <n v="1800"/>
    <n v="0.27777777777777779"/>
    <n v="0.17651440534061985"/>
    <n v="2832.63"/>
    <n v="6000"/>
    <n v="47.21"/>
    <n v="2832.63"/>
    <n v="6000"/>
    <n v="47.210499999999996"/>
    <n v="893.68"/>
    <n v="3000"/>
    <n v="29.79"/>
    <n v="1818.81"/>
    <n v="4200"/>
    <n v="43.31"/>
    <n v="1818.81"/>
    <n v="4200"/>
    <n v="43.305"/>
  </r>
  <r>
    <n v="367"/>
    <x v="366"/>
    <x v="32"/>
    <s v="Pune"/>
    <n v="6457"/>
    <x v="3"/>
    <n v="2214"/>
    <n v="2072"/>
    <n v="2072"/>
    <n v="3325"/>
    <n v="3178"/>
    <n v="3178"/>
    <n v="3070.1"/>
    <n v="2928.3"/>
    <n v="2928.3"/>
    <n v="4349.2"/>
    <n v="4349.2"/>
    <n v="0.78261969286359523"/>
    <n v="0.58961872586872588"/>
    <n v="0.58961872586872588"/>
    <n v="0.18698345864661647"/>
    <n v="3.6403398363750804E-2"/>
    <n v="3.6403398363750804E-2"/>
    <n v="0.28553467313768277"/>
    <n v="0.12477888194515584"/>
    <n v="0.12477888194515584"/>
    <n v="-0.24269060976731349"/>
    <n v="-0.24269060976731349"/>
    <n v="306.24"/>
    <n v="913.6"/>
    <n v="915"/>
    <n v="706.64"/>
    <n v="1509.3"/>
    <n v="1509.3"/>
    <n v="593.21"/>
    <n v="1412.08"/>
    <n v="1412.08"/>
    <n v="1984.11"/>
    <n v="1984.11"/>
    <n v="2.1845284743991642"/>
    <n v="0.89210814360770585"/>
    <n v="0.88921311475409848"/>
    <n v="0.38009453186912717"/>
    <n v="0.14531902206320821"/>
    <n v="0.14531902206320821"/>
    <n v="0.64398779521585936"/>
    <n v="0.22417285139652157"/>
    <n v="0.22417285139652157"/>
    <n v="-0.12876302221147004"/>
    <n v="-0.12876302221147004"/>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n v="-0.33903234335066534"/>
    <n v="-0.72727272727272729"/>
    <n v="-0.72727272727272729"/>
    <n v="855.72"/>
    <n v="860.25"/>
    <n v="865"/>
    <n v="1100"/>
    <n v="1147.0899999999999"/>
    <n v="1150"/>
    <n v="1056.55"/>
    <n v="1062.31"/>
    <n v="1062.31"/>
    <n v="1484.95"/>
    <n v="1484.95"/>
    <n v="0.45539428785116631"/>
    <n v="0.47057250799186279"/>
    <n v="0.46249710982658954"/>
    <n v="0.13219090909090916"/>
    <n v="0.10284284580983187"/>
    <n v="0.10005217391304343"/>
    <n v="0.17875159717949946"/>
    <n v="0.19085765925200743"/>
    <n v="0.19085765925200743"/>
    <n v="-0.14807905990100684"/>
    <n v="-0.14807905990100684"/>
    <n v="27"/>
    <n v="21"/>
    <n v="79"/>
    <n v="53"/>
    <n v="79"/>
    <n v="53"/>
    <s v="1 star"/>
    <s v="No star"/>
    <s v="No star"/>
    <s v="ODF+"/>
    <s v="ODF+"/>
    <s v="ODF+"/>
    <n v="975.23"/>
    <n v="1500"/>
    <n v="65.02"/>
    <n v="500"/>
    <n v="1500"/>
    <n v="33.33"/>
    <n v="1226.0899999999999"/>
    <n v="1500"/>
    <n v="81.739999999999995"/>
    <n v="1245.4100000000001"/>
    <n v="1500"/>
    <n v="83.03"/>
    <n v="3946.72"/>
    <n v="6000"/>
    <n v="65.78"/>
    <n v="1728.63"/>
    <n v="2400"/>
    <n v="0.72026250000000003"/>
    <x v="359"/>
    <n v="1728.63"/>
    <n v="2400"/>
    <n v="0.72026250000000003"/>
    <x v="359"/>
    <n v="1265.06"/>
    <n v="1800"/>
    <n v="0.70281111111111105"/>
    <x v="359"/>
    <n v="1265.06"/>
    <n v="1800"/>
    <n v="0.70281111111111105"/>
    <x v="359"/>
    <n v="300"/>
    <n v="1800"/>
    <n v="0.16666666666666666"/>
    <x v="341"/>
    <n v="300"/>
    <n v="1800"/>
    <n v="0.16666666666666666"/>
    <n v="9.1083253129468772E-2"/>
    <n v="3293.69"/>
    <n v="6000"/>
    <n v="54.89"/>
    <n v="3293.69"/>
    <n v="6000"/>
    <n v="54.894833333333338"/>
    <n v="1475.23"/>
    <n v="3000"/>
    <n v="49.17"/>
    <n v="2028.63"/>
    <n v="4200"/>
    <n v="48.3"/>
    <n v="2028.63"/>
    <n v="4200"/>
    <n v="48.300714285714285"/>
  </r>
  <r>
    <n v="368"/>
    <x v="367"/>
    <x v="32"/>
    <s v="Pune"/>
    <n v="26151"/>
    <x v="2"/>
    <n v="2214"/>
    <n v="2072"/>
    <n v="2072"/>
    <n v="3325"/>
    <n v="3178"/>
    <n v="3178"/>
    <n v="3400"/>
    <n v="3298.6"/>
    <n v="3298.6"/>
    <n v="4601.3999999999996"/>
    <n v="4601.3999999999996"/>
    <n v="0.66406955736224027"/>
    <n v="0.67537644787644791"/>
    <n v="0.67537644787644791"/>
    <n v="0.10804511278195489"/>
    <n v="9.2315921963499095E-2"/>
    <n v="9.2315921963499095E-2"/>
    <n v="8.3602941176470588E-2"/>
    <n v="5.237979748984424E-2"/>
    <n v="5.237979748984424E-2"/>
    <n v="-0.2455817794584256"/>
    <n v="-0.2455817794584256"/>
    <n v="306.24"/>
    <n v="913.6"/>
    <n v="915"/>
    <n v="706.64"/>
    <n v="1509.3"/>
    <n v="1509.3"/>
    <n v="737.03"/>
    <n v="1543.8"/>
    <n v="1543.8"/>
    <n v="2033.9"/>
    <n v="2033.9"/>
    <n v="2.3247126436781609"/>
    <n v="1.09202057793345"/>
    <n v="1.0888196721311476"/>
    <n v="0.44084682440846823"/>
    <n v="0.26632876167759889"/>
    <n v="0.26632876167759889"/>
    <n v="0.38143630517075289"/>
    <n v="0.23802953750485817"/>
    <n v="0.23802953750485817"/>
    <n v="-6.0293033089139143E-2"/>
    <n v="-6.0293033089139143E-2"/>
    <n v="232.44"/>
    <n v="298.10000000000002"/>
    <n v="295"/>
    <n v="421.09"/>
    <n v="522.70000000000005"/>
    <n v="525"/>
    <n v="433.64"/>
    <n v="570"/>
    <n v="570"/>
    <n v="1100"/>
    <n v="1100"/>
    <n v="0.29065565307176044"/>
    <n v="6.3737001006372931E-3"/>
    <n v="1.6949152542372881E-2"/>
    <n v="-0.2875632287634472"/>
    <n v="-0.42605701167017412"/>
    <n v="-0.42857142857142855"/>
    <n v="-0.30818190203855733"/>
    <n v="-0.47368421052631576"/>
    <n v="-0.47368421052631576"/>
    <n v="-0.72727272727272729"/>
    <n v="-0.72727272727272729"/>
    <n v="855.72"/>
    <n v="860.25"/>
    <n v="865"/>
    <n v="1100"/>
    <n v="1147.0899999999999"/>
    <n v="1150"/>
    <n v="1114.93"/>
    <n v="1184.79"/>
    <n v="1184.79"/>
    <n v="1531.86"/>
    <n v="1531.86"/>
    <n v="0.44909549852755565"/>
    <n v="0.46481836675385052"/>
    <n v="0.45677456647398834"/>
    <n v="0.12729090909090907"/>
    <n v="9.8527578481200251E-2"/>
    <n v="9.5747826086956436E-2"/>
    <n v="0.11219538446359853"/>
    <n v="6.3572447437942534E-2"/>
    <n v="6.3572447437942534E-2"/>
    <n v="-0.17739871789850248"/>
    <n v="-0.17739871789850248"/>
    <n v="41"/>
    <n v="34"/>
    <n v="57"/>
    <n v="50"/>
    <n v="57"/>
    <n v="50"/>
    <s v="No star"/>
    <s v="No star"/>
    <s v="No star"/>
    <s v="ODF+"/>
    <s v="ODF+"/>
    <s v="ODF+"/>
    <n v="1018.16"/>
    <n v="1500"/>
    <n v="67.88"/>
    <n v="300"/>
    <n v="1500"/>
    <n v="20"/>
    <n v="1126.07"/>
    <n v="1500"/>
    <n v="75.069999999999993"/>
    <n v="1240.02"/>
    <n v="1500"/>
    <n v="82.67"/>
    <n v="3684.25"/>
    <n v="6000"/>
    <n v="61.4"/>
    <n v="1911.27"/>
    <n v="2400"/>
    <n v="0.79636249999999997"/>
    <x v="360"/>
    <n v="1911.27"/>
    <n v="2400"/>
    <n v="0.79636249999999997"/>
    <x v="360"/>
    <n v="1260.1099999999999"/>
    <n v="1800"/>
    <n v="0.70006111111111102"/>
    <x v="360"/>
    <n v="1260.1099999999999"/>
    <n v="1800"/>
    <n v="0.70006111111111102"/>
    <x v="360"/>
    <n v="300"/>
    <n v="1800"/>
    <n v="0.16666666666666666"/>
    <x v="342"/>
    <n v="300"/>
    <n v="1800"/>
    <n v="0.16666666666666666"/>
    <n v="8.6420962268607876E-2"/>
    <n v="3471.38"/>
    <n v="6000"/>
    <n v="57.86"/>
    <n v="3471.38"/>
    <n v="6000"/>
    <n v="57.856333333333332"/>
    <n v="1318.16"/>
    <n v="3000"/>
    <n v="43.94"/>
    <n v="2211.27"/>
    <n v="4200"/>
    <n v="52.65"/>
    <n v="2211.27"/>
    <n v="4200"/>
    <n v="52.64928571428571"/>
  </r>
  <r>
    <n v="369"/>
    <x v="368"/>
    <x v="32"/>
    <s v="Pune"/>
    <n v="502793"/>
    <x v="0"/>
    <n v="2214"/>
    <n v="2072"/>
    <n v="2072"/>
    <n v="3325"/>
    <n v="3178"/>
    <n v="3178"/>
    <n v="3878.5"/>
    <n v="3782.7"/>
    <n v="3782.7"/>
    <n v="4344.1000000000004"/>
    <n v="4344.1000000000004"/>
    <n v="0.88049232158988255"/>
    <n v="0.8655839768339767"/>
    <n v="0.8655839768339767"/>
    <n v="0.25215338345864657"/>
    <n v="0.21632787916928881"/>
    <n v="0.21632787916928881"/>
    <n v="7.3458811396158272E-2"/>
    <n v="2.1886483199830799E-2"/>
    <n v="2.1886483199830799E-2"/>
    <n v="-0.11017471973481285"/>
    <n v="-0.11017471973481285"/>
    <n v="306.24"/>
    <n v="913.6"/>
    <n v="915"/>
    <n v="706.64"/>
    <n v="1509.3"/>
    <n v="1509.3"/>
    <n v="948.15"/>
    <n v="1786.5"/>
    <n v="1786.5"/>
    <n v="2014.9"/>
    <n v="2014.9"/>
    <n v="2.4515086206896552"/>
    <n v="1.1179838003502627"/>
    <n v="1.1147431693989072"/>
    <n v="0.49579701120797015"/>
    <n v="0.28204465646326116"/>
    <n v="0.28204465646326116"/>
    <n v="0.11479196329694673"/>
    <n v="8.3117828155611542E-2"/>
    <n v="8.3117828155611542E-2"/>
    <n v="-3.9659536453422045E-2"/>
    <n v="-3.9659536453422045E-2"/>
    <n v="232.44"/>
    <n v="298.10000000000002"/>
    <n v="295"/>
    <n v="421.09"/>
    <n v="522.70000000000005"/>
    <n v="525"/>
    <n v="566.66"/>
    <n v="651.51"/>
    <n v="651.51"/>
    <n v="1020"/>
    <n v="1020"/>
    <n v="1.1510927551196009"/>
    <n v="0.67728950016772882"/>
    <n v="0.69491525423728817"/>
    <n v="0.187394618727588"/>
    <n v="-4.3428352783623579E-2"/>
    <n v="-4.7619047619047616E-2"/>
    <n v="-0.11763667807856558"/>
    <n v="-0.23255207134195943"/>
    <n v="-0.23255207134195943"/>
    <n v="-0.50980392156862742"/>
    <n v="-0.50980392156862742"/>
    <n v="855.72"/>
    <n v="860.25"/>
    <n v="865"/>
    <n v="1100"/>
    <n v="1147.0899999999999"/>
    <n v="1150"/>
    <n v="1201.1099999999999"/>
    <n v="1344.7"/>
    <n v="1344.7"/>
    <n v="1496.04"/>
    <n v="1496.04"/>
    <n v="0.3809774225213855"/>
    <n v="0.66288869514675963"/>
    <n v="0.65375722543352599"/>
    <n v="7.4300000000000019E-2"/>
    <n v="0.24706866941565186"/>
    <n v="0.24391304347826087"/>
    <n v="-1.6135075055573496E-2"/>
    <n v="6.3806053394809215E-2"/>
    <n v="6.3806053394809215E-2"/>
    <n v="-4.3808989064463497E-2"/>
    <n v="-4.3808989064463497E-2"/>
    <n v="36"/>
    <n v="9"/>
    <n v="45"/>
    <n v="14"/>
    <n v="45"/>
    <n v="14"/>
    <s v="No star"/>
    <s v="No star"/>
    <s v="No star"/>
    <s v="ODF++"/>
    <s v="ODF++"/>
    <s v="ODF++"/>
    <n v="1056.99"/>
    <n v="1500"/>
    <n v="70.47"/>
    <n v="500"/>
    <n v="1500"/>
    <n v="33.33"/>
    <n v="1424.68"/>
    <n v="1500"/>
    <n v="94.98"/>
    <n v="1181.73"/>
    <n v="1500"/>
    <n v="78.78"/>
    <n v="4163.41"/>
    <n v="6000"/>
    <n v="69.39"/>
    <n v="1934.99"/>
    <n v="2400"/>
    <n v="0.80624583333333333"/>
    <x v="361"/>
    <n v="1934.99"/>
    <n v="2400"/>
    <n v="0.80624583333333333"/>
    <x v="361"/>
    <n v="1430.5"/>
    <n v="1800"/>
    <n v="0.79472222222222222"/>
    <x v="361"/>
    <n v="1430.5"/>
    <n v="1800"/>
    <n v="0.79472222222222222"/>
    <x v="361"/>
    <n v="500"/>
    <n v="1800"/>
    <n v="0.27777777777777779"/>
    <x v="343"/>
    <n v="500"/>
    <n v="1800"/>
    <n v="0.27777777777777779"/>
    <n v="0.12934970728161244"/>
    <n v="3865.49"/>
    <n v="6000"/>
    <n v="64.42"/>
    <n v="3865.49"/>
    <n v="6000"/>
    <n v="64.424833333333325"/>
    <n v="1556.99"/>
    <n v="3000"/>
    <n v="51.9"/>
    <n v="2434.9899999999998"/>
    <n v="4200"/>
    <n v="57.98"/>
    <n v="2434.9899999999998"/>
    <n v="4200"/>
    <n v="57.975952380952378"/>
  </r>
  <r>
    <n v="370"/>
    <x v="369"/>
    <x v="32"/>
    <s v="Pune"/>
    <n v="15665"/>
    <x v="3"/>
    <n v="2214"/>
    <n v="2072"/>
    <n v="2072"/>
    <n v="3325"/>
    <n v="3178"/>
    <n v="3178"/>
    <n v="3070.1"/>
    <n v="2928.3"/>
    <n v="2928.3"/>
    <n v="4349.2"/>
    <n v="4349.2"/>
    <n v="0.57864950316169839"/>
    <n v="0.47256756756756751"/>
    <n v="0.47256756756756751"/>
    <n v="5.1166917293233118E-2"/>
    <n v="-3.9911894273127801E-2"/>
    <n v="-3.9911894273127801E-2"/>
    <n v="0.13844174456858091"/>
    <n v="4.1956083734589922E-2"/>
    <n v="4.1956083734589922E-2"/>
    <n v="-0.2984548882553113"/>
    <n v="-0.2984548882553113"/>
    <n v="306.24"/>
    <n v="913.6"/>
    <n v="915"/>
    <n v="706.64"/>
    <n v="1509.3"/>
    <n v="1509.3"/>
    <n v="593.21"/>
    <n v="1412.08"/>
    <n v="1412.08"/>
    <n v="1984.11"/>
    <n v="1984.11"/>
    <n v="1.4377612330198535"/>
    <n v="0.72086252189141864"/>
    <n v="0.71822950819672138"/>
    <n v="5.6464394882825737E-2"/>
    <n v="4.1661697475651037E-2"/>
    <n v="4.1661697475651037E-2"/>
    <n v="0.25847507627990074"/>
    <n v="0.11337884539119607"/>
    <n v="0.11337884539119607"/>
    <n v="-0.20761449718009578"/>
    <n v="-0.2076144971800957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33807787594072819"/>
    <n v="0.37050857308921825"/>
    <n v="0.36298265895953757"/>
    <n v="4.0927272727272708E-2"/>
    <n v="2.7800782850517486E-2"/>
    <n v="2.5200000000000018E-2"/>
    <n v="8.3734797217358409E-2"/>
    <n v="0.10982669842136483"/>
    <n v="0.10982669842136483"/>
    <n v="-0.2060473416613354"/>
    <n v="-0.2060473416613354"/>
    <n v="66"/>
    <n v="48"/>
    <n v="141"/>
    <n v="77"/>
    <n v="141"/>
    <n v="77"/>
    <s v="No star"/>
    <s v="No star"/>
    <s v="No star"/>
    <s v="ODF+"/>
    <s v="ODF+"/>
    <s v="ODF+"/>
    <n v="746.54"/>
    <n v="1500"/>
    <n v="49.77"/>
    <n v="300"/>
    <n v="1500"/>
    <n v="20"/>
    <n v="1303.57"/>
    <n v="1500"/>
    <n v="86.9"/>
    <n v="1145.02"/>
    <n v="1500"/>
    <n v="76.33"/>
    <n v="3495.13"/>
    <n v="6000"/>
    <n v="58.25"/>
    <n v="1572.18"/>
    <n v="2400"/>
    <n v="0.65507500000000007"/>
    <x v="362"/>
    <n v="1572.18"/>
    <n v="2400"/>
    <n v="0.65507500000000007"/>
    <x v="362"/>
    <n v="1178.98"/>
    <n v="1800"/>
    <n v="0.65498888888888895"/>
    <x v="362"/>
    <n v="1178.98"/>
    <n v="1800"/>
    <n v="0.65498888888888895"/>
    <x v="362"/>
    <n v="300"/>
    <n v="1800"/>
    <n v="0.16666666666666666"/>
    <x v="344"/>
    <n v="300"/>
    <n v="1800"/>
    <n v="0.16666666666666666"/>
    <n v="9.8323260661518905E-2"/>
    <n v="3051.16"/>
    <n v="6000"/>
    <n v="50.85"/>
    <n v="3051.16"/>
    <n v="6000"/>
    <n v="50.852666666666671"/>
    <n v="1046.54"/>
    <n v="3000"/>
    <n v="34.880000000000003"/>
    <n v="1872.18"/>
    <n v="4200"/>
    <n v="44.58"/>
    <n v="1872.18"/>
    <n v="4200"/>
    <n v="44.575714285714284"/>
  </r>
  <r>
    <n v="371"/>
    <x v="370"/>
    <x v="32"/>
    <s v="Pune"/>
    <n v="37945"/>
    <x v="2"/>
    <n v="2214"/>
    <n v="2072"/>
    <n v="2072"/>
    <n v="3325"/>
    <n v="3178"/>
    <n v="3178"/>
    <n v="3400"/>
    <n v="3298.6"/>
    <n v="3298.6"/>
    <n v="4601.3999999999996"/>
    <n v="4601.3999999999996"/>
    <n v="1.0089024390243904"/>
    <n v="0.76856660231660223"/>
    <n v="0.76856660231660223"/>
    <n v="0.33765714285714288"/>
    <n v="0.15307426054122084"/>
    <n v="0.15307426054122084"/>
    <n v="0.30815000000000003"/>
    <n v="0.11091675256169281"/>
    <n v="0.11091675256169281"/>
    <n v="-0.20361846394575561"/>
    <n v="-0.20361846394575561"/>
    <n v="306.24"/>
    <n v="913.6"/>
    <n v="915"/>
    <n v="706.64"/>
    <n v="1509.3"/>
    <n v="1509.3"/>
    <n v="737.03"/>
    <n v="1543.8"/>
    <n v="1543.8"/>
    <n v="2033.9"/>
    <n v="2033.9"/>
    <n v="2.5595611285266453"/>
    <n v="0.78400831873905408"/>
    <n v="0.78127868852459004"/>
    <n v="0.542624249971697"/>
    <n v="7.9884714768435658E-2"/>
    <n v="7.9884714768435658E-2"/>
    <n v="0.47901713634451781"/>
    <n v="5.5752040419743451E-2"/>
    <n v="5.5752040419743451E-2"/>
    <n v="-0.19864791779340193"/>
    <n v="-0.19864791779340193"/>
    <n v="232.44"/>
    <n v="298.10000000000002"/>
    <n v="295"/>
    <n v="421.09"/>
    <n v="522.70000000000005"/>
    <n v="525"/>
    <n v="433.64"/>
    <n v="570"/>
    <n v="570"/>
    <n v="1100"/>
    <n v="1100"/>
    <n v="3.7324040612631215"/>
    <n v="1.3482053002348204"/>
    <n v="1.3728813559322033"/>
    <n v="1.6122681612006937"/>
    <n v="0.33920030610292701"/>
    <n v="0.33333333333333331"/>
    <n v="1.5366663591919565"/>
    <n v="0.22807017543859648"/>
    <n v="0.22807017543859648"/>
    <n v="-0.36363636363636365"/>
    <n v="-0.36363636363636365"/>
    <n v="855.72"/>
    <n v="860.25"/>
    <n v="865"/>
    <n v="1100"/>
    <n v="1147.0899999999999"/>
    <n v="1150"/>
    <n v="1114.93"/>
    <n v="1184.79"/>
    <n v="1184.79"/>
    <n v="1531.86"/>
    <n v="1531.86"/>
    <n v="0.3681227504323844"/>
    <n v="0.55140947399011908"/>
    <n v="0.54289017341040446"/>
    <n v="6.430000000000001E-2"/>
    <n v="0.1634658134932743"/>
    <n v="0.16052173913043472"/>
    <n v="5.0047985075296161E-2"/>
    <n v="0.12644434878754882"/>
    <n v="0.12644434878754882"/>
    <n v="-0.1287715587586333"/>
    <n v="-0.1287715587586333"/>
    <n v="14"/>
    <n v="13"/>
    <n v="41"/>
    <n v="37"/>
    <n v="41"/>
    <n v="37"/>
    <s v="3 star"/>
    <s v="1 star"/>
    <s v="1 star"/>
    <s v="ODF++"/>
    <s v="ODF++"/>
    <s v="ODF++"/>
    <n v="1090.08"/>
    <n v="1500"/>
    <n v="72.67"/>
    <n v="1100"/>
    <n v="1500"/>
    <n v="73.33"/>
    <n v="1086.9000000000001"/>
    <n v="1500"/>
    <n v="72.459999999999994"/>
    <n v="1170.73"/>
    <n v="1500"/>
    <n v="78.05"/>
    <n v="4447.71"/>
    <n v="6000"/>
    <n v="74.13"/>
    <n v="1629.87"/>
    <n v="2400"/>
    <n v="0.67911250000000001"/>
    <x v="363"/>
    <n v="1629.87"/>
    <n v="2400"/>
    <n v="0.67911250000000001"/>
    <x v="363"/>
    <n v="1334.6"/>
    <n v="1800"/>
    <n v="0.74144444444444435"/>
    <x v="363"/>
    <n v="1334.6"/>
    <n v="1800"/>
    <n v="0.74144444444444435"/>
    <x v="363"/>
    <n v="700"/>
    <n v="1800"/>
    <n v="0.3888888888888889"/>
    <x v="345"/>
    <n v="700"/>
    <n v="1800"/>
    <n v="0.3888888888888889"/>
    <n v="0.19102353137015723"/>
    <n v="3664.47"/>
    <n v="6000"/>
    <n v="61.07"/>
    <n v="3664.47"/>
    <n v="6000"/>
    <n v="61.0745"/>
    <n v="2190.08"/>
    <n v="3000"/>
    <n v="73"/>
    <n v="2329.87"/>
    <n v="4200"/>
    <n v="55.47"/>
    <n v="2329.87"/>
    <n v="4200"/>
    <n v="55.47309523809524"/>
  </r>
  <r>
    <n v="372"/>
    <x v="371"/>
    <x v="32"/>
    <s v="Pune"/>
    <n v="67391"/>
    <x v="1"/>
    <n v="2214"/>
    <n v="2072"/>
    <n v="2072"/>
    <n v="3325"/>
    <n v="3178"/>
    <n v="3178"/>
    <n v="3595.3"/>
    <n v="3469.2"/>
    <n v="3469.2"/>
    <n v="4328.8"/>
    <n v="4328.8"/>
    <n v="0.80019873532068653"/>
    <n v="0.88541023166023169"/>
    <n v="0.88541023166023169"/>
    <n v="0.19868872180451125"/>
    <n v="0.22925424795468854"/>
    <n v="0.22925424795468854"/>
    <n v="0.10856952131950037"/>
    <n v="0.12607229332410941"/>
    <n v="0.12607229332410941"/>
    <n v="-9.7539733875438919E-2"/>
    <n v="-9.7539733875438919E-2"/>
    <n v="306.24"/>
    <n v="913.6"/>
    <n v="915"/>
    <n v="706.64"/>
    <n v="1509.3"/>
    <n v="1509.3"/>
    <n v="829.22"/>
    <n v="1623.2"/>
    <n v="1623.2"/>
    <n v="1999.6"/>
    <n v="1999.6"/>
    <n v="1.9161768547544407"/>
    <n v="1.019078371278459"/>
    <n v="1.0159890710382515"/>
    <n v="0.26379769047888596"/>
    <n v="0.22217584310607577"/>
    <n v="0.22217584310607577"/>
    <n v="7.6975953305515932E-2"/>
    <n v="0.13641572203055696"/>
    <n v="0.13641572203055696"/>
    <n v="-7.7500500100019909E-2"/>
    <n v="-7.7500500100019909E-2"/>
    <n v="232.44"/>
    <n v="298.10000000000002"/>
    <n v="295"/>
    <n v="421.09"/>
    <n v="522.70000000000005"/>
    <n v="525"/>
    <n v="448.93"/>
    <n v="602.08000000000004"/>
    <n v="602.08000000000004"/>
    <n v="1100"/>
    <n v="1100"/>
    <n v="2.0115298571674409"/>
    <n v="1.3482053002348204"/>
    <n v="1.3728813559322033"/>
    <n v="0.6623524662186232"/>
    <n v="0.33920030610292701"/>
    <n v="0.33333333333333331"/>
    <n v="0.55926313679192741"/>
    <n v="0.16263619452564435"/>
    <n v="0.16263619452564435"/>
    <n v="-0.36363636363636365"/>
    <n v="-0.36363636363636365"/>
    <n v="855.72"/>
    <n v="860.25"/>
    <n v="865"/>
    <n v="1100"/>
    <n v="1147.0899999999999"/>
    <n v="1150"/>
    <n v="1163.58"/>
    <n v="1243.93"/>
    <n v="1243.93"/>
    <n v="1508.87"/>
    <n v="1508.87"/>
    <n v="0.43812228298976308"/>
    <n v="0.58319093286835233"/>
    <n v="0.57449710982658964"/>
    <n v="0.11875454545454556"/>
    <n v="0.18730003748616075"/>
    <n v="0.18429565217391308"/>
    <n v="5.7623884906925341E-2"/>
    <n v="9.4868682321352482E-2"/>
    <n v="9.4868682321352482E-2"/>
    <n v="-9.7377507671303584E-2"/>
    <n v="-9.7377507671303584E-2"/>
    <n v="15"/>
    <n v="15"/>
    <n v="15"/>
    <n v="14"/>
    <n v="15"/>
    <n v="14"/>
    <s v="1 star"/>
    <s v="1 star"/>
    <s v="1 star"/>
    <s v="ODF++"/>
    <s v="ODF++"/>
    <s v="ODF++"/>
    <n v="893.05"/>
    <n v="1500"/>
    <n v="59.54"/>
    <n v="700"/>
    <n v="1500"/>
    <n v="46.67"/>
    <n v="1161.96"/>
    <n v="1500"/>
    <n v="77.459999999999994"/>
    <n v="1230.6300000000001"/>
    <n v="1500"/>
    <n v="82.04"/>
    <n v="3985.64"/>
    <n v="6000"/>
    <n v="66.430000000000007"/>
    <n v="1844.63"/>
    <n v="2400"/>
    <n v="0.76859583333333337"/>
    <x v="364"/>
    <n v="1844.63"/>
    <n v="2400"/>
    <n v="0.76859583333333337"/>
    <x v="364"/>
    <n v="1361.94"/>
    <n v="1800"/>
    <n v="0.75663333333333338"/>
    <x v="364"/>
    <n v="1361.94"/>
    <n v="1800"/>
    <n v="0.75663333333333338"/>
    <x v="364"/>
    <n v="700"/>
    <n v="1800"/>
    <n v="0.3888888888888889"/>
    <x v="346"/>
    <n v="700"/>
    <n v="1800"/>
    <n v="0.3888888888888889"/>
    <n v="0.17918532113849234"/>
    <n v="3906.57"/>
    <n v="6000"/>
    <n v="65.11"/>
    <n v="3906.57"/>
    <n v="6000"/>
    <n v="65.109499999999997"/>
    <n v="1593.05"/>
    <n v="3000"/>
    <n v="53.1"/>
    <n v="2544.63"/>
    <n v="4200"/>
    <n v="60.59"/>
    <n v="2544.63"/>
    <n v="4200"/>
    <n v="60.586428571428577"/>
  </r>
  <r>
    <n v="373"/>
    <x v="372"/>
    <x v="32"/>
    <s v="Pune"/>
    <n v="48289"/>
    <x v="2"/>
    <n v="2214"/>
    <n v="2072"/>
    <n v="2072"/>
    <n v="3325"/>
    <n v="3178"/>
    <n v="3178"/>
    <n v="3400"/>
    <n v="3298.6"/>
    <n v="3298.6"/>
    <n v="4601.3999999999996"/>
    <n v="4601.3999999999996"/>
    <n v="1.1518879855465221"/>
    <n v="1.391081081081081"/>
    <n v="1.391081081081081"/>
    <n v="0.43286616541353373"/>
    <n v="0.55894273127753291"/>
    <n v="0.55894273127753291"/>
    <n v="0.40125882352941167"/>
    <n v="0.50194628024010179"/>
    <n v="0.50194628024010179"/>
    <n v="7.6698396140305145E-2"/>
    <n v="7.6698396140305145E-2"/>
    <n v="306.24"/>
    <n v="913.6"/>
    <n v="915"/>
    <n v="706.64"/>
    <n v="1509.3"/>
    <n v="1509.3"/>
    <n v="737.03"/>
    <n v="1543.8"/>
    <n v="1543.8"/>
    <n v="2033.9"/>
    <n v="2033.9"/>
    <n v="2.7062434691745034"/>
    <n v="1.4051335376532399"/>
    <n v="1.4014535519125682"/>
    <n v="0.6061926865164724"/>
    <n v="0.45586033260451864"/>
    <n v="0.45586033260451864"/>
    <n v="0.53996445192190279"/>
    <n v="0.42332556030573909"/>
    <n v="0.42332556030573909"/>
    <n v="8.0353016372486277E-2"/>
    <n v="8.0353016372486277E-2"/>
    <n v="232.44"/>
    <n v="298.10000000000002"/>
    <n v="295"/>
    <n v="421.09"/>
    <n v="522.70000000000005"/>
    <n v="525"/>
    <n v="433.64"/>
    <n v="570"/>
    <n v="570"/>
    <n v="1100"/>
    <n v="1100"/>
    <n v="2.871966959215281"/>
    <n v="2.6900369003690034"/>
    <n v="2.7288135593220337"/>
    <n v="1.1373103137096583"/>
    <n v="1.1044576238760282"/>
    <n v="1.0952380952380953"/>
    <n v="1.0754542938843281"/>
    <n v="0.92982456140350878"/>
    <n v="0.92982456140350878"/>
    <n v="0"/>
    <n v="0"/>
    <n v="855.72"/>
    <n v="860.25"/>
    <n v="865"/>
    <n v="1100"/>
    <n v="1147.0899999999999"/>
    <n v="1150"/>
    <n v="1114.93"/>
    <n v="1184.79"/>
    <n v="1184.79"/>
    <n v="1531.86"/>
    <n v="1531.86"/>
    <n v="0.55213153835366713"/>
    <n v="0.92616099970938681"/>
    <n v="0.91558381502890174"/>
    <n v="0.2074454545454546"/>
    <n v="0.44450740569615299"/>
    <n v="0.44085217391304349"/>
    <n v="0.19127658238633813"/>
    <n v="0.39854320174883318"/>
    <n v="0.39854320174883318"/>
    <n v="8.1678482367840491E-2"/>
    <n v="8.1678482367840491E-2"/>
    <n v="9"/>
    <n v="9"/>
    <n v="1"/>
    <n v="1"/>
    <n v="1"/>
    <n v="1"/>
    <s v="3 star"/>
    <s v="3 star"/>
    <s v="3 star"/>
    <s v="ODF+"/>
    <s v="ODF++"/>
    <s v="ODF++"/>
    <n v="1135"/>
    <n v="1500"/>
    <n v="75.67"/>
    <n v="900"/>
    <n v="1500"/>
    <n v="60"/>
    <n v="1401.09"/>
    <n v="1500"/>
    <n v="93.41"/>
    <n v="1328.19"/>
    <n v="1500"/>
    <n v="88.55"/>
    <n v="4764.28"/>
    <n v="6000"/>
    <n v="79.400000000000006"/>
    <n v="2197.33"/>
    <n v="2400"/>
    <n v="0.91555416666666667"/>
    <x v="365"/>
    <n v="2197.33"/>
    <n v="2400"/>
    <n v="0.91555416666666667"/>
    <x v="365"/>
    <n v="1656.98"/>
    <n v="1800"/>
    <n v="0.9205444444444445"/>
    <x v="365"/>
    <n v="1656.98"/>
    <n v="1800"/>
    <n v="0.9205444444444445"/>
    <x v="365"/>
    <n v="1100"/>
    <n v="1800"/>
    <n v="0.61111111111111116"/>
    <x v="347"/>
    <n v="1100"/>
    <n v="1800"/>
    <n v="0.61111111111111116"/>
    <n v="0.22202845193689549"/>
    <n v="4954.32"/>
    <n v="6000"/>
    <n v="82.57"/>
    <n v="4954.32"/>
    <n v="6000"/>
    <n v="82.571999999999989"/>
    <n v="2035"/>
    <n v="3000"/>
    <n v="67.83"/>
    <n v="3297.33"/>
    <n v="4200"/>
    <n v="78.510000000000005"/>
    <n v="3297.33"/>
    <n v="4200"/>
    <n v="78.507857142857134"/>
  </r>
  <r>
    <n v="374"/>
    <x v="373"/>
    <x v="33"/>
    <s v="Pune"/>
    <n v="1918"/>
    <x v="3"/>
    <n v="2214"/>
    <n v="2072"/>
    <n v="2072"/>
    <n v="3325"/>
    <n v="3178"/>
    <n v="3178"/>
    <n v="3070.1"/>
    <n v="2928.3"/>
    <n v="2928.3"/>
    <n v="4349.2"/>
    <n v="4349.2"/>
    <n v="0.29544715447154468"/>
    <n v="0.36444980694980689"/>
    <n v="0.36444980694980689"/>
    <n v="-0.13740751879699251"/>
    <n v="-0.11040276903713031"/>
    <n v="-0.11040276903713031"/>
    <n v="-6.5789387967818649E-2"/>
    <n v="-3.4545640815490317E-2"/>
    <n v="-3.4545640815490317E-2"/>
    <n v="-0.34996321162512645"/>
    <n v="-0.34996321162512645"/>
    <n v="306.24"/>
    <n v="913.6"/>
    <n v="915"/>
    <n v="706.64"/>
    <n v="1509.3"/>
    <n v="1509.3"/>
    <n v="593.21"/>
    <n v="1412.08"/>
    <n v="1412.08"/>
    <n v="1984.11"/>
    <n v="1984.11"/>
    <n v="0.83032915360501558"/>
    <n v="0.45898642732049039"/>
    <n v="0.45675409836065578"/>
    <n v="-0.20678138797690479"/>
    <n v="-0.1168554959252633"/>
    <n v="-0.1168554959252633"/>
    <n v="-5.510696043559625E-2"/>
    <n v="-5.6052065038807906E-2"/>
    <n v="-5.6052065038807906E-2"/>
    <n v="-0.32819752937085134"/>
    <n v="-0.3281975293708513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0607441686532976"/>
    <n v="0.38821272885789021"/>
    <n v="0.38058959537572257"/>
    <n v="-0.13955454545454546"/>
    <n v="4.1077857883862749E-2"/>
    <n v="3.84434782608696E-2"/>
    <n v="-0.10416923004117169"/>
    <n v="0.12416337980438864"/>
    <n v="0.12416337980438864"/>
    <n v="-0.19579110407757838"/>
    <n v="-0.19579110407757838"/>
    <n v="201"/>
    <n v="116"/>
    <n v="207"/>
    <n v="101"/>
    <n v="207"/>
    <n v="101"/>
    <s v="No star"/>
    <s v="No star"/>
    <s v="No star"/>
    <s v="ODF+"/>
    <s v="ODF+"/>
    <s v="ODF+"/>
    <n v="560.52"/>
    <n v="1500"/>
    <n v="37.369999999999997"/>
    <n v="300"/>
    <n v="1500"/>
    <n v="20"/>
    <n v="1061.1099999999999"/>
    <n v="1500"/>
    <n v="70.739999999999995"/>
    <n v="946.49"/>
    <n v="1500"/>
    <n v="63.1"/>
    <n v="2868.12"/>
    <n v="6000"/>
    <n v="47.8"/>
    <n v="1332.93"/>
    <n v="2400"/>
    <n v="0.55538750000000003"/>
    <x v="366"/>
    <n v="1332.93"/>
    <n v="2400"/>
    <n v="0.55538750000000003"/>
    <x v="366"/>
    <n v="1194.21"/>
    <n v="1800"/>
    <n v="0.66344999999999998"/>
    <x v="366"/>
    <n v="1194.21"/>
    <n v="1800"/>
    <n v="0.66344999999999998"/>
    <x v="366"/>
    <n v="300"/>
    <n v="1800"/>
    <n v="0.16666666666666666"/>
    <x v="348"/>
    <n v="300"/>
    <n v="1800"/>
    <n v="0.16666666666666666"/>
    <n v="0.10611430633077952"/>
    <n v="2827.14"/>
    <n v="6000"/>
    <n v="47.12"/>
    <n v="2827.14"/>
    <n v="6000"/>
    <n v="47.119"/>
    <n v="860.52"/>
    <n v="3000"/>
    <n v="28.68"/>
    <n v="1632.93"/>
    <n v="4200"/>
    <n v="38.880000000000003"/>
    <n v="1632.93"/>
    <n v="4200"/>
    <n v="38.879285714285714"/>
  </r>
  <r>
    <n v="375"/>
    <x v="374"/>
    <x v="33"/>
    <s v="Pune"/>
    <n v="53879"/>
    <x v="1"/>
    <n v="2214"/>
    <n v="2072"/>
    <n v="2072"/>
    <n v="3325"/>
    <n v="3178"/>
    <n v="3178"/>
    <n v="3595.3"/>
    <n v="3469.2"/>
    <n v="3469.2"/>
    <n v="4328.8"/>
    <n v="4328.8"/>
    <n v="1.4236901535682025"/>
    <n v="1.3078619691119693"/>
    <n v="1.3078619691119693"/>
    <n v="0.61384962406015042"/>
    <n v="0.50468533668974203"/>
    <n v="0.50468533668974203"/>
    <n v="0.49251800962367531"/>
    <n v="0.37838406549060316"/>
    <n v="0.37838406549060316"/>
    <n v="0.10466873036407322"/>
    <n v="0.10466873036407322"/>
    <n v="306.24"/>
    <n v="913.6"/>
    <n v="915"/>
    <n v="706.64"/>
    <n v="1509.3"/>
    <n v="1509.3"/>
    <n v="829.22"/>
    <n v="1623.2"/>
    <n v="1623.2"/>
    <n v="1999.6"/>
    <n v="1999.6"/>
    <n v="3.4706112852664575"/>
    <n v="1.2469242556917688"/>
    <n v="1.2434863387978141"/>
    <n v="0.93745046982905011"/>
    <n v="0.36009408334989734"/>
    <n v="0.36009408334989734"/>
    <n v="0.6510455608885457"/>
    <n v="0.26465623459832421"/>
    <n v="0.26465623459832421"/>
    <n v="2.660032006401283E-2"/>
    <n v="2.660032006401283E-2"/>
    <n v="232.44"/>
    <n v="298.10000000000002"/>
    <n v="295"/>
    <n v="421.09"/>
    <n v="522.70000000000005"/>
    <n v="525"/>
    <n v="448.93"/>
    <n v="602.08000000000004"/>
    <n v="602.08000000000004"/>
    <n v="1100"/>
    <n v="1100"/>
    <n v="3.7324040612631215"/>
    <n v="2.6900369003690034"/>
    <n v="2.7288135593220337"/>
    <n v="1.6122681612006937"/>
    <n v="1.1044576238760282"/>
    <n v="1.0952380952380953"/>
    <n v="1.4502706435301715"/>
    <n v="0.82699973425458395"/>
    <n v="0.82699973425458395"/>
    <n v="0"/>
    <n v="0"/>
    <n v="855.72"/>
    <n v="860.25"/>
    <n v="865"/>
    <n v="1100"/>
    <n v="1147.0899999999999"/>
    <n v="1150"/>
    <n v="1163.58"/>
    <n v="1243.93"/>
    <n v="1243.93"/>
    <n v="1508.87"/>
    <n v="1508.87"/>
    <n v="0.638865516757818"/>
    <n v="0.89375181633246137"/>
    <n v="0.88335260115606928"/>
    <n v="0.27491818181818189"/>
    <n v="0.42020242526741586"/>
    <n v="0.41660869565217384"/>
    <n v="0.20525447326354884"/>
    <n v="0.30963960994589712"/>
    <n v="0.30963960994589712"/>
    <n v="7.9682146241889643E-2"/>
    <n v="7.9682146241889643E-2"/>
    <n v="1"/>
    <n v="1"/>
    <n v="2"/>
    <n v="2"/>
    <n v="2"/>
    <n v="2"/>
    <s v="3 star"/>
    <s v="3 star"/>
    <s v="3 star"/>
    <s v="ODF++"/>
    <s v="ODF++"/>
    <s v="ODF++"/>
    <n v="1369.08"/>
    <n v="1500"/>
    <n v="91.27"/>
    <n v="1100"/>
    <n v="1500"/>
    <n v="73.33"/>
    <n v="1494.57"/>
    <n v="1500"/>
    <n v="99.64"/>
    <n v="1402.41"/>
    <n v="1500"/>
    <n v="93.49"/>
    <n v="5366.05"/>
    <n v="6000"/>
    <n v="89.43"/>
    <n v="2052.79"/>
    <n v="2400"/>
    <n v="0.8553291666666667"/>
    <x v="367"/>
    <n v="2052.79"/>
    <n v="2400"/>
    <n v="0.8553291666666667"/>
    <x v="367"/>
    <n v="1629.1"/>
    <n v="1800"/>
    <n v="0.9050555555555555"/>
    <x v="367"/>
    <n v="1629.1"/>
    <n v="1800"/>
    <n v="0.9050555555555555"/>
    <x v="367"/>
    <n v="1100"/>
    <n v="1800"/>
    <n v="0.61111111111111116"/>
    <x v="349"/>
    <n v="1100"/>
    <n v="1800"/>
    <n v="0.61111111111111116"/>
    <n v="0.23003456792188862"/>
    <n v="4781.8900000000003"/>
    <n v="6000"/>
    <n v="79.7"/>
    <n v="4781.8900000000003"/>
    <n v="6000"/>
    <n v="79.698166666666665"/>
    <n v="2469.08"/>
    <n v="3000"/>
    <n v="82.3"/>
    <n v="3152.79"/>
    <n v="4200"/>
    <n v="75.069999999999993"/>
    <n v="3152.79"/>
    <n v="4200"/>
    <n v="75.066428571428574"/>
  </r>
  <r>
    <n v="376"/>
    <x v="375"/>
    <x v="33"/>
    <s v="Pune"/>
    <n v="6832"/>
    <x v="3"/>
    <n v="2214"/>
    <n v="2072"/>
    <n v="2072"/>
    <n v="3325"/>
    <n v="3178"/>
    <n v="3178"/>
    <n v="3070.1"/>
    <n v="2928.3"/>
    <n v="2928.3"/>
    <n v="4349.2"/>
    <n v="4349.2"/>
    <n v="0.22057813911472454"/>
    <n v="0.66333976833976838"/>
    <n v="0.66333976833976838"/>
    <n v="-0.18726015037593982"/>
    <n v="8.4468219005663953E-2"/>
    <n v="8.4468219005663953E-2"/>
    <n v="-0.1197811146216735"/>
    <n v="0.17694225318444143"/>
    <n v="0.17694225318444143"/>
    <n v="-0.2075692081302308"/>
    <n v="-0.2075692081302308"/>
    <n v="306.24"/>
    <n v="913.6"/>
    <n v="915"/>
    <n v="706.64"/>
    <n v="1509.3"/>
    <n v="1509.3"/>
    <n v="593.21"/>
    <n v="1412.08"/>
    <n v="1412.08"/>
    <n v="1984.11"/>
    <n v="1984.11"/>
    <n v="1.0829414838035527"/>
    <n v="0.95769483362521879"/>
    <n v="0.95469945355191255"/>
    <n v="-9.730555870032831E-2"/>
    <n v="0.18501954548466176"/>
    <n v="0.18501954548466176"/>
    <n v="7.5302169552097828E-2"/>
    <n v="0.26660670783525015"/>
    <n v="0.26660670783525015"/>
    <n v="-9.8563083699996445E-2"/>
    <n v="-9.8563083699996445E-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19816061328471923"/>
    <n v="0.34599244405696028"/>
    <n v="0.33860115606936425"/>
    <n v="-6.791818181818185E-2"/>
    <n v="9.4151287170145172E-3"/>
    <n v="6.8608695652174782E-3"/>
    <n v="-2.9586862902844156E-2"/>
    <n v="8.9973736479935382E-2"/>
    <n v="8.9973736479935382E-2"/>
    <n v="-0.22024984006195492"/>
    <n v="-0.22024984006195492"/>
    <n v="262"/>
    <n v="135"/>
    <n v="51"/>
    <n v="39"/>
    <n v="51"/>
    <n v="39"/>
    <s v="No star"/>
    <s v="No star"/>
    <s v="No star"/>
    <s v="ODF+"/>
    <s v="ODF++"/>
    <s v="ODF++"/>
    <n v="637.88"/>
    <n v="1500"/>
    <n v="42.53"/>
    <n v="300"/>
    <n v="1500"/>
    <n v="20"/>
    <n v="739.19"/>
    <n v="1500"/>
    <n v="49.28"/>
    <n v="1025.29"/>
    <n v="1500"/>
    <n v="68.349999999999994"/>
    <n v="2702.36"/>
    <n v="6000"/>
    <n v="45.04"/>
    <n v="1788.55"/>
    <n v="2400"/>
    <n v="0.74522916666666661"/>
    <x v="368"/>
    <n v="1788.55"/>
    <n v="2400"/>
    <n v="0.74522916666666661"/>
    <x v="368"/>
    <n v="1157.8900000000001"/>
    <n v="1800"/>
    <n v="0.64327222222222225"/>
    <x v="368"/>
    <n v="1157.8900000000001"/>
    <n v="1800"/>
    <n v="0.64327222222222225"/>
    <x v="368"/>
    <n v="500"/>
    <n v="1800"/>
    <n v="0.27777777777777779"/>
    <x v="350"/>
    <n v="500"/>
    <n v="1800"/>
    <n v="0.27777777777777779"/>
    <n v="0.1450772391221086"/>
    <n v="3446.44"/>
    <n v="6000"/>
    <n v="57.44"/>
    <n v="3446.44"/>
    <n v="6000"/>
    <n v="57.440666666666665"/>
    <n v="937.88"/>
    <n v="3000"/>
    <n v="31.26"/>
    <n v="2288.5500000000002"/>
    <n v="4200"/>
    <n v="54.49"/>
    <n v="2288.5500000000002"/>
    <n v="4200"/>
    <n v="54.489285714285721"/>
  </r>
  <r>
    <n v="377"/>
    <x v="376"/>
    <x v="33"/>
    <s v="Pune"/>
    <n v="24690"/>
    <x v="3"/>
    <n v="2214"/>
    <n v="2072"/>
    <n v="2072"/>
    <n v="3325"/>
    <n v="3178"/>
    <n v="3178"/>
    <n v="3070.1"/>
    <n v="2928.3"/>
    <n v="2928.3"/>
    <n v="4349.2"/>
    <n v="4349.2"/>
    <n v="0.38714995483288173"/>
    <n v="0.43900579150579144"/>
    <n v="0.43900579150579144"/>
    <n v="-7.6345864661654106E-2"/>
    <n v="-6.1793580868470768E-2"/>
    <n v="-6.1793580868470768E-2"/>
    <n v="3.4200840363511999E-4"/>
    <n v="1.8208516886930884E-2"/>
    <n v="1.8208516886930884E-2"/>
    <n v="-0.31444403568472362"/>
    <n v="-0.31444403568472362"/>
    <n v="306.24"/>
    <n v="913.6"/>
    <n v="915"/>
    <n v="706.64"/>
    <n v="1509.3"/>
    <n v="1509.3"/>
    <n v="593.21"/>
    <n v="1412.08"/>
    <n v="1412.08"/>
    <n v="1984.11"/>
    <n v="1984.11"/>
    <n v="1.0280172413793101"/>
    <n v="0.71807136602451849"/>
    <n v="0.71544262295081984"/>
    <n v="-0.12110834371108349"/>
    <n v="3.9972172530312169E-2"/>
    <n v="3.9972172530312169E-2"/>
    <n v="4.6947961093036034E-2"/>
    <n v="0.11157299869695782"/>
    <n v="0.11157299869695782"/>
    <n v="-0.20889970818150194"/>
    <n v="-0.2088997081815019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7414341139625098"/>
    <n v="0.29263586166811972"/>
    <n v="0.28553757225433529"/>
    <n v="-8.8090909090909591E-3"/>
    <n v="-3.0599168330296588E-2"/>
    <n v="-3.3052173913043471E-2"/>
    <n v="3.1953054753679419E-2"/>
    <n v="4.6766009921774307E-2"/>
    <n v="4.6766009921774307E-2"/>
    <n v="-0.2511599717162194"/>
    <n v="-0.2511599717162194"/>
    <n v="142"/>
    <n v="90"/>
    <n v="161"/>
    <n v="85"/>
    <n v="161"/>
    <n v="85"/>
    <s v="No star"/>
    <s v="No star"/>
    <s v="No star"/>
    <s v="ODF+"/>
    <s v="ODF+"/>
    <s v="ODF+"/>
    <n v="621.05999999999995"/>
    <n v="1500"/>
    <n v="41.4"/>
    <n v="300"/>
    <n v="1500"/>
    <n v="20"/>
    <n v="1059.78"/>
    <n v="1500"/>
    <n v="70.650000000000006"/>
    <n v="1090.31"/>
    <n v="1500"/>
    <n v="72.69"/>
    <n v="3071.15"/>
    <n v="6000"/>
    <n v="51.19"/>
    <n v="1569.63"/>
    <n v="2400"/>
    <n v="0.6540125"/>
    <x v="369"/>
    <n v="1569.63"/>
    <n v="2400"/>
    <n v="0.6540125"/>
    <x v="369"/>
    <n v="1111.99"/>
    <n v="1800"/>
    <n v="0.61777222222222228"/>
    <x v="369"/>
    <n v="1111.99"/>
    <n v="1800"/>
    <n v="0.61777222222222228"/>
    <x v="369"/>
    <n v="300"/>
    <n v="1800"/>
    <n v="0.16666666666666666"/>
    <x v="351"/>
    <n v="300"/>
    <n v="1800"/>
    <n v="0.16666666666666666"/>
    <n v="0.10061644340995834"/>
    <n v="2981.62"/>
    <n v="6000"/>
    <n v="49.69"/>
    <n v="2981.62"/>
    <n v="6000"/>
    <n v="49.693666666666665"/>
    <n v="921.06"/>
    <n v="3000"/>
    <n v="30.7"/>
    <n v="1869.63"/>
    <n v="4200"/>
    <n v="44.52"/>
    <n v="1869.63"/>
    <n v="4200"/>
    <n v="44.515000000000008"/>
  </r>
  <r>
    <n v="378"/>
    <x v="377"/>
    <x v="33"/>
    <s v="Pune"/>
    <n v="18723"/>
    <x v="3"/>
    <n v="2214"/>
    <n v="2072"/>
    <n v="2072"/>
    <n v="3325"/>
    <n v="3178"/>
    <n v="3178"/>
    <n v="3070.1"/>
    <n v="2928.3"/>
    <n v="2928.3"/>
    <n v="4349.2"/>
    <n v="4349.2"/>
    <n v="0.22219963866305323"/>
    <n v="0.31354729729729736"/>
    <n v="0.31354729729729736"/>
    <n v="-0.18618045112781961"/>
    <n v="-0.14359030837004402"/>
    <n v="-0.14359030837004402"/>
    <n v="-0.11861177160353087"/>
    <n v="-7.0563125362838541E-2"/>
    <n v="-7.0563125362838541E-2"/>
    <n v="-0.37421364848707805"/>
    <n v="-0.37421364848707805"/>
    <n v="306.24"/>
    <n v="913.6"/>
    <n v="915"/>
    <n v="706.64"/>
    <n v="1509.3"/>
    <n v="1509.3"/>
    <n v="593.21"/>
    <n v="1412.08"/>
    <n v="1412.08"/>
    <n v="1984.11"/>
    <n v="1984.11"/>
    <n v="0.67463427377220486"/>
    <n v="0.46986646234675994"/>
    <n v="0.46761748633879768"/>
    <n v="-0.27425563228801081"/>
    <n v="-0.11026966143245218"/>
    <n v="-0.11026966143245218"/>
    <n v="-0.13548321842180677"/>
    <n v="-4.9012803807149764E-2"/>
    <n v="-4.9012803807149764E-2"/>
    <n v="-0.32318772648693878"/>
    <n v="-0.32318772648693878"/>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1262796241761328"/>
    <n v="0.25405405405405401"/>
    <n v="0.24716763005780343"/>
    <n v="-5.6663636363636298E-2"/>
    <n v="-5.9533253711565759E-2"/>
    <n v="-6.1913043478260911E-2"/>
    <n v="-1.7869480857507815E-2"/>
    <n v="1.552277583756155E-2"/>
    <n v="1.552277583756155E-2"/>
    <n v="-0.27351089262264727"/>
    <n v="-0.27351089262264727"/>
    <n v="257"/>
    <n v="133"/>
    <n v="255"/>
    <n v="116"/>
    <n v="255"/>
    <n v="116"/>
    <s v="No star"/>
    <s v="No star"/>
    <s v="No star"/>
    <s v="ODF+"/>
    <s v="ODF+"/>
    <s v="ODF+"/>
    <n v="512.84"/>
    <n v="1500"/>
    <n v="34.19"/>
    <n v="300"/>
    <n v="1500"/>
    <n v="20"/>
    <n v="855.43"/>
    <n v="1500"/>
    <n v="57.03"/>
    <n v="1037.67"/>
    <n v="1500"/>
    <n v="69.180000000000007"/>
    <n v="2705.95"/>
    <n v="6000"/>
    <n v="45.1"/>
    <n v="1342.87"/>
    <n v="2400"/>
    <n v="0.55952916666666663"/>
    <x v="370"/>
    <n v="1342.87"/>
    <n v="2400"/>
    <n v="0.55952916666666663"/>
    <x v="370"/>
    <n v="1078.8"/>
    <n v="1800"/>
    <n v="0.59933333333333327"/>
    <x v="370"/>
    <n v="1078.8"/>
    <n v="1800"/>
    <n v="0.59933333333333327"/>
    <x v="370"/>
    <n v="300"/>
    <n v="1800"/>
    <n v="0.16666666666666666"/>
    <x v="352"/>
    <n v="300"/>
    <n v="1800"/>
    <n v="0.16666666666666666"/>
    <n v="0.11022644185371482"/>
    <n v="2721.67"/>
    <n v="6000"/>
    <n v="45.36"/>
    <n v="2721.67"/>
    <n v="6000"/>
    <n v="45.361166666666669"/>
    <n v="812.84"/>
    <n v="3000"/>
    <n v="27.09"/>
    <n v="1642.87"/>
    <n v="4200"/>
    <n v="39.119999999999997"/>
    <n v="1642.87"/>
    <n v="4200"/>
    <n v="39.115952380952379"/>
  </r>
  <r>
    <n v="379"/>
    <x v="378"/>
    <x v="33"/>
    <s v="Pune"/>
    <n v="13393"/>
    <x v="3"/>
    <n v="2214"/>
    <n v="2072"/>
    <n v="2072"/>
    <n v="3325"/>
    <n v="3178"/>
    <n v="3178"/>
    <n v="3070.1"/>
    <n v="2928.3"/>
    <n v="2928.3"/>
    <n v="4349.2"/>
    <n v="4349.2"/>
    <n v="1.0228364950316171"/>
    <n v="1.044242277992278"/>
    <n v="1.044242277992278"/>
    <n v="0.34693533834586476"/>
    <n v="0.33280994336060415"/>
    <n v="0.33280994336060415"/>
    <n v="0.45876681541317887"/>
    <n v="0.44646040364716721"/>
    <n v="0.44646040364716721"/>
    <n v="-2.6103651246206141E-2"/>
    <n v="-2.6103651246206141E-2"/>
    <n v="306.24"/>
    <n v="913.6"/>
    <n v="915"/>
    <n v="706.64"/>
    <n v="1509.3"/>
    <n v="1509.3"/>
    <n v="593.21"/>
    <n v="1412.08"/>
    <n v="1412.08"/>
    <n v="1984.11"/>
    <n v="1984.11"/>
    <n v="2.4491248693834899"/>
    <n v="1.036646234676007"/>
    <n v="1.0335300546448087"/>
    <n v="0.49476395335673046"/>
    <n v="0.23280991187967939"/>
    <n v="0.23280991187967939"/>
    <n v="0.78058360445710617"/>
    <n v="0.31768738315109635"/>
    <n v="0.31768738315109635"/>
    <n v="-6.2209252511201414E-2"/>
    <n v="-6.2209252511201414E-2"/>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n v="1.4235480743808937"/>
    <n v="0"/>
    <n v="0"/>
    <n v="855.72"/>
    <n v="860.25"/>
    <n v="865"/>
    <n v="1100"/>
    <n v="1147.0899999999999"/>
    <n v="1150"/>
    <n v="1056.55"/>
    <n v="1062.31"/>
    <n v="1062.31"/>
    <n v="1484.95"/>
    <n v="1484.95"/>
    <n v="0.43982844855793934"/>
    <n v="0.48210403952339437"/>
    <n v="0.47396531791907515"/>
    <n v="0.12008181818181811"/>
    <n v="0.11149081589064512"/>
    <n v="0.10867826086956524"/>
    <n v="0.166144526998249"/>
    <n v="0.20019579971947932"/>
    <n v="0.20019579971947932"/>
    <n v="-0.14139870029293916"/>
    <n v="-0.14139870029293916"/>
    <n v="10"/>
    <n v="9"/>
    <n v="6"/>
    <n v="5"/>
    <n v="6"/>
    <n v="5"/>
    <s v="3 star"/>
    <s v="3 star"/>
    <s v="3 star"/>
    <s v="ODF++"/>
    <s v="ODF++"/>
    <s v="ODF++"/>
    <n v="1056.26"/>
    <n v="1500"/>
    <n v="70.42"/>
    <n v="1100"/>
    <n v="1500"/>
    <n v="73.33"/>
    <n v="1090.21"/>
    <n v="1500"/>
    <n v="72.680000000000007"/>
    <n v="1232.0899999999999"/>
    <n v="1500"/>
    <n v="82.14"/>
    <n v="4478.5600000000004"/>
    <n v="6000"/>
    <n v="74.64"/>
    <n v="1860.68"/>
    <n v="2400"/>
    <n v="0.77528333333333332"/>
    <x v="371"/>
    <n v="1860.68"/>
    <n v="2400"/>
    <n v="0.77528333333333332"/>
    <x v="371"/>
    <n v="1274.98"/>
    <n v="1800"/>
    <n v="0.70832222222222219"/>
    <x v="371"/>
    <n v="1274.98"/>
    <n v="1800"/>
    <n v="0.70832222222222219"/>
    <x v="371"/>
    <n v="1100"/>
    <n v="1800"/>
    <n v="0.61111111111111116"/>
    <x v="353"/>
    <n v="1100"/>
    <n v="1800"/>
    <n v="0.61111111111111116"/>
    <n v="0.25969917392053676"/>
    <n v="4235.67"/>
    <n v="6000"/>
    <n v="70.59"/>
    <n v="4235.67"/>
    <n v="6000"/>
    <n v="70.594500000000011"/>
    <n v="2156.2600000000002"/>
    <n v="3000"/>
    <n v="71.88"/>
    <n v="2960.68"/>
    <n v="4200"/>
    <n v="70.489999999999995"/>
    <n v="2960.68"/>
    <n v="4200"/>
    <n v="70.492380952380955"/>
  </r>
  <r>
    <n v="380"/>
    <x v="379"/>
    <x v="33"/>
    <s v="Pune"/>
    <n v="31671"/>
    <x v="2"/>
    <n v="2214"/>
    <n v="2072"/>
    <n v="2072"/>
    <n v="3325"/>
    <n v="3178"/>
    <n v="3178"/>
    <n v="3400"/>
    <n v="3298.6"/>
    <n v="3298.6"/>
    <n v="4601.3999999999996"/>
    <n v="4601.3999999999996"/>
    <n v="1.076196928635953"/>
    <n v="1.1902027027027029"/>
    <n v="1.1902027027027029"/>
    <n v="0.38246616541353379"/>
    <n v="0.42797356828193844"/>
    <n v="0.42797356828193844"/>
    <n v="0.35197058823529409"/>
    <n v="0.37576547626265705"/>
    <n v="0.37576547626265705"/>
    <n v="-1.375668274872849E-2"/>
    <n v="-1.375668274872849E-2"/>
    <n v="306.24"/>
    <n v="913.6"/>
    <n v="915"/>
    <n v="706.64"/>
    <n v="1509.3"/>
    <n v="1509.3"/>
    <n v="737.03"/>
    <n v="1543.8"/>
    <n v="1543.8"/>
    <n v="2033.9"/>
    <n v="2033.9"/>
    <n v="2.9556556948798329"/>
    <n v="1.1407180385288964"/>
    <n v="1.1374426229508197"/>
    <n v="0.71428167100645323"/>
    <n v="0.29580600278274699"/>
    <n v="0.29580600278274699"/>
    <n v="0.64359659715344042"/>
    <n v="0.26684803731053247"/>
    <n v="0.26684803731053247"/>
    <n v="-3.8418801317665618E-2"/>
    <n v="-3.8418801317665618E-2"/>
    <n v="232.44"/>
    <n v="298.10000000000002"/>
    <n v="295"/>
    <n v="421.09"/>
    <n v="522.70000000000005"/>
    <n v="525"/>
    <n v="433.64"/>
    <n v="570"/>
    <n v="570"/>
    <n v="1100"/>
    <n v="1100"/>
    <n v="3.7324040612631215"/>
    <n v="2.6900369003690034"/>
    <n v="2.7288135593220337"/>
    <n v="1.6122681612006937"/>
    <n v="1.1044576238760282"/>
    <n v="1.0952380952380953"/>
    <n v="1.5366663591919565"/>
    <n v="0.92982456140350878"/>
    <n v="0.92982456140350878"/>
    <n v="0"/>
    <n v="0"/>
    <n v="855.72"/>
    <n v="860.25"/>
    <n v="865"/>
    <n v="1100"/>
    <n v="1147.0899999999999"/>
    <n v="1150"/>
    <n v="1114.93"/>
    <n v="1184.79"/>
    <n v="1184.79"/>
    <n v="1531.86"/>
    <n v="1531.86"/>
    <n v="0.38770859626980786"/>
    <n v="0.72315024702121466"/>
    <n v="0.71368786127167616"/>
    <n v="7.9536363636363641E-2"/>
    <n v="0.2922612872573207"/>
    <n v="0.28899130434782599"/>
    <n v="6.5080318943790141E-2"/>
    <n v="0.25114155251141551"/>
    <n v="0.25114155251141551"/>
    <n v="-3.2326713929471354E-2"/>
    <n v="-3.2326713929471354E-2"/>
    <n v="11"/>
    <n v="10"/>
    <n v="7"/>
    <n v="6"/>
    <n v="7"/>
    <n v="6"/>
    <s v="3 star"/>
    <s v="3 star"/>
    <s v="3 star"/>
    <s v="ODF++"/>
    <s v="ODF++"/>
    <s v="ODF++"/>
    <n v="1211.3800000000001"/>
    <n v="1500"/>
    <n v="80.760000000000005"/>
    <n v="1100"/>
    <n v="1500"/>
    <n v="73.33"/>
    <n v="1097.83"/>
    <n v="1500"/>
    <n v="73.19"/>
    <n v="1187.49"/>
    <n v="1500"/>
    <n v="79.17"/>
    <n v="4596.7"/>
    <n v="6000"/>
    <n v="76.61"/>
    <n v="1955.76"/>
    <n v="2400"/>
    <n v="0.81489999999999996"/>
    <x v="372"/>
    <n v="1955.76"/>
    <n v="2400"/>
    <n v="0.81489999999999996"/>
    <x v="372"/>
    <n v="1482.34"/>
    <n v="1800"/>
    <n v="0.82352222222222216"/>
    <x v="372"/>
    <n v="1482.34"/>
    <n v="1800"/>
    <n v="0.82352222222222216"/>
    <x v="372"/>
    <n v="1100"/>
    <n v="1800"/>
    <n v="0.61111111111111116"/>
    <x v="354"/>
    <n v="1100"/>
    <n v="1800"/>
    <n v="0.61111111111111116"/>
    <n v="0.24239219056433306"/>
    <n v="4538.1000000000004"/>
    <n v="6000"/>
    <n v="75.64"/>
    <n v="4538.1000000000004"/>
    <n v="6000"/>
    <n v="75.635000000000005"/>
    <n v="2311.38"/>
    <n v="3000"/>
    <n v="77.05"/>
    <n v="3055.76"/>
    <n v="4200"/>
    <n v="72.760000000000005"/>
    <n v="3055.76"/>
    <n v="4200"/>
    <n v="72.756190476190483"/>
  </r>
  <r>
    <n v="381"/>
    <x v="380"/>
    <x v="33"/>
    <s v="Pune"/>
    <n v="4678"/>
    <x v="3"/>
    <n v="2214"/>
    <n v="2072"/>
    <n v="2072"/>
    <n v="3325"/>
    <n v="3178"/>
    <n v="3178"/>
    <n v="3070.1"/>
    <n v="2928.3"/>
    <n v="2928.3"/>
    <n v="4349.2"/>
    <n v="4349.2"/>
    <n v="0.37950316169828358"/>
    <n v="0.34635135135135131"/>
    <n v="0.34635135135135131"/>
    <n v="-8.1437593984962461E-2"/>
    <n v="-0.12220264317180621"/>
    <n v="-0.12220264317180621"/>
    <n v="-5.1724699521188593E-3"/>
    <n v="-4.7351705767851755E-2"/>
    <n v="-4.7351705767851755E-2"/>
    <n v="-0.35858548698611237"/>
    <n v="-0.35858548698611237"/>
    <n v="306.24"/>
    <n v="913.6"/>
    <n v="915"/>
    <n v="706.64"/>
    <n v="1509.3"/>
    <n v="1509.3"/>
    <n v="593.21"/>
    <n v="1412.08"/>
    <n v="1412.08"/>
    <n v="1984.11"/>
    <n v="1984.11"/>
    <n v="0.4700235109717868"/>
    <n v="0.57584281961471107"/>
    <n v="0.57343169398907112"/>
    <n v="-0.36292878976565152"/>
    <n v="-4.6120718213741405E-2"/>
    <n v="-4.6120718213741405E-2"/>
    <n v="-0.2411119165219737"/>
    <n v="1.9552716559968365E-2"/>
    <n v="1.9552716559968365E-2"/>
    <n v="-0.27439002877864627"/>
    <n v="-0.27439002877864627"/>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7627027532370413"/>
    <n v="0.22051729148503346"/>
    <n v="0.21381502890173415"/>
    <n v="-7.1545454545453553E-3"/>
    <n v="-8.4683852182479036E-2"/>
    <n v="-8.6999999999999966E-2"/>
    <n v="3.367564242108765E-2"/>
    <n v="-1.1635021792132147E-2"/>
    <n v="-1.1635021792132147E-2"/>
    <n v="-0.29293915620054545"/>
    <n v="-0.29293915620054545"/>
    <n v="146"/>
    <n v="92"/>
    <n v="224"/>
    <n v="109"/>
    <n v="224"/>
    <n v="109"/>
    <s v="No star"/>
    <s v="No star"/>
    <s v="No star"/>
    <s v="ODF+"/>
    <s v="ODF+"/>
    <s v="ODF+"/>
    <n v="450.18"/>
    <n v="1500"/>
    <n v="30.01"/>
    <n v="300"/>
    <n v="1500"/>
    <n v="20"/>
    <n v="1211.9000000000001"/>
    <n v="1500"/>
    <n v="80.790000000000006"/>
    <n v="1092.1300000000001"/>
    <n v="1500"/>
    <n v="72.81"/>
    <n v="3054.22"/>
    <n v="6000"/>
    <n v="50.9"/>
    <n v="1439.69"/>
    <n v="2400"/>
    <n v="0.59987083333333335"/>
    <x v="373"/>
    <n v="1439.69"/>
    <n v="2400"/>
    <n v="0.59987083333333335"/>
    <x v="373"/>
    <n v="1049.95"/>
    <n v="1800"/>
    <n v="0.58330555555555563"/>
    <x v="373"/>
    <n v="1049.95"/>
    <n v="1800"/>
    <n v="0.58330555555555563"/>
    <x v="373"/>
    <n v="300"/>
    <n v="1800"/>
    <n v="0.16666666666666666"/>
    <x v="355"/>
    <n v="300"/>
    <n v="1800"/>
    <n v="0.16666666666666666"/>
    <n v="0.10754075794726202"/>
    <n v="2789.64"/>
    <n v="6000"/>
    <n v="46.49"/>
    <n v="2789.64"/>
    <n v="6000"/>
    <n v="46.494"/>
    <n v="750.18"/>
    <n v="3000"/>
    <n v="25.01"/>
    <n v="1739.69"/>
    <n v="4200"/>
    <n v="41.42"/>
    <n v="1739.69"/>
    <n v="4200"/>
    <n v="41.421190476190475"/>
  </r>
  <r>
    <n v="382"/>
    <x v="381"/>
    <x v="33"/>
    <s v="Pune"/>
    <n v="24120"/>
    <x v="3"/>
    <n v="2214"/>
    <n v="2072"/>
    <n v="2072"/>
    <n v="3325"/>
    <n v="3178"/>
    <n v="3178"/>
    <n v="3070.1"/>
    <n v="2928.3"/>
    <n v="2928.3"/>
    <n v="4349.2"/>
    <n v="4349.2"/>
    <n v="0.23350948509485084"/>
    <n v="0.28759652509652511"/>
    <n v="0.28759652509652511"/>
    <n v="-0.17864962406015045"/>
    <n v="-0.16050975456261796"/>
    <n v="-0.16050975456261796"/>
    <n v="-0.11045568548255762"/>
    <n v="-8.8925315029197857E-2"/>
    <n v="-8.8925315029197857E-2"/>
    <n v="-0.38657684171801704"/>
    <n v="-0.38657684171801704"/>
    <n v="306.24"/>
    <n v="913.6"/>
    <n v="915"/>
    <n v="706.64"/>
    <n v="1509.3"/>
    <n v="1509.3"/>
    <n v="593.21"/>
    <n v="1412.08"/>
    <n v="1412.08"/>
    <n v="1984.11"/>
    <n v="1984.11"/>
    <n v="1.0113636363636365"/>
    <n v="0.51262040280210164"/>
    <n v="0.51030601092896177"/>
    <n v="-0.12832559719234682"/>
    <n v="-8.4390114622672693E-2"/>
    <n v="-8.4390114622672693E-2"/>
    <n v="3.8350668397363494E-2"/>
    <n v="-2.1351481502464353E-2"/>
    <n v="-2.1351481502464353E-2"/>
    <n v="-0.30350131797128177"/>
    <n v="-0.30350131797128177"/>
    <n v="232.44"/>
    <n v="298.10000000000002"/>
    <n v="295"/>
    <n v="421.09"/>
    <n v="522.70000000000005"/>
    <n v="525"/>
    <n v="365.77"/>
    <n v="453.88"/>
    <n v="453.88"/>
    <n v="1100"/>
    <n v="1100"/>
    <n v="-0.13956289795215968"/>
    <n v="6.3737001006372931E-3"/>
    <n v="1.6949152542372881E-2"/>
    <n v="-0.5250421525089648"/>
    <n v="-0.42605701167017412"/>
    <n v="-0.42857142857142855"/>
    <n v="-0.45320830029800147"/>
    <n v="-0.33903234335066534"/>
    <n v="-0.33903234335066534"/>
    <n v="-0.72727272727272729"/>
    <n v="-0.72727272727272729"/>
    <n v="855.72"/>
    <n v="860.25"/>
    <n v="865"/>
    <n v="1100"/>
    <n v="1147.0899999999999"/>
    <n v="1150"/>
    <n v="1056.55"/>
    <n v="1062.31"/>
    <n v="1062.31"/>
    <n v="1484.95"/>
    <n v="1484.95"/>
    <n v="0.20486841490207069"/>
    <n v="0.14614356291775649"/>
    <n v="0.139849710982659"/>
    <n v="-6.270000000000002E-2"/>
    <n v="-0.14045977211901411"/>
    <n v="-0.14263478260869564"/>
    <n v="-2.4154086413326375E-2"/>
    <n v="-7.1862262428104715E-2"/>
    <n v="-7.1862262428104715E-2"/>
    <n v="-0.33602478197919122"/>
    <n v="-0.33602478197919122"/>
    <n v="248"/>
    <n v="130"/>
    <n v="280"/>
    <n v="125"/>
    <n v="280"/>
    <n v="125"/>
    <s v="No star"/>
    <s v="No star"/>
    <s v="No star"/>
    <s v="ODF"/>
    <s v="ODF+"/>
    <s v="ODF+"/>
    <n v="615.96"/>
    <n v="1500"/>
    <n v="41.06"/>
    <n v="200"/>
    <n v="1500"/>
    <n v="13.33"/>
    <n v="884"/>
    <n v="1500"/>
    <n v="58.93"/>
    <n v="1031.03"/>
    <n v="1500"/>
    <n v="68.739999999999995"/>
    <n v="2730.99"/>
    <n v="6000"/>
    <n v="45.52"/>
    <n v="1381.93"/>
    <n v="2400"/>
    <n v="0.57580416666666667"/>
    <x v="374"/>
    <n v="1381.93"/>
    <n v="2400"/>
    <n v="0.57580416666666667"/>
    <x v="374"/>
    <n v="985.97"/>
    <n v="1800"/>
    <n v="0.54776111111111114"/>
    <x v="374"/>
    <n v="985.97"/>
    <n v="1800"/>
    <n v="0.54776111111111114"/>
    <x v="374"/>
    <n v="300"/>
    <n v="1800"/>
    <n v="0.16666666666666666"/>
    <x v="356"/>
    <n v="300"/>
    <n v="1800"/>
    <n v="0.16666666666666666"/>
    <n v="0.11244799280332846"/>
    <n v="2667.9"/>
    <n v="6000"/>
    <n v="44.47"/>
    <n v="2667.9"/>
    <n v="6000"/>
    <n v="44.464999999999996"/>
    <n v="815.96"/>
    <n v="3000"/>
    <n v="27.2"/>
    <n v="1681.93"/>
    <n v="4200"/>
    <n v="40.049999999999997"/>
    <n v="1681.93"/>
    <n v="4200"/>
    <n v="40.045952380952379"/>
  </r>
  <r>
    <n v="383"/>
    <x v="382"/>
    <x v="33"/>
    <s v="Pune"/>
    <n v="14894"/>
    <x v="3"/>
    <n v="2214"/>
    <n v="2072"/>
    <n v="2072"/>
    <n v="3325"/>
    <n v="3178"/>
    <n v="3178"/>
    <n v="3070.1"/>
    <n v="2928.3"/>
    <n v="2928.3"/>
    <n v="4349.2"/>
    <n v="4349.2"/>
    <n v="0.95030713640469722"/>
    <n v="1.3410955598455598"/>
    <n v="1.3410955598455598"/>
    <n v="0.29864060150375926"/>
    <n v="0.52635305223410955"/>
    <n v="0.52635305223410955"/>
    <n v="0.40646233021725664"/>
    <n v="0.65650718847112643"/>
    <n v="0.65650718847112643"/>
    <n v="0.11532005886139984"/>
    <n v="0.11532005886139984"/>
    <n v="306.24"/>
    <n v="913.6"/>
    <n v="915"/>
    <n v="706.64"/>
    <n v="1509.3"/>
    <n v="1509.3"/>
    <n v="593.21"/>
    <n v="1412.08"/>
    <n v="1412.08"/>
    <n v="1984.11"/>
    <n v="1984.11"/>
    <n v="2.7353056426332292"/>
    <n v="1.321004816112084"/>
    <n v="1.3174535519125681"/>
    <n v="0.61878750141514793"/>
    <n v="0.40493606307559787"/>
    <n v="0.40493606307559787"/>
    <n v="0.92832217932941119"/>
    <n v="0.50166421165939601"/>
    <n v="0.50166421165939601"/>
    <n v="6.8726028294802163E-2"/>
    <n v="6.8726028294802163E-2"/>
    <n v="232.44"/>
    <n v="298.10000000000002"/>
    <n v="295"/>
    <n v="421.09"/>
    <n v="522.70000000000005"/>
    <n v="525"/>
    <n v="365.77"/>
    <n v="453.88"/>
    <n v="453.88"/>
    <n v="1100"/>
    <n v="1100"/>
    <n v="3.7324040612631215"/>
    <n v="2.6900369003690034"/>
    <n v="2.7288135593220337"/>
    <n v="1.6122681612006937"/>
    <n v="1.1044576238760282"/>
    <n v="1.0952380952380953"/>
    <n v="2.0073543483609919"/>
    <n v="1.4235480743808937"/>
    <n v="1.4235480743808937"/>
    <n v="0"/>
    <n v="0"/>
    <n v="855.72"/>
    <n v="860.25"/>
    <n v="865"/>
    <n v="1100"/>
    <n v="1147.0899999999999"/>
    <n v="1150"/>
    <n v="1056.55"/>
    <n v="1062.31"/>
    <n v="1062.31"/>
    <n v="1484.95"/>
    <n v="1484.95"/>
    <n v="0.19301874444911882"/>
    <n v="0.89511188607962799"/>
    <n v="0.88470520231213867"/>
    <n v="-7.1918181818181826E-2"/>
    <n v="0.42122239754509244"/>
    <n v="0.4176260869565217"/>
    <n v="-3.3751360560314199E-2"/>
    <n v="0.53464619555496984"/>
    <n v="0.53464619555496984"/>
    <n v="9.7861880871409762E-2"/>
    <n v="9.7861880871409762E-2"/>
    <n v="14"/>
    <n v="11"/>
    <n v="1"/>
    <n v="1"/>
    <n v="1"/>
    <n v="1"/>
    <s v="3 star"/>
    <s v="3 star"/>
    <s v="3 star"/>
    <s v="ODF++"/>
    <s v="ODF++"/>
    <s v="ODF++"/>
    <n v="1143.9000000000001"/>
    <n v="1500"/>
    <n v="76.260000000000005"/>
    <n v="1100"/>
    <n v="1500"/>
    <n v="73.33"/>
    <n v="1053.19"/>
    <n v="1500"/>
    <n v="70.209999999999994"/>
    <n v="1020.89"/>
    <n v="1500"/>
    <n v="68.06"/>
    <n v="4317.9799999999996"/>
    <n v="6000"/>
    <n v="71.97"/>
    <n v="2120.4699999999998"/>
    <n v="2400"/>
    <n v="0.88352916666666659"/>
    <x v="375"/>
    <n v="2120.4699999999998"/>
    <n v="2400"/>
    <n v="0.88352916666666659"/>
    <x v="375"/>
    <n v="1630.27"/>
    <n v="1800"/>
    <n v="0.90570555555555554"/>
    <x v="375"/>
    <n v="1630.27"/>
    <n v="1800"/>
    <n v="0.90570555555555554"/>
    <x v="375"/>
    <n v="1100"/>
    <n v="1800"/>
    <n v="0.61111111111111116"/>
    <x v="357"/>
    <n v="1100"/>
    <n v="1800"/>
    <n v="0.61111111111111116"/>
    <n v="0.22676905633149513"/>
    <n v="4850.75"/>
    <n v="6000"/>
    <n v="80.849999999999994"/>
    <n v="4850.75"/>
    <n v="6000"/>
    <n v="80.845833333333331"/>
    <n v="2243.9"/>
    <n v="3000"/>
    <n v="74.8"/>
    <n v="3220.47"/>
    <n v="4200"/>
    <n v="76.680000000000007"/>
    <n v="3220.47"/>
    <n v="4200"/>
    <n v="76.677857142857135"/>
  </r>
  <r>
    <n v="384"/>
    <x v="383"/>
    <x v="33"/>
    <s v="Pune"/>
    <n v="13779"/>
    <x v="3"/>
    <n v="2214"/>
    <n v="2072"/>
    <n v="2072"/>
    <n v="3325"/>
    <n v="3178"/>
    <n v="3178"/>
    <n v="3070.1"/>
    <n v="2928.3"/>
    <n v="2928.3"/>
    <n v="4349.2"/>
    <n v="4349.2"/>
    <n v="0.38370822041553759"/>
    <n v="0.28870656370656361"/>
    <n v="0.28870656370656361"/>
    <n v="-7.863759398496234E-2"/>
    <n v="-0.15978602894902461"/>
    <n v="-0.15978602894902461"/>
    <n v="-2.1399954398878566E-3"/>
    <n v="-8.8139876378786439E-2"/>
    <n v="-8.8139876378786439E-2"/>
    <n v="-0.38604800882920998"/>
    <n v="-0.38604800882920998"/>
    <n v="306.24"/>
    <n v="913.6"/>
    <n v="915"/>
    <n v="706.64"/>
    <n v="1509.3"/>
    <n v="1509.3"/>
    <n v="593.21"/>
    <n v="1412.08"/>
    <n v="1412.08"/>
    <n v="1984.11"/>
    <n v="1984.11"/>
    <n v="0.90549895506792044"/>
    <n v="0.35756348511383534"/>
    <n v="0.35548633879781416"/>
    <n v="-0.17420468696931962"/>
    <n v="-0.17824819452726429"/>
    <n v="-0.17824819452726429"/>
    <n v="-1.6301141248461881E-2"/>
    <n v="-0.12167157668120783"/>
    <n v="-0.12167157668120783"/>
    <n v="-0.37489856913175174"/>
    <n v="-0.37489856913175174"/>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19958631328004484"/>
    <n v="0.31349026445800648"/>
    <n v="0.30627745664739892"/>
    <n v="-6.6809090909090915E-2"/>
    <n v="-1.4959593405922688E-2"/>
    <n v="-1.7452173913043423E-2"/>
    <n v="-2.843216127963652E-2"/>
    <n v="6.3653735726859506E-2"/>
    <n v="6.3653735726859506E-2"/>
    <n v="-0.23907875686050034"/>
    <n v="-0.23907875686050034"/>
    <n v="145"/>
    <n v="91"/>
    <n v="279"/>
    <n v="124"/>
    <n v="279"/>
    <n v="124"/>
    <s v="No star"/>
    <s v="No star"/>
    <s v="No star"/>
    <s v="ODF+"/>
    <s v="ODF+"/>
    <s v="ODF+"/>
    <n v="583.54"/>
    <n v="1500"/>
    <n v="38.9"/>
    <n v="300"/>
    <n v="1500"/>
    <n v="20"/>
    <n v="1153.48"/>
    <n v="1500"/>
    <n v="76.900000000000006"/>
    <n v="1026.51"/>
    <n v="1500"/>
    <n v="68.430000000000007"/>
    <n v="3063.53"/>
    <n v="6000"/>
    <n v="51.06"/>
    <n v="1240.27"/>
    <n v="2400"/>
    <n v="0.51677916666666668"/>
    <x v="376"/>
    <n v="1240.27"/>
    <n v="2400"/>
    <n v="0.51677916666666668"/>
    <x v="376"/>
    <n v="1129.93"/>
    <n v="1800"/>
    <n v="0.62773888888888896"/>
    <x v="376"/>
    <n v="1129.93"/>
    <n v="1800"/>
    <n v="0.62773888888888896"/>
    <x v="376"/>
    <n v="300"/>
    <n v="1800"/>
    <n v="0.16666666666666666"/>
    <x v="358"/>
    <n v="300"/>
    <n v="1800"/>
    <n v="0.16666666666666666"/>
    <n v="0.11235113474646094"/>
    <n v="2670.2"/>
    <n v="6000"/>
    <n v="44.5"/>
    <n v="2670.2"/>
    <n v="6000"/>
    <n v="44.50333333333333"/>
    <n v="883.54"/>
    <n v="3000"/>
    <n v="29.45"/>
    <n v="1540.27"/>
    <n v="4200"/>
    <n v="36.67"/>
    <n v="1540.27"/>
    <n v="4200"/>
    <n v="36.673095238095236"/>
  </r>
  <r>
    <n v="385"/>
    <x v="384"/>
    <x v="33"/>
    <s v="Pune"/>
    <n v="52118"/>
    <x v="1"/>
    <n v="2214"/>
    <n v="2072"/>
    <n v="2072"/>
    <n v="3325"/>
    <n v="3178"/>
    <n v="3178"/>
    <n v="3595.3"/>
    <n v="3469.2"/>
    <n v="3469.2"/>
    <n v="4328.8"/>
    <n v="4328.8"/>
    <n v="0.62108401084010834"/>
    <n v="0.59158783783783786"/>
    <n v="0.59158783783783786"/>
    <n v="7.9422556390977422E-2"/>
    <n v="3.7687224669603517E-2"/>
    <n v="3.7687224669603517E-2"/>
    <n v="-1.7300364364587807E-3"/>
    <n v="-4.9414850686037085E-2"/>
    <n v="-4.9414850686037085E-2"/>
    <n v="-0.23817917205692113"/>
    <n v="-0.23817917205692113"/>
    <n v="306.24"/>
    <n v="913.6"/>
    <n v="915"/>
    <n v="706.64"/>
    <n v="1509.3"/>
    <n v="1509.3"/>
    <n v="829.22"/>
    <n v="1623.2"/>
    <n v="1623.2"/>
    <n v="1999.6"/>
    <n v="1999.6"/>
    <n v="2.1111873040752349"/>
    <n v="0.90722416812609463"/>
    <n v="0.90430601092896179"/>
    <n v="0.34831031359673947"/>
    <n v="0.15446895912012198"/>
    <n v="0.15446895912012198"/>
    <n v="0.14899544149924018"/>
    <n v="7.3459832429768362E-2"/>
    <n v="7.3459832429768362E-2"/>
    <n v="-0.12860572114422877"/>
    <n v="-0.12860572114422877"/>
    <n v="232.44"/>
    <n v="298.10000000000002"/>
    <n v="295"/>
    <n v="421.09"/>
    <n v="522.70000000000005"/>
    <n v="525"/>
    <n v="448.93"/>
    <n v="602.08000000000004"/>
    <n v="602.08000000000004"/>
    <n v="1100"/>
    <n v="1100"/>
    <n v="0.29065565307176044"/>
    <n v="0.67728950016772882"/>
    <n v="0.69491525423728817"/>
    <n v="-0.2875632287634472"/>
    <n v="-4.3428352783623579E-2"/>
    <n v="-4.7619047619047616E-2"/>
    <n v="-0.33174436994631679"/>
    <n v="-0.16954557533882547"/>
    <n v="-0.16954557533882547"/>
    <n v="-0.54545454545454541"/>
    <n v="-0.54545454545454541"/>
    <n v="855.72"/>
    <n v="860.25"/>
    <n v="865"/>
    <n v="1100"/>
    <n v="1147.0899999999999"/>
    <n v="1150"/>
    <n v="1163.58"/>
    <n v="1243.93"/>
    <n v="1243.93"/>
    <n v="1508.87"/>
    <n v="1508.87"/>
    <n v="0.32789931285934643"/>
    <n v="0.22677128741644861"/>
    <n v="0.22003468208092478"/>
    <n v="3.3009090909090856E-2"/>
    <n v="-7.9993723247521992E-2"/>
    <n v="-8.2321739130434848E-2"/>
    <n v="-2.343629144536687E-2"/>
    <n v="-0.15161624850272937"/>
    <n v="-0.15161624850272937"/>
    <n v="-0.30058255515717058"/>
    <n v="-0.30058255515717058"/>
    <n v="32"/>
    <n v="21"/>
    <n v="42"/>
    <n v="30"/>
    <n v="42"/>
    <n v="30"/>
    <s v="No star"/>
    <s v="No star"/>
    <s v="No star"/>
    <s v="ODF+"/>
    <s v="ODF++"/>
    <s v="ODF++"/>
    <n v="952.77"/>
    <n v="1500"/>
    <n v="63.52"/>
    <n v="300"/>
    <n v="1500"/>
    <n v="20"/>
    <n v="1200"/>
    <n v="1500"/>
    <n v="80"/>
    <n v="1136.31"/>
    <n v="1500"/>
    <n v="75.75"/>
    <n v="3589.08"/>
    <n v="6000"/>
    <n v="59.82"/>
    <n v="1742.44"/>
    <n v="2400"/>
    <n v="0.72601666666666664"/>
    <x v="377"/>
    <n v="1742.44"/>
    <n v="2400"/>
    <n v="0.72601666666666664"/>
    <x v="377"/>
    <n v="1055.33"/>
    <n v="1800"/>
    <n v="0.58629444444444445"/>
    <x v="377"/>
    <n v="1055.33"/>
    <n v="1800"/>
    <n v="0.58629444444444445"/>
    <x v="377"/>
    <n v="500"/>
    <n v="1800"/>
    <n v="0.27777777777777779"/>
    <x v="359"/>
    <n v="500"/>
    <n v="1800"/>
    <n v="0.27777777777777779"/>
    <n v="0.15161760826255319"/>
    <n v="3297.77"/>
    <n v="6000"/>
    <n v="54.96"/>
    <n v="3297.77"/>
    <n v="6000"/>
    <n v="54.962833333333336"/>
    <n v="1252.77"/>
    <n v="3000"/>
    <n v="41.76"/>
    <n v="2242.44"/>
    <n v="4200"/>
    <n v="53.39"/>
    <n v="2242.44"/>
    <n v="4200"/>
    <n v="53.39142857142857"/>
  </r>
  <r>
    <n v="386"/>
    <x v="385"/>
    <x v="33"/>
    <s v="Pune"/>
    <n v="17633"/>
    <x v="3"/>
    <n v="2214"/>
    <n v="2072"/>
    <n v="2072"/>
    <n v="3325"/>
    <n v="3178"/>
    <n v="3178"/>
    <n v="3070.1"/>
    <n v="2928.3"/>
    <n v="2928.3"/>
    <n v="4349.2"/>
    <n v="4349.2"/>
    <n v="0.90415989159891619"/>
    <n v="0.92520270270270266"/>
    <n v="0.92520270270270266"/>
    <n v="0.26791278195488732"/>
    <n v="0.25519823788546253"/>
    <n v="0.25519823788546253"/>
    <n v="0.37318328393211964"/>
    <n v="0.36223064576716857"/>
    <n v="0.36223064576716857"/>
    <n v="-8.2815230387197611E-2"/>
    <n v="-8.2815230387197611E-2"/>
    <n v="306.24"/>
    <n v="913.6"/>
    <n v="915"/>
    <n v="706.64"/>
    <n v="1509.3"/>
    <n v="1509.3"/>
    <n v="593.21"/>
    <n v="1412.08"/>
    <n v="1412.08"/>
    <n v="1984.11"/>
    <n v="1984.11"/>
    <n v="2.5207680250783699"/>
    <n v="0.71202933450087547"/>
    <n v="0.70940983606557362"/>
    <n v="0.52581229480357761"/>
    <n v="3.6314847942754885E-2"/>
    <n v="3.6314847942754885E-2"/>
    <n v="0.817568820485157"/>
    <n v="0.10766387173531243"/>
    <n v="0.10766387173531243"/>
    <n v="-0.2116818119963107"/>
    <n v="-0.2116818119963107"/>
    <n v="232.44"/>
    <n v="298.10000000000002"/>
    <n v="295"/>
    <n v="421.09"/>
    <n v="522.70000000000005"/>
    <n v="525"/>
    <n v="365.77"/>
    <n v="453.88"/>
    <n v="453.88"/>
    <n v="1100"/>
    <n v="1100"/>
    <n v="1.1510927551196009"/>
    <n v="2.6900369003690034"/>
    <n v="2.7288135593220337"/>
    <n v="0.187394618727588"/>
    <n v="1.1044576238760282"/>
    <n v="1.0952380952380953"/>
    <n v="0.36697924925499636"/>
    <n v="1.4235480743808937"/>
    <n v="1.4235480743808937"/>
    <n v="0"/>
    <n v="0"/>
    <n v="855.72"/>
    <n v="860.25"/>
    <n v="865"/>
    <n v="1100"/>
    <n v="1147.0899999999999"/>
    <n v="1150"/>
    <n v="1056.55"/>
    <n v="1062.31"/>
    <n v="1062.31"/>
    <n v="1484.95"/>
    <n v="1484.95"/>
    <n v="0.3858972561118123"/>
    <n v="0.54014530659691962"/>
    <n v="0.53168786127167644"/>
    <n v="7.8127272727272781E-2"/>
    <n v="0.15501835078328655"/>
    <n v="0.1520956521739131"/>
    <n v="0.12246462543183011"/>
    <n v="0.24719714584255081"/>
    <n v="0.24719714584255081"/>
    <n v="-0.1077746725478972"/>
    <n v="-0.1077746725478972"/>
    <n v="18"/>
    <n v="14"/>
    <n v="20"/>
    <n v="19"/>
    <n v="20"/>
    <n v="19"/>
    <s v="No star"/>
    <s v="3 star"/>
    <s v="3 star"/>
    <s v="ODF++"/>
    <s v="ODF++"/>
    <s v="ODF++"/>
    <n v="1078.2"/>
    <n v="1500"/>
    <n v="71.88"/>
    <n v="500"/>
    <n v="1500"/>
    <n v="33.33"/>
    <n v="1451.66"/>
    <n v="1500"/>
    <n v="96.78"/>
    <n v="1185.94"/>
    <n v="1500"/>
    <n v="79.06"/>
    <n v="4215.8100000000004"/>
    <n v="6000"/>
    <n v="70.260000000000005"/>
    <n v="1564.11"/>
    <n v="2400"/>
    <n v="0.65171249999999992"/>
    <x v="378"/>
    <n v="1564.11"/>
    <n v="2400"/>
    <n v="0.65171249999999992"/>
    <x v="378"/>
    <n v="1324.91"/>
    <n v="1800"/>
    <n v="0.73606111111111117"/>
    <x v="378"/>
    <n v="1324.91"/>
    <n v="1800"/>
    <n v="0.73606111111111117"/>
    <x v="378"/>
    <n v="1100"/>
    <n v="1800"/>
    <n v="0.61111111111111116"/>
    <x v="360"/>
    <n v="1100"/>
    <n v="1800"/>
    <n v="0.61111111111111116"/>
    <n v="0.27575695283553353"/>
    <n v="3989.02"/>
    <n v="6000"/>
    <n v="66.48"/>
    <n v="3989.02"/>
    <n v="6000"/>
    <n v="66.483666666666664"/>
    <n v="1578.2"/>
    <n v="3000"/>
    <n v="52.61"/>
    <n v="2664.11"/>
    <n v="4200"/>
    <n v="63.43"/>
    <n v="2664.11"/>
    <n v="4200"/>
    <n v="63.43119047619048"/>
  </r>
  <r>
    <n v="387"/>
    <x v="386"/>
    <x v="33"/>
    <s v="Pune"/>
    <n v="120195"/>
    <x v="0"/>
    <n v="2214"/>
    <n v="2072"/>
    <n v="2072"/>
    <n v="3325"/>
    <n v="3178"/>
    <n v="3178"/>
    <n v="3878.5"/>
    <n v="3782.7"/>
    <n v="3782.7"/>
    <n v="4344.1000000000004"/>
    <n v="4344.1000000000004"/>
    <n v="0.68815266485998206"/>
    <n v="1.1872683397683399"/>
    <n v="1.1872683397683399"/>
    <n v="0.12408120300751885"/>
    <n v="0.42606041535556965"/>
    <n v="0.42606041535556965"/>
    <n v="-3.6336212453267971E-2"/>
    <n v="0.19809131043963324"/>
    <n v="0.19809131043963324"/>
    <n v="4.3258672682488904E-2"/>
    <n v="4.3258672682488904E-2"/>
    <n v="306.24"/>
    <n v="913.6"/>
    <n v="915"/>
    <n v="706.64"/>
    <n v="1509.3"/>
    <n v="1509.3"/>
    <n v="948.15"/>
    <n v="1786.5"/>
    <n v="1786.5"/>
    <n v="2014.9"/>
    <n v="2014.9"/>
    <n v="1.738277168234065"/>
    <n v="1.1799693520140104"/>
    <n v="1.1766338797814206"/>
    <n v="0.18670044152609541"/>
    <n v="0.31956536142582653"/>
    <n v="0.31956536142582653"/>
    <n v="-0.11557243052259657"/>
    <n v="0.11481668066050932"/>
    <n v="0.11481668066050932"/>
    <n v="-1.1553923271626482E-2"/>
    <n v="-1.1553923271626482E-2"/>
    <n v="232.44"/>
    <n v="298.10000000000002"/>
    <n v="295"/>
    <n v="421.09"/>
    <n v="522.70000000000005"/>
    <n v="525"/>
    <n v="566.66"/>
    <n v="651.51"/>
    <n v="651.51"/>
    <n v="1020"/>
    <n v="1020"/>
    <n v="1.1510927551196009"/>
    <n v="2.6900369003690034"/>
    <n v="2.7288135593220337"/>
    <n v="0.187394618727588"/>
    <n v="1.1044576238760282"/>
    <n v="1.0952380952380953"/>
    <n v="-0.11763667807856558"/>
    <n v="0.68838544304768923"/>
    <n v="0.68838544304768923"/>
    <n v="7.8431372549019607E-2"/>
    <n v="7.8431372549019607E-2"/>
    <n v="855.72"/>
    <n v="860.25"/>
    <n v="865"/>
    <n v="1100"/>
    <n v="1147.0899999999999"/>
    <n v="1150"/>
    <n v="1201.1099999999999"/>
    <n v="1344.7"/>
    <n v="1344.7"/>
    <n v="1496.04"/>
    <n v="1496.04"/>
    <n v="0.4817229935025476"/>
    <n v="0.67439697762278417"/>
    <n v="0.66520231213872838"/>
    <n v="0.15267272727272732"/>
    <n v="0.25569920407291513"/>
    <n v="0.25252173913043485"/>
    <n v="5.5640199482145818E-2"/>
    <n v="7.116829032497958E-2"/>
    <n v="7.116829032497958E-2"/>
    <n v="-3.7191518943343674E-2"/>
    <n v="-3.7191518943343674E-2"/>
    <n v="61"/>
    <n v="19"/>
    <n v="15"/>
    <n v="4"/>
    <n v="15"/>
    <n v="4"/>
    <s v="No star"/>
    <s v="3 star"/>
    <s v="3 star"/>
    <s v="ODF++"/>
    <s v="ODF++"/>
    <s v="ODF++"/>
    <n v="838.57"/>
    <n v="1500"/>
    <n v="55.9"/>
    <n v="500"/>
    <n v="1500"/>
    <n v="33.33"/>
    <n v="1131.06"/>
    <n v="1500"/>
    <n v="75.400000000000006"/>
    <n v="1267.94"/>
    <n v="1500"/>
    <n v="84.53"/>
    <n v="3737.57"/>
    <n v="6000"/>
    <n v="62.29"/>
    <n v="1991.62"/>
    <n v="2400"/>
    <n v="0.82984166666666659"/>
    <x v="379"/>
    <n v="1991.62"/>
    <n v="2400"/>
    <n v="0.82984166666666659"/>
    <x v="379"/>
    <n v="1440.4"/>
    <n v="1800"/>
    <n v="0.80022222222222228"/>
    <x v="379"/>
    <n v="1440.4"/>
    <n v="1800"/>
    <n v="0.80022222222222228"/>
    <x v="379"/>
    <n v="1100"/>
    <n v="1800"/>
    <n v="0.61111111111111116"/>
    <x v="361"/>
    <n v="1100"/>
    <n v="1800"/>
    <n v="0.61111111111111116"/>
    <n v="0.24271737547495376"/>
    <n v="4532.0200000000004"/>
    <n v="6000"/>
    <n v="75.53"/>
    <n v="4532.0200000000004"/>
    <n v="6000"/>
    <n v="75.533666666666676"/>
    <n v="1338.57"/>
    <n v="3000"/>
    <n v="44.62"/>
    <n v="3091.62"/>
    <n v="4200"/>
    <n v="73.61"/>
    <n v="3091.62"/>
    <n v="4200"/>
    <n v="73.61"/>
  </r>
  <r>
    <n v="388"/>
    <x v="387"/>
    <x v="33"/>
    <s v="Pune"/>
    <n v="17636"/>
    <x v="3"/>
    <n v="2214"/>
    <n v="2072"/>
    <n v="2072"/>
    <n v="3325"/>
    <n v="3178"/>
    <n v="3178"/>
    <n v="3070.1"/>
    <n v="2928.3"/>
    <n v="2928.3"/>
    <n v="4349.2"/>
    <n v="4349.2"/>
    <n v="0.64798554652213181"/>
    <n v="0.64142374517374523"/>
    <n v="0.64142374517374523"/>
    <n v="9.7335338345864622E-2"/>
    <n v="7.0179358086847138E-2"/>
    <n v="7.0179358086847138E-2"/>
    <n v="0.18844337318002671"/>
    <n v="0.16143496226479526"/>
    <n v="0.16143496226479526"/>
    <n v="-0.21801020877402733"/>
    <n v="-0.21801020877402733"/>
    <n v="306.24"/>
    <n v="913.6"/>
    <n v="915"/>
    <n v="706.64"/>
    <n v="1509.3"/>
    <n v="1509.3"/>
    <n v="593.21"/>
    <n v="1412.08"/>
    <n v="1412.08"/>
    <n v="1984.11"/>
    <n v="1984.11"/>
    <n v="1.3598811389759666"/>
    <n v="0.88146891418563922"/>
    <n v="0.87859016393442635"/>
    <n v="2.2713121249858581E-2"/>
    <n v="0.13887895050685758"/>
    <n v="0.13887895050685758"/>
    <n v="0.21827008985013741"/>
    <n v="0.21728938870318973"/>
    <n v="0.21728938870318973"/>
    <n v="-0.1336619441462418"/>
    <n v="-0.1336619441462418"/>
    <n v="232.44"/>
    <n v="298.10000000000002"/>
    <n v="295"/>
    <n v="421.09"/>
    <n v="522.70000000000005"/>
    <n v="525"/>
    <n v="365.77"/>
    <n v="453.88"/>
    <n v="453.88"/>
    <n v="1100"/>
    <n v="1100"/>
    <n v="1.1510927551196009"/>
    <n v="6.3737001006372931E-3"/>
    <n v="1.6949152542372881E-2"/>
    <n v="0.187394618727588"/>
    <n v="-0.42605701167017412"/>
    <n v="-0.42857142857142855"/>
    <n v="0.36697924925499636"/>
    <n v="-0.33903234335066534"/>
    <n v="-0.33903234335066534"/>
    <n v="-0.72727272727272729"/>
    <n v="-0.72727272727272729"/>
    <n v="855.72"/>
    <n v="860.25"/>
    <n v="865"/>
    <n v="1100"/>
    <n v="1147.0899999999999"/>
    <n v="1150"/>
    <n v="1056.55"/>
    <n v="1062.31"/>
    <n v="1062.31"/>
    <n v="1484.95"/>
    <n v="1484.95"/>
    <n v="0.38639975692983669"/>
    <n v="0.60664922987503622"/>
    <n v="0.5978265895953756"/>
    <n v="7.8518181818181723E-2"/>
    <n v="0.20489237984813746"/>
    <n v="0.20184347826086946"/>
    <n v="0.12287161043017363"/>
    <n v="0.30105148214739574"/>
    <n v="0.30105148214739574"/>
    <n v="-6.9248122832418699E-2"/>
    <n v="-6.9248122832418699E-2"/>
    <n v="49"/>
    <n v="34"/>
    <n v="56"/>
    <n v="43"/>
    <n v="56"/>
    <n v="43"/>
    <s v="1 star"/>
    <s v="No star"/>
    <s v="No star"/>
    <s v="ODF+"/>
    <s v="ODF+"/>
    <s v="ODF+"/>
    <n v="722.69"/>
    <n v="1500"/>
    <n v="48.18"/>
    <n v="500"/>
    <n v="1500"/>
    <n v="33.33"/>
    <n v="1239.57"/>
    <n v="1500"/>
    <n v="82.64"/>
    <n v="1186.3699999999999"/>
    <n v="1500"/>
    <n v="79.09"/>
    <n v="3648.64"/>
    <n v="6000"/>
    <n v="60.81"/>
    <n v="1718.91"/>
    <n v="2400"/>
    <n v="0.71621250000000003"/>
    <x v="380"/>
    <n v="1718.91"/>
    <n v="2400"/>
    <n v="0.71621250000000003"/>
    <x v="380"/>
    <n v="1382.12"/>
    <n v="1800"/>
    <n v="0.76784444444444433"/>
    <x v="380"/>
    <n v="1382.12"/>
    <n v="1800"/>
    <n v="0.76784444444444433"/>
    <x v="380"/>
    <n v="300"/>
    <n v="1800"/>
    <n v="0.16666666666666666"/>
    <x v="362"/>
    <n v="300"/>
    <n v="1800"/>
    <n v="0.16666666666666666"/>
    <n v="8.8208572109037556E-2"/>
    <n v="3401.03"/>
    <n v="6000"/>
    <n v="56.68"/>
    <n v="3401.03"/>
    <n v="6000"/>
    <n v="56.683833333333332"/>
    <n v="1222.69"/>
    <n v="3000"/>
    <n v="40.76"/>
    <n v="2018.91"/>
    <n v="4200"/>
    <n v="48.07"/>
    <n v="2018.91"/>
    <n v="4200"/>
    <n v="48.069285714285712"/>
  </r>
  <r>
    <n v="389"/>
    <x v="388"/>
    <x v="33"/>
    <s v="Pune"/>
    <n v="36025"/>
    <x v="2"/>
    <n v="2214"/>
    <n v="2072"/>
    <n v="2072"/>
    <n v="3325"/>
    <n v="3178"/>
    <n v="3178"/>
    <n v="3400"/>
    <n v="3298.6"/>
    <n v="3298.6"/>
    <n v="4601.3999999999996"/>
    <n v="4601.3999999999996"/>
    <n v="0.64605691056910564"/>
    <n v="1.0825868725868726"/>
    <n v="1.0825868725868726"/>
    <n v="9.6051127819548845E-2"/>
    <n v="0.35780994336060412"/>
    <n v="0.35780994336060412"/>
    <n v="7.1873529411764669E-2"/>
    <n v="0.30816710119444612"/>
    <n v="0.30816710119444612"/>
    <n v="-6.2215847350806229E-2"/>
    <n v="-6.2215847350806229E-2"/>
    <n v="306.24"/>
    <n v="913.6"/>
    <n v="915"/>
    <n v="706.64"/>
    <n v="1509.3"/>
    <n v="1509.3"/>
    <n v="737.03"/>
    <n v="1543.8"/>
    <n v="1543.8"/>
    <n v="2033.9"/>
    <n v="2033.9"/>
    <n v="1.8900535527690698"/>
    <n v="1.0154225043782836"/>
    <n v="1.0123387978142075"/>
    <n v="0.25247650854749232"/>
    <n v="0.21996289670708277"/>
    <n v="0.21996289670708277"/>
    <n v="0.20083307328059916"/>
    <n v="0.19269983158440213"/>
    <n v="0.19269983158440213"/>
    <n v="-9.4699837750135268E-2"/>
    <n v="-9.4699837750135268E-2"/>
    <n v="232.44"/>
    <n v="298.10000000000002"/>
    <n v="295"/>
    <n v="421.09"/>
    <n v="522.70000000000005"/>
    <n v="525"/>
    <n v="433.64"/>
    <n v="570"/>
    <n v="570"/>
    <n v="1100"/>
    <n v="1100"/>
    <n v="1.1510927551196009"/>
    <n v="2.6900369003690034"/>
    <n v="2.7288135593220337"/>
    <n v="0.187394618727588"/>
    <n v="1.1044576238760282"/>
    <n v="1.0952380952380953"/>
    <n v="0.15303016326907115"/>
    <n v="0.92982456140350878"/>
    <n v="0.92982456140350878"/>
    <n v="0"/>
    <n v="0"/>
    <n v="855.72"/>
    <n v="860.25"/>
    <n v="865"/>
    <n v="1100"/>
    <n v="1147.0899999999999"/>
    <n v="1150"/>
    <n v="1114.93"/>
    <n v="1184.79"/>
    <n v="1184.79"/>
    <n v="1531.86"/>
    <n v="1531.86"/>
    <n v="0.32091104566914397"/>
    <n v="0.597012496367335"/>
    <n v="0.58824277456647389"/>
    <n v="2.7572727272727207E-2"/>
    <n v="0.19766539678665146"/>
    <n v="0.1946347826086956"/>
    <n v="1.3812526346945426E-2"/>
    <n v="0.15955570185433704"/>
    <n v="0.15955570185433704"/>
    <n v="-0.1031621688666066"/>
    <n v="-0.1031621688666066"/>
    <n v="43"/>
    <n v="36"/>
    <n v="13"/>
    <n v="12"/>
    <n v="13"/>
    <n v="12"/>
    <s v="No star"/>
    <s v="3 star"/>
    <s v="3 star"/>
    <s v="ODF++"/>
    <s v="ODF++"/>
    <s v="ODF++"/>
    <n v="885.05"/>
    <n v="1500"/>
    <n v="59"/>
    <n v="500"/>
    <n v="1500"/>
    <n v="33.33"/>
    <n v="1129"/>
    <n v="1500"/>
    <n v="75.27"/>
    <n v="1130.33"/>
    <n v="1500"/>
    <n v="75.36"/>
    <n v="3644.37"/>
    <n v="6000"/>
    <n v="60.74"/>
    <n v="1841.29"/>
    <n v="2400"/>
    <n v="0.76720416666666669"/>
    <x v="381"/>
    <n v="1841.29"/>
    <n v="2400"/>
    <n v="0.76720416666666669"/>
    <x v="381"/>
    <n v="1373.83"/>
    <n v="1800"/>
    <n v="0.7632388888888888"/>
    <x v="381"/>
    <n v="1373.83"/>
    <n v="1800"/>
    <n v="0.7632388888888888"/>
    <x v="381"/>
    <n v="1100"/>
    <n v="1800"/>
    <n v="0.61111111111111116"/>
    <x v="363"/>
    <n v="1100"/>
    <n v="1800"/>
    <n v="0.61111111111111116"/>
    <n v="0.25491759209477372"/>
    <n v="4315.12"/>
    <n v="6000"/>
    <n v="71.92"/>
    <n v="4315.12"/>
    <n v="6000"/>
    <n v="71.918666666666667"/>
    <n v="1385.05"/>
    <n v="3000"/>
    <n v="46.17"/>
    <n v="2941.29"/>
    <n v="4200"/>
    <n v="70.03"/>
    <n v="2941.29"/>
    <n v="4200"/>
    <n v="70.030714285714282"/>
  </r>
  <r>
    <n v="390"/>
    <x v="389"/>
    <x v="34"/>
    <s v="Pune"/>
    <n v="40103"/>
    <x v="2"/>
    <n v="2214"/>
    <n v="2072"/>
    <n v="2072"/>
    <n v="3325"/>
    <n v="3178"/>
    <n v="3178"/>
    <n v="3400"/>
    <n v="3298.6"/>
    <n v="3298.6"/>
    <n v="4601.3999999999996"/>
    <n v="4601.3999999999996"/>
    <n v="0.58869918699186996"/>
    <n v="0.7079874517374517"/>
    <n v="0.7079874517374517"/>
    <n v="5.7858646616541387E-2"/>
    <n v="0.11357772183763368"/>
    <n v="0.11357772183763368"/>
    <n v="3.4523529411764738E-2"/>
    <n v="7.2864245437458286E-2"/>
    <n v="7.2864245437458286E-2"/>
    <n v="-0.2308971182683531"/>
    <n v="-0.2308971182683531"/>
    <n v="306.24"/>
    <n v="913.6"/>
    <n v="915"/>
    <n v="706.64"/>
    <n v="1509.3"/>
    <n v="1509.3"/>
    <n v="737.03"/>
    <n v="1543.8"/>
    <n v="1543.8"/>
    <n v="2033.9"/>
    <n v="2033.9"/>
    <n v="1.5548262800417971"/>
    <n v="0.73134851138353763"/>
    <n v="0.72869945355191257"/>
    <n v="0.10719744141288351"/>
    <n v="4.8009010799708499E-2"/>
    <n v="4.8009010799708499E-2"/>
    <n v="6.1544306201918531E-2"/>
    <n v="2.4588677289804402E-2"/>
    <n v="2.4588677289804402E-2"/>
    <n v="-0.22230198141501553"/>
    <n v="-0.22230198141501553"/>
    <n v="232.44"/>
    <n v="298.10000000000002"/>
    <n v="295"/>
    <n v="421.09"/>
    <n v="522.70000000000005"/>
    <n v="525"/>
    <n v="433.64"/>
    <n v="570"/>
    <n v="570"/>
    <n v="1100"/>
    <n v="1100"/>
    <n v="1.1510927551196009"/>
    <n v="0.67728950016772882"/>
    <n v="0.69491525423728817"/>
    <n v="0.187394618727588"/>
    <n v="-4.3428352783623579E-2"/>
    <n v="-4.7619047619047616E-2"/>
    <n v="0.15303016326907115"/>
    <n v="-0.12280701754385964"/>
    <n v="-0.12280701754385964"/>
    <n v="-0.54545454545454541"/>
    <n v="-0.54545454545454541"/>
    <n v="855.72"/>
    <n v="860.25"/>
    <n v="865"/>
    <n v="1100"/>
    <n v="1147.0899999999999"/>
    <n v="1150"/>
    <n v="1114.93"/>
    <n v="1184.79"/>
    <n v="1184.79"/>
    <n v="1531.86"/>
    <n v="1531.86"/>
    <n v="0.35323470294021403"/>
    <n v="0.69390293519325785"/>
    <n v="0.68460115606936423"/>
    <n v="5.2718181818181824E-2"/>
    <n v="0.27032752443138741"/>
    <n v="0.26711304347826093"/>
    <n v="3.8621258733732108E-2"/>
    <n v="0.2299057216890758"/>
    <n v="0.2299057216890758"/>
    <n v="-4.8751191362134814E-2"/>
    <n v="-4.8751191362134814E-2"/>
    <n v="54"/>
    <n v="43"/>
    <n v="53"/>
    <n v="46"/>
    <n v="53"/>
    <n v="46"/>
    <s v="No star"/>
    <s v="No star"/>
    <s v="No star"/>
    <s v="ODF++"/>
    <s v="ODF++"/>
    <s v="ODF++"/>
    <n v="782.39"/>
    <n v="1500"/>
    <n v="52.16"/>
    <n v="500"/>
    <n v="1500"/>
    <n v="33.33"/>
    <n v="1077"/>
    <n v="1500"/>
    <n v="71.8"/>
    <n v="1157.99"/>
    <n v="1500"/>
    <n v="77.2"/>
    <n v="3517.38"/>
    <n v="6000"/>
    <n v="58.62"/>
    <n v="1581.76"/>
    <n v="2400"/>
    <n v="0.65906666666666669"/>
    <x v="382"/>
    <n v="1581.76"/>
    <n v="2400"/>
    <n v="0.65906666666666669"/>
    <x v="382"/>
    <n v="1457.18"/>
    <n v="1800"/>
    <n v="0.80954444444444451"/>
    <x v="382"/>
    <n v="1457.18"/>
    <n v="1800"/>
    <n v="0.80954444444444451"/>
    <x v="382"/>
    <n v="500"/>
    <n v="1800"/>
    <n v="0.27777777777777779"/>
    <x v="364"/>
    <n v="500"/>
    <n v="1800"/>
    <n v="0.27777777777777779"/>
    <n v="0.14128484437474392"/>
    <n v="3538.95"/>
    <n v="6000"/>
    <n v="58.98"/>
    <n v="3538.95"/>
    <n v="6000"/>
    <n v="58.982499999999995"/>
    <n v="1282.3900000000001"/>
    <n v="3000"/>
    <n v="42.75"/>
    <n v="2081.7600000000002"/>
    <n v="4200"/>
    <n v="49.57"/>
    <n v="2081.7600000000002"/>
    <n v="4200"/>
    <n v="49.565714285714293"/>
  </r>
  <r>
    <n v="391"/>
    <x v="390"/>
    <x v="34"/>
    <s v="Pune"/>
    <n v="118722"/>
    <x v="0"/>
    <n v="2214"/>
    <n v="2072"/>
    <n v="2072"/>
    <n v="3325"/>
    <n v="3178"/>
    <n v="3178"/>
    <n v="3878.5"/>
    <n v="3782.7"/>
    <n v="3782.7"/>
    <n v="4344.1000000000004"/>
    <n v="4344.1000000000004"/>
    <n v="0.87596657633243014"/>
    <n v="0.99376447876447871"/>
    <n v="0.99376447876447871"/>
    <n v="0.24913984962406024"/>
    <n v="0.29989930774071744"/>
    <n v="0.29989930774071744"/>
    <n v="7.0875338404022256E-2"/>
    <n v="9.2098236709228898E-2"/>
    <n v="9.2098236709228898E-2"/>
    <n v="-4.9036624387099839E-2"/>
    <n v="-4.9036624387099839E-2"/>
    <n v="306.24"/>
    <n v="913.6"/>
    <n v="915"/>
    <n v="706.64"/>
    <n v="1509.3"/>
    <n v="1509.3"/>
    <n v="948.15"/>
    <n v="1786.5"/>
    <n v="1786.5"/>
    <n v="2014.9"/>
    <n v="2014.9"/>
    <n v="1.8383294148380356"/>
    <n v="1.1673161120840632"/>
    <n v="1.1639999999999999"/>
    <n v="0.23006056832333302"/>
    <n v="0.31190618167362355"/>
    <n v="0.31190618167362355"/>
    <n v="-8.325686863892838E-2"/>
    <n v="0.10834592779177159"/>
    <n v="0.10834592779177159"/>
    <n v="-1.729118070375708E-2"/>
    <n v="-1.729118070375708E-2"/>
    <n v="232.44"/>
    <n v="298.10000000000002"/>
    <n v="295"/>
    <n v="421.09"/>
    <n v="522.70000000000005"/>
    <n v="525"/>
    <n v="566.66"/>
    <n v="651.51"/>
    <n v="651.51"/>
    <n v="1020"/>
    <n v="1020"/>
    <n v="2.0115298571674409"/>
    <n v="1.3482053002348204"/>
    <n v="1.3728813559322033"/>
    <n v="0.6623524662186232"/>
    <n v="0.33920030610292701"/>
    <n v="0.33333333333333331"/>
    <n v="0.2353086506900082"/>
    <n v="7.4427100121256792E-2"/>
    <n v="7.4427100121256792E-2"/>
    <n v="-0.31372549019607843"/>
    <n v="-0.31372549019607843"/>
    <n v="855.72"/>
    <n v="860.25"/>
    <n v="865"/>
    <n v="1100"/>
    <n v="1147.0899999999999"/>
    <n v="1150"/>
    <n v="1201.1099999999999"/>
    <n v="1344.7"/>
    <n v="1344.7"/>
    <n v="1496.04"/>
    <n v="1496.04"/>
    <n v="0.55531014817931101"/>
    <n v="0.68673060156931121"/>
    <n v="0.67746820809248554"/>
    <n v="0.20991818181818189"/>
    <n v="0.26494869626620415"/>
    <n v="0.26174782608695651"/>
    <n v="0.1080667049645746"/>
    <n v="7.905852606529333E-2"/>
    <n v="7.905852606529333E-2"/>
    <n v="-3.009946258121439E-2"/>
    <n v="-3.009946258121439E-2"/>
    <n v="38"/>
    <n v="11"/>
    <n v="30"/>
    <n v="8"/>
    <n v="30"/>
    <n v="8"/>
    <s v="1 star"/>
    <s v="1 star"/>
    <s v="1 star"/>
    <s v="ODF++"/>
    <s v="ODF++"/>
    <s v="ODF++"/>
    <n v="869.21"/>
    <n v="1500"/>
    <n v="57.95"/>
    <n v="700"/>
    <n v="1500"/>
    <n v="46.67"/>
    <n v="1253.26"/>
    <n v="1500"/>
    <n v="83.55"/>
    <n v="1330.91"/>
    <n v="1500"/>
    <n v="88.73"/>
    <n v="4153.3900000000003"/>
    <n v="6000"/>
    <n v="69.22"/>
    <n v="1980.06"/>
    <n v="2400"/>
    <n v="0.82502500000000001"/>
    <x v="383"/>
    <n v="1980.06"/>
    <n v="2400"/>
    <n v="0.82502500000000001"/>
    <x v="383"/>
    <n v="1451.01"/>
    <n v="1800"/>
    <n v="0.8061166666666667"/>
    <x v="383"/>
    <n v="1451.01"/>
    <n v="1800"/>
    <n v="0.8061166666666667"/>
    <x v="383"/>
    <n v="700"/>
    <n v="1800"/>
    <n v="0.3888888888888889"/>
    <x v="365"/>
    <n v="700"/>
    <n v="1800"/>
    <n v="0.3888888888888889"/>
    <n v="0.16944721477192407"/>
    <n v="4131.08"/>
    <n v="6000"/>
    <n v="68.849999999999994"/>
    <n v="4131.08"/>
    <n v="6000"/>
    <n v="68.851333333333329"/>
    <n v="1569.21"/>
    <n v="3000"/>
    <n v="52.31"/>
    <n v="2680.06"/>
    <n v="4200"/>
    <n v="63.81"/>
    <n v="2680.06"/>
    <n v="4200"/>
    <n v="63.810952380952379"/>
  </r>
  <r>
    <n v="392"/>
    <x v="391"/>
    <x v="34"/>
    <s v="Pune"/>
    <n v="11214"/>
    <x v="3"/>
    <n v="2214"/>
    <n v="2072"/>
    <n v="2072"/>
    <n v="3325"/>
    <n v="3178"/>
    <n v="3178"/>
    <n v="3070.1"/>
    <n v="2928.3"/>
    <n v="2928.3"/>
    <n v="4349.2"/>
    <n v="4349.2"/>
    <n v="0.20962059620596202"/>
    <n v="0.56765926640926645"/>
    <n v="0.56765926640926645"/>
    <n v="-0.19455639097744365"/>
    <n v="2.2086217747010715E-2"/>
    <n v="2.2086217747010715E-2"/>
    <n v="-0.12768313735708936"/>
    <n v="0.10924085646962396"/>
    <n v="0.10924085646962396"/>
    <n v="-0.2531523038719764"/>
    <n v="-0.2531523038719764"/>
    <n v="306.24"/>
    <n v="913.6"/>
    <n v="915"/>
    <n v="706.64"/>
    <n v="1509.3"/>
    <n v="1509.3"/>
    <n v="593.21"/>
    <n v="1412.08"/>
    <n v="1412.08"/>
    <n v="1984.11"/>
    <n v="1984.11"/>
    <n v="0.43377742946708453"/>
    <n v="0.7967710157618213"/>
    <n v="0.79402185792349722"/>
    <n v="-0.3786369296954602"/>
    <n v="8.7610150400848089E-2"/>
    <n v="8.7610150400848089E-2"/>
    <n v="-0.25982367121255551"/>
    <n v="0.16249079372273528"/>
    <n v="0.16249079372273528"/>
    <n v="-0.17266179798499073"/>
    <n v="-0.17266179798499073"/>
    <n v="232.44"/>
    <n v="298.10000000000002"/>
    <n v="295"/>
    <n v="421.09"/>
    <n v="522.70000000000005"/>
    <n v="525"/>
    <n v="365.77"/>
    <n v="453.88"/>
    <n v="453.88"/>
    <n v="1100"/>
    <n v="1100"/>
    <n v="-1"/>
    <n v="0.67728950016772882"/>
    <n v="0.69491525423728817"/>
    <n v="-1"/>
    <n v="-4.3428352783623579E-2"/>
    <n v="-4.7619047619047616E-2"/>
    <n v="-1"/>
    <n v="0.10161276108222439"/>
    <n v="0.10161276108222439"/>
    <n v="-0.54545454545454541"/>
    <n v="-0.54545454545454541"/>
    <n v="855.72"/>
    <n v="860.25"/>
    <n v="865"/>
    <n v="1100"/>
    <n v="1147.0899999999999"/>
    <n v="1150"/>
    <n v="1056.55"/>
    <n v="1062.31"/>
    <n v="1062.31"/>
    <n v="1484.95"/>
    <n v="1484.95"/>
    <n v="0.26790305240031786"/>
    <n v="0.28645161290322591"/>
    <n v="0.2793872832369943"/>
    <n v="-1.366363636363634E-2"/>
    <n v="-3.5236990994603604E-2"/>
    <n v="-3.7678260869565154E-2"/>
    <n v="2.689886896029537E-2"/>
    <n v="4.1758055558170526E-2"/>
    <n v="4.1758055558170526E-2"/>
    <n v="-0.25474258392538468"/>
    <n v="-0.25474258392538468"/>
    <n v="267"/>
    <n v="137"/>
    <n v="89"/>
    <n v="56"/>
    <n v="89"/>
    <n v="56"/>
    <s v="No star"/>
    <s v="No star"/>
    <s v="No star"/>
    <s v="No ODF"/>
    <s v="ODF++"/>
    <s v="ODF++"/>
    <n v="439.08"/>
    <n v="1500"/>
    <n v="29.27"/>
    <n v="0"/>
    <n v="1500"/>
    <n v="0"/>
    <n v="1154.04"/>
    <n v="1500"/>
    <n v="76.94"/>
    <n v="1084.97"/>
    <n v="1500"/>
    <n v="72.33"/>
    <n v="2678.1"/>
    <n v="6000"/>
    <n v="44.64"/>
    <n v="1641.53"/>
    <n v="2400"/>
    <n v="0.68397083333333331"/>
    <x v="384"/>
    <n v="1641.53"/>
    <n v="2400"/>
    <n v="0.68397083333333331"/>
    <x v="384"/>
    <n v="1106.67"/>
    <n v="1800"/>
    <n v="0.61481666666666668"/>
    <x v="384"/>
    <n v="1106.67"/>
    <n v="1800"/>
    <n v="0.61481666666666668"/>
    <x v="384"/>
    <n v="500"/>
    <n v="1800"/>
    <n v="0.27777777777777779"/>
    <x v="366"/>
    <n v="500"/>
    <n v="1800"/>
    <n v="0.27777777777777779"/>
    <n v="0.15393188206354924"/>
    <n v="3248.19"/>
    <n v="6000"/>
    <n v="54.14"/>
    <n v="3248.19"/>
    <n v="6000"/>
    <n v="54.136499999999998"/>
    <n v="439.08"/>
    <n v="3000"/>
    <n v="14.64"/>
    <n v="2141.5300000000002"/>
    <n v="4200"/>
    <n v="50.99"/>
    <n v="2141.5300000000002"/>
    <n v="4200"/>
    <n v="50.988809523809529"/>
  </r>
  <r>
    <n v="393"/>
    <x v="392"/>
    <x v="34"/>
    <s v="Pune"/>
    <n v="23199"/>
    <x v="3"/>
    <n v="2214"/>
    <n v="2072"/>
    <n v="2072"/>
    <n v="3325"/>
    <n v="3178"/>
    <n v="3178"/>
    <n v="3070.1"/>
    <n v="2928.3"/>
    <n v="2928.3"/>
    <n v="4349.2"/>
    <n v="4349.2"/>
    <n v="0.78131887985546533"/>
    <n v="0.54605694980694974"/>
    <n v="0.54605694980694974"/>
    <n v="0.18611729323308274"/>
    <n v="8.0018879798614967E-3"/>
    <n v="8.0018879798614967E-3"/>
    <n v="0.28459659294485529"/>
    <n v="9.3955537342485282E-2"/>
    <n v="9.3955537342485282E-2"/>
    <n v="-0.26344385174284929"/>
    <n v="-0.26344385174284929"/>
    <n v="306.24"/>
    <n v="913.6"/>
    <n v="915"/>
    <n v="706.64"/>
    <n v="1509.3"/>
    <n v="1509.3"/>
    <n v="593.21"/>
    <n v="1412.08"/>
    <n v="1412.08"/>
    <n v="1984.11"/>
    <n v="1984.11"/>
    <n v="2.0647204806687562"/>
    <n v="0.77985989492119079"/>
    <n v="0.7771366120218578"/>
    <n v="0.32817276123627304"/>
    <n v="7.7373616908500614E-2"/>
    <n v="7.7373616908500614E-2"/>
    <n v="0.58213786011699042"/>
    <n v="0.15154948728117387"/>
    <n v="0.15154948728117387"/>
    <n v="-0.18044866464056933"/>
    <n v="-0.18044866464056933"/>
    <n v="232.44"/>
    <n v="298.10000000000002"/>
    <n v="295"/>
    <n v="421.09"/>
    <n v="522.70000000000005"/>
    <n v="525"/>
    <n v="365.77"/>
    <n v="453.88"/>
    <n v="453.88"/>
    <n v="1100"/>
    <n v="1100"/>
    <n v="1.1510927551196009"/>
    <n v="0.67728950016772882"/>
    <n v="0.69491525423728817"/>
    <n v="0.187394618727588"/>
    <n v="-4.3428352783623579E-2"/>
    <n v="-4.7619047619047616E-2"/>
    <n v="0.36697924925499636"/>
    <n v="0.10161276108222439"/>
    <n v="0.10161276108222439"/>
    <n v="-0.54545454545454541"/>
    <n v="-0.54545454545454541"/>
    <n v="855.72"/>
    <n v="860.25"/>
    <n v="865"/>
    <n v="1100"/>
    <n v="1147.0899999999999"/>
    <n v="1150"/>
    <n v="1056.55"/>
    <n v="1062.31"/>
    <n v="1062.31"/>
    <n v="1484.95"/>
    <n v="1484.95"/>
    <n v="0.46460290749310512"/>
    <n v="0.25236849752978774"/>
    <n v="0.24549132947976868"/>
    <n v="0.13935454545454543"/>
    <n v="-6.0797321918942729E-2"/>
    <n v="-6.3173913043478344E-2"/>
    <n v="0.18620983389333209"/>
    <n v="1.4157825870037903E-2"/>
    <n v="1.4157825870037903E-2"/>
    <n v="-0.27448735647664912"/>
    <n v="-0.27448735647664912"/>
    <n v="29"/>
    <n v="22"/>
    <n v="99"/>
    <n v="61"/>
    <n v="99"/>
    <n v="61"/>
    <s v="No star"/>
    <s v="No star"/>
    <s v="No star"/>
    <s v="ODF++"/>
    <s v="ODF++"/>
    <s v="ODF++"/>
    <n v="938.54"/>
    <n v="1500"/>
    <n v="62.57"/>
    <n v="500"/>
    <n v="1500"/>
    <n v="33.33"/>
    <n v="1252"/>
    <n v="1500"/>
    <n v="83.47"/>
    <n v="1253.29"/>
    <n v="1500"/>
    <n v="83.55"/>
    <n v="3943.84"/>
    <n v="6000"/>
    <n v="65.73"/>
    <n v="1626.08"/>
    <n v="2400"/>
    <n v="0.67753333333333332"/>
    <x v="385"/>
    <n v="1626.08"/>
    <n v="2400"/>
    <n v="0.67753333333333332"/>
    <x v="385"/>
    <n v="1077.3499999999999"/>
    <n v="1800"/>
    <n v="0.59852777777777777"/>
    <x v="385"/>
    <n v="1077.3499999999999"/>
    <n v="1800"/>
    <n v="0.59852777777777777"/>
    <x v="385"/>
    <n v="500"/>
    <n v="1800"/>
    <n v="0.27777777777777779"/>
    <x v="367"/>
    <n v="500"/>
    <n v="1800"/>
    <n v="0.27777777777777779"/>
    <n v="0.1560826988571625"/>
    <n v="3203.43"/>
    <n v="6000"/>
    <n v="53.39"/>
    <n v="3203.43"/>
    <n v="6000"/>
    <n v="53.390499999999996"/>
    <n v="1438.54"/>
    <n v="3000"/>
    <n v="47.95"/>
    <n v="2126.08"/>
    <n v="4200"/>
    <n v="50.62"/>
    <n v="2126.08"/>
    <n v="4200"/>
    <n v="50.620952380952374"/>
  </r>
  <r>
    <n v="394"/>
    <x v="393"/>
    <x v="34"/>
    <s v="Pune"/>
    <n v="22463"/>
    <x v="3"/>
    <n v="2214"/>
    <n v="2072"/>
    <n v="2072"/>
    <n v="3325"/>
    <n v="3178"/>
    <n v="3178"/>
    <n v="3070.1"/>
    <n v="2928.3"/>
    <n v="2928.3"/>
    <n v="4349.2"/>
    <n v="4349.2"/>
    <n v="0.71070460704607041"/>
    <n v="0.76401544401544397"/>
    <n v="0.76401544401544397"/>
    <n v="0.13909774436090225"/>
    <n v="0.15010698552548771"/>
    <n v="0.15010698552548771"/>
    <n v="0.23367317025504059"/>
    <n v="0.24817812382611062"/>
    <n v="0.24817812382611062"/>
    <n v="-0.15960636438885309"/>
    <n v="-0.15960636438885309"/>
    <n v="306.24"/>
    <n v="913.6"/>
    <n v="915"/>
    <n v="706.64"/>
    <n v="1509.3"/>
    <n v="1509.3"/>
    <n v="593.21"/>
    <n v="1412.08"/>
    <n v="1412.08"/>
    <n v="1984.11"/>
    <n v="1984.11"/>
    <n v="2.4929467084639501"/>
    <n v="1.0799802977232924"/>
    <n v="1.0767978142076502"/>
    <n v="0.51375523604664342"/>
    <n v="0.25904061485456836"/>
    <n v="0.25904061485456836"/>
    <n v="0.80320628445238618"/>
    <n v="0.34572403829811349"/>
    <n v="0.34572403829811349"/>
    <n v="-4.2255721708977789E-2"/>
    <n v="-4.2255721708977789E-2"/>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25136726966764816"/>
    <n v="0.45861086893344954"/>
    <n v="0.45060115606936413"/>
    <n v="-2.6527272727272785E-2"/>
    <n v="9.3872320393343214E-2"/>
    <n v="9.1104347826086937E-2"/>
    <n v="1.350622308456768E-2"/>
    <n v="0.1811712212066158"/>
    <n v="0.1811712212066158"/>
    <n v="-0.15500858614768179"/>
    <n v="-0.15500858614768179"/>
    <n v="37"/>
    <n v="28"/>
    <n v="35"/>
    <n v="30"/>
    <n v="35"/>
    <n v="30"/>
    <s v="No star"/>
    <s v="No star"/>
    <s v="No star"/>
    <s v="ODF+"/>
    <s v="ODF++"/>
    <s v="ODF++"/>
    <n v="1069.68"/>
    <n v="1500"/>
    <n v="71.31"/>
    <n v="300"/>
    <n v="1500"/>
    <n v="20"/>
    <n v="1347"/>
    <n v="1500"/>
    <n v="89.8"/>
    <n v="1070.82"/>
    <n v="1500"/>
    <n v="71.39"/>
    <n v="3787.5"/>
    <n v="6000"/>
    <n v="63.13"/>
    <n v="1900.27"/>
    <n v="2400"/>
    <n v="0.7917791666666667"/>
    <x v="386"/>
    <n v="1900.27"/>
    <n v="2400"/>
    <n v="0.7917791666666667"/>
    <x v="386"/>
    <n v="1254.77"/>
    <n v="1800"/>
    <n v="0.69709444444444446"/>
    <x v="386"/>
    <n v="1254.77"/>
    <n v="1800"/>
    <n v="0.69709444444444446"/>
    <x v="386"/>
    <n v="500"/>
    <n v="1800"/>
    <n v="0.27777777777777779"/>
    <x v="368"/>
    <n v="500"/>
    <n v="1800"/>
    <n v="0.27777777777777779"/>
    <n v="0.13679740850989319"/>
    <n v="3655.04"/>
    <n v="6000"/>
    <n v="60.92"/>
    <n v="3655.04"/>
    <n v="6000"/>
    <n v="60.917333333333332"/>
    <n v="1369.68"/>
    <n v="3000"/>
    <n v="45.66"/>
    <n v="2400.27"/>
    <n v="4200"/>
    <n v="57.15"/>
    <n v="2400.27"/>
    <n v="4200"/>
    <n v="57.14928571428571"/>
  </r>
  <r>
    <n v="395"/>
    <x v="394"/>
    <x v="34"/>
    <s v="Pune"/>
    <n v="11027"/>
    <x v="3"/>
    <n v="2214"/>
    <n v="2072"/>
    <n v="2072"/>
    <n v="3325"/>
    <n v="3178"/>
    <n v="3178"/>
    <n v="3070.1"/>
    <n v="2928.3"/>
    <n v="2928.3"/>
    <n v="4349.2"/>
    <n v="4349.2"/>
    <n v="0.45736224028906952"/>
    <n v="0.59800675675675685"/>
    <n v="0.59800675675675685"/>
    <n v="-2.9593984962406044E-2"/>
    <n v="4.1872246696035294E-2"/>
    <n v="4.1872246696035294E-2"/>
    <n v="5.0975538256082864E-2"/>
    <n v="0.13071406618174367"/>
    <n v="0.13071406618174367"/>
    <n v="-0.23869447254667517"/>
    <n v="-0.23869447254667517"/>
    <n v="306.24"/>
    <n v="913.6"/>
    <n v="915"/>
    <n v="706.64"/>
    <n v="1509.3"/>
    <n v="1509.3"/>
    <n v="593.21"/>
    <n v="1412.08"/>
    <n v="1412.08"/>
    <n v="1984.11"/>
    <n v="1984.11"/>
    <n v="0.77253134796238254"/>
    <n v="0.81119746059544662"/>
    <n v="0.80842622950819676"/>
    <n v="-0.23182950300011312"/>
    <n v="9.6342675412442916E-2"/>
    <n v="9.6342675412442916E-2"/>
    <n v="-8.4944623320577839E-2"/>
    <n v="0.17182454251883755"/>
    <n v="0.17182454251883755"/>
    <n v="-0.16601902112282074"/>
    <n v="-0.16601902112282074"/>
    <n v="232.44"/>
    <n v="298.10000000000002"/>
    <n v="295"/>
    <n v="421.09"/>
    <n v="522.70000000000005"/>
    <n v="525"/>
    <n v="365.77"/>
    <n v="453.88"/>
    <n v="453.88"/>
    <n v="1100"/>
    <n v="1100"/>
    <n v="1.1510927551196009"/>
    <n v="1.3482053002348204"/>
    <n v="1.3728813559322033"/>
    <n v="0.187394618727588"/>
    <n v="0.33920030610292701"/>
    <n v="0.33333333333333331"/>
    <n v="0.36697924925499636"/>
    <n v="0.54225786551511412"/>
    <n v="0.54225786551511412"/>
    <n v="-0.36363636363636365"/>
    <n v="-0.36363636363636365"/>
    <n v="855.72"/>
    <n v="860.25"/>
    <n v="865"/>
    <n v="1100"/>
    <n v="1147.0899999999999"/>
    <n v="1150"/>
    <n v="1056.55"/>
    <n v="1062.31"/>
    <n v="1062.31"/>
    <n v="1484.95"/>
    <n v="1484.95"/>
    <n v="0.20251951572944416"/>
    <n v="0.11173496076721884"/>
    <n v="0.10563005780346821"/>
    <n v="-6.4527272727272739E-2"/>
    <n v="-0.1662641989730535"/>
    <n v="-0.16837391304347826"/>
    <n v="-2.605650466139792E-2"/>
    <n v="-9.9726068661690037E-2"/>
    <n v="-9.9726068661690037E-2"/>
    <n v="-0.35595811306778008"/>
    <n v="-0.35595811306778008"/>
    <n v="103"/>
    <n v="68"/>
    <n v="75"/>
    <n v="51"/>
    <n v="75"/>
    <n v="51"/>
    <s v="No star"/>
    <s v="1 star"/>
    <s v="1 star"/>
    <s v="ODF++"/>
    <s v="ODF++"/>
    <s v="ODF++"/>
    <n v="542.82000000000005"/>
    <n v="1500"/>
    <n v="36.19"/>
    <n v="500"/>
    <n v="1500"/>
    <n v="33.33"/>
    <n v="1154.76"/>
    <n v="1500"/>
    <n v="76.98"/>
    <n v="1029.02"/>
    <n v="1500"/>
    <n v="68.599999999999994"/>
    <n v="3226.6"/>
    <n v="6000"/>
    <n v="53.78"/>
    <n v="1654.71"/>
    <n v="2400"/>
    <n v="0.68946249999999998"/>
    <x v="387"/>
    <n v="1654.71"/>
    <n v="2400"/>
    <n v="0.68946249999999998"/>
    <x v="387"/>
    <n v="956.37"/>
    <n v="1800"/>
    <n v="0.53131666666666666"/>
    <x v="387"/>
    <n v="956.37"/>
    <n v="1800"/>
    <n v="0.53131666666666666"/>
    <x v="387"/>
    <n v="700"/>
    <n v="1800"/>
    <n v="0.3888888888888889"/>
    <x v="369"/>
    <n v="700"/>
    <n v="1800"/>
    <n v="0.3888888888888889"/>
    <n v="0.21141202088750766"/>
    <n v="3311.07"/>
    <n v="6000"/>
    <n v="55.18"/>
    <n v="3311.07"/>
    <n v="6000"/>
    <n v="55.1845"/>
    <n v="1042.82"/>
    <n v="3000"/>
    <n v="34.76"/>
    <n v="2354.71"/>
    <n v="4200"/>
    <n v="56.06"/>
    <n v="2354.71"/>
    <n v="4200"/>
    <n v="56.064523809523813"/>
  </r>
  <r>
    <n v="396"/>
    <x v="395"/>
    <x v="34"/>
    <s v="Pune"/>
    <n v="12363"/>
    <x v="3"/>
    <n v="2214"/>
    <n v="2072"/>
    <n v="2072"/>
    <n v="3325"/>
    <n v="3178"/>
    <n v="3178"/>
    <n v="3070.1"/>
    <n v="2928.3"/>
    <n v="2928.3"/>
    <n v="4349.2"/>
    <n v="4349.2"/>
    <n v="0.43104336043360431"/>
    <n v="0.60189189189189185"/>
    <n v="0.60189189189189185"/>
    <n v="-4.7118796992481227E-2"/>
    <n v="4.44052863436123E-2"/>
    <n v="4.44052863436123E-2"/>
    <n v="3.1995700465782879E-2"/>
    <n v="0.13346310145818382"/>
    <n v="0.13346310145818382"/>
    <n v="-0.23684355743585025"/>
    <n v="-0.23684355743585025"/>
    <n v="306.24"/>
    <n v="913.6"/>
    <n v="915"/>
    <n v="706.64"/>
    <n v="1509.3"/>
    <n v="1509.3"/>
    <n v="593.21"/>
    <n v="1412.08"/>
    <n v="1412.08"/>
    <n v="1984.11"/>
    <n v="1984.11"/>
    <n v="0.64811912225705337"/>
    <n v="0.60354640980735552"/>
    <n v="0.60109289617486339"/>
    <n v="-0.28574663194837535"/>
    <n v="-2.9351354932750252E-2"/>
    <n v="-2.9351354932750252E-2"/>
    <n v="-0.14917145698825038"/>
    <n v="3.7476630219251086E-2"/>
    <n v="3.7476630219251086E-2"/>
    <n v="-0.26163367958429723"/>
    <n v="-0.26163367958429723"/>
    <n v="232.44"/>
    <n v="298.10000000000002"/>
    <n v="295"/>
    <n v="421.09"/>
    <n v="522.70000000000005"/>
    <n v="525"/>
    <n v="365.77"/>
    <n v="453.88"/>
    <n v="453.88"/>
    <n v="1100"/>
    <n v="1100"/>
    <n v="0.29065565307176044"/>
    <n v="0.67728950016772882"/>
    <n v="0.69491525423728817"/>
    <n v="-0.2875632287634472"/>
    <n v="-4.3428352783623579E-2"/>
    <n v="-4.7619047619047616E-2"/>
    <n v="-0.17981245044700217"/>
    <n v="0.10161276108222439"/>
    <n v="0.10161276108222439"/>
    <n v="-0.54545454545454541"/>
    <n v="-0.54545454545454541"/>
    <n v="855.72"/>
    <n v="860.25"/>
    <n v="865"/>
    <n v="1100"/>
    <n v="1147.0899999999999"/>
    <n v="1150"/>
    <n v="1056.55"/>
    <n v="1062.31"/>
    <n v="1062.31"/>
    <n v="1484.95"/>
    <n v="1484.95"/>
    <n v="0.32698779974758091"/>
    <n v="0.57410055216506817"/>
    <n v="0.56545664739884383"/>
    <n v="3.2299999999999975E-2"/>
    <n v="0.18048278687810024"/>
    <n v="0.17749565217391294"/>
    <n v="7.4752732951587741E-2"/>
    <n v="0.27469382760211236"/>
    <n v="0.27469382760211236"/>
    <n v="-8.8103976564867612E-2"/>
    <n v="-8.8103976564867612E-2"/>
    <n v="116"/>
    <n v="79"/>
    <n v="73"/>
    <n v="50"/>
    <n v="73"/>
    <n v="50"/>
    <s v="No star"/>
    <s v="No star"/>
    <s v="No star"/>
    <s v="ODF+"/>
    <s v="ODF++"/>
    <s v="ODF++"/>
    <n v="504.72"/>
    <n v="1500"/>
    <n v="33.65"/>
    <n v="300"/>
    <n v="1500"/>
    <n v="20"/>
    <n v="1228.0899999999999"/>
    <n v="1500"/>
    <n v="81.87"/>
    <n v="1135.53"/>
    <n v="1500"/>
    <n v="75.7"/>
    <n v="3168.33"/>
    <n v="6000"/>
    <n v="52.81"/>
    <n v="1465"/>
    <n v="2400"/>
    <n v="0.61041666666666672"/>
    <x v="388"/>
    <n v="1465"/>
    <n v="2400"/>
    <n v="0.61041666666666672"/>
    <x v="388"/>
    <n v="1354.12"/>
    <n v="1800"/>
    <n v="0.75228888888888878"/>
    <x v="388"/>
    <n v="1354.12"/>
    <n v="1800"/>
    <n v="0.75228888888888878"/>
    <x v="388"/>
    <n v="500"/>
    <n v="1800"/>
    <n v="0.27777777777777779"/>
    <x v="370"/>
    <n v="500"/>
    <n v="1800"/>
    <n v="0.27777777777777779"/>
    <n v="0.15064233893321122"/>
    <n v="3319.12"/>
    <n v="6000"/>
    <n v="55.32"/>
    <n v="3319.12"/>
    <n v="6000"/>
    <n v="55.318666666666658"/>
    <n v="804.72"/>
    <n v="3000"/>
    <n v="26.82"/>
    <n v="1965"/>
    <n v="4200"/>
    <n v="46.79"/>
    <n v="1965"/>
    <n v="4200"/>
    <n v="46.785714285714285"/>
  </r>
  <r>
    <n v="397"/>
    <x v="396"/>
    <x v="34"/>
    <s v="Pune"/>
    <n v="21985"/>
    <x v="3"/>
    <n v="2214"/>
    <n v="2072"/>
    <n v="2072"/>
    <n v="3325"/>
    <n v="3178"/>
    <n v="3178"/>
    <n v="3070.1"/>
    <n v="2928.3"/>
    <n v="2928.3"/>
    <n v="4349.2"/>
    <n v="4349.2"/>
    <n v="0.52959801264679318"/>
    <n v="0.17028957528957536"/>
    <n v="0.17028957528957536"/>
    <n v="1.8505263157894795E-2"/>
    <n v="-0.23699181875393324"/>
    <n v="-0.23699181875393324"/>
    <n v="0.10306830396404036"/>
    <n v="-0.17192910562442373"/>
    <n v="-0.17192910562442373"/>
    <n v="-0.44246298169778342"/>
    <n v="-0.44246298169778342"/>
    <n v="306.24"/>
    <n v="913.6"/>
    <n v="915"/>
    <n v="706.64"/>
    <n v="1509.3"/>
    <n v="1509.3"/>
    <n v="593.21"/>
    <n v="1412.08"/>
    <n v="1412.08"/>
    <n v="1984.11"/>
    <n v="1984.11"/>
    <n v="1.4041927899686519"/>
    <n v="0.36535683012259201"/>
    <n v="0.36326775956284163"/>
    <n v="4.191667610098495E-2"/>
    <n v="-0.17353077585635715"/>
    <n v="-0.17353077585635715"/>
    <n v="0.24114563139528994"/>
    <n v="-0.11662936944082476"/>
    <n v="-0.11662936944082476"/>
    <n v="-0.37131005841409992"/>
    <n v="-0.37131005841409992"/>
    <n v="232.44"/>
    <n v="298.10000000000002"/>
    <n v="295"/>
    <n v="421.09"/>
    <n v="522.70000000000005"/>
    <n v="525"/>
    <n v="365.77"/>
    <n v="453.88"/>
    <n v="453.88"/>
    <n v="1100"/>
    <n v="1100"/>
    <n v="0.29065565307176044"/>
    <n v="6.3737001006372931E-3"/>
    <n v="1.6949152542372881E-2"/>
    <n v="-0.2875632287634472"/>
    <n v="-0.42605701167017412"/>
    <n v="-0.42857142857142855"/>
    <n v="-0.17981245044700217"/>
    <n v="-0.33903234335066534"/>
    <n v="-0.33903234335066534"/>
    <n v="-0.72727272727272729"/>
    <n v="-0.72727272727272729"/>
    <n v="855.72"/>
    <n v="860.25"/>
    <n v="865"/>
    <n v="1100"/>
    <n v="1147.0899999999999"/>
    <n v="1150"/>
    <n v="1056.55"/>
    <n v="1062.31"/>
    <n v="1062.31"/>
    <n v="1484.95"/>
    <n v="1484.95"/>
    <n v="0.23455102136212783"/>
    <n v="1.9994187736123274E-2"/>
    <n v="1.4393063583815081E-2"/>
    <n v="-3.9609090909090851E-2"/>
    <n v="-0.23506438030145838"/>
    <n v="-0.23699999999999996"/>
    <n v="-1.1357720883998946E-4"/>
    <n v="-0.17401700068718162"/>
    <n v="-0.17401700068718162"/>
    <n v="-0.40910468365938246"/>
    <n v="-0.40910468365938246"/>
    <n v="76"/>
    <n v="52"/>
    <n v="374"/>
    <n v="149"/>
    <n v="374"/>
    <n v="149"/>
    <s v="No star"/>
    <s v="No star"/>
    <s v="No star"/>
    <s v="ODF+"/>
    <s v="ODF+"/>
    <s v="ODF+"/>
    <n v="736.26"/>
    <n v="1500"/>
    <n v="49.08"/>
    <n v="300"/>
    <n v="1500"/>
    <n v="20"/>
    <n v="1293.8399999999999"/>
    <n v="1500"/>
    <n v="86.26"/>
    <n v="1056.43"/>
    <n v="1500"/>
    <n v="70.430000000000007"/>
    <n v="3386.53"/>
    <n v="6000"/>
    <n v="56.44"/>
    <n v="1247.3900000000001"/>
    <n v="2400"/>
    <n v="0.51974583333333335"/>
    <x v="389"/>
    <n v="1247.3900000000001"/>
    <n v="2400"/>
    <n v="0.51974583333333335"/>
    <x v="389"/>
    <n v="877.45"/>
    <n v="1800"/>
    <n v="0.48747222222222225"/>
    <x v="389"/>
    <n v="877.45"/>
    <n v="1800"/>
    <n v="0.48747222222222225"/>
    <x v="389"/>
    <n v="300"/>
    <n v="1800"/>
    <n v="0.16666666666666666"/>
    <x v="371"/>
    <n v="300"/>
    <n v="1800"/>
    <n v="0.16666666666666666"/>
    <n v="0.12371950314247537"/>
    <n v="2424.84"/>
    <n v="6000"/>
    <n v="40.409999999999997"/>
    <n v="2424.84"/>
    <n v="6000"/>
    <n v="40.414000000000001"/>
    <n v="1036.26"/>
    <n v="3000"/>
    <n v="34.54"/>
    <n v="1547.39"/>
    <n v="4200"/>
    <n v="36.840000000000003"/>
    <n v="1547.39"/>
    <n v="4200"/>
    <n v="36.842619047619053"/>
  </r>
  <r>
    <n v="398"/>
    <x v="397"/>
    <x v="34"/>
    <s v="Pune"/>
    <n v="19719"/>
    <x v="3"/>
    <n v="2214"/>
    <n v="2072"/>
    <n v="2072"/>
    <n v="3325"/>
    <n v="3178"/>
    <n v="3178"/>
    <n v="3070.1"/>
    <n v="2928.3"/>
    <n v="2928.3"/>
    <n v="4349.2"/>
    <n v="4349.2"/>
    <n v="0.78008581752484196"/>
    <n v="0.90973455598455588"/>
    <n v="0.90973455598455588"/>
    <n v="0.18529624060150379"/>
    <n v="0.24511327879169281"/>
    <n v="0.24511327879169281"/>
    <n v="0.28370737109540412"/>
    <n v="0.35128572892121696"/>
    <n v="0.35128572892121696"/>
    <n v="-9.018440172905362E-2"/>
    <n v="-9.018440172905362E-2"/>
    <n v="306.24"/>
    <n v="913.6"/>
    <n v="915"/>
    <n v="706.64"/>
    <n v="1509.3"/>
    <n v="1509.3"/>
    <n v="593.21"/>
    <n v="1412.08"/>
    <n v="1412.08"/>
    <n v="1984.11"/>
    <n v="1984.11"/>
    <n v="1.8450235109717867"/>
    <n v="0.93107486865148859"/>
    <n v="0.92812021857923499"/>
    <n v="0.23296162119325259"/>
    <n v="0.16890611541774336"/>
    <n v="0.16890611541774336"/>
    <n v="0.46872102628074364"/>
    <n v="0.24938388759843644"/>
    <n v="0.24938388759843644"/>
    <n v="-0.11082046862321136"/>
    <n v="-0.11082046862321136"/>
    <n v="232.44"/>
    <n v="298.10000000000002"/>
    <n v="295"/>
    <n v="421.09"/>
    <n v="522.70000000000005"/>
    <n v="525"/>
    <n v="365.77"/>
    <n v="453.88"/>
    <n v="453.88"/>
    <n v="1100"/>
    <n v="1100"/>
    <n v="1.1510927551196009"/>
    <n v="2.0191211003019118"/>
    <n v="2.0508474576271185"/>
    <n v="0.187394618727588"/>
    <n v="0.72182896498947757"/>
    <n v="0.7142857142857143"/>
    <n v="0.36697924925499636"/>
    <n v="0.98290296994800386"/>
    <n v="0.98290296994800386"/>
    <n v="-0.18181818181818182"/>
    <n v="-0.18181818181818182"/>
    <n v="855.72"/>
    <n v="860.25"/>
    <n v="865"/>
    <n v="1100"/>
    <n v="1147.0899999999999"/>
    <n v="1150"/>
    <n v="1056.55"/>
    <n v="1062.31"/>
    <n v="1062.31"/>
    <n v="1484.95"/>
    <n v="1484.95"/>
    <n v="0.39643808722479318"/>
    <n v="0.50274920081371699"/>
    <n v="0.49449710982658962"/>
    <n v="8.6327272727272766E-2"/>
    <n v="0.12697347200306872"/>
    <n v="0.1241217391304348"/>
    <n v="0.13100184562964373"/>
    <n v="0.21691408345963051"/>
    <n v="0.21691408345963051"/>
    <n v="-0.12943870163978588"/>
    <n v="-0.12943870163978588"/>
    <n v="30"/>
    <n v="23"/>
    <n v="22"/>
    <n v="21"/>
    <n v="22"/>
    <n v="21"/>
    <s v="1 star"/>
    <s v="3 star"/>
    <s v="3 star"/>
    <s v="ODF+"/>
    <s v="ODF+"/>
    <s v="ODF+"/>
    <n v="871.26"/>
    <n v="1500"/>
    <n v="58.08"/>
    <n v="500"/>
    <n v="1500"/>
    <n v="33.33"/>
    <n v="1374.89"/>
    <n v="1500"/>
    <n v="91.66"/>
    <n v="1194.96"/>
    <n v="1500"/>
    <n v="79.66"/>
    <n v="3941.11"/>
    <n v="6000"/>
    <n v="65.69"/>
    <n v="1764.23"/>
    <n v="2400"/>
    <n v="0.73509583333333339"/>
    <x v="390"/>
    <n v="1764.23"/>
    <n v="2400"/>
    <n v="0.73509583333333339"/>
    <x v="390"/>
    <n v="1292.74"/>
    <n v="1800"/>
    <n v="0.71818888888888888"/>
    <x v="390"/>
    <n v="1292.74"/>
    <n v="1800"/>
    <n v="0.71818888888888888"/>
    <x v="390"/>
    <n v="900"/>
    <n v="1800"/>
    <n v="0.5"/>
    <x v="372"/>
    <n v="900"/>
    <n v="1800"/>
    <n v="0.5"/>
    <n v="0.22744675850461338"/>
    <n v="3956.97"/>
    <n v="6000"/>
    <n v="65.95"/>
    <n v="3956.97"/>
    <n v="6000"/>
    <n v="65.9495"/>
    <n v="1371.26"/>
    <n v="3000"/>
    <n v="45.71"/>
    <n v="2664.23"/>
    <n v="4200"/>
    <n v="63.43"/>
    <n v="2664.23"/>
    <n v="4200"/>
    <n v="63.434047619047618"/>
  </r>
  <r>
    <n v="399"/>
    <x v="398"/>
    <x v="34"/>
    <s v="Pune"/>
    <n v="27833"/>
    <x v="2"/>
    <n v="2214"/>
    <n v="2072"/>
    <n v="2072"/>
    <n v="3325"/>
    <n v="3178"/>
    <n v="3178"/>
    <n v="3400"/>
    <n v="3298.6"/>
    <n v="3298.6"/>
    <n v="4601.3999999999996"/>
    <n v="4601.3999999999996"/>
    <n v="0.34228093947606142"/>
    <n v="0.53466216216216222"/>
    <n v="0.53466216216216222"/>
    <n v="-0.10622255639097745"/>
    <n v="5.7268722466965506E-4"/>
    <n v="5.7268722466965506E-4"/>
    <n v="-0.12593823529411766"/>
    <n v="-3.6009216031043394E-2"/>
    <n v="-3.6009216031043394E-2"/>
    <n v="-0.30894510366410216"/>
    <n v="-0.30894510366410216"/>
    <n v="306.24"/>
    <n v="913.6"/>
    <n v="915"/>
    <n v="706.64"/>
    <n v="1509.3"/>
    <n v="1509.3"/>
    <n v="737.03"/>
    <n v="1543.8"/>
    <n v="1543.8"/>
    <n v="2033.9"/>
    <n v="2033.9"/>
    <n v="0.65233150470219425"/>
    <n v="0.66650612959719779"/>
    <n v="0.66395628415300545"/>
    <n v="-0.28392109136193816"/>
    <n v="8.7590273636785447E-3"/>
    <n v="8.7590273636785447E-3"/>
    <n v="-0.31344721381761936"/>
    <n v="-1.3784168933799698E-2"/>
    <n v="-1.3784168933799698E-2"/>
    <n v="-0.25142829047642462"/>
    <n v="-0.25142829047642462"/>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30900294488851499"/>
    <n v="0.34530659691950011"/>
    <n v="0.33791907514450864"/>
    <n v="1.8309090909091E-2"/>
    <n v="8.9007837222886063E-3"/>
    <n v="6.3478260869564819E-3"/>
    <n v="4.6729391082848577E-3"/>
    <n v="-2.3202424058271939E-2"/>
    <n v="-2.3202424058271939E-2"/>
    <n v="-0.24451320616766542"/>
    <n v="-0.24451320616766542"/>
    <s v="NA (put under Cat. V in SS 2020)"/>
    <s v="NA (put under Cat. V in SS 2020)"/>
    <n v="82"/>
    <n v="62"/>
    <n v="82"/>
    <n v="62"/>
    <s v="No star"/>
    <s v="No star"/>
    <s v="No star"/>
    <s v="ODF+"/>
    <s v="ODF++"/>
    <s v="ODF++"/>
    <n v="506.01"/>
    <n v="1500"/>
    <n v="33.729999999999997"/>
    <n v="300"/>
    <n v="1500"/>
    <n v="20"/>
    <n v="1045.6500000000001"/>
    <n v="1500"/>
    <n v="69.709999999999994"/>
    <n v="1120.1400000000001"/>
    <n v="1500"/>
    <n v="74.680000000000007"/>
    <n v="2971.81"/>
    <n v="6000"/>
    <n v="49.53"/>
    <n v="1522.52"/>
    <n v="2400"/>
    <n v="0.6343833333333333"/>
    <x v="391"/>
    <n v="1522.52"/>
    <n v="2400"/>
    <n v="0.6343833333333333"/>
    <x v="391"/>
    <n v="1157.3"/>
    <n v="1800"/>
    <n v="0.64294444444444443"/>
    <x v="391"/>
    <n v="1157.3"/>
    <n v="1800"/>
    <n v="0.64294444444444443"/>
    <x v="391"/>
    <n v="500"/>
    <n v="1800"/>
    <n v="0.27777777777777779"/>
    <x v="373"/>
    <n v="500"/>
    <n v="1800"/>
    <n v="0.27777777777777779"/>
    <n v="0.15724160487071595"/>
    <n v="3179.82"/>
    <n v="6000"/>
    <n v="53"/>
    <n v="3179.82"/>
    <n v="6000"/>
    <n v="52.997000000000007"/>
    <n v="806.01"/>
    <n v="3000"/>
    <n v="26.87"/>
    <n v="2022.52"/>
    <n v="4200"/>
    <n v="48.16"/>
    <n v="2022.52"/>
    <n v="4200"/>
    <n v="48.155238095238097"/>
  </r>
  <r>
    <n v="400"/>
    <x v="399"/>
    <x v="34"/>
    <s v="Pune"/>
    <n v="91379"/>
    <x v="1"/>
    <n v="2214"/>
    <n v="2072"/>
    <n v="2072"/>
    <n v="3325"/>
    <n v="3178"/>
    <n v="3178"/>
    <n v="3595.3"/>
    <n v="3469.2"/>
    <n v="3469.2"/>
    <n v="4328.8"/>
    <n v="4328.8"/>
    <n v="0.93379855465221329"/>
    <n v="0.91711872586872589"/>
    <n v="0.91711872586872589"/>
    <n v="0.28764812030075199"/>
    <n v="0.24992762743864064"/>
    <n v="0.24992762743864064"/>
    <n v="0.19084081995939145"/>
    <n v="0.14501037703216885"/>
    <n v="0.14501037703216885"/>
    <n v="-8.2362317501386104E-2"/>
    <n v="-8.2362317501386104E-2"/>
    <n v="306.24"/>
    <n v="913.6"/>
    <n v="915"/>
    <n v="706.64"/>
    <n v="1509.3"/>
    <n v="1509.3"/>
    <n v="829.22"/>
    <n v="1623.2"/>
    <n v="1623.2"/>
    <n v="1999.6"/>
    <n v="1999.6"/>
    <n v="2.8108019853709507"/>
    <n v="1.2475262697022769"/>
    <n v="1.2440874316939892"/>
    <n v="0.65150571719687533"/>
    <n v="0.36045849069104896"/>
    <n v="0.36045849069104896"/>
    <n v="0.4073707821808446"/>
    <n v="0.26499507146377532"/>
    <n v="0.26499507146377532"/>
    <n v="2.6875375075015123E-2"/>
    <n v="2.6875375075015123E-2"/>
    <n v="232.44"/>
    <n v="298.10000000000002"/>
    <n v="295"/>
    <n v="421.09"/>
    <n v="522.70000000000005"/>
    <n v="525"/>
    <n v="448.93"/>
    <n v="602.08000000000004"/>
    <n v="602.08000000000004"/>
    <n v="1100"/>
    <n v="1100"/>
    <n v="1.1510927551196009"/>
    <n v="0.67728950016772882"/>
    <n v="0.69491525423728817"/>
    <n v="0.187394618727588"/>
    <n v="-4.3428352783623579E-2"/>
    <n v="-4.7619047619047616E-2"/>
    <n v="0.11375938342280532"/>
    <n v="-0.16954557533882547"/>
    <n v="-0.16954557533882547"/>
    <n v="-0.54545454545454541"/>
    <n v="-0.54545454545454541"/>
    <n v="855.72"/>
    <n v="860.25"/>
    <n v="865"/>
    <n v="1100"/>
    <n v="1147.0899999999999"/>
    <n v="1150"/>
    <n v="1163.58"/>
    <n v="1243.93"/>
    <n v="1243.93"/>
    <n v="1508.87"/>
    <n v="1508.87"/>
    <n v="0.41120927406160879"/>
    <n v="0.64942749200813721"/>
    <n v="0.64036994219653187"/>
    <n v="9.7818181818181735E-2"/>
    <n v="0.23697355918018653"/>
    <n v="0.23384347826086962"/>
    <n v="3.7831519964248252E-2"/>
    <n v="0.14067511837482816"/>
    <n v="0.14067511837482816"/>
    <n v="-5.9614148336171985E-2"/>
    <n v="-5.9614148336171985E-2"/>
    <n v="7"/>
    <n v="7"/>
    <n v="14"/>
    <n v="13"/>
    <n v="14"/>
    <n v="13"/>
    <s v="No star"/>
    <s v="No star"/>
    <s v="No star"/>
    <s v="ODF++"/>
    <s v="ODF++"/>
    <s v="ODF++"/>
    <n v="1167.02"/>
    <n v="1500"/>
    <n v="77.8"/>
    <n v="500"/>
    <n v="1500"/>
    <n v="33.33"/>
    <n v="1406.81"/>
    <n v="1500"/>
    <n v="93.79"/>
    <n v="1207.5999999999999"/>
    <n v="1500"/>
    <n v="80.510000000000005"/>
    <n v="4281.43"/>
    <n v="6000"/>
    <n v="71.36"/>
    <n v="2053.34"/>
    <n v="2400"/>
    <n v="0.85555833333333342"/>
    <x v="392"/>
    <n v="2053.34"/>
    <n v="2400"/>
    <n v="0.85555833333333342"/>
    <x v="392"/>
    <n v="1418.92"/>
    <n v="1800"/>
    <n v="0.78828888888888893"/>
    <x v="392"/>
    <n v="1418.92"/>
    <n v="1800"/>
    <n v="0.78828888888888893"/>
    <x v="392"/>
    <n v="500"/>
    <n v="1800"/>
    <n v="0.27777777777777779"/>
    <x v="374"/>
    <n v="500"/>
    <n v="1800"/>
    <n v="0.27777777777777779"/>
    <n v="0.12587261188187107"/>
    <n v="3972.27"/>
    <n v="6000"/>
    <n v="66.2"/>
    <n v="3972.27"/>
    <n v="6000"/>
    <n v="66.204499999999996"/>
    <n v="1667.02"/>
    <n v="3000"/>
    <n v="55.57"/>
    <n v="2553.34"/>
    <n v="4200"/>
    <n v="60.79"/>
    <n v="2553.34"/>
    <n v="4200"/>
    <n v="60.793809523809529"/>
  </r>
  <r>
    <n v="401"/>
    <x v="400"/>
    <x v="34"/>
    <s v="Pune"/>
    <n v="34321"/>
    <x v="2"/>
    <n v="2214"/>
    <n v="2072"/>
    <n v="2072"/>
    <n v="3325"/>
    <n v="3178"/>
    <n v="3178"/>
    <n v="3400"/>
    <n v="3298.6"/>
    <n v="3298.6"/>
    <n v="4601.3999999999996"/>
    <n v="4601.3999999999996"/>
    <n v="0.71607949412827465"/>
    <n v="0.69133687258687249"/>
    <n v="0.69133687258687249"/>
    <n v="0.14267669172932335"/>
    <n v="0.10272183763373186"/>
    <n v="0.10272183763373186"/>
    <n v="0.11747058823529415"/>
    <n v="6.2405262838780062E-2"/>
    <n v="6.2405262838780062E-2"/>
    <n v="-0.23839483635415307"/>
    <n v="-0.23839483635415307"/>
    <n v="306.24"/>
    <n v="913.6"/>
    <n v="915"/>
    <n v="706.64"/>
    <n v="1509.3"/>
    <n v="1509.3"/>
    <n v="737.03"/>
    <n v="1543.8"/>
    <n v="1543.8"/>
    <n v="2033.9"/>
    <n v="2033.9"/>
    <n v="1.7208072100313481"/>
    <n v="0.83269483362521879"/>
    <n v="0.82989071038251361"/>
    <n v="0.17912940110947589"/>
    <n v="0.10935533028556281"/>
    <n v="0.10935533028556281"/>
    <n v="0.1305102913042889"/>
    <n v="8.456406270242256E-2"/>
    <n v="8.456406270242256E-2"/>
    <n v="-0.17677860268449785"/>
    <n v="-0.17677860268449785"/>
    <n v="232.44"/>
    <n v="298.10000000000002"/>
    <n v="295"/>
    <n v="421.09"/>
    <n v="522.70000000000005"/>
    <n v="525"/>
    <n v="433.64"/>
    <n v="570"/>
    <n v="570"/>
    <n v="1100"/>
    <n v="1100"/>
    <n v="0.29065565307176044"/>
    <n v="0.67728950016772882"/>
    <n v="0.69491525423728817"/>
    <n v="-0.2875632287634472"/>
    <n v="-4.3428352783623579E-2"/>
    <n v="-4.7619047619047616E-2"/>
    <n v="-0.30818190203855733"/>
    <n v="-0.12280701754385964"/>
    <n v="-0.12280701754385964"/>
    <n v="-0.54545454545454541"/>
    <n v="-0.54545454545454541"/>
    <n v="855.72"/>
    <n v="860.25"/>
    <n v="865"/>
    <n v="1100"/>
    <n v="1147.0899999999999"/>
    <n v="1150"/>
    <n v="1114.93"/>
    <n v="1184.79"/>
    <n v="1184.79"/>
    <n v="1531.86"/>
    <n v="1531.86"/>
    <n v="0.47916374515028276"/>
    <n v="0.54617843650101705"/>
    <n v="0.53768786127167623"/>
    <n v="0.15068181818181819"/>
    <n v="0.15954284319451831"/>
    <n v="0.15660869565217383"/>
    <n v="0.13527306647054069"/>
    <n v="0.12264620734476148"/>
    <n v="0.12264620734476148"/>
    <n v="-0.13170916402282193"/>
    <n v="-0.13170916402282193"/>
    <n v="36"/>
    <n v="30"/>
    <n v="55"/>
    <n v="48"/>
    <n v="55"/>
    <n v="48"/>
    <s v="No star"/>
    <s v="No star"/>
    <s v="No star"/>
    <s v="ODF+"/>
    <s v="ODF++"/>
    <s v="ODF++"/>
    <n v="833.22"/>
    <n v="1500"/>
    <n v="55.55"/>
    <n v="300"/>
    <n v="1500"/>
    <n v="20"/>
    <n v="1400.43"/>
    <n v="1500"/>
    <n v="93.36"/>
    <n v="1265.75"/>
    <n v="1500"/>
    <n v="84.38"/>
    <n v="3799.4"/>
    <n v="6000"/>
    <n v="63.32"/>
    <n v="1674.35"/>
    <n v="2400"/>
    <n v="0.6976458333333333"/>
    <x v="393"/>
    <n v="1674.35"/>
    <n v="2400"/>
    <n v="0.6976458333333333"/>
    <x v="393"/>
    <n v="1330.1"/>
    <n v="1800"/>
    <n v="0.7389444444444444"/>
    <x v="393"/>
    <n v="1330.1"/>
    <n v="1800"/>
    <n v="0.7389444444444444"/>
    <x v="393"/>
    <n v="500"/>
    <n v="1800"/>
    <n v="0.27777777777777779"/>
    <x v="375"/>
    <n v="500"/>
    <n v="1800"/>
    <n v="0.27777777777777779"/>
    <n v="0.14267574084378434"/>
    <n v="3504.45"/>
    <n v="6000"/>
    <n v="58.41"/>
    <n v="3504.45"/>
    <n v="6000"/>
    <n v="58.407499999999999"/>
    <n v="1133.22"/>
    <n v="3000"/>
    <n v="37.770000000000003"/>
    <n v="2174.35"/>
    <n v="4200"/>
    <n v="51.77"/>
    <n v="2174.35"/>
    <n v="4200"/>
    <n v="51.770238095238099"/>
  </r>
  <r>
    <n v="402"/>
    <x v="401"/>
    <x v="34"/>
    <s v="Pune"/>
    <n v="951558"/>
    <x v="0"/>
    <n v="2214"/>
    <n v="2072"/>
    <n v="2072"/>
    <n v="3325"/>
    <n v="3178"/>
    <n v="3178"/>
    <n v="3878.5"/>
    <n v="3782.7"/>
    <n v="3782.7"/>
    <n v="4344.1000000000004"/>
    <n v="4344.1000000000004"/>
    <n v="0.65464317976513109"/>
    <n v="0.86353281853281838"/>
    <n v="0.86353281853281838"/>
    <n v="0.10176842105263161"/>
    <n v="0.2149905601006922"/>
    <n v="0.2149905601006922"/>
    <n v="-5.5464741523784937E-2"/>
    <n v="2.0762947101276859E-2"/>
    <n v="2.0762947101276859E-2"/>
    <n v="-0.11115305817085254"/>
    <n v="-0.11115305817085254"/>
    <n v="306.24"/>
    <n v="913.6"/>
    <n v="915"/>
    <n v="706.64"/>
    <n v="1509.3"/>
    <n v="1509.3"/>
    <n v="948.15"/>
    <n v="1786.5"/>
    <n v="1786.5"/>
    <n v="2014.9"/>
    <n v="2014.9"/>
    <n v="3.0283111285266462"/>
    <n v="1.0755691768826618"/>
    <n v="1.0723934426229509"/>
    <n v="0.74576870825314179"/>
    <n v="0.25637050288213081"/>
    <n v="0.25637050288213081"/>
    <n v="0.30109159943047004"/>
    <n v="6.1427371956339218E-2"/>
    <n v="6.1427371956339218E-2"/>
    <n v="-5.8891260112164411E-2"/>
    <n v="-5.8891260112164411E-2"/>
    <n v="232.44"/>
    <n v="298.10000000000002"/>
    <n v="295"/>
    <n v="421.09"/>
    <n v="522.70000000000005"/>
    <n v="525"/>
    <n v="566.66"/>
    <n v="651.51"/>
    <n v="651.51"/>
    <n v="1020"/>
    <n v="1020"/>
    <n v="-1"/>
    <n v="0.67728950016772882"/>
    <n v="0.69491525423728817"/>
    <n v="-1"/>
    <n v="-4.3428352783623579E-2"/>
    <n v="-4.7619047619047616E-2"/>
    <n v="-1"/>
    <n v="-0.23255207134195943"/>
    <n v="-0.23255207134195943"/>
    <n v="-0.50980392156862742"/>
    <n v="-0.50980392156862742"/>
    <n v="855.72"/>
    <n v="860.25"/>
    <n v="865"/>
    <n v="1100"/>
    <n v="1147.0899999999999"/>
    <n v="1150"/>
    <n v="1201.1099999999999"/>
    <n v="1344.7"/>
    <n v="1344.7"/>
    <n v="1496.04"/>
    <n v="1496.04"/>
    <n v="0.42366661992240445"/>
    <n v="0.70299331589654168"/>
    <n v="0.69364161849710981"/>
    <n v="0.1075090909090909"/>
    <n v="0.27714477503944773"/>
    <n v="0.27391304347826084"/>
    <n v="1.4278459092006637E-2"/>
    <n v="8.9462333606008734E-2"/>
    <n v="8.9462333606008734E-2"/>
    <n v="-2.0748108339349192E-2"/>
    <n v="-2.0748108339349192E-2"/>
    <n v="67"/>
    <n v="22"/>
    <n v="46"/>
    <n v="15"/>
    <n v="46"/>
    <n v="15"/>
    <s v="No star"/>
    <s v="No star"/>
    <s v="No star"/>
    <s v="No ODF"/>
    <s v="ODF++"/>
    <s v="ODF++"/>
    <n v="1233.6300000000001"/>
    <n v="1500"/>
    <n v="82.24"/>
    <n v="0"/>
    <n v="1500"/>
    <n v="0"/>
    <n v="1211.49"/>
    <n v="1500"/>
    <n v="80.77"/>
    <n v="1218.26"/>
    <n v="1500"/>
    <n v="81.22"/>
    <n v="3663.38"/>
    <n v="6000"/>
    <n v="61.06"/>
    <n v="1896.24"/>
    <n v="2400"/>
    <n v="0.79010000000000002"/>
    <x v="394"/>
    <n v="1896.24"/>
    <n v="2400"/>
    <n v="0.79010000000000002"/>
    <x v="394"/>
    <n v="1465"/>
    <n v="1800"/>
    <n v="0.81388888888888888"/>
    <x v="394"/>
    <n v="1465"/>
    <n v="1800"/>
    <n v="0.81388888888888888"/>
    <x v="394"/>
    <n v="500"/>
    <n v="1800"/>
    <n v="0.27777777777777779"/>
    <x v="376"/>
    <n v="500"/>
    <n v="1800"/>
    <n v="0.27777777777777779"/>
    <n v="0.12949208026437103"/>
    <n v="3861.24"/>
    <n v="6000"/>
    <n v="64.349999999999994"/>
    <n v="3861.24"/>
    <n v="6000"/>
    <n v="64.353999999999999"/>
    <n v="1233.6300000000001"/>
    <n v="3000"/>
    <n v="41.12"/>
    <n v="2396.2399999999998"/>
    <n v="4200"/>
    <n v="57.05"/>
    <n v="2396.2399999999998"/>
    <n v="4200"/>
    <n v="57.0533333333333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G5"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dataField="1" showAll="0"/>
    <pivotField dataField="1" showAll="0"/>
    <pivotField dataField="1" showAll="0"/>
    <pivotField dataField="1" showAll="0"/>
    <pivotField dataField="1" showAll="0" defaultSubtotal="0"/>
    <pivotField dataField="1"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6">
    <i>
      <x/>
    </i>
    <i i="1">
      <x v="1"/>
    </i>
    <i i="2">
      <x v="2"/>
    </i>
    <i i="3">
      <x v="3"/>
    </i>
    <i i="4">
      <x v="4"/>
    </i>
    <i i="5">
      <x v="5"/>
    </i>
  </colItems>
  <dataFields count="6">
    <dataField name=" NR 20" fld="94" baseField="1" baseItem="7"/>
    <dataField name=" SR 20" fld="95" baseField="1" baseItem="7"/>
    <dataField name=" NR 21" fld="96" baseField="1" baseItem="149"/>
    <dataField name=" SR 21" fld="97" baseField="1" baseItem="3"/>
    <dataField name="NR 22" fld="98" baseField="1" baseItem="3"/>
    <dataField name=" SR 22" fld="99" baseField="1" baseItem="3"/>
  </dataField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1"/>
          </reference>
          <reference field="1" count="1" selected="0">
            <x v="0"/>
          </reference>
        </references>
      </pivotArea>
    </chartFormat>
    <chartFormat chart="1" format="6">
      <pivotArea type="data" outline="0" fieldPosition="0">
        <references count="2">
          <reference field="4294967294" count="1" selected="0">
            <x v="2"/>
          </reference>
          <reference field="1" count="1" selected="0">
            <x v="0"/>
          </reference>
        </references>
      </pivotArea>
    </chartFormat>
    <chartFormat chart="1" format="7">
      <pivotArea type="data" outline="0" fieldPosition="0">
        <references count="2">
          <reference field="4294967294" count="1" selected="0">
            <x v="3"/>
          </reference>
          <reference field="1" count="1" selected="0">
            <x v="0"/>
          </reference>
        </references>
      </pivotArea>
    </chartFormat>
    <chartFormat chart="1" format="8" series="1">
      <pivotArea type="data" outline="0" fieldPosition="0">
        <references count="1">
          <reference field="4294967294" count="1" selected="0">
            <x v="4"/>
          </reference>
        </references>
      </pivotArea>
    </chartFormat>
    <chartFormat chart="1" format="9" series="1">
      <pivotArea type="data" outline="0" fieldPosition="0">
        <references count="1">
          <reference field="4294967294" count="1" selected="0">
            <x v="5"/>
          </reference>
        </references>
      </pivotArea>
    </chartFormat>
    <chartFormat chart="1" format="10">
      <pivotArea type="data" outline="0" fieldPosition="0">
        <references count="2">
          <reference field="4294967294" count="1" selected="0">
            <x v="4"/>
          </reference>
          <reference field="1" count="1" selected="0">
            <x v="0"/>
          </reference>
        </references>
      </pivotArea>
    </chartFormat>
    <chartFormat chart="1" format="11">
      <pivotArea type="data" outline="0" fieldPosition="0">
        <references count="2">
          <reference field="4294967294" count="1" selected="0">
            <x v="3"/>
          </reference>
          <reference field="1" count="1" selected="0">
            <x v="6"/>
          </reference>
        </references>
      </pivotArea>
    </chartFormat>
    <chartFormat chart="20" format="48" series="1">
      <pivotArea type="data" outline="0" fieldPosition="0">
        <references count="1">
          <reference field="4294967294" count="1" selected="0">
            <x v="0"/>
          </reference>
        </references>
      </pivotArea>
    </chartFormat>
    <chartFormat chart="20" format="49">
      <pivotArea type="data" outline="0" fieldPosition="0">
        <references count="2">
          <reference field="4294967294" count="1" selected="0">
            <x v="0"/>
          </reference>
          <reference field="1" count="1" selected="0">
            <x v="0"/>
          </reference>
        </references>
      </pivotArea>
    </chartFormat>
    <chartFormat chart="20" format="50" series="1">
      <pivotArea type="data" outline="0" fieldPosition="0">
        <references count="1">
          <reference field="4294967294" count="1" selected="0">
            <x v="1"/>
          </reference>
        </references>
      </pivotArea>
    </chartFormat>
    <chartFormat chart="20" format="51">
      <pivotArea type="data" outline="0" fieldPosition="0">
        <references count="2">
          <reference field="4294967294" count="1" selected="0">
            <x v="1"/>
          </reference>
          <reference field="1" count="1" selected="0">
            <x v="0"/>
          </reference>
        </references>
      </pivotArea>
    </chartFormat>
    <chartFormat chart="20" format="52" series="1">
      <pivotArea type="data" outline="0" fieldPosition="0">
        <references count="1">
          <reference field="4294967294" count="1" selected="0">
            <x v="2"/>
          </reference>
        </references>
      </pivotArea>
    </chartFormat>
    <chartFormat chart="20" format="53">
      <pivotArea type="data" outline="0" fieldPosition="0">
        <references count="2">
          <reference field="4294967294" count="1" selected="0">
            <x v="2"/>
          </reference>
          <reference field="1" count="1" selected="0">
            <x v="0"/>
          </reference>
        </references>
      </pivotArea>
    </chartFormat>
    <chartFormat chart="20" format="54" series="1">
      <pivotArea type="data" outline="0" fieldPosition="0">
        <references count="1">
          <reference field="4294967294" count="1" selected="0">
            <x v="3"/>
          </reference>
        </references>
      </pivotArea>
    </chartFormat>
    <chartFormat chart="20" format="55">
      <pivotArea type="data" outline="0" fieldPosition="0">
        <references count="2">
          <reference field="4294967294" count="1" selected="0">
            <x v="3"/>
          </reference>
          <reference field="1" count="1" selected="0">
            <x v="0"/>
          </reference>
        </references>
      </pivotArea>
    </chartFormat>
    <chartFormat chart="20" format="56">
      <pivotArea type="data" outline="0" fieldPosition="0">
        <references count="2">
          <reference field="4294967294" count="1" selected="0">
            <x v="3"/>
          </reference>
          <reference field="1" count="1" selected="0">
            <x v="6"/>
          </reference>
        </references>
      </pivotArea>
    </chartFormat>
    <chartFormat chart="20" format="57" series="1">
      <pivotArea type="data" outline="0" fieldPosition="0">
        <references count="1">
          <reference field="4294967294" count="1" selected="0">
            <x v="4"/>
          </reference>
        </references>
      </pivotArea>
    </chartFormat>
    <chartFormat chart="20" format="58">
      <pivotArea type="data" outline="0" fieldPosition="0">
        <references count="2">
          <reference field="4294967294" count="1" selected="0">
            <x v="4"/>
          </reference>
          <reference field="1" count="1" selected="0">
            <x v="0"/>
          </reference>
        </references>
      </pivotArea>
    </chartFormat>
    <chartFormat chart="20" format="59"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D5"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pivotField showAll="0"/>
    <pivotField numFmtId="2" showAll="0"/>
    <pivotField showAll="0" defaultSubtotal="0"/>
    <pivotField showAll="0"/>
    <pivotField showAll="0"/>
    <pivotField showAll="0"/>
    <pivotField showAll="0" defaultSubtotal="0"/>
    <pivotField showAll="0"/>
    <pivotField showAll="0"/>
    <pivotField numFmtId="2" showAll="0"/>
    <pivotField showAll="0" defaultSubtotal="0"/>
    <pivotField showAll="0"/>
    <pivotField showAll="0"/>
    <pivotField showAll="0"/>
    <pivotField showAll="0" defaultSubtotal="0"/>
    <pivotField showAll="0"/>
    <pivotField showAll="0"/>
    <pivotField numFmtId="2" showAll="0"/>
    <pivotField showAll="0" defaultSubtotal="0"/>
    <pivotField showAll="0"/>
    <pivotField showAll="0"/>
    <pivotField dataField="1" showAll="0"/>
    <pivotField showAll="0"/>
    <pivotField showAll="0"/>
    <pivotField dataField="1" numFmtId="2" showAll="0"/>
    <pivotField showAll="0"/>
    <pivotField showAll="0"/>
    <pivotField showAll="0"/>
    <pivotField showAll="0"/>
    <pivotField showAll="0"/>
    <pivotField showAll="0"/>
    <pivotField showAll="0"/>
    <pivotField showAll="0"/>
    <pivotField numFmtId="2" showAll="0"/>
  </pivotFields>
  <rowFields count="1">
    <field x="1"/>
  </rowFields>
  <rowItems count="2">
    <i>
      <x v="149"/>
    </i>
    <i t="grand">
      <x/>
    </i>
  </rowItems>
  <colFields count="1">
    <field x="-2"/>
  </colFields>
  <colItems count="3">
    <i>
      <x/>
    </i>
    <i i="1">
      <x v="1"/>
    </i>
    <i i="2">
      <x v="2"/>
    </i>
  </colItems>
  <dataFields count="3">
    <dataField name="TS 2020" fld="120" baseField="1" baseItem="0"/>
    <dataField name="TS 2021" fld="147" baseField="0" baseItem="0"/>
    <dataField name="TS 2022" fld="150" baseField="0" baseItem="0" numFmtId="2"/>
  </dataFields>
  <formats count="2">
    <format dxfId="101">
      <pivotArea outline="0" collapsedLevelsAreSubtotals="1" fieldPosition="0">
        <references count="1">
          <reference field="4294967294" count="1" selected="0">
            <x v="2"/>
          </reference>
        </references>
      </pivotArea>
    </format>
    <format dxfId="100">
      <pivotArea dataOnly="0" labelOnly="1" outline="0" fieldPosition="0">
        <references count="1">
          <reference field="4294967294" count="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1" count="1" selected="0">
            <x v="6"/>
          </reference>
        </references>
      </pivotArea>
    </chartFormat>
    <chartFormat chart="0" format="4">
      <pivotArea type="data" outline="0" fieldPosition="0">
        <references count="2">
          <reference field="4294967294" count="1" selected="0">
            <x v="0"/>
          </reference>
          <reference field="1" count="1" selected="0">
            <x v="6"/>
          </reference>
        </references>
      </pivotArea>
    </chartFormat>
    <chartFormat chart="0" format="5">
      <pivotArea type="data" outline="0" fieldPosition="0">
        <references count="2">
          <reference field="4294967294" count="1" selected="0">
            <x v="2"/>
          </reference>
          <reference field="1" count="1" selected="0">
            <x v="6"/>
          </reference>
        </references>
      </pivotArea>
    </chartFormat>
    <chartFormat chart="0" format="6">
      <pivotArea type="data" outline="0" fieldPosition="0">
        <references count="2">
          <reference field="4294967294" count="1" selected="0">
            <x v="2"/>
          </reference>
          <reference field="1" count="1" selected="0">
            <x v="14"/>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1" count="1" selected="0">
            <x v="6"/>
          </reference>
        </references>
      </pivotArea>
    </chartFormat>
    <chartFormat chart="11" format="31" series="1">
      <pivotArea type="data" outline="0" fieldPosition="0">
        <references count="1">
          <reference field="4294967294" count="1" selected="0">
            <x v="1"/>
          </reference>
        </references>
      </pivotArea>
    </chartFormat>
    <chartFormat chart="11" format="32">
      <pivotArea type="data" outline="0" fieldPosition="0">
        <references count="2">
          <reference field="4294967294" count="1" selected="0">
            <x v="1"/>
          </reference>
          <reference field="1" count="1" selected="0">
            <x v="6"/>
          </reference>
        </references>
      </pivotArea>
    </chartFormat>
    <chartFormat chart="11" format="33" series="1">
      <pivotArea type="data" outline="0" fieldPosition="0">
        <references count="1">
          <reference field="4294967294" count="1" selected="0">
            <x v="2"/>
          </reference>
        </references>
      </pivotArea>
    </chartFormat>
    <chartFormat chart="11" format="34">
      <pivotArea type="data" outline="0" fieldPosition="0">
        <references count="2">
          <reference field="4294967294" count="1" selected="0">
            <x v="2"/>
          </reference>
          <reference field="1" count="1" selected="0">
            <x v="6"/>
          </reference>
        </references>
      </pivotArea>
    </chartFormat>
    <chartFormat chart="11" format="35">
      <pivotArea type="data" outline="0" fieldPosition="0">
        <references count="2">
          <reference field="4294967294" count="1" selected="0">
            <x v="2"/>
          </reference>
          <reference field="1"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D5"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showAll="0" defaultSubtotal="0"/>
    <pivotField numFmtId="2" showAll="0" defaultSubtotal="0"/>
    <pivotField showAll="0" defaultSubtotal="0"/>
    <pivotField showAll="0"/>
    <pivotField showAll="0"/>
    <pivotField showAll="0"/>
    <pivotField showAll="0" defaultSubtotal="0"/>
    <pivotField showAll="0" defaultSubtotal="0"/>
    <pivotField numFmtId="2" showAll="0" defaultSubtotal="0"/>
    <pivotField showAll="0"/>
    <pivotField showAll="0"/>
    <pivotField dataField="1" showAll="0"/>
    <pivotField showAll="0"/>
    <pivotField showAll="0"/>
    <pivotField dataField="1" showAll="0"/>
    <pivotField showAll="0" defaultSubtotal="0"/>
    <pivotField showAll="0" defaultSubtotal="0"/>
    <pivotField dataField="1" numFmtId="2" showAll="0" defaultSubtotal="0"/>
  </pivotFields>
  <rowFields count="1">
    <field x="1"/>
  </rowFields>
  <rowItems count="2">
    <i>
      <x v="149"/>
    </i>
    <i t="grand">
      <x/>
    </i>
  </rowItems>
  <colFields count="1">
    <field x="-2"/>
  </colFields>
  <colItems count="3">
    <i>
      <x/>
    </i>
    <i i="1">
      <x v="1"/>
    </i>
    <i i="2">
      <x v="2"/>
    </i>
  </colItems>
  <dataFields count="3">
    <dataField name=" SLP + Cert 20" fld="153" baseField="1" baseItem="149"/>
    <dataField name=" SLP + Cert 21" fld="156" baseField="0" baseItem="0"/>
    <dataField name=" SLP + Cert 22" fld="159" baseField="0" baseItem="0"/>
  </dataFields>
  <formats count="2">
    <format dxfId="99">
      <pivotArea outline="0" collapsedLevelsAreSubtotals="1" fieldPosition="0"/>
    </format>
    <format dxfId="98">
      <pivotArea outline="0" collapsedLevelsAreSubtotals="1" fieldPosition="0"/>
    </format>
  </formats>
  <chartFormats count="9">
    <chartFormat chart="2"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pivotArea type="data" outline="0" fieldPosition="0">
        <references count="2">
          <reference field="4294967294" count="1" selected="0">
            <x v="2"/>
          </reference>
          <reference field="1" count="1" selected="0">
            <x v="0"/>
          </reference>
        </references>
      </pivotArea>
    </chartFormat>
    <chartFormat chart="2" format="5">
      <pivotArea type="data" outline="0" fieldPosition="0">
        <references count="2">
          <reference field="4294967294" count="1" selected="0">
            <x v="1"/>
          </reference>
          <reference field="1"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1">
          <reference field="4294967294" count="1" selected="0">
            <x v="2"/>
          </reference>
        </references>
      </pivotArea>
    </chartFormat>
    <chartFormat chart="15" format="17" series="1">
      <pivotArea type="data" outline="0" fieldPosition="0">
        <references count="1">
          <reference field="4294967294" count="1" selected="0">
            <x v="0"/>
          </reference>
        </references>
      </pivotArea>
    </chartFormat>
    <chartFormat chart="15" format="18" series="1">
      <pivotArea type="data" outline="0" fieldPosition="0">
        <references count="1">
          <reference field="4294967294" count="1" selected="0">
            <x v="1"/>
          </reference>
        </references>
      </pivotArea>
    </chartFormat>
    <chartFormat chart="15" format="1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rowHeaderCaption="ULB">
  <location ref="A3:G5"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numFmtId="9" showAll="0" defaultSubtotal="0"/>
    <pivotField numFmtId="9" showAll="0" defaultSubtotal="0"/>
    <pivotField numFmtId="9" showAll="0" defaultSubtotal="0"/>
    <pivotField numFmtId="9" showAll="0" defaultSubtotal="0"/>
    <pivotField numFmtId="9"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pivotField dataField="1" numFmtId="2" showAll="0" defaultSubtotal="0"/>
    <pivotField showAll="0" defaultSubtotal="0"/>
    <pivotField showAll="0"/>
    <pivotField showAll="0"/>
    <pivotField dataField="1" showAll="0"/>
    <pivotField showAll="0" defaultSubtotal="0"/>
    <pivotField showAll="0" defaultSubtotal="0"/>
    <pivotField showAll="0" defaultSubtotal="0"/>
    <pivotField dataField="1" numFmtId="2" showAll="0" defaultSubtotal="0"/>
    <pivotField showAll="0" defaultSubtotal="0"/>
    <pivotField showAll="0"/>
    <pivotField showAll="0"/>
    <pivotField dataField="1" showAll="0"/>
    <pivotField showAll="0" defaultSubtotal="0"/>
    <pivotField showAll="0" defaultSubtotal="0"/>
    <pivotField showAll="0" defaultSubtotal="0"/>
    <pivotField dataField="1" numFmtId="2" showAll="0" defaultSubtotal="0"/>
    <pivotField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6">
    <i>
      <x/>
    </i>
    <i i="1">
      <x v="1"/>
    </i>
    <i i="2">
      <x v="2"/>
    </i>
    <i i="3">
      <x v="3"/>
    </i>
    <i i="4">
      <x v="4"/>
    </i>
    <i i="5">
      <x v="5"/>
    </i>
  </colItems>
  <dataFields count="6">
    <dataField name="SLP 2021" fld="123" baseField="1" baseItem="0"/>
    <dataField name="SLP 2022" fld="127" baseField="0" baseItem="0"/>
    <dataField name="CV 2021" fld="131" baseField="0" baseItem="0"/>
    <dataField name="CV 2022" fld="135" baseField="0" baseItem="0"/>
    <dataField name="Cert 2021" fld="139" baseField="0" baseItem="0"/>
    <dataField name="Cert 2022" fld="143" baseField="0" baseItem="0"/>
  </dataFields>
  <formats count="14">
    <format dxfId="97">
      <pivotArea type="all" dataOnly="0" outline="0" fieldPosition="0"/>
    </format>
    <format dxfId="96">
      <pivotArea outline="0" collapsedLevelsAreSubtotals="1" fieldPosition="0"/>
    </format>
    <format dxfId="95">
      <pivotArea field="1" type="button" dataOnly="0" labelOnly="1" outline="0" axis="axisRow" fieldPosition="0"/>
    </format>
    <format dxfId="9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3">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2">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1">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0">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9">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8">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7">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6">
      <pivotArea dataOnly="0" labelOnly="1" fieldPosition="0">
        <references count="1">
          <reference field="1" count="2">
            <x v="400"/>
            <x v="401"/>
          </reference>
        </references>
      </pivotArea>
    </format>
    <format dxfId="85">
      <pivotArea dataOnly="0" labelOnly="1" grandRow="1" outline="0" fieldPosition="0"/>
    </format>
    <format dxfId="84">
      <pivotArea dataOnly="0" labelOnly="1" outline="0" fieldPosition="0">
        <references count="1">
          <reference field="4294967294" count="6">
            <x v="0"/>
            <x v="1"/>
            <x v="2"/>
            <x v="3"/>
            <x v="4"/>
            <x v="5"/>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0" format="5" series="1">
      <pivotArea type="data" outline="0" fieldPosition="0">
        <references count="1">
          <reference field="4294967294" count="1" selected="0">
            <x v="3"/>
          </reference>
        </references>
      </pivotArea>
    </chartFormat>
    <chartFormat chart="0" format="6" series="1">
      <pivotArea type="data" outline="0" fieldPosition="0">
        <references count="1">
          <reference field="4294967294" count="1" selected="0">
            <x v="4"/>
          </reference>
        </references>
      </pivotArea>
    </chartFormat>
    <chartFormat chart="0" format="7" series="1">
      <pivotArea type="data" outline="0" fieldPosition="0">
        <references count="1">
          <reference field="4294967294" count="1" selected="0">
            <x v="5"/>
          </reference>
        </references>
      </pivotArea>
    </chartFormat>
    <chartFormat chart="13" format="14"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1"/>
          </reference>
        </references>
      </pivotArea>
    </chartFormat>
    <chartFormat chart="13" format="16" series="1">
      <pivotArea type="data" outline="0" fieldPosition="0">
        <references count="1">
          <reference field="4294967294" count="1" selected="0">
            <x v="2"/>
          </reference>
        </references>
      </pivotArea>
    </chartFormat>
    <chartFormat chart="13" format="17" series="1">
      <pivotArea type="data" outline="0" fieldPosition="0">
        <references count="1">
          <reference field="4294967294" count="1" selected="0">
            <x v="3"/>
          </reference>
        </references>
      </pivotArea>
    </chartFormat>
    <chartFormat chart="13" format="18" series="1">
      <pivotArea type="data" outline="0" fieldPosition="0">
        <references count="1">
          <reference field="4294967294" count="1" selected="0">
            <x v="4"/>
          </reference>
        </references>
      </pivotArea>
    </chartFormat>
    <chartFormat chart="13" format="19"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D5"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dataField="1" showAll="0">
      <items count="396">
        <item x="102"/>
        <item x="115"/>
        <item x="133"/>
        <item x="87"/>
        <item x="70"/>
        <item x="41"/>
        <item x="20"/>
        <item x="209"/>
        <item x="134"/>
        <item x="158"/>
        <item x="135"/>
        <item x="378"/>
        <item x="186"/>
        <item x="301"/>
        <item x="240"/>
        <item x="155"/>
        <item x="281"/>
        <item x="213"/>
        <item x="295"/>
        <item x="108"/>
        <item x="60"/>
        <item x="259"/>
        <item x="227"/>
        <item x="290"/>
        <item x="262"/>
        <item x="345"/>
        <item x="344"/>
        <item x="79"/>
        <item x="292"/>
        <item x="336"/>
        <item x="214"/>
        <item x="249"/>
        <item x="268"/>
        <item x="346"/>
        <item x="96"/>
        <item x="156"/>
        <item x="333"/>
        <item x="130"/>
        <item x="80"/>
        <item x="64"/>
        <item x="19"/>
        <item x="141"/>
        <item x="381"/>
        <item x="28"/>
        <item x="100"/>
        <item x="121"/>
        <item x="275"/>
        <item x="367"/>
        <item x="296"/>
        <item x="167"/>
        <item x="311"/>
        <item x="372"/>
        <item x="238"/>
        <item x="196"/>
        <item x="326"/>
        <item x="228"/>
        <item x="199"/>
        <item x="286"/>
        <item x="59"/>
        <item x="245"/>
        <item x="267"/>
        <item x="338"/>
        <item x="355"/>
        <item x="183"/>
        <item x="185"/>
        <item x="49"/>
        <item x="375"/>
        <item x="218"/>
        <item x="352"/>
        <item x="335"/>
        <item x="235"/>
        <item x="371"/>
        <item x="216"/>
        <item x="379"/>
        <item x="94"/>
        <item x="210"/>
        <item x="388"/>
        <item x="347"/>
        <item x="187"/>
        <item x="289"/>
        <item x="270"/>
        <item x="17"/>
        <item x="264"/>
        <item x="3"/>
        <item x="365"/>
        <item x="198"/>
        <item x="86"/>
        <item x="151"/>
        <item x="191"/>
        <item x="278"/>
        <item x="363"/>
        <item x="147"/>
        <item x="241"/>
        <item x="284"/>
        <item x="390"/>
        <item x="208"/>
        <item x="170"/>
        <item x="193"/>
        <item x="106"/>
        <item x="188"/>
        <item x="382"/>
        <item x="163"/>
        <item x="320"/>
        <item x="351"/>
        <item x="162"/>
        <item x="24"/>
        <item x="113"/>
        <item x="119"/>
        <item x="72"/>
        <item x="251"/>
        <item x="83"/>
        <item x="353"/>
        <item x="305"/>
        <item x="237"/>
        <item x="52"/>
        <item x="204"/>
        <item x="63"/>
        <item x="123"/>
        <item x="48"/>
        <item x="37"/>
        <item x="150"/>
        <item x="217"/>
        <item x="304"/>
        <item x="261"/>
        <item x="101"/>
        <item x="76"/>
        <item x="331"/>
        <item x="114"/>
        <item x="169"/>
        <item x="224"/>
        <item x="1"/>
        <item x="2"/>
        <item x="243"/>
        <item x="349"/>
        <item x="149"/>
        <item x="340"/>
        <item x="154"/>
        <item x="36"/>
        <item x="25"/>
        <item x="117"/>
        <item x="376"/>
        <item x="34"/>
        <item x="358"/>
        <item x="176"/>
        <item x="27"/>
        <item x="197"/>
        <item x="42"/>
        <item x="257"/>
        <item x="255"/>
        <item x="276"/>
        <item x="153"/>
        <item x="55"/>
        <item x="142"/>
        <item x="175"/>
        <item x="118"/>
        <item x="139"/>
        <item x="307"/>
        <item x="93"/>
        <item x="273"/>
        <item x="248"/>
        <item x="279"/>
        <item x="45"/>
        <item x="75"/>
        <item x="11"/>
        <item x="266"/>
        <item x="71"/>
        <item x="35"/>
        <item x="366"/>
        <item x="283"/>
        <item x="364"/>
        <item x="189"/>
        <item x="88"/>
        <item x="61"/>
        <item x="14"/>
        <item x="215"/>
        <item x="112"/>
        <item x="300"/>
        <item x="334"/>
        <item x="91"/>
        <item x="179"/>
        <item x="82"/>
        <item x="315"/>
        <item x="293"/>
        <item x="92"/>
        <item x="184"/>
        <item x="225"/>
        <item x="127"/>
        <item x="212"/>
        <item x="66"/>
        <item x="236"/>
        <item x="29"/>
        <item x="131"/>
        <item x="341"/>
        <item x="85"/>
        <item x="57"/>
        <item x="272"/>
        <item x="104"/>
        <item x="8"/>
        <item x="161"/>
        <item x="393"/>
        <item x="129"/>
        <item x="192"/>
        <item x="391"/>
        <item x="383"/>
        <item x="250"/>
        <item x="97"/>
        <item x="74"/>
        <item x="78"/>
        <item x="125"/>
        <item x="323"/>
        <item x="222"/>
        <item x="38"/>
        <item x="280"/>
        <item x="95"/>
        <item x="298"/>
        <item x="23"/>
        <item x="9"/>
        <item x="226"/>
        <item x="99"/>
        <item x="194"/>
        <item x="54"/>
        <item x="234"/>
        <item x="62"/>
        <item x="195"/>
        <item x="339"/>
        <item x="21"/>
        <item x="297"/>
        <item x="174"/>
        <item x="288"/>
        <item x="122"/>
        <item x="220"/>
        <item x="7"/>
        <item x="136"/>
        <item x="173"/>
        <item x="132"/>
        <item x="285"/>
        <item x="322"/>
        <item x="316"/>
        <item x="205"/>
        <item x="109"/>
        <item x="350"/>
        <item x="394"/>
        <item x="314"/>
        <item x="309"/>
        <item x="145"/>
        <item x="233"/>
        <item x="18"/>
        <item x="370"/>
        <item x="81"/>
        <item x="126"/>
        <item x="30"/>
        <item x="116"/>
        <item x="58"/>
        <item x="357"/>
        <item x="144"/>
        <item x="157"/>
        <item x="211"/>
        <item x="43"/>
        <item x="26"/>
        <item x="33"/>
        <item x="271"/>
        <item x="16"/>
        <item x="51"/>
        <item x="190"/>
        <item x="180"/>
        <item x="201"/>
        <item x="387"/>
        <item x="310"/>
        <item x="361"/>
        <item x="181"/>
        <item x="89"/>
        <item x="244"/>
        <item x="128"/>
        <item x="56"/>
        <item x="329"/>
        <item x="77"/>
        <item x="229"/>
        <item x="39"/>
        <item x="90"/>
        <item x="182"/>
        <item x="67"/>
        <item x="105"/>
        <item x="306"/>
        <item x="73"/>
        <item x="53"/>
        <item x="124"/>
        <item x="32"/>
        <item x="12"/>
        <item x="384"/>
        <item x="380"/>
        <item x="98"/>
        <item x="22"/>
        <item x="308"/>
        <item x="242"/>
        <item x="318"/>
        <item x="15"/>
        <item x="103"/>
        <item x="385"/>
        <item x="168"/>
        <item x="254"/>
        <item x="200"/>
        <item x="47"/>
        <item x="348"/>
        <item x="68"/>
        <item x="46"/>
        <item x="312"/>
        <item x="269"/>
        <item x="178"/>
        <item x="111"/>
        <item x="252"/>
        <item x="171"/>
        <item x="313"/>
        <item x="120"/>
        <item x="321"/>
        <item x="10"/>
        <item x="277"/>
        <item x="332"/>
        <item x="389"/>
        <item x="177"/>
        <item x="362"/>
        <item x="140"/>
        <item x="303"/>
        <item x="172"/>
        <item x="373"/>
        <item x="392"/>
        <item x="342"/>
        <item x="137"/>
        <item x="374"/>
        <item x="263"/>
        <item x="368"/>
        <item x="50"/>
        <item x="386"/>
        <item x="110"/>
        <item x="202"/>
        <item x="330"/>
        <item x="256"/>
        <item x="13"/>
        <item x="282"/>
        <item x="206"/>
        <item x="31"/>
        <item x="107"/>
        <item x="6"/>
        <item x="239"/>
        <item x="359"/>
        <item x="258"/>
        <item x="159"/>
        <item x="246"/>
        <item x="223"/>
        <item x="253"/>
        <item x="369"/>
        <item x="230"/>
        <item x="143"/>
        <item x="343"/>
        <item x="377"/>
        <item x="138"/>
        <item x="5"/>
        <item x="319"/>
        <item x="4"/>
        <item x="287"/>
        <item x="203"/>
        <item x="317"/>
        <item x="152"/>
        <item x="65"/>
        <item x="160"/>
        <item x="166"/>
        <item x="274"/>
        <item x="165"/>
        <item x="265"/>
        <item x="207"/>
        <item x="291"/>
        <item x="146"/>
        <item x="148"/>
        <item x="356"/>
        <item x="40"/>
        <item x="247"/>
        <item x="69"/>
        <item x="360"/>
        <item x="325"/>
        <item x="294"/>
        <item x="260"/>
        <item x="219"/>
        <item x="0"/>
        <item x="337"/>
        <item x="164"/>
        <item x="324"/>
        <item x="299"/>
        <item x="327"/>
        <item x="221"/>
        <item x="328"/>
        <item x="84"/>
        <item x="231"/>
        <item x="302"/>
        <item x="232"/>
        <item x="354"/>
        <item x="44"/>
        <item t="default"/>
      </items>
    </pivotField>
    <pivotField showAll="0"/>
    <pivotField showAll="0"/>
    <pivotField numFmtId="9" showAll="0"/>
    <pivotField showAll="0"/>
    <pivotField showAll="0"/>
    <pivotField showAll="0"/>
    <pivotField numFmtId="9" showAll="0"/>
    <pivotField dataField="1" showAll="0">
      <items count="396">
        <item x="69"/>
        <item x="238"/>
        <item x="221"/>
        <item x="185"/>
        <item x="6"/>
        <item x="319"/>
        <item x="243"/>
        <item x="320"/>
        <item x="216"/>
        <item x="237"/>
        <item x="235"/>
        <item x="149"/>
        <item x="198"/>
        <item x="64"/>
        <item x="387"/>
        <item x="86"/>
        <item x="84"/>
        <item x="204"/>
        <item x="292"/>
        <item x="46"/>
        <item x="98"/>
        <item x="90"/>
        <item x="4"/>
        <item x="155"/>
        <item x="371"/>
        <item x="245"/>
        <item x="241"/>
        <item x="217"/>
        <item x="286"/>
        <item x="200"/>
        <item x="96"/>
        <item x="2"/>
        <item x="26"/>
        <item x="249"/>
        <item x="87"/>
        <item x="147"/>
        <item x="19"/>
        <item x="247"/>
        <item x="333"/>
        <item x="290"/>
        <item x="318"/>
        <item x="214"/>
        <item x="355"/>
        <item x="63"/>
        <item x="291"/>
        <item x="346"/>
        <item x="15"/>
        <item x="40"/>
        <item x="156"/>
        <item x="349"/>
        <item x="107"/>
        <item x="335"/>
        <item x="187"/>
        <item x="12"/>
        <item x="196"/>
        <item x="242"/>
        <item x="379"/>
        <item x="381"/>
        <item x="0"/>
        <item x="104"/>
        <item x="377"/>
        <item x="231"/>
        <item x="309"/>
        <item x="275"/>
        <item x="264"/>
        <item x="326"/>
        <item x="159"/>
        <item x="157"/>
        <item x="315"/>
        <item x="278"/>
        <item x="10"/>
        <item x="301"/>
        <item x="338"/>
        <item x="101"/>
        <item x="183"/>
        <item x="282"/>
        <item x="352"/>
        <item x="219"/>
        <item x="209"/>
        <item x="67"/>
        <item x="351"/>
        <item x="164"/>
        <item x="372"/>
        <item x="390"/>
        <item x="203"/>
        <item x="59"/>
        <item x="281"/>
        <item x="22"/>
        <item x="220"/>
        <item x="80"/>
        <item x="218"/>
        <item x="236"/>
        <item x="330"/>
        <item x="345"/>
        <item x="339"/>
        <item x="211"/>
        <item x="344"/>
        <item x="240"/>
        <item x="263"/>
        <item x="62"/>
        <item x="313"/>
        <item x="378"/>
        <item x="205"/>
        <item x="130"/>
        <item x="199"/>
        <item x="222"/>
        <item x="365"/>
        <item x="71"/>
        <item x="262"/>
        <item x="347"/>
        <item x="368"/>
        <item x="132"/>
        <item x="375"/>
        <item x="385"/>
        <item x="116"/>
        <item x="13"/>
        <item x="135"/>
        <item x="293"/>
        <item x="356"/>
        <item x="50"/>
        <item x="252"/>
        <item x="367"/>
        <item x="384"/>
        <item x="194"/>
        <item x="234"/>
        <item x="115"/>
        <item x="386"/>
        <item x="336"/>
        <item x="165"/>
        <item x="94"/>
        <item x="321"/>
        <item x="140"/>
        <item x="146"/>
        <item x="39"/>
        <item x="316"/>
        <item x="271"/>
        <item x="254"/>
        <item x="174"/>
        <item x="91"/>
        <item x="274"/>
        <item x="303"/>
        <item x="177"/>
        <item x="364"/>
        <item x="279"/>
        <item x="128"/>
        <item x="207"/>
        <item x="66"/>
        <item x="167"/>
        <item x="383"/>
        <item x="112"/>
        <item x="253"/>
        <item x="223"/>
        <item x="215"/>
        <item x="133"/>
        <item x="33"/>
        <item x="30"/>
        <item x="342"/>
        <item x="248"/>
        <item x="184"/>
        <item x="179"/>
        <item x="287"/>
        <item x="168"/>
        <item x="323"/>
        <item x="29"/>
        <item x="259"/>
        <item x="310"/>
        <item x="392"/>
        <item x="148"/>
        <item x="186"/>
        <item x="170"/>
        <item x="300"/>
        <item x="74"/>
        <item x="251"/>
        <item x="358"/>
        <item x="329"/>
        <item x="341"/>
        <item x="284"/>
        <item x="154"/>
        <item x="193"/>
        <item x="334"/>
        <item x="305"/>
        <item x="246"/>
        <item x="37"/>
        <item x="314"/>
        <item x="45"/>
        <item x="233"/>
        <item x="317"/>
        <item x="348"/>
        <item x="182"/>
        <item x="273"/>
        <item x="173"/>
        <item x="31"/>
        <item x="389"/>
        <item x="180"/>
        <item x="61"/>
        <item x="332"/>
        <item x="160"/>
        <item x="360"/>
        <item x="354"/>
        <item x="85"/>
        <item x="60"/>
        <item x="43"/>
        <item x="171"/>
        <item x="391"/>
        <item x="197"/>
        <item x="232"/>
        <item x="363"/>
        <item x="244"/>
        <item x="136"/>
        <item x="78"/>
        <item x="256"/>
        <item x="353"/>
        <item x="166"/>
        <item x="82"/>
        <item x="178"/>
        <item x="267"/>
        <item x="239"/>
        <item x="208"/>
        <item x="32"/>
        <item x="374"/>
        <item x="20"/>
        <item x="266"/>
        <item x="230"/>
        <item x="181"/>
        <item x="361"/>
        <item x="120"/>
        <item x="190"/>
        <item x="176"/>
        <item x="265"/>
        <item x="58"/>
        <item x="224"/>
        <item x="369"/>
        <item x="202"/>
        <item x="111"/>
        <item x="5"/>
        <item x="17"/>
        <item x="212"/>
        <item x="269"/>
        <item x="288"/>
        <item x="322"/>
        <item x="34"/>
        <item x="54"/>
        <item x="307"/>
        <item x="89"/>
        <item x="152"/>
        <item x="373"/>
        <item x="16"/>
        <item x="92"/>
        <item x="93"/>
        <item x="150"/>
        <item x="331"/>
        <item x="229"/>
        <item x="162"/>
        <item x="250"/>
        <item x="110"/>
        <item x="206"/>
        <item x="68"/>
        <item x="21"/>
        <item x="36"/>
        <item x="394"/>
        <item x="393"/>
        <item x="311"/>
        <item x="255"/>
        <item x="343"/>
        <item x="201"/>
        <item x="258"/>
        <item x="14"/>
        <item x="297"/>
        <item x="103"/>
        <item x="276"/>
        <item x="99"/>
        <item x="306"/>
        <item x="213"/>
        <item x="359"/>
        <item x="47"/>
        <item x="225"/>
        <item x="105"/>
        <item x="362"/>
        <item x="172"/>
        <item x="308"/>
        <item x="312"/>
        <item x="27"/>
        <item x="257"/>
        <item x="340"/>
        <item x="191"/>
        <item x="8"/>
        <item x="57"/>
        <item x="88"/>
        <item x="100"/>
        <item x="137"/>
        <item x="113"/>
        <item x="195"/>
        <item x="97"/>
        <item x="18"/>
        <item x="53"/>
        <item x="35"/>
        <item x="126"/>
        <item x="302"/>
        <item x="77"/>
        <item x="357"/>
        <item x="370"/>
        <item x="95"/>
        <item x="81"/>
        <item x="24"/>
        <item x="283"/>
        <item x="123"/>
        <item x="129"/>
        <item x="139"/>
        <item x="48"/>
        <item x="127"/>
        <item x="122"/>
        <item x="51"/>
        <item x="76"/>
        <item x="295"/>
        <item x="109"/>
        <item x="56"/>
        <item x="83"/>
        <item x="145"/>
        <item x="3"/>
        <item x="28"/>
        <item x="380"/>
        <item x="144"/>
        <item x="350"/>
        <item x="52"/>
        <item x="192"/>
        <item x="388"/>
        <item x="189"/>
        <item x="42"/>
        <item x="285"/>
        <item x="304"/>
        <item x="298"/>
        <item x="328"/>
        <item x="382"/>
        <item x="118"/>
        <item x="117"/>
        <item x="261"/>
        <item x="188"/>
        <item x="7"/>
        <item x="23"/>
        <item x="141"/>
        <item x="210"/>
        <item x="125"/>
        <item x="9"/>
        <item x="131"/>
        <item x="280"/>
        <item x="175"/>
        <item x="327"/>
        <item x="272"/>
        <item x="114"/>
        <item x="299"/>
        <item x="324"/>
        <item x="25"/>
        <item x="226"/>
        <item x="366"/>
        <item x="11"/>
        <item x="376"/>
        <item x="228"/>
        <item x="121"/>
        <item x="1"/>
        <item x="289"/>
        <item x="153"/>
        <item x="142"/>
        <item x="337"/>
        <item x="79"/>
        <item x="75"/>
        <item x="161"/>
        <item x="49"/>
        <item x="227"/>
        <item x="169"/>
        <item x="70"/>
        <item x="72"/>
        <item x="55"/>
        <item x="260"/>
        <item x="268"/>
        <item x="270"/>
        <item x="294"/>
        <item x="325"/>
        <item x="296"/>
        <item x="119"/>
        <item x="151"/>
        <item x="163"/>
        <item x="41"/>
        <item x="65"/>
        <item x="108"/>
        <item x="138"/>
        <item x="143"/>
        <item x="134"/>
        <item x="277"/>
        <item x="158"/>
        <item x="124"/>
        <item x="73"/>
        <item x="38"/>
        <item x="102"/>
        <item x="106"/>
        <item x="44"/>
        <item t="default"/>
      </items>
    </pivotField>
    <pivotField showAll="0"/>
    <pivotField showAll="0"/>
    <pivotField numFmtId="9" showAll="0"/>
    <pivotField showAll="0"/>
    <pivotField showAll="0"/>
    <pivotField showAll="0"/>
    <pivotField numFmtId="9" showAll="0"/>
    <pivotField dataField="1" showAll="0">
      <items count="378">
        <item x="38"/>
        <item x="342"/>
        <item x="257"/>
        <item x="362"/>
        <item x="225"/>
        <item x="146"/>
        <item x="326"/>
        <item x="341"/>
        <item x="133"/>
        <item x="251"/>
        <item x="155"/>
        <item x="56"/>
        <item x="220"/>
        <item x="160"/>
        <item x="55"/>
        <item x="142"/>
        <item x="166"/>
        <item x="138"/>
        <item x="5"/>
        <item x="344"/>
        <item x="7"/>
        <item x="154"/>
        <item x="51"/>
        <item x="200"/>
        <item x="158"/>
        <item x="276"/>
        <item x="351"/>
        <item x="157"/>
        <item x="107"/>
        <item x="271"/>
        <item x="73"/>
        <item x="9"/>
        <item x="300"/>
        <item x="75"/>
        <item x="333"/>
        <item x="53"/>
        <item x="139"/>
        <item x="116"/>
        <item x="224"/>
        <item x="264"/>
        <item x="23"/>
        <item x="47"/>
        <item x="121"/>
        <item x="106"/>
        <item x="137"/>
        <item x="305"/>
        <item x="348"/>
        <item x="11"/>
        <item x="147"/>
        <item x="145"/>
        <item x="296"/>
        <item x="288"/>
        <item x="196"/>
        <item x="232"/>
        <item x="355"/>
        <item x="127"/>
        <item x="201"/>
        <item x="339"/>
        <item x="103"/>
        <item x="79"/>
        <item x="352"/>
        <item x="101"/>
        <item x="119"/>
        <item x="0"/>
        <item x="122"/>
        <item x="67"/>
        <item x="140"/>
        <item x="163"/>
        <item x="294"/>
        <item x="266"/>
        <item x="358"/>
        <item x="356"/>
        <item x="186"/>
        <item x="249"/>
        <item x="213"/>
        <item x="338"/>
        <item x="169"/>
        <item x="278"/>
        <item x="108"/>
        <item x="31"/>
        <item x="239"/>
        <item x="262"/>
        <item x="18"/>
        <item x="261"/>
        <item x="159"/>
        <item x="71"/>
        <item x="117"/>
        <item x="25"/>
        <item x="1"/>
        <item x="195"/>
        <item x="115"/>
        <item x="183"/>
        <item x="82"/>
        <item x="223"/>
        <item x="172"/>
        <item x="93"/>
        <item x="246"/>
        <item x="217"/>
        <item x="316"/>
        <item x="189"/>
        <item x="125"/>
        <item x="152"/>
        <item x="111"/>
        <item x="87"/>
        <item x="165"/>
        <item x="371"/>
        <item x="42"/>
        <item x="123"/>
        <item x="286"/>
        <item x="114"/>
        <item x="32"/>
        <item x="16"/>
        <item x="374"/>
        <item x="105"/>
        <item x="325"/>
        <item x="331"/>
        <item x="95"/>
        <item x="175"/>
        <item x="343"/>
        <item x="376"/>
        <item x="274"/>
        <item x="184"/>
        <item x="287"/>
        <item x="253"/>
        <item x="134"/>
        <item x="280"/>
        <item x="58"/>
        <item x="8"/>
        <item x="97"/>
        <item x="57"/>
        <item x="237"/>
        <item x="35"/>
        <item x="21"/>
        <item x="292"/>
        <item x="49"/>
        <item x="176"/>
        <item x="162"/>
        <item x="291"/>
        <item x="310"/>
        <item x="171"/>
        <item x="368"/>
        <item x="86"/>
        <item x="279"/>
        <item x="174"/>
        <item x="40"/>
        <item x="219"/>
        <item x="260"/>
        <item x="43"/>
        <item x="135"/>
        <item x="313"/>
        <item x="54"/>
        <item x="52"/>
        <item x="50"/>
        <item x="182"/>
        <item x="74"/>
        <item x="364"/>
        <item x="13"/>
        <item x="240"/>
        <item x="197"/>
        <item x="243"/>
        <item x="309"/>
        <item x="375"/>
        <item x="298"/>
        <item x="250"/>
        <item x="247"/>
        <item x="204"/>
        <item x="222"/>
        <item x="130"/>
        <item x="282"/>
        <item x="81"/>
        <item x="350"/>
        <item x="14"/>
        <item x="27"/>
        <item x="245"/>
        <item x="48"/>
        <item x="132"/>
        <item x="226"/>
        <item x="215"/>
        <item x="120"/>
        <item x="302"/>
        <item x="124"/>
        <item x="118"/>
        <item x="90"/>
        <item x="33"/>
        <item x="268"/>
        <item x="323"/>
        <item x="167"/>
        <item x="314"/>
        <item x="255"/>
        <item x="206"/>
        <item x="3"/>
        <item x="370"/>
        <item x="359"/>
        <item x="248"/>
        <item x="39"/>
        <item x="30"/>
        <item x="91"/>
        <item x="153"/>
        <item x="273"/>
        <item x="366"/>
        <item x="76"/>
        <item x="24"/>
        <item x="295"/>
        <item x="301"/>
        <item x="263"/>
        <item x="367"/>
        <item x="373"/>
        <item x="77"/>
        <item x="36"/>
        <item x="80"/>
        <item x="258"/>
        <item x="34"/>
        <item x="83"/>
        <item x="136"/>
        <item x="110"/>
        <item x="104"/>
        <item x="170"/>
        <item x="72"/>
        <item x="10"/>
        <item x="311"/>
        <item x="304"/>
        <item x="61"/>
        <item x="168"/>
        <item x="315"/>
        <item x="324"/>
        <item x="185"/>
        <item x="22"/>
        <item x="221"/>
        <item x="318"/>
        <item x="28"/>
        <item x="29"/>
        <item x="113"/>
        <item x="144"/>
        <item x="265"/>
        <item x="45"/>
        <item x="218"/>
        <item x="289"/>
        <item x="365"/>
        <item x="191"/>
        <item x="66"/>
        <item x="173"/>
        <item x="178"/>
        <item x="4"/>
        <item x="205"/>
        <item x="65"/>
        <item x="156"/>
        <item x="128"/>
        <item x="209"/>
        <item x="227"/>
        <item x="188"/>
        <item x="109"/>
        <item x="235"/>
        <item x="241"/>
        <item x="340"/>
        <item x="199"/>
        <item x="12"/>
        <item x="89"/>
        <item x="41"/>
        <item x="346"/>
        <item x="15"/>
        <item x="148"/>
        <item x="270"/>
        <item x="98"/>
        <item x="151"/>
        <item x="336"/>
        <item x="306"/>
        <item x="322"/>
        <item x="17"/>
        <item x="62"/>
        <item x="214"/>
        <item x="216"/>
        <item x="202"/>
        <item x="194"/>
        <item x="284"/>
        <item x="37"/>
        <item x="297"/>
        <item x="293"/>
        <item x="299"/>
        <item x="345"/>
        <item x="244"/>
        <item x="68"/>
        <item x="70"/>
        <item x="187"/>
        <item x="307"/>
        <item x="46"/>
        <item x="229"/>
        <item x="285"/>
        <item x="275"/>
        <item x="26"/>
        <item x="164"/>
        <item x="88"/>
        <item x="259"/>
        <item x="96"/>
        <item x="6"/>
        <item x="102"/>
        <item x="303"/>
        <item x="69"/>
        <item x="369"/>
        <item x="92"/>
        <item x="207"/>
        <item x="161"/>
        <item x="99"/>
        <item x="347"/>
        <item x="330"/>
        <item x="332"/>
        <item x="100"/>
        <item x="334"/>
        <item x="357"/>
        <item x="372"/>
        <item x="349"/>
        <item x="269"/>
        <item x="193"/>
        <item x="2"/>
        <item x="212"/>
        <item x="60"/>
        <item x="63"/>
        <item x="256"/>
        <item x="335"/>
        <item x="252"/>
        <item x="59"/>
        <item x="177"/>
        <item x="320"/>
        <item x="321"/>
        <item x="354"/>
        <item x="181"/>
        <item x="361"/>
        <item x="211"/>
        <item x="126"/>
        <item x="312"/>
        <item x="141"/>
        <item x="319"/>
        <item x="78"/>
        <item x="180"/>
        <item x="190"/>
        <item x="267"/>
        <item x="234"/>
        <item x="143"/>
        <item x="337"/>
        <item x="363"/>
        <item x="198"/>
        <item x="254"/>
        <item x="327"/>
        <item x="353"/>
        <item x="328"/>
        <item x="236"/>
        <item x="277"/>
        <item x="230"/>
        <item x="150"/>
        <item x="19"/>
        <item x="238"/>
        <item x="84"/>
        <item x="20"/>
        <item x="329"/>
        <item x="317"/>
        <item x="192"/>
        <item x="131"/>
        <item x="233"/>
        <item x="308"/>
        <item x="208"/>
        <item x="94"/>
        <item x="272"/>
        <item x="360"/>
        <item x="242"/>
        <item x="228"/>
        <item x="210"/>
        <item x="290"/>
        <item x="281"/>
        <item x="64"/>
        <item x="179"/>
        <item x="283"/>
        <item x="203"/>
        <item x="231"/>
        <item x="149"/>
        <item x="129"/>
        <item x="112"/>
        <item x="85"/>
        <item x="44"/>
        <item t="default"/>
      </items>
    </pivotField>
    <pivotField showAll="0"/>
    <pivotField showAll="0"/>
    <pivotField numFmtId="9" showAll="0"/>
    <pivotField showAll="0"/>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 numFmtId="2" showAll="0"/>
  </pivotFields>
  <rowFields count="1">
    <field x="1"/>
  </rowFields>
  <rowItems count="2">
    <i>
      <x v="149"/>
    </i>
    <i t="grand">
      <x/>
    </i>
  </rowItems>
  <colFields count="1">
    <field x="-2"/>
  </colFields>
  <colItems count="3">
    <i>
      <x/>
    </i>
    <i i="1">
      <x v="1"/>
    </i>
    <i i="2">
      <x v="2"/>
    </i>
  </colItems>
  <dataFields count="3">
    <dataField name="SLP% 21" fld="124" baseField="1" baseItem="11"/>
    <dataField name="CV% 21" fld="132" baseField="1" baseItem="11"/>
    <dataField name="CERT% 21" fld="140" baseField="1" baseItem="11"/>
  </dataFields>
  <formats count="14">
    <format dxfId="69">
      <pivotArea type="all" dataOnly="0" outline="0" fieldPosition="0"/>
    </format>
    <format dxfId="68">
      <pivotArea outline="0" collapsedLevelsAreSubtotals="1" fieldPosition="0"/>
    </format>
    <format dxfId="67">
      <pivotArea field="1" type="button" dataOnly="0" labelOnly="1" outline="0" axis="axisRow" fieldPosition="0"/>
    </format>
    <format dxfId="6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8">
      <pivotArea dataOnly="0" labelOnly="1" fieldPosition="0">
        <references count="1">
          <reference field="1" count="2">
            <x v="400"/>
            <x v="401"/>
          </reference>
        </references>
      </pivotArea>
    </format>
    <format dxfId="57">
      <pivotArea dataOnly="0" labelOnly="1" grandRow="1" outline="0" fieldPosition="0"/>
    </format>
    <format dxfId="56">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408:D410" firstHeaderRow="0" firstDataRow="1" firstDataCol="1"/>
  <pivotFields count="160">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items count="36">
        <item x="25"/>
        <item x="0"/>
        <item x="1"/>
        <item x="5"/>
        <item x="6"/>
        <item x="19"/>
        <item x="2"/>
        <item x="20"/>
        <item x="26"/>
        <item x="21"/>
        <item x="22"/>
        <item x="7"/>
        <item x="27"/>
        <item x="8"/>
        <item x="30"/>
        <item x="9"/>
        <item x="13"/>
        <item x="23"/>
        <item x="10"/>
        <item x="28"/>
        <item x="29"/>
        <item x="11"/>
        <item x="14"/>
        <item x="12"/>
        <item x="31"/>
        <item x="15"/>
        <item x="16"/>
        <item x="32"/>
        <item x="33"/>
        <item x="17"/>
        <item x="34"/>
        <item x="18"/>
        <item x="24"/>
        <item x="3"/>
        <item x="4"/>
        <item t="default"/>
      </items>
    </pivotField>
    <pivotField showAll="0"/>
    <pivotField showAll="0"/>
    <pivotField showAll="0">
      <items count="8">
        <item x="4"/>
        <item x="0"/>
        <item x="1"/>
        <item x="2"/>
        <item x="5"/>
        <item x="6"/>
        <item x="3"/>
        <item t="default"/>
      </items>
    </pivotField>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9" showAll="0"/>
    <pivotField dataField="1" showAll="0">
      <items count="396">
        <item x="102"/>
        <item x="115"/>
        <item x="133"/>
        <item x="87"/>
        <item x="70"/>
        <item x="41"/>
        <item x="20"/>
        <item x="209"/>
        <item x="134"/>
        <item x="158"/>
        <item x="135"/>
        <item x="378"/>
        <item x="186"/>
        <item x="301"/>
        <item x="240"/>
        <item x="155"/>
        <item x="281"/>
        <item x="213"/>
        <item x="295"/>
        <item x="108"/>
        <item x="60"/>
        <item x="259"/>
        <item x="227"/>
        <item x="290"/>
        <item x="262"/>
        <item x="345"/>
        <item x="344"/>
        <item x="79"/>
        <item x="292"/>
        <item x="336"/>
        <item x="214"/>
        <item x="249"/>
        <item x="268"/>
        <item x="346"/>
        <item x="96"/>
        <item x="156"/>
        <item x="333"/>
        <item x="130"/>
        <item x="80"/>
        <item x="64"/>
        <item x="19"/>
        <item x="141"/>
        <item x="381"/>
        <item x="28"/>
        <item x="100"/>
        <item x="121"/>
        <item x="275"/>
        <item x="367"/>
        <item x="296"/>
        <item x="167"/>
        <item x="311"/>
        <item x="372"/>
        <item x="238"/>
        <item x="196"/>
        <item x="326"/>
        <item x="228"/>
        <item x="199"/>
        <item x="286"/>
        <item x="59"/>
        <item x="245"/>
        <item x="267"/>
        <item x="338"/>
        <item x="355"/>
        <item x="183"/>
        <item x="185"/>
        <item x="49"/>
        <item x="375"/>
        <item x="218"/>
        <item x="352"/>
        <item x="335"/>
        <item x="235"/>
        <item x="371"/>
        <item x="216"/>
        <item x="379"/>
        <item x="94"/>
        <item x="210"/>
        <item x="388"/>
        <item x="347"/>
        <item x="187"/>
        <item x="289"/>
        <item x="270"/>
        <item x="17"/>
        <item x="264"/>
        <item x="3"/>
        <item x="365"/>
        <item x="198"/>
        <item x="86"/>
        <item x="151"/>
        <item x="191"/>
        <item x="278"/>
        <item x="363"/>
        <item x="147"/>
        <item x="241"/>
        <item x="284"/>
        <item x="390"/>
        <item x="208"/>
        <item x="170"/>
        <item x="193"/>
        <item x="106"/>
        <item x="188"/>
        <item x="382"/>
        <item x="163"/>
        <item x="320"/>
        <item x="351"/>
        <item x="162"/>
        <item x="24"/>
        <item x="113"/>
        <item x="119"/>
        <item x="72"/>
        <item x="251"/>
        <item x="83"/>
        <item x="353"/>
        <item x="305"/>
        <item x="237"/>
        <item x="52"/>
        <item x="204"/>
        <item x="63"/>
        <item x="123"/>
        <item x="48"/>
        <item x="37"/>
        <item x="150"/>
        <item x="217"/>
        <item x="304"/>
        <item x="261"/>
        <item x="101"/>
        <item x="76"/>
        <item x="331"/>
        <item x="114"/>
        <item x="169"/>
        <item x="224"/>
        <item x="1"/>
        <item x="2"/>
        <item x="243"/>
        <item x="349"/>
        <item x="149"/>
        <item x="340"/>
        <item x="154"/>
        <item x="36"/>
        <item x="25"/>
        <item x="117"/>
        <item x="376"/>
        <item x="34"/>
        <item x="358"/>
        <item x="176"/>
        <item x="27"/>
        <item x="197"/>
        <item x="42"/>
        <item x="257"/>
        <item x="255"/>
        <item x="276"/>
        <item x="153"/>
        <item x="55"/>
        <item x="142"/>
        <item x="175"/>
        <item x="118"/>
        <item x="139"/>
        <item x="307"/>
        <item x="93"/>
        <item x="273"/>
        <item x="248"/>
        <item x="279"/>
        <item x="45"/>
        <item x="75"/>
        <item x="11"/>
        <item x="266"/>
        <item x="71"/>
        <item x="35"/>
        <item x="366"/>
        <item x="283"/>
        <item x="364"/>
        <item x="189"/>
        <item x="88"/>
        <item x="61"/>
        <item x="14"/>
        <item x="215"/>
        <item x="112"/>
        <item x="300"/>
        <item x="334"/>
        <item x="91"/>
        <item x="179"/>
        <item x="82"/>
        <item x="315"/>
        <item x="293"/>
        <item x="92"/>
        <item x="184"/>
        <item x="225"/>
        <item x="127"/>
        <item x="212"/>
        <item x="66"/>
        <item x="236"/>
        <item x="29"/>
        <item x="131"/>
        <item x="341"/>
        <item x="85"/>
        <item x="57"/>
        <item x="272"/>
        <item x="104"/>
        <item x="8"/>
        <item x="161"/>
        <item x="393"/>
        <item x="129"/>
        <item x="192"/>
        <item x="391"/>
        <item x="383"/>
        <item x="250"/>
        <item x="97"/>
        <item x="74"/>
        <item x="78"/>
        <item x="125"/>
        <item x="323"/>
        <item x="222"/>
        <item x="38"/>
        <item x="280"/>
        <item x="95"/>
        <item x="298"/>
        <item x="23"/>
        <item x="9"/>
        <item x="226"/>
        <item x="99"/>
        <item x="194"/>
        <item x="54"/>
        <item x="234"/>
        <item x="62"/>
        <item x="195"/>
        <item x="339"/>
        <item x="21"/>
        <item x="297"/>
        <item x="174"/>
        <item x="288"/>
        <item x="122"/>
        <item x="220"/>
        <item x="7"/>
        <item x="136"/>
        <item x="173"/>
        <item x="132"/>
        <item x="285"/>
        <item x="322"/>
        <item x="316"/>
        <item x="205"/>
        <item x="109"/>
        <item x="350"/>
        <item x="394"/>
        <item x="314"/>
        <item x="309"/>
        <item x="145"/>
        <item x="233"/>
        <item x="18"/>
        <item x="370"/>
        <item x="81"/>
        <item x="126"/>
        <item x="30"/>
        <item x="116"/>
        <item x="58"/>
        <item x="357"/>
        <item x="144"/>
        <item x="157"/>
        <item x="211"/>
        <item x="43"/>
        <item x="26"/>
        <item x="33"/>
        <item x="271"/>
        <item x="16"/>
        <item x="51"/>
        <item x="190"/>
        <item x="180"/>
        <item x="201"/>
        <item x="387"/>
        <item x="310"/>
        <item x="361"/>
        <item x="181"/>
        <item x="89"/>
        <item x="244"/>
        <item x="128"/>
        <item x="56"/>
        <item x="329"/>
        <item x="77"/>
        <item x="229"/>
        <item x="39"/>
        <item x="90"/>
        <item x="182"/>
        <item x="67"/>
        <item x="105"/>
        <item x="306"/>
        <item x="73"/>
        <item x="53"/>
        <item x="124"/>
        <item x="32"/>
        <item x="12"/>
        <item x="384"/>
        <item x="380"/>
        <item x="98"/>
        <item x="22"/>
        <item x="308"/>
        <item x="242"/>
        <item x="318"/>
        <item x="15"/>
        <item x="103"/>
        <item x="385"/>
        <item x="168"/>
        <item x="254"/>
        <item x="200"/>
        <item x="47"/>
        <item x="348"/>
        <item x="68"/>
        <item x="46"/>
        <item x="312"/>
        <item x="269"/>
        <item x="178"/>
        <item x="111"/>
        <item x="252"/>
        <item x="171"/>
        <item x="313"/>
        <item x="120"/>
        <item x="321"/>
        <item x="10"/>
        <item x="277"/>
        <item x="332"/>
        <item x="389"/>
        <item x="177"/>
        <item x="362"/>
        <item x="140"/>
        <item x="303"/>
        <item x="172"/>
        <item x="373"/>
        <item x="392"/>
        <item x="342"/>
        <item x="137"/>
        <item x="374"/>
        <item x="263"/>
        <item x="368"/>
        <item x="50"/>
        <item x="386"/>
        <item x="110"/>
        <item x="202"/>
        <item x="330"/>
        <item x="256"/>
        <item x="13"/>
        <item x="282"/>
        <item x="206"/>
        <item x="31"/>
        <item x="107"/>
        <item x="6"/>
        <item x="239"/>
        <item x="359"/>
        <item x="258"/>
        <item x="159"/>
        <item x="246"/>
        <item x="223"/>
        <item x="253"/>
        <item x="369"/>
        <item x="230"/>
        <item x="143"/>
        <item x="343"/>
        <item x="377"/>
        <item x="138"/>
        <item x="5"/>
        <item x="319"/>
        <item x="4"/>
        <item x="287"/>
        <item x="203"/>
        <item x="317"/>
        <item x="152"/>
        <item x="65"/>
        <item x="160"/>
        <item x="166"/>
        <item x="274"/>
        <item x="165"/>
        <item x="265"/>
        <item x="207"/>
        <item x="291"/>
        <item x="146"/>
        <item x="148"/>
        <item x="356"/>
        <item x="40"/>
        <item x="247"/>
        <item x="69"/>
        <item x="360"/>
        <item x="325"/>
        <item x="294"/>
        <item x="260"/>
        <item x="219"/>
        <item x="0"/>
        <item x="337"/>
        <item x="164"/>
        <item x="324"/>
        <item x="299"/>
        <item x="327"/>
        <item x="221"/>
        <item x="328"/>
        <item x="84"/>
        <item x="231"/>
        <item x="302"/>
        <item x="232"/>
        <item x="354"/>
        <item x="44"/>
        <item t="default"/>
      </items>
    </pivotField>
    <pivotField showAll="0"/>
    <pivotField showAll="0"/>
    <pivotField numFmtId="9" showAll="0"/>
    <pivotField showAll="0"/>
    <pivotField showAll="0"/>
    <pivotField showAll="0"/>
    <pivotField numFmtId="9" showAll="0"/>
    <pivotField dataField="1" showAll="0">
      <items count="396">
        <item x="69"/>
        <item x="238"/>
        <item x="221"/>
        <item x="185"/>
        <item x="6"/>
        <item x="319"/>
        <item x="243"/>
        <item x="320"/>
        <item x="216"/>
        <item x="237"/>
        <item x="235"/>
        <item x="149"/>
        <item x="198"/>
        <item x="64"/>
        <item x="387"/>
        <item x="86"/>
        <item x="84"/>
        <item x="204"/>
        <item x="292"/>
        <item x="46"/>
        <item x="98"/>
        <item x="90"/>
        <item x="4"/>
        <item x="155"/>
        <item x="371"/>
        <item x="245"/>
        <item x="241"/>
        <item x="217"/>
        <item x="286"/>
        <item x="200"/>
        <item x="96"/>
        <item x="2"/>
        <item x="26"/>
        <item x="249"/>
        <item x="87"/>
        <item x="147"/>
        <item x="19"/>
        <item x="247"/>
        <item x="333"/>
        <item x="290"/>
        <item x="318"/>
        <item x="214"/>
        <item x="355"/>
        <item x="63"/>
        <item x="291"/>
        <item x="346"/>
        <item x="15"/>
        <item x="40"/>
        <item x="156"/>
        <item x="349"/>
        <item x="107"/>
        <item x="335"/>
        <item x="187"/>
        <item x="12"/>
        <item x="196"/>
        <item x="242"/>
        <item x="379"/>
        <item x="381"/>
        <item x="0"/>
        <item x="104"/>
        <item x="377"/>
        <item x="231"/>
        <item x="309"/>
        <item x="275"/>
        <item x="264"/>
        <item x="326"/>
        <item x="159"/>
        <item x="157"/>
        <item x="315"/>
        <item x="278"/>
        <item x="10"/>
        <item x="301"/>
        <item x="338"/>
        <item x="101"/>
        <item x="183"/>
        <item x="282"/>
        <item x="352"/>
        <item x="219"/>
        <item x="209"/>
        <item x="67"/>
        <item x="351"/>
        <item x="164"/>
        <item x="372"/>
        <item x="390"/>
        <item x="203"/>
        <item x="59"/>
        <item x="281"/>
        <item x="22"/>
        <item x="220"/>
        <item x="80"/>
        <item x="218"/>
        <item x="236"/>
        <item x="330"/>
        <item x="345"/>
        <item x="339"/>
        <item x="211"/>
        <item x="344"/>
        <item x="240"/>
        <item x="263"/>
        <item x="62"/>
        <item x="313"/>
        <item x="378"/>
        <item x="205"/>
        <item x="130"/>
        <item x="199"/>
        <item x="222"/>
        <item x="365"/>
        <item x="71"/>
        <item x="262"/>
        <item x="347"/>
        <item x="368"/>
        <item x="132"/>
        <item x="375"/>
        <item x="385"/>
        <item x="116"/>
        <item x="13"/>
        <item x="135"/>
        <item x="293"/>
        <item x="356"/>
        <item x="50"/>
        <item x="252"/>
        <item x="367"/>
        <item x="384"/>
        <item x="194"/>
        <item x="234"/>
        <item x="115"/>
        <item x="386"/>
        <item x="336"/>
        <item x="165"/>
        <item x="94"/>
        <item x="321"/>
        <item x="140"/>
        <item x="146"/>
        <item x="39"/>
        <item x="316"/>
        <item x="271"/>
        <item x="254"/>
        <item x="174"/>
        <item x="91"/>
        <item x="274"/>
        <item x="303"/>
        <item x="177"/>
        <item x="364"/>
        <item x="279"/>
        <item x="128"/>
        <item x="207"/>
        <item x="66"/>
        <item x="167"/>
        <item x="383"/>
        <item x="112"/>
        <item x="253"/>
        <item x="223"/>
        <item x="215"/>
        <item x="133"/>
        <item x="33"/>
        <item x="30"/>
        <item x="342"/>
        <item x="248"/>
        <item x="184"/>
        <item x="179"/>
        <item x="287"/>
        <item x="168"/>
        <item x="323"/>
        <item x="29"/>
        <item x="259"/>
        <item x="310"/>
        <item x="392"/>
        <item x="148"/>
        <item x="186"/>
        <item x="170"/>
        <item x="300"/>
        <item x="74"/>
        <item x="251"/>
        <item x="358"/>
        <item x="329"/>
        <item x="341"/>
        <item x="284"/>
        <item x="154"/>
        <item x="193"/>
        <item x="334"/>
        <item x="305"/>
        <item x="246"/>
        <item x="37"/>
        <item x="314"/>
        <item x="45"/>
        <item x="233"/>
        <item x="317"/>
        <item x="348"/>
        <item x="182"/>
        <item x="273"/>
        <item x="173"/>
        <item x="31"/>
        <item x="389"/>
        <item x="180"/>
        <item x="61"/>
        <item x="332"/>
        <item x="160"/>
        <item x="360"/>
        <item x="354"/>
        <item x="85"/>
        <item x="60"/>
        <item x="43"/>
        <item x="171"/>
        <item x="391"/>
        <item x="197"/>
        <item x="232"/>
        <item x="363"/>
        <item x="244"/>
        <item x="136"/>
        <item x="78"/>
        <item x="256"/>
        <item x="353"/>
        <item x="166"/>
        <item x="82"/>
        <item x="178"/>
        <item x="267"/>
        <item x="239"/>
        <item x="208"/>
        <item x="32"/>
        <item x="374"/>
        <item x="20"/>
        <item x="266"/>
        <item x="230"/>
        <item x="181"/>
        <item x="361"/>
        <item x="120"/>
        <item x="190"/>
        <item x="176"/>
        <item x="265"/>
        <item x="58"/>
        <item x="224"/>
        <item x="369"/>
        <item x="202"/>
        <item x="111"/>
        <item x="5"/>
        <item x="17"/>
        <item x="212"/>
        <item x="269"/>
        <item x="288"/>
        <item x="322"/>
        <item x="34"/>
        <item x="54"/>
        <item x="307"/>
        <item x="89"/>
        <item x="152"/>
        <item x="373"/>
        <item x="16"/>
        <item x="92"/>
        <item x="93"/>
        <item x="150"/>
        <item x="331"/>
        <item x="229"/>
        <item x="162"/>
        <item x="250"/>
        <item x="110"/>
        <item x="206"/>
        <item x="68"/>
        <item x="21"/>
        <item x="36"/>
        <item x="394"/>
        <item x="393"/>
        <item x="311"/>
        <item x="255"/>
        <item x="343"/>
        <item x="201"/>
        <item x="258"/>
        <item x="14"/>
        <item x="297"/>
        <item x="103"/>
        <item x="276"/>
        <item x="99"/>
        <item x="306"/>
        <item x="213"/>
        <item x="359"/>
        <item x="47"/>
        <item x="225"/>
        <item x="105"/>
        <item x="362"/>
        <item x="172"/>
        <item x="308"/>
        <item x="312"/>
        <item x="27"/>
        <item x="257"/>
        <item x="340"/>
        <item x="191"/>
        <item x="8"/>
        <item x="57"/>
        <item x="88"/>
        <item x="100"/>
        <item x="137"/>
        <item x="113"/>
        <item x="195"/>
        <item x="97"/>
        <item x="18"/>
        <item x="53"/>
        <item x="35"/>
        <item x="126"/>
        <item x="302"/>
        <item x="77"/>
        <item x="357"/>
        <item x="370"/>
        <item x="95"/>
        <item x="81"/>
        <item x="24"/>
        <item x="283"/>
        <item x="123"/>
        <item x="129"/>
        <item x="139"/>
        <item x="48"/>
        <item x="127"/>
        <item x="122"/>
        <item x="51"/>
        <item x="76"/>
        <item x="295"/>
        <item x="109"/>
        <item x="56"/>
        <item x="83"/>
        <item x="145"/>
        <item x="3"/>
        <item x="28"/>
        <item x="380"/>
        <item x="144"/>
        <item x="350"/>
        <item x="52"/>
        <item x="192"/>
        <item x="388"/>
        <item x="189"/>
        <item x="42"/>
        <item x="285"/>
        <item x="304"/>
        <item x="298"/>
        <item x="328"/>
        <item x="382"/>
        <item x="118"/>
        <item x="117"/>
        <item x="261"/>
        <item x="188"/>
        <item x="7"/>
        <item x="23"/>
        <item x="141"/>
        <item x="210"/>
        <item x="125"/>
        <item x="9"/>
        <item x="131"/>
        <item x="280"/>
        <item x="175"/>
        <item x="327"/>
        <item x="272"/>
        <item x="114"/>
        <item x="299"/>
        <item x="324"/>
        <item x="25"/>
        <item x="226"/>
        <item x="366"/>
        <item x="11"/>
        <item x="376"/>
        <item x="228"/>
        <item x="121"/>
        <item x="1"/>
        <item x="289"/>
        <item x="153"/>
        <item x="142"/>
        <item x="337"/>
        <item x="79"/>
        <item x="75"/>
        <item x="161"/>
        <item x="49"/>
        <item x="227"/>
        <item x="169"/>
        <item x="70"/>
        <item x="72"/>
        <item x="55"/>
        <item x="260"/>
        <item x="268"/>
        <item x="270"/>
        <item x="294"/>
        <item x="325"/>
        <item x="296"/>
        <item x="119"/>
        <item x="151"/>
        <item x="163"/>
        <item x="41"/>
        <item x="65"/>
        <item x="108"/>
        <item x="138"/>
        <item x="143"/>
        <item x="134"/>
        <item x="277"/>
        <item x="158"/>
        <item x="124"/>
        <item x="73"/>
        <item x="38"/>
        <item x="102"/>
        <item x="106"/>
        <item x="44"/>
        <item t="default"/>
      </items>
    </pivotField>
    <pivotField showAll="0"/>
    <pivotField showAll="0"/>
    <pivotField numFmtId="9" showAll="0"/>
    <pivotField showAll="0"/>
    <pivotField showAll="0"/>
    <pivotField showAll="0"/>
    <pivotField dataField="1" numFmtId="9" showAll="0"/>
    <pivotField showAll="0"/>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 numFmtId="2" showAll="0"/>
  </pivotFields>
  <rowFields count="1">
    <field x="1"/>
  </rowFields>
  <rowItems count="2">
    <i>
      <x v="149"/>
    </i>
    <i t="grand">
      <x/>
    </i>
  </rowItems>
  <colFields count="1">
    <field x="-2"/>
  </colFields>
  <colItems count="3">
    <i>
      <x/>
    </i>
    <i i="1">
      <x v="1"/>
    </i>
    <i i="2">
      <x v="2"/>
    </i>
  </colItems>
  <dataFields count="3">
    <dataField name="SLP% 22" fld="128" baseField="1" baseItem="0"/>
    <dataField name="CV% 22" fld="136" baseField="1" baseItem="0"/>
    <dataField name="CERT% 22" fld="143" baseField="0" baseItem="0"/>
  </dataFields>
  <formats count="14">
    <format dxfId="83">
      <pivotArea type="all" dataOnly="0" outline="0" fieldPosition="0"/>
    </format>
    <format dxfId="82">
      <pivotArea outline="0" collapsedLevelsAreSubtotals="1" fieldPosition="0"/>
    </format>
    <format dxfId="81">
      <pivotArea field="1" type="button" dataOnly="0" labelOnly="1" outline="0" axis="axisRow" fieldPosition="0"/>
    </format>
    <format dxfId="80">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9">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8">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7">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6">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5">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4">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3">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2">
      <pivotArea dataOnly="0" labelOnly="1" fieldPosition="0">
        <references count="1">
          <reference field="1" count="2">
            <x v="400"/>
            <x v="401"/>
          </reference>
        </references>
      </pivotArea>
    </format>
    <format dxfId="71">
      <pivotArea dataOnly="0" labelOnly="1" grandRow="1" outline="0" fieldPosition="0"/>
    </format>
    <format dxfId="70">
      <pivotArea dataOnly="0" labelOnly="1" outline="0" fieldPosition="0">
        <references count="1">
          <reference field="4294967294" count="3">
            <x v="0"/>
            <x v="1"/>
            <x v="2"/>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2"/>
          </reference>
          <reference field="1" count="1" selected="0">
            <x v="114"/>
          </reference>
        </references>
      </pivotArea>
    </chartFormat>
    <chartFormat chart="4" format="13"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1"/>
          </reference>
        </references>
      </pivotArea>
    </chartFormat>
    <chartFormat chart="4"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E5" firstHeaderRow="0" firstDataRow="1" firstDataCol="1"/>
  <pivotFields count="154">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dataField="1" numFmtId="9" showAll="0" defaultSubtotal="0"/>
    <pivotField numFmtId="9" showAll="0"/>
    <pivotField numFmtId="9" showAll="0"/>
    <pivotField dataField="1" numFmtId="9" showAll="0" defaultSubtotal="0"/>
    <pivotField showAll="0"/>
    <pivotField showAll="0"/>
    <pivotField dataField="1" showAll="0" defaultSubtotal="0">
      <items count="396">
        <item x="44"/>
        <item x="102"/>
        <item x="218"/>
        <item x="41"/>
        <item x="98"/>
        <item x="138"/>
        <item x="106"/>
        <item x="278"/>
        <item x="222"/>
        <item x="143"/>
        <item x="225"/>
        <item x="73"/>
        <item x="228"/>
        <item x="38"/>
        <item x="83"/>
        <item x="134"/>
        <item x="65"/>
        <item x="107"/>
        <item x="141"/>
        <item x="76"/>
        <item x="329"/>
        <item x="2"/>
        <item x="93"/>
        <item x="30"/>
        <item x="305"/>
        <item x="3"/>
        <item x="212"/>
        <item x="290"/>
        <item x="121"/>
        <item x="101"/>
        <item x="221"/>
        <item x="48"/>
        <item x="97"/>
        <item x="229"/>
        <item x="210"/>
        <item x="0"/>
        <item x="322"/>
        <item x="203"/>
        <item x="189"/>
        <item x="297"/>
        <item x="127"/>
        <item x="269"/>
        <item x="296"/>
        <item x="114"/>
        <item x="129"/>
        <item x="195"/>
        <item x="1"/>
        <item x="168"/>
        <item x="303"/>
        <item x="288"/>
        <item x="49"/>
        <item x="219"/>
        <item x="257"/>
        <item x="201"/>
        <item x="57"/>
        <item x="300"/>
        <item x="99"/>
        <item x="139"/>
        <item x="326"/>
        <item x="25"/>
        <item x="295"/>
        <item x="72"/>
        <item x="190"/>
        <item x="271"/>
        <item x="286"/>
        <item x="213"/>
        <item x="31"/>
        <item x="94"/>
        <item x="124"/>
        <item x="137"/>
        <item x="108"/>
        <item x="357"/>
        <item x="7"/>
        <item x="328"/>
        <item x="275"/>
        <item x="37"/>
        <item x="70"/>
        <item x="142"/>
        <item x="307"/>
        <item x="16"/>
        <item x="32"/>
        <item x="126"/>
        <item x="117"/>
        <item x="42"/>
        <item x="233"/>
        <item x="390"/>
        <item x="89"/>
        <item x="105"/>
        <item x="158"/>
        <item x="23"/>
        <item x="223"/>
        <item x="227"/>
        <item x="254"/>
        <item x="95"/>
        <item x="56"/>
        <item x="178"/>
        <item x="145"/>
        <item x="67"/>
        <item x="9"/>
        <item x="91"/>
        <item x="6"/>
        <item x="314"/>
        <item x="163"/>
        <item x="230"/>
        <item x="84"/>
        <item x="309"/>
        <item x="118"/>
        <item x="249"/>
        <item x="109"/>
        <item x="28"/>
        <item x="125"/>
        <item x="22"/>
        <item x="256"/>
        <item x="338"/>
        <item x="162"/>
        <item x="237"/>
        <item x="140"/>
        <item x="46"/>
        <item x="273"/>
        <item x="231"/>
        <item x="193"/>
        <item x="120"/>
        <item x="4"/>
        <item x="119"/>
        <item x="74"/>
        <item x="59"/>
        <item x="165"/>
        <item x="270"/>
        <item x="18"/>
        <item x="351"/>
        <item x="87"/>
        <item x="247"/>
        <item x="123"/>
        <item x="111"/>
        <item x="301"/>
        <item x="45"/>
        <item x="175"/>
        <item x="192"/>
        <item x="60"/>
        <item x="29"/>
        <item x="182"/>
        <item x="55"/>
        <item x="310"/>
        <item x="79"/>
        <item x="245"/>
        <item x="375"/>
        <item x="377"/>
        <item x="51"/>
        <item x="261"/>
        <item x="169"/>
        <item x="146"/>
        <item x="200"/>
        <item x="58"/>
        <item x="68"/>
        <item x="324"/>
        <item x="122"/>
        <item x="103"/>
        <item x="371"/>
        <item x="220"/>
        <item x="81"/>
        <item x="188"/>
        <item x="330"/>
        <item x="358"/>
        <item x="207"/>
        <item x="349"/>
        <item x="131"/>
        <item x="378"/>
        <item x="15"/>
        <item x="180"/>
        <item x="374"/>
        <item x="240"/>
        <item x="69"/>
        <item x="202"/>
        <item x="299"/>
        <item x="88"/>
        <item x="12"/>
        <item x="151"/>
        <item x="392"/>
        <item x="153"/>
        <item x="341"/>
        <item x="11"/>
        <item x="367"/>
        <item x="318"/>
        <item x="33"/>
        <item x="115"/>
        <item x="359"/>
        <item x="315"/>
        <item x="112"/>
        <item x="304"/>
        <item x="194"/>
        <item x="215"/>
        <item x="47"/>
        <item x="24"/>
        <item x="355"/>
        <item x="293"/>
        <item x="104"/>
        <item x="8"/>
        <item x="39"/>
        <item x="262"/>
        <item x="53"/>
        <item x="77"/>
        <item x="313"/>
        <item x="75"/>
        <item x="281"/>
        <item x="344"/>
        <item x="110"/>
        <item x="251"/>
        <item x="331"/>
        <item x="268"/>
        <item x="277"/>
        <item x="100"/>
        <item x="63"/>
        <item x="92"/>
        <item x="128"/>
        <item x="370"/>
        <item x="325"/>
        <item x="395"/>
        <item x="164"/>
        <item x="362"/>
        <item x="181"/>
        <item x="52"/>
        <item x="26"/>
        <item x="191"/>
        <item x="253"/>
        <item x="206"/>
        <item x="174"/>
        <item x="160"/>
        <item x="61"/>
        <item x="266"/>
        <item x="40"/>
        <item x="317"/>
        <item x="363"/>
        <item x="14"/>
        <item x="209"/>
        <item x="5"/>
        <item x="289"/>
        <item x="10"/>
        <item x="144"/>
        <item x="292"/>
        <item x="176"/>
        <item x="172"/>
        <item x="361"/>
        <item x="258"/>
        <item x="148"/>
        <item x="132"/>
        <item x="96"/>
        <item x="113"/>
        <item x="394"/>
        <item x="85"/>
        <item x="34"/>
        <item x="90"/>
        <item x="306"/>
        <item x="35"/>
        <item x="383"/>
        <item x="267"/>
        <item x="82"/>
        <item x="166"/>
        <item x="333"/>
        <item x="36"/>
        <item x="50"/>
        <item x="54"/>
        <item x="285"/>
        <item x="184"/>
        <item x="43"/>
        <item x="161"/>
        <item x="133"/>
        <item x="320"/>
        <item x="384"/>
        <item x="386"/>
        <item x="272"/>
        <item x="71"/>
        <item x="259"/>
        <item x="116"/>
        <item x="156"/>
        <item x="252"/>
        <item x="308"/>
        <item x="354"/>
        <item x="64"/>
        <item x="187"/>
        <item x="78"/>
        <item x="385"/>
        <item x="284"/>
        <item x="364"/>
        <item x="283"/>
        <item x="159"/>
        <item x="312"/>
        <item x="360"/>
        <item x="214"/>
        <item x="365"/>
        <item x="21"/>
        <item x="388"/>
        <item x="263"/>
        <item x="389"/>
        <item x="264"/>
        <item x="294"/>
        <item x="173"/>
        <item x="393"/>
        <item x="152"/>
        <item x="236"/>
        <item x="208"/>
        <item x="250"/>
        <item x="232"/>
        <item x="62"/>
        <item x="298"/>
        <item x="282"/>
        <item x="17"/>
        <item x="340"/>
        <item x="234"/>
        <item x="136"/>
        <item x="381"/>
        <item x="157"/>
        <item x="321"/>
        <item x="171"/>
        <item x="287"/>
        <item x="291"/>
        <item x="27"/>
        <item x="316"/>
        <item x="280"/>
        <item x="343"/>
        <item x="369"/>
        <item x="302"/>
        <item x="255"/>
        <item x="197"/>
        <item x="311"/>
        <item x="216"/>
        <item x="274"/>
        <item x="380"/>
        <item x="205"/>
        <item x="350"/>
        <item x="204"/>
        <item x="248"/>
        <item x="13"/>
        <item x="183"/>
        <item x="170"/>
        <item x="66"/>
        <item x="226"/>
        <item x="211"/>
        <item x="186"/>
        <item x="135"/>
        <item x="198"/>
        <item x="199"/>
        <item x="387"/>
        <item x="279"/>
        <item x="347"/>
        <item x="239"/>
        <item x="177"/>
        <item x="323"/>
        <item x="149"/>
        <item x="150"/>
        <item x="217"/>
        <item x="238"/>
        <item x="196"/>
        <item x="332"/>
        <item x="80"/>
        <item x="185"/>
        <item x="260"/>
        <item x="345"/>
        <item x="155"/>
        <item x="319"/>
        <item x="382"/>
        <item x="356"/>
        <item x="276"/>
        <item x="154"/>
        <item x="391"/>
        <item x="147"/>
        <item x="327"/>
        <item x="243"/>
        <item x="379"/>
        <item x="130"/>
        <item x="235"/>
        <item x="373"/>
        <item x="339"/>
        <item x="368"/>
        <item x="241"/>
        <item x="179"/>
        <item x="167"/>
        <item x="334"/>
        <item x="353"/>
        <item x="20"/>
        <item x="86"/>
        <item x="265"/>
        <item x="246"/>
        <item x="19"/>
        <item x="348"/>
        <item x="335"/>
        <item x="244"/>
        <item x="342"/>
        <item x="346"/>
        <item x="372"/>
        <item x="352"/>
        <item x="242"/>
        <item x="366"/>
        <item x="336"/>
        <item x="337"/>
        <item x="376"/>
        <item x="224"/>
      </items>
    </pivotField>
    <pivotField showAll="0"/>
    <pivotField dataField="1" showAll="0" defaultSubtotal="0">
      <items count="396">
        <item x="44"/>
        <item x="102"/>
        <item x="218"/>
        <item x="98"/>
        <item x="41"/>
        <item x="222"/>
        <item x="138"/>
        <item x="106"/>
        <item x="143"/>
        <item x="225"/>
        <item x="228"/>
        <item x="38"/>
        <item x="65"/>
        <item x="107"/>
        <item x="141"/>
        <item x="278"/>
        <item x="73"/>
        <item x="83"/>
        <item x="93"/>
        <item x="134"/>
        <item x="30"/>
        <item x="3"/>
        <item x="212"/>
        <item x="121"/>
        <item x="76"/>
        <item x="329"/>
        <item x="2"/>
        <item x="221"/>
        <item x="48"/>
        <item x="229"/>
        <item x="210"/>
        <item x="322"/>
        <item x="203"/>
        <item x="305"/>
        <item x="290"/>
        <item x="101"/>
        <item x="269"/>
        <item x="97"/>
        <item x="168"/>
        <item x="303"/>
        <item x="49"/>
        <item x="57"/>
        <item x="300"/>
        <item x="99"/>
        <item x="139"/>
        <item x="326"/>
        <item x="297"/>
        <item x="127"/>
        <item x="295"/>
        <item x="114"/>
        <item x="129"/>
        <item x="195"/>
        <item x="190"/>
        <item x="213"/>
        <item x="94"/>
        <item x="124"/>
        <item x="108"/>
        <item x="328"/>
        <item x="201"/>
        <item x="70"/>
        <item x="16"/>
        <item x="32"/>
        <item x="117"/>
        <item x="42"/>
        <item x="390"/>
        <item x="89"/>
        <item x="25"/>
        <item x="158"/>
        <item x="223"/>
        <item x="72"/>
        <item x="254"/>
        <item x="95"/>
        <item x="271"/>
        <item x="178"/>
        <item x="31"/>
        <item x="6"/>
        <item x="357"/>
        <item x="230"/>
        <item x="84"/>
        <item x="118"/>
        <item x="189"/>
        <item x="275"/>
        <item x="37"/>
        <item x="307"/>
        <item x="237"/>
        <item x="126"/>
        <item x="296"/>
        <item x="46"/>
        <item x="193"/>
        <item x="233"/>
        <item x="120"/>
        <item x="1"/>
        <item x="105"/>
        <item x="165"/>
        <item x="270"/>
        <item x="18"/>
        <item x="87"/>
        <item x="247"/>
        <item x="111"/>
        <item x="175"/>
        <item x="288"/>
        <item x="91"/>
        <item x="192"/>
        <item x="219"/>
        <item x="257"/>
        <item x="310"/>
        <item x="309"/>
        <item x="375"/>
        <item x="377"/>
        <item x="249"/>
        <item x="109"/>
        <item x="261"/>
        <item x="169"/>
        <item x="146"/>
        <item x="200"/>
        <item x="68"/>
        <item x="125"/>
        <item x="0"/>
        <item x="122"/>
        <item x="338"/>
        <item x="162"/>
        <item x="103"/>
        <item x="371"/>
        <item x="220"/>
        <item x="81"/>
        <item x="273"/>
        <item x="231"/>
        <item x="4"/>
        <item x="119"/>
        <item x="59"/>
        <item x="358"/>
        <item x="351"/>
        <item x="207"/>
        <item x="131"/>
        <item x="15"/>
        <item x="301"/>
        <item x="374"/>
        <item x="45"/>
        <item x="240"/>
        <item x="202"/>
        <item x="299"/>
        <item x="12"/>
        <item x="60"/>
        <item x="29"/>
        <item x="151"/>
        <item x="153"/>
        <item x="11"/>
        <item x="367"/>
        <item x="318"/>
        <item x="115"/>
        <item x="359"/>
        <item x="142"/>
        <item x="112"/>
        <item x="194"/>
        <item x="51"/>
        <item x="215"/>
        <item x="47"/>
        <item x="324"/>
        <item x="23"/>
        <item x="355"/>
        <item x="53"/>
        <item x="77"/>
        <item x="313"/>
        <item x="75"/>
        <item x="145"/>
        <item x="281"/>
        <item x="110"/>
        <item x="67"/>
        <item x="9"/>
        <item x="163"/>
        <item x="63"/>
        <item x="370"/>
        <item x="325"/>
        <item x="286"/>
        <item x="164"/>
        <item x="392"/>
        <item x="28"/>
        <item x="191"/>
        <item x="22"/>
        <item x="206"/>
        <item x="174"/>
        <item x="160"/>
        <item x="61"/>
        <item x="7"/>
        <item x="363"/>
        <item x="24"/>
        <item x="209"/>
        <item x="5"/>
        <item x="10"/>
        <item x="144"/>
        <item x="176"/>
        <item x="172"/>
        <item x="74"/>
        <item x="148"/>
        <item x="113"/>
        <item x="39"/>
        <item x="85"/>
        <item x="34"/>
        <item x="344"/>
        <item x="267"/>
        <item x="82"/>
        <item x="166"/>
        <item x="36"/>
        <item x="331"/>
        <item x="55"/>
        <item x="277"/>
        <item x="79"/>
        <item x="227"/>
        <item x="92"/>
        <item x="128"/>
        <item x="56"/>
        <item x="161"/>
        <item x="386"/>
        <item x="272"/>
        <item x="259"/>
        <item x="314"/>
        <item x="253"/>
        <item x="308"/>
        <item x="266"/>
        <item x="78"/>
        <item x="385"/>
        <item x="14"/>
        <item x="283"/>
        <item x="159"/>
        <item x="292"/>
        <item x="361"/>
        <item x="258"/>
        <item x="360"/>
        <item x="214"/>
        <item x="256"/>
        <item x="388"/>
        <item x="394"/>
        <item x="378"/>
        <item x="389"/>
        <item x="90"/>
        <item x="264"/>
        <item x="173"/>
        <item x="383"/>
        <item x="152"/>
        <item x="50"/>
        <item x="341"/>
        <item x="54"/>
        <item x="232"/>
        <item x="33"/>
        <item x="285"/>
        <item x="123"/>
        <item x="315"/>
        <item x="43"/>
        <item x="234"/>
        <item x="133"/>
        <item x="136"/>
        <item x="320"/>
        <item x="381"/>
        <item x="71"/>
        <item x="287"/>
        <item x="27"/>
        <item x="252"/>
        <item x="316"/>
        <item x="369"/>
        <item x="364"/>
        <item x="104"/>
        <item x="255"/>
        <item x="137"/>
        <item x="311"/>
        <item x="312"/>
        <item x="204"/>
        <item x="21"/>
        <item x="248"/>
        <item x="251"/>
        <item x="268"/>
        <item x="13"/>
        <item x="188"/>
        <item x="294"/>
        <item x="170"/>
        <item x="52"/>
        <item x="330"/>
        <item x="208"/>
        <item x="26"/>
        <item x="226"/>
        <item x="186"/>
        <item x="62"/>
        <item x="298"/>
        <item x="17"/>
        <item x="180"/>
        <item x="340"/>
        <item x="40"/>
        <item x="157"/>
        <item x="69"/>
        <item x="289"/>
        <item x="88"/>
        <item x="291"/>
        <item x="387"/>
        <item x="280"/>
        <item x="239"/>
        <item x="177"/>
        <item x="343"/>
        <item x="323"/>
        <item x="304"/>
        <item x="302"/>
        <item x="217"/>
        <item x="216"/>
        <item x="306"/>
        <item x="205"/>
        <item x="35"/>
        <item x="185"/>
        <item x="293"/>
        <item x="260"/>
        <item x="8"/>
        <item x="262"/>
        <item x="140"/>
        <item x="66"/>
        <item x="319"/>
        <item x="211"/>
        <item x="100"/>
        <item x="354"/>
        <item x="64"/>
        <item x="135"/>
        <item x="395"/>
        <item x="198"/>
        <item x="284"/>
        <item x="362"/>
        <item x="181"/>
        <item x="154"/>
        <item x="347"/>
        <item x="365"/>
        <item x="150"/>
        <item x="182"/>
        <item x="238"/>
        <item x="391"/>
        <item x="245"/>
        <item x="243"/>
        <item x="379"/>
        <item x="393"/>
        <item x="236"/>
        <item x="250"/>
        <item x="332"/>
        <item x="58"/>
        <item x="235"/>
        <item x="132"/>
        <item x="96"/>
        <item x="282"/>
        <item x="345"/>
        <item x="241"/>
        <item x="321"/>
        <item x="171"/>
        <item x="333"/>
        <item x="382"/>
        <item x="356"/>
        <item x="184"/>
        <item x="179"/>
        <item x="167"/>
        <item x="334"/>
        <item x="349"/>
        <item x="20"/>
        <item x="86"/>
        <item x="384"/>
        <item x="276"/>
        <item x="197"/>
        <item x="246"/>
        <item x="19"/>
        <item x="274"/>
        <item x="116"/>
        <item x="156"/>
        <item x="335"/>
        <item x="244"/>
        <item x="147"/>
        <item x="327"/>
        <item x="342"/>
        <item x="346"/>
        <item x="372"/>
        <item x="130"/>
        <item x="373"/>
        <item x="263"/>
        <item x="339"/>
        <item x="242"/>
        <item x="149"/>
        <item x="353"/>
        <item x="196"/>
        <item x="265"/>
        <item x="336"/>
        <item x="80"/>
        <item x="317"/>
        <item x="380"/>
        <item x="337"/>
        <item x="183"/>
        <item x="352"/>
        <item x="366"/>
        <item x="199"/>
        <item x="279"/>
        <item x="368"/>
        <item x="187"/>
        <item x="376"/>
        <item x="348"/>
        <item x="350"/>
        <item x="155"/>
        <item x="224"/>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showAll="0"/>
    <pivotField showAll="0"/>
    <pivotField numFmtId="9" showAll="0" defaultSubtotal="0"/>
    <pivotField showAll="0"/>
    <pivotField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4">
    <i>
      <x/>
    </i>
    <i i="1">
      <x v="1"/>
    </i>
    <i i="2">
      <x v="2"/>
    </i>
    <i i="3">
      <x v="3"/>
    </i>
  </colItems>
  <dataFields count="4">
    <dataField name="TS-NA " fld="19" baseField="0" baseItem="0"/>
    <dataField name="TS-SA " fld="22" baseField="0" baseItem="0"/>
    <dataField name=" TS-SA cat " fld="25" baseField="1" baseItem="0"/>
    <dataField name="TS-SA cat t.10 " fld="27" baseField="1" baseItem="0"/>
  </dataFields>
  <formats count="14">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0">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9">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8">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7">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6">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5">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4">
      <pivotArea dataOnly="0" labelOnly="1" fieldPosition="0">
        <references count="1">
          <reference field="1" count="2">
            <x v="400"/>
            <x v="401"/>
          </reference>
        </references>
      </pivotArea>
    </format>
    <format dxfId="43">
      <pivotArea dataOnly="0" labelOnly="1" grandRow="1" outline="0" fieldPosition="0"/>
    </format>
    <format dxfId="42">
      <pivotArea dataOnly="0" labelOnly="1" outline="0" fieldPosition="0">
        <references count="1">
          <reference field="4294967294" count="4">
            <x v="0"/>
            <x v="1"/>
            <x v="2"/>
            <x v="3"/>
          </reference>
        </references>
      </pivotArea>
    </format>
  </formats>
  <chartFormats count="12">
    <chartFormat chart="0" format="4"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8" format="13"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1"/>
          </reference>
        </references>
      </pivotArea>
    </chartFormat>
    <chartFormat chart="8" format="15" series="1">
      <pivotArea type="data" outline="0" fieldPosition="0">
        <references count="1">
          <reference field="4294967294" count="1" selected="0">
            <x v="2"/>
          </reference>
        </references>
      </pivotArea>
    </chartFormat>
    <chartFormat chart="8" format="16" series="1">
      <pivotArea type="data" outline="0" fieldPosition="0">
        <references count="1">
          <reference field="4294967294" count="1" selected="0">
            <x v="3"/>
          </reference>
        </references>
      </pivotArea>
    </chartFormat>
    <chartFormat chart="11" format="21"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1"/>
          </reference>
        </references>
      </pivotArea>
    </chartFormat>
    <chartFormat chart="11" format="23" series="1">
      <pivotArea type="data" outline="0" fieldPosition="0">
        <references count="1">
          <reference field="4294967294" count="1" selected="0">
            <x v="2"/>
          </reference>
        </references>
      </pivotArea>
    </chartFormat>
    <chartFormat chart="11" format="2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E5" firstHeaderRow="0" firstDataRow="1" firstDataCol="1"/>
  <pivotFields count="154">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dataField="1" numFmtId="9" showAll="0" defaultSubtotal="0"/>
    <pivotField numFmtId="9" showAll="0"/>
    <pivotField numFmtId="9" showAll="0"/>
    <pivotField dataField="1" numFmtId="9" showAll="0" defaultSubtotal="0"/>
    <pivotField showAll="0"/>
    <pivotField showAll="0"/>
    <pivotField dataField="1" showAll="0" defaultSubtotal="0">
      <items count="395">
        <item x="44"/>
        <item x="101"/>
        <item x="41"/>
        <item x="217"/>
        <item x="105"/>
        <item x="133"/>
        <item x="227"/>
        <item x="97"/>
        <item x="221"/>
        <item x="140"/>
        <item x="224"/>
        <item x="137"/>
        <item x="277"/>
        <item x="70"/>
        <item x="82"/>
        <item x="120"/>
        <item x="3"/>
        <item x="38"/>
        <item x="295"/>
        <item x="76"/>
        <item x="2"/>
        <item x="228"/>
        <item x="268"/>
        <item x="86"/>
        <item x="142"/>
        <item x="289"/>
        <item x="209"/>
        <item x="92"/>
        <item x="48"/>
        <item x="212"/>
        <item x="304"/>
        <item x="73"/>
        <item x="107"/>
        <item x="157"/>
        <item x="100"/>
        <item x="296"/>
        <item x="211"/>
        <item x="114"/>
        <item x="106"/>
        <item x="49"/>
        <item x="30"/>
        <item x="65"/>
        <item x="113"/>
        <item x="96"/>
        <item x="93"/>
        <item x="1"/>
        <item x="188"/>
        <item x="126"/>
        <item x="270"/>
        <item x="138"/>
        <item x="72"/>
        <item x="128"/>
        <item x="57"/>
        <item x="321"/>
        <item x="194"/>
        <item x="25"/>
        <item x="98"/>
        <item x="60"/>
        <item x="37"/>
        <item x="28"/>
        <item x="116"/>
        <item x="202"/>
        <item x="132"/>
        <item x="167"/>
        <item x="42"/>
        <item x="79"/>
        <item x="328"/>
        <item x="192"/>
        <item x="200"/>
        <item x="162"/>
        <item x="189"/>
        <item x="141"/>
        <item x="285"/>
        <item x="59"/>
        <item x="208"/>
        <item x="123"/>
        <item x="7"/>
        <item x="117"/>
        <item x="161"/>
        <item x="220"/>
        <item x="94"/>
        <item x="16"/>
        <item x="118"/>
        <item x="256"/>
        <item x="122"/>
        <item x="226"/>
        <item x="32"/>
        <item x="90"/>
        <item x="287"/>
        <item x="23"/>
        <item x="236"/>
        <item x="88"/>
        <item x="255"/>
        <item x="0"/>
        <item x="248"/>
        <item x="136"/>
        <item x="125"/>
        <item x="292"/>
        <item x="168"/>
        <item x="174"/>
        <item x="9"/>
        <item x="376"/>
        <item x="306"/>
        <item x="389"/>
        <item x="31"/>
        <item x="124"/>
        <item x="144"/>
        <item x="150"/>
        <item x="187"/>
        <item x="229"/>
        <item x="177"/>
        <item x="56"/>
        <item x="272"/>
        <item x="325"/>
        <item x="191"/>
        <item x="104"/>
        <item x="45"/>
        <item x="108"/>
        <item x="294"/>
        <item x="300"/>
        <item x="55"/>
        <item x="74"/>
        <item x="18"/>
        <item x="222"/>
        <item x="67"/>
        <item x="218"/>
        <item x="253"/>
        <item x="99"/>
        <item x="29"/>
        <item x="313"/>
        <item x="6"/>
        <item x="308"/>
        <item x="299"/>
        <item x="309"/>
        <item x="46"/>
        <item x="350"/>
        <item x="358"/>
        <item x="356"/>
        <item x="152"/>
        <item x="130"/>
        <item x="22"/>
        <item x="274"/>
        <item x="121"/>
        <item x="119"/>
        <item x="24"/>
        <item x="269"/>
        <item x="267"/>
        <item x="219"/>
        <item x="139"/>
        <item x="11"/>
        <item x="95"/>
        <item x="366"/>
        <item x="110"/>
        <item x="190"/>
        <item x="302"/>
        <item x="323"/>
        <item x="340"/>
        <item x="370"/>
        <item x="111"/>
        <item x="181"/>
        <item x="58"/>
        <item x="244"/>
        <item x="63"/>
        <item x="214"/>
        <item x="298"/>
        <item x="87"/>
        <item x="261"/>
        <item x="246"/>
        <item x="213"/>
        <item x="357"/>
        <item x="199"/>
        <item x="68"/>
        <item x="327"/>
        <item x="102"/>
        <item x="51"/>
        <item x="374"/>
        <item x="262"/>
        <item x="193"/>
        <item x="75"/>
        <item x="155"/>
        <item x="281"/>
        <item x="391"/>
        <item x="112"/>
        <item x="230"/>
        <item x="52"/>
        <item x="164"/>
        <item x="301"/>
        <item x="4"/>
        <item x="15"/>
        <item x="185"/>
        <item x="280"/>
        <item x="329"/>
        <item x="64"/>
        <item x="8"/>
        <item x="179"/>
        <item x="12"/>
        <item x="348"/>
        <item x="103"/>
        <item x="175"/>
        <item x="290"/>
        <item x="276"/>
        <item x="61"/>
        <item x="314"/>
        <item x="373"/>
        <item x="249"/>
        <item x="186"/>
        <item x="382"/>
        <item x="33"/>
        <item x="36"/>
        <item x="34"/>
        <item x="91"/>
        <item x="284"/>
        <item x="311"/>
        <item x="305"/>
        <item x="201"/>
        <item x="47"/>
        <item x="134"/>
        <item x="250"/>
        <item x="145"/>
        <item x="388"/>
        <item x="239"/>
        <item x="173"/>
        <item x="77"/>
        <item x="83"/>
        <item x="286"/>
        <item x="53"/>
        <item x="266"/>
        <item x="257"/>
        <item x="14"/>
        <item x="84"/>
        <item x="363"/>
        <item x="81"/>
        <item x="251"/>
        <item x="303"/>
        <item x="394"/>
        <item x="312"/>
        <item x="206"/>
        <item x="316"/>
        <item x="20"/>
        <item x="353"/>
        <item x="260"/>
        <item x="317"/>
        <item x="337"/>
        <item x="39"/>
        <item x="307"/>
        <item x="377"/>
        <item x="235"/>
        <item x="143"/>
        <item x="259"/>
        <item x="160"/>
        <item x="154"/>
        <item x="35"/>
        <item x="361"/>
        <item x="393"/>
        <item x="180"/>
        <item x="109"/>
        <item x="183"/>
        <item x="288"/>
        <item x="127"/>
        <item x="26"/>
        <item x="207"/>
        <item x="17"/>
        <item x="131"/>
        <item x="71"/>
        <item x="78"/>
        <item x="378"/>
        <item x="383"/>
        <item x="369"/>
        <item x="10"/>
        <item x="362"/>
        <item x="379"/>
        <item x="69"/>
        <item x="320"/>
        <item x="54"/>
        <item x="182"/>
        <item x="215"/>
        <item x="205"/>
        <item x="283"/>
        <item x="238"/>
        <item x="346"/>
        <item x="232"/>
        <item x="171"/>
        <item x="330"/>
        <item x="203"/>
        <item x="169"/>
        <item x="271"/>
        <item x="252"/>
        <item x="27"/>
        <item x="343"/>
        <item x="364"/>
        <item x="198"/>
        <item x="344"/>
        <item x="240"/>
        <item x="5"/>
        <item x="89"/>
        <item x="43"/>
        <item x="385"/>
        <item x="115"/>
        <item x="315"/>
        <item x="349"/>
        <item x="159"/>
        <item x="293"/>
        <item x="172"/>
        <item x="184"/>
        <item x="384"/>
        <item x="80"/>
        <item x="195"/>
        <item x="332"/>
        <item x="21"/>
        <item x="387"/>
        <item x="135"/>
        <item x="197"/>
        <item x="278"/>
        <item x="279"/>
        <item x="233"/>
        <item x="196"/>
        <item x="216"/>
        <item x="147"/>
        <item x="381"/>
        <item x="50"/>
        <item x="258"/>
        <item x="62"/>
        <item x="273"/>
        <item x="265"/>
        <item x="165"/>
        <item x="297"/>
        <item x="339"/>
        <item x="282"/>
        <item x="225"/>
        <item x="40"/>
        <item x="291"/>
        <item x="158"/>
        <item x="163"/>
        <item x="275"/>
        <item x="380"/>
        <item x="355"/>
        <item x="237"/>
        <item x="149"/>
        <item x="359"/>
        <item x="324"/>
        <item x="263"/>
        <item x="333"/>
        <item x="345"/>
        <item x="156"/>
        <item x="319"/>
        <item x="310"/>
        <item x="148"/>
        <item x="129"/>
        <item x="360"/>
        <item x="66"/>
        <item x="166"/>
        <item x="390"/>
        <item x="254"/>
        <item x="19"/>
        <item x="326"/>
        <item x="331"/>
        <item x="204"/>
        <item x="367"/>
        <item x="392"/>
        <item x="368"/>
        <item x="372"/>
        <item x="151"/>
        <item x="322"/>
        <item x="153"/>
        <item x="245"/>
        <item x="338"/>
        <item x="170"/>
        <item x="146"/>
        <item x="85"/>
        <item x="342"/>
        <item x="210"/>
        <item x="13"/>
        <item x="354"/>
        <item x="352"/>
        <item x="371"/>
        <item x="176"/>
        <item x="264"/>
        <item x="347"/>
        <item x="386"/>
        <item x="336"/>
        <item x="247"/>
        <item x="318"/>
        <item x="243"/>
        <item x="234"/>
        <item x="178"/>
        <item x="241"/>
        <item x="335"/>
        <item x="334"/>
        <item x="231"/>
        <item x="351"/>
        <item x="365"/>
        <item x="242"/>
        <item x="341"/>
        <item x="375"/>
        <item x="223"/>
      </items>
    </pivotField>
    <pivotField showAll="0"/>
    <pivotField dataField="1" showAll="0" defaultSubtotal="0">
      <items count="395">
        <item x="44"/>
        <item x="101"/>
        <item x="217"/>
        <item x="41"/>
        <item x="227"/>
        <item x="97"/>
        <item x="105"/>
        <item x="133"/>
        <item x="221"/>
        <item x="140"/>
        <item x="224"/>
        <item x="70"/>
        <item x="120"/>
        <item x="3"/>
        <item x="38"/>
        <item x="137"/>
        <item x="228"/>
        <item x="268"/>
        <item x="86"/>
        <item x="82"/>
        <item x="142"/>
        <item x="209"/>
        <item x="92"/>
        <item x="48"/>
        <item x="212"/>
        <item x="107"/>
        <item x="157"/>
        <item x="211"/>
        <item x="76"/>
        <item x="277"/>
        <item x="2"/>
        <item x="114"/>
        <item x="106"/>
        <item x="49"/>
        <item x="289"/>
        <item x="30"/>
        <item x="304"/>
        <item x="65"/>
        <item x="73"/>
        <item x="100"/>
        <item x="296"/>
        <item x="295"/>
        <item x="93"/>
        <item x="138"/>
        <item x="57"/>
        <item x="321"/>
        <item x="113"/>
        <item x="96"/>
        <item x="98"/>
        <item x="116"/>
        <item x="126"/>
        <item x="202"/>
        <item x="167"/>
        <item x="270"/>
        <item x="42"/>
        <item x="72"/>
        <item x="128"/>
        <item x="192"/>
        <item x="189"/>
        <item x="194"/>
        <item x="25"/>
        <item x="208"/>
        <item x="60"/>
        <item x="1"/>
        <item x="123"/>
        <item x="117"/>
        <item x="188"/>
        <item x="220"/>
        <item x="94"/>
        <item x="37"/>
        <item x="16"/>
        <item x="132"/>
        <item x="32"/>
        <item x="236"/>
        <item x="88"/>
        <item x="328"/>
        <item x="200"/>
        <item x="168"/>
        <item x="174"/>
        <item x="59"/>
        <item x="376"/>
        <item x="389"/>
        <item x="150"/>
        <item x="229"/>
        <item x="161"/>
        <item x="177"/>
        <item x="325"/>
        <item x="191"/>
        <item x="28"/>
        <item x="294"/>
        <item x="118"/>
        <item x="18"/>
        <item x="222"/>
        <item x="90"/>
        <item x="253"/>
        <item x="79"/>
        <item x="248"/>
        <item x="6"/>
        <item x="125"/>
        <item x="299"/>
        <item x="309"/>
        <item x="46"/>
        <item x="162"/>
        <item x="141"/>
        <item x="358"/>
        <item x="152"/>
        <item x="130"/>
        <item x="121"/>
        <item x="119"/>
        <item x="269"/>
        <item x="306"/>
        <item x="219"/>
        <item x="11"/>
        <item x="31"/>
        <item x="366"/>
        <item x="110"/>
        <item x="124"/>
        <item x="190"/>
        <item x="302"/>
        <item x="370"/>
        <item x="111"/>
        <item x="272"/>
        <item x="63"/>
        <item x="104"/>
        <item x="214"/>
        <item x="298"/>
        <item x="45"/>
        <item x="108"/>
        <item x="300"/>
        <item x="256"/>
        <item x="246"/>
        <item x="213"/>
        <item x="357"/>
        <item x="199"/>
        <item x="68"/>
        <item x="327"/>
        <item x="102"/>
        <item x="374"/>
        <item x="193"/>
        <item x="75"/>
        <item x="287"/>
        <item x="23"/>
        <item x="29"/>
        <item x="308"/>
        <item x="112"/>
        <item x="350"/>
        <item x="164"/>
        <item x="356"/>
        <item x="9"/>
        <item x="274"/>
        <item x="15"/>
        <item x="24"/>
        <item x="185"/>
        <item x="280"/>
        <item x="12"/>
        <item x="144"/>
        <item x="175"/>
        <item x="323"/>
        <item x="61"/>
        <item x="285"/>
        <item x="373"/>
        <item x="36"/>
        <item x="34"/>
        <item x="201"/>
        <item x="47"/>
        <item x="55"/>
        <item x="74"/>
        <item x="7"/>
        <item x="145"/>
        <item x="388"/>
        <item x="239"/>
        <item x="67"/>
        <item x="51"/>
        <item x="218"/>
        <item x="173"/>
        <item x="77"/>
        <item x="83"/>
        <item x="286"/>
        <item x="53"/>
        <item x="266"/>
        <item x="391"/>
        <item x="84"/>
        <item x="230"/>
        <item x="81"/>
        <item x="301"/>
        <item x="312"/>
        <item x="206"/>
        <item x="20"/>
        <item x="4"/>
        <item x="122"/>
        <item x="226"/>
        <item x="260"/>
        <item x="317"/>
        <item x="22"/>
        <item x="267"/>
        <item x="307"/>
        <item x="255"/>
        <item x="0"/>
        <item x="143"/>
        <item x="259"/>
        <item x="160"/>
        <item x="290"/>
        <item x="276"/>
        <item x="340"/>
        <item x="109"/>
        <item x="292"/>
        <item x="382"/>
        <item x="91"/>
        <item x="284"/>
        <item x="311"/>
        <item x="134"/>
        <item x="78"/>
        <item x="187"/>
        <item x="378"/>
        <item x="369"/>
        <item x="10"/>
        <item x="56"/>
        <item x="362"/>
        <item x="205"/>
        <item x="238"/>
        <item x="257"/>
        <item x="14"/>
        <item x="281"/>
        <item x="171"/>
        <item x="203"/>
        <item x="169"/>
        <item x="363"/>
        <item x="251"/>
        <item x="271"/>
        <item x="52"/>
        <item x="27"/>
        <item x="337"/>
        <item x="240"/>
        <item x="39"/>
        <item x="99"/>
        <item x="5"/>
        <item x="64"/>
        <item x="313"/>
        <item x="385"/>
        <item x="315"/>
        <item x="103"/>
        <item x="159"/>
        <item x="393"/>
        <item x="172"/>
        <item x="314"/>
        <item x="184"/>
        <item x="384"/>
        <item x="127"/>
        <item x="249"/>
        <item x="207"/>
        <item x="17"/>
        <item x="387"/>
        <item x="33"/>
        <item x="135"/>
        <item x="95"/>
        <item x="305"/>
        <item x="71"/>
        <item x="250"/>
        <item x="233"/>
        <item x="216"/>
        <item x="54"/>
        <item x="147"/>
        <item x="215"/>
        <item x="346"/>
        <item x="258"/>
        <item x="87"/>
        <item x="232"/>
        <item x="330"/>
        <item x="165"/>
        <item x="261"/>
        <item x="282"/>
        <item x="225"/>
        <item x="252"/>
        <item x="343"/>
        <item x="344"/>
        <item x="158"/>
        <item x="163"/>
        <item x="353"/>
        <item x="136"/>
        <item x="380"/>
        <item x="262"/>
        <item x="155"/>
        <item x="359"/>
        <item x="377"/>
        <item x="324"/>
        <item x="89"/>
        <item x="263"/>
        <item x="235"/>
        <item x="333"/>
        <item x="43"/>
        <item x="345"/>
        <item x="35"/>
        <item x="293"/>
        <item x="310"/>
        <item x="288"/>
        <item x="26"/>
        <item x="166"/>
        <item x="390"/>
        <item x="21"/>
        <item x="329"/>
        <item x="254"/>
        <item x="19"/>
        <item x="8"/>
        <item x="179"/>
        <item x="197"/>
        <item x="279"/>
        <item x="368"/>
        <item x="151"/>
        <item x="322"/>
        <item x="153"/>
        <item x="381"/>
        <item x="320"/>
        <item x="245"/>
        <item x="50"/>
        <item x="283"/>
        <item x="62"/>
        <item x="265"/>
        <item x="297"/>
        <item x="339"/>
        <item x="291"/>
        <item x="364"/>
        <item x="275"/>
        <item x="85"/>
        <item x="355"/>
        <item x="237"/>
        <item x="149"/>
        <item x="13"/>
        <item x="354"/>
        <item x="156"/>
        <item x="319"/>
        <item x="371"/>
        <item x="129"/>
        <item x="360"/>
        <item x="303"/>
        <item x="394"/>
        <item x="139"/>
        <item x="66"/>
        <item x="80"/>
        <item x="195"/>
        <item x="326"/>
        <item x="331"/>
        <item x="176"/>
        <item x="181"/>
        <item x="204"/>
        <item x="58"/>
        <item x="244"/>
        <item x="386"/>
        <item x="336"/>
        <item x="361"/>
        <item x="372"/>
        <item x="180"/>
        <item x="196"/>
        <item x="183"/>
        <item x="338"/>
        <item x="131"/>
        <item x="273"/>
        <item x="247"/>
        <item x="318"/>
        <item x="243"/>
        <item x="146"/>
        <item x="234"/>
        <item x="178"/>
        <item x="241"/>
        <item x="383"/>
        <item x="335"/>
        <item x="40"/>
        <item x="342"/>
        <item x="210"/>
        <item x="379"/>
        <item x="69"/>
        <item x="182"/>
        <item x="352"/>
        <item x="334"/>
        <item x="231"/>
        <item x="148"/>
        <item x="198"/>
        <item x="348"/>
        <item x="242"/>
        <item x="341"/>
        <item x="264"/>
        <item x="115"/>
        <item x="186"/>
        <item x="367"/>
        <item x="392"/>
        <item x="332"/>
        <item x="170"/>
        <item x="278"/>
        <item x="316"/>
        <item x="375"/>
        <item x="351"/>
        <item x="154"/>
        <item x="365"/>
        <item x="347"/>
        <item x="349"/>
        <item x="223"/>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4">
    <i>
      <x/>
    </i>
    <i i="1">
      <x v="1"/>
    </i>
    <i i="2">
      <x v="2"/>
    </i>
    <i i="3">
      <x v="3"/>
    </i>
  </colItems>
  <dataFields count="4">
    <dataField name="SLP - NA " fld="41" baseField="0" baseItem="0"/>
    <dataField name=" SLP - SA " fld="44" baseField="0" baseItem="0"/>
    <dataField name="SLP - SA cat" fld="47" baseField="1" baseItem="0"/>
    <dataField name=" SLP - SA cat t.10 " fld="49" baseField="1" baseItem="0"/>
  </dataFields>
  <formats count="14">
    <format dxfId="41">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5">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1">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0">
      <pivotArea dataOnly="0" labelOnly="1" fieldPosition="0">
        <references count="1">
          <reference field="1" count="2">
            <x v="400"/>
            <x v="401"/>
          </reference>
        </references>
      </pivotArea>
    </format>
    <format dxfId="29">
      <pivotArea dataOnly="0" labelOnly="1" grandRow="1" outline="0" fieldPosition="0"/>
    </format>
    <format dxfId="28">
      <pivotArea dataOnly="0" labelOnly="1" outline="0" fieldPosition="0">
        <references count="1">
          <reference field="4294967294" count="4">
            <x v="0"/>
            <x v="1"/>
            <x v="2"/>
            <x v="3"/>
          </reference>
        </references>
      </pivotArea>
    </format>
  </formats>
  <chartFormats count="8">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 chart="16" format="12" series="1">
      <pivotArea type="data" outline="0" fieldPosition="0">
        <references count="1">
          <reference field="4294967294" count="1" selected="0">
            <x v="0"/>
          </reference>
        </references>
      </pivotArea>
    </chartFormat>
    <chartFormat chart="16" format="13" series="1">
      <pivotArea type="data" outline="0" fieldPosition="0">
        <references count="1">
          <reference field="4294967294" count="1" selected="0">
            <x v="1"/>
          </reference>
        </references>
      </pivotArea>
    </chartFormat>
    <chartFormat chart="16" format="14" series="1">
      <pivotArea type="data" outline="0" fieldPosition="0">
        <references count="1">
          <reference field="4294967294" count="1" selected="0">
            <x v="2"/>
          </reference>
        </references>
      </pivotArea>
    </chartFormat>
    <chartFormat chart="16"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E5" firstHeaderRow="0" firstDataRow="1" firstDataCol="1"/>
  <pivotFields count="154">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dataField="1" numFmtId="9" showAll="0" defaultSubtotal="0"/>
    <pivotField numFmtId="9" showAll="0"/>
    <pivotField numFmtId="9" showAll="0"/>
    <pivotField dataField="1" numFmtId="9" showAll="0" defaultSubtotal="0"/>
    <pivotField showAll="0"/>
    <pivotField showAll="0"/>
    <pivotField dataField="1" showAll="0" defaultSubtotal="0">
      <items count="24">
        <item x="11"/>
        <item x="19"/>
        <item x="0"/>
        <item x="1"/>
        <item x="9"/>
        <item x="3"/>
        <item x="12"/>
        <item x="5"/>
        <item x="8"/>
        <item x="2"/>
        <item x="23"/>
        <item x="15"/>
        <item x="4"/>
        <item x="10"/>
        <item x="6"/>
        <item x="21"/>
        <item x="13"/>
        <item x="17"/>
        <item x="14"/>
        <item x="18"/>
        <item x="16"/>
        <item x="20"/>
        <item x="7"/>
        <item x="22"/>
      </items>
    </pivotField>
    <pivotField showAll="0"/>
    <pivotField dataField="1" showAll="0" defaultSubtotal="0">
      <items count="16">
        <item x="6"/>
        <item x="1"/>
        <item x="0"/>
        <item x="11"/>
        <item x="2"/>
        <item x="3"/>
        <item x="4"/>
        <item x="7"/>
        <item x="8"/>
        <item x="9"/>
        <item x="15"/>
        <item x="5"/>
        <item x="10"/>
        <item x="13"/>
        <item x="12"/>
        <item x="14"/>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4">
    <i>
      <x/>
    </i>
    <i i="1">
      <x v="1"/>
    </i>
    <i i="2">
      <x v="2"/>
    </i>
    <i i="3">
      <x v="3"/>
    </i>
  </colItems>
  <dataFields count="4">
    <dataField name="CERT - NA" fld="63" baseField="0" baseItem="0"/>
    <dataField name="CERT - SA " fld="66" baseField="0" baseItem="0"/>
    <dataField name="CERT - SA cat " fld="69" baseField="1" baseItem="7"/>
    <dataField name="CERT - SA cat t.10 " fld="71" baseField="1" baseItem="7"/>
  </dataFields>
  <formats count="14">
    <format dxfId="27">
      <pivotArea type="all" dataOnly="0" outline="0" fieldPosition="0"/>
    </format>
    <format dxfId="26">
      <pivotArea outline="0" collapsedLevelsAreSubtotals="1" fieldPosition="0"/>
    </format>
    <format dxfId="25">
      <pivotArea field="1" type="button" dataOnly="0" labelOnly="1" outline="0" axis="axisRow" fieldPosition="0"/>
    </format>
    <format dxfId="2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7">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6">
      <pivotArea dataOnly="0" labelOnly="1" fieldPosition="0">
        <references count="1">
          <reference field="1" count="2">
            <x v="400"/>
            <x v="401"/>
          </reference>
        </references>
      </pivotArea>
    </format>
    <format dxfId="15">
      <pivotArea dataOnly="0" labelOnly="1" grandRow="1" outline="0" fieldPosition="0"/>
    </format>
    <format dxfId="14">
      <pivotArea dataOnly="0" labelOnly="1" outline="0" fieldPosition="0">
        <references count="1">
          <reference field="4294967294" count="4">
            <x v="0"/>
            <x v="1"/>
            <x v="2"/>
            <x v="3"/>
          </reference>
        </references>
      </pivotArea>
    </format>
  </formats>
  <chartFormats count="12">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 chart="6" format="15" series="1">
      <pivotArea type="data" outline="0" fieldPosition="0">
        <references count="1">
          <reference field="4294967294" count="1" selected="0">
            <x v="3"/>
          </reference>
        </references>
      </pivotArea>
    </chartFormat>
    <chartFormat chart="8" format="20" series="1">
      <pivotArea type="data" outline="0" fieldPosition="0">
        <references count="1">
          <reference field="4294967294" count="1" selected="0">
            <x v="0"/>
          </reference>
        </references>
      </pivotArea>
    </chartFormat>
    <chartFormat chart="8" format="21" series="1">
      <pivotArea type="data" outline="0" fieldPosition="0">
        <references count="1">
          <reference field="4294967294" count="1" selected="0">
            <x v="1"/>
          </reference>
        </references>
      </pivotArea>
    </chartFormat>
    <chartFormat chart="8" format="22" series="1">
      <pivotArea type="data" outline="0" fieldPosition="0">
        <references count="1">
          <reference field="4294967294" count="1" selected="0">
            <x v="2"/>
          </reference>
        </references>
      </pivotArea>
    </chartFormat>
    <chartFormat chart="8" format="2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E5" firstHeaderRow="0" firstDataRow="1" firstDataCol="1"/>
  <pivotFields count="154">
    <pivotField showAll="0"/>
    <pivotField axis="axisRow" showAll="0">
      <items count="403">
        <item h="1" x="7"/>
        <item h="1" x="212"/>
        <item h="1" x="264"/>
        <item h="1" x="265"/>
        <item h="1" x="91"/>
        <item h="1" x="328"/>
        <item h="1" x="389"/>
        <item h="1" x="0"/>
        <item h="1" x="266"/>
        <item h="1" x="1"/>
        <item h="1" x="343"/>
        <item h="1" x="146"/>
        <item h="1" x="286"/>
        <item h="1" x="83"/>
        <item h="1" x="67"/>
        <item h="1" x="180"/>
        <item h="1" x="224"/>
        <item h="1" x="8"/>
        <item h="1" x="9"/>
        <item h="1" x="101"/>
        <item h="1" x="225"/>
        <item h="1" x="213"/>
        <item h="1" x="41"/>
        <item h="1" x="254"/>
        <item h="1" x="362"/>
        <item h="1" x="68"/>
        <item h="1" x="255"/>
        <item h="1" x="78"/>
        <item h="1" x="58"/>
        <item h="1" x="92"/>
        <item h="1" x="42"/>
        <item h="1" x="84"/>
        <item h="1" x="2"/>
        <item h="1" x="196"/>
        <item h="1" x="344"/>
        <item h="1" x="390"/>
        <item h="1" x="3"/>
        <item h="1" x="79"/>
        <item h="1" x="69"/>
        <item h="1" x="287"/>
        <item h="1" x="197"/>
        <item h="1" x="310"/>
        <item h="1" x="214"/>
        <item h="1" x="189"/>
        <item h="1" x="10"/>
        <item h="1" x="181"/>
        <item h="1" x="232"/>
        <item h="1" x="102"/>
        <item h="1" x="85"/>
        <item h="1" x="345"/>
        <item h="1" x="118"/>
        <item h="1" x="288"/>
        <item h="1" x="103"/>
        <item h="1" x="289"/>
        <item h="1" x="198"/>
        <item h="1" x="22"/>
        <item h="1" x="233"/>
        <item h="1" x="346"/>
        <item h="1" x="93"/>
        <item h="1" x="290"/>
        <item h="1" x="215"/>
        <item h="1" x="329"/>
        <item h="1" x="199"/>
        <item h="1" x="11"/>
        <item h="1" x="12"/>
        <item h="1" x="311"/>
        <item h="1" x="13"/>
        <item h="1" x="23"/>
        <item h="1" x="200"/>
        <item h="1" x="163"/>
        <item h="1" x="291"/>
        <item h="1" x="145"/>
        <item h="1" x="373"/>
        <item h="1" x="164"/>
        <item h="1" x="43"/>
        <item h="1" x="14"/>
        <item h="1" x="15"/>
        <item h="1" x="347"/>
        <item h="1" x="104"/>
        <item h="1" x="348"/>
        <item h="1" x="312"/>
        <item h="1" x="267"/>
        <item h="1" x="313"/>
        <item h="1" x="256"/>
        <item h="1" x="94"/>
        <item h="1" x="226"/>
        <item h="1" x="216"/>
        <item h="1" x="24"/>
        <item h="1" x="172"/>
        <item h="1" x="165"/>
        <item h="1" x="305"/>
        <item h="1" x="44"/>
        <item h="1" x="217"/>
        <item h="1" x="292"/>
        <item h="1" x="105"/>
        <item h="1" x="16"/>
        <item h="1" x="70"/>
        <item h="1" x="281"/>
        <item h="1" x="45"/>
        <item h="1" x="314"/>
        <item h="1" x="282"/>
        <item h="1" x="391"/>
        <item h="1" x="293"/>
        <item h="1" x="218"/>
        <item h="1" x="294"/>
        <item h="1" x="201"/>
        <item h="1" x="219"/>
        <item h="1" x="330"/>
        <item h="1" x="128"/>
        <item h="1" x="59"/>
        <item h="1" x="71"/>
        <item h="1" x="86"/>
        <item h="1" x="46"/>
        <item h="1" x="202"/>
        <item h="1" x="227"/>
        <item h="1" x="228"/>
        <item h="1" x="166"/>
        <item h="1" x="106"/>
        <item h="1" x="331"/>
        <item h="1" x="107"/>
        <item h="1" x="234"/>
        <item h="1" x="257"/>
        <item h="1" x="80"/>
        <item h="1" x="332"/>
        <item h="1" x="333"/>
        <item h="1" x="315"/>
        <item h="1" x="349"/>
        <item h="1" x="87"/>
        <item h="1" x="295"/>
        <item h="1" x="25"/>
        <item h="1" x="95"/>
        <item h="1" x="88"/>
        <item h="1" x="268"/>
        <item h="1" x="296"/>
        <item h="1" x="363"/>
        <item h="1" x="144"/>
        <item h="1" x="334"/>
        <item h="1" x="350"/>
        <item h="1" x="129"/>
        <item h="1" x="203"/>
        <item h="1" x="351"/>
        <item h="1" x="364"/>
        <item h="1" x="335"/>
        <item h="1" x="72"/>
        <item h="1" x="119"/>
        <item h="1" x="47"/>
        <item h="1" x="235"/>
        <item h="1" x="81"/>
        <item h="1" x="316"/>
        <item x="182"/>
        <item h="1" x="236"/>
        <item h="1" x="237"/>
        <item h="1" x="108"/>
        <item h="1" x="238"/>
        <item h="1" x="173"/>
        <item h="1" x="60"/>
        <item h="1" x="258"/>
        <item h="1" x="35"/>
        <item h="1" x="374"/>
        <item h="1" x="269"/>
        <item h="1" x="147"/>
        <item h="1" x="392"/>
        <item h="1" x="174"/>
        <item h="1" x="239"/>
        <item h="1" x="365"/>
        <item h="1" x="148"/>
        <item h="1" x="26"/>
        <item h="1" x="366"/>
        <item h="1" x="375"/>
        <item h="1" x="240"/>
        <item h="1" x="167"/>
        <item h="1" x="149"/>
        <item h="1" x="61"/>
        <item h="1" x="109"/>
        <item h="1" x="352"/>
        <item h="1" x="336"/>
        <item h="1" x="270"/>
        <item h="1" x="220"/>
        <item h="1" x="376"/>
        <item h="1" x="204"/>
        <item h="1" x="175"/>
        <item h="1" x="241"/>
        <item h="1" x="183"/>
        <item h="1" x="110"/>
        <item h="1" x="393"/>
        <item h="1" x="221"/>
        <item h="1" x="337"/>
        <item h="1" x="190"/>
        <item h="1" x="191"/>
        <item h="1" x="168"/>
        <item h="1" x="96"/>
        <item h="1" x="111"/>
        <item h="1" x="120"/>
        <item h="1" x="377"/>
        <item h="1" x="27"/>
        <item h="1" x="353"/>
        <item h="1" x="394"/>
        <item h="1" x="378"/>
        <item h="1" x="150"/>
        <item h="1" x="242"/>
        <item h="1" x="48"/>
        <item h="1" x="112"/>
        <item h="1" x="395"/>
        <item h="1" x="73"/>
        <item h="1" x="317"/>
        <item h="1" x="36"/>
        <item h="1" x="28"/>
        <item h="1" x="338"/>
        <item h="1" x="379"/>
        <item h="1" x="396"/>
        <item h="1" x="176"/>
        <item h="1" x="169"/>
        <item h="1" x="397"/>
        <item h="1" x="151"/>
        <item h="1" x="37"/>
        <item h="1" x="318"/>
        <item h="1" x="38"/>
        <item h="1" x="89"/>
        <item h="1" x="130"/>
        <item h="1" x="49"/>
        <item h="1" x="152"/>
        <item h="1" x="243"/>
        <item h="1" x="380"/>
        <item h="1" x="29"/>
        <item h="1" x="153"/>
        <item h="1" x="381"/>
        <item h="1" x="184"/>
        <item h="1" x="192"/>
        <item h="1" x="398"/>
        <item h="1" x="244"/>
        <item h="1" x="143"/>
        <item h="1" x="17"/>
        <item h="1" x="30"/>
        <item h="1" x="245"/>
        <item h="1" x="113"/>
        <item h="1" x="114"/>
        <item h="1" x="297"/>
        <item h="1" x="205"/>
        <item h="1" x="222"/>
        <item h="1" x="137"/>
        <item h="1" x="185"/>
        <item h="1" x="339"/>
        <item h="1" x="4"/>
        <item h="1" x="154"/>
        <item h="1" x="121"/>
        <item h="1" x="206"/>
        <item h="1" x="246"/>
        <item h="1" x="115"/>
        <item h="1" x="122"/>
        <item h="1" x="116"/>
        <item h="1" x="319"/>
        <item h="1" x="18"/>
        <item h="1" x="31"/>
        <item h="1" x="306"/>
        <item h="1" x="247"/>
        <item h="1" x="320"/>
        <item h="1" x="155"/>
        <item h="1" x="307"/>
        <item h="1" x="50"/>
        <item h="1" x="271"/>
        <item h="1" x="97"/>
        <item h="1" x="321"/>
        <item h="1" x="123"/>
        <item h="1" x="298"/>
        <item h="1" x="62"/>
        <item h="1" x="131"/>
        <item h="1" x="142"/>
        <item h="1" x="367"/>
        <item h="1" x="382"/>
        <item h="1" x="51"/>
        <item h="1" x="399"/>
        <item h="1" x="340"/>
        <item h="1" x="156"/>
        <item h="1" x="124"/>
        <item h="1" x="132"/>
        <item h="1" x="74"/>
        <item h="1" x="272"/>
        <item h="1" x="299"/>
        <item h="1" x="248"/>
        <item h="1" x="90"/>
        <item h="1" x="383"/>
        <item h="1" x="273"/>
        <item h="1" x="133"/>
        <item h="1" x="75"/>
        <item h="1" x="5"/>
        <item h="1" x="193"/>
        <item h="1" x="157"/>
        <item h="1" x="322"/>
        <item h="1" x="384"/>
        <item h="1" x="63"/>
        <item h="1" x="354"/>
        <item h="1" x="158"/>
        <item h="1" x="207"/>
        <item h="1" x="259"/>
        <item h="1" x="355"/>
        <item h="1" x="356"/>
        <item h="1" x="134"/>
        <item h="1" x="52"/>
        <item h="1" x="385"/>
        <item h="1" x="274"/>
        <item h="1" x="275"/>
        <item h="1" x="170"/>
        <item h="1" x="357"/>
        <item h="1" x="208"/>
        <item h="1" x="53"/>
        <item h="1" x="249"/>
        <item h="1" x="171"/>
        <item h="1" x="300"/>
        <item h="1" x="98"/>
        <item h="1" x="39"/>
        <item h="1" x="159"/>
        <item h="1" x="229"/>
        <item h="1" x="135"/>
        <item h="1" x="194"/>
        <item h="1" x="283"/>
        <item h="1" x="230"/>
        <item h="1" x="260"/>
        <item h="1" x="276"/>
        <item h="1" x="368"/>
        <item h="1" x="400"/>
        <item h="1" x="32"/>
        <item h="1" x="209"/>
        <item h="1" x="358"/>
        <item h="1" x="323"/>
        <item h="1" x="386"/>
        <item h="1" x="301"/>
        <item h="1" x="250"/>
        <item h="1" x="177"/>
        <item h="1" x="261"/>
        <item h="1" x="82"/>
        <item h="1" x="308"/>
        <item h="1" x="186"/>
        <item h="1" x="33"/>
        <item h="1" x="19"/>
        <item h="1" x="302"/>
        <item h="1" x="277"/>
        <item h="1" x="369"/>
        <item h="1" x="278"/>
        <item h="1" x="341"/>
        <item h="1" x="284"/>
        <item h="1" x="359"/>
        <item h="1" x="99"/>
        <item h="1" x="76"/>
        <item h="1" x="279"/>
        <item h="1" x="280"/>
        <item h="1" x="160"/>
        <item h="1" x="64"/>
        <item h="1" x="210"/>
        <item h="1" x="285"/>
        <item h="1" x="262"/>
        <item h="1" x="34"/>
        <item h="1" x="324"/>
        <item h="1" x="223"/>
        <item h="1" x="401"/>
        <item h="1" x="136"/>
        <item h="1" x="65"/>
        <item h="1" x="325"/>
        <item h="1" x="161"/>
        <item h="1" x="141"/>
        <item h="1" x="360"/>
        <item h="1" x="309"/>
        <item h="1" x="370"/>
        <item h="1" x="6"/>
        <item h="1" x="20"/>
        <item h="1" x="187"/>
        <item h="1" x="231"/>
        <item h="1" x="326"/>
        <item h="1" x="125"/>
        <item h="1" x="195"/>
        <item h="1" x="100"/>
        <item h="1" x="188"/>
        <item h="1" x="126"/>
        <item h="1" x="54"/>
        <item h="1" x="251"/>
        <item h="1" x="117"/>
        <item h="1" x="162"/>
        <item h="1" x="371"/>
        <item h="1" x="342"/>
        <item h="1" x="361"/>
        <item h="1" x="178"/>
        <item h="1" x="66"/>
        <item h="1" x="303"/>
        <item h="1" x="140"/>
        <item h="1" x="127"/>
        <item h="1" x="179"/>
        <item h="1" x="139"/>
        <item h="1" x="372"/>
        <item h="1" x="138"/>
        <item h="1" x="77"/>
        <item h="1" x="252"/>
        <item h="1" x="387"/>
        <item h="1" x="388"/>
        <item h="1" x="253"/>
        <item h="1" x="55"/>
        <item h="1" x="263"/>
        <item h="1" x="211"/>
        <item h="1" x="21"/>
        <item h="1" x="40"/>
        <item h="1" x="56"/>
        <item h="1" x="304"/>
        <item h="1" x="327"/>
        <item h="1" x="57"/>
        <item t="default"/>
      </items>
    </pivotField>
    <pivotField showAll="0"/>
    <pivotField showAll="0"/>
    <pivotField showAll="0"/>
    <pivotField showAll="0">
      <items count="8">
        <item x="4"/>
        <item x="0"/>
        <item x="1"/>
        <item x="2"/>
        <item x="5"/>
        <item x="6"/>
        <item x="3"/>
        <item t="default"/>
      </items>
    </pivotField>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numFmtId="9" showAll="0" defaultSubtotal="0"/>
    <pivotField numFmtId="9" showAll="0"/>
    <pivotField numFmtId="9" showAll="0"/>
    <pivotField numFmtId="9" showAll="0" defaultSubtotal="0"/>
    <pivotField showAll="0"/>
    <pivotField showAll="0"/>
    <pivotField showAll="0" defaultSubtotal="0"/>
    <pivotField showAll="0"/>
    <pivotField showAll="0" defaultSubtotal="0"/>
    <pivotField showAll="0"/>
    <pivotField showAll="0"/>
    <pivotField showAll="0" defaultSubtotal="0"/>
    <pivotField showAll="0"/>
    <pivotField showAll="0"/>
    <pivotField showAll="0" defaultSubtotal="0"/>
    <pivotField showAll="0"/>
    <pivotField showAll="0"/>
    <pivotField showAll="0" defaultSubtotal="0"/>
    <pivotField showAll="0"/>
    <pivotField showAll="0" defaultSubtotal="0"/>
    <pivotField numFmtId="9" showAll="0"/>
    <pivotField numFmtId="9" showAll="0"/>
    <pivotField dataField="1" numFmtId="9" showAll="0" defaultSubtotal="0"/>
    <pivotField numFmtId="9" showAll="0"/>
    <pivotField numFmtId="9" showAll="0"/>
    <pivotField dataField="1" numFmtId="9" showAll="0" defaultSubtotal="0"/>
    <pivotField showAll="0"/>
    <pivotField showAll="0"/>
    <pivotField dataField="1" showAll="0" defaultSubtotal="0">
      <items count="395">
        <item x="44"/>
        <item x="217"/>
        <item x="98"/>
        <item x="221"/>
        <item x="220"/>
        <item x="107"/>
        <item x="2"/>
        <item x="102"/>
        <item x="101"/>
        <item x="224"/>
        <item x="6"/>
        <item x="0"/>
        <item x="202"/>
        <item x="41"/>
        <item x="30"/>
        <item x="321"/>
        <item x="84"/>
        <item x="138"/>
        <item x="218"/>
        <item x="69"/>
        <item x="93"/>
        <item x="211"/>
        <item x="83"/>
        <item x="46"/>
        <item x="76"/>
        <item x="227"/>
        <item x="141"/>
        <item x="277"/>
        <item x="4"/>
        <item x="328"/>
        <item x="168"/>
        <item x="94"/>
        <item x="287"/>
        <item x="87"/>
        <item x="356"/>
        <item x="3"/>
        <item x="97"/>
        <item x="48"/>
        <item x="67"/>
        <item x="143"/>
        <item x="304"/>
        <item x="199"/>
        <item x="256"/>
        <item x="274"/>
        <item x="236"/>
        <item x="22"/>
        <item x="313"/>
        <item x="31"/>
        <item x="309"/>
        <item x="65"/>
        <item x="121"/>
        <item x="194"/>
        <item x="59"/>
        <item x="189"/>
        <item x="222"/>
        <item x="200"/>
        <item x="209"/>
        <item x="289"/>
        <item x="37"/>
        <item x="99"/>
        <item x="253"/>
        <item x="127"/>
        <item x="292"/>
        <item x="106"/>
        <item x="129"/>
        <item x="91"/>
        <item x="15"/>
        <item x="188"/>
        <item x="57"/>
        <item x="302"/>
        <item x="389"/>
        <item x="295"/>
        <item x="228"/>
        <item x="134"/>
        <item x="32"/>
        <item x="212"/>
        <item x="232"/>
        <item x="319"/>
        <item x="165"/>
        <item x="219"/>
        <item x="12"/>
        <item x="73"/>
        <item x="248"/>
        <item x="377"/>
        <item x="16"/>
        <item x="139"/>
        <item x="177"/>
        <item x="89"/>
        <item x="114"/>
        <item x="192"/>
        <item x="306"/>
        <item x="63"/>
        <item x="146"/>
        <item x="140"/>
        <item x="1"/>
        <item x="26"/>
        <item x="74"/>
        <item x="246"/>
        <item x="90"/>
        <item x="104"/>
        <item x="64"/>
        <item x="229"/>
        <item x="300"/>
        <item x="299"/>
        <item x="268"/>
        <item x="105"/>
        <item x="29"/>
        <item x="38"/>
        <item x="45"/>
        <item x="49"/>
        <item x="387"/>
        <item x="126"/>
        <item x="120"/>
        <item x="230"/>
        <item x="296"/>
        <item x="235"/>
        <item x="137"/>
        <item x="285"/>
        <item x="40"/>
        <item x="320"/>
        <item x="96"/>
        <item x="291"/>
        <item x="269"/>
        <item x="115"/>
        <item x="60"/>
        <item x="206"/>
        <item x="25"/>
        <item x="193"/>
        <item x="111"/>
        <item x="95"/>
        <item x="323"/>
        <item x="164"/>
        <item x="162"/>
        <item x="308"/>
        <item x="238"/>
        <item x="374"/>
        <item x="330"/>
        <item x="42"/>
        <item x="10"/>
        <item x="255"/>
        <item x="215"/>
        <item x="327"/>
        <item x="117"/>
        <item x="7"/>
        <item x="208"/>
        <item x="112"/>
        <item x="325"/>
        <item x="72"/>
        <item x="214"/>
        <item x="329"/>
        <item x="303"/>
        <item x="33"/>
        <item x="181"/>
        <item x="294"/>
        <item x="358"/>
        <item x="145"/>
        <item x="56"/>
        <item x="39"/>
        <item x="317"/>
        <item x="18"/>
        <item x="203"/>
        <item x="23"/>
        <item x="68"/>
        <item x="184"/>
        <item x="213"/>
        <item x="244"/>
        <item x="70"/>
        <item x="142"/>
        <item x="239"/>
        <item x="109"/>
        <item x="270"/>
        <item x="314"/>
        <item x="179"/>
        <item x="118"/>
        <item x="156"/>
        <item x="391"/>
        <item x="28"/>
        <item x="286"/>
        <item x="252"/>
        <item x="103"/>
        <item x="9"/>
        <item x="249"/>
        <item x="201"/>
        <item x="174"/>
        <item x="373"/>
        <item x="159"/>
        <item x="128"/>
        <item x="226"/>
        <item x="197"/>
        <item x="354"/>
        <item x="282"/>
        <item x="348"/>
        <item x="237"/>
        <item x="58"/>
        <item x="123"/>
        <item x="125"/>
        <item x="149"/>
        <item x="132"/>
        <item x="350"/>
        <item x="290"/>
        <item x="385"/>
        <item x="231"/>
        <item x="370"/>
        <item x="191"/>
        <item x="81"/>
        <item x="186"/>
        <item x="50"/>
        <item x="71"/>
        <item x="122"/>
        <item x="272"/>
        <item x="247"/>
        <item x="51"/>
        <item x="357"/>
        <item x="337"/>
        <item x="61"/>
        <item x="160"/>
        <item x="108"/>
        <item x="148"/>
        <item x="47"/>
        <item x="267"/>
        <item x="315"/>
        <item x="157"/>
        <item x="263"/>
        <item x="384"/>
        <item x="116"/>
        <item x="271"/>
        <item x="316"/>
        <item x="369"/>
        <item x="340"/>
        <item x="216"/>
        <item x="110"/>
        <item x="281"/>
        <item x="88"/>
        <item x="360"/>
        <item x="376"/>
        <item x="301"/>
        <item x="361"/>
        <item x="339"/>
        <item x="180"/>
        <item x="92"/>
        <item x="85"/>
        <item x="250"/>
        <item x="62"/>
        <item x="343"/>
        <item x="262"/>
        <item x="133"/>
        <item x="379"/>
        <item x="305"/>
        <item x="163"/>
        <item x="312"/>
        <item x="265"/>
        <item x="175"/>
        <item x="5"/>
        <item x="205"/>
        <item x="183"/>
        <item x="383"/>
        <item x="284"/>
        <item x="293"/>
        <item x="79"/>
        <item x="276"/>
        <item x="124"/>
        <item x="53"/>
        <item x="24"/>
        <item x="166"/>
        <item x="82"/>
        <item x="298"/>
        <item x="131"/>
        <item x="394"/>
        <item x="288"/>
        <item x="368"/>
        <item x="346"/>
        <item x="187"/>
        <item x="8"/>
        <item x="169"/>
        <item x="266"/>
        <item x="77"/>
        <item x="364"/>
        <item x="251"/>
        <item x="332"/>
        <item x="43"/>
        <item x="349"/>
        <item x="119"/>
        <item x="243"/>
        <item x="55"/>
        <item x="34"/>
        <item x="182"/>
        <item x="190"/>
        <item x="14"/>
        <item x="204"/>
        <item x="362"/>
        <item x="260"/>
        <item x="100"/>
        <item x="318"/>
        <item x="78"/>
        <item x="195"/>
        <item x="172"/>
        <item x="393"/>
        <item x="36"/>
        <item x="366"/>
        <item x="13"/>
        <item x="158"/>
        <item x="11"/>
        <item x="86"/>
        <item x="363"/>
        <item x="54"/>
        <item x="353"/>
        <item x="210"/>
        <item x="153"/>
        <item x="254"/>
        <item x="278"/>
        <item x="155"/>
        <item x="173"/>
        <item x="307"/>
        <item x="355"/>
        <item x="392"/>
        <item x="257"/>
        <item x="113"/>
        <item x="279"/>
        <item x="233"/>
        <item x="258"/>
        <item x="280"/>
        <item x="342"/>
        <item x="381"/>
        <item x="261"/>
        <item x="147"/>
        <item x="52"/>
        <item x="198"/>
        <item x="136"/>
        <item x="135"/>
        <item x="310"/>
        <item x="80"/>
        <item x="144"/>
        <item x="245"/>
        <item x="207"/>
        <item x="35"/>
        <item x="386"/>
        <item x="75"/>
        <item x="171"/>
        <item x="324"/>
        <item x="275"/>
        <item x="311"/>
        <item x="152"/>
        <item x="242"/>
        <item x="21"/>
        <item x="344"/>
        <item x="359"/>
        <item x="151"/>
        <item x="66"/>
        <item x="333"/>
        <item x="170"/>
        <item x="371"/>
        <item x="176"/>
        <item x="17"/>
        <item x="273"/>
        <item x="19"/>
        <item x="196"/>
        <item x="185"/>
        <item x="326"/>
        <item x="390"/>
        <item x="382"/>
        <item x="297"/>
        <item x="283"/>
        <item x="338"/>
        <item x="241"/>
        <item x="378"/>
        <item x="372"/>
        <item x="27"/>
        <item x="240"/>
        <item x="259"/>
        <item x="264"/>
        <item x="352"/>
        <item x="130"/>
        <item x="388"/>
        <item x="234"/>
        <item x="161"/>
        <item x="322"/>
        <item x="225"/>
        <item x="380"/>
        <item x="367"/>
        <item x="154"/>
        <item x="345"/>
        <item x="150"/>
        <item x="335"/>
        <item x="347"/>
        <item x="351"/>
        <item x="331"/>
        <item x="167"/>
        <item x="178"/>
        <item x="365"/>
        <item x="334"/>
        <item x="341"/>
        <item x="20"/>
        <item x="336"/>
        <item x="375"/>
        <item x="223"/>
      </items>
    </pivotField>
    <pivotField showAll="0"/>
    <pivotField dataField="1" showAll="0" defaultSubtotal="0">
      <items count="395">
        <item x="44"/>
        <item x="217"/>
        <item x="98"/>
        <item x="221"/>
        <item x="220"/>
        <item x="107"/>
        <item x="2"/>
        <item x="224"/>
        <item x="6"/>
        <item x="202"/>
        <item x="102"/>
        <item x="30"/>
        <item x="101"/>
        <item x="321"/>
        <item x="84"/>
        <item x="93"/>
        <item x="211"/>
        <item x="41"/>
        <item x="46"/>
        <item x="227"/>
        <item x="141"/>
        <item x="168"/>
        <item x="138"/>
        <item x="94"/>
        <item x="87"/>
        <item x="3"/>
        <item x="83"/>
        <item x="48"/>
        <item x="143"/>
        <item x="199"/>
        <item x="76"/>
        <item x="236"/>
        <item x="4"/>
        <item x="218"/>
        <item x="328"/>
        <item x="309"/>
        <item x="65"/>
        <item x="121"/>
        <item x="189"/>
        <item x="0"/>
        <item x="222"/>
        <item x="209"/>
        <item x="99"/>
        <item x="253"/>
        <item x="356"/>
        <item x="15"/>
        <item x="57"/>
        <item x="302"/>
        <item x="389"/>
        <item x="228"/>
        <item x="97"/>
        <item x="32"/>
        <item x="304"/>
        <item x="212"/>
        <item x="165"/>
        <item x="219"/>
        <item x="12"/>
        <item x="277"/>
        <item x="16"/>
        <item x="139"/>
        <item x="274"/>
        <item x="177"/>
        <item x="89"/>
        <item x="31"/>
        <item x="287"/>
        <item x="69"/>
        <item x="192"/>
        <item x="194"/>
        <item x="59"/>
        <item x="63"/>
        <item x="146"/>
        <item x="200"/>
        <item x="289"/>
        <item x="37"/>
        <item x="127"/>
        <item x="246"/>
        <item x="67"/>
        <item x="106"/>
        <item x="129"/>
        <item x="91"/>
        <item x="229"/>
        <item x="299"/>
        <item x="268"/>
        <item x="256"/>
        <item x="134"/>
        <item x="38"/>
        <item x="49"/>
        <item x="387"/>
        <item x="120"/>
        <item x="232"/>
        <item x="319"/>
        <item x="22"/>
        <item x="73"/>
        <item x="269"/>
        <item x="115"/>
        <item x="206"/>
        <item x="193"/>
        <item x="111"/>
        <item x="95"/>
        <item x="248"/>
        <item x="164"/>
        <item x="238"/>
        <item x="374"/>
        <item x="42"/>
        <item x="10"/>
        <item x="114"/>
        <item x="327"/>
        <item x="117"/>
        <item x="208"/>
        <item x="112"/>
        <item x="306"/>
        <item x="325"/>
        <item x="188"/>
        <item x="214"/>
        <item x="294"/>
        <item x="295"/>
        <item x="358"/>
        <item x="90"/>
        <item x="317"/>
        <item x="18"/>
        <item x="203"/>
        <item x="68"/>
        <item x="184"/>
        <item x="300"/>
        <item x="213"/>
        <item x="105"/>
        <item x="70"/>
        <item x="239"/>
        <item x="29"/>
        <item x="45"/>
        <item x="118"/>
        <item x="126"/>
        <item x="230"/>
        <item x="377"/>
        <item x="286"/>
        <item x="103"/>
        <item x="296"/>
        <item x="201"/>
        <item x="291"/>
        <item x="174"/>
        <item x="373"/>
        <item x="159"/>
        <item x="60"/>
        <item x="25"/>
        <item x="323"/>
        <item x="162"/>
        <item x="354"/>
        <item x="282"/>
        <item x="313"/>
        <item x="308"/>
        <item x="330"/>
        <item x="215"/>
        <item x="1"/>
        <item x="26"/>
        <item x="385"/>
        <item x="231"/>
        <item x="370"/>
        <item x="191"/>
        <item x="74"/>
        <item x="81"/>
        <item x="104"/>
        <item x="64"/>
        <item x="292"/>
        <item x="122"/>
        <item x="72"/>
        <item x="247"/>
        <item x="357"/>
        <item x="61"/>
        <item x="160"/>
        <item x="39"/>
        <item x="108"/>
        <item x="148"/>
        <item x="47"/>
        <item x="315"/>
        <item x="263"/>
        <item x="384"/>
        <item x="271"/>
        <item x="369"/>
        <item x="109"/>
        <item x="235"/>
        <item x="270"/>
        <item x="40"/>
        <item x="320"/>
        <item x="216"/>
        <item x="110"/>
        <item x="391"/>
        <item x="252"/>
        <item x="376"/>
        <item x="85"/>
        <item x="128"/>
        <item x="197"/>
        <item x="312"/>
        <item x="175"/>
        <item x="5"/>
        <item x="237"/>
        <item x="205"/>
        <item x="125"/>
        <item x="124"/>
        <item x="53"/>
        <item x="166"/>
        <item x="82"/>
        <item x="298"/>
        <item x="131"/>
        <item x="350"/>
        <item x="368"/>
        <item x="169"/>
        <item x="290"/>
        <item x="266"/>
        <item x="77"/>
        <item x="33"/>
        <item x="145"/>
        <item x="243"/>
        <item x="34"/>
        <item x="50"/>
        <item x="71"/>
        <item x="190"/>
        <item x="23"/>
        <item x="272"/>
        <item x="362"/>
        <item x="51"/>
        <item x="260"/>
        <item x="318"/>
        <item x="142"/>
        <item x="78"/>
        <item x="314"/>
        <item x="337"/>
        <item x="172"/>
        <item x="36"/>
        <item x="366"/>
        <item x="13"/>
        <item x="158"/>
        <item x="11"/>
        <item x="157"/>
        <item x="86"/>
        <item x="28"/>
        <item x="9"/>
        <item x="153"/>
        <item x="254"/>
        <item x="249"/>
        <item x="173"/>
        <item x="307"/>
        <item x="113"/>
        <item x="285"/>
        <item x="96"/>
        <item x="360"/>
        <item x="301"/>
        <item x="339"/>
        <item x="92"/>
        <item x="233"/>
        <item x="149"/>
        <item x="62"/>
        <item x="343"/>
        <item x="258"/>
        <item x="133"/>
        <item x="280"/>
        <item x="265"/>
        <item x="136"/>
        <item x="284"/>
        <item x="293"/>
        <item x="276"/>
        <item x="255"/>
        <item x="310"/>
        <item x="24"/>
        <item x="144"/>
        <item x="7"/>
        <item x="245"/>
        <item x="346"/>
        <item x="386"/>
        <item x="75"/>
        <item x="324"/>
        <item x="251"/>
        <item x="43"/>
        <item x="152"/>
        <item x="119"/>
        <item x="242"/>
        <item x="359"/>
        <item x="151"/>
        <item x="329"/>
        <item x="303"/>
        <item x="333"/>
        <item x="267"/>
        <item x="170"/>
        <item x="14"/>
        <item x="204"/>
        <item x="56"/>
        <item x="371"/>
        <item x="176"/>
        <item x="19"/>
        <item x="340"/>
        <item x="185"/>
        <item x="393"/>
        <item x="281"/>
        <item x="390"/>
        <item x="363"/>
        <item x="54"/>
        <item x="210"/>
        <item x="179"/>
        <item x="156"/>
        <item x="140"/>
        <item x="250"/>
        <item x="355"/>
        <item x="257"/>
        <item x="305"/>
        <item x="163"/>
        <item x="279"/>
        <item x="241"/>
        <item x="79"/>
        <item x="226"/>
        <item x="378"/>
        <item x="27"/>
        <item x="342"/>
        <item x="381"/>
        <item x="123"/>
        <item x="147"/>
        <item x="288"/>
        <item x="132"/>
        <item x="240"/>
        <item x="364"/>
        <item x="135"/>
        <item x="259"/>
        <item x="55"/>
        <item x="137"/>
        <item x="207"/>
        <item x="388"/>
        <item x="275"/>
        <item x="311"/>
        <item x="234"/>
        <item x="161"/>
        <item x="21"/>
        <item x="344"/>
        <item x="195"/>
        <item x="322"/>
        <item x="66"/>
        <item x="353"/>
        <item x="17"/>
        <item x="225"/>
        <item x="380"/>
        <item x="116"/>
        <item x="326"/>
        <item x="392"/>
        <item x="154"/>
        <item x="345"/>
        <item x="335"/>
        <item x="88"/>
        <item x="382"/>
        <item x="297"/>
        <item x="181"/>
        <item x="361"/>
        <item x="180"/>
        <item x="338"/>
        <item x="52"/>
        <item x="262"/>
        <item x="379"/>
        <item x="244"/>
        <item x="372"/>
        <item x="80"/>
        <item x="183"/>
        <item x="383"/>
        <item x="167"/>
        <item x="35"/>
        <item x="171"/>
        <item x="264"/>
        <item x="394"/>
        <item x="352"/>
        <item x="187"/>
        <item x="130"/>
        <item x="8"/>
        <item x="178"/>
        <item x="332"/>
        <item x="182"/>
        <item x="273"/>
        <item x="196"/>
        <item x="348"/>
        <item x="58"/>
        <item x="100"/>
        <item x="334"/>
        <item x="283"/>
        <item x="278"/>
        <item x="186"/>
        <item x="341"/>
        <item x="150"/>
        <item x="20"/>
        <item x="351"/>
        <item x="331"/>
        <item x="261"/>
        <item x="316"/>
        <item x="198"/>
        <item x="336"/>
        <item x="367"/>
        <item x="365"/>
        <item x="375"/>
        <item x="349"/>
        <item x="347"/>
        <item x="155"/>
        <item x="223"/>
      </items>
    </pivotField>
    <pivotField showAll="0"/>
    <pivotField showAll="0"/>
    <pivotField showAll="0"/>
    <pivotField showAll="0"/>
    <pivotField showAll="0" defaultSubtotal="0"/>
    <pivotField showAll="0" defaultSubtotal="0"/>
    <pivotField showAll="0"/>
    <pivotField showAl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defaultSubtotal="0"/>
    <pivotField showAll="0" defaultSubtotal="0"/>
    <pivotField numFmtId="2" showAll="0" defaultSubtotal="0"/>
    <pivotField showAll="0"/>
    <pivotField showAll="0"/>
    <pivotField showAll="0"/>
    <pivotField showAll="0"/>
    <pivotField showAll="0"/>
    <pivotField showAll="0"/>
    <pivotField showAll="0" defaultSubtotal="0"/>
    <pivotField showAll="0" defaultSubtotal="0"/>
    <pivotField numFmtId="2" showAll="0" defaultSubtotal="0"/>
  </pivotFields>
  <rowFields count="1">
    <field x="1"/>
  </rowFields>
  <rowItems count="2">
    <i>
      <x v="149"/>
    </i>
    <i t="grand">
      <x/>
    </i>
  </rowItems>
  <colFields count="1">
    <field x="-2"/>
  </colFields>
  <colItems count="4">
    <i>
      <x/>
    </i>
    <i i="1">
      <x v="1"/>
    </i>
    <i i="2">
      <x v="2"/>
    </i>
    <i i="3">
      <x v="3"/>
    </i>
  </colItems>
  <dataFields count="4">
    <dataField name=" CV -NA" fld="85" baseField="0" baseItem="0"/>
    <dataField name="CV - SA " fld="88" baseField="0" baseItem="0"/>
    <dataField name="CV - SA cat" fld="91" baseField="1" baseItem="0"/>
    <dataField name="CV - SA t.10 " fld="93" baseField="1" baseItem="0"/>
  </dataFields>
  <formats count="14">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
      <pivotArea dataOnly="0" labelOnly="1" fieldPosition="0">
        <references count="1">
          <reference field="1" count="2">
            <x v="400"/>
            <x v="401"/>
          </reference>
        </references>
      </pivotArea>
    </format>
    <format dxfId="1">
      <pivotArea dataOnly="0" labelOnly="1" grandRow="1" outline="0" fieldPosition="0"/>
    </format>
    <format dxfId="0">
      <pivotArea dataOnly="0" labelOnly="1" outline="0" fieldPosition="0">
        <references count="1">
          <reference field="4294967294" count="4">
            <x v="0"/>
            <x v="1"/>
            <x v="2"/>
            <x v="3"/>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 chart="7"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_Name7" sourceName="City Name">
  <pivotTables>
    <pivotTable tabId="30" name="PivotTable4"/>
    <pivotTable tabId="31" name="PivotTable1"/>
    <pivotTable tabId="24" name="PivotTable5"/>
    <pivotTable tabId="61" name="PivotTable1"/>
    <pivotTable tabId="62" name="PivotTable1"/>
    <pivotTable tabId="62" name="PivotTable3"/>
  </pivotTables>
  <data>
    <tabular pivotCacheId="12">
      <items count="402">
        <i x="7"/>
        <i x="212"/>
        <i x="264"/>
        <i x="265"/>
        <i x="91"/>
        <i x="328"/>
        <i x="389"/>
        <i x="0"/>
        <i x="266"/>
        <i x="1"/>
        <i x="343"/>
        <i x="146"/>
        <i x="286"/>
        <i x="83"/>
        <i x="67"/>
        <i x="180"/>
        <i x="224"/>
        <i x="8"/>
        <i x="9"/>
        <i x="101"/>
        <i x="225"/>
        <i x="213"/>
        <i x="41"/>
        <i x="254"/>
        <i x="362"/>
        <i x="68"/>
        <i x="255"/>
        <i x="78"/>
        <i x="58"/>
        <i x="92"/>
        <i x="42"/>
        <i x="84"/>
        <i x="2"/>
        <i x="196"/>
        <i x="344"/>
        <i x="390"/>
        <i x="3"/>
        <i x="79"/>
        <i x="69"/>
        <i x="287"/>
        <i x="197"/>
        <i x="310"/>
        <i x="214"/>
        <i x="189"/>
        <i x="10"/>
        <i x="181"/>
        <i x="232"/>
        <i x="102"/>
        <i x="85"/>
        <i x="345"/>
        <i x="118"/>
        <i x="288"/>
        <i x="103"/>
        <i x="289"/>
        <i x="198"/>
        <i x="22"/>
        <i x="233"/>
        <i x="346"/>
        <i x="93"/>
        <i x="290"/>
        <i x="215"/>
        <i x="329"/>
        <i x="199"/>
        <i x="11"/>
        <i x="12"/>
        <i x="311"/>
        <i x="13"/>
        <i x="23"/>
        <i x="200"/>
        <i x="163"/>
        <i x="291"/>
        <i x="145"/>
        <i x="373"/>
        <i x="164"/>
        <i x="43"/>
        <i x="14"/>
        <i x="15"/>
        <i x="347"/>
        <i x="104"/>
        <i x="348"/>
        <i x="312"/>
        <i x="267"/>
        <i x="313"/>
        <i x="256"/>
        <i x="94"/>
        <i x="226"/>
        <i x="216"/>
        <i x="24"/>
        <i x="172"/>
        <i x="165"/>
        <i x="305"/>
        <i x="44"/>
        <i x="217"/>
        <i x="292"/>
        <i x="105"/>
        <i x="16"/>
        <i x="70"/>
        <i x="281"/>
        <i x="45"/>
        <i x="314"/>
        <i x="282"/>
        <i x="391"/>
        <i x="293"/>
        <i x="218"/>
        <i x="294"/>
        <i x="201"/>
        <i x="219"/>
        <i x="330"/>
        <i x="128"/>
        <i x="59"/>
        <i x="71"/>
        <i x="86"/>
        <i x="46"/>
        <i x="202"/>
        <i x="227"/>
        <i x="228"/>
        <i x="166"/>
        <i x="106"/>
        <i x="331"/>
        <i x="107"/>
        <i x="234"/>
        <i x="257"/>
        <i x="80"/>
        <i x="332"/>
        <i x="333"/>
        <i x="315"/>
        <i x="349"/>
        <i x="87"/>
        <i x="295"/>
        <i x="25"/>
        <i x="95"/>
        <i x="88"/>
        <i x="268"/>
        <i x="296"/>
        <i x="363"/>
        <i x="144"/>
        <i x="334"/>
        <i x="350"/>
        <i x="129"/>
        <i x="203"/>
        <i x="351"/>
        <i x="364"/>
        <i x="335"/>
        <i x="72"/>
        <i x="119"/>
        <i x="47"/>
        <i x="235"/>
        <i x="81"/>
        <i x="316"/>
        <i x="182" s="1"/>
        <i x="236"/>
        <i x="237"/>
        <i x="108"/>
        <i x="238"/>
        <i x="173"/>
        <i x="60"/>
        <i x="258"/>
        <i x="35"/>
        <i x="374"/>
        <i x="269"/>
        <i x="147"/>
        <i x="392"/>
        <i x="174"/>
        <i x="239"/>
        <i x="365"/>
        <i x="148"/>
        <i x="26"/>
        <i x="366"/>
        <i x="375"/>
        <i x="240"/>
        <i x="167"/>
        <i x="149"/>
        <i x="61"/>
        <i x="109"/>
        <i x="352"/>
        <i x="336"/>
        <i x="270"/>
        <i x="220"/>
        <i x="376"/>
        <i x="204"/>
        <i x="175"/>
        <i x="241"/>
        <i x="183"/>
        <i x="110"/>
        <i x="393"/>
        <i x="221"/>
        <i x="337"/>
        <i x="190"/>
        <i x="191"/>
        <i x="168"/>
        <i x="96"/>
        <i x="111"/>
        <i x="120"/>
        <i x="377"/>
        <i x="27"/>
        <i x="353"/>
        <i x="394"/>
        <i x="378"/>
        <i x="150"/>
        <i x="242"/>
        <i x="48"/>
        <i x="112"/>
        <i x="395"/>
        <i x="73"/>
        <i x="317"/>
        <i x="36"/>
        <i x="28"/>
        <i x="338"/>
        <i x="379"/>
        <i x="396"/>
        <i x="176"/>
        <i x="169"/>
        <i x="397"/>
        <i x="151"/>
        <i x="37"/>
        <i x="318"/>
        <i x="38"/>
        <i x="89"/>
        <i x="130"/>
        <i x="49"/>
        <i x="152"/>
        <i x="243"/>
        <i x="380"/>
        <i x="29"/>
        <i x="153"/>
        <i x="381"/>
        <i x="184"/>
        <i x="192"/>
        <i x="398"/>
        <i x="244"/>
        <i x="143"/>
        <i x="17"/>
        <i x="30"/>
        <i x="245"/>
        <i x="113"/>
        <i x="114"/>
        <i x="297"/>
        <i x="205"/>
        <i x="222"/>
        <i x="137"/>
        <i x="185"/>
        <i x="339"/>
        <i x="4"/>
        <i x="154"/>
        <i x="121"/>
        <i x="206"/>
        <i x="246"/>
        <i x="115"/>
        <i x="122"/>
        <i x="116"/>
        <i x="319"/>
        <i x="18"/>
        <i x="31"/>
        <i x="306"/>
        <i x="247"/>
        <i x="320"/>
        <i x="155"/>
        <i x="307"/>
        <i x="50"/>
        <i x="271"/>
        <i x="97"/>
        <i x="321"/>
        <i x="123"/>
        <i x="298"/>
        <i x="62"/>
        <i x="131"/>
        <i x="142"/>
        <i x="367"/>
        <i x="382"/>
        <i x="51"/>
        <i x="399"/>
        <i x="340"/>
        <i x="156"/>
        <i x="124"/>
        <i x="132"/>
        <i x="74"/>
        <i x="272"/>
        <i x="299"/>
        <i x="248"/>
        <i x="90"/>
        <i x="383"/>
        <i x="273"/>
        <i x="133"/>
        <i x="75"/>
        <i x="5"/>
        <i x="193"/>
        <i x="157"/>
        <i x="322"/>
        <i x="384"/>
        <i x="63"/>
        <i x="354"/>
        <i x="158"/>
        <i x="207"/>
        <i x="259"/>
        <i x="355"/>
        <i x="356"/>
        <i x="134"/>
        <i x="52"/>
        <i x="385"/>
        <i x="274"/>
        <i x="275"/>
        <i x="170"/>
        <i x="357"/>
        <i x="208"/>
        <i x="53"/>
        <i x="249"/>
        <i x="171"/>
        <i x="300"/>
        <i x="98"/>
        <i x="39"/>
        <i x="159"/>
        <i x="229"/>
        <i x="135"/>
        <i x="194"/>
        <i x="283"/>
        <i x="230"/>
        <i x="260"/>
        <i x="276"/>
        <i x="368"/>
        <i x="400"/>
        <i x="32"/>
        <i x="209"/>
        <i x="358"/>
        <i x="323"/>
        <i x="386"/>
        <i x="301"/>
        <i x="250"/>
        <i x="177"/>
        <i x="261"/>
        <i x="82"/>
        <i x="308"/>
        <i x="186"/>
        <i x="33"/>
        <i x="19"/>
        <i x="302"/>
        <i x="277"/>
        <i x="369"/>
        <i x="278"/>
        <i x="341"/>
        <i x="284"/>
        <i x="359"/>
        <i x="99"/>
        <i x="76"/>
        <i x="279"/>
        <i x="280"/>
        <i x="160"/>
        <i x="64"/>
        <i x="210"/>
        <i x="285"/>
        <i x="262"/>
        <i x="34"/>
        <i x="324"/>
        <i x="223"/>
        <i x="401"/>
        <i x="136"/>
        <i x="65"/>
        <i x="325"/>
        <i x="161"/>
        <i x="141"/>
        <i x="360"/>
        <i x="309"/>
        <i x="370"/>
        <i x="6"/>
        <i x="20"/>
        <i x="187"/>
        <i x="231"/>
        <i x="326"/>
        <i x="125"/>
        <i x="195"/>
        <i x="100"/>
        <i x="188"/>
        <i x="126"/>
        <i x="54"/>
        <i x="251"/>
        <i x="117"/>
        <i x="162"/>
        <i x="371"/>
        <i x="342"/>
        <i x="361"/>
        <i x="178"/>
        <i x="66"/>
        <i x="303"/>
        <i x="140"/>
        <i x="127"/>
        <i x="179"/>
        <i x="139"/>
        <i x="372"/>
        <i x="138"/>
        <i x="77"/>
        <i x="252"/>
        <i x="387"/>
        <i x="388"/>
        <i x="253"/>
        <i x="55"/>
        <i x="263"/>
        <i x="211"/>
        <i x="21"/>
        <i x="40"/>
        <i x="56"/>
        <i x="304"/>
        <i x="327"/>
        <i x="5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opulation_category3" sourceName="Population category">
  <pivotTables>
    <pivotTable tabId="30" name="PivotTable4"/>
    <pivotTable tabId="31" name="PivotTable1"/>
    <pivotTable tabId="24" name="PivotTable5"/>
    <pivotTable tabId="61" name="PivotTable1"/>
    <pivotTable tabId="62" name="PivotTable1"/>
    <pivotTable tabId="62" name="PivotTable3"/>
  </pivotTables>
  <data>
    <tabular pivotCacheId="12">
      <items count="7">
        <i x="4" s="1"/>
        <i x="0" s="1" nd="1"/>
        <i x="1" s="1" nd="1"/>
        <i x="2" s="1" nd="1"/>
        <i x="5" s="1" nd="1"/>
        <i x="6"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_Name4" sourceName="City Name">
  <pivotTables>
    <pivotTable tabId="50" name="PivotTable8"/>
    <pivotTable tabId="48" name="PivotTable6"/>
    <pivotTable tabId="53" name="PivotTable10"/>
    <pivotTable tabId="55" name="PivotTable12"/>
  </pivotTables>
  <data>
    <tabular pivotCacheId="11">
      <items count="402">
        <i x="7"/>
        <i x="212"/>
        <i x="264"/>
        <i x="265"/>
        <i x="91"/>
        <i x="328"/>
        <i x="389"/>
        <i x="0"/>
        <i x="266"/>
        <i x="1"/>
        <i x="343"/>
        <i x="146"/>
        <i x="286"/>
        <i x="83"/>
        <i x="67"/>
        <i x="180"/>
        <i x="224"/>
        <i x="8"/>
        <i x="9"/>
        <i x="101"/>
        <i x="225"/>
        <i x="213"/>
        <i x="41"/>
        <i x="254"/>
        <i x="362"/>
        <i x="68"/>
        <i x="255"/>
        <i x="78"/>
        <i x="58"/>
        <i x="92"/>
        <i x="42"/>
        <i x="84"/>
        <i x="2"/>
        <i x="196"/>
        <i x="344"/>
        <i x="390"/>
        <i x="3"/>
        <i x="79"/>
        <i x="69"/>
        <i x="287"/>
        <i x="197"/>
        <i x="310"/>
        <i x="214"/>
        <i x="189"/>
        <i x="10"/>
        <i x="181"/>
        <i x="232"/>
        <i x="102"/>
        <i x="85"/>
        <i x="345"/>
        <i x="118"/>
        <i x="288"/>
        <i x="103"/>
        <i x="289"/>
        <i x="198"/>
        <i x="22"/>
        <i x="233"/>
        <i x="346"/>
        <i x="93"/>
        <i x="290"/>
        <i x="215"/>
        <i x="329"/>
        <i x="199"/>
        <i x="11"/>
        <i x="12"/>
        <i x="311"/>
        <i x="13"/>
        <i x="23"/>
        <i x="200"/>
        <i x="163"/>
        <i x="291"/>
        <i x="145"/>
        <i x="373"/>
        <i x="164"/>
        <i x="43"/>
        <i x="14"/>
        <i x="15"/>
        <i x="347"/>
        <i x="104"/>
        <i x="348"/>
        <i x="312"/>
        <i x="267"/>
        <i x="313"/>
        <i x="256"/>
        <i x="94"/>
        <i x="226"/>
        <i x="216"/>
        <i x="24"/>
        <i x="172"/>
        <i x="165"/>
        <i x="305"/>
        <i x="44"/>
        <i x="217"/>
        <i x="292"/>
        <i x="105"/>
        <i x="16"/>
        <i x="70"/>
        <i x="281"/>
        <i x="45"/>
        <i x="314"/>
        <i x="282"/>
        <i x="391"/>
        <i x="293"/>
        <i x="218"/>
        <i x="294"/>
        <i x="201"/>
        <i x="219"/>
        <i x="330"/>
        <i x="128"/>
        <i x="59"/>
        <i x="71"/>
        <i x="86"/>
        <i x="46"/>
        <i x="202"/>
        <i x="227"/>
        <i x="228"/>
        <i x="166"/>
        <i x="106"/>
        <i x="331"/>
        <i x="107"/>
        <i x="234"/>
        <i x="257"/>
        <i x="80"/>
        <i x="332"/>
        <i x="333"/>
        <i x="315"/>
        <i x="349"/>
        <i x="87"/>
        <i x="295"/>
        <i x="25"/>
        <i x="95"/>
        <i x="88"/>
        <i x="268"/>
        <i x="296"/>
        <i x="363"/>
        <i x="144"/>
        <i x="334"/>
        <i x="350"/>
        <i x="129"/>
        <i x="203"/>
        <i x="351"/>
        <i x="364"/>
        <i x="335"/>
        <i x="72"/>
        <i x="119"/>
        <i x="47"/>
        <i x="235"/>
        <i x="81"/>
        <i x="316"/>
        <i x="182" s="1"/>
        <i x="236"/>
        <i x="237"/>
        <i x="108"/>
        <i x="238"/>
        <i x="173"/>
        <i x="60"/>
        <i x="258"/>
        <i x="35"/>
        <i x="374"/>
        <i x="269"/>
        <i x="147"/>
        <i x="392"/>
        <i x="174"/>
        <i x="239"/>
        <i x="365"/>
        <i x="148"/>
        <i x="26"/>
        <i x="366"/>
        <i x="375"/>
        <i x="240"/>
        <i x="167"/>
        <i x="149"/>
        <i x="61"/>
        <i x="109"/>
        <i x="352"/>
        <i x="336"/>
        <i x="270"/>
        <i x="220"/>
        <i x="376"/>
        <i x="204"/>
        <i x="175"/>
        <i x="241"/>
        <i x="183"/>
        <i x="110"/>
        <i x="393"/>
        <i x="221"/>
        <i x="337"/>
        <i x="190"/>
        <i x="191"/>
        <i x="168"/>
        <i x="96"/>
        <i x="111"/>
        <i x="120"/>
        <i x="377"/>
        <i x="27"/>
        <i x="353"/>
        <i x="394"/>
        <i x="378"/>
        <i x="150"/>
        <i x="242"/>
        <i x="48"/>
        <i x="112"/>
        <i x="395"/>
        <i x="73"/>
        <i x="317"/>
        <i x="36"/>
        <i x="28"/>
        <i x="338"/>
        <i x="379"/>
        <i x="396"/>
        <i x="176"/>
        <i x="169"/>
        <i x="397"/>
        <i x="151"/>
        <i x="37"/>
        <i x="318"/>
        <i x="38"/>
        <i x="89"/>
        <i x="130"/>
        <i x="49"/>
        <i x="152"/>
        <i x="243"/>
        <i x="380"/>
        <i x="29"/>
        <i x="153"/>
        <i x="381"/>
        <i x="184"/>
        <i x="192"/>
        <i x="398"/>
        <i x="244"/>
        <i x="143"/>
        <i x="17"/>
        <i x="30"/>
        <i x="245"/>
        <i x="113"/>
        <i x="114"/>
        <i x="297"/>
        <i x="205"/>
        <i x="222"/>
        <i x="137"/>
        <i x="185"/>
        <i x="339"/>
        <i x="4"/>
        <i x="154"/>
        <i x="121"/>
        <i x="206"/>
        <i x="246"/>
        <i x="115"/>
        <i x="122"/>
        <i x="116"/>
        <i x="319"/>
        <i x="18"/>
        <i x="31"/>
        <i x="306"/>
        <i x="247"/>
        <i x="320"/>
        <i x="155"/>
        <i x="307"/>
        <i x="50"/>
        <i x="271"/>
        <i x="97"/>
        <i x="321"/>
        <i x="123"/>
        <i x="298"/>
        <i x="62"/>
        <i x="131"/>
        <i x="142"/>
        <i x="367"/>
        <i x="382"/>
        <i x="51"/>
        <i x="399"/>
        <i x="340"/>
        <i x="156"/>
        <i x="124"/>
        <i x="132"/>
        <i x="74"/>
        <i x="272"/>
        <i x="299"/>
        <i x="248"/>
        <i x="90"/>
        <i x="383"/>
        <i x="273"/>
        <i x="133"/>
        <i x="75"/>
        <i x="5"/>
        <i x="193"/>
        <i x="157"/>
        <i x="322"/>
        <i x="384"/>
        <i x="63"/>
        <i x="354"/>
        <i x="158"/>
        <i x="207"/>
        <i x="259"/>
        <i x="355"/>
        <i x="356"/>
        <i x="134"/>
        <i x="52"/>
        <i x="385"/>
        <i x="274"/>
        <i x="275"/>
        <i x="170"/>
        <i x="357"/>
        <i x="208"/>
        <i x="53"/>
        <i x="249"/>
        <i x="171"/>
        <i x="300"/>
        <i x="98"/>
        <i x="39"/>
        <i x="159"/>
        <i x="229"/>
        <i x="135"/>
        <i x="194"/>
        <i x="283"/>
        <i x="230"/>
        <i x="260"/>
        <i x="276"/>
        <i x="368"/>
        <i x="400"/>
        <i x="32"/>
        <i x="209"/>
        <i x="358"/>
        <i x="323"/>
        <i x="386"/>
        <i x="301"/>
        <i x="250"/>
        <i x="177"/>
        <i x="261"/>
        <i x="82"/>
        <i x="308"/>
        <i x="186"/>
        <i x="33"/>
        <i x="19"/>
        <i x="302"/>
        <i x="277"/>
        <i x="369"/>
        <i x="278"/>
        <i x="341"/>
        <i x="284"/>
        <i x="359"/>
        <i x="99"/>
        <i x="76"/>
        <i x="279"/>
        <i x="280"/>
        <i x="160"/>
        <i x="64"/>
        <i x="210"/>
        <i x="285"/>
        <i x="262"/>
        <i x="34"/>
        <i x="324"/>
        <i x="223"/>
        <i x="401"/>
        <i x="136"/>
        <i x="65"/>
        <i x="325"/>
        <i x="161"/>
        <i x="141"/>
        <i x="360"/>
        <i x="309"/>
        <i x="370"/>
        <i x="6"/>
        <i x="20"/>
        <i x="187"/>
        <i x="231"/>
        <i x="326"/>
        <i x="125"/>
        <i x="195"/>
        <i x="100"/>
        <i x="188"/>
        <i x="126"/>
        <i x="54"/>
        <i x="251"/>
        <i x="117"/>
        <i x="162"/>
        <i x="371"/>
        <i x="342"/>
        <i x="361"/>
        <i x="178"/>
        <i x="66"/>
        <i x="303"/>
        <i x="140"/>
        <i x="127"/>
        <i x="179"/>
        <i x="139"/>
        <i x="372"/>
        <i x="138"/>
        <i x="77"/>
        <i x="252"/>
        <i x="387"/>
        <i x="388"/>
        <i x="253"/>
        <i x="55"/>
        <i x="263"/>
        <i x="211"/>
        <i x="21"/>
        <i x="40"/>
        <i x="56"/>
        <i x="304"/>
        <i x="327"/>
        <i x="5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opulation_category6" sourceName="Population category">
  <pivotTables>
    <pivotTable tabId="50" name="PivotTable8"/>
    <pivotTable tabId="48" name="PivotTable6"/>
    <pivotTable tabId="53" name="PivotTable10"/>
    <pivotTable tabId="55" name="PivotTable12"/>
  </pivotTables>
  <data>
    <tabular pivotCacheId="11">
      <items count="7">
        <i x="4" s="1"/>
        <i x="0" s="1" nd="1"/>
        <i x="1" s="1" nd="1"/>
        <i x="2" s="1" nd="1"/>
        <i x="5" s="1" nd="1"/>
        <i x="6"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Name" cache="Slicer_City_Name7" caption="City Name" startItem="144" rowHeight="241300"/>
  <slicer name="Population category 1" cache="Slicer_Population_category3" caption="Population 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ity Name 12" cache="Slicer_City_Name7" caption="City Name" rowHeight="241300"/>
  <slicer name="Population category 12" cache="Slicer_Population_category3" caption="Population 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ity Name 1" cache="Slicer_City_Name7" caption="City Name" rowHeight="241300"/>
  <slicer name="Population category 4" cache="Slicer_Population_category3" caption="Population category"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ity Name 7" cache="Slicer_City_Name7" caption="City Name" rowHeight="241300"/>
  <slicer name="Population category 3" cache="Slicer_Population_category3" caption="Population category"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ity Name 2" cache="Slicer_City_Name7" caption="City Name"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ity Name 5" cache="Slicer_City_Name4" caption="City Name" rowHeight="241300"/>
  <slicer name="Population category 7" cache="Slicer_Population_category6" caption="Population category"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ity Name 4" cache="Slicer_City_Name4" caption="City Name" rowHeight="241300"/>
  <slicer name="Population category 6" cache="Slicer_Population_category6" caption="Population category"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ity Name 9" cache="Slicer_City_Name4" caption="City Name" rowHeight="241300"/>
  <slicer name="Population category 9" cache="Slicer_Population_category6" caption="Population category"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ity Name 11" cache="Slicer_City_Name4" caption="City Name" rowHeight="241300"/>
  <slicer name="Population category 11" cache="Slicer_Population_category6" caption="Population category"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ity Name 8" cache="Slicer_City_Name7" caption="City Name" startItem="144" style="SlicerStyleLight4" rowHeight="241300"/>
  <slicer name="Population category 5" cache="Slicer_Population_category3" caption="Population category" style="SlicerStyleLight4"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City Name 6" cache="Slicer_City_Name4" caption="City Name" startItem="148" style="SlicerStyleLight2" rowHeight="241300"/>
  <slicer name="Population category 8" cache="Slicer_Population_category6" caption="Population category" style="SlicerStyleLight2" rowHeight="241300"/>
</slicers>
</file>

<file path=xl/tables/table1.xml><?xml version="1.0" encoding="utf-8"?>
<table xmlns="http://schemas.openxmlformats.org/spreadsheetml/2006/main" id="2" name="ULB_Data" displayName="ULB_Data" ref="A1:FD403" totalsRowShown="0" headerRowDxfId="265" headerRowBorderDxfId="264" tableBorderDxfId="263" totalsRowBorderDxfId="262">
  <autoFilter ref="A1:FD403"/>
  <tableColumns count="160">
    <tableColumn id="1" name="Sr. no." dataDxfId="261"/>
    <tableColumn id="2" name="City Name" dataDxfId="260"/>
    <tableColumn id="3" name="District Name" dataDxfId="259"/>
    <tableColumn id="4" name="Division Name" dataDxfId="258"/>
    <tableColumn id="5" name="Population" dataDxfId="257"/>
    <tableColumn id="6" name="Population category" dataDxfId="256"/>
    <tableColumn id="49" name="NA 2020" dataDxfId="255"/>
    <tableColumn id="53" name="NA 2021" dataDxfId="254"/>
    <tableColumn id="15" name="NA 2022" dataDxfId="253"/>
    <tableColumn id="54" name="SA 2020" dataDxfId="252"/>
    <tableColumn id="55" name="SA 2021" dataDxfId="251"/>
    <tableColumn id="31" name="SA 2022" dataDxfId="250"/>
    <tableColumn id="56" name="SA Cat 2020" dataDxfId="249">
      <calculatedColumnFormula>IF(F:F="I",'State averages'!C19,IF('ULB level data'!F:F="II",'State averages'!H19,IF('ULB level data'!F:F="III",'State averages'!M19,IF('ULB level data'!F:F="IV",'State averages'!R19))))</calculatedColumnFormula>
    </tableColumn>
    <tableColumn id="57" name="SA Cat 2021" dataDxfId="248"/>
    <tableColumn id="127" name="SA Cat 2022" dataDxfId="247"/>
    <tableColumn id="59" name="SA Cat t.10 2021" dataDxfId="246"/>
    <tableColumn id="157" name="SA Cat t.10 2022" dataDxfId="245"/>
    <tableColumn id="60" name="TS-NA 2020" dataDxfId="244" dataCellStyle="Percent">
      <calculatedColumnFormula>(ULB_Data[[#This Row],[Total score (obtained) SS2020]]-ULB_Data[[#This Row],[NA 2020]])/ULB_Data[[#This Row],[NA 2020]]</calculatedColumnFormula>
    </tableColumn>
    <tableColumn id="61" name="TS-NA 2021" dataDxfId="243" dataCellStyle="Percent">
      <calculatedColumnFormula>(ULB_Data[[#This Row],[Total score (obtained) SS2021]]-ULB_Data[[#This Row],[NA 2021]])/ULB_Data[[#This Row],[NA 2021]]</calculatedColumnFormula>
    </tableColumn>
    <tableColumn id="128" name="TS-NA 2022" dataDxfId="242" dataCellStyle="Percent">
      <calculatedColumnFormula>(ULB_Data[[#This Row],[Total score (obtained) SS2022]]-ULB_Data[[#This Row],[NA 2022]])/ULB_Data[[#This Row],[NA 2022]]</calculatedColumnFormula>
    </tableColumn>
    <tableColumn id="62" name="TS-SA 2020" dataDxfId="241" dataCellStyle="Percent">
      <calculatedColumnFormula>(ULB_Data[[#This Row],[Total score (obtained) SS2020]]-ULB_Data[[#This Row],[SA 2020]])/ULB_Data[[#This Row],[SA 2020]]</calculatedColumnFormula>
    </tableColumn>
    <tableColumn id="63" name="TS-SA 2021" dataDxfId="240" dataCellStyle="Percent">
      <calculatedColumnFormula>(ULB_Data[[#This Row],[Total score (obtained) SS2021]]-ULB_Data[[#This Row],[SA 2021]])/ULB_Data[[#This Row],[SA 2021]]</calculatedColumnFormula>
    </tableColumn>
    <tableColumn id="158" name="TS-SA 2022" dataDxfId="239" dataCellStyle="Percent">
      <calculatedColumnFormula>(ULB_Data[[#This Row],[Total score (obtained) SS2022]]-ULB_Data[[#This Row],[SA 2022]])/ULB_Data[[#This Row],[SA 2022]]</calculatedColumnFormula>
    </tableColumn>
    <tableColumn id="64" name="TS-SA cat 2020" dataDxfId="238" dataCellStyle="Percent">
      <calculatedColumnFormula>(ULB_Data[[#This Row],[Total score (obtained) SS2020]]-ULB_Data[[#This Row],[SA Cat 2020]])/ULB_Data[[#This Row],[SA Cat 2020]]</calculatedColumnFormula>
    </tableColumn>
    <tableColumn id="65" name="TS-SA cat 2021" dataDxfId="237" dataCellStyle="Percent">
      <calculatedColumnFormula>(ULB_Data[[#This Row],[Total score (obtained) SS2021]]-ULB_Data[[#This Row],[SA Cat 2021]])/ULB_Data[[#This Row],[SA Cat 2021]]</calculatedColumnFormula>
    </tableColumn>
    <tableColumn id="159" name="TS-SA cat 2022" dataDxfId="236" dataCellStyle="Percent">
      <calculatedColumnFormula>(ULB_Data[[#This Row],[Total score (obtained) SS2022]]-ULB_Data[[#This Row],[SA Cat 2022]])/ULB_Data[[#This Row],[SA Cat 2022]]</calculatedColumnFormula>
    </tableColumn>
    <tableColumn id="66" name="TS-SA cat t.10 2021" dataDxfId="235" dataCellStyle="Percent">
      <calculatedColumnFormula>(ULB_Data[[#This Row],[Total score (obtained) SS2021]]-ULB_Data[[#This Row],[SA Cat t.10 2021]])/ULB_Data[[#This Row],[SA Cat t.10 2021]]</calculatedColumnFormula>
    </tableColumn>
    <tableColumn id="160" name="TS-SA cat t.10 2022" dataDxfId="234" dataCellStyle="Percent">
      <calculatedColumnFormula>(ULB_Data[[#This Row],[Total score (obtained) SS2022]]-ULB_Data[[#This Row],[SA Cat t.10 2022]])/ULB_Data[[#This Row],[SA Cat t.10 2022]]</calculatedColumnFormula>
    </tableColumn>
    <tableColumn id="67" name="SLP NA 2020" dataDxfId="233" dataCellStyle="Percent"/>
    <tableColumn id="68" name="SLP NA 2021" dataDxfId="232" dataCellStyle="Percent"/>
    <tableColumn id="130" name="SLP NA 2022" dataDxfId="231" dataCellStyle="Percent"/>
    <tableColumn id="69" name="SLP SA 2020" dataDxfId="230" dataCellStyle="Percent"/>
    <tableColumn id="70" name="SLP SA 2021" dataDxfId="229" dataCellStyle="Percent"/>
    <tableColumn id="132" name="SLP SA 2022" dataDxfId="228" dataCellStyle="Percent"/>
    <tableColumn id="71" name="SLP SA cat 2020" dataDxfId="227" dataCellStyle="Percent"/>
    <tableColumn id="72" name="SLP SA cat 2021" dataDxfId="226" dataCellStyle="Percent"/>
    <tableColumn id="133" name="SLP SA cat 2022" dataDxfId="225" dataCellStyle="Percent"/>
    <tableColumn id="73" name="SLP SA cat t.10 2021" dataDxfId="224" dataCellStyle="Percent"/>
    <tableColumn id="135" name="SLP SA cat t.10 2022" dataDxfId="223" dataCellStyle="Percent"/>
    <tableColumn id="74" name="SLP - NA 2020" dataDxfId="222" dataCellStyle="Percent">
      <calculatedColumnFormula>(ULB_Data[[#This Row],[SLP- obtained SS2020]]-ULB_Data[[#This Row],[SLP NA 2020]])/ULB_Data[[#This Row],[SLP NA 2020]]</calculatedColumnFormula>
    </tableColumn>
    <tableColumn id="75" name="SLP - NA 2021" dataDxfId="221" dataCellStyle="Percent">
      <calculatedColumnFormula>(ULB_Data[[#This Row],[SLP- obtained SS2021]]-ULB_Data[[#This Row],[SLP NA 2021]])/ULB_Data[[#This Row],[SLP NA 2021]]</calculatedColumnFormula>
    </tableColumn>
    <tableColumn id="134" name="SLP - NA 2022" dataDxfId="220" dataCellStyle="Percent">
      <calculatedColumnFormula>(ULB_Data[[#This Row],[SLP- obtained SS2022]]-ULB_Data[[#This Row],[SLP NA 2022]])/ULB_Data[[#This Row],[SLP NA 2022]]</calculatedColumnFormula>
    </tableColumn>
    <tableColumn id="76" name="SLP - SA 2020" dataDxfId="219" dataCellStyle="Percent">
      <calculatedColumnFormula>(ULB_Data[[#This Row],[SLP- obtained SS2020]]-ULB_Data[[#This Row],[SLP SA 2020]])/ULB_Data[[#This Row],[SLP SA 2020]]</calculatedColumnFormula>
    </tableColumn>
    <tableColumn id="77" name="SLP - SA 2021" dataDxfId="218" dataCellStyle="Percent">
      <calculatedColumnFormula>(ULB_Data[[#This Row],[SLP- obtained SS2021]]-ULB_Data[[#This Row],[SLP SA 2021]])/ULB_Data[[#This Row],[SLP SA 2021]]</calculatedColumnFormula>
    </tableColumn>
    <tableColumn id="136" name="SLP - SA 2022" dataDxfId="217" dataCellStyle="Percent">
      <calculatedColumnFormula>(ULB_Data[[#This Row],[SLP- obtained SS2022]]-ULB_Data[[#This Row],[SLP SA 2022]])/ULB_Data[[#This Row],[SLP SA 2022]]</calculatedColumnFormula>
    </tableColumn>
    <tableColumn id="78" name="SLP - SA cat 2020" dataDxfId="216" dataCellStyle="Percent">
      <calculatedColumnFormula>(ULB_Data[[#This Row],[SLP- obtained SS2020]]-ULB_Data[[#This Row],[SLP SA cat 2020]])/ULB_Data[[#This Row],[SLP SA cat 2020]]</calculatedColumnFormula>
    </tableColumn>
    <tableColumn id="79" name="SLP - SA cat 2021" dataDxfId="215" dataCellStyle="Percent">
      <calculatedColumnFormula>(ULB_Data[[#This Row],[SLP- obtained SS2021]]-ULB_Data[[#This Row],[SLP SA cat 2021]])/ULB_Data[[#This Row],[SLP SA cat 2021]]</calculatedColumnFormula>
    </tableColumn>
    <tableColumn id="137" name="SLP - SA cat 2022" dataDxfId="214" dataCellStyle="Percent">
      <calculatedColumnFormula>(ULB_Data[[#This Row],[SLP- obtained SS2022]]-ULB_Data[[#This Row],[SLP SA cat 2022]])/ULB_Data[[#This Row],[SLP SA cat 2022]]</calculatedColumnFormula>
    </tableColumn>
    <tableColumn id="80" name="SLP - SA cat t.10 2021" dataDxfId="213" dataCellStyle="Percent">
      <calculatedColumnFormula>(ULB_Data[[#This Row],[SLP- obtained SS2021]]-ULB_Data[[#This Row],[SLP SA cat t.10 2021]])/ULB_Data[[#This Row],[SLP SA cat t.10 2021]]</calculatedColumnFormula>
    </tableColumn>
    <tableColumn id="138" name="SLP - SA cat t.10 2022" dataDxfId="212" dataCellStyle="Percent">
      <calculatedColumnFormula>(ULB_Data[[#This Row],[SLP- obtained SS2022]]-ULB_Data[[#This Row],[SLP SA cat t.10 2022]])/ULB_Data[[#This Row],[SLP SA cat t.10 2022]]</calculatedColumnFormula>
    </tableColumn>
    <tableColumn id="81" name="NA cert 2020" dataDxfId="211" dataCellStyle="Percent"/>
    <tableColumn id="82" name="NA cert 2021" dataDxfId="210" dataCellStyle="Percent"/>
    <tableColumn id="139" name="NA cert 2022" dataDxfId="209" dataCellStyle="Percent"/>
    <tableColumn id="83" name="SA Cert 2020" dataDxfId="208" dataCellStyle="Percent"/>
    <tableColumn id="84" name="SA cert 2021" dataDxfId="207" dataCellStyle="Percent"/>
    <tableColumn id="140" name="SA cert 2022" dataDxfId="206" dataCellStyle="Percent"/>
    <tableColumn id="85" name="SA cert cat 2020" dataDxfId="205" dataCellStyle="Percent"/>
    <tableColumn id="87" name="SA cert cat 2021" dataDxfId="204" dataCellStyle="Percent"/>
    <tableColumn id="141" name="SA cert cat 2022" dataDxfId="203" dataCellStyle="Percent"/>
    <tableColumn id="86" name="SA cert cat t.10 2021" dataDxfId="202" dataCellStyle="Percent"/>
    <tableColumn id="142" name="SA cert cat t.10 2022" dataDxfId="201" dataCellStyle="Percent"/>
    <tableColumn id="88" name="cert - NA cert 2020" dataDxfId="200" dataCellStyle="Percent">
      <calculatedColumnFormula>(ULB_Data[[#This Row],[Cert.- obtained SS2020]]-ULB_Data[[#This Row],[NA cert 2020]])/ULB_Data[[#This Row],[NA cert 2020]]</calculatedColumnFormula>
    </tableColumn>
    <tableColumn id="89" name="cert - NA cert 2021" dataDxfId="199" dataCellStyle="Percent">
      <calculatedColumnFormula>(ULB_Data[[#This Row],[Cert.- obtained SS2021]]-ULB_Data[[#This Row],[NA cert 2021]])/ULB_Data[[#This Row],[NA cert 2021]]</calculatedColumnFormula>
    </tableColumn>
    <tableColumn id="143" name="cert - NA cert 2022" dataDxfId="198" dataCellStyle="Percent">
      <calculatedColumnFormula>(ULB_Data[[#This Row],[Cert.- obtained SS2022]]-ULB_Data[[#This Row],[NA cert 2022]])/ULB_Data[[#This Row],[NA cert 2022]]</calculatedColumnFormula>
    </tableColumn>
    <tableColumn id="90" name="cert - SA cert 2020" dataDxfId="197" dataCellStyle="Percent">
      <calculatedColumnFormula>(ULB_Data[[#This Row],[Cert.- obtained SS2020]]-ULB_Data[[#This Row],[SA Cert 2020]])/ULB_Data[[#This Row],[SA Cert 2020]]</calculatedColumnFormula>
    </tableColumn>
    <tableColumn id="91" name="cert - SA cert 2021" dataDxfId="196" dataCellStyle="Percent">
      <calculatedColumnFormula>(ULB_Data[[#This Row],[Cert.- obtained SS2021]]-ULB_Data[[#This Row],[SA cert 2021]])/ULB_Data[[#This Row],[SA cert 2021]]</calculatedColumnFormula>
    </tableColumn>
    <tableColumn id="144" name="cert - SA cert 2022" dataDxfId="195" dataCellStyle="Percent">
      <calculatedColumnFormula>(ULB_Data[[#This Row],[Cert.- obtained SS2022]]-ULB_Data[[#This Row],[SA cert 2022]])/ULB_Data[[#This Row],[SA cert 2022]]</calculatedColumnFormula>
    </tableColumn>
    <tableColumn id="92" name="cert - SA cat 2020" dataDxfId="194" dataCellStyle="Percent">
      <calculatedColumnFormula>(ULB_Data[[#This Row],[Cert.- obtained SS2020]]-ULB_Data[[#This Row],[SA cert cat 2020]])/ULB_Data[[#This Row],[SA cert cat 2020]]</calculatedColumnFormula>
    </tableColumn>
    <tableColumn id="93" name="cert - SA cat 2021" dataDxfId="193" dataCellStyle="Percent">
      <calculatedColumnFormula>(ULB_Data[[#This Row],[Cert.- obtained SS2021]]-ULB_Data[[#This Row],[SA cert cat 2021]])/ULB_Data[[#This Row],[SA cert cat 2021]]</calculatedColumnFormula>
    </tableColumn>
    <tableColumn id="145" name="cert - SA cat 2022" dataDxfId="192" dataCellStyle="Percent">
      <calculatedColumnFormula>(ULB_Data[[#This Row],[Cert.- obtained SS2022]]-ULB_Data[[#This Row],[SA cert cat 2022]])/ULB_Data[[#This Row],[SA cert cat 2022]]</calculatedColumnFormula>
    </tableColumn>
    <tableColumn id="94" name="cert - SA cat t.10 2021" dataDxfId="191" dataCellStyle="Percent">
      <calculatedColumnFormula>(ULB_Data[[#This Row],[Cert.- obtained SS2021]]-ULB_Data[[#This Row],[SA cert cat t.10 2021]])/ULB_Data[[#This Row],[SA cert cat t.10 2021]]</calculatedColumnFormula>
    </tableColumn>
    <tableColumn id="146" name="cert - SA cat t.10 2022" dataDxfId="190" dataCellStyle="Percent">
      <calculatedColumnFormula>(ULB_Data[[#This Row],[Cert.- obtained SS2022]]-ULB_Data[[#This Row],[SA cert cat t.10 2022]])/ULB_Data[[#This Row],[SA cert cat t.10 2022]]</calculatedColumnFormula>
    </tableColumn>
    <tableColumn id="95" name="NA CV 2020" dataDxfId="189" dataCellStyle="Percent"/>
    <tableColumn id="101" name="NA CV 2021" dataDxfId="188" dataCellStyle="Percent"/>
    <tableColumn id="147" name="NA CV 2022" dataDxfId="187" dataCellStyle="Percent"/>
    <tableColumn id="96" name="SA CV 2020" dataDxfId="186" dataCellStyle="Percent"/>
    <tableColumn id="97" name="SA CV 2021" dataDxfId="185" dataCellStyle="Percent"/>
    <tableColumn id="148" name="SA CV 2022" dataDxfId="184" dataCellStyle="Percent"/>
    <tableColumn id="98" name="SA CV  cat 2020" dataDxfId="183" dataCellStyle="Percent"/>
    <tableColumn id="99" name="SA CV cat 2021" dataDxfId="182" dataCellStyle="Percent"/>
    <tableColumn id="149" name="SA CV cat 2022" dataDxfId="181" dataCellStyle="Percent"/>
    <tableColumn id="100" name="SA CV cat t.10 2021" dataDxfId="180" dataCellStyle="Percent"/>
    <tableColumn id="150" name="SA CV cat t.10 2022" dataDxfId="179" dataCellStyle="Percent"/>
    <tableColumn id="102" name="CV - NA CV 2020" dataDxfId="178" dataCellStyle="Percent">
      <calculatedColumnFormula>(ULB_Data[[#This Row],[CP- obtained SS2020]]-ULB_Data[[#This Row],[NA CV 2020]])/ULB_Data[[#This Row],[NA CV 2020]]</calculatedColumnFormula>
    </tableColumn>
    <tableColumn id="103" name="CV -NA CV 2021" dataDxfId="177" dataCellStyle="Percent">
      <calculatedColumnFormula>(ULB_Data[[#This Row],[CV- obtained SS2021]]-ULB_Data[[#This Row],[NA CV 2021]])/ULB_Data[[#This Row],[NA CV 2021]]</calculatedColumnFormula>
    </tableColumn>
    <tableColumn id="151" name="CV -NA CV 2022" dataDxfId="176" dataCellStyle="Percent">
      <calculatedColumnFormula>(ULB_Data[[#This Row],[CV- obtained SS2022]]-ULB_Data[[#This Row],[NA CV 2022]])/ULB_Data[[#This Row],[NA CV 2022]]</calculatedColumnFormula>
    </tableColumn>
    <tableColumn id="104" name="CV - SA CV 2020" dataDxfId="175" dataCellStyle="Percent">
      <calculatedColumnFormula>(ULB_Data[[#This Row],[CP- obtained SS2020]]-ULB_Data[[#This Row],[SA CV 2020]])/ULB_Data[[#This Row],[SA CV 2020]]</calculatedColumnFormula>
    </tableColumn>
    <tableColumn id="105" name="CV - SA CV 2021" dataDxfId="174" dataCellStyle="Percent">
      <calculatedColumnFormula>(ULB_Data[[#This Row],[CV- obtained SS2021]]-ULB_Data[[#This Row],[SA CV 2021]])/ULB_Data[[#This Row],[SA CV 2021]]</calculatedColumnFormula>
    </tableColumn>
    <tableColumn id="152" name="CV - SA CV 2022" dataDxfId="173" dataCellStyle="Percent">
      <calculatedColumnFormula>(ULB_Data[[#This Row],[CV- obtained SS2022]]-ULB_Data[[#This Row],[SA CV 2022]])/ULB_Data[[#This Row],[SA CV 2022]]</calculatedColumnFormula>
    </tableColumn>
    <tableColumn id="106" name="CV - SA CV cat 2020" dataDxfId="172" dataCellStyle="Percent">
      <calculatedColumnFormula>(ULB_Data[[#This Row],[CP- obtained SS2020]]-ULB_Data[[#This Row],[SA CV  cat 2020]])/ULB_Data[[#This Row],[SA CV  cat 2020]]</calculatedColumnFormula>
    </tableColumn>
    <tableColumn id="107" name="CV - SA CV cat 2021" dataDxfId="171" dataCellStyle="Percent">
      <calculatedColumnFormula>(ULB_Data[[#This Row],[CV- obtained SS2021]]-ULB_Data[[#This Row],[SA CV cat 2021]])/ULB_Data[[#This Row],[SA CV cat 2021]]</calculatedColumnFormula>
    </tableColumn>
    <tableColumn id="153" name="CV - SA CV cat 2022" dataDxfId="170" dataCellStyle="Percent">
      <calculatedColumnFormula>(ULB_Data[[#This Row],[CV- obtained SS2022]]-ULB_Data[[#This Row],[SA CV cat 2022]])/ULB_Data[[#This Row],[SA CV cat 2022]]</calculatedColumnFormula>
    </tableColumn>
    <tableColumn id="108" name="CV - SA CV t.10 2021" dataDxfId="169" dataCellStyle="Percent">
      <calculatedColumnFormula>(ULB_Data[[#This Row],[CV- obtained SS2021]]-ULB_Data[[#This Row],[SA CV cat t.10 2021]])/ULB_Data[[#This Row],[SA CV cat t.10 2021]]</calculatedColumnFormula>
    </tableColumn>
    <tableColumn id="154" name="CV - SA CV t.10 2022" dataDxfId="168" dataCellStyle="Percent">
      <calculatedColumnFormula>(ULB_Data[[#This Row],[CV- obtained SS2022]]-ULB_Data[[#This Row],[SA CV cat t.10 2022]])/ULB_Data[[#This Row],[SA CV cat t.10 2022]]</calculatedColumnFormula>
    </tableColumn>
    <tableColumn id="7" name="NR/ZR (2020)" dataDxfId="167"/>
    <tableColumn id="8" name="SR (2020)" dataDxfId="166"/>
    <tableColumn id="9" name="NR/ZR (2021)" dataDxfId="165"/>
    <tableColumn id="10" name="SR (2021)" dataDxfId="164"/>
    <tableColumn id="155" name="NR/ZR (2022)" dataDxfId="163"/>
    <tableColumn id="156" name="SR (2022)" dataDxfId="162"/>
    <tableColumn id="11" name="GFC SS2020" dataDxfId="161"/>
    <tableColumn id="12" name="GFC SS2021" dataDxfId="160"/>
    <tableColumn id="44" name="GFC SS2022" dataDxfId="159"/>
    <tableColumn id="13" name="ODF SS2020" dataDxfId="158"/>
    <tableColumn id="14" name="ODF SS2021" dataDxfId="157"/>
    <tableColumn id="45" name="ODF SS2022" dataDxfId="156"/>
    <tableColumn id="16" name="SLP- obtained SS2020" dataDxfId="155"/>
    <tableColumn id="17" name="SLP-max. marks SS2020" dataDxfId="154"/>
    <tableColumn id="18" name="SLP % score SS2020" dataDxfId="153"/>
    <tableColumn id="19" name="Cert.- obtained SS2020" dataDxfId="152"/>
    <tableColumn id="20" name="Cert.-max. marks SS2020" dataDxfId="151"/>
    <tableColumn id="21" name="Cert. % score SS2020" dataDxfId="150"/>
    <tableColumn id="22" name="DO- obtained SS2020" dataDxfId="149"/>
    <tableColumn id="23" name="DO-max. marks SS2020" dataDxfId="148"/>
    <tableColumn id="24" name="DO % score SS2020" dataDxfId="147"/>
    <tableColumn id="25" name="CP- obtained SS2020" dataDxfId="146"/>
    <tableColumn id="26" name="CP-max. marks SS2020" dataDxfId="145"/>
    <tableColumn id="27" name="CP % score SS2020" dataDxfId="144"/>
    <tableColumn id="28" name="Total score (obtained) SS2020" dataDxfId="143"/>
    <tableColumn id="29" name="Total score (max) SS2020" dataDxfId="142"/>
    <tableColumn id="30" name="Total % score SS2020" dataDxfId="141"/>
    <tableColumn id="32" name="SLP- obtained SS2021" dataDxfId="140"/>
    <tableColumn id="33" name="SLP-max. marks SS2021" dataDxfId="139"/>
    <tableColumn id="34" name="SLP % score SS2021" dataDxfId="138" dataCellStyle="Percent">
      <calculatedColumnFormula>ULB_Data[[#This Row],[SLP- obtained SS2021]]/ULB_Data[[#This Row],[SLP-max. marks SS2021]]</calculatedColumnFormula>
    </tableColumn>
    <tableColumn id="113" name="SLP % share21" dataDxfId="137" dataCellStyle="Percent">
      <calculatedColumnFormula>ULB_Data[[#This Row],[SLP- obtained SS2021]]/ULB_Data[[#This Row],[Total score (obtained) SS2021]]</calculatedColumnFormula>
    </tableColumn>
    <tableColumn id="58" name="SLP- obtained SS2022" dataDxfId="136"/>
    <tableColumn id="109" name="SLP-max. marks SS2022" dataDxfId="135"/>
    <tableColumn id="110" name="SLP % score SS2022" dataDxfId="134" dataCellStyle="Percent">
      <calculatedColumnFormula>ULB_Data[[#This Row],[SLP- obtained SS2022]]/ULB_Data[[#This Row],[SLP-max. marks SS2022]]</calculatedColumnFormula>
    </tableColumn>
    <tableColumn id="126" name="SLP % share22" dataDxfId="133" dataCellStyle="Percent">
      <calculatedColumnFormula>ULB_Data[[#This Row],[SLP- obtained SS2022]]/ULB_Data[[#This Row],[Total score (obtained) SS2022]]</calculatedColumnFormula>
    </tableColumn>
    <tableColumn id="35" name="CV- obtained SS2021" dataDxfId="132"/>
    <tableColumn id="36" name="CV-max. marks SS2021" dataDxfId="131"/>
    <tableColumn id="37" name="CV % score SS2021" dataDxfId="130" dataCellStyle="Percent">
      <calculatedColumnFormula>ULB_Data[[#This Row],[CV- obtained SS2021]]/ULB_Data[[#This Row],[CV-max. marks SS2021]]</calculatedColumnFormula>
    </tableColumn>
    <tableColumn id="124" name="CV% share21" dataDxfId="129" dataCellStyle="Percent">
      <calculatedColumnFormula>ULB_Data[[#This Row],[CV- obtained SS2021]]/ULB_Data[[#This Row],[Total score (obtained) SS2021]]</calculatedColumnFormula>
    </tableColumn>
    <tableColumn id="111" name="CV- obtained SS2022" dataDxfId="128"/>
    <tableColumn id="112" name="CV-max. marks SS2022" dataDxfId="127"/>
    <tableColumn id="114" name="CV % score SS2022" dataDxfId="126" dataCellStyle="Percent">
      <calculatedColumnFormula>ULB_Data[[#This Row],[CV- obtained SS2022]]/ULB_Data[[#This Row],[CV-max. marks SS2022]]</calculatedColumnFormula>
    </tableColumn>
    <tableColumn id="129" name="CV % share22" dataDxfId="125" dataCellStyle="Percent">
      <calculatedColumnFormula>ULB_Data[[#This Row],[CV- obtained SS2022]]/ULB_Data[[#This Row],[Total score (obtained) SS2022]]</calculatedColumnFormula>
    </tableColumn>
    <tableColumn id="38" name="Cert.- obtained SS2021" dataDxfId="124"/>
    <tableColumn id="39" name="Cert.-max. marks SS2021" dataDxfId="123"/>
    <tableColumn id="40" name="Cert. % score SS2021" dataDxfId="122" dataCellStyle="Percent">
      <calculatedColumnFormula>ULB_Data[[#This Row],[Cert.- obtained SS2021]]/ULB_Data[[#This Row],[Cert.-max. marks SS2021]]</calculatedColumnFormula>
    </tableColumn>
    <tableColumn id="125" name="Cert.% share21" dataDxfId="121" dataCellStyle="Percent">
      <calculatedColumnFormula>ULB_Data[[#This Row],[Cert.- obtained SS2021]]/ULB_Data[[#This Row],[Total score (obtained) SS2021]]</calculatedColumnFormula>
    </tableColumn>
    <tableColumn id="115" name="Cert.- obtained SS2022" dataDxfId="120"/>
    <tableColumn id="116" name="Cert.-max. marks SS2022" dataDxfId="119"/>
    <tableColumn id="117" name="Cert. % score SS2022" dataDxfId="118" dataCellStyle="Percent">
      <calculatedColumnFormula>ULB_Data[[#This Row],[Cert.- obtained SS2022]]/ULB_Data[[#This Row],[Cert.-max. marks SS2022]]</calculatedColumnFormula>
    </tableColumn>
    <tableColumn id="131" name="Cert. % share22" dataDxfId="117" dataCellStyle="Percent">
      <calculatedColumnFormula>ULB_Data[[#This Row],[Cert.- obtained SS2022]]/ULB_Data[[#This Row],[Total score (obtained) SS2022]]</calculatedColumnFormula>
    </tableColumn>
    <tableColumn id="41" name="Total score (obtained) SS2021" dataDxfId="116"/>
    <tableColumn id="42" name="Total score (max) SS2021" dataDxfId="115"/>
    <tableColumn id="43" name="Total % score SS2021" dataDxfId="114"/>
    <tableColumn id="118" name="Total score (obtained) SS2022" dataDxfId="113"/>
    <tableColumn id="119" name="Total score (max) SS2022" dataDxfId="112"/>
    <tableColumn id="120" name="Total % score SS20222" dataDxfId="111">
      <calculatedColumnFormula>(ULB_Data[[#This Row],[Total score (obtained) SS2022]]/ULB_Data[[#This Row],[Total score (max) SS2022]])*100</calculatedColumnFormula>
    </tableColumn>
    <tableColumn id="46" name="SLP + Cert. (obtained) SS2020" dataDxfId="110"/>
    <tableColumn id="47" name="SLP + Cert. (max.) SS2020" dataDxfId="109"/>
    <tableColumn id="48" name="SLP + Cert. (% score) SS2020" dataDxfId="108"/>
    <tableColumn id="50" name="SLP + Cert. (obtained) SS2021" dataDxfId="107"/>
    <tableColumn id="51" name="SLP + Cert. (max.) SS2021" dataDxfId="106"/>
    <tableColumn id="52" name="SLP + Cert. (% score) SS2021" dataDxfId="105"/>
    <tableColumn id="121" name="SLP + Cert. (obtained) SS2022" dataDxfId="104"/>
    <tableColumn id="122" name="SLP + Cert. (max.) SS2022" dataDxfId="103"/>
    <tableColumn id="123" name="SLP + Cert. (% score) SS2022" dataDxfId="102">
      <calculatedColumnFormula>(ULB_Data[[#This Row],[SLP + Cert. (obtained) SS2022]]/ULB_Data[[#This Row],[SLP + Cert. (max.) SS2022]])*100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10.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microsoft.com/office/2007/relationships/slicer" Target="../slicers/slicer1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D999"/>
  <sheetViews>
    <sheetView topLeftCell="A2" zoomScale="91" zoomScaleNormal="91" workbookViewId="0">
      <selection activeCell="G1" sqref="A1:FD403"/>
    </sheetView>
  </sheetViews>
  <sheetFormatPr defaultRowHeight="15"/>
  <cols>
    <col min="1" max="1" width="10.85546875" customWidth="1"/>
    <col min="2" max="2" width="14.42578125" customWidth="1"/>
    <col min="3" max="3" width="18.140625" customWidth="1"/>
    <col min="4" max="4" width="18.85546875" customWidth="1"/>
    <col min="5" max="5" width="12.140625" customWidth="1"/>
    <col min="6" max="6" width="13.7109375" customWidth="1"/>
    <col min="7" max="7" width="8.5703125" customWidth="1"/>
    <col min="8" max="8" width="7.5703125" customWidth="1"/>
    <col min="9" max="9" width="10.5703125" customWidth="1"/>
    <col min="10" max="10" width="10.42578125" customWidth="1"/>
    <col min="11" max="11" width="7.7109375" customWidth="1"/>
    <col min="12" max="12" width="8.85546875" customWidth="1"/>
    <col min="13" max="13" width="14.42578125" customWidth="1"/>
    <col min="14" max="14" width="14.42578125" style="121" customWidth="1"/>
    <col min="15" max="15" width="12.7109375" style="121" customWidth="1"/>
    <col min="16" max="16" width="10.7109375" style="121" customWidth="1"/>
    <col min="17" max="17" width="11.28515625" style="121" customWidth="1"/>
    <col min="18" max="18" width="12.7109375" style="121" customWidth="1"/>
    <col min="19" max="19" width="13.28515625" style="121" customWidth="1"/>
    <col min="20" max="20" width="15" style="121" customWidth="1"/>
    <col min="21" max="21" width="17" style="124" customWidth="1"/>
    <col min="22" max="22" width="12.7109375" style="116" customWidth="1"/>
    <col min="23" max="23" width="12.85546875" style="116" customWidth="1"/>
    <col min="24" max="24" width="21" style="116" customWidth="1"/>
    <col min="25" max="25" width="16" customWidth="1"/>
    <col min="26" max="26" width="14.5703125" customWidth="1"/>
    <col min="27" max="27" width="15.85546875" style="121" customWidth="1"/>
    <col min="28" max="28" width="15.5703125" style="121" customWidth="1"/>
    <col min="29" max="30" width="17.7109375" style="121" customWidth="1"/>
    <col min="31" max="31" width="16.85546875" style="121" customWidth="1"/>
    <col min="32" max="32" width="16" style="121" customWidth="1"/>
    <col min="33" max="33" width="21.85546875" style="116" customWidth="1"/>
    <col min="34" max="34" width="22.7109375" style="116" customWidth="1"/>
    <col min="35" max="35" width="15.5703125" style="116" customWidth="1"/>
    <col min="36" max="36" width="14.5703125" style="116" customWidth="1"/>
    <col min="37" max="37" width="15.28515625" style="116" customWidth="1"/>
    <col min="38" max="38" width="20.42578125" style="116" customWidth="1"/>
    <col min="39" max="39" width="19.28515625" customWidth="1"/>
    <col min="40" max="40" width="14.85546875" style="121" customWidth="1"/>
    <col min="41" max="41" width="18.85546875" style="121" customWidth="1"/>
    <col min="42" max="43" width="18" style="121" customWidth="1"/>
    <col min="44" max="44" width="14.42578125" style="121" customWidth="1"/>
    <col min="45" max="45" width="14.28515625" style="121" customWidth="1"/>
    <col min="46" max="46" width="20" style="121" customWidth="1"/>
    <col min="47" max="47" width="18.28515625" style="116" customWidth="1"/>
    <col min="48" max="48" width="16.85546875" style="116" customWidth="1"/>
    <col min="49" max="49" width="15.7109375" style="116" customWidth="1"/>
    <col min="50" max="50" width="15.42578125" style="116" customWidth="1"/>
    <col min="51" max="51" width="15.85546875" style="116" customWidth="1"/>
    <col min="52" max="52" width="12.85546875" style="116" customWidth="1"/>
    <col min="53" max="53" width="14.28515625" style="116" customWidth="1"/>
    <col min="54" max="54" width="16.85546875" style="121" customWidth="1"/>
    <col min="55" max="55" width="18" style="121" customWidth="1"/>
    <col min="56" max="57" width="18.140625" style="121" customWidth="1"/>
    <col min="58" max="58" width="15.7109375" style="121" customWidth="1"/>
    <col min="59" max="59" width="13.5703125" style="121" customWidth="1"/>
    <col min="60" max="60" width="16" style="121" customWidth="1"/>
    <col min="61" max="61" width="14.5703125" customWidth="1"/>
    <col min="62" max="62" width="17" customWidth="1"/>
    <col min="63" max="63" width="14.140625" customWidth="1"/>
    <col min="64" max="64" width="12.5703125" customWidth="1"/>
    <col min="65" max="65" width="12.7109375" customWidth="1"/>
    <col min="66" max="66" width="12.5703125" customWidth="1"/>
    <col min="67" max="67" width="11.7109375" customWidth="1"/>
    <col min="68" max="68" width="12" customWidth="1"/>
    <col min="69" max="69" width="11.85546875" customWidth="1"/>
    <col min="71" max="71" width="12.42578125" customWidth="1"/>
    <col min="73" max="74" width="10.5703125" customWidth="1"/>
    <col min="76" max="76" width="10.85546875" customWidth="1"/>
    <col min="77" max="77" width="11.140625" customWidth="1"/>
    <col min="79" max="79" width="10.42578125" customWidth="1"/>
    <col min="80" max="80" width="11" customWidth="1"/>
    <col min="82" max="82" width="10.42578125" customWidth="1"/>
    <col min="83" max="83" width="11.140625" customWidth="1"/>
    <col min="85" max="85" width="11.7109375" customWidth="1"/>
    <col min="86" max="86" width="12.140625" customWidth="1"/>
    <col min="88" max="88" width="11" customWidth="1"/>
    <col min="89" max="89" width="11.5703125" customWidth="1"/>
    <col min="91" max="91" width="10.42578125" customWidth="1"/>
    <col min="92" max="92" width="10.7109375" customWidth="1"/>
    <col min="93" max="93" width="9.5703125" style="117" bestFit="1" customWidth="1"/>
    <col min="99" max="99" width="13.140625" style="117" bestFit="1" customWidth="1"/>
    <col min="100" max="100" width="11.28515625" customWidth="1"/>
    <col min="101" max="101" width="12.5703125" customWidth="1"/>
    <col min="103" max="103" width="11.42578125" customWidth="1"/>
    <col min="104" max="104" width="11.140625" customWidth="1"/>
    <col min="105" max="105" width="13.140625" style="117" customWidth="1"/>
    <col min="106" max="106" width="12.5703125" customWidth="1"/>
    <col min="107" max="107" width="12.140625" customWidth="1"/>
    <col min="108" max="108" width="11.42578125" customWidth="1"/>
    <col min="109" max="109" width="12.5703125" customWidth="1"/>
    <col min="110" max="110" width="12.28515625" customWidth="1"/>
    <col min="111" max="111" width="13" style="117" customWidth="1"/>
    <col min="112" max="112" width="12.85546875" customWidth="1"/>
    <col min="113" max="114" width="12.7109375" customWidth="1"/>
    <col min="115" max="115" width="12.28515625" customWidth="1"/>
    <col min="116" max="116" width="12.42578125" customWidth="1"/>
    <col min="117" max="118" width="13.7109375" customWidth="1"/>
    <col min="119" max="119" width="13.28515625" customWidth="1"/>
    <col min="120" max="120" width="12.5703125" style="117" customWidth="1"/>
    <col min="124" max="124" width="9.140625" style="121"/>
    <col min="125" max="125" width="13.140625" style="121" bestFit="1" customWidth="1"/>
    <col min="128" max="129" width="9.140625" style="121"/>
    <col min="132" max="132" width="13.140625" style="121" bestFit="1" customWidth="1"/>
    <col min="136" max="137" width="9.140625" style="121"/>
    <col min="139" max="140" width="13.140625" style="121" bestFit="1" customWidth="1"/>
    <col min="144" max="145" width="9.140625" style="121"/>
  </cols>
  <sheetData>
    <row r="1" spans="1:160" ht="65.25" customHeight="1" thickBot="1">
      <c r="A1" s="103" t="s">
        <v>614</v>
      </c>
      <c r="B1" s="61" t="s">
        <v>615</v>
      </c>
      <c r="C1" s="61" t="s">
        <v>616</v>
      </c>
      <c r="D1" s="61" t="s">
        <v>617</v>
      </c>
      <c r="E1" s="62" t="s">
        <v>618</v>
      </c>
      <c r="F1" s="62" t="s">
        <v>400</v>
      </c>
      <c r="G1" s="146" t="s">
        <v>662</v>
      </c>
      <c r="H1" s="145" t="s">
        <v>663</v>
      </c>
      <c r="I1" s="151" t="s">
        <v>718</v>
      </c>
      <c r="J1" s="146" t="s">
        <v>664</v>
      </c>
      <c r="K1" s="145" t="s">
        <v>665</v>
      </c>
      <c r="L1" s="151" t="s">
        <v>719</v>
      </c>
      <c r="M1" s="146" t="s">
        <v>666</v>
      </c>
      <c r="N1" s="145" t="s">
        <v>667</v>
      </c>
      <c r="O1" s="151" t="s">
        <v>737</v>
      </c>
      <c r="P1" s="145" t="s">
        <v>668</v>
      </c>
      <c r="Q1" s="151" t="s">
        <v>766</v>
      </c>
      <c r="R1" s="147" t="s">
        <v>669</v>
      </c>
      <c r="S1" s="143" t="s">
        <v>670</v>
      </c>
      <c r="T1" s="152" t="s">
        <v>738</v>
      </c>
      <c r="U1" s="147" t="s">
        <v>671</v>
      </c>
      <c r="V1" s="143" t="s">
        <v>672</v>
      </c>
      <c r="W1" s="152" t="s">
        <v>767</v>
      </c>
      <c r="X1" s="147" t="s">
        <v>673</v>
      </c>
      <c r="Y1" s="143" t="s">
        <v>674</v>
      </c>
      <c r="Z1" s="152" t="s">
        <v>739</v>
      </c>
      <c r="AA1" s="143" t="s">
        <v>675</v>
      </c>
      <c r="AB1" s="152" t="s">
        <v>768</v>
      </c>
      <c r="AC1" s="148" t="s">
        <v>676</v>
      </c>
      <c r="AD1" s="144" t="s">
        <v>677</v>
      </c>
      <c r="AE1" s="153" t="s">
        <v>740</v>
      </c>
      <c r="AF1" s="148" t="s">
        <v>678</v>
      </c>
      <c r="AG1" s="144" t="s">
        <v>679</v>
      </c>
      <c r="AH1" s="153" t="s">
        <v>742</v>
      </c>
      <c r="AI1" s="148" t="s">
        <v>680</v>
      </c>
      <c r="AJ1" s="144" t="s">
        <v>681</v>
      </c>
      <c r="AK1" s="153" t="s">
        <v>741</v>
      </c>
      <c r="AL1" s="144" t="s">
        <v>682</v>
      </c>
      <c r="AM1" s="153" t="s">
        <v>744</v>
      </c>
      <c r="AN1" s="147" t="s">
        <v>683</v>
      </c>
      <c r="AO1" s="143" t="s">
        <v>684</v>
      </c>
      <c r="AP1" s="152" t="s">
        <v>743</v>
      </c>
      <c r="AQ1" s="147" t="s">
        <v>685</v>
      </c>
      <c r="AR1" s="143" t="s">
        <v>686</v>
      </c>
      <c r="AS1" s="152" t="s">
        <v>745</v>
      </c>
      <c r="AT1" s="147" t="s">
        <v>687</v>
      </c>
      <c r="AU1" s="143" t="s">
        <v>688</v>
      </c>
      <c r="AV1" s="152" t="s">
        <v>746</v>
      </c>
      <c r="AW1" s="143" t="s">
        <v>689</v>
      </c>
      <c r="AX1" s="152" t="s">
        <v>747</v>
      </c>
      <c r="AY1" s="148" t="s">
        <v>690</v>
      </c>
      <c r="AZ1" s="144" t="s">
        <v>691</v>
      </c>
      <c r="BA1" s="153" t="s">
        <v>748</v>
      </c>
      <c r="BB1" s="148" t="s">
        <v>692</v>
      </c>
      <c r="BC1" s="144" t="s">
        <v>693</v>
      </c>
      <c r="BD1" s="153" t="s">
        <v>749</v>
      </c>
      <c r="BE1" s="148" t="s">
        <v>695</v>
      </c>
      <c r="BF1" s="144" t="s">
        <v>694</v>
      </c>
      <c r="BG1" s="153" t="s">
        <v>750</v>
      </c>
      <c r="BH1" s="144" t="s">
        <v>696</v>
      </c>
      <c r="BI1" s="153" t="s">
        <v>751</v>
      </c>
      <c r="BJ1" s="147" t="s">
        <v>697</v>
      </c>
      <c r="BK1" s="143" t="s">
        <v>698</v>
      </c>
      <c r="BL1" s="152" t="s">
        <v>752</v>
      </c>
      <c r="BM1" s="147" t="s">
        <v>699</v>
      </c>
      <c r="BN1" s="143" t="s">
        <v>700</v>
      </c>
      <c r="BO1" s="152" t="s">
        <v>753</v>
      </c>
      <c r="BP1" s="147" t="s">
        <v>701</v>
      </c>
      <c r="BQ1" s="143" t="s">
        <v>702</v>
      </c>
      <c r="BR1" s="152" t="s">
        <v>754</v>
      </c>
      <c r="BS1" s="143" t="s">
        <v>703</v>
      </c>
      <c r="BT1" s="152" t="s">
        <v>755</v>
      </c>
      <c r="BU1" s="148" t="s">
        <v>709</v>
      </c>
      <c r="BV1" s="144" t="s">
        <v>710</v>
      </c>
      <c r="BW1" s="153" t="s">
        <v>756</v>
      </c>
      <c r="BX1" s="148" t="s">
        <v>704</v>
      </c>
      <c r="BY1" s="144" t="s">
        <v>705</v>
      </c>
      <c r="BZ1" s="153" t="s">
        <v>757</v>
      </c>
      <c r="CA1" s="148" t="s">
        <v>706</v>
      </c>
      <c r="CB1" s="144" t="s">
        <v>707</v>
      </c>
      <c r="CC1" s="153" t="s">
        <v>758</v>
      </c>
      <c r="CD1" s="144" t="s">
        <v>708</v>
      </c>
      <c r="CE1" s="153" t="s">
        <v>759</v>
      </c>
      <c r="CF1" s="147" t="s">
        <v>711</v>
      </c>
      <c r="CG1" s="143" t="s">
        <v>712</v>
      </c>
      <c r="CH1" s="152" t="s">
        <v>760</v>
      </c>
      <c r="CI1" s="147" t="s">
        <v>713</v>
      </c>
      <c r="CJ1" s="143" t="s">
        <v>714</v>
      </c>
      <c r="CK1" s="152" t="s">
        <v>761</v>
      </c>
      <c r="CL1" s="147" t="s">
        <v>715</v>
      </c>
      <c r="CM1" s="143" t="s">
        <v>716</v>
      </c>
      <c r="CN1" s="152" t="s">
        <v>762</v>
      </c>
      <c r="CO1" s="143" t="s">
        <v>717</v>
      </c>
      <c r="CP1" s="152" t="s">
        <v>763</v>
      </c>
      <c r="CQ1" s="141" t="s">
        <v>619</v>
      </c>
      <c r="CR1" s="141" t="s">
        <v>620</v>
      </c>
      <c r="CS1" s="142" t="s">
        <v>621</v>
      </c>
      <c r="CT1" s="142" t="s">
        <v>622</v>
      </c>
      <c r="CU1" s="154" t="s">
        <v>764</v>
      </c>
      <c r="CV1" s="151" t="s">
        <v>765</v>
      </c>
      <c r="CW1" s="132" t="s">
        <v>623</v>
      </c>
      <c r="CX1" s="63" t="s">
        <v>613</v>
      </c>
      <c r="CY1" s="130" t="s">
        <v>720</v>
      </c>
      <c r="CZ1" s="132" t="s">
        <v>624</v>
      </c>
      <c r="DA1" s="63" t="s">
        <v>625</v>
      </c>
      <c r="DB1" s="130" t="s">
        <v>721</v>
      </c>
      <c r="DC1" s="132" t="s">
        <v>626</v>
      </c>
      <c r="DD1" s="132" t="s">
        <v>661</v>
      </c>
      <c r="DE1" s="132" t="s">
        <v>627</v>
      </c>
      <c r="DF1" s="132" t="s">
        <v>628</v>
      </c>
      <c r="DG1" s="132" t="s">
        <v>629</v>
      </c>
      <c r="DH1" s="132" t="s">
        <v>630</v>
      </c>
      <c r="DI1" s="132" t="s">
        <v>631</v>
      </c>
      <c r="DJ1" s="132" t="s">
        <v>632</v>
      </c>
      <c r="DK1" s="132" t="s">
        <v>633</v>
      </c>
      <c r="DL1" s="132" t="s">
        <v>634</v>
      </c>
      <c r="DM1" s="132" t="s">
        <v>635</v>
      </c>
      <c r="DN1" s="132" t="s">
        <v>636</v>
      </c>
      <c r="DO1" s="133" t="s">
        <v>637</v>
      </c>
      <c r="DP1" s="133" t="s">
        <v>638</v>
      </c>
      <c r="DQ1" s="133" t="s">
        <v>639</v>
      </c>
      <c r="DR1" s="63" t="s">
        <v>640</v>
      </c>
      <c r="DS1" s="63" t="s">
        <v>641</v>
      </c>
      <c r="DT1" s="158" t="s">
        <v>642</v>
      </c>
      <c r="DU1" s="158" t="s">
        <v>769</v>
      </c>
      <c r="DV1" s="130" t="s">
        <v>723</v>
      </c>
      <c r="DW1" s="130" t="s">
        <v>724</v>
      </c>
      <c r="DX1" s="161" t="s">
        <v>722</v>
      </c>
      <c r="DY1" s="161" t="s">
        <v>772</v>
      </c>
      <c r="DZ1" s="63" t="s">
        <v>643</v>
      </c>
      <c r="EA1" s="63" t="s">
        <v>644</v>
      </c>
      <c r="EB1" s="158" t="s">
        <v>645</v>
      </c>
      <c r="EC1" s="158" t="s">
        <v>770</v>
      </c>
      <c r="ED1" s="130" t="s">
        <v>726</v>
      </c>
      <c r="EE1" s="130" t="s">
        <v>727</v>
      </c>
      <c r="EF1" s="161" t="s">
        <v>725</v>
      </c>
      <c r="EG1" s="161" t="s">
        <v>773</v>
      </c>
      <c r="EH1" s="63" t="s">
        <v>646</v>
      </c>
      <c r="EI1" s="63" t="s">
        <v>647</v>
      </c>
      <c r="EJ1" s="158" t="s">
        <v>648</v>
      </c>
      <c r="EK1" s="158" t="s">
        <v>771</v>
      </c>
      <c r="EL1" s="135" t="s">
        <v>729</v>
      </c>
      <c r="EM1" s="135" t="s">
        <v>730</v>
      </c>
      <c r="EN1" s="162" t="s">
        <v>728</v>
      </c>
      <c r="EO1" s="162" t="s">
        <v>774</v>
      </c>
      <c r="EP1" s="64" t="s">
        <v>649</v>
      </c>
      <c r="EQ1" s="64" t="s">
        <v>650</v>
      </c>
      <c r="ER1" s="64" t="s">
        <v>651</v>
      </c>
      <c r="ES1" s="136" t="s">
        <v>733</v>
      </c>
      <c r="ET1" s="136" t="s">
        <v>732</v>
      </c>
      <c r="EU1" s="137" t="s">
        <v>731</v>
      </c>
      <c r="EV1" s="134" t="s">
        <v>652</v>
      </c>
      <c r="EW1" s="134" t="s">
        <v>653</v>
      </c>
      <c r="EX1" s="134" t="s">
        <v>654</v>
      </c>
      <c r="EY1" s="64" t="s">
        <v>655</v>
      </c>
      <c r="EZ1" s="64" t="s">
        <v>656</v>
      </c>
      <c r="FA1" s="99" t="s">
        <v>657</v>
      </c>
      <c r="FB1" s="131" t="s">
        <v>735</v>
      </c>
      <c r="FC1" s="131" t="s">
        <v>736</v>
      </c>
      <c r="FD1" s="139" t="s">
        <v>734</v>
      </c>
    </row>
    <row r="2" spans="1:160" ht="15.75" thickBot="1">
      <c r="A2" s="104">
        <v>1</v>
      </c>
      <c r="B2" s="65" t="s">
        <v>298</v>
      </c>
      <c r="C2" s="65" t="s">
        <v>298</v>
      </c>
      <c r="D2" s="65" t="s">
        <v>93</v>
      </c>
      <c r="E2" s="26">
        <v>400520</v>
      </c>
      <c r="F2" s="28" t="s">
        <v>410</v>
      </c>
      <c r="G2" s="28">
        <v>2214</v>
      </c>
      <c r="H2" s="28">
        <v>2072</v>
      </c>
      <c r="I2" s="28">
        <v>2072</v>
      </c>
      <c r="J2" s="28">
        <v>3325</v>
      </c>
      <c r="K2" s="28">
        <v>3178</v>
      </c>
      <c r="L2" s="28">
        <v>3178</v>
      </c>
      <c r="M2" s="28">
        <v>3878.5</v>
      </c>
      <c r="N2" s="28">
        <v>3782.7</v>
      </c>
      <c r="O2" s="28">
        <v>3782.7</v>
      </c>
      <c r="P2" s="28">
        <v>4344.1000000000004</v>
      </c>
      <c r="Q2" s="28">
        <v>4344.1000000000004</v>
      </c>
      <c r="R2" s="118">
        <f>(ULB_Data[[#This Row],[Total score (obtained) SS2020]]-ULB_Data[[#This Row],[NA 2020]])/ULB_Data[[#This Row],[NA 2020]]</f>
        <v>0.65969738030713643</v>
      </c>
      <c r="S2" s="118">
        <f>(ULB_Data[[#This Row],[Total score (obtained) SS2021]]-ULB_Data[[#This Row],[NA 2021]])/ULB_Data[[#This Row],[NA 2021]]</f>
        <v>0.30699324324324334</v>
      </c>
      <c r="T2" s="118">
        <f>(ULB_Data[[#This Row],[Total score (obtained) SS2022]]-ULB_Data[[#This Row],[NA 2022]])/ULB_Data[[#This Row],[NA 2022]]</f>
        <v>0.30699324324324334</v>
      </c>
      <c r="U2" s="118">
        <f>(ULB_Data[[#This Row],[Total score (obtained) SS2020]]-ULB_Data[[#This Row],[SA 2020]])/ULB_Data[[#This Row],[SA 2020]]</f>
        <v>0.10513383458646622</v>
      </c>
      <c r="V2" s="118">
        <f>(ULB_Data[[#This Row],[Total score (obtained) SS2021]]-ULB_Data[[#This Row],[SA 2021]])/ULB_Data[[#This Row],[SA 2021]]</f>
        <v>-0.14786343612334799</v>
      </c>
      <c r="W2" s="118">
        <f>(ULB_Data[[#This Row],[Total score (obtained) SS2022]]-ULB_Data[[#This Row],[SA 2022]])/ULB_Data[[#This Row],[SA 2022]]</f>
        <v>-0.14786343612334799</v>
      </c>
      <c r="X2" s="118">
        <f>(ULB_Data[[#This Row],[Total score (obtained) SS2020]]-ULB_Data[[#This Row],[SA Cat 2020]])/ULB_Data[[#This Row],[SA Cat 2020]]</f>
        <v>-5.2579605517596967E-2</v>
      </c>
      <c r="Y2" s="118">
        <f>(ULB_Data[[#This Row],[Total score (obtained) SS2021]]-ULB_Data[[#This Row],[SA Cat 2021]])/ULB_Data[[#This Row],[SA Cat 2021]]</f>
        <v>-0.28408544161577703</v>
      </c>
      <c r="Z2" s="118">
        <f>(ULB_Data[[#This Row],[Total score (obtained) SS2022]]-ULB_Data[[#This Row],[SA Cat 2022]])/ULB_Data[[#This Row],[SA Cat 2022]]</f>
        <v>-0.28408544161577703</v>
      </c>
      <c r="AA2" s="118">
        <f>(ULB_Data[[#This Row],[Total score (obtained) SS2021]]-ULB_Data[[#This Row],[SA Cat t.10 2021]])/ULB_Data[[#This Row],[SA Cat t.10 2021]]</f>
        <v>-0.37660505052830279</v>
      </c>
      <c r="AB2" s="118">
        <f>(ULB_Data[[#This Row],[Total score (obtained) SS2022]]-ULB_Data[[#This Row],[SA Cat t.10 2022]])/ULB_Data[[#This Row],[SA Cat t.10 2022]]</f>
        <v>-0.37660505052830279</v>
      </c>
      <c r="AC2" s="122">
        <v>306.24</v>
      </c>
      <c r="AD2" s="122">
        <v>913.6</v>
      </c>
      <c r="AE2" s="122">
        <v>915</v>
      </c>
      <c r="AF2" s="122">
        <v>706.64</v>
      </c>
      <c r="AG2" s="122">
        <v>1509.3</v>
      </c>
      <c r="AH2" s="122">
        <v>1509.3</v>
      </c>
      <c r="AI2" s="122">
        <v>948.15</v>
      </c>
      <c r="AJ2" s="122">
        <v>1786.5</v>
      </c>
      <c r="AK2" s="122">
        <v>1786.5</v>
      </c>
      <c r="AL2" s="122">
        <v>2014.9</v>
      </c>
      <c r="AM2" s="122">
        <v>2014.9</v>
      </c>
      <c r="AN2" s="118">
        <f>(ULB_Data[[#This Row],[SLP- obtained SS2020]]-ULB_Data[[#This Row],[SLP NA 2020]])/ULB_Data[[#This Row],[SLP NA 2020]]</f>
        <v>2.3802899686520376</v>
      </c>
      <c r="AO2" s="118">
        <f>(ULB_Data[[#This Row],[SLP- obtained SS2021]]-ULB_Data[[#This Row],[SLP NA 2021]])/ULB_Data[[#This Row],[SLP NA 2021]]</f>
        <v>0.68795971978984227</v>
      </c>
      <c r="AP2" s="118">
        <f>(ULB_Data[[#This Row],[SLP- obtained SS2022]]-ULB_Data[[#This Row],[SLP NA 2022]])/ULB_Data[[#This Row],[SLP NA 2022]]</f>
        <v>0.68537704918032771</v>
      </c>
      <c r="AQ2" s="118">
        <f>(ULB_Data[[#This Row],[SLP- obtained SS2020]]-ULB_Data[[#This Row],[SLP SA 2020]])/ULB_Data[[#This Row],[SLP SA 2020]]</f>
        <v>0.4649326389675083</v>
      </c>
      <c r="AR2" s="118">
        <f>(ULB_Data[[#This Row],[SLP- obtained SS2021]]-ULB_Data[[#This Row],[SLP SA 2021]])/ULB_Data[[#This Row],[SLP SA 2021]]</f>
        <v>2.1745179884714728E-2</v>
      </c>
      <c r="AS2" s="118">
        <f>(ULB_Data[[#This Row],[SLP- obtained SS2022]]-ULB_Data[[#This Row],[SLP SA 2022]])/ULB_Data[[#This Row],[SLP SA 2022]]</f>
        <v>2.1745179884714728E-2</v>
      </c>
      <c r="AT2" s="118">
        <f>(ULB_Data[[#This Row],[SLP- obtained SS2020]]-ULB_Data[[#This Row],[SLP SA cat 2020]])/ULB_Data[[#This Row],[SLP SA cat 2020]]</f>
        <v>9.1789273849074607E-2</v>
      </c>
      <c r="AU2" s="118">
        <f>(ULB_Data[[#This Row],[SLP- obtained SS2021]]-ULB_Data[[#This Row],[SLP SA cat 2021]])/ULB_Data[[#This Row],[SLP SA cat 2021]]</f>
        <v>-0.13679261125104961</v>
      </c>
      <c r="AV2" s="118">
        <f>(ULB_Data[[#This Row],[SLP- obtained SS2022]]-ULB_Data[[#This Row],[SLP SA cat 2022]])/ULB_Data[[#This Row],[SLP SA cat 2022]]</f>
        <v>-0.13679261125104961</v>
      </c>
      <c r="AW2" s="118">
        <f>(ULB_Data[[#This Row],[SLP- obtained SS2021]]-ULB_Data[[#This Row],[SLP SA cat t.10 2021]])/ULB_Data[[#This Row],[SLP SA cat t.10 2021]]</f>
        <v>-0.23464191771303797</v>
      </c>
      <c r="AX2" s="118">
        <f>(ULB_Data[[#This Row],[SLP- obtained SS2022]]-ULB_Data[[#This Row],[SLP SA cat t.10 2022]])/ULB_Data[[#This Row],[SLP SA cat t.10 2022]]</f>
        <v>-0.23464191771303797</v>
      </c>
      <c r="AY2" s="122">
        <v>232.44</v>
      </c>
      <c r="AZ2" s="122">
        <v>298.10000000000002</v>
      </c>
      <c r="BA2" s="122">
        <v>295</v>
      </c>
      <c r="BB2" s="122">
        <v>421.09</v>
      </c>
      <c r="BC2" s="122">
        <v>522.70000000000005</v>
      </c>
      <c r="BD2" s="122">
        <v>525</v>
      </c>
      <c r="BE2" s="122">
        <v>566.66</v>
      </c>
      <c r="BF2" s="122">
        <v>651.51</v>
      </c>
      <c r="BG2" s="122">
        <v>651.51</v>
      </c>
      <c r="BH2" s="122">
        <v>1020</v>
      </c>
      <c r="BI2" s="122">
        <v>1020</v>
      </c>
      <c r="BJ2" s="118">
        <f>(ULB_Data[[#This Row],[Cert.- obtained SS2020]]-ULB_Data[[#This Row],[NA cert 2020]])/ULB_Data[[#This Row],[NA cert 2020]]</f>
        <v>0.72087420409568059</v>
      </c>
      <c r="BK2" s="118">
        <f>(ULB_Data[[#This Row],[Cert.- obtained SS2021]]-ULB_Data[[#This Row],[NA cert 2021]])/ULB_Data[[#This Row],[NA cert 2021]]</f>
        <v>6.3737001006372931E-3</v>
      </c>
      <c r="BL2" s="118">
        <f>(ULB_Data[[#This Row],[Cert.- obtained SS2022]]-ULB_Data[[#This Row],[NA cert 2022]])/ULB_Data[[#This Row],[NA cert 2022]]</f>
        <v>1.6949152542372881E-2</v>
      </c>
      <c r="BM2" s="118">
        <f>(ULB_Data[[#This Row],[Cert.- obtained SS2020]]-ULB_Data[[#This Row],[SA Cert 2020]])/ULB_Data[[#This Row],[SA Cert 2020]]</f>
        <v>-5.0084305017929605E-2</v>
      </c>
      <c r="BN2" s="118">
        <f>(ULB_Data[[#This Row],[Cert.- obtained SS2021]]-ULB_Data[[#This Row],[SA cert 2021]])/ULB_Data[[#This Row],[SA cert 2021]]</f>
        <v>-0.42605701167017412</v>
      </c>
      <c r="BO2" s="118">
        <f>(ULB_Data[[#This Row],[Cert.- obtained SS2022]]-ULB_Data[[#This Row],[SA cert 2022]])/ULB_Data[[#This Row],[SA cert 2022]]</f>
        <v>-0.42857142857142855</v>
      </c>
      <c r="BP2" s="118">
        <f>(ULB_Data[[#This Row],[Cert.- obtained SS2020]]-ULB_Data[[#This Row],[SA cert cat 2020]])/ULB_Data[[#This Row],[SA cert cat 2020]]</f>
        <v>-0.29410934246285247</v>
      </c>
      <c r="BQ2" s="118">
        <f>(ULB_Data[[#This Row],[Cert.- obtained SS2021]]-ULB_Data[[#This Row],[SA cert cat 2021]])/ULB_Data[[#This Row],[SA cert cat 2021]]</f>
        <v>-0.53953124280517561</v>
      </c>
      <c r="BR2" s="118">
        <f>(ULB_Data[[#This Row],[Cert.- obtained SS2022]]-ULB_Data[[#This Row],[SA cert cat 2022]])/ULB_Data[[#This Row],[SA cert cat 2022]]</f>
        <v>-0.53953124280517561</v>
      </c>
      <c r="BS2" s="118">
        <f>(ULB_Data[[#This Row],[Cert.- obtained SS2021]]-ULB_Data[[#This Row],[SA cert cat t.10 2021]])/ULB_Data[[#This Row],[SA cert cat t.10 2021]]</f>
        <v>-0.70588235294117652</v>
      </c>
      <c r="BT2" s="118">
        <f>(ULB_Data[[#This Row],[Cert.- obtained SS2022]]-ULB_Data[[#This Row],[SA cert cat t.10 2022]])/ULB_Data[[#This Row],[SA cert cat t.10 2022]]</f>
        <v>-0.70588235294117652</v>
      </c>
      <c r="BU2" s="122">
        <v>855.72</v>
      </c>
      <c r="BV2" s="122">
        <v>860.25</v>
      </c>
      <c r="BW2" s="122">
        <v>865</v>
      </c>
      <c r="BX2" s="122">
        <v>1100</v>
      </c>
      <c r="BY2" s="122">
        <v>1147.0899999999999</v>
      </c>
      <c r="BZ2" s="122">
        <v>1150</v>
      </c>
      <c r="CA2" s="122">
        <v>1201.1099999999999</v>
      </c>
      <c r="CB2" s="122">
        <v>1344.7</v>
      </c>
      <c r="CC2" s="122">
        <v>1344.7</v>
      </c>
      <c r="CD2" s="122">
        <v>1496.04</v>
      </c>
      <c r="CE2" s="122">
        <v>1496.04</v>
      </c>
      <c r="CF2" s="118">
        <f>(ULB_Data[[#This Row],[CP- obtained SS2020]]-ULB_Data[[#This Row],[NA CV 2020]])/ULB_Data[[#This Row],[NA CV 2020]]</f>
        <v>0.27112840648810355</v>
      </c>
      <c r="CG2" s="118">
        <f>(ULB_Data[[#This Row],[CV- obtained SS2021]]-ULB_Data[[#This Row],[NA CV 2021]])/ULB_Data[[#This Row],[NA CV 2021]]</f>
        <v>6.649229875036358E-3</v>
      </c>
      <c r="CH2" s="118">
        <f>(ULB_Data[[#This Row],[CV- obtained SS2022]]-ULB_Data[[#This Row],[NA CV 2022]])/ULB_Data[[#This Row],[NA CV 2022]]</f>
        <v>1.1213872832370258E-3</v>
      </c>
      <c r="CI2" s="118">
        <f>(ULB_Data[[#This Row],[CP- obtained SS2020]]-ULB_Data[[#This Row],[SA CV 2020]])/ULB_Data[[#This Row],[SA CV 2020]]</f>
        <v>-1.1154545454545438E-2</v>
      </c>
      <c r="CJ2" s="118">
        <f>(ULB_Data[[#This Row],[CV- obtained SS2021]]-ULB_Data[[#This Row],[SA CV 2021]])/ULB_Data[[#This Row],[SA CV 2021]]</f>
        <v>-0.24507231341917365</v>
      </c>
      <c r="CK2" s="118">
        <f>(ULB_Data[[#This Row],[CV- obtained SS2022]]-ULB_Data[[#This Row],[SA CV 2022]])/ULB_Data[[#This Row],[SA CV 2022]]</f>
        <v>-0.24698260869565214</v>
      </c>
      <c r="CL2" s="118">
        <f>(ULB_Data[[#This Row],[CP- obtained SS2020]]-ULB_Data[[#This Row],[SA CV  cat 2020]])/ULB_Data[[#This Row],[SA CV  cat 2020]]</f>
        <v>-9.4396017017591968E-2</v>
      </c>
      <c r="CM2" s="118">
        <f>(ULB_Data[[#This Row],[CV- obtained SS2021]]-ULB_Data[[#This Row],[SA CV cat 2021]])/ULB_Data[[#This Row],[SA CV cat 2021]]</f>
        <v>-0.35601249349297243</v>
      </c>
      <c r="CN2" s="118">
        <f>(ULB_Data[[#This Row],[CV- obtained SS2022]]-ULB_Data[[#This Row],[SA CV cat 2022]])/ULB_Data[[#This Row],[SA CV cat 2022]]</f>
        <v>-0.35601249349297243</v>
      </c>
      <c r="CO2" s="118">
        <f>(ULB_Data[[#This Row],[CV- obtained SS2021]]-ULB_Data[[#This Row],[SA CV cat t.10 2021]])/ULB_Data[[#This Row],[SA CV cat t.10 2021]]</f>
        <v>-0.42115852517312369</v>
      </c>
      <c r="CP2" s="118">
        <f>(ULB_Data[[#This Row],[CV- obtained SS2022]]-ULB_Data[[#This Row],[SA CV cat t.10 2022]])/ULB_Data[[#This Row],[SA CV cat t.10 2022]]</f>
        <v>-0.42115852517312369</v>
      </c>
      <c r="CQ2" s="60">
        <v>66</v>
      </c>
      <c r="CR2" s="60">
        <v>21</v>
      </c>
      <c r="CS2" s="28">
        <v>173</v>
      </c>
      <c r="CT2" s="28">
        <v>33</v>
      </c>
      <c r="CU2" s="28">
        <v>173</v>
      </c>
      <c r="CV2" s="28">
        <v>33</v>
      </c>
      <c r="CW2" s="28" t="s">
        <v>406</v>
      </c>
      <c r="CX2" s="28" t="s">
        <v>414</v>
      </c>
      <c r="CY2" s="28" t="s">
        <v>414</v>
      </c>
      <c r="CZ2" s="28" t="s">
        <v>407</v>
      </c>
      <c r="DA2" s="28" t="s">
        <v>405</v>
      </c>
      <c r="DB2" s="28" t="s">
        <v>405</v>
      </c>
      <c r="DC2" s="22">
        <v>1035.18</v>
      </c>
      <c r="DD2" s="22">
        <v>1500</v>
      </c>
      <c r="DE2" s="66">
        <v>69.010000000000005</v>
      </c>
      <c r="DF2" s="22">
        <v>400</v>
      </c>
      <c r="DG2" s="22">
        <v>1500</v>
      </c>
      <c r="DH2" s="66">
        <v>26.67</v>
      </c>
      <c r="DI2" s="22">
        <v>1151.6600000000001</v>
      </c>
      <c r="DJ2" s="22">
        <v>1500</v>
      </c>
      <c r="DK2" s="66">
        <v>76.78</v>
      </c>
      <c r="DL2" s="22">
        <v>1087.73</v>
      </c>
      <c r="DM2" s="22">
        <v>1500</v>
      </c>
      <c r="DN2" s="66">
        <v>72.52</v>
      </c>
      <c r="DO2" s="22">
        <v>3674.57</v>
      </c>
      <c r="DP2" s="22">
        <v>6000</v>
      </c>
      <c r="DQ2" s="66">
        <v>61.24</v>
      </c>
      <c r="DR2" s="67">
        <v>1542.12</v>
      </c>
      <c r="DS2" s="67">
        <v>2400</v>
      </c>
      <c r="DT2" s="159">
        <f>ULB_Data[[#This Row],[SLP- obtained SS2021]]/ULB_Data[[#This Row],[SLP-max. marks SS2021]]</f>
        <v>0.64254999999999995</v>
      </c>
      <c r="DU2" s="159">
        <f>ULB_Data[[#This Row],[SLP- obtained SS2021]]/ULB_Data[[#This Row],[Total score (obtained) SS2021]]</f>
        <v>0.56944931667706755</v>
      </c>
      <c r="DV2" s="67">
        <v>1542.12</v>
      </c>
      <c r="DW2" s="66">
        <v>2400</v>
      </c>
      <c r="DX2" s="159">
        <f>ULB_Data[[#This Row],[SLP- obtained SS2022]]/ULB_Data[[#This Row],[SLP-max. marks SS2022]]</f>
        <v>0.64254999999999995</v>
      </c>
      <c r="DY2" s="159">
        <f>ULB_Data[[#This Row],[SLP- obtained SS2022]]/ULB_Data[[#This Row],[Total score (obtained) SS2022]]</f>
        <v>0.56944931667706755</v>
      </c>
      <c r="DZ2" s="67">
        <v>865.97</v>
      </c>
      <c r="EA2" s="67">
        <v>1800</v>
      </c>
      <c r="EB2" s="159">
        <f>ULB_Data[[#This Row],[CV- obtained SS2021]]/ULB_Data[[#This Row],[CV-max. marks SS2021]]</f>
        <v>0.48109444444444444</v>
      </c>
      <c r="EC2" s="159">
        <f>ULB_Data[[#This Row],[CV- obtained SS2021]]/ULB_Data[[#This Row],[Total score (obtained) SS2021]]</f>
        <v>0.31977149947010625</v>
      </c>
      <c r="ED2" s="67">
        <v>865.97</v>
      </c>
      <c r="EE2" s="66">
        <v>1800</v>
      </c>
      <c r="EF2" s="159">
        <f>ULB_Data[[#This Row],[CV- obtained SS2022]]/ULB_Data[[#This Row],[CV-max. marks SS2022]]</f>
        <v>0.48109444444444444</v>
      </c>
      <c r="EG2" s="159">
        <f>ULB_Data[[#This Row],[CV- obtained SS2022]]/ULB_Data[[#This Row],[Total score (obtained) SS2022]]</f>
        <v>0.31977149947010625</v>
      </c>
      <c r="EH2" s="67">
        <v>300</v>
      </c>
      <c r="EI2" s="67">
        <v>1800</v>
      </c>
      <c r="EJ2" s="159">
        <f>ULB_Data[[#This Row],[Cert.- obtained SS2021]]/ULB_Data[[#This Row],[Cert.-max. marks SS2021]]</f>
        <v>0.16666666666666666</v>
      </c>
      <c r="EK2" s="159">
        <f>ULB_Data[[#This Row],[Cert.- obtained SS2021]]/ULB_Data[[#This Row],[Total score (obtained) SS2021]]</f>
        <v>0.11077918385282616</v>
      </c>
      <c r="EL2" s="67">
        <v>300</v>
      </c>
      <c r="EM2" s="66">
        <v>1800</v>
      </c>
      <c r="EN2" s="159">
        <f>ULB_Data[[#This Row],[Cert.- obtained SS2022]]/ULB_Data[[#This Row],[Cert.-max. marks SS2022]]</f>
        <v>0.16666666666666666</v>
      </c>
      <c r="EO2" s="159">
        <f>ULB_Data[[#This Row],[Cert.- obtained SS2022]]/ULB_Data[[#This Row],[Total score (obtained) SS2022]]</f>
        <v>0.11077918385282616</v>
      </c>
      <c r="EP2" s="68">
        <v>2708.09</v>
      </c>
      <c r="EQ2" s="26">
        <v>6000</v>
      </c>
      <c r="ER2" s="66">
        <v>45.13</v>
      </c>
      <c r="ES2" s="68">
        <v>2708.09</v>
      </c>
      <c r="ET2" s="66">
        <v>6000</v>
      </c>
      <c r="EU2" s="128">
        <f>(ULB_Data[[#This Row],[Total score (obtained) SS2022]]/ULB_Data[[#This Row],[Total score (max) SS2022]])*100</f>
        <v>45.134833333333333</v>
      </c>
      <c r="EV2" s="26">
        <v>1435.18</v>
      </c>
      <c r="EW2" s="26">
        <v>3000</v>
      </c>
      <c r="EX2" s="66">
        <v>47.84</v>
      </c>
      <c r="EY2" s="26">
        <v>1842.12</v>
      </c>
      <c r="EZ2" s="26">
        <v>4200</v>
      </c>
      <c r="FA2" s="100">
        <v>43.86</v>
      </c>
      <c r="FB2" s="26">
        <v>1842.12</v>
      </c>
      <c r="FC2" s="138">
        <v>4200</v>
      </c>
      <c r="FD2" s="140">
        <f>(ULB_Data[[#This Row],[SLP + Cert. (obtained) SS2022]]/ULB_Data[[#This Row],[SLP + Cert. (max.) SS2022]])*100</f>
        <v>43.86</v>
      </c>
    </row>
    <row r="3" spans="1:160" ht="15.75" thickBot="1">
      <c r="A3" s="104">
        <v>2</v>
      </c>
      <c r="B3" s="65" t="s">
        <v>344</v>
      </c>
      <c r="C3" s="65" t="s">
        <v>298</v>
      </c>
      <c r="D3" s="65" t="s">
        <v>93</v>
      </c>
      <c r="E3" s="26">
        <v>80726</v>
      </c>
      <c r="F3" s="28" t="s">
        <v>413</v>
      </c>
      <c r="G3" s="28">
        <v>2214</v>
      </c>
      <c r="H3" s="28">
        <v>2072</v>
      </c>
      <c r="I3" s="28">
        <v>2072</v>
      </c>
      <c r="J3" s="28">
        <v>3325</v>
      </c>
      <c r="K3" s="28">
        <v>3178</v>
      </c>
      <c r="L3" s="28">
        <v>3178</v>
      </c>
      <c r="M3" s="28">
        <v>3595.3</v>
      </c>
      <c r="N3" s="28">
        <v>3469.2</v>
      </c>
      <c r="O3" s="28">
        <v>3469.2</v>
      </c>
      <c r="P3" s="28">
        <v>4328.8</v>
      </c>
      <c r="Q3" s="28">
        <v>4328.8</v>
      </c>
      <c r="R3" s="118">
        <f>(ULB_Data[[#This Row],[Total score (obtained) SS2020]]-ULB_Data[[#This Row],[NA 2020]])/ULB_Data[[#This Row],[NA 2020]]</f>
        <v>0.36628274616079487</v>
      </c>
      <c r="S3" s="118">
        <f>(ULB_Data[[#This Row],[Total score (obtained) SS2021]]-ULB_Data[[#This Row],[NA 2021]])/ULB_Data[[#This Row],[NA 2021]]</f>
        <v>0.24248552123552117</v>
      </c>
      <c r="T3" s="118">
        <f>(ULB_Data[[#This Row],[Total score (obtained) SS2022]]-ULB_Data[[#This Row],[NA 2022]])/ULB_Data[[#This Row],[NA 2022]]</f>
        <v>0.24248552123552117</v>
      </c>
      <c r="U3" s="118">
        <f>(ULB_Data[[#This Row],[Total score (obtained) SS2020]]-ULB_Data[[#This Row],[SA 2020]])/ULB_Data[[#This Row],[SA 2020]]</f>
        <v>-9.0240601503759454E-2</v>
      </c>
      <c r="V3" s="118">
        <f>(ULB_Data[[#This Row],[Total score (obtained) SS2021]]-ULB_Data[[#This Row],[SA 2021]])/ULB_Data[[#This Row],[SA 2021]]</f>
        <v>-0.18992133417243554</v>
      </c>
      <c r="W3" s="118">
        <f>(ULB_Data[[#This Row],[Total score (obtained) SS2022]]-ULB_Data[[#This Row],[SA 2022]])/ULB_Data[[#This Row],[SA 2022]]</f>
        <v>-0.18992133417243554</v>
      </c>
      <c r="X3" s="118">
        <f>(ULB_Data[[#This Row],[Total score (obtained) SS2020]]-ULB_Data[[#This Row],[SA Cat 2020]])/ULB_Data[[#This Row],[SA Cat 2020]]</f>
        <v>-0.1586376658415154</v>
      </c>
      <c r="Y3" s="118">
        <f>(ULB_Data[[#This Row],[Total score (obtained) SS2021]]-ULB_Data[[#This Row],[SA Cat 2021]])/ULB_Data[[#This Row],[SA Cat 2021]]</f>
        <v>-0.25791825204658136</v>
      </c>
      <c r="Z3" s="118">
        <f>(ULB_Data[[#This Row],[Total score (obtained) SS2022]]-ULB_Data[[#This Row],[SA Cat 2022]])/ULB_Data[[#This Row],[SA Cat 2022]]</f>
        <v>-0.25791825204658136</v>
      </c>
      <c r="AA3" s="118">
        <f>(ULB_Data[[#This Row],[Total score (obtained) SS2021]]-ULB_Data[[#This Row],[SA Cat t.10 2021]])/ULB_Data[[#This Row],[SA Cat t.10 2021]]</f>
        <v>-0.40527859914987996</v>
      </c>
      <c r="AB3" s="118">
        <f>(ULB_Data[[#This Row],[Total score (obtained) SS2022]]-ULB_Data[[#This Row],[SA Cat t.10 2022]])/ULB_Data[[#This Row],[SA Cat t.10 2022]]</f>
        <v>-0.40527859914987996</v>
      </c>
      <c r="AC3" s="122">
        <v>306.24</v>
      </c>
      <c r="AD3" s="122">
        <v>913.6</v>
      </c>
      <c r="AE3" s="122">
        <v>915</v>
      </c>
      <c r="AF3" s="122">
        <v>706.64</v>
      </c>
      <c r="AG3" s="122">
        <v>1509.3</v>
      </c>
      <c r="AH3" s="122">
        <v>1509.3</v>
      </c>
      <c r="AI3" s="122">
        <v>829.22</v>
      </c>
      <c r="AJ3" s="122">
        <v>1623.2</v>
      </c>
      <c r="AK3" s="122">
        <v>1623.2</v>
      </c>
      <c r="AL3" s="122">
        <v>1999.6</v>
      </c>
      <c r="AM3" s="122">
        <v>1999.6</v>
      </c>
      <c r="AN3" s="118">
        <f>(ULB_Data[[#This Row],[SLP- obtained SS2020]]-ULB_Data[[#This Row],[SLP NA 2020]])/ULB_Data[[#This Row],[SLP NA 2020]]</f>
        <v>1.2174111807732495</v>
      </c>
      <c r="AO3" s="118">
        <f>(ULB_Data[[#This Row],[SLP- obtained SS2021]]-ULB_Data[[#This Row],[SLP NA 2021]])/ULB_Data[[#This Row],[SLP NA 2021]]</f>
        <v>0.29475700525394055</v>
      </c>
      <c r="AP3" s="118">
        <f>(ULB_Data[[#This Row],[SLP- obtained SS2022]]-ULB_Data[[#This Row],[SLP NA 2022]])/ULB_Data[[#This Row],[SLP NA 2022]]</f>
        <v>0.29277595628415309</v>
      </c>
      <c r="AQ3" s="118">
        <f>(ULB_Data[[#This Row],[SLP- obtained SS2020]]-ULB_Data[[#This Row],[SLP SA 2020]])/ULB_Data[[#This Row],[SLP SA 2020]]</f>
        <v>-3.9029774708479625E-2</v>
      </c>
      <c r="AR3" s="118">
        <f>(ULB_Data[[#This Row],[SLP- obtained SS2021]]-ULB_Data[[#This Row],[SLP SA 2021]])/ULB_Data[[#This Row],[SLP SA 2021]]</f>
        <v>-0.2162658185913999</v>
      </c>
      <c r="AS3" s="118">
        <f>(ULB_Data[[#This Row],[SLP- obtained SS2022]]-ULB_Data[[#This Row],[SLP SA 2022]])/ULB_Data[[#This Row],[SLP SA 2022]]</f>
        <v>-0.2162658185913999</v>
      </c>
      <c r="AT3" s="118">
        <f>(ULB_Data[[#This Row],[SLP- obtained SS2020]]-ULB_Data[[#This Row],[SLP SA cat 2020]])/ULB_Data[[#This Row],[SLP SA cat 2020]]</f>
        <v>-0.1810858397047829</v>
      </c>
      <c r="AU3" s="118">
        <f>(ULB_Data[[#This Row],[SLP- obtained SS2021]]-ULB_Data[[#This Row],[SLP SA cat 2021]])/ULB_Data[[#This Row],[SLP SA cat 2021]]</f>
        <v>-0.27126047313947754</v>
      </c>
      <c r="AV3" s="118">
        <f>(ULB_Data[[#This Row],[SLP- obtained SS2022]]-ULB_Data[[#This Row],[SLP SA cat 2022]])/ULB_Data[[#This Row],[SLP SA cat 2022]]</f>
        <v>-0.27126047313947754</v>
      </c>
      <c r="AW3" s="118">
        <f>(ULB_Data[[#This Row],[SLP- obtained SS2021]]-ULB_Data[[#This Row],[SLP SA cat t.10 2021]])/ULB_Data[[#This Row],[SLP SA cat t.10 2021]]</f>
        <v>-0.40843668733746741</v>
      </c>
      <c r="AX3" s="118">
        <f>(ULB_Data[[#This Row],[SLP- obtained SS2022]]-ULB_Data[[#This Row],[SLP SA cat t.10 2022]])/ULB_Data[[#This Row],[SLP SA cat t.10 2022]]</f>
        <v>-0.40843668733746741</v>
      </c>
      <c r="AY3" s="122">
        <v>232.44</v>
      </c>
      <c r="AZ3" s="122">
        <v>298.10000000000002</v>
      </c>
      <c r="BA3" s="122">
        <v>295</v>
      </c>
      <c r="BB3" s="122">
        <v>421.09</v>
      </c>
      <c r="BC3" s="122">
        <v>522.70000000000005</v>
      </c>
      <c r="BD3" s="122">
        <v>525</v>
      </c>
      <c r="BE3" s="122">
        <v>448.93</v>
      </c>
      <c r="BF3" s="122">
        <v>602.08000000000004</v>
      </c>
      <c r="BG3" s="122">
        <v>602.08000000000004</v>
      </c>
      <c r="BH3" s="122">
        <v>1100</v>
      </c>
      <c r="BI3" s="122">
        <v>1100</v>
      </c>
      <c r="BJ3" s="118">
        <f>(ULB_Data[[#This Row],[Cert.- obtained SS2020]]-ULB_Data[[#This Row],[NA cert 2020]])/ULB_Data[[#This Row],[NA cert 2020]]</f>
        <v>-0.13956289795215968</v>
      </c>
      <c r="BK3" s="118">
        <f>(ULB_Data[[#This Row],[Cert.- obtained SS2021]]-ULB_Data[[#This Row],[NA cert 2021]])/ULB_Data[[#This Row],[NA cert 2021]]</f>
        <v>6.3737001006372931E-3</v>
      </c>
      <c r="BL3" s="118">
        <f>(ULB_Data[[#This Row],[Cert.- obtained SS2022]]-ULB_Data[[#This Row],[NA cert 2022]])/ULB_Data[[#This Row],[NA cert 2022]]</f>
        <v>1.6949152542372881E-2</v>
      </c>
      <c r="BM3" s="118">
        <f>(ULB_Data[[#This Row],[Cert.- obtained SS2020]]-ULB_Data[[#This Row],[SA Cert 2020]])/ULB_Data[[#This Row],[SA Cert 2020]]</f>
        <v>-0.5250421525089648</v>
      </c>
      <c r="BN3" s="118">
        <f>(ULB_Data[[#This Row],[Cert.- obtained SS2021]]-ULB_Data[[#This Row],[SA cert 2021]])/ULB_Data[[#This Row],[SA cert 2021]]</f>
        <v>-0.42605701167017412</v>
      </c>
      <c r="BO3" s="118">
        <f>(ULB_Data[[#This Row],[Cert.- obtained SS2022]]-ULB_Data[[#This Row],[SA cert 2022]])/ULB_Data[[#This Row],[SA cert 2022]]</f>
        <v>-0.42857142857142855</v>
      </c>
      <c r="BP3" s="118">
        <f>(ULB_Data[[#This Row],[Cert.- obtained SS2020]]-ULB_Data[[#This Row],[SA cert cat 2020]])/ULB_Data[[#This Row],[SA cert cat 2020]]</f>
        <v>-0.55449624663087782</v>
      </c>
      <c r="BQ3" s="118">
        <f>(ULB_Data[[#This Row],[Cert.- obtained SS2021]]-ULB_Data[[#This Row],[SA cert cat 2021]])/ULB_Data[[#This Row],[SA cert cat 2021]]</f>
        <v>-0.50172734520329532</v>
      </c>
      <c r="BR3" s="118">
        <f>(ULB_Data[[#This Row],[Cert.- obtained SS2022]]-ULB_Data[[#This Row],[SA cert cat 2022]])/ULB_Data[[#This Row],[SA cert cat 2022]]</f>
        <v>-0.50172734520329532</v>
      </c>
      <c r="BS3" s="118">
        <f>(ULB_Data[[#This Row],[Cert.- obtained SS2021]]-ULB_Data[[#This Row],[SA cert cat t.10 2021]])/ULB_Data[[#This Row],[SA cert cat t.10 2021]]</f>
        <v>-0.72727272727272729</v>
      </c>
      <c r="BT3" s="118">
        <f>(ULB_Data[[#This Row],[Cert.- obtained SS2022]]-ULB_Data[[#This Row],[SA cert cat t.10 2022]])/ULB_Data[[#This Row],[SA cert cat t.10 2022]]</f>
        <v>-0.72727272727272729</v>
      </c>
      <c r="BU3" s="122">
        <v>855.72</v>
      </c>
      <c r="BV3" s="122">
        <v>860.25</v>
      </c>
      <c r="BW3" s="122">
        <v>865</v>
      </c>
      <c r="BX3" s="122">
        <v>1100</v>
      </c>
      <c r="BY3" s="122">
        <v>1147.0899999999999</v>
      </c>
      <c r="BZ3" s="122">
        <v>1150</v>
      </c>
      <c r="CA3" s="122">
        <v>1163.58</v>
      </c>
      <c r="CB3" s="122">
        <v>1243.93</v>
      </c>
      <c r="CC3" s="122">
        <v>1243.93</v>
      </c>
      <c r="CD3" s="122">
        <v>1508.87</v>
      </c>
      <c r="CE3" s="122">
        <v>1508.87</v>
      </c>
      <c r="CF3" s="118">
        <f>(ULB_Data[[#This Row],[CP- obtained SS2020]]-ULB_Data[[#This Row],[NA CV 2020]])/ULB_Data[[#This Row],[NA CV 2020]]</f>
        <v>0.26923526387135965</v>
      </c>
      <c r="CG3" s="118">
        <f>(ULB_Data[[#This Row],[CV- obtained SS2021]]-ULB_Data[[#This Row],[NA CV 2021]])/ULB_Data[[#This Row],[NA CV 2021]]</f>
        <v>0.26886370241208946</v>
      </c>
      <c r="CH3" s="118">
        <f>(ULB_Data[[#This Row],[CV- obtained SS2022]]-ULB_Data[[#This Row],[NA CV 2022]])/ULB_Data[[#This Row],[NA CV 2022]]</f>
        <v>0.26189595375722541</v>
      </c>
      <c r="CI3" s="118">
        <f>(ULB_Data[[#This Row],[CP- obtained SS2020]]-ULB_Data[[#This Row],[SA CV 2020]])/ULB_Data[[#This Row],[SA CV 2020]]</f>
        <v>-1.2627272727272819E-2</v>
      </c>
      <c r="CJ3" s="118">
        <f>(ULB_Data[[#This Row],[CV- obtained SS2021]]-ULB_Data[[#This Row],[SA CV 2021]])/ULB_Data[[#This Row],[SA CV 2021]]</f>
        <v>-4.8426888910198813E-2</v>
      </c>
      <c r="CK3" s="118">
        <f>(ULB_Data[[#This Row],[CV- obtained SS2022]]-ULB_Data[[#This Row],[SA CV 2022]])/ULB_Data[[#This Row],[SA CV 2022]]</f>
        <v>-5.0834782608695686E-2</v>
      </c>
      <c r="CL3" s="118">
        <f>(ULB_Data[[#This Row],[CP- obtained SS2020]]-ULB_Data[[#This Row],[SA CV  cat 2020]])/ULB_Data[[#This Row],[SA CV  cat 2020]]</f>
        <v>-6.657900617061141E-2</v>
      </c>
      <c r="CM3" s="118">
        <f>(ULB_Data[[#This Row],[CV- obtained SS2021]]-ULB_Data[[#This Row],[SA CV cat 2021]])/ULB_Data[[#This Row],[SA CV cat 2021]]</f>
        <v>-0.12250689347471329</v>
      </c>
      <c r="CN3" s="118">
        <f>(ULB_Data[[#This Row],[CV- obtained SS2022]]-ULB_Data[[#This Row],[SA CV cat 2022]])/ULB_Data[[#This Row],[SA CV cat 2022]]</f>
        <v>-0.12250689347471329</v>
      </c>
      <c r="CO3" s="118">
        <f>(ULB_Data[[#This Row],[CV- obtained SS2021]]-ULB_Data[[#This Row],[SA CV cat t.10 2021]])/ULB_Data[[#This Row],[SA CV cat t.10 2021]]</f>
        <v>-0.27658446387031349</v>
      </c>
      <c r="CP3" s="118">
        <f>(ULB_Data[[#This Row],[CV- obtained SS2022]]-ULB_Data[[#This Row],[SA CV cat t.10 2022]])/ULB_Data[[#This Row],[SA CV cat t.10 2022]]</f>
        <v>-0.27658446387031349</v>
      </c>
      <c r="CQ3" s="60">
        <v>69</v>
      </c>
      <c r="CR3" s="60">
        <v>39</v>
      </c>
      <c r="CS3" s="28">
        <v>91</v>
      </c>
      <c r="CT3" s="28">
        <v>45</v>
      </c>
      <c r="CU3" s="28">
        <v>91</v>
      </c>
      <c r="CV3" s="28">
        <v>45</v>
      </c>
      <c r="CW3" s="28" t="s">
        <v>414</v>
      </c>
      <c r="CX3" s="28" t="s">
        <v>414</v>
      </c>
      <c r="CY3" s="28" t="s">
        <v>414</v>
      </c>
      <c r="CZ3" s="28" t="s">
        <v>407</v>
      </c>
      <c r="DA3" s="28" t="s">
        <v>405</v>
      </c>
      <c r="DB3" s="28" t="s">
        <v>405</v>
      </c>
      <c r="DC3" s="22">
        <v>679.06</v>
      </c>
      <c r="DD3" s="22">
        <v>1500</v>
      </c>
      <c r="DE3" s="66">
        <v>45.27</v>
      </c>
      <c r="DF3" s="22">
        <v>200</v>
      </c>
      <c r="DG3" s="22">
        <v>1500</v>
      </c>
      <c r="DH3" s="66">
        <v>13.33</v>
      </c>
      <c r="DI3" s="22">
        <v>1059.78</v>
      </c>
      <c r="DJ3" s="22">
        <v>1500</v>
      </c>
      <c r="DK3" s="66">
        <v>70.650000000000006</v>
      </c>
      <c r="DL3" s="22">
        <v>1086.1099999999999</v>
      </c>
      <c r="DM3" s="22">
        <v>1500</v>
      </c>
      <c r="DN3" s="66">
        <v>72.41</v>
      </c>
      <c r="DO3" s="22">
        <v>3024.95</v>
      </c>
      <c r="DP3" s="22">
        <v>6000</v>
      </c>
      <c r="DQ3" s="66">
        <v>50.42</v>
      </c>
      <c r="DR3" s="67">
        <v>1182.8900000000001</v>
      </c>
      <c r="DS3" s="67">
        <v>2400</v>
      </c>
      <c r="DT3" s="159">
        <f>ULB_Data[[#This Row],[SLP- obtained SS2021]]/ULB_Data[[#This Row],[SLP-max. marks SS2021]]</f>
        <v>0.49287083333333337</v>
      </c>
      <c r="DU3" s="159">
        <f>ULB_Data[[#This Row],[SLP- obtained SS2021]]/ULB_Data[[#This Row],[Total score (obtained) SS2021]]</f>
        <v>0.45947646663533293</v>
      </c>
      <c r="DV3" s="67">
        <v>1182.8900000000001</v>
      </c>
      <c r="DW3" s="66">
        <v>2400</v>
      </c>
      <c r="DX3" s="159">
        <f>ULB_Data[[#This Row],[SLP- obtained SS2022]]/ULB_Data[[#This Row],[SLP-max. marks SS2022]]</f>
        <v>0.49287083333333337</v>
      </c>
      <c r="DY3" s="159">
        <f>ULB_Data[[#This Row],[SLP- obtained SS2022]]/ULB_Data[[#This Row],[Total score (obtained) SS2022]]</f>
        <v>0.45947646663533293</v>
      </c>
      <c r="DZ3" s="67">
        <v>1091.54</v>
      </c>
      <c r="EA3" s="67">
        <v>1800</v>
      </c>
      <c r="EB3" s="159">
        <f>ULB_Data[[#This Row],[CV- obtained SS2021]]/ULB_Data[[#This Row],[CV-max. marks SS2021]]</f>
        <v>0.60641111111111112</v>
      </c>
      <c r="EC3" s="159">
        <f>ULB_Data[[#This Row],[CV- obtained SS2021]]/ULB_Data[[#This Row],[Total score (obtained) SS2021]]</f>
        <v>0.42399288386167039</v>
      </c>
      <c r="ED3" s="67">
        <v>1091.54</v>
      </c>
      <c r="EE3" s="66">
        <v>1800</v>
      </c>
      <c r="EF3" s="159">
        <f>ULB_Data[[#This Row],[CV- obtained SS2022]]/ULB_Data[[#This Row],[CV-max. marks SS2022]]</f>
        <v>0.60641111111111112</v>
      </c>
      <c r="EG3" s="159">
        <f>ULB_Data[[#This Row],[CV- obtained SS2022]]/ULB_Data[[#This Row],[Total score (obtained) SS2022]]</f>
        <v>0.42399288386167039</v>
      </c>
      <c r="EH3" s="67">
        <v>300</v>
      </c>
      <c r="EI3" s="67">
        <v>1800</v>
      </c>
      <c r="EJ3" s="159">
        <f>ULB_Data[[#This Row],[Cert.- obtained SS2021]]/ULB_Data[[#This Row],[Cert.-max. marks SS2021]]</f>
        <v>0.16666666666666666</v>
      </c>
      <c r="EK3" s="159">
        <f>ULB_Data[[#This Row],[Cert.- obtained SS2021]]/ULB_Data[[#This Row],[Total score (obtained) SS2021]]</f>
        <v>0.11653064950299678</v>
      </c>
      <c r="EL3" s="67">
        <v>300</v>
      </c>
      <c r="EM3" s="66">
        <v>1800</v>
      </c>
      <c r="EN3" s="159">
        <f>ULB_Data[[#This Row],[Cert.- obtained SS2022]]/ULB_Data[[#This Row],[Cert.-max. marks SS2022]]</f>
        <v>0.16666666666666666</v>
      </c>
      <c r="EO3" s="159">
        <f>ULB_Data[[#This Row],[Cert.- obtained SS2022]]/ULB_Data[[#This Row],[Total score (obtained) SS2022]]</f>
        <v>0.11653064950299678</v>
      </c>
      <c r="EP3" s="68">
        <v>2574.4299999999998</v>
      </c>
      <c r="EQ3" s="26">
        <v>6000</v>
      </c>
      <c r="ER3" s="66">
        <v>42.91</v>
      </c>
      <c r="ES3" s="68">
        <v>2574.4299999999998</v>
      </c>
      <c r="ET3" s="66">
        <v>6000</v>
      </c>
      <c r="EU3" s="128">
        <f>(ULB_Data[[#This Row],[Total score (obtained) SS2022]]/ULB_Data[[#This Row],[Total score (max) SS2022]])*100</f>
        <v>42.907166666666662</v>
      </c>
      <c r="EV3" s="26">
        <v>879.06</v>
      </c>
      <c r="EW3" s="26">
        <v>3000</v>
      </c>
      <c r="EX3" s="66">
        <v>29.3</v>
      </c>
      <c r="EY3" s="26">
        <v>1482.89</v>
      </c>
      <c r="EZ3" s="26">
        <v>4200</v>
      </c>
      <c r="FA3" s="100">
        <v>35.31</v>
      </c>
      <c r="FB3" s="26">
        <v>1482.89</v>
      </c>
      <c r="FC3" s="138">
        <v>4200</v>
      </c>
      <c r="FD3" s="140">
        <f>(ULB_Data[[#This Row],[SLP + Cert. (obtained) SS2022]]/ULB_Data[[#This Row],[SLP + Cert. (max.) SS2022]])*100</f>
        <v>35.306904761904761</v>
      </c>
    </row>
    <row r="4" spans="1:160" ht="15.75" thickBot="1">
      <c r="A4" s="104">
        <v>3</v>
      </c>
      <c r="B4" s="65" t="s">
        <v>235</v>
      </c>
      <c r="C4" s="65" t="s">
        <v>298</v>
      </c>
      <c r="D4" s="65" t="s">
        <v>93</v>
      </c>
      <c r="E4" s="26">
        <v>44594</v>
      </c>
      <c r="F4" s="28" t="s">
        <v>412</v>
      </c>
      <c r="G4" s="28">
        <v>2214</v>
      </c>
      <c r="H4" s="28">
        <v>2072</v>
      </c>
      <c r="I4" s="28">
        <v>2072</v>
      </c>
      <c r="J4" s="28">
        <v>3325</v>
      </c>
      <c r="K4" s="28">
        <v>3178</v>
      </c>
      <c r="L4" s="28">
        <v>3178</v>
      </c>
      <c r="M4" s="28">
        <v>3400</v>
      </c>
      <c r="N4" s="28">
        <v>3298.6</v>
      </c>
      <c r="O4" s="28">
        <v>3298.6</v>
      </c>
      <c r="P4" s="28">
        <v>4601.3999999999996</v>
      </c>
      <c r="Q4" s="28">
        <v>4601.3999999999996</v>
      </c>
      <c r="R4" s="118">
        <f>(ULB_Data[[#This Row],[Total score (obtained) SS2020]]-ULB_Data[[#This Row],[NA 2020]])/ULB_Data[[#This Row],[NA 2020]]</f>
        <v>0.378423667570009</v>
      </c>
      <c r="S4" s="118">
        <f>(ULB_Data[[#This Row],[Total score (obtained) SS2021]]-ULB_Data[[#This Row],[NA 2021]])/ULB_Data[[#This Row],[NA 2021]]</f>
        <v>3.1100386100386127E-2</v>
      </c>
      <c r="T4" s="118">
        <f>(ULB_Data[[#This Row],[Total score (obtained) SS2022]]-ULB_Data[[#This Row],[NA 2022]])/ULB_Data[[#This Row],[NA 2022]]</f>
        <v>3.1100386100386127E-2</v>
      </c>
      <c r="U4" s="118">
        <f>(ULB_Data[[#This Row],[Total score (obtained) SS2020]]-ULB_Data[[#This Row],[SA 2020]])/ULB_Data[[#This Row],[SA 2020]]</f>
        <v>-8.2156390977443636E-2</v>
      </c>
      <c r="V4" s="118">
        <f>(ULB_Data[[#This Row],[Total score (obtained) SS2021]]-ULB_Data[[#This Row],[SA 2021]])/ULB_Data[[#This Row],[SA 2021]]</f>
        <v>-0.32774071743234739</v>
      </c>
      <c r="W4" s="118">
        <f>(ULB_Data[[#This Row],[Total score (obtained) SS2022]]-ULB_Data[[#This Row],[SA 2022]])/ULB_Data[[#This Row],[SA 2022]]</f>
        <v>-0.32774071743234739</v>
      </c>
      <c r="X4" s="118">
        <f>(ULB_Data[[#This Row],[Total score (obtained) SS2020]]-ULB_Data[[#This Row],[SA Cat 2020]])/ULB_Data[[#This Row],[SA Cat 2020]]</f>
        <v>-0.10240294117647061</v>
      </c>
      <c r="Y4" s="118">
        <f>(ULB_Data[[#This Row],[Total score (obtained) SS2021]]-ULB_Data[[#This Row],[SA Cat 2021]])/ULB_Data[[#This Row],[SA Cat 2021]]</f>
        <v>-0.35231916570666338</v>
      </c>
      <c r="Z4" s="118">
        <f>(ULB_Data[[#This Row],[Total score (obtained) SS2022]]-ULB_Data[[#This Row],[SA Cat 2022]])/ULB_Data[[#This Row],[SA Cat 2022]]</f>
        <v>-0.35231916570666338</v>
      </c>
      <c r="AA4" s="118">
        <f>(ULB_Data[[#This Row],[Total score (obtained) SS2021]]-ULB_Data[[#This Row],[SA Cat t.10 2021]])/ULB_Data[[#This Row],[SA Cat t.10 2021]]</f>
        <v>-0.53569783109488411</v>
      </c>
      <c r="AB4" s="118">
        <f>(ULB_Data[[#This Row],[Total score (obtained) SS2022]]-ULB_Data[[#This Row],[SA Cat t.10 2022]])/ULB_Data[[#This Row],[SA Cat t.10 2022]]</f>
        <v>-0.53569783109488411</v>
      </c>
      <c r="AC4" s="122">
        <v>306.24</v>
      </c>
      <c r="AD4" s="122">
        <v>913.6</v>
      </c>
      <c r="AE4" s="122">
        <v>915</v>
      </c>
      <c r="AF4" s="122">
        <v>706.64</v>
      </c>
      <c r="AG4" s="122">
        <v>1509.3</v>
      </c>
      <c r="AH4" s="122">
        <v>1509.3</v>
      </c>
      <c r="AI4" s="122">
        <v>737.03</v>
      </c>
      <c r="AJ4" s="122">
        <v>1543.8</v>
      </c>
      <c r="AK4" s="122">
        <v>1543.8</v>
      </c>
      <c r="AL4" s="122">
        <v>2033.9</v>
      </c>
      <c r="AM4" s="122">
        <v>2033.9</v>
      </c>
      <c r="AN4" s="118">
        <f>(ULB_Data[[#This Row],[SLP- obtained SS2020]]-ULB_Data[[#This Row],[SLP NA 2020]])/ULB_Data[[#This Row],[SLP NA 2020]]</f>
        <v>0.81592868338557989</v>
      </c>
      <c r="AO4" s="118">
        <f>(ULB_Data[[#This Row],[SLP- obtained SS2021]]-ULB_Data[[#This Row],[SLP NA 2021]])/ULB_Data[[#This Row],[SLP NA 2021]]</f>
        <v>7.563485113835379E-2</v>
      </c>
      <c r="AP4" s="118">
        <f>(ULB_Data[[#This Row],[SLP- obtained SS2022]]-ULB_Data[[#This Row],[SLP NA 2022]])/ULB_Data[[#This Row],[SLP NA 2022]]</f>
        <v>7.3989071038251419E-2</v>
      </c>
      <c r="AQ4" s="118">
        <f>(ULB_Data[[#This Row],[SLP- obtained SS2020]]-ULB_Data[[#This Row],[SLP SA 2020]])/ULB_Data[[#This Row],[SLP SA 2020]]</f>
        <v>-0.2130221895165855</v>
      </c>
      <c r="AR4" s="118">
        <f>(ULB_Data[[#This Row],[SLP- obtained SS2021]]-ULB_Data[[#This Row],[SLP SA 2021]])/ULB_Data[[#This Row],[SLP SA 2021]]</f>
        <v>-0.3489034651825349</v>
      </c>
      <c r="AS4" s="118">
        <f>(ULB_Data[[#This Row],[SLP- obtained SS2022]]-ULB_Data[[#This Row],[SLP SA 2022]])/ULB_Data[[#This Row],[SLP SA 2022]]</f>
        <v>-0.3489034651825349</v>
      </c>
      <c r="AT4" s="118">
        <f>(ULB_Data[[#This Row],[SLP- obtained SS2020]]-ULB_Data[[#This Row],[SLP SA cat 2020]])/ULB_Data[[#This Row],[SLP SA cat 2020]]</f>
        <v>-0.2454716904332252</v>
      </c>
      <c r="AU4" s="118">
        <f>(ULB_Data[[#This Row],[SLP- obtained SS2021]]-ULB_Data[[#This Row],[SLP SA cat 2021]])/ULB_Data[[#This Row],[SLP SA cat 2021]]</f>
        <v>-0.36345381526104414</v>
      </c>
      <c r="AV4" s="118">
        <f>(ULB_Data[[#This Row],[SLP- obtained SS2022]]-ULB_Data[[#This Row],[SLP SA cat 2022]])/ULB_Data[[#This Row],[SLP SA cat 2022]]</f>
        <v>-0.36345381526104414</v>
      </c>
      <c r="AW4" s="118">
        <f>(ULB_Data[[#This Row],[SLP- obtained SS2021]]-ULB_Data[[#This Row],[SLP SA cat t.10 2021]])/ULB_Data[[#This Row],[SLP SA cat t.10 2021]]</f>
        <v>-0.5168395693003589</v>
      </c>
      <c r="AX4" s="118">
        <f>(ULB_Data[[#This Row],[SLP- obtained SS2022]]-ULB_Data[[#This Row],[SLP SA cat t.10 2022]])/ULB_Data[[#This Row],[SLP SA cat t.10 2022]]</f>
        <v>-0.5168395693003589</v>
      </c>
      <c r="AY4" s="122">
        <v>232.44</v>
      </c>
      <c r="AZ4" s="122">
        <v>298.10000000000002</v>
      </c>
      <c r="BA4" s="122">
        <v>295</v>
      </c>
      <c r="BB4" s="122">
        <v>421.09</v>
      </c>
      <c r="BC4" s="122">
        <v>522.70000000000005</v>
      </c>
      <c r="BD4" s="122">
        <v>525</v>
      </c>
      <c r="BE4" s="122">
        <v>433.64</v>
      </c>
      <c r="BF4" s="122">
        <v>570</v>
      </c>
      <c r="BG4" s="122">
        <v>570</v>
      </c>
      <c r="BH4" s="122">
        <v>1100</v>
      </c>
      <c r="BI4" s="122">
        <v>1100</v>
      </c>
      <c r="BJ4" s="118">
        <f>(ULB_Data[[#This Row],[Cert.- obtained SS2020]]-ULB_Data[[#This Row],[NA cert 2020]])/ULB_Data[[#This Row],[NA cert 2020]]</f>
        <v>1.1510927551196009</v>
      </c>
      <c r="BK4" s="118">
        <f>(ULB_Data[[#This Row],[Cert.- obtained SS2021]]-ULB_Data[[#This Row],[NA cert 2021]])/ULB_Data[[#This Row],[NA cert 2021]]</f>
        <v>0.67728950016772882</v>
      </c>
      <c r="BL4" s="118">
        <f>(ULB_Data[[#This Row],[Cert.- obtained SS2022]]-ULB_Data[[#This Row],[NA cert 2022]])/ULB_Data[[#This Row],[NA cert 2022]]</f>
        <v>0.69491525423728817</v>
      </c>
      <c r="BM4" s="118">
        <f>(ULB_Data[[#This Row],[Cert.- obtained SS2020]]-ULB_Data[[#This Row],[SA Cert 2020]])/ULB_Data[[#This Row],[SA Cert 2020]]</f>
        <v>0.187394618727588</v>
      </c>
      <c r="BN4" s="118">
        <f>(ULB_Data[[#This Row],[Cert.- obtained SS2021]]-ULB_Data[[#This Row],[SA cert 2021]])/ULB_Data[[#This Row],[SA cert 2021]]</f>
        <v>-4.3428352783623579E-2</v>
      </c>
      <c r="BO4" s="118">
        <f>(ULB_Data[[#This Row],[Cert.- obtained SS2022]]-ULB_Data[[#This Row],[SA cert 2022]])/ULB_Data[[#This Row],[SA cert 2022]]</f>
        <v>-4.7619047619047616E-2</v>
      </c>
      <c r="BP4" s="118">
        <f>(ULB_Data[[#This Row],[Cert.- obtained SS2020]]-ULB_Data[[#This Row],[SA cert cat 2020]])/ULB_Data[[#This Row],[SA cert cat 2020]]</f>
        <v>0.15303016326907115</v>
      </c>
      <c r="BQ4" s="118">
        <f>(ULB_Data[[#This Row],[Cert.- obtained SS2021]]-ULB_Data[[#This Row],[SA cert cat 2021]])/ULB_Data[[#This Row],[SA cert cat 2021]]</f>
        <v>-0.12280701754385964</v>
      </c>
      <c r="BR4" s="118">
        <f>(ULB_Data[[#This Row],[Cert.- obtained SS2022]]-ULB_Data[[#This Row],[SA cert cat 2022]])/ULB_Data[[#This Row],[SA cert cat 2022]]</f>
        <v>-0.12280701754385964</v>
      </c>
      <c r="BS4" s="118">
        <f>(ULB_Data[[#This Row],[Cert.- obtained SS2021]]-ULB_Data[[#This Row],[SA cert cat t.10 2021]])/ULB_Data[[#This Row],[SA cert cat t.10 2021]]</f>
        <v>-0.54545454545454541</v>
      </c>
      <c r="BT4" s="118">
        <f>(ULB_Data[[#This Row],[Cert.- obtained SS2022]]-ULB_Data[[#This Row],[SA cert cat t.10 2022]])/ULB_Data[[#This Row],[SA cert cat t.10 2022]]</f>
        <v>-0.54545454545454541</v>
      </c>
      <c r="BU4" s="122">
        <v>855.72</v>
      </c>
      <c r="BV4" s="122">
        <v>860.25</v>
      </c>
      <c r="BW4" s="122">
        <v>865</v>
      </c>
      <c r="BX4" s="122">
        <v>1100</v>
      </c>
      <c r="BY4" s="122">
        <v>1147.0899999999999</v>
      </c>
      <c r="BZ4" s="122">
        <v>1150</v>
      </c>
      <c r="CA4" s="122">
        <v>1114.93</v>
      </c>
      <c r="CB4" s="122">
        <v>1184.79</v>
      </c>
      <c r="CC4" s="122">
        <v>1184.79</v>
      </c>
      <c r="CD4" s="122">
        <v>1531.86</v>
      </c>
      <c r="CE4" s="122">
        <v>1531.86</v>
      </c>
      <c r="CF4" s="118">
        <f>(ULB_Data[[#This Row],[CP- obtained SS2020]]-ULB_Data[[#This Row],[NA CV 2020]])/ULB_Data[[#This Row],[NA CV 2020]]</f>
        <v>0.19400037395409711</v>
      </c>
      <c r="CG4" s="118">
        <f>(ULB_Data[[#This Row],[CV- obtained SS2021]]-ULB_Data[[#This Row],[NA CV 2021]])/ULB_Data[[#This Row],[NA CV 2021]]</f>
        <v>-0.2400581226387678</v>
      </c>
      <c r="CH4" s="118">
        <f>(ULB_Data[[#This Row],[CV- obtained SS2022]]-ULB_Data[[#This Row],[NA CV 2022]])/ULB_Data[[#This Row],[NA CV 2022]]</f>
        <v>-0.24423121387283236</v>
      </c>
      <c r="CI4" s="118">
        <f>(ULB_Data[[#This Row],[CP- obtained SS2020]]-ULB_Data[[#This Row],[SA CV 2020]])/ULB_Data[[#This Row],[SA CV 2020]]</f>
        <v>-7.1154545454545443E-2</v>
      </c>
      <c r="CJ4" s="118">
        <f>(ULB_Data[[#This Row],[CV- obtained SS2021]]-ULB_Data[[#This Row],[SA CV 2021]])/ULB_Data[[#This Row],[SA CV 2021]]</f>
        <v>-0.43008831042028084</v>
      </c>
      <c r="CK4" s="118">
        <f>(ULB_Data[[#This Row],[CV- obtained SS2022]]-ULB_Data[[#This Row],[SA CV 2022]])/ULB_Data[[#This Row],[SA CV 2022]]</f>
        <v>-0.43153043478260866</v>
      </c>
      <c r="CL4" s="118">
        <f>(ULB_Data[[#This Row],[CP- obtained SS2020]]-ULB_Data[[#This Row],[SA CV  cat 2020]])/ULB_Data[[#This Row],[SA CV  cat 2020]]</f>
        <v>-8.3592691917878284E-2</v>
      </c>
      <c r="CM4" s="118">
        <f>(ULB_Data[[#This Row],[CV- obtained SS2021]]-ULB_Data[[#This Row],[SA CV cat 2021]])/ULB_Data[[#This Row],[SA CV cat 2021]]</f>
        <v>-0.44822289182049135</v>
      </c>
      <c r="CN4" s="118">
        <f>(ULB_Data[[#This Row],[CV- obtained SS2022]]-ULB_Data[[#This Row],[SA CV cat 2022]])/ULB_Data[[#This Row],[SA CV cat 2022]]</f>
        <v>-0.44822289182049135</v>
      </c>
      <c r="CO4" s="118">
        <f>(ULB_Data[[#This Row],[CV- obtained SS2021]]-ULB_Data[[#This Row],[SA CV cat t.10 2021]])/ULB_Data[[#This Row],[SA CV cat t.10 2021]]</f>
        <v>-0.57323776324207165</v>
      </c>
      <c r="CP4" s="118">
        <f>(ULB_Data[[#This Row],[CV- obtained SS2022]]-ULB_Data[[#This Row],[SA CV cat t.10 2022]])/ULB_Data[[#This Row],[SA CV cat t.10 2022]]</f>
        <v>-0.57323776324207165</v>
      </c>
      <c r="CQ4" s="60">
        <v>97</v>
      </c>
      <c r="CR4" s="60">
        <v>69</v>
      </c>
      <c r="CS4" s="28">
        <v>221</v>
      </c>
      <c r="CT4" s="28">
        <v>103</v>
      </c>
      <c r="CU4" s="28">
        <v>221</v>
      </c>
      <c r="CV4" s="28">
        <v>103</v>
      </c>
      <c r="CW4" s="28" t="s">
        <v>414</v>
      </c>
      <c r="CX4" s="28" t="s">
        <v>414</v>
      </c>
      <c r="CY4" s="28" t="s">
        <v>414</v>
      </c>
      <c r="CZ4" s="28" t="s">
        <v>408</v>
      </c>
      <c r="DA4" s="28" t="s">
        <v>408</v>
      </c>
      <c r="DB4" s="28" t="s">
        <v>408</v>
      </c>
      <c r="DC4" s="22">
        <v>556.11</v>
      </c>
      <c r="DD4" s="22">
        <v>1500</v>
      </c>
      <c r="DE4" s="66">
        <v>37.07</v>
      </c>
      <c r="DF4" s="22">
        <v>500</v>
      </c>
      <c r="DG4" s="22">
        <v>1500</v>
      </c>
      <c r="DH4" s="66">
        <v>33.33</v>
      </c>
      <c r="DI4" s="22">
        <v>974</v>
      </c>
      <c r="DJ4" s="22">
        <v>1500</v>
      </c>
      <c r="DK4" s="66">
        <v>64.930000000000007</v>
      </c>
      <c r="DL4" s="22">
        <v>1021.73</v>
      </c>
      <c r="DM4" s="22">
        <v>1500</v>
      </c>
      <c r="DN4" s="66">
        <v>68.12</v>
      </c>
      <c r="DO4" s="22">
        <v>3051.83</v>
      </c>
      <c r="DP4" s="22">
        <v>6000</v>
      </c>
      <c r="DQ4" s="66">
        <v>50.86</v>
      </c>
      <c r="DR4" s="23">
        <v>982.7</v>
      </c>
      <c r="DS4" s="67">
        <v>2400</v>
      </c>
      <c r="DT4" s="159">
        <f>ULB_Data[[#This Row],[SLP- obtained SS2021]]/ULB_Data[[#This Row],[SLP-max. marks SS2021]]</f>
        <v>0.40945833333333337</v>
      </c>
      <c r="DU4" s="159">
        <f>ULB_Data[[#This Row],[SLP- obtained SS2021]]/ULB_Data[[#This Row],[Total score (obtained) SS2021]]</f>
        <v>0.45997079253337331</v>
      </c>
      <c r="DV4" s="23">
        <v>982.7</v>
      </c>
      <c r="DW4" s="66">
        <v>2400</v>
      </c>
      <c r="DX4" s="159">
        <f>ULB_Data[[#This Row],[SLP- obtained SS2022]]/ULB_Data[[#This Row],[SLP-max. marks SS2022]]</f>
        <v>0.40945833333333337</v>
      </c>
      <c r="DY4" s="159">
        <f>ULB_Data[[#This Row],[SLP- obtained SS2022]]/ULB_Data[[#This Row],[Total score (obtained) SS2022]]</f>
        <v>0.45997079253337331</v>
      </c>
      <c r="DZ4" s="22">
        <v>653.74</v>
      </c>
      <c r="EA4" s="67">
        <v>1800</v>
      </c>
      <c r="EB4" s="159">
        <f>ULB_Data[[#This Row],[CV- obtained SS2021]]/ULB_Data[[#This Row],[CV-max. marks SS2021]]</f>
        <v>0.36318888888888889</v>
      </c>
      <c r="EC4" s="159">
        <f>ULB_Data[[#This Row],[CV- obtained SS2021]]/ULB_Data[[#This Row],[Total score (obtained) SS2021]]</f>
        <v>0.30599501975248544</v>
      </c>
      <c r="ED4" s="22">
        <v>653.74</v>
      </c>
      <c r="EE4" s="66">
        <v>1800</v>
      </c>
      <c r="EF4" s="159">
        <f>ULB_Data[[#This Row],[CV- obtained SS2022]]/ULB_Data[[#This Row],[CV-max. marks SS2022]]</f>
        <v>0.36318888888888889</v>
      </c>
      <c r="EG4" s="159">
        <f>ULB_Data[[#This Row],[CV- obtained SS2022]]/ULB_Data[[#This Row],[Total score (obtained) SS2022]]</f>
        <v>0.30599501975248544</v>
      </c>
      <c r="EH4" s="22">
        <v>500</v>
      </c>
      <c r="EI4" s="67">
        <v>1800</v>
      </c>
      <c r="EJ4" s="159">
        <f>ULB_Data[[#This Row],[Cert.- obtained SS2021]]/ULB_Data[[#This Row],[Cert.-max. marks SS2021]]</f>
        <v>0.27777777777777779</v>
      </c>
      <c r="EK4" s="159">
        <f>ULB_Data[[#This Row],[Cert.- obtained SS2021]]/ULB_Data[[#This Row],[Total score (obtained) SS2021]]</f>
        <v>0.23403418771414128</v>
      </c>
      <c r="EL4" s="22">
        <v>500</v>
      </c>
      <c r="EM4" s="66">
        <v>1800</v>
      </c>
      <c r="EN4" s="159">
        <f>ULB_Data[[#This Row],[Cert.- obtained SS2022]]/ULB_Data[[#This Row],[Cert.-max. marks SS2022]]</f>
        <v>0.27777777777777779</v>
      </c>
      <c r="EO4" s="159">
        <f>ULB_Data[[#This Row],[Cert.- obtained SS2022]]/ULB_Data[[#This Row],[Total score (obtained) SS2022]]</f>
        <v>0.23403418771414128</v>
      </c>
      <c r="EP4" s="22">
        <v>2136.44</v>
      </c>
      <c r="EQ4" s="26">
        <v>6000</v>
      </c>
      <c r="ER4" s="66">
        <v>35.61</v>
      </c>
      <c r="ES4" s="22">
        <v>2136.44</v>
      </c>
      <c r="ET4" s="66">
        <v>6000</v>
      </c>
      <c r="EU4" s="128">
        <f>(ULB_Data[[#This Row],[Total score (obtained) SS2022]]/ULB_Data[[#This Row],[Total score (max) SS2022]])*100</f>
        <v>35.607333333333337</v>
      </c>
      <c r="EV4" s="26">
        <v>1056.1099999999999</v>
      </c>
      <c r="EW4" s="26">
        <v>3000</v>
      </c>
      <c r="EX4" s="66">
        <v>35.200000000000003</v>
      </c>
      <c r="EY4" s="26">
        <v>1482.7</v>
      </c>
      <c r="EZ4" s="26">
        <v>4200</v>
      </c>
      <c r="FA4" s="100">
        <v>35.299999999999997</v>
      </c>
      <c r="FB4" s="26">
        <v>1482.7</v>
      </c>
      <c r="FC4" s="138">
        <v>4200</v>
      </c>
      <c r="FD4" s="140">
        <f>(ULB_Data[[#This Row],[SLP + Cert. (obtained) SS2022]]/ULB_Data[[#This Row],[SLP + Cert. (max.) SS2022]])*100</f>
        <v>35.30238095238095</v>
      </c>
    </row>
    <row r="5" spans="1:160" ht="15.75" thickBot="1">
      <c r="A5" s="104">
        <v>4</v>
      </c>
      <c r="B5" s="65" t="s">
        <v>357</v>
      </c>
      <c r="C5" s="65" t="s">
        <v>298</v>
      </c>
      <c r="D5" s="65" t="s">
        <v>93</v>
      </c>
      <c r="E5" s="25">
        <v>21817</v>
      </c>
      <c r="F5" s="28" t="s">
        <v>411</v>
      </c>
      <c r="G5" s="28">
        <v>2214</v>
      </c>
      <c r="H5" s="28">
        <v>2072</v>
      </c>
      <c r="I5" s="28">
        <v>2072</v>
      </c>
      <c r="J5" s="28">
        <v>3325</v>
      </c>
      <c r="K5" s="28">
        <v>3178</v>
      </c>
      <c r="L5" s="28">
        <v>3178</v>
      </c>
      <c r="M5" s="28">
        <v>3070.1</v>
      </c>
      <c r="N5" s="28">
        <v>2928.3</v>
      </c>
      <c r="O5" s="28">
        <v>2928.3</v>
      </c>
      <c r="P5" s="28">
        <v>4349.2</v>
      </c>
      <c r="Q5" s="28">
        <v>4349.2</v>
      </c>
      <c r="R5" s="118">
        <f>(ULB_Data[[#This Row],[Total score (obtained) SS2020]]-ULB_Data[[#This Row],[NA 2020]])/ULB_Data[[#This Row],[NA 2020]]</f>
        <v>9.5514905149051393E-2</v>
      </c>
      <c r="S5" s="118">
        <f>(ULB_Data[[#This Row],[Total score (obtained) SS2021]]-ULB_Data[[#This Row],[NA 2021]])/ULB_Data[[#This Row],[NA 2021]]</f>
        <v>-3.885135135135135E-2</v>
      </c>
      <c r="T5" s="118">
        <f>(ULB_Data[[#This Row],[Total score (obtained) SS2022]]-ULB_Data[[#This Row],[NA 2022]])/ULB_Data[[#This Row],[NA 2022]]</f>
        <v>-3.885135135135135E-2</v>
      </c>
      <c r="U5" s="118">
        <f>(ULB_Data[[#This Row],[Total score (obtained) SS2020]]-ULB_Data[[#This Row],[SA 2020]])/ULB_Data[[#This Row],[SA 2020]]</f>
        <v>-0.27053533834586474</v>
      </c>
      <c r="V5" s="118">
        <f>(ULB_Data[[#This Row],[Total score (obtained) SS2021]]-ULB_Data[[#This Row],[SA 2021]])/ULB_Data[[#This Row],[SA 2021]]</f>
        <v>-0.37334801762114539</v>
      </c>
      <c r="W5" s="118">
        <f>(ULB_Data[[#This Row],[Total score (obtained) SS2022]]-ULB_Data[[#This Row],[SA 2022]])/ULB_Data[[#This Row],[SA 2022]]</f>
        <v>-0.37334801762114539</v>
      </c>
      <c r="X5" s="118">
        <f>(ULB_Data[[#This Row],[Total score (obtained) SS2020]]-ULB_Data[[#This Row],[SA Cat 2020]])/ULB_Data[[#This Row],[SA Cat 2020]]</f>
        <v>-0.209970359271685</v>
      </c>
      <c r="Y5" s="118">
        <f>(ULB_Data[[#This Row],[Total score (obtained) SS2021]]-ULB_Data[[#This Row],[SA Cat 2021]])/ULB_Data[[#This Row],[SA Cat 2021]]</f>
        <v>-0.31991257726325861</v>
      </c>
      <c r="Z5" s="118">
        <f>(ULB_Data[[#This Row],[Total score (obtained) SS2022]]-ULB_Data[[#This Row],[SA Cat 2022]])/ULB_Data[[#This Row],[SA Cat 2022]]</f>
        <v>-0.31991257726325861</v>
      </c>
      <c r="AA5" s="118">
        <f>(ULB_Data[[#This Row],[Total score (obtained) SS2021]]-ULB_Data[[#This Row],[SA Cat t.10 2021]])/ULB_Data[[#This Row],[SA Cat t.10 2021]]</f>
        <v>-0.54209969649590728</v>
      </c>
      <c r="AB5" s="118">
        <f>(ULB_Data[[#This Row],[Total score (obtained) SS2022]]-ULB_Data[[#This Row],[SA Cat t.10 2022]])/ULB_Data[[#This Row],[SA Cat t.10 2022]]</f>
        <v>-0.54209969649590728</v>
      </c>
      <c r="AC5" s="122">
        <v>306.24</v>
      </c>
      <c r="AD5" s="122">
        <v>913.6</v>
      </c>
      <c r="AE5" s="122">
        <v>915</v>
      </c>
      <c r="AF5" s="122">
        <v>706.64</v>
      </c>
      <c r="AG5" s="122">
        <v>1509.3</v>
      </c>
      <c r="AH5" s="122">
        <v>1509.3</v>
      </c>
      <c r="AI5" s="122">
        <v>593.21</v>
      </c>
      <c r="AJ5" s="122">
        <v>1412.08</v>
      </c>
      <c r="AK5" s="122">
        <v>1412.08</v>
      </c>
      <c r="AL5" s="122">
        <v>1984.11</v>
      </c>
      <c r="AM5" s="122">
        <v>1984.11</v>
      </c>
      <c r="AN5" s="118">
        <f>(ULB_Data[[#This Row],[SLP- obtained SS2020]]-ULB_Data[[#This Row],[SLP NA 2020]])/ULB_Data[[#This Row],[SLP NA 2020]]</f>
        <v>-0.5447688087774295</v>
      </c>
      <c r="AO5" s="118">
        <f>(ULB_Data[[#This Row],[SLP- obtained SS2021]]-ULB_Data[[#This Row],[SLP NA 2021]])/ULB_Data[[#This Row],[SLP NA 2021]]</f>
        <v>-3.3866024518388847E-2</v>
      </c>
      <c r="AP5" s="118">
        <f>(ULB_Data[[#This Row],[SLP- obtained SS2022]]-ULB_Data[[#This Row],[SLP NA 2022]])/ULB_Data[[#This Row],[SLP NA 2022]]</f>
        <v>-3.5344262295082002E-2</v>
      </c>
      <c r="AQ5" s="118">
        <f>(ULB_Data[[#This Row],[SLP- obtained SS2020]]-ULB_Data[[#This Row],[SLP SA 2020]])/ULB_Data[[#This Row],[SLP SA 2020]]</f>
        <v>-0.80271425336805169</v>
      </c>
      <c r="AR5" s="118">
        <f>(ULB_Data[[#This Row],[SLP- obtained SS2021]]-ULB_Data[[#This Row],[SLP SA 2021]])/ULB_Data[[#This Row],[SLP SA 2021]]</f>
        <v>-0.41518584774398726</v>
      </c>
      <c r="AS5" s="118">
        <f>(ULB_Data[[#This Row],[SLP- obtained SS2022]]-ULB_Data[[#This Row],[SLP SA 2022]])/ULB_Data[[#This Row],[SLP SA 2022]]</f>
        <v>-0.41518584774398726</v>
      </c>
      <c r="AT5" s="118">
        <f>(ULB_Data[[#This Row],[SLP- obtained SS2020]]-ULB_Data[[#This Row],[SLP SA cat 2020]])/ULB_Data[[#This Row],[SLP SA cat 2020]]</f>
        <v>-0.76499047554828814</v>
      </c>
      <c r="AU5" s="118">
        <f>(ULB_Data[[#This Row],[SLP- obtained SS2021]]-ULB_Data[[#This Row],[SLP SA cat 2021]])/ULB_Data[[#This Row],[SLP SA cat 2021]]</f>
        <v>-0.37492210073083676</v>
      </c>
      <c r="AV5" s="118">
        <f>(ULB_Data[[#This Row],[SLP- obtained SS2022]]-ULB_Data[[#This Row],[SLP SA cat 2022]])/ULB_Data[[#This Row],[SLP SA cat 2022]]</f>
        <v>-0.37492210073083676</v>
      </c>
      <c r="AW5" s="118">
        <f>(ULB_Data[[#This Row],[SLP- obtained SS2021]]-ULB_Data[[#This Row],[SLP SA cat t.10 2021]])/ULB_Data[[#This Row],[SLP SA cat t.10 2021]]</f>
        <v>-0.55513555196032471</v>
      </c>
      <c r="AX5" s="118">
        <f>(ULB_Data[[#This Row],[SLP- obtained SS2022]]-ULB_Data[[#This Row],[SLP SA cat t.10 2022]])/ULB_Data[[#This Row],[SLP SA cat t.10 2022]]</f>
        <v>-0.55513555196032471</v>
      </c>
      <c r="AY5" s="122">
        <v>232.44</v>
      </c>
      <c r="AZ5" s="122">
        <v>298.10000000000002</v>
      </c>
      <c r="BA5" s="122">
        <v>295</v>
      </c>
      <c r="BB5" s="122">
        <v>421.09</v>
      </c>
      <c r="BC5" s="122">
        <v>522.70000000000005</v>
      </c>
      <c r="BD5" s="122">
        <v>525</v>
      </c>
      <c r="BE5" s="122">
        <v>365.77</v>
      </c>
      <c r="BF5" s="122">
        <v>453.88</v>
      </c>
      <c r="BG5" s="122">
        <v>453.88</v>
      </c>
      <c r="BH5" s="122">
        <v>1100</v>
      </c>
      <c r="BI5" s="122">
        <v>1100</v>
      </c>
      <c r="BJ5" s="118">
        <f>(ULB_Data[[#This Row],[Cert.- obtained SS2020]]-ULB_Data[[#This Row],[NA cert 2020]])/ULB_Data[[#This Row],[NA cert 2020]]</f>
        <v>0.29065565307176044</v>
      </c>
      <c r="BK5" s="118">
        <f>(ULB_Data[[#This Row],[Cert.- obtained SS2021]]-ULB_Data[[#This Row],[NA cert 2021]])/ULB_Data[[#This Row],[NA cert 2021]]</f>
        <v>6.3737001006372931E-3</v>
      </c>
      <c r="BL5" s="118">
        <f>(ULB_Data[[#This Row],[Cert.- obtained SS2022]]-ULB_Data[[#This Row],[NA cert 2022]])/ULB_Data[[#This Row],[NA cert 2022]]</f>
        <v>1.6949152542372881E-2</v>
      </c>
      <c r="BM5" s="118">
        <f>(ULB_Data[[#This Row],[Cert.- obtained SS2020]]-ULB_Data[[#This Row],[SA Cert 2020]])/ULB_Data[[#This Row],[SA Cert 2020]]</f>
        <v>-0.2875632287634472</v>
      </c>
      <c r="BN5" s="118">
        <f>(ULB_Data[[#This Row],[Cert.- obtained SS2021]]-ULB_Data[[#This Row],[SA cert 2021]])/ULB_Data[[#This Row],[SA cert 2021]]</f>
        <v>-0.42605701167017412</v>
      </c>
      <c r="BO5" s="118">
        <f>(ULB_Data[[#This Row],[Cert.- obtained SS2022]]-ULB_Data[[#This Row],[SA cert 2022]])/ULB_Data[[#This Row],[SA cert 2022]]</f>
        <v>-0.42857142857142855</v>
      </c>
      <c r="BP5" s="118">
        <f>(ULB_Data[[#This Row],[Cert.- obtained SS2020]]-ULB_Data[[#This Row],[SA cert cat 2020]])/ULB_Data[[#This Row],[SA cert cat 2020]]</f>
        <v>-0.17981245044700217</v>
      </c>
      <c r="BQ5" s="118">
        <f>(ULB_Data[[#This Row],[Cert.- obtained SS2021]]-ULB_Data[[#This Row],[SA cert cat 2021]])/ULB_Data[[#This Row],[SA cert cat 2021]]</f>
        <v>-0.33903234335066534</v>
      </c>
      <c r="BR5" s="118">
        <f>(ULB_Data[[#This Row],[Cert.- obtained SS2022]]-ULB_Data[[#This Row],[SA cert cat 2022]])/ULB_Data[[#This Row],[SA cert cat 2022]]</f>
        <v>-0.33903234335066534</v>
      </c>
      <c r="BS5" s="118">
        <f>(ULB_Data[[#This Row],[Cert.- obtained SS2021]]-ULB_Data[[#This Row],[SA cert cat t.10 2021]])/ULB_Data[[#This Row],[SA cert cat t.10 2021]]</f>
        <v>-0.72727272727272729</v>
      </c>
      <c r="BT5" s="118">
        <f>(ULB_Data[[#This Row],[Cert.- obtained SS2022]]-ULB_Data[[#This Row],[SA cert cat t.10 2022]])/ULB_Data[[#This Row],[SA cert cat t.10 2022]]</f>
        <v>-0.72727272727272729</v>
      </c>
      <c r="BU5" s="122">
        <v>855.72</v>
      </c>
      <c r="BV5" s="122">
        <v>860.25</v>
      </c>
      <c r="BW5" s="122">
        <v>865</v>
      </c>
      <c r="BX5" s="122">
        <v>1100</v>
      </c>
      <c r="BY5" s="122">
        <v>1147.0899999999999</v>
      </c>
      <c r="BZ5" s="122">
        <v>1150</v>
      </c>
      <c r="CA5" s="122">
        <v>1056.55</v>
      </c>
      <c r="CB5" s="122">
        <v>1062.31</v>
      </c>
      <c r="CC5" s="122">
        <v>1062.31</v>
      </c>
      <c r="CD5" s="122">
        <v>1484.95</v>
      </c>
      <c r="CE5" s="122">
        <v>1484.95</v>
      </c>
      <c r="CF5" s="118">
        <f>(ULB_Data[[#This Row],[CP- obtained SS2020]]-ULB_Data[[#This Row],[NA CV 2020]])/ULB_Data[[#This Row],[NA CV 2020]]</f>
        <v>-1.1662693404384633E-2</v>
      </c>
      <c r="CG5" s="118">
        <f>(ULB_Data[[#This Row],[CV- obtained SS2021]]-ULB_Data[[#This Row],[NA CV 2021]])/ULB_Data[[#This Row],[NA CV 2021]]</f>
        <v>-5.9761697181051981E-2</v>
      </c>
      <c r="CH5" s="118">
        <f>(ULB_Data[[#This Row],[CV- obtained SS2022]]-ULB_Data[[#This Row],[NA CV 2022]])/ULB_Data[[#This Row],[NA CV 2022]]</f>
        <v>-6.4924855491329439E-2</v>
      </c>
      <c r="CI5" s="118">
        <f>(ULB_Data[[#This Row],[CP- obtained SS2020]]-ULB_Data[[#This Row],[SA CV 2020]])/ULB_Data[[#This Row],[SA CV 2020]]</f>
        <v>-0.23114545454545454</v>
      </c>
      <c r="CJ5" s="118">
        <f>(ULB_Data[[#This Row],[CV- obtained SS2021]]-ULB_Data[[#This Row],[SA CV 2021]])/ULB_Data[[#This Row],[SA CV 2021]]</f>
        <v>-0.29487660078982458</v>
      </c>
      <c r="CK5" s="118">
        <f>(ULB_Data[[#This Row],[CV- obtained SS2022]]-ULB_Data[[#This Row],[SA CV 2022]])/ULB_Data[[#This Row],[SA CV 2022]]</f>
        <v>-0.29666086956521737</v>
      </c>
      <c r="CL5" s="118">
        <f>(ULB_Data[[#This Row],[CP- obtained SS2020]]-ULB_Data[[#This Row],[SA CV  cat 2020]])/ULB_Data[[#This Row],[SA CV  cat 2020]]</f>
        <v>-0.1995267616298329</v>
      </c>
      <c r="CM5" s="118">
        <f>(ULB_Data[[#This Row],[CV- obtained SS2021]]-ULB_Data[[#This Row],[SA CV cat 2021]])/ULB_Data[[#This Row],[SA CV cat 2021]]</f>
        <v>-0.23860266777117783</v>
      </c>
      <c r="CN5" s="118">
        <f>(ULB_Data[[#This Row],[CV- obtained SS2022]]-ULB_Data[[#This Row],[SA CV cat 2022]])/ULB_Data[[#This Row],[SA CV cat 2022]]</f>
        <v>-0.23860266777117783</v>
      </c>
      <c r="CO5" s="118">
        <f>(ULB_Data[[#This Row],[CV- obtained SS2021]]-ULB_Data[[#This Row],[SA CV cat t.10 2021]])/ULB_Data[[#This Row],[SA CV cat t.10 2021]]</f>
        <v>-0.45530825953735815</v>
      </c>
      <c r="CP5" s="118">
        <f>(ULB_Data[[#This Row],[CV- obtained SS2022]]-ULB_Data[[#This Row],[SA CV cat t.10 2022]])/ULB_Data[[#This Row],[SA CV cat t.10 2022]]</f>
        <v>-0.45530825953735815</v>
      </c>
      <c r="CQ5" s="60">
        <v>335</v>
      </c>
      <c r="CR5" s="60">
        <v>154</v>
      </c>
      <c r="CS5" s="27">
        <v>467</v>
      </c>
      <c r="CT5" s="28">
        <v>180</v>
      </c>
      <c r="CU5" s="27">
        <v>467</v>
      </c>
      <c r="CV5" s="28">
        <v>180</v>
      </c>
      <c r="CW5" s="28" t="s">
        <v>414</v>
      </c>
      <c r="CX5" s="28" t="s">
        <v>414</v>
      </c>
      <c r="CY5" s="28" t="s">
        <v>414</v>
      </c>
      <c r="CZ5" s="28" t="s">
        <v>405</v>
      </c>
      <c r="DA5" s="28" t="s">
        <v>405</v>
      </c>
      <c r="DB5" s="28" t="s">
        <v>405</v>
      </c>
      <c r="DC5" s="22">
        <v>139.41</v>
      </c>
      <c r="DD5" s="22">
        <v>1500</v>
      </c>
      <c r="DE5" s="66">
        <v>9.2899999999999991</v>
      </c>
      <c r="DF5" s="22">
        <v>300</v>
      </c>
      <c r="DG5" s="22">
        <v>1500</v>
      </c>
      <c r="DH5" s="66">
        <v>20</v>
      </c>
      <c r="DI5" s="22">
        <v>1140.33</v>
      </c>
      <c r="DJ5" s="22">
        <v>1500</v>
      </c>
      <c r="DK5" s="66">
        <v>76.02</v>
      </c>
      <c r="DL5" s="22">
        <v>845.74</v>
      </c>
      <c r="DM5" s="22">
        <v>1500</v>
      </c>
      <c r="DN5" s="66">
        <v>56.38</v>
      </c>
      <c r="DO5" s="22">
        <v>2425.4699999999998</v>
      </c>
      <c r="DP5" s="22">
        <v>6000</v>
      </c>
      <c r="DQ5" s="66">
        <v>40.42</v>
      </c>
      <c r="DR5" s="23">
        <v>882.66</v>
      </c>
      <c r="DS5" s="67">
        <v>2400</v>
      </c>
      <c r="DT5" s="159">
        <f>ULB_Data[[#This Row],[SLP- obtained SS2021]]/ULB_Data[[#This Row],[SLP-max. marks SS2021]]</f>
        <v>0.36777499999999996</v>
      </c>
      <c r="DU5" s="159">
        <f>ULB_Data[[#This Row],[SLP- obtained SS2021]]/ULB_Data[[#This Row],[Total score (obtained) SS2021]]</f>
        <v>0.44321365804669843</v>
      </c>
      <c r="DV5" s="23">
        <v>882.66</v>
      </c>
      <c r="DW5" s="66">
        <v>2400</v>
      </c>
      <c r="DX5" s="159">
        <f>ULB_Data[[#This Row],[SLP- obtained SS2022]]/ULB_Data[[#This Row],[SLP-max. marks SS2022]]</f>
        <v>0.36777499999999996</v>
      </c>
      <c r="DY5" s="159">
        <f>ULB_Data[[#This Row],[SLP- obtained SS2022]]/ULB_Data[[#This Row],[Total score (obtained) SS2022]]</f>
        <v>0.44321365804669843</v>
      </c>
      <c r="DZ5" s="22">
        <v>808.84</v>
      </c>
      <c r="EA5" s="67">
        <v>1800</v>
      </c>
      <c r="EB5" s="159">
        <f>ULB_Data[[#This Row],[CV- obtained SS2021]]/ULB_Data[[#This Row],[CV-max. marks SS2021]]</f>
        <v>0.44935555555555556</v>
      </c>
      <c r="EC5" s="159">
        <f>ULB_Data[[#This Row],[CV- obtained SS2021]]/ULB_Data[[#This Row],[Total score (obtained) SS2021]]</f>
        <v>0.40614612101431086</v>
      </c>
      <c r="ED5" s="22">
        <v>808.84</v>
      </c>
      <c r="EE5" s="66">
        <v>1800</v>
      </c>
      <c r="EF5" s="159">
        <f>ULB_Data[[#This Row],[CV- obtained SS2022]]/ULB_Data[[#This Row],[CV-max. marks SS2022]]</f>
        <v>0.44935555555555556</v>
      </c>
      <c r="EG5" s="159">
        <f>ULB_Data[[#This Row],[CV- obtained SS2022]]/ULB_Data[[#This Row],[Total score (obtained) SS2022]]</f>
        <v>0.40614612101431086</v>
      </c>
      <c r="EH5" s="22">
        <v>300</v>
      </c>
      <c r="EI5" s="67">
        <v>1800</v>
      </c>
      <c r="EJ5" s="159">
        <f>ULB_Data[[#This Row],[Cert.- obtained SS2021]]/ULB_Data[[#This Row],[Cert.-max. marks SS2021]]</f>
        <v>0.16666666666666666</v>
      </c>
      <c r="EK5" s="159">
        <f>ULB_Data[[#This Row],[Cert.- obtained SS2021]]/ULB_Data[[#This Row],[Total score (obtained) SS2021]]</f>
        <v>0.15064022093899071</v>
      </c>
      <c r="EL5" s="22">
        <v>300</v>
      </c>
      <c r="EM5" s="66">
        <v>1800</v>
      </c>
      <c r="EN5" s="159">
        <f>ULB_Data[[#This Row],[Cert.- obtained SS2022]]/ULB_Data[[#This Row],[Cert.-max. marks SS2022]]</f>
        <v>0.16666666666666666</v>
      </c>
      <c r="EO5" s="159">
        <f>ULB_Data[[#This Row],[Cert.- obtained SS2022]]/ULB_Data[[#This Row],[Total score (obtained) SS2022]]</f>
        <v>0.15064022093899071</v>
      </c>
      <c r="EP5" s="22">
        <v>1991.5</v>
      </c>
      <c r="EQ5" s="26">
        <v>6000</v>
      </c>
      <c r="ER5" s="66">
        <v>33.19</v>
      </c>
      <c r="ES5" s="22">
        <v>1991.5</v>
      </c>
      <c r="ET5" s="66">
        <v>6000</v>
      </c>
      <c r="EU5" s="128">
        <f>(ULB_Data[[#This Row],[Total score (obtained) SS2022]]/ULB_Data[[#This Row],[Total score (max) SS2022]])*100</f>
        <v>33.19166666666667</v>
      </c>
      <c r="EV5" s="26">
        <v>439.41</v>
      </c>
      <c r="EW5" s="26">
        <v>3000</v>
      </c>
      <c r="EX5" s="66">
        <v>14.65</v>
      </c>
      <c r="EY5" s="26">
        <v>1182.6600000000001</v>
      </c>
      <c r="EZ5" s="26">
        <v>4200</v>
      </c>
      <c r="FA5" s="100">
        <v>28.16</v>
      </c>
      <c r="FB5" s="26">
        <v>1182.6600000000001</v>
      </c>
      <c r="FC5" s="138">
        <v>4200</v>
      </c>
      <c r="FD5" s="140">
        <f>(ULB_Data[[#This Row],[SLP + Cert. (obtained) SS2022]]/ULB_Data[[#This Row],[SLP + Cert. (max.) SS2022]])*100</f>
        <v>28.158571428571435</v>
      </c>
    </row>
    <row r="6" spans="1:160" ht="15.75" thickBot="1">
      <c r="A6" s="104">
        <v>5</v>
      </c>
      <c r="B6" s="65" t="s">
        <v>126</v>
      </c>
      <c r="C6" s="65" t="s">
        <v>298</v>
      </c>
      <c r="D6" s="65" t="s">
        <v>93</v>
      </c>
      <c r="E6" s="26">
        <v>38554</v>
      </c>
      <c r="F6" s="28" t="s">
        <v>412</v>
      </c>
      <c r="G6" s="28">
        <v>2214</v>
      </c>
      <c r="H6" s="28">
        <v>2072</v>
      </c>
      <c r="I6" s="28">
        <v>2072</v>
      </c>
      <c r="J6" s="28">
        <v>3325</v>
      </c>
      <c r="K6" s="28">
        <v>3178</v>
      </c>
      <c r="L6" s="28">
        <v>3178</v>
      </c>
      <c r="M6" s="28">
        <v>3400</v>
      </c>
      <c r="N6" s="28">
        <v>3298.6</v>
      </c>
      <c r="O6" s="28">
        <v>3298.6</v>
      </c>
      <c r="P6" s="28">
        <v>4601.3999999999996</v>
      </c>
      <c r="Q6" s="28">
        <v>4601.3999999999996</v>
      </c>
      <c r="R6" s="118">
        <f>(ULB_Data[[#This Row],[Total score (obtained) SS2020]]-ULB_Data[[#This Row],[NA 2020]])/ULB_Data[[#This Row],[NA 2020]]</f>
        <v>0.3808717253839205</v>
      </c>
      <c r="S6" s="118">
        <f>(ULB_Data[[#This Row],[Total score (obtained) SS2021]]-ULB_Data[[#This Row],[NA 2021]])/ULB_Data[[#This Row],[NA 2021]]</f>
        <v>0.40450772200772195</v>
      </c>
      <c r="T6" s="118">
        <f>(ULB_Data[[#This Row],[Total score (obtained) SS2022]]-ULB_Data[[#This Row],[NA 2022]])/ULB_Data[[#This Row],[NA 2022]]</f>
        <v>0.40450772200772195</v>
      </c>
      <c r="U6" s="118">
        <f>(ULB_Data[[#This Row],[Total score (obtained) SS2020]]-ULB_Data[[#This Row],[SA 2020]])/ULB_Data[[#This Row],[SA 2020]]</f>
        <v>-8.0526315789473682E-2</v>
      </c>
      <c r="V6" s="118">
        <f>(ULB_Data[[#This Row],[Total score (obtained) SS2021]]-ULB_Data[[#This Row],[SA 2021]])/ULB_Data[[#This Row],[SA 2021]]</f>
        <v>-8.4285714285714325E-2</v>
      </c>
      <c r="W6" s="118">
        <f>(ULB_Data[[#This Row],[Total score (obtained) SS2022]]-ULB_Data[[#This Row],[SA 2022]])/ULB_Data[[#This Row],[SA 2022]]</f>
        <v>-8.4285714285714325E-2</v>
      </c>
      <c r="X6" s="118">
        <f>(ULB_Data[[#This Row],[Total score (obtained) SS2020]]-ULB_Data[[#This Row],[SA Cat 2020]])/ULB_Data[[#This Row],[SA Cat 2020]]</f>
        <v>-0.10080882352941177</v>
      </c>
      <c r="Y6" s="118">
        <f>(ULB_Data[[#This Row],[Total score (obtained) SS2021]]-ULB_Data[[#This Row],[SA Cat 2021]])/ULB_Data[[#This Row],[SA Cat 2021]]</f>
        <v>-0.11776511247195781</v>
      </c>
      <c r="Z6" s="118">
        <f>(ULB_Data[[#This Row],[Total score (obtained) SS2022]]-ULB_Data[[#This Row],[SA Cat 2022]])/ULB_Data[[#This Row],[SA Cat 2022]]</f>
        <v>-0.11776511247195781</v>
      </c>
      <c r="AA6" s="118">
        <f>(ULB_Data[[#This Row],[Total score (obtained) SS2021]]-ULB_Data[[#This Row],[SA Cat t.10 2021]])/ULB_Data[[#This Row],[SA Cat t.10 2021]]</f>
        <v>-0.3675533533272482</v>
      </c>
      <c r="AB6" s="118">
        <f>(ULB_Data[[#This Row],[Total score (obtained) SS2022]]-ULB_Data[[#This Row],[SA Cat t.10 2022]])/ULB_Data[[#This Row],[SA Cat t.10 2022]]</f>
        <v>-0.3675533533272482</v>
      </c>
      <c r="AC6" s="122">
        <v>306.24</v>
      </c>
      <c r="AD6" s="122">
        <v>913.6</v>
      </c>
      <c r="AE6" s="122">
        <v>915</v>
      </c>
      <c r="AF6" s="122">
        <v>706.64</v>
      </c>
      <c r="AG6" s="122">
        <v>1509.3</v>
      </c>
      <c r="AH6" s="122">
        <v>1509.3</v>
      </c>
      <c r="AI6" s="122">
        <v>737.03</v>
      </c>
      <c r="AJ6" s="122">
        <v>1543.8</v>
      </c>
      <c r="AK6" s="122">
        <v>1543.8</v>
      </c>
      <c r="AL6" s="122">
        <v>2033.9</v>
      </c>
      <c r="AM6" s="122">
        <v>2033.9</v>
      </c>
      <c r="AN6" s="118">
        <f>(ULB_Data[[#This Row],[SLP- obtained SS2020]]-ULB_Data[[#This Row],[SLP NA 2020]])/ULB_Data[[#This Row],[SLP NA 2020]]</f>
        <v>1.2852664576802508</v>
      </c>
      <c r="AO6" s="118">
        <f>(ULB_Data[[#This Row],[SLP- obtained SS2021]]-ULB_Data[[#This Row],[SLP NA 2021]])/ULB_Data[[#This Row],[SLP NA 2021]]</f>
        <v>0.68673380035026266</v>
      </c>
      <c r="AP6" s="118">
        <f>(ULB_Data[[#This Row],[SLP- obtained SS2022]]-ULB_Data[[#This Row],[SLP NA 2022]])/ULB_Data[[#This Row],[SLP NA 2022]]</f>
        <v>0.68415300546448088</v>
      </c>
      <c r="AQ6" s="118">
        <f>(ULB_Data[[#This Row],[SLP- obtained SS2020]]-ULB_Data[[#This Row],[SLP SA 2020]])/ULB_Data[[#This Row],[SLP SA 2020]]</f>
        <v>-9.6230046416845277E-3</v>
      </c>
      <c r="AR6" s="118">
        <f>(ULB_Data[[#This Row],[SLP- obtained SS2021]]-ULB_Data[[#This Row],[SLP SA 2021]])/ULB_Data[[#This Row],[SLP SA 2021]]</f>
        <v>2.1003114026369871E-2</v>
      </c>
      <c r="AS6" s="118">
        <f>(ULB_Data[[#This Row],[SLP- obtained SS2022]]-ULB_Data[[#This Row],[SLP SA 2022]])/ULB_Data[[#This Row],[SLP SA 2022]]</f>
        <v>2.1003114026369871E-2</v>
      </c>
      <c r="AT6" s="118">
        <f>(ULB_Data[[#This Row],[SLP- obtained SS2020]]-ULB_Data[[#This Row],[SLP SA cat 2020]])/ULB_Data[[#This Row],[SLP SA cat 2020]]</f>
        <v>-5.045927574182861E-2</v>
      </c>
      <c r="AU6" s="118">
        <f>(ULB_Data[[#This Row],[SLP- obtained SS2021]]-ULB_Data[[#This Row],[SLP SA cat 2021]])/ULB_Data[[#This Row],[SLP SA cat 2021]]</f>
        <v>-1.8137064386578277E-3</v>
      </c>
      <c r="AV6" s="118">
        <f>(ULB_Data[[#This Row],[SLP- obtained SS2022]]-ULB_Data[[#This Row],[SLP SA cat 2022]])/ULB_Data[[#This Row],[SLP SA cat 2022]]</f>
        <v>-1.8137064386578277E-3</v>
      </c>
      <c r="AW6" s="118">
        <f>(ULB_Data[[#This Row],[SLP- obtained SS2021]]-ULB_Data[[#This Row],[SLP SA cat t.10 2021]])/ULB_Data[[#This Row],[SLP SA cat t.10 2021]]</f>
        <v>-0.24234229804808499</v>
      </c>
      <c r="AX6" s="118">
        <f>(ULB_Data[[#This Row],[SLP- obtained SS2022]]-ULB_Data[[#This Row],[SLP SA cat t.10 2022]])/ULB_Data[[#This Row],[SLP SA cat t.10 2022]]</f>
        <v>-0.24234229804808499</v>
      </c>
      <c r="AY6" s="122">
        <v>232.44</v>
      </c>
      <c r="AZ6" s="122">
        <v>298.10000000000002</v>
      </c>
      <c r="BA6" s="122">
        <v>295</v>
      </c>
      <c r="BB6" s="122">
        <v>421.09</v>
      </c>
      <c r="BC6" s="122">
        <v>522.70000000000005</v>
      </c>
      <c r="BD6" s="122">
        <v>525</v>
      </c>
      <c r="BE6" s="122">
        <v>433.64</v>
      </c>
      <c r="BF6" s="122">
        <v>570</v>
      </c>
      <c r="BG6" s="122">
        <v>570</v>
      </c>
      <c r="BH6" s="122">
        <v>1100</v>
      </c>
      <c r="BI6" s="122">
        <v>1100</v>
      </c>
      <c r="BJ6" s="118">
        <f>(ULB_Data[[#This Row],[Cert.- obtained SS2020]]-ULB_Data[[#This Row],[NA cert 2020]])/ULB_Data[[#This Row],[NA cert 2020]]</f>
        <v>-0.13956289795215968</v>
      </c>
      <c r="BK6" s="118">
        <f>(ULB_Data[[#This Row],[Cert.- obtained SS2021]]-ULB_Data[[#This Row],[NA cert 2021]])/ULB_Data[[#This Row],[NA cert 2021]]</f>
        <v>0.67728950016772882</v>
      </c>
      <c r="BL6" s="118">
        <f>(ULB_Data[[#This Row],[Cert.- obtained SS2022]]-ULB_Data[[#This Row],[NA cert 2022]])/ULB_Data[[#This Row],[NA cert 2022]]</f>
        <v>0.69491525423728817</v>
      </c>
      <c r="BM6" s="118">
        <f>(ULB_Data[[#This Row],[Cert.- obtained SS2020]]-ULB_Data[[#This Row],[SA Cert 2020]])/ULB_Data[[#This Row],[SA Cert 2020]]</f>
        <v>-0.5250421525089648</v>
      </c>
      <c r="BN6" s="118">
        <f>(ULB_Data[[#This Row],[Cert.- obtained SS2021]]-ULB_Data[[#This Row],[SA cert 2021]])/ULB_Data[[#This Row],[SA cert 2021]]</f>
        <v>-4.3428352783623579E-2</v>
      </c>
      <c r="BO6" s="118">
        <f>(ULB_Data[[#This Row],[Cert.- obtained SS2022]]-ULB_Data[[#This Row],[SA cert 2022]])/ULB_Data[[#This Row],[SA cert 2022]]</f>
        <v>-4.7619047619047616E-2</v>
      </c>
      <c r="BP6" s="118">
        <f>(ULB_Data[[#This Row],[Cert.- obtained SS2020]]-ULB_Data[[#This Row],[SA cert cat 2020]])/ULB_Data[[#This Row],[SA cert cat 2020]]</f>
        <v>-0.53878793469237152</v>
      </c>
      <c r="BQ6" s="118">
        <f>(ULB_Data[[#This Row],[Cert.- obtained SS2021]]-ULB_Data[[#This Row],[SA cert cat 2021]])/ULB_Data[[#This Row],[SA cert cat 2021]]</f>
        <v>-0.12280701754385964</v>
      </c>
      <c r="BR6" s="118">
        <f>(ULB_Data[[#This Row],[Cert.- obtained SS2022]]-ULB_Data[[#This Row],[SA cert cat 2022]])/ULB_Data[[#This Row],[SA cert cat 2022]]</f>
        <v>-0.12280701754385964</v>
      </c>
      <c r="BS6" s="118">
        <f>(ULB_Data[[#This Row],[Cert.- obtained SS2021]]-ULB_Data[[#This Row],[SA cert cat t.10 2021]])/ULB_Data[[#This Row],[SA cert cat t.10 2021]]</f>
        <v>-0.54545454545454541</v>
      </c>
      <c r="BT6" s="118">
        <f>(ULB_Data[[#This Row],[Cert.- obtained SS2022]]-ULB_Data[[#This Row],[SA cert cat t.10 2022]])/ULB_Data[[#This Row],[SA cert cat t.10 2022]]</f>
        <v>-0.54545454545454541</v>
      </c>
      <c r="BU6" s="122">
        <v>855.72</v>
      </c>
      <c r="BV6" s="122">
        <v>860.25</v>
      </c>
      <c r="BW6" s="122">
        <v>865</v>
      </c>
      <c r="BX6" s="122">
        <v>1100</v>
      </c>
      <c r="BY6" s="122">
        <v>1147.0899999999999</v>
      </c>
      <c r="BZ6" s="122">
        <v>1150</v>
      </c>
      <c r="CA6" s="122">
        <v>1114.93</v>
      </c>
      <c r="CB6" s="122">
        <v>1184.79</v>
      </c>
      <c r="CC6" s="122">
        <v>1184.79</v>
      </c>
      <c r="CD6" s="122">
        <v>1531.86</v>
      </c>
      <c r="CE6" s="122">
        <v>1531.86</v>
      </c>
      <c r="CF6" s="118">
        <f>(ULB_Data[[#This Row],[CP- obtained SS2020]]-ULB_Data[[#This Row],[NA CV 2020]])/ULB_Data[[#This Row],[NA CV 2020]]</f>
        <v>0.33813630626840546</v>
      </c>
      <c r="CG6" s="118">
        <f>(ULB_Data[[#This Row],[CV- obtained SS2021]]-ULB_Data[[#This Row],[NA CV 2021]])/ULB_Data[[#This Row],[NA CV 2021]]</f>
        <v>1.0334205172914834E-2</v>
      </c>
      <c r="CH6" s="118">
        <f>(ULB_Data[[#This Row],[CV- obtained SS2022]]-ULB_Data[[#This Row],[NA CV 2022]])/ULB_Data[[#This Row],[NA CV 2022]]</f>
        <v>4.7861271676300421E-3</v>
      </c>
      <c r="CI6" s="118">
        <f>(ULB_Data[[#This Row],[CP- obtained SS2020]]-ULB_Data[[#This Row],[SA CV 2020]])/ULB_Data[[#This Row],[SA CV 2020]]</f>
        <v>4.0972727272727216E-2</v>
      </c>
      <c r="CJ6" s="118">
        <f>(ULB_Data[[#This Row],[CV- obtained SS2021]]-ULB_Data[[#This Row],[SA CV 2021]])/ULB_Data[[#This Row],[SA CV 2021]]</f>
        <v>-0.24230879878649447</v>
      </c>
      <c r="CK6" s="118">
        <f>(ULB_Data[[#This Row],[CV- obtained SS2022]]-ULB_Data[[#This Row],[SA CV 2022]])/ULB_Data[[#This Row],[SA CV 2022]]</f>
        <v>-0.24422608695652176</v>
      </c>
      <c r="CL6" s="118">
        <f>(ULB_Data[[#This Row],[CP- obtained SS2020]]-ULB_Data[[#This Row],[SA CV  cat 2020]])/ULB_Data[[#This Row],[SA CV  cat 2020]]</f>
        <v>2.7033087279021886E-2</v>
      </c>
      <c r="CM6" s="118">
        <f>(ULB_Data[[#This Row],[CV- obtained SS2021]]-ULB_Data[[#This Row],[SA CV cat 2021]])/ULB_Data[[#This Row],[SA CV cat 2021]]</f>
        <v>-0.26641852142573791</v>
      </c>
      <c r="CN6" s="118">
        <f>(ULB_Data[[#This Row],[CV- obtained SS2022]]-ULB_Data[[#This Row],[SA CV cat 2022]])/ULB_Data[[#This Row],[SA CV cat 2022]]</f>
        <v>-0.26641852142573791</v>
      </c>
      <c r="CO6" s="118">
        <f>(ULB_Data[[#This Row],[CV- obtained SS2021]]-ULB_Data[[#This Row],[SA CV cat t.10 2021]])/ULB_Data[[#This Row],[SA CV cat t.10 2021]]</f>
        <v>-0.43262439126290914</v>
      </c>
      <c r="CP6" s="118">
        <f>(ULB_Data[[#This Row],[CV- obtained SS2022]]-ULB_Data[[#This Row],[SA CV cat t.10 2022]])/ULB_Data[[#This Row],[SA CV cat t.10 2022]]</f>
        <v>-0.43262439126290914</v>
      </c>
      <c r="CQ6" s="60">
        <v>95</v>
      </c>
      <c r="CR6" s="60">
        <v>67</v>
      </c>
      <c r="CS6" s="28">
        <v>118</v>
      </c>
      <c r="CT6" s="27">
        <v>72</v>
      </c>
      <c r="CU6" s="28">
        <v>118</v>
      </c>
      <c r="CV6" s="27">
        <v>72</v>
      </c>
      <c r="CW6" s="28" t="s">
        <v>414</v>
      </c>
      <c r="CX6" s="28" t="s">
        <v>414</v>
      </c>
      <c r="CY6" s="28" t="s">
        <v>414</v>
      </c>
      <c r="CZ6" s="28" t="s">
        <v>407</v>
      </c>
      <c r="DA6" s="28" t="s">
        <v>408</v>
      </c>
      <c r="DB6" s="28" t="s">
        <v>408</v>
      </c>
      <c r="DC6" s="22">
        <v>699.84</v>
      </c>
      <c r="DD6" s="22">
        <v>1500</v>
      </c>
      <c r="DE6" s="66">
        <v>46.66</v>
      </c>
      <c r="DF6" s="22">
        <v>200</v>
      </c>
      <c r="DG6" s="22">
        <v>1500</v>
      </c>
      <c r="DH6" s="66">
        <v>13.33</v>
      </c>
      <c r="DI6" s="22">
        <v>1012.34</v>
      </c>
      <c r="DJ6" s="22">
        <v>1500</v>
      </c>
      <c r="DK6" s="66">
        <v>67.489999999999995</v>
      </c>
      <c r="DL6" s="22">
        <v>1145.07</v>
      </c>
      <c r="DM6" s="22">
        <v>1500</v>
      </c>
      <c r="DN6" s="66">
        <v>76.34</v>
      </c>
      <c r="DO6" s="22">
        <v>3057.25</v>
      </c>
      <c r="DP6" s="22">
        <v>6000</v>
      </c>
      <c r="DQ6" s="66">
        <v>50.95</v>
      </c>
      <c r="DR6" s="67">
        <v>1541</v>
      </c>
      <c r="DS6" s="67">
        <v>2400</v>
      </c>
      <c r="DT6" s="159">
        <f>ULB_Data[[#This Row],[SLP- obtained SS2021]]/ULB_Data[[#This Row],[SLP-max. marks SS2021]]</f>
        <v>0.64208333333333334</v>
      </c>
      <c r="DU6" s="159">
        <f>ULB_Data[[#This Row],[SLP- obtained SS2021]]/ULB_Data[[#This Row],[Total score (obtained) SS2021]]</f>
        <v>0.52952778904107711</v>
      </c>
      <c r="DV6" s="67">
        <v>1541</v>
      </c>
      <c r="DW6" s="66">
        <v>2400</v>
      </c>
      <c r="DX6" s="159">
        <f>ULB_Data[[#This Row],[SLP- obtained SS2022]]/ULB_Data[[#This Row],[SLP-max. marks SS2022]]</f>
        <v>0.64208333333333334</v>
      </c>
      <c r="DY6" s="159">
        <f>ULB_Data[[#This Row],[SLP- obtained SS2022]]/ULB_Data[[#This Row],[Total score (obtained) SS2022]]</f>
        <v>0.52952778904107711</v>
      </c>
      <c r="DZ6" s="67">
        <v>869.14</v>
      </c>
      <c r="EA6" s="67">
        <v>1800</v>
      </c>
      <c r="EB6" s="159">
        <f>ULB_Data[[#This Row],[CV- obtained SS2021]]/ULB_Data[[#This Row],[CV-max. marks SS2021]]</f>
        <v>0.48285555555555554</v>
      </c>
      <c r="EC6" s="159">
        <f>ULB_Data[[#This Row],[CV- obtained SS2021]]/ULB_Data[[#This Row],[Total score (obtained) SS2021]]</f>
        <v>0.29865917103644501</v>
      </c>
      <c r="ED6" s="67">
        <v>869.14</v>
      </c>
      <c r="EE6" s="66">
        <v>1800</v>
      </c>
      <c r="EF6" s="159">
        <f>ULB_Data[[#This Row],[CV- obtained SS2022]]/ULB_Data[[#This Row],[CV-max. marks SS2022]]</f>
        <v>0.48285555555555554</v>
      </c>
      <c r="EG6" s="159">
        <f>ULB_Data[[#This Row],[CV- obtained SS2022]]/ULB_Data[[#This Row],[Total score (obtained) SS2022]]</f>
        <v>0.29865917103644501</v>
      </c>
      <c r="EH6" s="67">
        <v>500</v>
      </c>
      <c r="EI6" s="67">
        <v>1800</v>
      </c>
      <c r="EJ6" s="159">
        <f>ULB_Data[[#This Row],[Cert.- obtained SS2021]]/ULB_Data[[#This Row],[Cert.-max. marks SS2021]]</f>
        <v>0.27777777777777779</v>
      </c>
      <c r="EK6" s="159">
        <f>ULB_Data[[#This Row],[Cert.- obtained SS2021]]/ULB_Data[[#This Row],[Total score (obtained) SS2021]]</f>
        <v>0.17181303992247796</v>
      </c>
      <c r="EL6" s="67">
        <v>500</v>
      </c>
      <c r="EM6" s="66">
        <v>1800</v>
      </c>
      <c r="EN6" s="159">
        <f>ULB_Data[[#This Row],[Cert.- obtained SS2022]]/ULB_Data[[#This Row],[Cert.-max. marks SS2022]]</f>
        <v>0.27777777777777779</v>
      </c>
      <c r="EO6" s="159">
        <f>ULB_Data[[#This Row],[Cert.- obtained SS2022]]/ULB_Data[[#This Row],[Total score (obtained) SS2022]]</f>
        <v>0.17181303992247796</v>
      </c>
      <c r="EP6" s="68">
        <v>2910.14</v>
      </c>
      <c r="EQ6" s="26">
        <v>6000</v>
      </c>
      <c r="ER6" s="66">
        <v>48.5</v>
      </c>
      <c r="ES6" s="68">
        <v>2910.14</v>
      </c>
      <c r="ET6" s="66">
        <v>6000</v>
      </c>
      <c r="EU6" s="128">
        <f>(ULB_Data[[#This Row],[Total score (obtained) SS2022]]/ULB_Data[[#This Row],[Total score (max) SS2022]])*100</f>
        <v>48.502333333333333</v>
      </c>
      <c r="EV6" s="26">
        <v>899.84</v>
      </c>
      <c r="EW6" s="26">
        <v>3000</v>
      </c>
      <c r="EX6" s="66">
        <v>29.99</v>
      </c>
      <c r="EY6" s="26">
        <v>2041</v>
      </c>
      <c r="EZ6" s="26">
        <v>4200</v>
      </c>
      <c r="FA6" s="100">
        <v>48.6</v>
      </c>
      <c r="FB6" s="26">
        <v>2041</v>
      </c>
      <c r="FC6" s="138">
        <v>4200</v>
      </c>
      <c r="FD6" s="140">
        <f>(ULB_Data[[#This Row],[SLP + Cert. (obtained) SS2022]]/ULB_Data[[#This Row],[SLP + Cert. (max.) SS2022]])*100</f>
        <v>48.595238095238095</v>
      </c>
    </row>
    <row r="7" spans="1:160" ht="15.75" thickBot="1">
      <c r="A7" s="104">
        <v>6</v>
      </c>
      <c r="B7" s="65" t="s">
        <v>314</v>
      </c>
      <c r="C7" s="65" t="s">
        <v>298</v>
      </c>
      <c r="D7" s="65" t="s">
        <v>93</v>
      </c>
      <c r="E7" s="26">
        <v>20538</v>
      </c>
      <c r="F7" s="28" t="s">
        <v>411</v>
      </c>
      <c r="G7" s="28">
        <v>2214</v>
      </c>
      <c r="H7" s="28">
        <v>2072</v>
      </c>
      <c r="I7" s="28">
        <v>2072</v>
      </c>
      <c r="J7" s="28">
        <v>3325</v>
      </c>
      <c r="K7" s="28">
        <v>3178</v>
      </c>
      <c r="L7" s="28">
        <v>3178</v>
      </c>
      <c r="M7" s="28">
        <v>3070.1</v>
      </c>
      <c r="N7" s="28">
        <v>2928.3</v>
      </c>
      <c r="O7" s="28">
        <v>2928.3</v>
      </c>
      <c r="P7" s="28">
        <v>4349.2</v>
      </c>
      <c r="Q7" s="28">
        <v>4349.2</v>
      </c>
      <c r="R7" s="118">
        <f>(ULB_Data[[#This Row],[Total score (obtained) SS2020]]-ULB_Data[[#This Row],[NA 2020]])/ULB_Data[[#This Row],[NA 2020]]</f>
        <v>0.41299457994579941</v>
      </c>
      <c r="S7" s="118">
        <f>(ULB_Data[[#This Row],[Total score (obtained) SS2021]]-ULB_Data[[#This Row],[NA 2021]])/ULB_Data[[#This Row],[NA 2021]]</f>
        <v>0.47630308880308886</v>
      </c>
      <c r="T7" s="118">
        <f>(ULB_Data[[#This Row],[Total score (obtained) SS2022]]-ULB_Data[[#This Row],[NA 2022]])/ULB_Data[[#This Row],[NA 2022]]</f>
        <v>0.47630308880308886</v>
      </c>
      <c r="U7" s="118">
        <f>(ULB_Data[[#This Row],[Total score (obtained) SS2020]]-ULB_Data[[#This Row],[SA 2020]])/ULB_Data[[#This Row],[SA 2020]]</f>
        <v>-5.9136842105263189E-2</v>
      </c>
      <c r="V7" s="118">
        <f>(ULB_Data[[#This Row],[Total score (obtained) SS2021]]-ULB_Data[[#This Row],[SA 2021]])/ULB_Data[[#This Row],[SA 2021]]</f>
        <v>-3.7476400251730622E-2</v>
      </c>
      <c r="W7" s="118">
        <f>(ULB_Data[[#This Row],[Total score (obtained) SS2022]]-ULB_Data[[#This Row],[SA 2022]])/ULB_Data[[#This Row],[SA 2022]]</f>
        <v>-3.7476400251730622E-2</v>
      </c>
      <c r="X7" s="118">
        <f>(ULB_Data[[#This Row],[Total score (obtained) SS2020]]-ULB_Data[[#This Row],[SA Cat 2020]])/ULB_Data[[#This Row],[SA Cat 2020]]</f>
        <v>1.8979837790299985E-2</v>
      </c>
      <c r="Y7" s="118">
        <f>(ULB_Data[[#This Row],[Total score (obtained) SS2021]]-ULB_Data[[#This Row],[SA Cat 2021]])/ULB_Data[[#This Row],[SA Cat 2021]]</f>
        <v>4.4599255540757402E-2</v>
      </c>
      <c r="Z7" s="118">
        <f>(ULB_Data[[#This Row],[Total score (obtained) SS2022]]-ULB_Data[[#This Row],[SA Cat 2022]])/ULB_Data[[#This Row],[SA Cat 2022]]</f>
        <v>4.4599255540757402E-2</v>
      </c>
      <c r="AA7" s="118">
        <f>(ULB_Data[[#This Row],[Total score (obtained) SS2021]]-ULB_Data[[#This Row],[SA Cat t.10 2021]])/ULB_Data[[#This Row],[SA Cat t.10 2021]]</f>
        <v>-0.2966752506208038</v>
      </c>
      <c r="AB7" s="118">
        <f>(ULB_Data[[#This Row],[Total score (obtained) SS2022]]-ULB_Data[[#This Row],[SA Cat t.10 2022]])/ULB_Data[[#This Row],[SA Cat t.10 2022]]</f>
        <v>-0.2966752506208038</v>
      </c>
      <c r="AC7" s="122">
        <v>306.24</v>
      </c>
      <c r="AD7" s="122">
        <v>913.6</v>
      </c>
      <c r="AE7" s="122">
        <v>915</v>
      </c>
      <c r="AF7" s="122">
        <v>706.64</v>
      </c>
      <c r="AG7" s="122">
        <v>1509.3</v>
      </c>
      <c r="AH7" s="122">
        <v>1509.3</v>
      </c>
      <c r="AI7" s="122">
        <v>593.21</v>
      </c>
      <c r="AJ7" s="122">
        <v>1412.08</v>
      </c>
      <c r="AK7" s="122">
        <v>1412.08</v>
      </c>
      <c r="AL7" s="122">
        <v>1984.11</v>
      </c>
      <c r="AM7" s="122">
        <v>1984.11</v>
      </c>
      <c r="AN7" s="118">
        <f>(ULB_Data[[#This Row],[SLP- obtained SS2020]]-ULB_Data[[#This Row],[SLP NA 2020]])/ULB_Data[[#This Row],[SLP NA 2020]]</f>
        <v>1.6127873563218389</v>
      </c>
      <c r="AO7" s="118">
        <f>(ULB_Data[[#This Row],[SLP- obtained SS2021]]-ULB_Data[[#This Row],[SLP NA 2021]])/ULB_Data[[#This Row],[SLP NA 2021]]</f>
        <v>0.77036996497373034</v>
      </c>
      <c r="AP7" s="118">
        <f>(ULB_Data[[#This Row],[SLP- obtained SS2022]]-ULB_Data[[#This Row],[SLP NA 2022]])/ULB_Data[[#This Row],[SLP NA 2022]]</f>
        <v>0.76766120218579248</v>
      </c>
      <c r="AQ7" s="118">
        <f>(ULB_Data[[#This Row],[SLP- obtained SS2020]]-ULB_Data[[#This Row],[SLP SA 2020]])/ULB_Data[[#This Row],[SLP SA 2020]]</f>
        <v>0.13231631382316314</v>
      </c>
      <c r="AR7" s="118">
        <f>(ULB_Data[[#This Row],[SLP- obtained SS2021]]-ULB_Data[[#This Row],[SLP SA 2021]])/ULB_Data[[#This Row],[SLP SA 2021]]</f>
        <v>7.1629232094348461E-2</v>
      </c>
      <c r="AS7" s="118">
        <f>(ULB_Data[[#This Row],[SLP- obtained SS2022]]-ULB_Data[[#This Row],[SLP SA 2022]])/ULB_Data[[#This Row],[SLP SA 2022]]</f>
        <v>7.1629232094348461E-2</v>
      </c>
      <c r="AT7" s="118">
        <f>(ULB_Data[[#This Row],[SLP- obtained SS2020]]-ULB_Data[[#This Row],[SLP SA cat 2020]])/ULB_Data[[#This Row],[SLP SA cat 2020]]</f>
        <v>0.34883093676775501</v>
      </c>
      <c r="AU7" s="118">
        <f>(ULB_Data[[#This Row],[SLP- obtained SS2021]]-ULB_Data[[#This Row],[SLP SA cat 2021]])/ULB_Data[[#This Row],[SLP SA cat 2021]]</f>
        <v>0.14540960852076382</v>
      </c>
      <c r="AV7" s="118">
        <f>(ULB_Data[[#This Row],[SLP- obtained SS2022]]-ULB_Data[[#This Row],[SLP SA cat 2022]])/ULB_Data[[#This Row],[SLP SA cat 2022]]</f>
        <v>0.14540960852076382</v>
      </c>
      <c r="AW7" s="118">
        <f>(ULB_Data[[#This Row],[SLP- obtained SS2021]]-ULB_Data[[#This Row],[SLP SA cat t.10 2021]])/ULB_Data[[#This Row],[SLP SA cat t.10 2021]]</f>
        <v>-0.18481838204535023</v>
      </c>
      <c r="AX7" s="118">
        <f>(ULB_Data[[#This Row],[SLP- obtained SS2022]]-ULB_Data[[#This Row],[SLP SA cat t.10 2022]])/ULB_Data[[#This Row],[SLP SA cat t.10 2022]]</f>
        <v>-0.18481838204535023</v>
      </c>
      <c r="AY7" s="122">
        <v>232.44</v>
      </c>
      <c r="AZ7" s="122">
        <v>298.10000000000002</v>
      </c>
      <c r="BA7" s="122">
        <v>295</v>
      </c>
      <c r="BB7" s="122">
        <v>421.09</v>
      </c>
      <c r="BC7" s="122">
        <v>522.70000000000005</v>
      </c>
      <c r="BD7" s="122">
        <v>525</v>
      </c>
      <c r="BE7" s="122">
        <v>365.77</v>
      </c>
      <c r="BF7" s="122">
        <v>453.88</v>
      </c>
      <c r="BG7" s="122">
        <v>453.88</v>
      </c>
      <c r="BH7" s="122">
        <v>1100</v>
      </c>
      <c r="BI7" s="122">
        <v>1100</v>
      </c>
      <c r="BJ7" s="118">
        <f>(ULB_Data[[#This Row],[Cert.- obtained SS2020]]-ULB_Data[[#This Row],[NA cert 2020]])/ULB_Data[[#This Row],[NA cert 2020]]</f>
        <v>0.29065565307176044</v>
      </c>
      <c r="BK7" s="118">
        <f>(ULB_Data[[#This Row],[Cert.- obtained SS2021]]-ULB_Data[[#This Row],[NA cert 2021]])/ULB_Data[[#This Row],[NA cert 2021]]</f>
        <v>6.3737001006372931E-3</v>
      </c>
      <c r="BL7" s="118">
        <f>(ULB_Data[[#This Row],[Cert.- obtained SS2022]]-ULB_Data[[#This Row],[NA cert 2022]])/ULB_Data[[#This Row],[NA cert 2022]]</f>
        <v>1.6949152542372881E-2</v>
      </c>
      <c r="BM7" s="118">
        <f>(ULB_Data[[#This Row],[Cert.- obtained SS2020]]-ULB_Data[[#This Row],[SA Cert 2020]])/ULB_Data[[#This Row],[SA Cert 2020]]</f>
        <v>-0.2875632287634472</v>
      </c>
      <c r="BN7" s="118">
        <f>(ULB_Data[[#This Row],[Cert.- obtained SS2021]]-ULB_Data[[#This Row],[SA cert 2021]])/ULB_Data[[#This Row],[SA cert 2021]]</f>
        <v>-0.42605701167017412</v>
      </c>
      <c r="BO7" s="118">
        <f>(ULB_Data[[#This Row],[Cert.- obtained SS2022]]-ULB_Data[[#This Row],[SA cert 2022]])/ULB_Data[[#This Row],[SA cert 2022]]</f>
        <v>-0.42857142857142855</v>
      </c>
      <c r="BP7" s="118">
        <f>(ULB_Data[[#This Row],[Cert.- obtained SS2020]]-ULB_Data[[#This Row],[SA cert cat 2020]])/ULB_Data[[#This Row],[SA cert cat 2020]]</f>
        <v>-0.17981245044700217</v>
      </c>
      <c r="BQ7" s="118">
        <f>(ULB_Data[[#This Row],[Cert.- obtained SS2021]]-ULB_Data[[#This Row],[SA cert cat 2021]])/ULB_Data[[#This Row],[SA cert cat 2021]]</f>
        <v>-0.33903234335066534</v>
      </c>
      <c r="BR7" s="118">
        <f>(ULB_Data[[#This Row],[Cert.- obtained SS2022]]-ULB_Data[[#This Row],[SA cert cat 2022]])/ULB_Data[[#This Row],[SA cert cat 2022]]</f>
        <v>-0.33903234335066534</v>
      </c>
      <c r="BS7" s="118">
        <f>(ULB_Data[[#This Row],[Cert.- obtained SS2021]]-ULB_Data[[#This Row],[SA cert cat t.10 2021]])/ULB_Data[[#This Row],[SA cert cat t.10 2021]]</f>
        <v>-0.72727272727272729</v>
      </c>
      <c r="BT7" s="118">
        <f>(ULB_Data[[#This Row],[Cert.- obtained SS2022]]-ULB_Data[[#This Row],[SA cert cat t.10 2022]])/ULB_Data[[#This Row],[SA cert cat t.10 2022]]</f>
        <v>-0.72727272727272729</v>
      </c>
      <c r="BU7" s="122">
        <v>855.72</v>
      </c>
      <c r="BV7" s="122">
        <v>860.25</v>
      </c>
      <c r="BW7" s="122">
        <v>865</v>
      </c>
      <c r="BX7" s="122">
        <v>1100</v>
      </c>
      <c r="BY7" s="122">
        <v>1147.0899999999999</v>
      </c>
      <c r="BZ7" s="122">
        <v>1150</v>
      </c>
      <c r="CA7" s="122">
        <v>1056.55</v>
      </c>
      <c r="CB7" s="122">
        <v>1062.31</v>
      </c>
      <c r="CC7" s="122">
        <v>1062.31</v>
      </c>
      <c r="CD7" s="122">
        <v>1484.95</v>
      </c>
      <c r="CE7" s="122">
        <v>1484.95</v>
      </c>
      <c r="CF7" s="118">
        <f>(ULB_Data[[#This Row],[CP- obtained SS2020]]-ULB_Data[[#This Row],[NA CV 2020]])/ULB_Data[[#This Row],[NA CV 2020]]</f>
        <v>0.11894077501986627</v>
      </c>
      <c r="CG7" s="118">
        <f>(ULB_Data[[#This Row],[CV- obtained SS2021]]-ULB_Data[[#This Row],[NA CV 2021]])/ULB_Data[[#This Row],[NA CV 2021]]</f>
        <v>0.32692821854112175</v>
      </c>
      <c r="CH7" s="118">
        <f>(ULB_Data[[#This Row],[CV- obtained SS2022]]-ULB_Data[[#This Row],[NA CV 2022]])/ULB_Data[[#This Row],[NA CV 2022]]</f>
        <v>0.31964161849710981</v>
      </c>
      <c r="CI7" s="118">
        <f>(ULB_Data[[#This Row],[CP- obtained SS2020]]-ULB_Data[[#This Row],[SA CV 2020]])/ULB_Data[[#This Row],[SA CV 2020]]</f>
        <v>-0.12954545454545455</v>
      </c>
      <c r="CJ7" s="118">
        <f>(ULB_Data[[#This Row],[CV- obtained SS2021]]-ULB_Data[[#This Row],[SA CV 2021]])/ULB_Data[[#This Row],[SA CV 2021]]</f>
        <v>-4.8819185940073657E-3</v>
      </c>
      <c r="CK7" s="118">
        <f>(ULB_Data[[#This Row],[CV- obtained SS2022]]-ULB_Data[[#This Row],[SA CV 2022]])/ULB_Data[[#This Row],[SA CV 2022]]</f>
        <v>-7.3999999999999925E-3</v>
      </c>
      <c r="CL7" s="118">
        <f>(ULB_Data[[#This Row],[CP- obtained SS2020]]-ULB_Data[[#This Row],[SA CV  cat 2020]])/ULB_Data[[#This Row],[SA CV  cat 2020]]</f>
        <v>-9.3748521130093188E-2</v>
      </c>
      <c r="CM7" s="118">
        <f>(ULB_Data[[#This Row],[CV- obtained SS2021]]-ULB_Data[[#This Row],[SA CV cat 2021]])/ULB_Data[[#This Row],[SA CV cat 2021]]</f>
        <v>7.4535681674840745E-2</v>
      </c>
      <c r="CN7" s="118">
        <f>(ULB_Data[[#This Row],[CV- obtained SS2022]]-ULB_Data[[#This Row],[SA CV cat 2022]])/ULB_Data[[#This Row],[SA CV cat 2022]]</f>
        <v>7.4535681674840745E-2</v>
      </c>
      <c r="CO7" s="118">
        <f>(ULB_Data[[#This Row],[CV- obtained SS2021]]-ULB_Data[[#This Row],[SA CV cat t.10 2021]])/ULB_Data[[#This Row],[SA CV cat t.10 2021]]</f>
        <v>-0.23129398296238932</v>
      </c>
      <c r="CP7" s="118">
        <f>(ULB_Data[[#This Row],[CV- obtained SS2022]]-ULB_Data[[#This Row],[SA CV cat t.10 2022]])/ULB_Data[[#This Row],[SA CV cat t.10 2022]]</f>
        <v>-0.23129398296238932</v>
      </c>
      <c r="CQ7" s="60">
        <v>131</v>
      </c>
      <c r="CR7" s="60">
        <v>86</v>
      </c>
      <c r="CS7" s="27">
        <v>138</v>
      </c>
      <c r="CT7" s="27">
        <v>75</v>
      </c>
      <c r="CU7" s="27">
        <v>138</v>
      </c>
      <c r="CV7" s="27">
        <v>75</v>
      </c>
      <c r="CW7" s="28" t="s">
        <v>414</v>
      </c>
      <c r="CX7" s="27" t="s">
        <v>414</v>
      </c>
      <c r="CY7" s="27" t="s">
        <v>414</v>
      </c>
      <c r="CZ7" s="28" t="s">
        <v>405</v>
      </c>
      <c r="DA7" s="27" t="s">
        <v>405</v>
      </c>
      <c r="DB7" s="27" t="s">
        <v>405</v>
      </c>
      <c r="DC7" s="22">
        <v>800.14</v>
      </c>
      <c r="DD7" s="22">
        <v>1500</v>
      </c>
      <c r="DE7" s="66">
        <v>53.34</v>
      </c>
      <c r="DF7" s="22">
        <v>300</v>
      </c>
      <c r="DG7" s="22">
        <v>1500</v>
      </c>
      <c r="DH7" s="66">
        <v>20</v>
      </c>
      <c r="DI7" s="22">
        <v>1070.73</v>
      </c>
      <c r="DJ7" s="22">
        <v>1500</v>
      </c>
      <c r="DK7" s="66">
        <v>71.38</v>
      </c>
      <c r="DL7" s="22">
        <v>957.5</v>
      </c>
      <c r="DM7" s="22">
        <v>1500</v>
      </c>
      <c r="DN7" s="66">
        <v>63.83</v>
      </c>
      <c r="DO7" s="22">
        <v>3128.37</v>
      </c>
      <c r="DP7" s="22">
        <v>6000</v>
      </c>
      <c r="DQ7" s="66">
        <v>52.14</v>
      </c>
      <c r="DR7" s="67">
        <v>1617.41</v>
      </c>
      <c r="DS7" s="67">
        <v>2400</v>
      </c>
      <c r="DT7" s="159">
        <f>ULB_Data[[#This Row],[SLP- obtained SS2021]]/ULB_Data[[#This Row],[SLP-max. marks SS2021]]</f>
        <v>0.67392083333333341</v>
      </c>
      <c r="DU7" s="159">
        <f>ULB_Data[[#This Row],[SLP- obtained SS2021]]/ULB_Data[[#This Row],[Total score (obtained) SS2021]]</f>
        <v>0.52875543496027988</v>
      </c>
      <c r="DV7" s="67">
        <v>1617.41</v>
      </c>
      <c r="DW7" s="66">
        <v>2400</v>
      </c>
      <c r="DX7" s="159">
        <f>ULB_Data[[#This Row],[SLP- obtained SS2022]]/ULB_Data[[#This Row],[SLP-max. marks SS2022]]</f>
        <v>0.67392083333333341</v>
      </c>
      <c r="DY7" s="159">
        <f>ULB_Data[[#This Row],[SLP- obtained SS2022]]/ULB_Data[[#This Row],[Total score (obtained) SS2022]]</f>
        <v>0.52875543496027988</v>
      </c>
      <c r="DZ7" s="67">
        <v>1141.49</v>
      </c>
      <c r="EA7" s="67">
        <v>1800</v>
      </c>
      <c r="EB7" s="159">
        <f>ULB_Data[[#This Row],[CV- obtained SS2021]]/ULB_Data[[#This Row],[CV-max. marks SS2021]]</f>
        <v>0.63416111111111106</v>
      </c>
      <c r="EC7" s="159">
        <f>ULB_Data[[#This Row],[CV- obtained SS2021]]/ULB_Data[[#This Row],[Total score (obtained) SS2021]]</f>
        <v>0.37317009382457744</v>
      </c>
      <c r="ED7" s="67">
        <v>1141.49</v>
      </c>
      <c r="EE7" s="66">
        <v>1800</v>
      </c>
      <c r="EF7" s="159">
        <f>ULB_Data[[#This Row],[CV- obtained SS2022]]/ULB_Data[[#This Row],[CV-max. marks SS2022]]</f>
        <v>0.63416111111111106</v>
      </c>
      <c r="EG7" s="159">
        <f>ULB_Data[[#This Row],[CV- obtained SS2022]]/ULB_Data[[#This Row],[Total score (obtained) SS2022]]</f>
        <v>0.37317009382457744</v>
      </c>
      <c r="EH7" s="67">
        <v>300</v>
      </c>
      <c r="EI7" s="67">
        <v>1800</v>
      </c>
      <c r="EJ7" s="159">
        <f>ULB_Data[[#This Row],[Cert.- obtained SS2021]]/ULB_Data[[#This Row],[Cert.-max. marks SS2021]]</f>
        <v>0.16666666666666666</v>
      </c>
      <c r="EK7" s="159">
        <f>ULB_Data[[#This Row],[Cert.- obtained SS2021]]/ULB_Data[[#This Row],[Total score (obtained) SS2021]]</f>
        <v>9.8074471215142692E-2</v>
      </c>
      <c r="EL7" s="67">
        <v>300</v>
      </c>
      <c r="EM7" s="66">
        <v>1800</v>
      </c>
      <c r="EN7" s="159">
        <f>ULB_Data[[#This Row],[Cert.- obtained SS2022]]/ULB_Data[[#This Row],[Cert.-max. marks SS2022]]</f>
        <v>0.16666666666666666</v>
      </c>
      <c r="EO7" s="159">
        <f>ULB_Data[[#This Row],[Cert.- obtained SS2022]]/ULB_Data[[#This Row],[Total score (obtained) SS2022]]</f>
        <v>9.8074471215142692E-2</v>
      </c>
      <c r="EP7" s="68">
        <v>3058.9</v>
      </c>
      <c r="EQ7" s="26">
        <v>6000</v>
      </c>
      <c r="ER7" s="66">
        <v>50.98</v>
      </c>
      <c r="ES7" s="68">
        <v>3058.9</v>
      </c>
      <c r="ET7" s="66">
        <v>6000</v>
      </c>
      <c r="EU7" s="128">
        <f>(ULB_Data[[#This Row],[Total score (obtained) SS2022]]/ULB_Data[[#This Row],[Total score (max) SS2022]])*100</f>
        <v>50.981666666666669</v>
      </c>
      <c r="EV7" s="26">
        <v>1100.1400000000001</v>
      </c>
      <c r="EW7" s="26">
        <v>3000</v>
      </c>
      <c r="EX7" s="66">
        <v>36.67</v>
      </c>
      <c r="EY7" s="26">
        <v>1917.41</v>
      </c>
      <c r="EZ7" s="26">
        <v>4200</v>
      </c>
      <c r="FA7" s="100">
        <v>45.65</v>
      </c>
      <c r="FB7" s="26">
        <v>1917.41</v>
      </c>
      <c r="FC7" s="138">
        <v>4200</v>
      </c>
      <c r="FD7" s="140">
        <f>(ULB_Data[[#This Row],[SLP + Cert. (obtained) SS2022]]/ULB_Data[[#This Row],[SLP + Cert. (max.) SS2022]])*100</f>
        <v>45.652619047619048</v>
      </c>
    </row>
    <row r="8" spans="1:160" ht="15.75" thickBot="1">
      <c r="A8" s="104">
        <v>7</v>
      </c>
      <c r="B8" s="65" t="s">
        <v>331</v>
      </c>
      <c r="C8" s="65" t="s">
        <v>298</v>
      </c>
      <c r="D8" s="65" t="s">
        <v>93</v>
      </c>
      <c r="E8" s="26">
        <v>18906</v>
      </c>
      <c r="F8" s="28" t="s">
        <v>411</v>
      </c>
      <c r="G8" s="28">
        <v>2214</v>
      </c>
      <c r="H8" s="28">
        <v>2072</v>
      </c>
      <c r="I8" s="28">
        <v>2072</v>
      </c>
      <c r="J8" s="28">
        <v>3325</v>
      </c>
      <c r="K8" s="28">
        <v>3178</v>
      </c>
      <c r="L8" s="28">
        <v>3178</v>
      </c>
      <c r="M8" s="28">
        <v>3070.1</v>
      </c>
      <c r="N8" s="28">
        <v>2928.3</v>
      </c>
      <c r="O8" s="28">
        <v>2928.3</v>
      </c>
      <c r="P8" s="28">
        <v>4349.2</v>
      </c>
      <c r="Q8" s="28">
        <v>4349.2</v>
      </c>
      <c r="R8" s="118">
        <f>(ULB_Data[[#This Row],[Total score (obtained) SS2020]]-ULB_Data[[#This Row],[NA 2020]])/ULB_Data[[#This Row],[NA 2020]]</f>
        <v>0.50069557362240291</v>
      </c>
      <c r="S8" s="149">
        <f>(ULB_Data[[#This Row],[Total score (obtained) SS2021]]-ULB_Data[[#This Row],[NA 2021]])/ULB_Data[[#This Row],[NA 2021]]</f>
        <v>0.20003861003861004</v>
      </c>
      <c r="T8" s="149">
        <f>(ULB_Data[[#This Row],[Total score (obtained) SS2022]]-ULB_Data[[#This Row],[NA 2022]])/ULB_Data[[#This Row],[NA 2022]]</f>
        <v>0.20003861003861004</v>
      </c>
      <c r="U8" s="118">
        <f>(ULB_Data[[#This Row],[Total score (obtained) SS2020]]-ULB_Data[[#This Row],[SA 2020]])/ULB_Data[[#This Row],[SA 2020]]</f>
        <v>-7.3984962406016129E-4</v>
      </c>
      <c r="V8" s="118">
        <f>(ULB_Data[[#This Row],[Total score (obtained) SS2021]]-ULB_Data[[#This Row],[SA 2021]])/ULB_Data[[#This Row],[SA 2021]]</f>
        <v>-0.21759597230962868</v>
      </c>
      <c r="W8" s="118">
        <f>(ULB_Data[[#This Row],[Total score (obtained) SS2022]]-ULB_Data[[#This Row],[SA 2022]])/ULB_Data[[#This Row],[SA 2022]]</f>
        <v>-0.21759597230962868</v>
      </c>
      <c r="X8" s="118">
        <f>(ULB_Data[[#This Row],[Total score (obtained) SS2020]]-ULB_Data[[#This Row],[SA Cat 2020]])/ULB_Data[[#This Row],[SA Cat 2020]]</f>
        <v>8.2225334679652151E-2</v>
      </c>
      <c r="Y8" s="118">
        <f>(ULB_Data[[#This Row],[Total score (obtained) SS2021]]-ULB_Data[[#This Row],[SA Cat 2021]])/ULB_Data[[#This Row],[SA Cat 2021]]</f>
        <v>-0.15087934979339554</v>
      </c>
      <c r="Z8" s="118">
        <f>(ULB_Data[[#This Row],[Total score (obtained) SS2022]]-ULB_Data[[#This Row],[SA Cat 2022]])/ULB_Data[[#This Row],[SA Cat 2022]]</f>
        <v>-0.15087934979339554</v>
      </c>
      <c r="AA8" s="118">
        <f>(ULB_Data[[#This Row],[Total score (obtained) SS2021]]-ULB_Data[[#This Row],[SA Cat t.10 2021]])/ULB_Data[[#This Row],[SA Cat t.10 2021]]</f>
        <v>-0.42829026027775219</v>
      </c>
      <c r="AB8" s="118">
        <f>(ULB_Data[[#This Row],[Total score (obtained) SS2022]]-ULB_Data[[#This Row],[SA Cat t.10 2022]])/ULB_Data[[#This Row],[SA Cat t.10 2022]]</f>
        <v>-0.42829026027775219</v>
      </c>
      <c r="AC8" s="122">
        <v>306.24</v>
      </c>
      <c r="AD8" s="122">
        <v>913.6</v>
      </c>
      <c r="AE8" s="122">
        <v>915</v>
      </c>
      <c r="AF8" s="122">
        <v>706.64</v>
      </c>
      <c r="AG8" s="122">
        <v>1509.3</v>
      </c>
      <c r="AH8" s="122">
        <v>1509.3</v>
      </c>
      <c r="AI8" s="122">
        <v>593.21</v>
      </c>
      <c r="AJ8" s="122">
        <v>1412.08</v>
      </c>
      <c r="AK8" s="122">
        <v>1412.08</v>
      </c>
      <c r="AL8" s="122">
        <v>1984.11</v>
      </c>
      <c r="AM8" s="122">
        <v>1984.11</v>
      </c>
      <c r="AN8" s="118">
        <f>(ULB_Data[[#This Row],[SLP- obtained SS2020]]-ULB_Data[[#This Row],[SLP NA 2020]])/ULB_Data[[#This Row],[SLP NA 2020]]</f>
        <v>1.5521486415882968</v>
      </c>
      <c r="AO8" s="118">
        <f>(ULB_Data[[#This Row],[SLP- obtained SS2021]]-ULB_Data[[#This Row],[SLP NA 2021]])/ULB_Data[[#This Row],[SLP NA 2021]]</f>
        <v>0.42712346760070041</v>
      </c>
      <c r="AP8" s="118">
        <f>(ULB_Data[[#This Row],[SLP- obtained SS2022]]-ULB_Data[[#This Row],[SLP NA 2022]])/ULB_Data[[#This Row],[SLP NA 2022]]</f>
        <v>0.42493989071038246</v>
      </c>
      <c r="AQ8" s="118">
        <f>(ULB_Data[[#This Row],[SLP- obtained SS2020]]-ULB_Data[[#This Row],[SLP SA 2020]])/ULB_Data[[#This Row],[SLP SA 2020]]</f>
        <v>0.10603702026491575</v>
      </c>
      <c r="AR8" s="118">
        <f>(ULB_Data[[#This Row],[SLP- obtained SS2021]]-ULB_Data[[#This Row],[SLP SA 2021]])/ULB_Data[[#This Row],[SLP SA 2021]]</f>
        <v>-0.13614258265421059</v>
      </c>
      <c r="AS8" s="118">
        <f>(ULB_Data[[#This Row],[SLP- obtained SS2022]]-ULB_Data[[#This Row],[SLP SA 2022]])/ULB_Data[[#This Row],[SLP SA 2022]]</f>
        <v>-0.13614258265421059</v>
      </c>
      <c r="AT8" s="118">
        <f>(ULB_Data[[#This Row],[SLP- obtained SS2020]]-ULB_Data[[#This Row],[SLP SA cat 2020]])/ULB_Data[[#This Row],[SLP SA cat 2020]]</f>
        <v>0.31752667689351155</v>
      </c>
      <c r="AU8" s="118">
        <f>(ULB_Data[[#This Row],[SLP- obtained SS2021]]-ULB_Data[[#This Row],[SLP SA cat 2021]])/ULB_Data[[#This Row],[SLP SA cat 2021]]</f>
        <v>-7.6667044360092904E-2</v>
      </c>
      <c r="AV8" s="118">
        <f>(ULB_Data[[#This Row],[SLP- obtained SS2022]]-ULB_Data[[#This Row],[SLP SA cat 2022]])/ULB_Data[[#This Row],[SLP SA cat 2022]]</f>
        <v>-7.6667044360092904E-2</v>
      </c>
      <c r="AW8" s="118">
        <f>(ULB_Data[[#This Row],[SLP- obtained SS2021]]-ULB_Data[[#This Row],[SLP SA cat t.10 2021]])/ULB_Data[[#This Row],[SLP SA cat t.10 2021]]</f>
        <v>-0.34286909495945284</v>
      </c>
      <c r="AX8" s="118">
        <f>(ULB_Data[[#This Row],[SLP- obtained SS2022]]-ULB_Data[[#This Row],[SLP SA cat t.10 2022]])/ULB_Data[[#This Row],[SLP SA cat t.10 2022]]</f>
        <v>-0.34286909495945284</v>
      </c>
      <c r="AY8" s="122">
        <v>232.44</v>
      </c>
      <c r="AZ8" s="122">
        <v>298.10000000000002</v>
      </c>
      <c r="BA8" s="122">
        <v>295</v>
      </c>
      <c r="BB8" s="122">
        <v>421.09</v>
      </c>
      <c r="BC8" s="122">
        <v>522.70000000000005</v>
      </c>
      <c r="BD8" s="122">
        <v>525</v>
      </c>
      <c r="BE8" s="122">
        <v>365.77</v>
      </c>
      <c r="BF8" s="122">
        <v>453.88</v>
      </c>
      <c r="BG8" s="122">
        <v>453.88</v>
      </c>
      <c r="BH8" s="122">
        <v>1100</v>
      </c>
      <c r="BI8" s="122">
        <v>1100</v>
      </c>
      <c r="BJ8" s="118">
        <f>(ULB_Data[[#This Row],[Cert.- obtained SS2020]]-ULB_Data[[#This Row],[NA cert 2020]])/ULB_Data[[#This Row],[NA cert 2020]]</f>
        <v>-0.13956289795215968</v>
      </c>
      <c r="BK8" s="118">
        <f>(ULB_Data[[#This Row],[Cert.- obtained SS2021]]-ULB_Data[[#This Row],[NA cert 2021]])/ULB_Data[[#This Row],[NA cert 2021]]</f>
        <v>0.67728950016772882</v>
      </c>
      <c r="BL8" s="118">
        <f>(ULB_Data[[#This Row],[Cert.- obtained SS2022]]-ULB_Data[[#This Row],[NA cert 2022]])/ULB_Data[[#This Row],[NA cert 2022]]</f>
        <v>0.69491525423728817</v>
      </c>
      <c r="BM8" s="118">
        <f>(ULB_Data[[#This Row],[Cert.- obtained SS2020]]-ULB_Data[[#This Row],[SA Cert 2020]])/ULB_Data[[#This Row],[SA Cert 2020]]</f>
        <v>-0.5250421525089648</v>
      </c>
      <c r="BN8" s="118">
        <f>(ULB_Data[[#This Row],[Cert.- obtained SS2021]]-ULB_Data[[#This Row],[SA cert 2021]])/ULB_Data[[#This Row],[SA cert 2021]]</f>
        <v>-4.3428352783623579E-2</v>
      </c>
      <c r="BO8" s="118">
        <f>(ULB_Data[[#This Row],[Cert.- obtained SS2022]]-ULB_Data[[#This Row],[SA cert 2022]])/ULB_Data[[#This Row],[SA cert 2022]]</f>
        <v>-4.7619047619047616E-2</v>
      </c>
      <c r="BP8" s="118">
        <f>(ULB_Data[[#This Row],[Cert.- obtained SS2020]]-ULB_Data[[#This Row],[SA cert cat 2020]])/ULB_Data[[#This Row],[SA cert cat 2020]]</f>
        <v>-0.45320830029800147</v>
      </c>
      <c r="BQ8" s="118">
        <f>(ULB_Data[[#This Row],[Cert.- obtained SS2021]]-ULB_Data[[#This Row],[SA cert cat 2021]])/ULB_Data[[#This Row],[SA cert cat 2021]]</f>
        <v>0.10161276108222439</v>
      </c>
      <c r="BR8" s="118">
        <f>(ULB_Data[[#This Row],[Cert.- obtained SS2022]]-ULB_Data[[#This Row],[SA cert cat 2022]])/ULB_Data[[#This Row],[SA cert cat 2022]]</f>
        <v>0.10161276108222439</v>
      </c>
      <c r="BS8" s="118">
        <f>(ULB_Data[[#This Row],[Cert.- obtained SS2021]]-ULB_Data[[#This Row],[SA cert cat t.10 2021]])/ULB_Data[[#This Row],[SA cert cat t.10 2021]]</f>
        <v>-0.54545454545454541</v>
      </c>
      <c r="BT8" s="118">
        <f>(ULB_Data[[#This Row],[Cert.- obtained SS2022]]-ULB_Data[[#This Row],[SA cert cat t.10 2022]])/ULB_Data[[#This Row],[SA cert cat t.10 2022]]</f>
        <v>-0.54545454545454541</v>
      </c>
      <c r="BU8" s="122">
        <v>855.72</v>
      </c>
      <c r="BV8" s="122">
        <v>860.25</v>
      </c>
      <c r="BW8" s="122">
        <v>865</v>
      </c>
      <c r="BX8" s="122">
        <v>1100</v>
      </c>
      <c r="BY8" s="122">
        <v>1147.0899999999999</v>
      </c>
      <c r="BZ8" s="122">
        <v>1150</v>
      </c>
      <c r="CA8" s="122">
        <v>1056.55</v>
      </c>
      <c r="CB8" s="122">
        <v>1062.31</v>
      </c>
      <c r="CC8" s="122">
        <v>1062.31</v>
      </c>
      <c r="CD8" s="122">
        <v>1484.95</v>
      </c>
      <c r="CE8" s="122">
        <v>1484.95</v>
      </c>
      <c r="CF8" s="118">
        <f>(ULB_Data[[#This Row],[CP- obtained SS2020]]-ULB_Data[[#This Row],[NA CV 2020]])/ULB_Data[[#This Row],[NA CV 2020]]</f>
        <v>0.31010143504884763</v>
      </c>
      <c r="CG8" s="118">
        <f>(ULB_Data[[#This Row],[CV- obtained SS2021]]-ULB_Data[[#This Row],[NA CV 2021]])/ULB_Data[[#This Row],[NA CV 2021]]</f>
        <v>-0.20643998837547228</v>
      </c>
      <c r="CH8" s="118">
        <f>(ULB_Data[[#This Row],[CV- obtained SS2022]]-ULB_Data[[#This Row],[NA CV 2022]])/ULB_Data[[#This Row],[NA CV 2022]]</f>
        <v>-0.2107976878612717</v>
      </c>
      <c r="CI8" s="118">
        <f>(ULB_Data[[#This Row],[CP- obtained SS2020]]-ULB_Data[[#This Row],[SA CV 2020]])/ULB_Data[[#This Row],[SA CV 2020]]</f>
        <v>1.9163636363636296E-2</v>
      </c>
      <c r="CJ8" s="118">
        <f>(ULB_Data[[#This Row],[CV- obtained SS2021]]-ULB_Data[[#This Row],[SA CV 2021]])/ULB_Data[[#This Row],[SA CV 2021]]</f>
        <v>-0.40487668796694243</v>
      </c>
      <c r="CK8" s="118">
        <f>(ULB_Data[[#This Row],[CV- obtained SS2022]]-ULB_Data[[#This Row],[SA CV 2022]])/ULB_Data[[#This Row],[SA CV 2022]]</f>
        <v>-0.40638260869565218</v>
      </c>
      <c r="CL8" s="118">
        <f>(ULB_Data[[#This Row],[CP- obtained SS2020]]-ULB_Data[[#This Row],[SA CV  cat 2020]])/ULB_Data[[#This Row],[SA CV  cat 2020]]</f>
        <v>6.1076144053759857E-2</v>
      </c>
      <c r="CM8" s="118">
        <f>(ULB_Data[[#This Row],[CV- obtained SS2021]]-ULB_Data[[#This Row],[SA CV cat 2021]])/ULB_Data[[#This Row],[SA CV cat 2021]]</f>
        <v>-0.35738155528988713</v>
      </c>
      <c r="CN8" s="118">
        <f>(ULB_Data[[#This Row],[CV- obtained SS2022]]-ULB_Data[[#This Row],[SA CV cat 2022]])/ULB_Data[[#This Row],[SA CV cat 2022]]</f>
        <v>-0.35738155528988713</v>
      </c>
      <c r="CO8" s="118">
        <f>(ULB_Data[[#This Row],[CV- obtained SS2021]]-ULB_Data[[#This Row],[SA CV cat t.10 2021]])/ULB_Data[[#This Row],[SA CV cat t.10 2021]]</f>
        <v>-0.54028081753594404</v>
      </c>
      <c r="CP8" s="118">
        <f>(ULB_Data[[#This Row],[CV- obtained SS2022]]-ULB_Data[[#This Row],[SA CV cat t.10 2022]])/ULB_Data[[#This Row],[SA CV cat t.10 2022]]</f>
        <v>-0.54028081753594404</v>
      </c>
      <c r="CQ8" s="60">
        <v>88</v>
      </c>
      <c r="CR8" s="60">
        <v>59</v>
      </c>
      <c r="CS8" s="27">
        <v>352</v>
      </c>
      <c r="CT8" s="28">
        <v>142</v>
      </c>
      <c r="CU8" s="27">
        <v>352</v>
      </c>
      <c r="CV8" s="28">
        <v>142</v>
      </c>
      <c r="CW8" s="28" t="s">
        <v>414</v>
      </c>
      <c r="CX8" s="27" t="s">
        <v>414</v>
      </c>
      <c r="CY8" s="27" t="s">
        <v>414</v>
      </c>
      <c r="CZ8" s="28" t="s">
        <v>407</v>
      </c>
      <c r="DA8" s="27" t="s">
        <v>408</v>
      </c>
      <c r="DB8" s="27" t="s">
        <v>408</v>
      </c>
      <c r="DC8" s="22">
        <v>781.57</v>
      </c>
      <c r="DD8" s="22">
        <v>1500</v>
      </c>
      <c r="DE8" s="66">
        <v>52.1</v>
      </c>
      <c r="DF8" s="22">
        <v>200</v>
      </c>
      <c r="DG8" s="22">
        <v>1500</v>
      </c>
      <c r="DH8" s="66">
        <v>13.33</v>
      </c>
      <c r="DI8" s="22">
        <v>1219.8900000000001</v>
      </c>
      <c r="DJ8" s="22">
        <v>1500</v>
      </c>
      <c r="DK8" s="66">
        <v>81.33</v>
      </c>
      <c r="DL8" s="22">
        <v>1121.08</v>
      </c>
      <c r="DM8" s="22">
        <v>1500</v>
      </c>
      <c r="DN8" s="66">
        <v>74.739999999999995</v>
      </c>
      <c r="DO8" s="22">
        <v>3322.54</v>
      </c>
      <c r="DP8" s="22">
        <v>6000</v>
      </c>
      <c r="DQ8" s="66">
        <v>55.38</v>
      </c>
      <c r="DR8" s="67">
        <v>1303.82</v>
      </c>
      <c r="DS8" s="67">
        <v>2400</v>
      </c>
      <c r="DT8" s="159">
        <f>ULB_Data[[#This Row],[SLP- obtained SS2021]]/ULB_Data[[#This Row],[SLP-max. marks SS2021]]</f>
        <v>0.54325833333333329</v>
      </c>
      <c r="DU8" s="159">
        <f>ULB_Data[[#This Row],[SLP- obtained SS2021]]/ULB_Data[[#This Row],[Total score (obtained) SS2021]]</f>
        <v>0.5243637592098066</v>
      </c>
      <c r="DV8" s="67">
        <v>1303.82</v>
      </c>
      <c r="DW8" s="66">
        <v>2400</v>
      </c>
      <c r="DX8" s="159">
        <f>ULB_Data[[#This Row],[SLP- obtained SS2022]]/ULB_Data[[#This Row],[SLP-max. marks SS2022]]</f>
        <v>0.54325833333333329</v>
      </c>
      <c r="DY8" s="159">
        <f>ULB_Data[[#This Row],[SLP- obtained SS2022]]/ULB_Data[[#This Row],[Total score (obtained) SS2022]]</f>
        <v>0.5243637592098066</v>
      </c>
      <c r="DZ8" s="67">
        <v>682.66</v>
      </c>
      <c r="EA8" s="67">
        <v>1800</v>
      </c>
      <c r="EB8" s="159">
        <f>ULB_Data[[#This Row],[CV- obtained SS2021]]/ULB_Data[[#This Row],[CV-max. marks SS2021]]</f>
        <v>0.37925555555555551</v>
      </c>
      <c r="EC8" s="159">
        <f>ULB_Data[[#This Row],[CV- obtained SS2021]]/ULB_Data[[#This Row],[Total score (obtained) SS2021]]</f>
        <v>0.2745487596924166</v>
      </c>
      <c r="ED8" s="67">
        <v>682.66</v>
      </c>
      <c r="EE8" s="66">
        <v>1800</v>
      </c>
      <c r="EF8" s="159">
        <f>ULB_Data[[#This Row],[CV- obtained SS2022]]/ULB_Data[[#This Row],[CV-max. marks SS2022]]</f>
        <v>0.37925555555555551</v>
      </c>
      <c r="EG8" s="159">
        <f>ULB_Data[[#This Row],[CV- obtained SS2022]]/ULB_Data[[#This Row],[Total score (obtained) SS2022]]</f>
        <v>0.2745487596924166</v>
      </c>
      <c r="EH8" s="67">
        <v>500</v>
      </c>
      <c r="EI8" s="67">
        <v>1800</v>
      </c>
      <c r="EJ8" s="159">
        <f>ULB_Data[[#This Row],[Cert.- obtained SS2021]]/ULB_Data[[#This Row],[Cert.-max. marks SS2021]]</f>
        <v>0.27777777777777779</v>
      </c>
      <c r="EK8" s="159">
        <f>ULB_Data[[#This Row],[Cert.- obtained SS2021]]/ULB_Data[[#This Row],[Total score (obtained) SS2021]]</f>
        <v>0.20108748109777677</v>
      </c>
      <c r="EL8" s="67">
        <v>500</v>
      </c>
      <c r="EM8" s="66">
        <v>1800</v>
      </c>
      <c r="EN8" s="159">
        <f>ULB_Data[[#This Row],[Cert.- obtained SS2022]]/ULB_Data[[#This Row],[Cert.-max. marks SS2022]]</f>
        <v>0.27777777777777779</v>
      </c>
      <c r="EO8" s="159">
        <f>ULB_Data[[#This Row],[Cert.- obtained SS2022]]/ULB_Data[[#This Row],[Total score (obtained) SS2022]]</f>
        <v>0.20108748109777677</v>
      </c>
      <c r="EP8" s="68">
        <v>2486.48</v>
      </c>
      <c r="EQ8" s="26">
        <v>6000</v>
      </c>
      <c r="ER8" s="66">
        <v>41.44</v>
      </c>
      <c r="ES8" s="68">
        <v>2486.48</v>
      </c>
      <c r="ET8" s="66">
        <v>6000</v>
      </c>
      <c r="EU8" s="128">
        <f>(ULB_Data[[#This Row],[Total score (obtained) SS2022]]/ULB_Data[[#This Row],[Total score (max) SS2022]])*100</f>
        <v>41.441333333333333</v>
      </c>
      <c r="EV8" s="26">
        <v>981.57</v>
      </c>
      <c r="EW8" s="26">
        <v>3000</v>
      </c>
      <c r="EX8" s="66">
        <v>32.72</v>
      </c>
      <c r="EY8" s="26">
        <v>1803.82</v>
      </c>
      <c r="EZ8" s="26">
        <v>4200</v>
      </c>
      <c r="FA8" s="100">
        <v>42.95</v>
      </c>
      <c r="FB8" s="26">
        <v>1803.82</v>
      </c>
      <c r="FC8" s="138">
        <v>4200</v>
      </c>
      <c r="FD8" s="140">
        <f>(ULB_Data[[#This Row],[SLP + Cert. (obtained) SS2022]]/ULB_Data[[#This Row],[SLP + Cert. (max.) SS2022]])*100</f>
        <v>42.948095238095235</v>
      </c>
    </row>
    <row r="9" spans="1:160" ht="15.75" thickBot="1">
      <c r="A9" s="104">
        <v>8</v>
      </c>
      <c r="B9" s="65" t="s">
        <v>119</v>
      </c>
      <c r="C9" s="65" t="s">
        <v>93</v>
      </c>
      <c r="D9" s="65" t="s">
        <v>93</v>
      </c>
      <c r="E9" s="26">
        <v>107316</v>
      </c>
      <c r="F9" s="28" t="s">
        <v>410</v>
      </c>
      <c r="G9" s="28">
        <v>2214</v>
      </c>
      <c r="H9" s="28">
        <v>2072</v>
      </c>
      <c r="I9" s="28">
        <v>2072</v>
      </c>
      <c r="J9" s="28">
        <v>3325</v>
      </c>
      <c r="K9" s="28">
        <v>3178</v>
      </c>
      <c r="L9" s="28">
        <v>3178</v>
      </c>
      <c r="M9" s="28">
        <v>3878.5</v>
      </c>
      <c r="N9" s="28">
        <v>3782.7</v>
      </c>
      <c r="O9" s="28">
        <v>3782.7</v>
      </c>
      <c r="P9" s="28">
        <v>4344.1000000000004</v>
      </c>
      <c r="Q9" s="28">
        <v>4344.1000000000004</v>
      </c>
      <c r="R9" s="118">
        <f>(ULB_Data[[#This Row],[Total score (obtained) SS2020]]-ULB_Data[[#This Row],[NA 2020]])/ULB_Data[[#This Row],[NA 2020]]</f>
        <v>0.48995031616982837</v>
      </c>
      <c r="S9" s="118">
        <f>(ULB_Data[[#This Row],[Total score (obtained) SS2021]]-ULB_Data[[#This Row],[NA 2021]])/ULB_Data[[#This Row],[NA 2021]]</f>
        <v>0.46917471042471048</v>
      </c>
      <c r="T9" s="118">
        <f>(ULB_Data[[#This Row],[Total score (obtained) SS2022]]-ULB_Data[[#This Row],[NA 2022]])/ULB_Data[[#This Row],[NA 2022]]</f>
        <v>0.46917471042471048</v>
      </c>
      <c r="U9" s="118">
        <f>(ULB_Data[[#This Row],[Total score (obtained) SS2020]]-ULB_Data[[#This Row],[SA 2020]])/ULB_Data[[#This Row],[SA 2020]]</f>
        <v>-7.8947368421052634E-3</v>
      </c>
      <c r="V9" s="118">
        <f>(ULB_Data[[#This Row],[Total score (obtained) SS2021]]-ULB_Data[[#This Row],[SA 2021]])/ULB_Data[[#This Row],[SA 2021]]</f>
        <v>-4.2123977344241628E-2</v>
      </c>
      <c r="W9" s="118">
        <f>(ULB_Data[[#This Row],[Total score (obtained) SS2022]]-ULB_Data[[#This Row],[SA 2022]])/ULB_Data[[#This Row],[SA 2022]]</f>
        <v>-4.2123977344241628E-2</v>
      </c>
      <c r="X9" s="118">
        <f>(ULB_Data[[#This Row],[Total score (obtained) SS2020]]-ULB_Data[[#This Row],[SA Cat 2020]])/ULB_Data[[#This Row],[SA Cat 2020]]</f>
        <v>-0.149477890937218</v>
      </c>
      <c r="Y9" s="118">
        <f>(ULB_Data[[#This Row],[Total score (obtained) SS2021]]-ULB_Data[[#This Row],[SA Cat 2021]])/ULB_Data[[#This Row],[SA Cat 2021]]</f>
        <v>-0.1952494250138789</v>
      </c>
      <c r="Z9" s="118">
        <f>(ULB_Data[[#This Row],[Total score (obtained) SS2022]]-ULB_Data[[#This Row],[SA Cat 2022]])/ULB_Data[[#This Row],[SA Cat 2022]]</f>
        <v>-0.1952494250138789</v>
      </c>
      <c r="AA9" s="118">
        <f>(ULB_Data[[#This Row],[Total score (obtained) SS2021]]-ULB_Data[[#This Row],[SA Cat t.10 2021]])/ULB_Data[[#This Row],[SA Cat t.10 2021]]</f>
        <v>-0.29924955687023785</v>
      </c>
      <c r="AB9" s="118">
        <f>(ULB_Data[[#This Row],[Total score (obtained) SS2022]]-ULB_Data[[#This Row],[SA Cat t.10 2022]])/ULB_Data[[#This Row],[SA Cat t.10 2022]]</f>
        <v>-0.29924955687023785</v>
      </c>
      <c r="AC9" s="122">
        <v>306.24</v>
      </c>
      <c r="AD9" s="122">
        <v>913.6</v>
      </c>
      <c r="AE9" s="122">
        <v>915</v>
      </c>
      <c r="AF9" s="122">
        <v>706.64</v>
      </c>
      <c r="AG9" s="122">
        <v>1509.3</v>
      </c>
      <c r="AH9" s="122">
        <v>1509.3</v>
      </c>
      <c r="AI9" s="122">
        <v>948.15</v>
      </c>
      <c r="AJ9" s="122">
        <v>1786.5</v>
      </c>
      <c r="AK9" s="122">
        <v>1786.5</v>
      </c>
      <c r="AL9" s="122">
        <v>2014.9</v>
      </c>
      <c r="AM9" s="122">
        <v>2014.9</v>
      </c>
      <c r="AN9" s="118">
        <f>(ULB_Data[[#This Row],[SLP- obtained SS2020]]-ULB_Data[[#This Row],[SLP NA 2020]])/ULB_Data[[#This Row],[SLP NA 2020]]</f>
        <v>2.1494905956112853</v>
      </c>
      <c r="AO9" s="118">
        <f>(ULB_Data[[#This Row],[SLP- obtained SS2021]]-ULB_Data[[#This Row],[SLP NA 2021]])/ULB_Data[[#This Row],[SLP NA 2021]]</f>
        <v>0.62649956217162872</v>
      </c>
      <c r="AP9" s="118">
        <f>(ULB_Data[[#This Row],[SLP- obtained SS2022]]-ULB_Data[[#This Row],[SLP NA 2022]])/ULB_Data[[#This Row],[SLP NA 2022]]</f>
        <v>0.6240109289617487</v>
      </c>
      <c r="AQ9" s="118">
        <f>(ULB_Data[[#This Row],[SLP- obtained SS2020]]-ULB_Data[[#This Row],[SLP SA 2020]])/ULB_Data[[#This Row],[SLP SA 2020]]</f>
        <v>0.36490999660364543</v>
      </c>
      <c r="AR9" s="118">
        <f>(ULB_Data[[#This Row],[SLP- obtained SS2021]]-ULB_Data[[#This Row],[SLP SA 2021]])/ULB_Data[[#This Row],[SLP SA 2021]]</f>
        <v>-1.5457496852845642E-2</v>
      </c>
      <c r="AS9" s="118">
        <f>(ULB_Data[[#This Row],[SLP- obtained SS2022]]-ULB_Data[[#This Row],[SLP SA 2022]])/ULB_Data[[#This Row],[SLP SA 2022]]</f>
        <v>-1.5457496852845642E-2</v>
      </c>
      <c r="AT9" s="118">
        <f>(ULB_Data[[#This Row],[SLP- obtained SS2020]]-ULB_Data[[#This Row],[SLP SA cat 2020]])/ULB_Data[[#This Row],[SLP SA cat 2020]]</f>
        <v>1.7244106945103647E-2</v>
      </c>
      <c r="AU9" s="118">
        <f>(ULB_Data[[#This Row],[SLP- obtained SS2021]]-ULB_Data[[#This Row],[SLP SA cat 2021]])/ULB_Data[[#This Row],[SLP SA cat 2021]]</f>
        <v>-0.16822278197593057</v>
      </c>
      <c r="AV9" s="118">
        <f>(ULB_Data[[#This Row],[SLP- obtained SS2022]]-ULB_Data[[#This Row],[SLP SA cat 2022]])/ULB_Data[[#This Row],[SLP SA cat 2022]]</f>
        <v>-0.16822278197593057</v>
      </c>
      <c r="AW9" s="118">
        <f>(ULB_Data[[#This Row],[SLP- obtained SS2021]]-ULB_Data[[#This Row],[SLP SA cat t.10 2021]])/ULB_Data[[#This Row],[SLP SA cat t.10 2021]]</f>
        <v>-0.26250930567273811</v>
      </c>
      <c r="AX9" s="118">
        <f>(ULB_Data[[#This Row],[SLP- obtained SS2022]]-ULB_Data[[#This Row],[SLP SA cat t.10 2022]])/ULB_Data[[#This Row],[SLP SA cat t.10 2022]]</f>
        <v>-0.26250930567273811</v>
      </c>
      <c r="AY9" s="122">
        <v>232.44</v>
      </c>
      <c r="AZ9" s="122">
        <v>298.10000000000002</v>
      </c>
      <c r="BA9" s="122">
        <v>295</v>
      </c>
      <c r="BB9" s="122">
        <v>421.09</v>
      </c>
      <c r="BC9" s="122">
        <v>522.70000000000005</v>
      </c>
      <c r="BD9" s="122">
        <v>525</v>
      </c>
      <c r="BE9" s="122">
        <v>566.66</v>
      </c>
      <c r="BF9" s="122">
        <v>651.51</v>
      </c>
      <c r="BG9" s="122">
        <v>651.51</v>
      </c>
      <c r="BH9" s="122">
        <v>1020</v>
      </c>
      <c r="BI9" s="122">
        <v>1020</v>
      </c>
      <c r="BJ9" s="118">
        <f>(ULB_Data[[#This Row],[Cert.- obtained SS2020]]-ULB_Data[[#This Row],[NA cert 2020]])/ULB_Data[[#This Row],[NA cert 2020]]</f>
        <v>-0.13956289795215968</v>
      </c>
      <c r="BK9" s="118">
        <f>(ULB_Data[[#This Row],[Cert.- obtained SS2021]]-ULB_Data[[#This Row],[NA cert 2021]])/ULB_Data[[#This Row],[NA cert 2021]]</f>
        <v>6.3737001006372931E-3</v>
      </c>
      <c r="BL9" s="118">
        <f>(ULB_Data[[#This Row],[Cert.- obtained SS2022]]-ULB_Data[[#This Row],[NA cert 2022]])/ULB_Data[[#This Row],[NA cert 2022]]</f>
        <v>1.6949152542372881E-2</v>
      </c>
      <c r="BM9" s="118">
        <f>(ULB_Data[[#This Row],[Cert.- obtained SS2020]]-ULB_Data[[#This Row],[SA Cert 2020]])/ULB_Data[[#This Row],[SA Cert 2020]]</f>
        <v>-0.5250421525089648</v>
      </c>
      <c r="BN9" s="118">
        <f>(ULB_Data[[#This Row],[Cert.- obtained SS2021]]-ULB_Data[[#This Row],[SA cert 2021]])/ULB_Data[[#This Row],[SA cert 2021]]</f>
        <v>-0.42605701167017412</v>
      </c>
      <c r="BO9" s="118">
        <f>(ULB_Data[[#This Row],[Cert.- obtained SS2022]]-ULB_Data[[#This Row],[SA cert 2022]])/ULB_Data[[#This Row],[SA cert 2022]]</f>
        <v>-0.42857142857142855</v>
      </c>
      <c r="BP9" s="118">
        <f>(ULB_Data[[#This Row],[Cert.- obtained SS2020]]-ULB_Data[[#This Row],[SA cert cat 2020]])/ULB_Data[[#This Row],[SA cert cat 2020]]</f>
        <v>-0.64705467123142624</v>
      </c>
      <c r="BQ9" s="118">
        <f>(ULB_Data[[#This Row],[Cert.- obtained SS2021]]-ULB_Data[[#This Row],[SA cert cat 2021]])/ULB_Data[[#This Row],[SA cert cat 2021]]</f>
        <v>-0.53953124280517561</v>
      </c>
      <c r="BR9" s="118">
        <f>(ULB_Data[[#This Row],[Cert.- obtained SS2022]]-ULB_Data[[#This Row],[SA cert cat 2022]])/ULB_Data[[#This Row],[SA cert cat 2022]]</f>
        <v>-0.53953124280517561</v>
      </c>
      <c r="BS9" s="118">
        <f>(ULB_Data[[#This Row],[Cert.- obtained SS2021]]-ULB_Data[[#This Row],[SA cert cat t.10 2021]])/ULB_Data[[#This Row],[SA cert cat t.10 2021]]</f>
        <v>-0.70588235294117652</v>
      </c>
      <c r="BT9" s="118">
        <f>(ULB_Data[[#This Row],[Cert.- obtained SS2022]]-ULB_Data[[#This Row],[SA cert cat t.10 2022]])/ULB_Data[[#This Row],[SA cert cat t.10 2022]]</f>
        <v>-0.70588235294117652</v>
      </c>
      <c r="BU9" s="122">
        <v>855.72</v>
      </c>
      <c r="BV9" s="122">
        <v>860.25</v>
      </c>
      <c r="BW9" s="122">
        <v>865</v>
      </c>
      <c r="BX9" s="122">
        <v>1100</v>
      </c>
      <c r="BY9" s="122">
        <v>1147.0899999999999</v>
      </c>
      <c r="BZ9" s="122">
        <v>1150</v>
      </c>
      <c r="CA9" s="122">
        <v>1201.1099999999999</v>
      </c>
      <c r="CB9" s="122">
        <v>1344.7</v>
      </c>
      <c r="CC9" s="122">
        <v>1344.7</v>
      </c>
      <c r="CD9" s="122">
        <v>1496.04</v>
      </c>
      <c r="CE9" s="122">
        <v>1496.04</v>
      </c>
      <c r="CF9" s="118">
        <f>(ULB_Data[[#This Row],[CP- obtained SS2020]]-ULB_Data[[#This Row],[NA CV 2020]])/ULB_Data[[#This Row],[NA CV 2020]]</f>
        <v>0.30679427850231378</v>
      </c>
      <c r="CG9" s="118">
        <f>(ULB_Data[[#This Row],[CV- obtained SS2021]]-ULB_Data[[#This Row],[NA CV 2021]])/ULB_Data[[#This Row],[NA CV 2021]]</f>
        <v>0.46256320836966008</v>
      </c>
      <c r="CH9" s="118">
        <f>(ULB_Data[[#This Row],[CV- obtained SS2022]]-ULB_Data[[#This Row],[NA CV 2022]])/ULB_Data[[#This Row],[NA CV 2022]]</f>
        <v>0.45453179190751453</v>
      </c>
      <c r="CI9" s="118">
        <f>(ULB_Data[[#This Row],[CP- obtained SS2020]]-ULB_Data[[#This Row],[SA CV 2020]])/ULB_Data[[#This Row],[SA CV 2020]]</f>
        <v>1.659090909090909E-2</v>
      </c>
      <c r="CJ9" s="118">
        <f>(ULB_Data[[#This Row],[CV- obtained SS2021]]-ULB_Data[[#This Row],[SA CV 2021]])/ULB_Data[[#This Row],[SA CV 2021]]</f>
        <v>9.683634239684781E-2</v>
      </c>
      <c r="CK9" s="118">
        <f>(ULB_Data[[#This Row],[CV- obtained SS2022]]-ULB_Data[[#This Row],[SA CV 2022]])/ULB_Data[[#This Row],[SA CV 2022]]</f>
        <v>9.4060869565217461E-2</v>
      </c>
      <c r="CL9" s="118">
        <f>(ULB_Data[[#This Row],[CP- obtained SS2020]]-ULB_Data[[#This Row],[SA CV  cat 2020]])/ULB_Data[[#This Row],[SA CV  cat 2020]]</f>
        <v>-6.8986187776306843E-2</v>
      </c>
      <c r="CM9" s="118">
        <f>(ULB_Data[[#This Row],[CV- obtained SS2021]]-ULB_Data[[#This Row],[SA CV cat 2021]])/ULB_Data[[#This Row],[SA CV cat 2021]]</f>
        <v>-6.4348925410872296E-2</v>
      </c>
      <c r="CN9" s="118">
        <f>(ULB_Data[[#This Row],[CV- obtained SS2022]]-ULB_Data[[#This Row],[SA CV cat 2022]])/ULB_Data[[#This Row],[SA CV cat 2022]]</f>
        <v>-6.4348925410872296E-2</v>
      </c>
      <c r="CO9" s="118">
        <f>(ULB_Data[[#This Row],[CV- obtained SS2021]]-ULB_Data[[#This Row],[SA CV cat t.10 2021]])/ULB_Data[[#This Row],[SA CV cat t.10 2021]]</f>
        <v>-0.1589997593647228</v>
      </c>
      <c r="CP9" s="118">
        <f>(ULB_Data[[#This Row],[CV- obtained SS2022]]-ULB_Data[[#This Row],[SA CV cat t.10 2022]])/ULB_Data[[#This Row],[SA CV cat t.10 2022]]</f>
        <v>-0.1589997593647228</v>
      </c>
      <c r="CQ9" s="60">
        <v>106</v>
      </c>
      <c r="CR9" s="60">
        <v>29</v>
      </c>
      <c r="CS9" s="28">
        <v>122</v>
      </c>
      <c r="CT9" s="28">
        <v>31</v>
      </c>
      <c r="CU9" s="28">
        <v>122</v>
      </c>
      <c r="CV9" s="28">
        <v>31</v>
      </c>
      <c r="CW9" s="28" t="s">
        <v>414</v>
      </c>
      <c r="CX9" s="28" t="s">
        <v>414</v>
      </c>
      <c r="CY9" s="28" t="s">
        <v>414</v>
      </c>
      <c r="CZ9" s="28" t="s">
        <v>407</v>
      </c>
      <c r="DA9" s="28" t="s">
        <v>405</v>
      </c>
      <c r="DB9" s="28" t="s">
        <v>405</v>
      </c>
      <c r="DC9" s="22">
        <v>964.5</v>
      </c>
      <c r="DD9" s="22">
        <v>1500</v>
      </c>
      <c r="DE9" s="66">
        <v>64.3</v>
      </c>
      <c r="DF9" s="22">
        <v>200</v>
      </c>
      <c r="DG9" s="22">
        <v>1500</v>
      </c>
      <c r="DH9" s="66">
        <v>13.33</v>
      </c>
      <c r="DI9" s="22">
        <v>1016</v>
      </c>
      <c r="DJ9" s="22">
        <v>1500</v>
      </c>
      <c r="DK9" s="66">
        <v>67.73</v>
      </c>
      <c r="DL9" s="22">
        <v>1118.25</v>
      </c>
      <c r="DM9" s="22">
        <v>1500</v>
      </c>
      <c r="DN9" s="66">
        <v>74.55</v>
      </c>
      <c r="DO9" s="22">
        <v>3298.75</v>
      </c>
      <c r="DP9" s="22">
        <v>6000</v>
      </c>
      <c r="DQ9" s="66">
        <v>54.98</v>
      </c>
      <c r="DR9" s="67">
        <v>1485.97</v>
      </c>
      <c r="DS9" s="67">
        <v>2400</v>
      </c>
      <c r="DT9" s="159">
        <f>ULB_Data[[#This Row],[SLP- obtained SS2021]]/ULB_Data[[#This Row],[SLP-max. marks SS2021]]</f>
        <v>0.61915416666666667</v>
      </c>
      <c r="DU9" s="159">
        <f>ULB_Data[[#This Row],[SLP- obtained SS2021]]/ULB_Data[[#This Row],[Total score (obtained) SS2021]]</f>
        <v>0.48814275343037256</v>
      </c>
      <c r="DV9" s="67">
        <v>1485.97</v>
      </c>
      <c r="DW9" s="66">
        <v>2400</v>
      </c>
      <c r="DX9" s="159">
        <f>ULB_Data[[#This Row],[SLP- obtained SS2022]]/ULB_Data[[#This Row],[SLP-max. marks SS2022]]</f>
        <v>0.61915416666666667</v>
      </c>
      <c r="DY9" s="159">
        <f>ULB_Data[[#This Row],[SLP- obtained SS2022]]/ULB_Data[[#This Row],[Total score (obtained) SS2022]]</f>
        <v>0.48814275343037256</v>
      </c>
      <c r="DZ9" s="67">
        <v>1258.17</v>
      </c>
      <c r="EA9" s="67">
        <v>1800</v>
      </c>
      <c r="EB9" s="159">
        <f>ULB_Data[[#This Row],[CV- obtained SS2021]]/ULB_Data[[#This Row],[CV-max. marks SS2021]]</f>
        <v>0.6989833333333334</v>
      </c>
      <c r="EC9" s="159">
        <f>ULB_Data[[#This Row],[CV- obtained SS2021]]/ULB_Data[[#This Row],[Total score (obtained) SS2021]]</f>
        <v>0.4133102068571316</v>
      </c>
      <c r="ED9" s="67">
        <v>1258.17</v>
      </c>
      <c r="EE9" s="66">
        <v>1800</v>
      </c>
      <c r="EF9" s="159">
        <f>ULB_Data[[#This Row],[CV- obtained SS2022]]/ULB_Data[[#This Row],[CV-max. marks SS2022]]</f>
        <v>0.6989833333333334</v>
      </c>
      <c r="EG9" s="159">
        <f>ULB_Data[[#This Row],[CV- obtained SS2022]]/ULB_Data[[#This Row],[Total score (obtained) SS2022]]</f>
        <v>0.4133102068571316</v>
      </c>
      <c r="EH9" s="67">
        <v>300</v>
      </c>
      <c r="EI9" s="67">
        <v>1800</v>
      </c>
      <c r="EJ9" s="159">
        <f>ULB_Data[[#This Row],[Cert.- obtained SS2021]]/ULB_Data[[#This Row],[Cert.-max. marks SS2021]]</f>
        <v>0.16666666666666666</v>
      </c>
      <c r="EK9" s="159">
        <f>ULB_Data[[#This Row],[Cert.- obtained SS2021]]/ULB_Data[[#This Row],[Total score (obtained) SS2021]]</f>
        <v>9.8550324723319954E-2</v>
      </c>
      <c r="EL9" s="67">
        <v>300</v>
      </c>
      <c r="EM9" s="66">
        <v>1800</v>
      </c>
      <c r="EN9" s="159">
        <f>ULB_Data[[#This Row],[Cert.- obtained SS2022]]/ULB_Data[[#This Row],[Cert.-max. marks SS2022]]</f>
        <v>0.16666666666666666</v>
      </c>
      <c r="EO9" s="159">
        <f>ULB_Data[[#This Row],[Cert.- obtained SS2022]]/ULB_Data[[#This Row],[Total score (obtained) SS2022]]</f>
        <v>9.8550324723319954E-2</v>
      </c>
      <c r="EP9" s="68">
        <v>3044.13</v>
      </c>
      <c r="EQ9" s="26">
        <v>6000</v>
      </c>
      <c r="ER9" s="66">
        <v>50.74</v>
      </c>
      <c r="ES9" s="68">
        <v>3044.13</v>
      </c>
      <c r="ET9" s="66">
        <v>6000</v>
      </c>
      <c r="EU9" s="128">
        <f>(ULB_Data[[#This Row],[Total score (obtained) SS2022]]/ULB_Data[[#This Row],[Total score (max) SS2022]])*100</f>
        <v>50.735500000000002</v>
      </c>
      <c r="EV9" s="26">
        <v>1164.5</v>
      </c>
      <c r="EW9" s="26">
        <v>3000</v>
      </c>
      <c r="EX9" s="66">
        <v>38.82</v>
      </c>
      <c r="EY9" s="26">
        <v>1785.97</v>
      </c>
      <c r="EZ9" s="26">
        <v>4200</v>
      </c>
      <c r="FA9" s="100">
        <v>42.52</v>
      </c>
      <c r="FB9" s="26">
        <v>1785.97</v>
      </c>
      <c r="FC9" s="138">
        <v>4200</v>
      </c>
      <c r="FD9" s="140">
        <f>(ULB_Data[[#This Row],[SLP + Cert. (obtained) SS2022]]/ULB_Data[[#This Row],[SLP + Cert. (max.) SS2022]])*100</f>
        <v>42.523095238095237</v>
      </c>
    </row>
    <row r="10" spans="1:160" ht="15.75" thickBot="1">
      <c r="A10" s="104">
        <v>9</v>
      </c>
      <c r="B10" s="65" t="s">
        <v>93</v>
      </c>
      <c r="C10" s="65" t="s">
        <v>93</v>
      </c>
      <c r="D10" s="65" t="s">
        <v>93</v>
      </c>
      <c r="E10" s="26">
        <v>549510</v>
      </c>
      <c r="F10" s="28" t="s">
        <v>410</v>
      </c>
      <c r="G10" s="28">
        <v>2214</v>
      </c>
      <c r="H10" s="28">
        <v>2072</v>
      </c>
      <c r="I10" s="28">
        <v>2072</v>
      </c>
      <c r="J10" s="28">
        <v>3325</v>
      </c>
      <c r="K10" s="28">
        <v>3178</v>
      </c>
      <c r="L10" s="28">
        <v>3178</v>
      </c>
      <c r="M10" s="28">
        <v>3878.5</v>
      </c>
      <c r="N10" s="28">
        <v>3782.7</v>
      </c>
      <c r="O10" s="28">
        <v>3782.7</v>
      </c>
      <c r="P10" s="28">
        <v>4344.1000000000004</v>
      </c>
      <c r="Q10" s="28">
        <v>4344.1000000000004</v>
      </c>
      <c r="R10" s="118">
        <f>(ULB_Data[[#This Row],[Total score (obtained) SS2020]]-ULB_Data[[#This Row],[NA 2020]])/ULB_Data[[#This Row],[NA 2020]]</f>
        <v>0.87906052393857259</v>
      </c>
      <c r="S10" s="118">
        <f>(ULB_Data[[#This Row],[Total score (obtained) SS2021]]-ULB_Data[[#This Row],[NA 2021]])/ULB_Data[[#This Row],[NA 2021]]</f>
        <v>0.81686776061776067</v>
      </c>
      <c r="T10" s="118">
        <f>(ULB_Data[[#This Row],[Total score (obtained) SS2022]]-ULB_Data[[#This Row],[NA 2022]])/ULB_Data[[#This Row],[NA 2022]]</f>
        <v>0.81686776061776067</v>
      </c>
      <c r="U10" s="118">
        <f>(ULB_Data[[#This Row],[Total score (obtained) SS2020]]-ULB_Data[[#This Row],[SA 2020]])/ULB_Data[[#This Row],[SA 2020]]</f>
        <v>0.25119999999999992</v>
      </c>
      <c r="V10" s="118">
        <f>(ULB_Data[[#This Row],[Total score (obtained) SS2021]]-ULB_Data[[#This Row],[SA 2021]])/ULB_Data[[#This Row],[SA 2021]]</f>
        <v>0.18456576463184399</v>
      </c>
      <c r="W10" s="118">
        <f>(ULB_Data[[#This Row],[Total score (obtained) SS2022]]-ULB_Data[[#This Row],[SA 2022]])/ULB_Data[[#This Row],[SA 2022]]</f>
        <v>0.18456576463184399</v>
      </c>
      <c r="X10" s="118">
        <f>(ULB_Data[[#This Row],[Total score (obtained) SS2020]]-ULB_Data[[#This Row],[SA Cat 2020]])/ULB_Data[[#This Row],[SA Cat 2020]]</f>
        <v>7.2641485110222961E-2</v>
      </c>
      <c r="Y10" s="118">
        <f>(ULB_Data[[#This Row],[Total score (obtained) SS2021]]-ULB_Data[[#This Row],[SA Cat 2021]])/ULB_Data[[#This Row],[SA Cat 2021]]</f>
        <v>-4.7981600444126247E-3</v>
      </c>
      <c r="Z10" s="118">
        <f>(ULB_Data[[#This Row],[Total score (obtained) SS2022]]-ULB_Data[[#This Row],[SA Cat 2022]])/ULB_Data[[#This Row],[SA Cat 2022]]</f>
        <v>-4.7981600444126247E-3</v>
      </c>
      <c r="AA10" s="118">
        <f>(ULB_Data[[#This Row],[Total score (obtained) SS2021]]-ULB_Data[[#This Row],[SA Cat t.10 2021]])/ULB_Data[[#This Row],[SA Cat t.10 2021]]</f>
        <v>-0.13341083308395299</v>
      </c>
      <c r="AB10" s="118">
        <f>(ULB_Data[[#This Row],[Total score (obtained) SS2022]]-ULB_Data[[#This Row],[SA Cat t.10 2022]])/ULB_Data[[#This Row],[SA Cat t.10 2022]]</f>
        <v>-0.13341083308395299</v>
      </c>
      <c r="AC10" s="122">
        <v>306.24</v>
      </c>
      <c r="AD10" s="122">
        <v>913.6</v>
      </c>
      <c r="AE10" s="122">
        <v>915</v>
      </c>
      <c r="AF10" s="122">
        <v>706.64</v>
      </c>
      <c r="AG10" s="122">
        <v>1509.3</v>
      </c>
      <c r="AH10" s="122">
        <v>1509.3</v>
      </c>
      <c r="AI10" s="122">
        <v>948.15</v>
      </c>
      <c r="AJ10" s="122">
        <v>1786.5</v>
      </c>
      <c r="AK10" s="122">
        <v>1786.5</v>
      </c>
      <c r="AL10" s="122">
        <v>2014.9</v>
      </c>
      <c r="AM10" s="122">
        <v>2014.9</v>
      </c>
      <c r="AN10" s="118">
        <f>(ULB_Data[[#This Row],[SLP- obtained SS2020]]-ULB_Data[[#This Row],[SLP NA 2020]])/ULB_Data[[#This Row],[SLP NA 2020]]</f>
        <v>2.7269788401253914</v>
      </c>
      <c r="AO10" s="118">
        <f>(ULB_Data[[#This Row],[SLP- obtained SS2021]]-ULB_Data[[#This Row],[SLP NA 2021]])/ULB_Data[[#This Row],[SLP NA 2021]]</f>
        <v>0.96733800350262678</v>
      </c>
      <c r="AP10" s="118">
        <f>(ULB_Data[[#This Row],[SLP- obtained SS2022]]-ULB_Data[[#This Row],[SLP NA 2022]])/ULB_Data[[#This Row],[SLP NA 2022]]</f>
        <v>0.96432786885245891</v>
      </c>
      <c r="AQ10" s="118">
        <f>(ULB_Data[[#This Row],[SLP- obtained SS2020]]-ULB_Data[[#This Row],[SLP SA 2020]])/ULB_Data[[#This Row],[SLP SA 2020]]</f>
        <v>0.61517887467451593</v>
      </c>
      <c r="AR10" s="118">
        <f>(ULB_Data[[#This Row],[SLP- obtained SS2021]]-ULB_Data[[#This Row],[SLP SA 2021]])/ULB_Data[[#This Row],[SLP SA 2021]]</f>
        <v>0.1908566885311071</v>
      </c>
      <c r="AS10" s="118">
        <f>(ULB_Data[[#This Row],[SLP- obtained SS2022]]-ULB_Data[[#This Row],[SLP SA 2022]])/ULB_Data[[#This Row],[SLP SA 2022]]</f>
        <v>0.1908566885311071</v>
      </c>
      <c r="AT10" s="118">
        <f>(ULB_Data[[#This Row],[SLP- obtained SS2020]]-ULB_Data[[#This Row],[SLP SA cat 2020]])/ULB_Data[[#This Row],[SLP SA cat 2020]]</f>
        <v>0.20376522702104091</v>
      </c>
      <c r="AU10" s="118">
        <f>(ULB_Data[[#This Row],[SLP- obtained SS2021]]-ULB_Data[[#This Row],[SLP SA cat 2021]])/ULB_Data[[#This Row],[SLP SA cat 2021]]</f>
        <v>6.0789252728798765E-3</v>
      </c>
      <c r="AV10" s="118">
        <f>(ULB_Data[[#This Row],[SLP- obtained SS2022]]-ULB_Data[[#This Row],[SLP SA cat 2022]])/ULB_Data[[#This Row],[SLP SA cat 2022]]</f>
        <v>6.0789252728798765E-3</v>
      </c>
      <c r="AW10" s="118">
        <f>(ULB_Data[[#This Row],[SLP- obtained SS2021]]-ULB_Data[[#This Row],[SLP SA cat t.10 2021]])/ULB_Data[[#This Row],[SLP SA cat t.10 2021]]</f>
        <v>-0.10796565586381467</v>
      </c>
      <c r="AX10" s="118">
        <f>(ULB_Data[[#This Row],[SLP- obtained SS2022]]-ULB_Data[[#This Row],[SLP SA cat t.10 2022]])/ULB_Data[[#This Row],[SLP SA cat t.10 2022]]</f>
        <v>-0.10796565586381467</v>
      </c>
      <c r="AY10" s="122">
        <v>232.44</v>
      </c>
      <c r="AZ10" s="122">
        <v>298.10000000000002</v>
      </c>
      <c r="BA10" s="122">
        <v>295</v>
      </c>
      <c r="BB10" s="122">
        <v>421.09</v>
      </c>
      <c r="BC10" s="122">
        <v>522.70000000000005</v>
      </c>
      <c r="BD10" s="122">
        <v>525</v>
      </c>
      <c r="BE10" s="122">
        <v>566.66</v>
      </c>
      <c r="BF10" s="122">
        <v>651.51</v>
      </c>
      <c r="BG10" s="122">
        <v>651.51</v>
      </c>
      <c r="BH10" s="122">
        <v>1020</v>
      </c>
      <c r="BI10" s="122">
        <v>1020</v>
      </c>
      <c r="BJ10" s="118">
        <f>(ULB_Data[[#This Row],[Cert.- obtained SS2020]]-ULB_Data[[#This Row],[NA cert 2020]])/ULB_Data[[#This Row],[NA cert 2020]]</f>
        <v>1.1510927551196009</v>
      </c>
      <c r="BK10" s="118">
        <f>(ULB_Data[[#This Row],[Cert.- obtained SS2021]]-ULB_Data[[#This Row],[NA cert 2021]])/ULB_Data[[#This Row],[NA cert 2021]]</f>
        <v>0.67728950016772882</v>
      </c>
      <c r="BL10" s="118">
        <f>(ULB_Data[[#This Row],[Cert.- obtained SS2022]]-ULB_Data[[#This Row],[NA cert 2022]])/ULB_Data[[#This Row],[NA cert 2022]]</f>
        <v>0.69491525423728817</v>
      </c>
      <c r="BM10" s="118">
        <f>(ULB_Data[[#This Row],[Cert.- obtained SS2020]]-ULB_Data[[#This Row],[SA Cert 2020]])/ULB_Data[[#This Row],[SA Cert 2020]]</f>
        <v>0.187394618727588</v>
      </c>
      <c r="BN10" s="118">
        <f>(ULB_Data[[#This Row],[Cert.- obtained SS2021]]-ULB_Data[[#This Row],[SA cert 2021]])/ULB_Data[[#This Row],[SA cert 2021]]</f>
        <v>-4.3428352783623579E-2</v>
      </c>
      <c r="BO10" s="118">
        <f>(ULB_Data[[#This Row],[Cert.- obtained SS2022]]-ULB_Data[[#This Row],[SA cert 2022]])/ULB_Data[[#This Row],[SA cert 2022]]</f>
        <v>-4.7619047619047616E-2</v>
      </c>
      <c r="BP10" s="118">
        <f>(ULB_Data[[#This Row],[Cert.- obtained SS2020]]-ULB_Data[[#This Row],[SA cert cat 2020]])/ULB_Data[[#This Row],[SA cert cat 2020]]</f>
        <v>-0.11763667807856558</v>
      </c>
      <c r="BQ10" s="118">
        <f>(ULB_Data[[#This Row],[Cert.- obtained SS2021]]-ULB_Data[[#This Row],[SA cert cat 2021]])/ULB_Data[[#This Row],[SA cert cat 2021]]</f>
        <v>-0.23255207134195943</v>
      </c>
      <c r="BR10" s="118">
        <f>(ULB_Data[[#This Row],[Cert.- obtained SS2022]]-ULB_Data[[#This Row],[SA cert cat 2022]])/ULB_Data[[#This Row],[SA cert cat 2022]]</f>
        <v>-0.23255207134195943</v>
      </c>
      <c r="BS10" s="118">
        <f>(ULB_Data[[#This Row],[Cert.- obtained SS2021]]-ULB_Data[[#This Row],[SA cert cat t.10 2021]])/ULB_Data[[#This Row],[SA cert cat t.10 2021]]</f>
        <v>-0.50980392156862742</v>
      </c>
      <c r="BT10" s="118">
        <f>(ULB_Data[[#This Row],[Cert.- obtained SS2022]]-ULB_Data[[#This Row],[SA cert cat t.10 2022]])/ULB_Data[[#This Row],[SA cert cat t.10 2022]]</f>
        <v>-0.50980392156862742</v>
      </c>
      <c r="BU10" s="122">
        <v>855.72</v>
      </c>
      <c r="BV10" s="122">
        <v>860.25</v>
      </c>
      <c r="BW10" s="122">
        <v>865</v>
      </c>
      <c r="BX10" s="122">
        <v>1100</v>
      </c>
      <c r="BY10" s="122">
        <v>1147.0899999999999</v>
      </c>
      <c r="BZ10" s="122">
        <v>1150</v>
      </c>
      <c r="CA10" s="122">
        <v>1201.1099999999999</v>
      </c>
      <c r="CB10" s="122">
        <v>1344.7</v>
      </c>
      <c r="CC10" s="122">
        <v>1344.7</v>
      </c>
      <c r="CD10" s="122">
        <v>1496.04</v>
      </c>
      <c r="CE10" s="122">
        <v>1496.04</v>
      </c>
      <c r="CF10" s="118">
        <f>(ULB_Data[[#This Row],[CP- obtained SS2020]]-ULB_Data[[#This Row],[NA CV 2020]])/ULB_Data[[#This Row],[NA CV 2020]]</f>
        <v>0.42938110596924234</v>
      </c>
      <c r="CG10" s="118">
        <f>(ULB_Data[[#This Row],[CV- obtained SS2021]]-ULB_Data[[#This Row],[NA CV 2021]])/ULB_Data[[#This Row],[NA CV 2021]]</f>
        <v>0.70553908747457139</v>
      </c>
      <c r="CH10" s="118">
        <f>(ULB_Data[[#This Row],[CV- obtained SS2022]]-ULB_Data[[#This Row],[NA CV 2022]])/ULB_Data[[#This Row],[NA CV 2022]]</f>
        <v>0.69617341040462433</v>
      </c>
      <c r="CI10" s="118">
        <f>(ULB_Data[[#This Row],[CP- obtained SS2020]]-ULB_Data[[#This Row],[SA CV 2020]])/ULB_Data[[#This Row],[SA CV 2020]]</f>
        <v>0.11195454545454554</v>
      </c>
      <c r="CJ10" s="118">
        <f>(ULB_Data[[#This Row],[CV- obtained SS2021]]-ULB_Data[[#This Row],[SA CV 2021]])/ULB_Data[[#This Row],[SA CV 2021]]</f>
        <v>0.27905395391817572</v>
      </c>
      <c r="CK10" s="118">
        <f>(ULB_Data[[#This Row],[CV- obtained SS2022]]-ULB_Data[[#This Row],[SA CV 2022]])/ULB_Data[[#This Row],[SA CV 2022]]</f>
        <v>0.27581739130434785</v>
      </c>
      <c r="CL10" s="118">
        <f>(ULB_Data[[#This Row],[CP- obtained SS2020]]-ULB_Data[[#This Row],[SA CV  cat 2020]])/ULB_Data[[#This Row],[SA CV  cat 2020]]</f>
        <v>1.8349693200456405E-2</v>
      </c>
      <c r="CM10" s="118">
        <f>(ULB_Data[[#This Row],[CV- obtained SS2021]]-ULB_Data[[#This Row],[SA CV cat 2021]])/ULB_Data[[#This Row],[SA CV cat 2021]]</f>
        <v>9.1090949654197964E-2</v>
      </c>
      <c r="CN10" s="118">
        <f>(ULB_Data[[#This Row],[CV- obtained SS2022]]-ULB_Data[[#This Row],[SA CV cat 2022]])/ULB_Data[[#This Row],[SA CV cat 2022]]</f>
        <v>9.1090949654197964E-2</v>
      </c>
      <c r="CO10" s="118">
        <f>(ULB_Data[[#This Row],[CV- obtained SS2021]]-ULB_Data[[#This Row],[SA CV cat t.10 2021]])/ULB_Data[[#This Row],[SA CV cat t.10 2021]]</f>
        <v>-1.928424373679842E-2</v>
      </c>
      <c r="CP10" s="118">
        <f>(ULB_Data[[#This Row],[CV- obtained SS2022]]-ULB_Data[[#This Row],[SA CV cat t.10 2022]])/ULB_Data[[#This Row],[SA CV cat t.10 2022]]</f>
        <v>-1.928424373679842E-2</v>
      </c>
      <c r="CQ10" s="60">
        <v>37</v>
      </c>
      <c r="CR10" s="60">
        <v>10</v>
      </c>
      <c r="CS10" s="28">
        <v>54</v>
      </c>
      <c r="CT10" s="28">
        <v>18</v>
      </c>
      <c r="CU10" s="28">
        <v>54</v>
      </c>
      <c r="CV10" s="28">
        <v>18</v>
      </c>
      <c r="CW10" s="28" t="s">
        <v>414</v>
      </c>
      <c r="CX10" s="28" t="s">
        <v>414</v>
      </c>
      <c r="CY10" s="28" t="s">
        <v>414</v>
      </c>
      <c r="CZ10" s="28" t="s">
        <v>408</v>
      </c>
      <c r="DA10" s="28" t="s">
        <v>408</v>
      </c>
      <c r="DB10" s="28" t="s">
        <v>408</v>
      </c>
      <c r="DC10" s="22">
        <v>1141.3499999999999</v>
      </c>
      <c r="DD10" s="22">
        <v>1500</v>
      </c>
      <c r="DE10" s="66">
        <v>76.09</v>
      </c>
      <c r="DF10" s="22">
        <v>500</v>
      </c>
      <c r="DG10" s="22">
        <v>1500</v>
      </c>
      <c r="DH10" s="66">
        <v>33.33</v>
      </c>
      <c r="DI10" s="22">
        <v>1295.74</v>
      </c>
      <c r="DJ10" s="22">
        <v>1500</v>
      </c>
      <c r="DK10" s="66">
        <v>86.38</v>
      </c>
      <c r="DL10" s="22">
        <v>1223.1500000000001</v>
      </c>
      <c r="DM10" s="22">
        <v>1500</v>
      </c>
      <c r="DN10" s="66">
        <v>81.540000000000006</v>
      </c>
      <c r="DO10" s="22">
        <v>4160.24</v>
      </c>
      <c r="DP10" s="22">
        <v>6000</v>
      </c>
      <c r="DQ10" s="66">
        <v>69.34</v>
      </c>
      <c r="DR10" s="67">
        <v>1797.36</v>
      </c>
      <c r="DS10" s="67">
        <v>2400</v>
      </c>
      <c r="DT10" s="159">
        <f>ULB_Data[[#This Row],[SLP- obtained SS2021]]/ULB_Data[[#This Row],[SLP-max. marks SS2021]]</f>
        <v>0.74890000000000001</v>
      </c>
      <c r="DU10" s="159">
        <f>ULB_Data[[#This Row],[SLP- obtained SS2021]]/ULB_Data[[#This Row],[Total score (obtained) SS2021]]</f>
        <v>0.47744351914571459</v>
      </c>
      <c r="DV10" s="67">
        <v>1797.36</v>
      </c>
      <c r="DW10" s="66">
        <v>2400</v>
      </c>
      <c r="DX10" s="159">
        <f>ULB_Data[[#This Row],[SLP- obtained SS2022]]/ULB_Data[[#This Row],[SLP-max. marks SS2022]]</f>
        <v>0.74890000000000001</v>
      </c>
      <c r="DY10" s="159">
        <f>ULB_Data[[#This Row],[SLP- obtained SS2022]]/ULB_Data[[#This Row],[Total score (obtained) SS2022]]</f>
        <v>0.47744351914571459</v>
      </c>
      <c r="DZ10" s="67">
        <v>1467.19</v>
      </c>
      <c r="EA10" s="67">
        <v>1800</v>
      </c>
      <c r="EB10" s="159">
        <f>ULB_Data[[#This Row],[CV- obtained SS2021]]/ULB_Data[[#This Row],[CV-max. marks SS2021]]</f>
        <v>0.81510555555555564</v>
      </c>
      <c r="EC10" s="159">
        <f>ULB_Data[[#This Row],[CV- obtained SS2021]]/ULB_Data[[#This Row],[Total score (obtained) SS2021]]</f>
        <v>0.38973848135899375</v>
      </c>
      <c r="ED10" s="67">
        <v>1467.19</v>
      </c>
      <c r="EE10" s="66">
        <v>1800</v>
      </c>
      <c r="EF10" s="159">
        <f>ULB_Data[[#This Row],[CV- obtained SS2022]]/ULB_Data[[#This Row],[CV-max. marks SS2022]]</f>
        <v>0.81510555555555564</v>
      </c>
      <c r="EG10" s="159">
        <f>ULB_Data[[#This Row],[CV- obtained SS2022]]/ULB_Data[[#This Row],[Total score (obtained) SS2022]]</f>
        <v>0.38973848135899375</v>
      </c>
      <c r="EH10" s="67">
        <v>500</v>
      </c>
      <c r="EI10" s="67">
        <v>1800</v>
      </c>
      <c r="EJ10" s="159">
        <f>ULB_Data[[#This Row],[Cert.- obtained SS2021]]/ULB_Data[[#This Row],[Cert.-max. marks SS2021]]</f>
        <v>0.27777777777777779</v>
      </c>
      <c r="EK10" s="159">
        <f>ULB_Data[[#This Row],[Cert.- obtained SS2021]]/ULB_Data[[#This Row],[Total score (obtained) SS2021]]</f>
        <v>0.13281799949529161</v>
      </c>
      <c r="EL10" s="67">
        <v>500</v>
      </c>
      <c r="EM10" s="66">
        <v>1800</v>
      </c>
      <c r="EN10" s="159">
        <f>ULB_Data[[#This Row],[Cert.- obtained SS2022]]/ULB_Data[[#This Row],[Cert.-max. marks SS2022]]</f>
        <v>0.27777777777777779</v>
      </c>
      <c r="EO10" s="159">
        <f>ULB_Data[[#This Row],[Cert.- obtained SS2022]]/ULB_Data[[#This Row],[Total score (obtained) SS2022]]</f>
        <v>0.13281799949529161</v>
      </c>
      <c r="EP10" s="68">
        <v>3764.55</v>
      </c>
      <c r="EQ10" s="26">
        <v>6000</v>
      </c>
      <c r="ER10" s="66">
        <v>62.74</v>
      </c>
      <c r="ES10" s="68">
        <v>3764.55</v>
      </c>
      <c r="ET10" s="66">
        <v>6000</v>
      </c>
      <c r="EU10" s="128">
        <f>(ULB_Data[[#This Row],[Total score (obtained) SS2022]]/ULB_Data[[#This Row],[Total score (max) SS2022]])*100</f>
        <v>62.7425</v>
      </c>
      <c r="EV10" s="26">
        <v>1641.35</v>
      </c>
      <c r="EW10" s="26">
        <v>3000</v>
      </c>
      <c r="EX10" s="66">
        <v>54.71</v>
      </c>
      <c r="EY10" s="26">
        <v>2297.36</v>
      </c>
      <c r="EZ10" s="26">
        <v>4200</v>
      </c>
      <c r="FA10" s="100">
        <v>54.7</v>
      </c>
      <c r="FB10" s="26">
        <v>2297.36</v>
      </c>
      <c r="FC10" s="138">
        <v>4200</v>
      </c>
      <c r="FD10" s="140">
        <f>(ULB_Data[[#This Row],[SLP + Cert. (obtained) SS2022]]/ULB_Data[[#This Row],[SLP + Cert. (max.) SS2022]])*100</f>
        <v>54.699047619047626</v>
      </c>
    </row>
    <row r="11" spans="1:160" ht="29.25" thickBot="1">
      <c r="A11" s="104">
        <v>10</v>
      </c>
      <c r="B11" s="65" t="s">
        <v>116</v>
      </c>
      <c r="C11" s="65" t="s">
        <v>93</v>
      </c>
      <c r="D11" s="65" t="s">
        <v>93</v>
      </c>
      <c r="E11" s="25">
        <v>51170</v>
      </c>
      <c r="F11" s="28" t="s">
        <v>413</v>
      </c>
      <c r="G11" s="28">
        <v>2214</v>
      </c>
      <c r="H11" s="28">
        <v>2072</v>
      </c>
      <c r="I11" s="28">
        <v>2072</v>
      </c>
      <c r="J11" s="28">
        <v>3325</v>
      </c>
      <c r="K11" s="28">
        <v>3178</v>
      </c>
      <c r="L11" s="28">
        <v>3178</v>
      </c>
      <c r="M11" s="28">
        <v>3595.3</v>
      </c>
      <c r="N11" s="28">
        <v>3469.2</v>
      </c>
      <c r="O11" s="28">
        <v>3469.2</v>
      </c>
      <c r="P11" s="28">
        <v>4328.8</v>
      </c>
      <c r="Q11" s="28">
        <v>4328.8</v>
      </c>
      <c r="R11" s="118">
        <f>(ULB_Data[[#This Row],[Total score (obtained) SS2020]]-ULB_Data[[#This Row],[NA 2020]])/ULB_Data[[#This Row],[NA 2020]]</f>
        <v>0.49219963866305333</v>
      </c>
      <c r="S11" s="118">
        <f>(ULB_Data[[#This Row],[Total score (obtained) SS2021]]-ULB_Data[[#This Row],[NA 2021]])/ULB_Data[[#This Row],[NA 2021]]</f>
        <v>0.419811776061776</v>
      </c>
      <c r="T11" s="118">
        <f>(ULB_Data[[#This Row],[Total score (obtained) SS2022]]-ULB_Data[[#This Row],[NA 2022]])/ULB_Data[[#This Row],[NA 2022]]</f>
        <v>0.419811776061776</v>
      </c>
      <c r="U11" s="118">
        <f>(ULB_Data[[#This Row],[Total score (obtained) SS2020]]-ULB_Data[[#This Row],[SA 2020]])/ULB_Data[[#This Row],[SA 2020]]</f>
        <v>-6.3969924812030017E-3</v>
      </c>
      <c r="V11" s="118">
        <f>(ULB_Data[[#This Row],[Total score (obtained) SS2021]]-ULB_Data[[#This Row],[SA 2021]])/ULB_Data[[#This Row],[SA 2021]]</f>
        <v>-7.4307740717432375E-2</v>
      </c>
      <c r="W11" s="118">
        <f>(ULB_Data[[#This Row],[Total score (obtained) SS2022]]-ULB_Data[[#This Row],[SA 2022]])/ULB_Data[[#This Row],[SA 2022]]</f>
        <v>-7.4307740717432375E-2</v>
      </c>
      <c r="X11" s="118">
        <f>(ULB_Data[[#This Row],[Total score (obtained) SS2020]]-ULB_Data[[#This Row],[SA Cat 2020]])/ULB_Data[[#This Row],[SA Cat 2020]]</f>
        <v>-8.109754401579844E-2</v>
      </c>
      <c r="Y11" s="118">
        <f>(ULB_Data[[#This Row],[Total score (obtained) SS2021]]-ULB_Data[[#This Row],[SA Cat 2021]])/ULB_Data[[#This Row],[SA Cat 2021]]</f>
        <v>-0.15200910872823703</v>
      </c>
      <c r="Z11" s="118">
        <f>(ULB_Data[[#This Row],[Total score (obtained) SS2022]]-ULB_Data[[#This Row],[SA Cat 2022]])/ULB_Data[[#This Row],[SA Cat 2022]]</f>
        <v>-0.15200910872823703</v>
      </c>
      <c r="AA11" s="118">
        <f>(ULB_Data[[#This Row],[Total score (obtained) SS2021]]-ULB_Data[[#This Row],[SA Cat t.10 2021]])/ULB_Data[[#This Row],[SA Cat t.10 2021]]</f>
        <v>-0.32040057290704127</v>
      </c>
      <c r="AB11" s="118">
        <f>(ULB_Data[[#This Row],[Total score (obtained) SS2022]]-ULB_Data[[#This Row],[SA Cat t.10 2022]])/ULB_Data[[#This Row],[SA Cat t.10 2022]]</f>
        <v>-0.32040057290704127</v>
      </c>
      <c r="AC11" s="122">
        <v>306.24</v>
      </c>
      <c r="AD11" s="122">
        <v>913.6</v>
      </c>
      <c r="AE11" s="122">
        <v>915</v>
      </c>
      <c r="AF11" s="122">
        <v>706.64</v>
      </c>
      <c r="AG11" s="122">
        <v>1509.3</v>
      </c>
      <c r="AH11" s="122">
        <v>1509.3</v>
      </c>
      <c r="AI11" s="122">
        <v>829.22</v>
      </c>
      <c r="AJ11" s="122">
        <v>1623.2</v>
      </c>
      <c r="AK11" s="122">
        <v>1623.2</v>
      </c>
      <c r="AL11" s="122">
        <v>1999.6</v>
      </c>
      <c r="AM11" s="122">
        <v>1999.6</v>
      </c>
      <c r="AN11" s="118">
        <f>(ULB_Data[[#This Row],[SLP- obtained SS2020]]-ULB_Data[[#This Row],[SLP NA 2020]])/ULB_Data[[#This Row],[SLP NA 2020]]</f>
        <v>0.81788793103448287</v>
      </c>
      <c r="AO11" s="118">
        <f>(ULB_Data[[#This Row],[SLP- obtained SS2021]]-ULB_Data[[#This Row],[SLP NA 2021]])/ULB_Data[[#This Row],[SLP NA 2021]]</f>
        <v>0.55566987740805596</v>
      </c>
      <c r="AP11" s="118">
        <f>(ULB_Data[[#This Row],[SLP- obtained SS2022]]-ULB_Data[[#This Row],[SLP NA 2022]])/ULB_Data[[#This Row],[SLP NA 2022]]</f>
        <v>0.55328961748633876</v>
      </c>
      <c r="AQ11" s="118">
        <f>(ULB_Data[[#This Row],[SLP- obtained SS2020]]-ULB_Data[[#This Row],[SLP SA 2020]])/ULB_Data[[#This Row],[SLP SA 2020]]</f>
        <v>-0.21217310087173094</v>
      </c>
      <c r="AR11" s="118">
        <f>(ULB_Data[[#This Row],[SLP- obtained SS2021]]-ULB_Data[[#This Row],[SLP SA 2021]])/ULB_Data[[#This Row],[SLP SA 2021]]</f>
        <v>-5.8331676936328077E-2</v>
      </c>
      <c r="AS11" s="118">
        <f>(ULB_Data[[#This Row],[SLP- obtained SS2022]]-ULB_Data[[#This Row],[SLP SA 2022]])/ULB_Data[[#This Row],[SLP SA 2022]]</f>
        <v>-5.8331676936328077E-2</v>
      </c>
      <c r="AT11" s="118">
        <f>(ULB_Data[[#This Row],[SLP- obtained SS2020]]-ULB_Data[[#This Row],[SLP SA cat 2020]])/ULB_Data[[#This Row],[SLP SA cat 2020]]</f>
        <v>-0.32863413810568964</v>
      </c>
      <c r="AU11" s="118">
        <f>(ULB_Data[[#This Row],[SLP- obtained SS2021]]-ULB_Data[[#This Row],[SLP SA cat 2021]])/ULB_Data[[#This Row],[SLP SA cat 2021]]</f>
        <v>-0.12440857565303108</v>
      </c>
      <c r="AV11" s="118">
        <f>(ULB_Data[[#This Row],[SLP- obtained SS2022]]-ULB_Data[[#This Row],[SLP SA cat 2022]])/ULB_Data[[#This Row],[SLP SA cat 2022]]</f>
        <v>-0.12440857565303108</v>
      </c>
      <c r="AW11" s="118">
        <f>(ULB_Data[[#This Row],[SLP- obtained SS2021]]-ULB_Data[[#This Row],[SLP SA cat t.10 2021]])/ULB_Data[[#This Row],[SLP SA cat t.10 2021]]</f>
        <v>-0.2892278455691138</v>
      </c>
      <c r="AX11" s="118">
        <f>(ULB_Data[[#This Row],[SLP- obtained SS2022]]-ULB_Data[[#This Row],[SLP SA cat t.10 2022]])/ULB_Data[[#This Row],[SLP SA cat t.10 2022]]</f>
        <v>-0.2892278455691138</v>
      </c>
      <c r="AY11" s="122">
        <v>232.44</v>
      </c>
      <c r="AZ11" s="122">
        <v>298.10000000000002</v>
      </c>
      <c r="BA11" s="122">
        <v>295</v>
      </c>
      <c r="BB11" s="122">
        <v>421.09</v>
      </c>
      <c r="BC11" s="122">
        <v>522.70000000000005</v>
      </c>
      <c r="BD11" s="122">
        <v>525</v>
      </c>
      <c r="BE11" s="122">
        <v>448.93</v>
      </c>
      <c r="BF11" s="150">
        <v>602.08000000000004</v>
      </c>
      <c r="BG11" s="150">
        <v>602.08000000000004</v>
      </c>
      <c r="BH11" s="122">
        <v>1100</v>
      </c>
      <c r="BI11" s="122">
        <v>1100</v>
      </c>
      <c r="BJ11" s="118">
        <f>(ULB_Data[[#This Row],[Cert.- obtained SS2020]]-ULB_Data[[#This Row],[NA cert 2020]])/ULB_Data[[#This Row],[NA cert 2020]]</f>
        <v>1.1510927551196009</v>
      </c>
      <c r="BK11" s="118">
        <f>(ULB_Data[[#This Row],[Cert.- obtained SS2021]]-ULB_Data[[#This Row],[NA cert 2021]])/ULB_Data[[#This Row],[NA cert 2021]]</f>
        <v>6.3737001006372931E-3</v>
      </c>
      <c r="BL11" s="118">
        <f>(ULB_Data[[#This Row],[Cert.- obtained SS2022]]-ULB_Data[[#This Row],[NA cert 2022]])/ULB_Data[[#This Row],[NA cert 2022]]</f>
        <v>1.6949152542372881E-2</v>
      </c>
      <c r="BM11" s="118">
        <f>(ULB_Data[[#This Row],[Cert.- obtained SS2020]]-ULB_Data[[#This Row],[SA Cert 2020]])/ULB_Data[[#This Row],[SA Cert 2020]]</f>
        <v>0.187394618727588</v>
      </c>
      <c r="BN11" s="118">
        <f>(ULB_Data[[#This Row],[Cert.- obtained SS2021]]-ULB_Data[[#This Row],[SA cert 2021]])/ULB_Data[[#This Row],[SA cert 2021]]</f>
        <v>-0.42605701167017412</v>
      </c>
      <c r="BO11" s="118">
        <f>(ULB_Data[[#This Row],[Cert.- obtained SS2022]]-ULB_Data[[#This Row],[SA cert 2022]])/ULB_Data[[#This Row],[SA cert 2022]]</f>
        <v>-0.42857142857142855</v>
      </c>
      <c r="BP11" s="118">
        <f>(ULB_Data[[#This Row],[Cert.- obtained SS2020]]-ULB_Data[[#This Row],[SA cert cat 2020]])/ULB_Data[[#This Row],[SA cert cat 2020]]</f>
        <v>0.11375938342280532</v>
      </c>
      <c r="BQ11" s="118">
        <f>(ULB_Data[[#This Row],[Cert.- obtained SS2021]]-ULB_Data[[#This Row],[SA cert cat 2021]])/ULB_Data[[#This Row],[SA cert cat 2021]]</f>
        <v>-0.50172734520329532</v>
      </c>
      <c r="BR11" s="118">
        <f>(ULB_Data[[#This Row],[Cert.- obtained SS2022]]-ULB_Data[[#This Row],[SA cert cat 2022]])/ULB_Data[[#This Row],[SA cert cat 2022]]</f>
        <v>-0.50172734520329532</v>
      </c>
      <c r="BS11" s="118">
        <f>(ULB_Data[[#This Row],[Cert.- obtained SS2021]]-ULB_Data[[#This Row],[SA cert cat t.10 2021]])/ULB_Data[[#This Row],[SA cert cat t.10 2021]]</f>
        <v>-0.72727272727272729</v>
      </c>
      <c r="BT11" s="118">
        <f>(ULB_Data[[#This Row],[Cert.- obtained SS2022]]-ULB_Data[[#This Row],[SA cert cat t.10 2022]])/ULB_Data[[#This Row],[SA cert cat t.10 2022]]</f>
        <v>-0.72727272727272729</v>
      </c>
      <c r="BU11" s="122">
        <v>855.72</v>
      </c>
      <c r="BV11" s="122">
        <v>860.25</v>
      </c>
      <c r="BW11" s="122">
        <v>865</v>
      </c>
      <c r="BX11" s="122">
        <v>1100</v>
      </c>
      <c r="BY11" s="122">
        <v>1147.0899999999999</v>
      </c>
      <c r="BZ11" s="122">
        <v>1150</v>
      </c>
      <c r="CA11" s="122">
        <v>1163.58</v>
      </c>
      <c r="CB11" s="122">
        <v>1243.93</v>
      </c>
      <c r="CC11" s="122">
        <v>1243.93</v>
      </c>
      <c r="CD11" s="122">
        <v>1508.87</v>
      </c>
      <c r="CE11" s="122">
        <v>1508.87</v>
      </c>
      <c r="CF11" s="118">
        <f>(ULB_Data[[#This Row],[CP- obtained SS2020]]-ULB_Data[[#This Row],[NA CV 2020]])/ULB_Data[[#This Row],[NA CV 2020]]</f>
        <v>0.35210115458327484</v>
      </c>
      <c r="CG11" s="118">
        <f>(ULB_Data[[#This Row],[CV- obtained SS2021]]-ULB_Data[[#This Row],[NA CV 2021]])/ULB_Data[[#This Row],[NA CV 2021]]</f>
        <v>0.41887823307178135</v>
      </c>
      <c r="CH11" s="118">
        <f>(ULB_Data[[#This Row],[CV- obtained SS2022]]-ULB_Data[[#This Row],[NA CV 2022]])/ULB_Data[[#This Row],[NA CV 2022]]</f>
        <v>0.41108670520231205</v>
      </c>
      <c r="CI11" s="118">
        <f>(ULB_Data[[#This Row],[CP- obtained SS2020]]-ULB_Data[[#This Row],[SA CV 2020]])/ULB_Data[[#This Row],[SA CV 2020]]</f>
        <v>5.1836363636363618E-2</v>
      </c>
      <c r="CJ11" s="118">
        <f>(ULB_Data[[#This Row],[CV- obtained SS2021]]-ULB_Data[[#This Row],[SA CV 2021]])/ULB_Data[[#This Row],[SA CV 2021]]</f>
        <v>6.4075181546347726E-2</v>
      </c>
      <c r="CK11" s="118">
        <f>(ULB_Data[[#This Row],[CV- obtained SS2022]]-ULB_Data[[#This Row],[SA CV 2022]])/ULB_Data[[#This Row],[SA CV 2022]]</f>
        <v>6.1382608695652104E-2</v>
      </c>
      <c r="CL11" s="118">
        <f>(ULB_Data[[#This Row],[CP- obtained SS2020]]-ULB_Data[[#This Row],[SA CV  cat 2020]])/ULB_Data[[#This Row],[SA CV  cat 2020]]</f>
        <v>-5.6377730796334981E-3</v>
      </c>
      <c r="CM11" s="118">
        <f>(ULB_Data[[#This Row],[CV- obtained SS2021]]-ULB_Data[[#This Row],[SA CV cat 2021]])/ULB_Data[[#This Row],[SA CV cat 2021]]</f>
        <v>-1.8763113680030342E-2</v>
      </c>
      <c r="CN11" s="118">
        <f>(ULB_Data[[#This Row],[CV- obtained SS2022]]-ULB_Data[[#This Row],[SA CV cat 2022]])/ULB_Data[[#This Row],[SA CV cat 2022]]</f>
        <v>-1.8763113680030342E-2</v>
      </c>
      <c r="CO11" s="118">
        <f>(ULB_Data[[#This Row],[CV- obtained SS2021]]-ULB_Data[[#This Row],[SA CV cat t.10 2021]])/ULB_Data[[#This Row],[SA CV cat t.10 2021]]</f>
        <v>-0.19105688362814557</v>
      </c>
      <c r="CP11" s="118">
        <f>(ULB_Data[[#This Row],[CV- obtained SS2022]]-ULB_Data[[#This Row],[SA CV cat t.10 2022]])/ULB_Data[[#This Row],[SA CV cat t.10 2022]]</f>
        <v>-0.19105688362814557</v>
      </c>
      <c r="CQ11" s="60">
        <v>47</v>
      </c>
      <c r="CR11" s="60">
        <v>28</v>
      </c>
      <c r="CS11" s="28">
        <v>67</v>
      </c>
      <c r="CT11" s="28">
        <v>37</v>
      </c>
      <c r="CU11" s="28">
        <v>67</v>
      </c>
      <c r="CV11" s="28">
        <v>37</v>
      </c>
      <c r="CW11" s="28" t="s">
        <v>406</v>
      </c>
      <c r="CX11" s="28" t="s">
        <v>414</v>
      </c>
      <c r="CY11" s="28" t="s">
        <v>414</v>
      </c>
      <c r="CZ11" s="28" t="s">
        <v>405</v>
      </c>
      <c r="DA11" s="28" t="s">
        <v>405</v>
      </c>
      <c r="DB11" s="28" t="s">
        <v>405</v>
      </c>
      <c r="DC11" s="22">
        <v>556.71</v>
      </c>
      <c r="DD11" s="22">
        <v>1500</v>
      </c>
      <c r="DE11" s="66">
        <v>37.11</v>
      </c>
      <c r="DF11" s="22">
        <v>500</v>
      </c>
      <c r="DG11" s="22">
        <v>1500</v>
      </c>
      <c r="DH11" s="66">
        <v>33.33</v>
      </c>
      <c r="DI11" s="22">
        <v>1090</v>
      </c>
      <c r="DJ11" s="22">
        <v>1500</v>
      </c>
      <c r="DK11" s="66">
        <v>72.67</v>
      </c>
      <c r="DL11" s="22">
        <v>1157.02</v>
      </c>
      <c r="DM11" s="22">
        <v>1500</v>
      </c>
      <c r="DN11" s="66">
        <v>77.13</v>
      </c>
      <c r="DO11" s="22">
        <v>3303.73</v>
      </c>
      <c r="DP11" s="22">
        <v>6000</v>
      </c>
      <c r="DQ11" s="66">
        <v>55.06</v>
      </c>
      <c r="DR11" s="67">
        <v>1421.26</v>
      </c>
      <c r="DS11" s="67">
        <v>2400</v>
      </c>
      <c r="DT11" s="159">
        <f>ULB_Data[[#This Row],[SLP- obtained SS2021]]/ULB_Data[[#This Row],[SLP-max. marks SS2021]]</f>
        <v>0.59219166666666667</v>
      </c>
      <c r="DU11" s="159">
        <f>ULB_Data[[#This Row],[SLP- obtained SS2021]]/ULB_Data[[#This Row],[Total score (obtained) SS2021]]</f>
        <v>0.4831177660315788</v>
      </c>
      <c r="DV11" s="67">
        <v>1421.26</v>
      </c>
      <c r="DW11" s="66">
        <v>2400</v>
      </c>
      <c r="DX11" s="159">
        <f>ULB_Data[[#This Row],[SLP- obtained SS2022]]/ULB_Data[[#This Row],[SLP-max. marks SS2022]]</f>
        <v>0.59219166666666667</v>
      </c>
      <c r="DY11" s="159">
        <f>ULB_Data[[#This Row],[SLP- obtained SS2022]]/ULB_Data[[#This Row],[Total score (obtained) SS2022]]</f>
        <v>0.4831177660315788</v>
      </c>
      <c r="DZ11" s="67">
        <v>1220.5899999999999</v>
      </c>
      <c r="EA11" s="67">
        <v>1800</v>
      </c>
      <c r="EB11" s="159">
        <f>ULB_Data[[#This Row],[CV- obtained SS2021]]/ULB_Data[[#This Row],[CV-max. marks SS2021]]</f>
        <v>0.67810555555555552</v>
      </c>
      <c r="EC11" s="159">
        <f>ULB_Data[[#This Row],[CV- obtained SS2021]]/ULB_Data[[#This Row],[Total score (obtained) SS2021]]</f>
        <v>0.41490558662066385</v>
      </c>
      <c r="ED11" s="67">
        <v>1220.5899999999999</v>
      </c>
      <c r="EE11" s="66">
        <v>1800</v>
      </c>
      <c r="EF11" s="159">
        <f>ULB_Data[[#This Row],[CV- obtained SS2022]]/ULB_Data[[#This Row],[CV-max. marks SS2022]]</f>
        <v>0.67810555555555552</v>
      </c>
      <c r="EG11" s="159">
        <f>ULB_Data[[#This Row],[CV- obtained SS2022]]/ULB_Data[[#This Row],[Total score (obtained) SS2022]]</f>
        <v>0.41490558662066385</v>
      </c>
      <c r="EH11" s="67">
        <v>300</v>
      </c>
      <c r="EI11" s="67">
        <v>1800</v>
      </c>
      <c r="EJ11" s="159">
        <f>ULB_Data[[#This Row],[Cert.- obtained SS2021]]/ULB_Data[[#This Row],[Cert.-max. marks SS2021]]</f>
        <v>0.16666666666666666</v>
      </c>
      <c r="EK11" s="159">
        <f>ULB_Data[[#This Row],[Cert.- obtained SS2021]]/ULB_Data[[#This Row],[Total score (obtained) SS2021]]</f>
        <v>0.10197664734775737</v>
      </c>
      <c r="EL11" s="67">
        <v>300</v>
      </c>
      <c r="EM11" s="66">
        <v>1800</v>
      </c>
      <c r="EN11" s="159">
        <f>ULB_Data[[#This Row],[Cert.- obtained SS2022]]/ULB_Data[[#This Row],[Cert.-max. marks SS2022]]</f>
        <v>0.16666666666666666</v>
      </c>
      <c r="EO11" s="159">
        <f>ULB_Data[[#This Row],[Cert.- obtained SS2022]]/ULB_Data[[#This Row],[Total score (obtained) SS2022]]</f>
        <v>0.10197664734775737</v>
      </c>
      <c r="EP11" s="68">
        <v>2941.85</v>
      </c>
      <c r="EQ11" s="26">
        <v>6000</v>
      </c>
      <c r="ER11" s="66">
        <v>49.03</v>
      </c>
      <c r="ES11" s="68">
        <v>2941.85</v>
      </c>
      <c r="ET11" s="66">
        <v>6000</v>
      </c>
      <c r="EU11" s="128">
        <f>(ULB_Data[[#This Row],[Total score (obtained) SS2022]]/ULB_Data[[#This Row],[Total score (max) SS2022]])*100</f>
        <v>49.030833333333327</v>
      </c>
      <c r="EV11" s="26">
        <v>1056.71</v>
      </c>
      <c r="EW11" s="26">
        <v>3000</v>
      </c>
      <c r="EX11" s="66">
        <v>35.22</v>
      </c>
      <c r="EY11" s="26">
        <v>1721.26</v>
      </c>
      <c r="EZ11" s="26">
        <v>4200</v>
      </c>
      <c r="FA11" s="100">
        <v>40.98</v>
      </c>
      <c r="FB11" s="26">
        <v>1721.26</v>
      </c>
      <c r="FC11" s="138">
        <v>4200</v>
      </c>
      <c r="FD11" s="140">
        <f>(ULB_Data[[#This Row],[SLP + Cert. (obtained) SS2022]]/ULB_Data[[#This Row],[SLP + Cert. (max.) SS2022]])*100</f>
        <v>40.98238095238095</v>
      </c>
    </row>
    <row r="12" spans="1:160" ht="15.75" thickBot="1">
      <c r="A12" s="104">
        <v>11</v>
      </c>
      <c r="B12" s="65" t="s">
        <v>171</v>
      </c>
      <c r="C12" s="65" t="s">
        <v>93</v>
      </c>
      <c r="D12" s="65" t="s">
        <v>93</v>
      </c>
      <c r="E12" s="25">
        <v>8361</v>
      </c>
      <c r="F12" s="28" t="s">
        <v>411</v>
      </c>
      <c r="G12" s="28">
        <v>2214</v>
      </c>
      <c r="H12" s="28">
        <v>2072</v>
      </c>
      <c r="I12" s="28">
        <v>2072</v>
      </c>
      <c r="J12" s="28">
        <v>3325</v>
      </c>
      <c r="K12" s="28">
        <v>3178</v>
      </c>
      <c r="L12" s="28">
        <v>3178</v>
      </c>
      <c r="M12" s="28">
        <v>3070.1</v>
      </c>
      <c r="N12" s="28">
        <v>2928.3</v>
      </c>
      <c r="O12" s="28">
        <v>2928.3</v>
      </c>
      <c r="P12" s="28">
        <v>4349.2</v>
      </c>
      <c r="Q12" s="28">
        <v>4349.2</v>
      </c>
      <c r="R12" s="118">
        <f>(ULB_Data[[#This Row],[Total score (obtained) SS2020]]-ULB_Data[[#This Row],[NA 2020]])/ULB_Data[[#This Row],[NA 2020]]</f>
        <v>0.17481029810298113</v>
      </c>
      <c r="S12" s="118">
        <f>(ULB_Data[[#This Row],[Total score (obtained) SS2021]]-ULB_Data[[#This Row],[NA 2021]])/ULB_Data[[#This Row],[NA 2021]]</f>
        <v>0.47669401544401546</v>
      </c>
      <c r="T12" s="118">
        <f>(ULB_Data[[#This Row],[Total score (obtained) SS2022]]-ULB_Data[[#This Row],[NA 2022]])/ULB_Data[[#This Row],[NA 2022]]</f>
        <v>0.47669401544401546</v>
      </c>
      <c r="U12" s="118">
        <f>(ULB_Data[[#This Row],[Total score (obtained) SS2020]]-ULB_Data[[#This Row],[SA 2020]])/ULB_Data[[#This Row],[SA 2020]]</f>
        <v>-0.21773533834586462</v>
      </c>
      <c r="V12" s="118">
        <f>(ULB_Data[[#This Row],[Total score (obtained) SS2021]]-ULB_Data[[#This Row],[SA 2021]])/ULB_Data[[#This Row],[SA 2021]]</f>
        <v>-3.7221522970421639E-2</v>
      </c>
      <c r="W12" s="118">
        <f>(ULB_Data[[#This Row],[Total score (obtained) SS2022]]-ULB_Data[[#This Row],[SA 2022]])/ULB_Data[[#This Row],[SA 2022]]</f>
        <v>-3.7221522970421639E-2</v>
      </c>
      <c r="X12" s="118">
        <f>(ULB_Data[[#This Row],[Total score (obtained) SS2020]]-ULB_Data[[#This Row],[SA Cat 2020]])/ULB_Data[[#This Row],[SA Cat 2020]]</f>
        <v>-0.15278655418390272</v>
      </c>
      <c r="Y12" s="118">
        <f>(ULB_Data[[#This Row],[Total score (obtained) SS2021]]-ULB_Data[[#This Row],[SA Cat 2021]])/ULB_Data[[#This Row],[SA Cat 2021]]</f>
        <v>4.4875866543728389E-2</v>
      </c>
      <c r="Z12" s="118">
        <f>(ULB_Data[[#This Row],[Total score (obtained) SS2022]]-ULB_Data[[#This Row],[SA Cat 2022]])/ULB_Data[[#This Row],[SA Cat 2022]]</f>
        <v>4.4875866543728389E-2</v>
      </c>
      <c r="AA12" s="118">
        <f>(ULB_Data[[#This Row],[Total score (obtained) SS2021]]-ULB_Data[[#This Row],[SA Cat t.10 2021]])/ULB_Data[[#This Row],[SA Cat t.10 2021]]</f>
        <v>-0.29648900947300649</v>
      </c>
      <c r="AB12" s="118">
        <f>(ULB_Data[[#This Row],[Total score (obtained) SS2022]]-ULB_Data[[#This Row],[SA Cat t.10 2022]])/ULB_Data[[#This Row],[SA Cat t.10 2022]]</f>
        <v>-0.29648900947300649</v>
      </c>
      <c r="AC12" s="122">
        <v>306.24</v>
      </c>
      <c r="AD12" s="122">
        <v>913.6</v>
      </c>
      <c r="AE12" s="122">
        <v>915</v>
      </c>
      <c r="AF12" s="122">
        <v>706.64</v>
      </c>
      <c r="AG12" s="122">
        <v>1509.3</v>
      </c>
      <c r="AH12" s="122">
        <v>1509.3</v>
      </c>
      <c r="AI12" s="122">
        <v>593.21</v>
      </c>
      <c r="AJ12" s="122">
        <v>1412.08</v>
      </c>
      <c r="AK12" s="122">
        <v>1412.08</v>
      </c>
      <c r="AL12" s="122">
        <v>1984.11</v>
      </c>
      <c r="AM12" s="122">
        <v>1984.11</v>
      </c>
      <c r="AN12" s="118">
        <f>(ULB_Data[[#This Row],[SLP- obtained SS2020]]-ULB_Data[[#This Row],[SLP NA 2020]])/ULB_Data[[#This Row],[SLP NA 2020]]</f>
        <v>0.22312565308254959</v>
      </c>
      <c r="AO12" s="118">
        <f>(ULB_Data[[#This Row],[SLP- obtained SS2021]]-ULB_Data[[#This Row],[SLP NA 2021]])/ULB_Data[[#This Row],[SLP NA 2021]]</f>
        <v>0.71985551663747804</v>
      </c>
      <c r="AP12" s="118">
        <f>(ULB_Data[[#This Row],[SLP- obtained SS2022]]-ULB_Data[[#This Row],[SLP NA 2022]])/ULB_Data[[#This Row],[SLP NA 2022]]</f>
        <v>0.71722404371584703</v>
      </c>
      <c r="AQ12" s="118">
        <f>(ULB_Data[[#This Row],[SLP- obtained SS2020]]-ULB_Data[[#This Row],[SLP SA 2020]])/ULB_Data[[#This Row],[SLP SA 2020]]</f>
        <v>-0.46992811049473565</v>
      </c>
      <c r="AR12" s="118">
        <f>(ULB_Data[[#This Row],[SLP- obtained SS2021]]-ULB_Data[[#This Row],[SLP SA 2021]])/ULB_Data[[#This Row],[SLP SA 2021]]</f>
        <v>4.1052143377724795E-2</v>
      </c>
      <c r="AS12" s="118">
        <f>(ULB_Data[[#This Row],[SLP- obtained SS2022]]-ULB_Data[[#This Row],[SLP SA 2022]])/ULB_Data[[#This Row],[SLP SA 2022]]</f>
        <v>4.1052143377724795E-2</v>
      </c>
      <c r="AT12" s="118">
        <f>(ULB_Data[[#This Row],[SLP- obtained SS2020]]-ULB_Data[[#This Row],[SLP SA cat 2020]])/ULB_Data[[#This Row],[SLP SA cat 2020]]</f>
        <v>-0.36857099509448599</v>
      </c>
      <c r="AU12" s="118">
        <f>(ULB_Data[[#This Row],[SLP- obtained SS2021]]-ULB_Data[[#This Row],[SLP SA cat 2021]])/ULB_Data[[#This Row],[SLP SA cat 2021]]</f>
        <v>0.11272732423092181</v>
      </c>
      <c r="AV12" s="118">
        <f>(ULB_Data[[#This Row],[SLP- obtained SS2022]]-ULB_Data[[#This Row],[SLP SA cat 2022]])/ULB_Data[[#This Row],[SLP SA cat 2022]]</f>
        <v>0.11272732423092181</v>
      </c>
      <c r="AW12" s="118">
        <f>(ULB_Data[[#This Row],[SLP- obtained SS2021]]-ULB_Data[[#This Row],[SLP SA cat t.10 2021]])/ULB_Data[[#This Row],[SLP SA cat t.10 2021]]</f>
        <v>-0.2080781811492306</v>
      </c>
      <c r="AX12" s="118">
        <f>(ULB_Data[[#This Row],[SLP- obtained SS2022]]-ULB_Data[[#This Row],[SLP SA cat t.10 2022]])/ULB_Data[[#This Row],[SLP SA cat t.10 2022]]</f>
        <v>-0.2080781811492306</v>
      </c>
      <c r="AY12" s="122">
        <v>232.44</v>
      </c>
      <c r="AZ12" s="122">
        <v>298.10000000000002</v>
      </c>
      <c r="BA12" s="122">
        <v>295</v>
      </c>
      <c r="BB12" s="122">
        <v>421.09</v>
      </c>
      <c r="BC12" s="122">
        <v>522.70000000000005</v>
      </c>
      <c r="BD12" s="122">
        <v>525</v>
      </c>
      <c r="BE12" s="122">
        <v>365.77</v>
      </c>
      <c r="BF12" s="122">
        <v>453.88</v>
      </c>
      <c r="BG12" s="122">
        <v>453.88</v>
      </c>
      <c r="BH12" s="122">
        <v>1100</v>
      </c>
      <c r="BI12" s="122">
        <v>1100</v>
      </c>
      <c r="BJ12" s="118">
        <f>(ULB_Data[[#This Row],[Cert.- obtained SS2020]]-ULB_Data[[#This Row],[NA cert 2020]])/ULB_Data[[#This Row],[NA cert 2020]]</f>
        <v>1.1510927551196009</v>
      </c>
      <c r="BK12" s="118">
        <f>(ULB_Data[[#This Row],[Cert.- obtained SS2021]]-ULB_Data[[#This Row],[NA cert 2021]])/ULB_Data[[#This Row],[NA cert 2021]]</f>
        <v>0.67728950016772882</v>
      </c>
      <c r="BL12" s="118">
        <f>(ULB_Data[[#This Row],[Cert.- obtained SS2022]]-ULB_Data[[#This Row],[NA cert 2022]])/ULB_Data[[#This Row],[NA cert 2022]]</f>
        <v>0.69491525423728817</v>
      </c>
      <c r="BM12" s="118">
        <f>(ULB_Data[[#This Row],[Cert.- obtained SS2020]]-ULB_Data[[#This Row],[SA Cert 2020]])/ULB_Data[[#This Row],[SA Cert 2020]]</f>
        <v>0.187394618727588</v>
      </c>
      <c r="BN12" s="118">
        <f>(ULB_Data[[#This Row],[Cert.- obtained SS2021]]-ULB_Data[[#This Row],[SA cert 2021]])/ULB_Data[[#This Row],[SA cert 2021]]</f>
        <v>-4.3428352783623579E-2</v>
      </c>
      <c r="BO12" s="118">
        <f>(ULB_Data[[#This Row],[Cert.- obtained SS2022]]-ULB_Data[[#This Row],[SA cert 2022]])/ULB_Data[[#This Row],[SA cert 2022]]</f>
        <v>-4.7619047619047616E-2</v>
      </c>
      <c r="BP12" s="118">
        <f>(ULB_Data[[#This Row],[Cert.- obtained SS2020]]-ULB_Data[[#This Row],[SA cert cat 2020]])/ULB_Data[[#This Row],[SA cert cat 2020]]</f>
        <v>0.36697924925499636</v>
      </c>
      <c r="BQ12" s="118">
        <f>(ULB_Data[[#This Row],[Cert.- obtained SS2021]]-ULB_Data[[#This Row],[SA cert cat 2021]])/ULB_Data[[#This Row],[SA cert cat 2021]]</f>
        <v>0.10161276108222439</v>
      </c>
      <c r="BR12" s="118">
        <f>(ULB_Data[[#This Row],[Cert.- obtained SS2022]]-ULB_Data[[#This Row],[SA cert cat 2022]])/ULB_Data[[#This Row],[SA cert cat 2022]]</f>
        <v>0.10161276108222439</v>
      </c>
      <c r="BS12" s="118">
        <f>(ULB_Data[[#This Row],[Cert.- obtained SS2021]]-ULB_Data[[#This Row],[SA cert cat t.10 2021]])/ULB_Data[[#This Row],[SA cert cat t.10 2021]]</f>
        <v>-0.54545454545454541</v>
      </c>
      <c r="BT12" s="118">
        <f>(ULB_Data[[#This Row],[Cert.- obtained SS2022]]-ULB_Data[[#This Row],[SA cert cat t.10 2022]])/ULB_Data[[#This Row],[SA cert cat t.10 2022]]</f>
        <v>-0.54545454545454541</v>
      </c>
      <c r="BU12" s="122">
        <v>855.72</v>
      </c>
      <c r="BV12" s="122">
        <v>860.25</v>
      </c>
      <c r="BW12" s="122">
        <v>865</v>
      </c>
      <c r="BX12" s="122">
        <v>1100</v>
      </c>
      <c r="BY12" s="122">
        <v>1147.0899999999999</v>
      </c>
      <c r="BZ12" s="122">
        <v>1150</v>
      </c>
      <c r="CA12" s="122">
        <v>1056.55</v>
      </c>
      <c r="CB12" s="122">
        <v>1062.31</v>
      </c>
      <c r="CC12" s="122">
        <v>1062.31</v>
      </c>
      <c r="CD12" s="122">
        <v>1484.95</v>
      </c>
      <c r="CE12" s="122">
        <v>1484.95</v>
      </c>
      <c r="CF12" s="118">
        <f>(ULB_Data[[#This Row],[CP- obtained SS2020]]-ULB_Data[[#This Row],[NA CV 2020]])/ULB_Data[[#This Row],[NA CV 2020]]</f>
        <v>0.14694058804281776</v>
      </c>
      <c r="CG12" s="118">
        <f>(ULB_Data[[#This Row],[CV- obtained SS2021]]-ULB_Data[[#This Row],[NA CV 2021]])/ULB_Data[[#This Row],[NA CV 2021]]</f>
        <v>0.1490264458006394</v>
      </c>
      <c r="CH12" s="118">
        <f>(ULB_Data[[#This Row],[CV- obtained SS2022]]-ULB_Data[[#This Row],[NA CV 2022]])/ULB_Data[[#This Row],[NA CV 2022]]</f>
        <v>0.1427167630057804</v>
      </c>
      <c r="CI12" s="118">
        <f>(ULB_Data[[#This Row],[CP- obtained SS2020]]-ULB_Data[[#This Row],[SA CV 2020]])/ULB_Data[[#This Row],[SA CV 2020]]</f>
        <v>-0.10776363636363633</v>
      </c>
      <c r="CJ12" s="118">
        <f>(ULB_Data[[#This Row],[CV- obtained SS2021]]-ULB_Data[[#This Row],[SA CV 2021]])/ULB_Data[[#This Row],[SA CV 2021]]</f>
        <v>-0.13829777959881082</v>
      </c>
      <c r="CK12" s="118">
        <f>(ULB_Data[[#This Row],[CV- obtained SS2022]]-ULB_Data[[#This Row],[SA CV 2022]])/ULB_Data[[#This Row],[SA CV 2022]]</f>
        <v>-0.14047826086956519</v>
      </c>
      <c r="CL12" s="118">
        <f>(ULB_Data[[#This Row],[CP- obtained SS2020]]-ULB_Data[[#This Row],[SA CV  cat 2020]])/ULB_Data[[#This Row],[SA CV  cat 2020]]</f>
        <v>-7.1070938431687963E-2</v>
      </c>
      <c r="CM12" s="118">
        <f>(ULB_Data[[#This Row],[CV- obtained SS2021]]-ULB_Data[[#This Row],[SA CV cat 2021]])/ULB_Data[[#This Row],[SA CV cat 2021]]</f>
        <v>-6.9527727311236742E-2</v>
      </c>
      <c r="CN12" s="118">
        <f>(ULB_Data[[#This Row],[CV- obtained SS2022]]-ULB_Data[[#This Row],[SA CV cat 2022]])/ULB_Data[[#This Row],[SA CV cat 2022]]</f>
        <v>-6.9527727311236742E-2</v>
      </c>
      <c r="CO12" s="118">
        <f>(ULB_Data[[#This Row],[CV- obtained SS2021]]-ULB_Data[[#This Row],[SA CV cat t.10 2021]])/ULB_Data[[#This Row],[SA CV cat t.10 2021]]</f>
        <v>-0.33435469207717433</v>
      </c>
      <c r="CP12" s="118">
        <f>(ULB_Data[[#This Row],[CV- obtained SS2022]]-ULB_Data[[#This Row],[SA CV cat t.10 2022]])/ULB_Data[[#This Row],[SA CV cat t.10 2022]]</f>
        <v>-0.33435469207717433</v>
      </c>
      <c r="CQ12" s="60">
        <v>289</v>
      </c>
      <c r="CR12" s="60">
        <v>142</v>
      </c>
      <c r="CS12" s="27">
        <v>137</v>
      </c>
      <c r="CT12" s="27">
        <v>74</v>
      </c>
      <c r="CU12" s="27">
        <v>137</v>
      </c>
      <c r="CV12" s="27">
        <v>74</v>
      </c>
      <c r="CW12" s="28" t="s">
        <v>414</v>
      </c>
      <c r="CX12" s="27" t="s">
        <v>414</v>
      </c>
      <c r="CY12" s="27" t="s">
        <v>414</v>
      </c>
      <c r="CZ12" s="28" t="s">
        <v>408</v>
      </c>
      <c r="DA12" s="27" t="s">
        <v>408</v>
      </c>
      <c r="DB12" s="27" t="s">
        <v>408</v>
      </c>
      <c r="DC12" s="22">
        <v>374.57</v>
      </c>
      <c r="DD12" s="22">
        <v>1500</v>
      </c>
      <c r="DE12" s="66">
        <v>24.97</v>
      </c>
      <c r="DF12" s="22">
        <v>500</v>
      </c>
      <c r="DG12" s="22">
        <v>1500</v>
      </c>
      <c r="DH12" s="66">
        <v>33.33</v>
      </c>
      <c r="DI12" s="22">
        <v>745</v>
      </c>
      <c r="DJ12" s="22">
        <v>1500</v>
      </c>
      <c r="DK12" s="66">
        <v>49.67</v>
      </c>
      <c r="DL12" s="22">
        <v>981.46</v>
      </c>
      <c r="DM12" s="22">
        <v>1500</v>
      </c>
      <c r="DN12" s="66">
        <v>65.430000000000007</v>
      </c>
      <c r="DO12" s="22">
        <v>2601.0300000000002</v>
      </c>
      <c r="DP12" s="22">
        <v>6000</v>
      </c>
      <c r="DQ12" s="66">
        <v>43.35</v>
      </c>
      <c r="DR12" s="67">
        <v>1571.26</v>
      </c>
      <c r="DS12" s="67">
        <v>2400</v>
      </c>
      <c r="DT12" s="159">
        <f>ULB_Data[[#This Row],[SLP- obtained SS2021]]/ULB_Data[[#This Row],[SLP-max. marks SS2021]]</f>
        <v>0.65469166666666667</v>
      </c>
      <c r="DU12" s="159">
        <f>ULB_Data[[#This Row],[SLP- obtained SS2021]]/ULB_Data[[#This Row],[Total score (obtained) SS2021]]</f>
        <v>0.51353232822718498</v>
      </c>
      <c r="DV12" s="67">
        <v>1571.26</v>
      </c>
      <c r="DW12" s="66">
        <v>2400</v>
      </c>
      <c r="DX12" s="159">
        <f>ULB_Data[[#This Row],[SLP- obtained SS2022]]/ULB_Data[[#This Row],[SLP-max. marks SS2022]]</f>
        <v>0.65469166666666667</v>
      </c>
      <c r="DY12" s="159">
        <f>ULB_Data[[#This Row],[SLP- obtained SS2022]]/ULB_Data[[#This Row],[Total score (obtained) SS2022]]</f>
        <v>0.51353232822718498</v>
      </c>
      <c r="DZ12" s="67">
        <v>988.45</v>
      </c>
      <c r="EA12" s="67">
        <v>1800</v>
      </c>
      <c r="EB12" s="159">
        <f>ULB_Data[[#This Row],[CV- obtained SS2021]]/ULB_Data[[#This Row],[CV-max. marks SS2021]]</f>
        <v>0.54913888888888895</v>
      </c>
      <c r="EC12" s="159">
        <f>ULB_Data[[#This Row],[CV- obtained SS2021]]/ULB_Data[[#This Row],[Total score (obtained) SS2021]]</f>
        <v>0.32305349199760763</v>
      </c>
      <c r="ED12" s="67">
        <v>988.45</v>
      </c>
      <c r="EE12" s="66">
        <v>1800</v>
      </c>
      <c r="EF12" s="159">
        <f>ULB_Data[[#This Row],[CV- obtained SS2022]]/ULB_Data[[#This Row],[CV-max. marks SS2022]]</f>
        <v>0.54913888888888895</v>
      </c>
      <c r="EG12" s="159">
        <f>ULB_Data[[#This Row],[CV- obtained SS2022]]/ULB_Data[[#This Row],[Total score (obtained) SS2022]]</f>
        <v>0.32305349199760763</v>
      </c>
      <c r="EH12" s="67">
        <v>500</v>
      </c>
      <c r="EI12" s="67">
        <v>1800</v>
      </c>
      <c r="EJ12" s="159">
        <f>ULB_Data[[#This Row],[Cert.- obtained SS2021]]/ULB_Data[[#This Row],[Cert.-max. marks SS2021]]</f>
        <v>0.27777777777777779</v>
      </c>
      <c r="EK12" s="159">
        <f>ULB_Data[[#This Row],[Cert.- obtained SS2021]]/ULB_Data[[#This Row],[Total score (obtained) SS2021]]</f>
        <v>0.16341417977520745</v>
      </c>
      <c r="EL12" s="67">
        <v>500</v>
      </c>
      <c r="EM12" s="66">
        <v>1800</v>
      </c>
      <c r="EN12" s="159">
        <f>ULB_Data[[#This Row],[Cert.- obtained SS2022]]/ULB_Data[[#This Row],[Cert.-max. marks SS2022]]</f>
        <v>0.27777777777777779</v>
      </c>
      <c r="EO12" s="159">
        <f>ULB_Data[[#This Row],[Cert.- obtained SS2022]]/ULB_Data[[#This Row],[Total score (obtained) SS2022]]</f>
        <v>0.16341417977520745</v>
      </c>
      <c r="EP12" s="68">
        <v>3059.71</v>
      </c>
      <c r="EQ12" s="26">
        <v>6000</v>
      </c>
      <c r="ER12" s="66">
        <v>51</v>
      </c>
      <c r="ES12" s="68">
        <v>3059.71</v>
      </c>
      <c r="ET12" s="66">
        <v>6000</v>
      </c>
      <c r="EU12" s="128">
        <f>(ULB_Data[[#This Row],[Total score (obtained) SS2022]]/ULB_Data[[#This Row],[Total score (max) SS2022]])*100</f>
        <v>50.99516666666667</v>
      </c>
      <c r="EV12" s="26">
        <v>874.57</v>
      </c>
      <c r="EW12" s="26">
        <v>3000</v>
      </c>
      <c r="EX12" s="66">
        <v>29.15</v>
      </c>
      <c r="EY12" s="26">
        <v>2071.2600000000002</v>
      </c>
      <c r="EZ12" s="26">
        <v>4200</v>
      </c>
      <c r="FA12" s="100">
        <v>49.32</v>
      </c>
      <c r="FB12" s="26">
        <v>2071.2600000000002</v>
      </c>
      <c r="FC12" s="138">
        <v>4200</v>
      </c>
      <c r="FD12" s="140">
        <f>(ULB_Data[[#This Row],[SLP + Cert. (obtained) SS2022]]/ULB_Data[[#This Row],[SLP + Cert. (max.) SS2022]])*100</f>
        <v>49.315714285714293</v>
      </c>
    </row>
    <row r="13" spans="1:160" ht="29.25" thickBot="1">
      <c r="A13" s="104">
        <v>12</v>
      </c>
      <c r="B13" s="65" t="s">
        <v>187</v>
      </c>
      <c r="C13" s="65" t="s">
        <v>93</v>
      </c>
      <c r="D13" s="65" t="s">
        <v>93</v>
      </c>
      <c r="E13" s="25">
        <v>17635</v>
      </c>
      <c r="F13" s="27" t="s">
        <v>411</v>
      </c>
      <c r="G13" s="28">
        <v>2214</v>
      </c>
      <c r="H13" s="28">
        <v>2072</v>
      </c>
      <c r="I13" s="28">
        <v>2072</v>
      </c>
      <c r="J13" s="28">
        <v>3325</v>
      </c>
      <c r="K13" s="28">
        <v>3178</v>
      </c>
      <c r="L13" s="28">
        <v>3178</v>
      </c>
      <c r="M13" s="28">
        <v>3070.1</v>
      </c>
      <c r="N13" s="28">
        <v>2928.3</v>
      </c>
      <c r="O13" s="28">
        <v>2928.3</v>
      </c>
      <c r="P13" s="28">
        <v>4349.2</v>
      </c>
      <c r="Q13" s="28">
        <v>4349.2</v>
      </c>
      <c r="R13" s="118">
        <f>(ULB_Data[[#This Row],[Total score (obtained) SS2020]]-ULB_Data[[#This Row],[NA 2020]])/ULB_Data[[#This Row],[NA 2020]]</f>
        <v>0.24307588075880762</v>
      </c>
      <c r="S13" s="118">
        <f>(ULB_Data[[#This Row],[Total score (obtained) SS2021]]-ULB_Data[[#This Row],[NA 2021]])/ULB_Data[[#This Row],[NA 2021]]</f>
        <v>0.36357625482625477</v>
      </c>
      <c r="T13" s="118">
        <f>(ULB_Data[[#This Row],[Total score (obtained) SS2022]]-ULB_Data[[#This Row],[NA 2022]])/ULB_Data[[#This Row],[NA 2022]]</f>
        <v>0.36357625482625477</v>
      </c>
      <c r="U13" s="118">
        <f>(ULB_Data[[#This Row],[Total score (obtained) SS2020]]-ULB_Data[[#This Row],[SA 2020]])/ULB_Data[[#This Row],[SA 2020]]</f>
        <v>-0.17227969924812028</v>
      </c>
      <c r="V13" s="118">
        <f>(ULB_Data[[#This Row],[Total score (obtained) SS2021]]-ULB_Data[[#This Row],[SA 2021]])/ULB_Data[[#This Row],[SA 2021]]</f>
        <v>-0.11097230962869732</v>
      </c>
      <c r="W13" s="118">
        <f>(ULB_Data[[#This Row],[Total score (obtained) SS2022]]-ULB_Data[[#This Row],[SA 2022]])/ULB_Data[[#This Row],[SA 2022]]</f>
        <v>-0.11097230962869732</v>
      </c>
      <c r="X13" s="118">
        <f>(ULB_Data[[#This Row],[Total score (obtained) SS2020]]-ULB_Data[[#This Row],[SA Cat 2020]])/ULB_Data[[#This Row],[SA Cat 2020]]</f>
        <v>-0.10355688739780458</v>
      </c>
      <c r="Y13" s="118">
        <f>(ULB_Data[[#This Row],[Total score (obtained) SS2021]]-ULB_Data[[#This Row],[SA Cat 2021]])/ULB_Data[[#This Row],[SA Cat 2021]]</f>
        <v>-3.5163746883857615E-2</v>
      </c>
      <c r="Z13" s="118">
        <f>(ULB_Data[[#This Row],[Total score (obtained) SS2022]]-ULB_Data[[#This Row],[SA Cat 2022]])/ULB_Data[[#This Row],[SA Cat 2022]]</f>
        <v>-3.5163746883857615E-2</v>
      </c>
      <c r="AA13" s="118">
        <f>(ULB_Data[[#This Row],[Total score (obtained) SS2021]]-ULB_Data[[#This Row],[SA Cat t.10 2021]])/ULB_Data[[#This Row],[SA Cat t.10 2021]]</f>
        <v>-0.35037938011588338</v>
      </c>
      <c r="AB13" s="118">
        <f>(ULB_Data[[#This Row],[Total score (obtained) SS2022]]-ULB_Data[[#This Row],[SA Cat t.10 2022]])/ULB_Data[[#This Row],[SA Cat t.10 2022]]</f>
        <v>-0.35037938011588338</v>
      </c>
      <c r="AC13" s="122">
        <v>306.24</v>
      </c>
      <c r="AD13" s="122">
        <v>913.6</v>
      </c>
      <c r="AE13" s="122">
        <v>915</v>
      </c>
      <c r="AF13" s="122">
        <v>706.64</v>
      </c>
      <c r="AG13" s="122">
        <v>1509.3</v>
      </c>
      <c r="AH13" s="122">
        <v>1509.3</v>
      </c>
      <c r="AI13" s="122">
        <v>593.21</v>
      </c>
      <c r="AJ13" s="122">
        <v>1412.08</v>
      </c>
      <c r="AK13" s="122">
        <v>1412.08</v>
      </c>
      <c r="AL13" s="122">
        <v>1984.11</v>
      </c>
      <c r="AM13" s="122">
        <v>1984.11</v>
      </c>
      <c r="AN13" s="118">
        <f>(ULB_Data[[#This Row],[SLP- obtained SS2020]]-ULB_Data[[#This Row],[SLP NA 2020]])/ULB_Data[[#This Row],[SLP NA 2020]]</f>
        <v>1.0961010971786833</v>
      </c>
      <c r="AO13" s="118">
        <f>(ULB_Data[[#This Row],[SLP- obtained SS2021]]-ULB_Data[[#This Row],[SLP NA 2021]])/ULB_Data[[#This Row],[SLP NA 2021]]</f>
        <v>0.45576838879159365</v>
      </c>
      <c r="AP13" s="118">
        <f>(ULB_Data[[#This Row],[SLP- obtained SS2022]]-ULB_Data[[#This Row],[SLP NA 2022]])/ULB_Data[[#This Row],[SLP NA 2022]]</f>
        <v>0.45354098360655737</v>
      </c>
      <c r="AQ13" s="118">
        <f>(ULB_Data[[#This Row],[SLP- obtained SS2020]]-ULB_Data[[#This Row],[SLP SA 2020]])/ULB_Data[[#This Row],[SLP SA 2020]]</f>
        <v>-9.1602513302388791E-2</v>
      </c>
      <c r="AR13" s="118">
        <f>(ULB_Data[[#This Row],[SLP- obtained SS2021]]-ULB_Data[[#This Row],[SLP SA 2021]])/ULB_Data[[#This Row],[SLP SA 2021]]</f>
        <v>-0.11880341880341877</v>
      </c>
      <c r="AS13" s="118">
        <f>(ULB_Data[[#This Row],[SLP- obtained SS2022]]-ULB_Data[[#This Row],[SLP SA 2022]])/ULB_Data[[#This Row],[SLP SA 2022]]</f>
        <v>-0.11880341880341877</v>
      </c>
      <c r="AT13" s="118">
        <f>(ULB_Data[[#This Row],[SLP- obtained SS2020]]-ULB_Data[[#This Row],[SLP SA cat 2020]])/ULB_Data[[#This Row],[SLP SA cat 2020]]</f>
        <v>8.2095716525345031E-2</v>
      </c>
      <c r="AU13" s="118">
        <f>(ULB_Data[[#This Row],[SLP- obtained SS2021]]-ULB_Data[[#This Row],[SLP SA cat 2021]])/ULB_Data[[#This Row],[SLP SA cat 2021]]</f>
        <v>-5.8134100050988555E-2</v>
      </c>
      <c r="AV13" s="118">
        <f>(ULB_Data[[#This Row],[SLP- obtained SS2022]]-ULB_Data[[#This Row],[SLP SA cat 2022]])/ULB_Data[[#This Row],[SLP SA cat 2022]]</f>
        <v>-5.8134100050988555E-2</v>
      </c>
      <c r="AW13" s="118">
        <f>(ULB_Data[[#This Row],[SLP- obtained SS2021]]-ULB_Data[[#This Row],[SLP SA cat t.10 2021]])/ULB_Data[[#This Row],[SLP SA cat t.10 2021]]</f>
        <v>-0.32967930205482554</v>
      </c>
      <c r="AX13" s="118">
        <f>(ULB_Data[[#This Row],[SLP- obtained SS2022]]-ULB_Data[[#This Row],[SLP SA cat t.10 2022]])/ULB_Data[[#This Row],[SLP SA cat t.10 2022]]</f>
        <v>-0.32967930205482554</v>
      </c>
      <c r="AY13" s="122">
        <v>232.44</v>
      </c>
      <c r="AZ13" s="122">
        <v>298.10000000000002</v>
      </c>
      <c r="BA13" s="122">
        <v>295</v>
      </c>
      <c r="BB13" s="122">
        <v>421.09</v>
      </c>
      <c r="BC13" s="122">
        <v>522.70000000000005</v>
      </c>
      <c r="BD13" s="122">
        <v>525</v>
      </c>
      <c r="BE13" s="122">
        <v>365.77</v>
      </c>
      <c r="BF13" s="122">
        <v>453.88</v>
      </c>
      <c r="BG13" s="122">
        <v>453.88</v>
      </c>
      <c r="BH13" s="122">
        <v>1100</v>
      </c>
      <c r="BI13" s="122">
        <v>1100</v>
      </c>
      <c r="BJ13" s="118">
        <f>(ULB_Data[[#This Row],[Cert.- obtained SS2020]]-ULB_Data[[#This Row],[NA cert 2020]])/ULB_Data[[#This Row],[NA cert 2020]]</f>
        <v>0.29065565307176044</v>
      </c>
      <c r="BK13" s="118">
        <f>(ULB_Data[[#This Row],[Cert.- obtained SS2021]]-ULB_Data[[#This Row],[NA cert 2021]])/ULB_Data[[#This Row],[NA cert 2021]]</f>
        <v>6.3737001006372931E-3</v>
      </c>
      <c r="BL13" s="118">
        <f>(ULB_Data[[#This Row],[Cert.- obtained SS2022]]-ULB_Data[[#This Row],[NA cert 2022]])/ULB_Data[[#This Row],[NA cert 2022]]</f>
        <v>1.6949152542372881E-2</v>
      </c>
      <c r="BM13" s="118">
        <f>(ULB_Data[[#This Row],[Cert.- obtained SS2020]]-ULB_Data[[#This Row],[SA Cert 2020]])/ULB_Data[[#This Row],[SA Cert 2020]]</f>
        <v>-0.2875632287634472</v>
      </c>
      <c r="BN13" s="118">
        <f>(ULB_Data[[#This Row],[Cert.- obtained SS2021]]-ULB_Data[[#This Row],[SA cert 2021]])/ULB_Data[[#This Row],[SA cert 2021]]</f>
        <v>-0.42605701167017412</v>
      </c>
      <c r="BO13" s="118">
        <f>(ULB_Data[[#This Row],[Cert.- obtained SS2022]]-ULB_Data[[#This Row],[SA cert 2022]])/ULB_Data[[#This Row],[SA cert 2022]]</f>
        <v>-0.42857142857142855</v>
      </c>
      <c r="BP13" s="118">
        <f>(ULB_Data[[#This Row],[Cert.- obtained SS2020]]-ULB_Data[[#This Row],[SA cert cat 2020]])/ULB_Data[[#This Row],[SA cert cat 2020]]</f>
        <v>-0.17981245044700217</v>
      </c>
      <c r="BQ13" s="118">
        <f>(ULB_Data[[#This Row],[Cert.- obtained SS2021]]-ULB_Data[[#This Row],[SA cert cat 2021]])/ULB_Data[[#This Row],[SA cert cat 2021]]</f>
        <v>-0.33903234335066534</v>
      </c>
      <c r="BR13" s="118">
        <f>(ULB_Data[[#This Row],[Cert.- obtained SS2022]]-ULB_Data[[#This Row],[SA cert cat 2022]])/ULB_Data[[#This Row],[SA cert cat 2022]]</f>
        <v>-0.33903234335066534</v>
      </c>
      <c r="BS13" s="118">
        <f>(ULB_Data[[#This Row],[Cert.- obtained SS2021]]-ULB_Data[[#This Row],[SA cert cat t.10 2021]])/ULB_Data[[#This Row],[SA cert cat t.10 2021]]</f>
        <v>-0.72727272727272729</v>
      </c>
      <c r="BT13" s="118">
        <f>(ULB_Data[[#This Row],[Cert.- obtained SS2022]]-ULB_Data[[#This Row],[SA cert cat t.10 2022]])/ULB_Data[[#This Row],[SA cert cat t.10 2022]]</f>
        <v>-0.72727272727272729</v>
      </c>
      <c r="BU13" s="122">
        <v>855.72</v>
      </c>
      <c r="BV13" s="122">
        <v>860.25</v>
      </c>
      <c r="BW13" s="122">
        <v>865</v>
      </c>
      <c r="BX13" s="122">
        <v>1100</v>
      </c>
      <c r="BY13" s="122">
        <v>1147.0899999999999</v>
      </c>
      <c r="BZ13" s="122">
        <v>1150</v>
      </c>
      <c r="CA13" s="122">
        <v>1056.55</v>
      </c>
      <c r="CB13" s="122">
        <v>1062.31</v>
      </c>
      <c r="CC13" s="122">
        <v>1062.31</v>
      </c>
      <c r="CD13" s="122">
        <v>1484.95</v>
      </c>
      <c r="CE13" s="122">
        <v>1484.95</v>
      </c>
      <c r="CF13" s="118">
        <f>(ULB_Data[[#This Row],[CP- obtained SS2020]]-ULB_Data[[#This Row],[NA CV 2020]])/ULB_Data[[#This Row],[NA CV 2020]]</f>
        <v>0.34288084887580056</v>
      </c>
      <c r="CG13" s="118">
        <f>(ULB_Data[[#This Row],[CV- obtained SS2021]]-ULB_Data[[#This Row],[NA CV 2021]])/ULB_Data[[#This Row],[NA CV 2021]]</f>
        <v>0.38952630049404235</v>
      </c>
      <c r="CH13" s="118">
        <f>(ULB_Data[[#This Row],[CV- obtained SS2022]]-ULB_Data[[#This Row],[NA CV 2022]])/ULB_Data[[#This Row],[NA CV 2022]]</f>
        <v>0.38189595375722535</v>
      </c>
      <c r="CI13" s="118">
        <f>(ULB_Data[[#This Row],[CP- obtained SS2020]]-ULB_Data[[#This Row],[SA CV 2020]])/ULB_Data[[#This Row],[SA CV 2020]]</f>
        <v>4.4663636363636461E-2</v>
      </c>
      <c r="CJ13" s="118">
        <f>(ULB_Data[[#This Row],[CV- obtained SS2021]]-ULB_Data[[#This Row],[SA CV 2021]])/ULB_Data[[#This Row],[SA CV 2021]]</f>
        <v>4.2062959314439152E-2</v>
      </c>
      <c r="CK13" s="118">
        <f>(ULB_Data[[#This Row],[CV- obtained SS2022]]-ULB_Data[[#This Row],[SA CV 2022]])/ULB_Data[[#This Row],[SA CV 2022]]</f>
        <v>3.9426086956521667E-2</v>
      </c>
      <c r="CL13" s="118">
        <f>(ULB_Data[[#This Row],[CP- obtained SS2020]]-ULB_Data[[#This Row],[SA CV  cat 2020]])/ULB_Data[[#This Row],[SA CV  cat 2020]]</f>
        <v>8.7624816620131704E-2</v>
      </c>
      <c r="CM13" s="118">
        <f>(ULB_Data[[#This Row],[CV- obtained SS2021]]-ULB_Data[[#This Row],[SA CV cat 2021]])/ULB_Data[[#This Row],[SA CV cat 2021]]</f>
        <v>0.12522709943425175</v>
      </c>
      <c r="CN13" s="118">
        <f>(ULB_Data[[#This Row],[CV- obtained SS2022]]-ULB_Data[[#This Row],[SA CV cat 2022]])/ULB_Data[[#This Row],[SA CV cat 2022]]</f>
        <v>0.12522709943425175</v>
      </c>
      <c r="CO13" s="118">
        <f>(ULB_Data[[#This Row],[CV- obtained SS2021]]-ULB_Data[[#This Row],[SA CV cat t.10 2021]])/ULB_Data[[#This Row],[SA CV cat t.10 2021]]</f>
        <v>-0.19503013569480462</v>
      </c>
      <c r="CP13" s="118">
        <f>(ULB_Data[[#This Row],[CV- obtained SS2022]]-ULB_Data[[#This Row],[SA CV cat t.10 2022]])/ULB_Data[[#This Row],[SA CV cat t.10 2022]]</f>
        <v>-0.19503013569480462</v>
      </c>
      <c r="CQ13" s="60">
        <v>243</v>
      </c>
      <c r="CR13" s="60">
        <v>128</v>
      </c>
      <c r="CS13" s="27">
        <v>208</v>
      </c>
      <c r="CT13" s="27">
        <v>102</v>
      </c>
      <c r="CU13" s="27">
        <v>208</v>
      </c>
      <c r="CV13" s="27">
        <v>102</v>
      </c>
      <c r="CW13" s="28" t="s">
        <v>414</v>
      </c>
      <c r="CX13" s="28" t="s">
        <v>414</v>
      </c>
      <c r="CY13" s="28" t="s">
        <v>414</v>
      </c>
      <c r="CZ13" s="28" t="s">
        <v>405</v>
      </c>
      <c r="DA13" s="27" t="s">
        <v>405</v>
      </c>
      <c r="DB13" s="27" t="s">
        <v>405</v>
      </c>
      <c r="DC13" s="22">
        <v>641.91</v>
      </c>
      <c r="DD13" s="22">
        <v>1500</v>
      </c>
      <c r="DE13" s="66">
        <v>42.79</v>
      </c>
      <c r="DF13" s="22">
        <v>300</v>
      </c>
      <c r="DG13" s="22">
        <v>1500</v>
      </c>
      <c r="DH13" s="66">
        <v>20</v>
      </c>
      <c r="DI13" s="22">
        <v>661.14</v>
      </c>
      <c r="DJ13" s="22">
        <v>1500</v>
      </c>
      <c r="DK13" s="66">
        <v>44.08</v>
      </c>
      <c r="DL13" s="22">
        <v>1149.1300000000001</v>
      </c>
      <c r="DM13" s="22">
        <v>1500</v>
      </c>
      <c r="DN13" s="66">
        <v>76.61</v>
      </c>
      <c r="DO13" s="22">
        <v>2752.17</v>
      </c>
      <c r="DP13" s="22">
        <v>6000</v>
      </c>
      <c r="DQ13" s="66">
        <v>45.87</v>
      </c>
      <c r="DR13" s="67">
        <v>1329.99</v>
      </c>
      <c r="DS13" s="67">
        <v>2400</v>
      </c>
      <c r="DT13" s="159">
        <f>ULB_Data[[#This Row],[SLP- obtained SS2021]]/ULB_Data[[#This Row],[SLP-max. marks SS2021]]</f>
        <v>0.5541625</v>
      </c>
      <c r="DU13" s="159">
        <f>ULB_Data[[#This Row],[SLP- obtained SS2021]]/ULB_Data[[#This Row],[Total score (obtained) SS2021]]</f>
        <v>0.47073793149826748</v>
      </c>
      <c r="DV13" s="67">
        <v>1329.99</v>
      </c>
      <c r="DW13" s="66">
        <v>2400</v>
      </c>
      <c r="DX13" s="159">
        <f>ULB_Data[[#This Row],[SLP- obtained SS2022]]/ULB_Data[[#This Row],[SLP-max. marks SS2022]]</f>
        <v>0.5541625</v>
      </c>
      <c r="DY13" s="159">
        <f>ULB_Data[[#This Row],[SLP- obtained SS2022]]/ULB_Data[[#This Row],[Total score (obtained) SS2022]]</f>
        <v>0.47073793149826748</v>
      </c>
      <c r="DZ13" s="67">
        <v>1195.3399999999999</v>
      </c>
      <c r="EA13" s="67">
        <v>1800</v>
      </c>
      <c r="EB13" s="159">
        <f>ULB_Data[[#This Row],[CV- obtained SS2021]]/ULB_Data[[#This Row],[CV-max. marks SS2021]]</f>
        <v>0.66407777777777777</v>
      </c>
      <c r="EC13" s="159">
        <f>ULB_Data[[#This Row],[CV- obtained SS2021]]/ULB_Data[[#This Row],[Total score (obtained) SS2021]]</f>
        <v>0.42307978183079498</v>
      </c>
      <c r="ED13" s="67">
        <v>1195.3399999999999</v>
      </c>
      <c r="EE13" s="66">
        <v>1800</v>
      </c>
      <c r="EF13" s="159">
        <f>ULB_Data[[#This Row],[CV- obtained SS2022]]/ULB_Data[[#This Row],[CV-max. marks SS2022]]</f>
        <v>0.66407777777777777</v>
      </c>
      <c r="EG13" s="159">
        <f>ULB_Data[[#This Row],[CV- obtained SS2022]]/ULB_Data[[#This Row],[Total score (obtained) SS2022]]</f>
        <v>0.42307978183079498</v>
      </c>
      <c r="EH13" s="67">
        <v>300</v>
      </c>
      <c r="EI13" s="67">
        <v>1800</v>
      </c>
      <c r="EJ13" s="159">
        <f>ULB_Data[[#This Row],[Cert.- obtained SS2021]]/ULB_Data[[#This Row],[Cert.-max. marks SS2021]]</f>
        <v>0.16666666666666666</v>
      </c>
      <c r="EK13" s="159">
        <f>ULB_Data[[#This Row],[Cert.- obtained SS2021]]/ULB_Data[[#This Row],[Total score (obtained) SS2021]]</f>
        <v>0.10618228667093756</v>
      </c>
      <c r="EL13" s="67">
        <v>300</v>
      </c>
      <c r="EM13" s="66">
        <v>1800</v>
      </c>
      <c r="EN13" s="159">
        <f>ULB_Data[[#This Row],[Cert.- obtained SS2022]]/ULB_Data[[#This Row],[Cert.-max. marks SS2022]]</f>
        <v>0.16666666666666666</v>
      </c>
      <c r="EO13" s="159">
        <f>ULB_Data[[#This Row],[Cert.- obtained SS2022]]/ULB_Data[[#This Row],[Total score (obtained) SS2022]]</f>
        <v>0.10618228667093756</v>
      </c>
      <c r="EP13" s="68">
        <v>2825.33</v>
      </c>
      <c r="EQ13" s="26">
        <v>6000</v>
      </c>
      <c r="ER13" s="66">
        <v>47.09</v>
      </c>
      <c r="ES13" s="68">
        <v>2825.33</v>
      </c>
      <c r="ET13" s="66">
        <v>6000</v>
      </c>
      <c r="EU13" s="128">
        <f>(ULB_Data[[#This Row],[Total score (obtained) SS2022]]/ULB_Data[[#This Row],[Total score (max) SS2022]])*100</f>
        <v>47.088833333333326</v>
      </c>
      <c r="EV13" s="26">
        <v>941.91</v>
      </c>
      <c r="EW13" s="26">
        <v>3000</v>
      </c>
      <c r="EX13" s="66">
        <v>31.4</v>
      </c>
      <c r="EY13" s="26">
        <v>1629.99</v>
      </c>
      <c r="EZ13" s="26">
        <v>4200</v>
      </c>
      <c r="FA13" s="100">
        <v>38.81</v>
      </c>
      <c r="FB13" s="26">
        <v>1629.99</v>
      </c>
      <c r="FC13" s="138">
        <v>4200</v>
      </c>
      <c r="FD13" s="140">
        <f>(ULB_Data[[#This Row],[SLP + Cert. (obtained) SS2022]]/ULB_Data[[#This Row],[SLP + Cert. (max.) SS2022]])*100</f>
        <v>38.809285714285714</v>
      </c>
    </row>
    <row r="14" spans="1:160" ht="29.25" thickBot="1">
      <c r="A14" s="104">
        <v>13</v>
      </c>
      <c r="B14" s="65" t="s">
        <v>177</v>
      </c>
      <c r="C14" s="65" t="s">
        <v>93</v>
      </c>
      <c r="D14" s="65" t="s">
        <v>93</v>
      </c>
      <c r="E14" s="25">
        <v>21731</v>
      </c>
      <c r="F14" s="27" t="s">
        <v>411</v>
      </c>
      <c r="G14" s="28">
        <v>2214</v>
      </c>
      <c r="H14" s="28">
        <v>2072</v>
      </c>
      <c r="I14" s="28">
        <v>2072</v>
      </c>
      <c r="J14" s="28">
        <v>3325</v>
      </c>
      <c r="K14" s="28">
        <v>3178</v>
      </c>
      <c r="L14" s="28">
        <v>3178</v>
      </c>
      <c r="M14" s="28">
        <v>3070.1</v>
      </c>
      <c r="N14" s="28">
        <v>2928.3</v>
      </c>
      <c r="O14" s="28">
        <v>2928.3</v>
      </c>
      <c r="P14" s="28">
        <v>4349.2</v>
      </c>
      <c r="Q14" s="28">
        <v>4349.2</v>
      </c>
      <c r="R14" s="118">
        <f>(ULB_Data[[#This Row],[Total score (obtained) SS2020]]-ULB_Data[[#This Row],[NA 2020]])/ULB_Data[[#This Row],[NA 2020]]</f>
        <v>0.48602077687443551</v>
      </c>
      <c r="S14" s="118">
        <f>(ULB_Data[[#This Row],[Total score (obtained) SS2021]]-ULB_Data[[#This Row],[NA 2021]])/ULB_Data[[#This Row],[NA 2021]]</f>
        <v>0.36049710424710418</v>
      </c>
      <c r="T14" s="118">
        <f>(ULB_Data[[#This Row],[Total score (obtained) SS2022]]-ULB_Data[[#This Row],[NA 2022]])/ULB_Data[[#This Row],[NA 2022]]</f>
        <v>0.36049710424710418</v>
      </c>
      <c r="U14" s="118">
        <f>(ULB_Data[[#This Row],[Total score (obtained) SS2020]]-ULB_Data[[#This Row],[SA 2020]])/ULB_Data[[#This Row],[SA 2020]]</f>
        <v>-1.0511278195488668E-2</v>
      </c>
      <c r="V14" s="118">
        <f>(ULB_Data[[#This Row],[Total score (obtained) SS2021]]-ULB_Data[[#This Row],[SA 2021]])/ULB_Data[[#This Row],[SA 2021]]</f>
        <v>-0.11297986154814355</v>
      </c>
      <c r="W14" s="118">
        <f>(ULB_Data[[#This Row],[Total score (obtained) SS2022]]-ULB_Data[[#This Row],[SA 2022]])/ULB_Data[[#This Row],[SA 2022]]</f>
        <v>-0.11297986154814355</v>
      </c>
      <c r="X14" s="118">
        <f>(ULB_Data[[#This Row],[Total score (obtained) SS2020]]-ULB_Data[[#This Row],[SA Cat 2020]])/ULB_Data[[#This Row],[SA Cat 2020]]</f>
        <v>7.1642617504315914E-2</v>
      </c>
      <c r="Y14" s="118">
        <f>(ULB_Data[[#This Row],[Total score (obtained) SS2021]]-ULB_Data[[#This Row],[SA Cat 2021]])/ULB_Data[[#This Row],[SA Cat 2021]]</f>
        <v>-3.7342485401086076E-2</v>
      </c>
      <c r="Z14" s="118">
        <f>(ULB_Data[[#This Row],[Total score (obtained) SS2022]]-ULB_Data[[#This Row],[SA Cat 2022]])/ULB_Data[[#This Row],[SA Cat 2022]]</f>
        <v>-3.7342485401086076E-2</v>
      </c>
      <c r="AA14" s="118">
        <f>(ULB_Data[[#This Row],[Total score (obtained) SS2021]]-ULB_Data[[#This Row],[SA Cat t.10 2021]])/ULB_Data[[#This Row],[SA Cat t.10 2021]]</f>
        <v>-0.35184631656396581</v>
      </c>
      <c r="AB14" s="118">
        <f>(ULB_Data[[#This Row],[Total score (obtained) SS2022]]-ULB_Data[[#This Row],[SA Cat t.10 2022]])/ULB_Data[[#This Row],[SA Cat t.10 2022]]</f>
        <v>-0.35184631656396581</v>
      </c>
      <c r="AC14" s="122">
        <v>306.24</v>
      </c>
      <c r="AD14" s="122">
        <v>913.6</v>
      </c>
      <c r="AE14" s="122">
        <v>915</v>
      </c>
      <c r="AF14" s="122">
        <v>706.64</v>
      </c>
      <c r="AG14" s="122">
        <v>1509.3</v>
      </c>
      <c r="AH14" s="122">
        <v>1509.3</v>
      </c>
      <c r="AI14" s="122">
        <v>593.21</v>
      </c>
      <c r="AJ14" s="122">
        <v>1412.08</v>
      </c>
      <c r="AK14" s="122">
        <v>1412.08</v>
      </c>
      <c r="AL14" s="122">
        <v>1984.11</v>
      </c>
      <c r="AM14" s="122">
        <v>1984.11</v>
      </c>
      <c r="AN14" s="118">
        <f>(ULB_Data[[#This Row],[SLP- obtained SS2020]]-ULB_Data[[#This Row],[SLP NA 2020]])/ULB_Data[[#This Row],[SLP NA 2020]]</f>
        <v>0.95784352142110774</v>
      </c>
      <c r="AO14" s="118">
        <f>(ULB_Data[[#This Row],[SLP- obtained SS2021]]-ULB_Data[[#This Row],[SLP NA 2021]])/ULB_Data[[#This Row],[SLP NA 2021]]</f>
        <v>0.55907399299474592</v>
      </c>
      <c r="AP14" s="118">
        <f>(ULB_Data[[#This Row],[SLP- obtained SS2022]]-ULB_Data[[#This Row],[SLP NA 2022]])/ULB_Data[[#This Row],[SLP NA 2022]]</f>
        <v>0.55668852459016382</v>
      </c>
      <c r="AQ14" s="118">
        <f>(ULB_Data[[#This Row],[SLP- obtained SS2020]]-ULB_Data[[#This Row],[SLP SA 2020]])/ULB_Data[[#This Row],[SLP SA 2020]]</f>
        <v>-0.15151986867428952</v>
      </c>
      <c r="AR14" s="118">
        <f>(ULB_Data[[#This Row],[SLP- obtained SS2021]]-ULB_Data[[#This Row],[SLP SA 2021]])/ULB_Data[[#This Row],[SLP SA 2021]]</f>
        <v>-5.6271119061816782E-2</v>
      </c>
      <c r="AS14" s="118">
        <f>(ULB_Data[[#This Row],[SLP- obtained SS2022]]-ULB_Data[[#This Row],[SLP SA 2022]])/ULB_Data[[#This Row],[SLP SA 2022]]</f>
        <v>-5.6271119061816782E-2</v>
      </c>
      <c r="AT14" s="118">
        <f>(ULB_Data[[#This Row],[SLP- obtained SS2020]]-ULB_Data[[#This Row],[SLP SA cat 2020]])/ULB_Data[[#This Row],[SLP SA cat 2020]]</f>
        <v>1.0721329714603619E-2</v>
      </c>
      <c r="AU14" s="118">
        <f>(ULB_Data[[#This Row],[SLP- obtained SS2021]]-ULB_Data[[#This Row],[SLP SA cat 2021]])/ULB_Data[[#This Row],[SLP SA cat 2021]]</f>
        <v>8.7034728910543053E-3</v>
      </c>
      <c r="AV14" s="118">
        <f>(ULB_Data[[#This Row],[SLP- obtained SS2022]]-ULB_Data[[#This Row],[SLP SA cat 2022]])/ULB_Data[[#This Row],[SLP SA cat 2022]]</f>
        <v>8.7034728910543053E-3</v>
      </c>
      <c r="AW14" s="118">
        <f>(ULB_Data[[#This Row],[SLP- obtained SS2021]]-ULB_Data[[#This Row],[SLP SA cat t.10 2021]])/ULB_Data[[#This Row],[SLP SA cat t.10 2021]]</f>
        <v>-0.28211137487336896</v>
      </c>
      <c r="AX14" s="118">
        <f>(ULB_Data[[#This Row],[SLP- obtained SS2022]]-ULB_Data[[#This Row],[SLP SA cat t.10 2022]])/ULB_Data[[#This Row],[SLP SA cat t.10 2022]]</f>
        <v>-0.28211137487336896</v>
      </c>
      <c r="AY14" s="122">
        <v>232.44</v>
      </c>
      <c r="AZ14" s="122">
        <v>298.10000000000002</v>
      </c>
      <c r="BA14" s="122">
        <v>295</v>
      </c>
      <c r="BB14" s="122">
        <v>421.09</v>
      </c>
      <c r="BC14" s="122">
        <v>522.70000000000005</v>
      </c>
      <c r="BD14" s="122">
        <v>525</v>
      </c>
      <c r="BE14" s="122">
        <v>365.77</v>
      </c>
      <c r="BF14" s="122">
        <v>453.88</v>
      </c>
      <c r="BG14" s="122">
        <v>453.88</v>
      </c>
      <c r="BH14" s="122">
        <v>1100</v>
      </c>
      <c r="BI14" s="122">
        <v>1100</v>
      </c>
      <c r="BJ14" s="118">
        <f>(ULB_Data[[#This Row],[Cert.- obtained SS2020]]-ULB_Data[[#This Row],[NA cert 2020]])/ULB_Data[[#This Row],[NA cert 2020]]</f>
        <v>0.29065565307176044</v>
      </c>
      <c r="BK14" s="118">
        <f>(ULB_Data[[#This Row],[Cert.- obtained SS2021]]-ULB_Data[[#This Row],[NA cert 2021]])/ULB_Data[[#This Row],[NA cert 2021]]</f>
        <v>0.67728950016772882</v>
      </c>
      <c r="BL14" s="118">
        <f>(ULB_Data[[#This Row],[Cert.- obtained SS2022]]-ULB_Data[[#This Row],[NA cert 2022]])/ULB_Data[[#This Row],[NA cert 2022]]</f>
        <v>0.69491525423728817</v>
      </c>
      <c r="BM14" s="118">
        <f>(ULB_Data[[#This Row],[Cert.- obtained SS2020]]-ULB_Data[[#This Row],[SA Cert 2020]])/ULB_Data[[#This Row],[SA Cert 2020]]</f>
        <v>-0.2875632287634472</v>
      </c>
      <c r="BN14" s="118">
        <f>(ULB_Data[[#This Row],[Cert.- obtained SS2021]]-ULB_Data[[#This Row],[SA cert 2021]])/ULB_Data[[#This Row],[SA cert 2021]]</f>
        <v>-4.3428352783623579E-2</v>
      </c>
      <c r="BO14" s="118">
        <f>(ULB_Data[[#This Row],[Cert.- obtained SS2022]]-ULB_Data[[#This Row],[SA cert 2022]])/ULB_Data[[#This Row],[SA cert 2022]]</f>
        <v>-4.7619047619047616E-2</v>
      </c>
      <c r="BP14" s="118">
        <f>(ULB_Data[[#This Row],[Cert.- obtained SS2020]]-ULB_Data[[#This Row],[SA cert cat 2020]])/ULB_Data[[#This Row],[SA cert cat 2020]]</f>
        <v>-0.17981245044700217</v>
      </c>
      <c r="BQ14" s="118">
        <f>(ULB_Data[[#This Row],[Cert.- obtained SS2021]]-ULB_Data[[#This Row],[SA cert cat 2021]])/ULB_Data[[#This Row],[SA cert cat 2021]]</f>
        <v>0.10161276108222439</v>
      </c>
      <c r="BR14" s="118">
        <f>(ULB_Data[[#This Row],[Cert.- obtained SS2022]]-ULB_Data[[#This Row],[SA cert cat 2022]])/ULB_Data[[#This Row],[SA cert cat 2022]]</f>
        <v>0.10161276108222439</v>
      </c>
      <c r="BS14" s="118">
        <f>(ULB_Data[[#This Row],[Cert.- obtained SS2021]]-ULB_Data[[#This Row],[SA cert cat t.10 2021]])/ULB_Data[[#This Row],[SA cert cat t.10 2021]]</f>
        <v>-0.54545454545454541</v>
      </c>
      <c r="BT14" s="118">
        <f>(ULB_Data[[#This Row],[Cert.- obtained SS2022]]-ULB_Data[[#This Row],[SA cert cat t.10 2022]])/ULB_Data[[#This Row],[SA cert cat t.10 2022]]</f>
        <v>-0.54545454545454541</v>
      </c>
      <c r="BU14" s="122">
        <v>855.72</v>
      </c>
      <c r="BV14" s="122">
        <v>860.25</v>
      </c>
      <c r="BW14" s="122">
        <v>865</v>
      </c>
      <c r="BX14" s="122">
        <v>1100</v>
      </c>
      <c r="BY14" s="122">
        <v>1147.0899999999999</v>
      </c>
      <c r="BZ14" s="122">
        <v>1150</v>
      </c>
      <c r="CA14" s="122">
        <v>1056.55</v>
      </c>
      <c r="CB14" s="122">
        <v>1062.31</v>
      </c>
      <c r="CC14" s="122">
        <v>1062.31</v>
      </c>
      <c r="CD14" s="122">
        <v>1484.95</v>
      </c>
      <c r="CE14" s="122">
        <v>1484.95</v>
      </c>
      <c r="CF14" s="118">
        <f>(ULB_Data[[#This Row],[CP- obtained SS2020]]-ULB_Data[[#This Row],[NA CV 2020]])/ULB_Data[[#This Row],[NA CV 2020]]</f>
        <v>0.31661057355209654</v>
      </c>
      <c r="CG14" s="118">
        <f>(ULB_Data[[#This Row],[CV- obtained SS2021]]-ULB_Data[[#This Row],[NA CV 2021]])/ULB_Data[[#This Row],[NA CV 2021]]</f>
        <v>3.9895379250218015E-2</v>
      </c>
      <c r="CH14" s="118">
        <f>(ULB_Data[[#This Row],[CV- obtained SS2022]]-ULB_Data[[#This Row],[NA CV 2022]])/ULB_Data[[#This Row],[NA CV 2022]]</f>
        <v>3.4184971098265952E-2</v>
      </c>
      <c r="CI14" s="118">
        <f>(ULB_Data[[#This Row],[CP- obtained SS2020]]-ULB_Data[[#This Row],[SA CV 2020]])/ULB_Data[[#This Row],[SA CV 2020]]</f>
        <v>2.4227272727272809E-2</v>
      </c>
      <c r="CJ14" s="118">
        <f>(ULB_Data[[#This Row],[CV- obtained SS2021]]-ULB_Data[[#This Row],[SA CV 2021]])/ULB_Data[[#This Row],[SA CV 2021]]</f>
        <v>-0.22013965774263561</v>
      </c>
      <c r="CK14" s="118">
        <f>(ULB_Data[[#This Row],[CV- obtained SS2022]]-ULB_Data[[#This Row],[SA CV 2022]])/ULB_Data[[#This Row],[SA CV 2022]]</f>
        <v>-0.22211304347826083</v>
      </c>
      <c r="CL14" s="118">
        <f>(ULB_Data[[#This Row],[CP- obtained SS2020]]-ULB_Data[[#This Row],[SA CV  cat 2020]])/ULB_Data[[#This Row],[SA CV  cat 2020]]</f>
        <v>6.6348019497420987E-2</v>
      </c>
      <c r="CM14" s="118">
        <f>(ULB_Data[[#This Row],[CV- obtained SS2021]]-ULB_Data[[#This Row],[SA CV cat 2021]])/ULB_Data[[#This Row],[SA CV cat 2021]]</f>
        <v>-0.1579011776223512</v>
      </c>
      <c r="CN14" s="118">
        <f>(ULB_Data[[#This Row],[CV- obtained SS2022]]-ULB_Data[[#This Row],[SA CV cat 2022]])/ULB_Data[[#This Row],[SA CV cat 2022]]</f>
        <v>-0.1579011776223512</v>
      </c>
      <c r="CO14" s="118">
        <f>(ULB_Data[[#This Row],[CV- obtained SS2021]]-ULB_Data[[#This Row],[SA CV cat t.10 2021]])/ULB_Data[[#This Row],[SA CV cat t.10 2021]]</f>
        <v>-0.39757567594868515</v>
      </c>
      <c r="CP14" s="118">
        <f>(ULB_Data[[#This Row],[CV- obtained SS2022]]-ULB_Data[[#This Row],[SA CV cat t.10 2022]])/ULB_Data[[#This Row],[SA CV cat t.10 2022]]</f>
        <v>-0.39757567594868515</v>
      </c>
      <c r="CQ14" s="60">
        <v>92</v>
      </c>
      <c r="CR14" s="60">
        <v>62</v>
      </c>
      <c r="CS14" s="27">
        <v>214</v>
      </c>
      <c r="CT14" s="27">
        <v>105</v>
      </c>
      <c r="CU14" s="27">
        <v>214</v>
      </c>
      <c r="CV14" s="27">
        <v>105</v>
      </c>
      <c r="CW14" s="28" t="s">
        <v>414</v>
      </c>
      <c r="CX14" s="28" t="s">
        <v>414</v>
      </c>
      <c r="CY14" s="28" t="s">
        <v>414</v>
      </c>
      <c r="CZ14" s="28" t="s">
        <v>405</v>
      </c>
      <c r="DA14" s="27" t="s">
        <v>408</v>
      </c>
      <c r="DB14" s="27" t="s">
        <v>408</v>
      </c>
      <c r="DC14" s="22">
        <v>599.57000000000005</v>
      </c>
      <c r="DD14" s="22">
        <v>1500</v>
      </c>
      <c r="DE14" s="66">
        <v>39.97</v>
      </c>
      <c r="DF14" s="22">
        <v>300</v>
      </c>
      <c r="DG14" s="22">
        <v>1500</v>
      </c>
      <c r="DH14" s="66">
        <v>20</v>
      </c>
      <c r="DI14" s="22">
        <v>1263.83</v>
      </c>
      <c r="DJ14" s="22">
        <v>1500</v>
      </c>
      <c r="DK14" s="66">
        <v>84.26</v>
      </c>
      <c r="DL14" s="22">
        <v>1126.6500000000001</v>
      </c>
      <c r="DM14" s="22">
        <v>1500</v>
      </c>
      <c r="DN14" s="66">
        <v>75.11</v>
      </c>
      <c r="DO14" s="22">
        <v>3290.05</v>
      </c>
      <c r="DP14" s="22">
        <v>6000</v>
      </c>
      <c r="DQ14" s="66">
        <v>54.83</v>
      </c>
      <c r="DR14" s="67">
        <v>1424.37</v>
      </c>
      <c r="DS14" s="67">
        <v>2400</v>
      </c>
      <c r="DT14" s="159">
        <f>ULB_Data[[#This Row],[SLP- obtained SS2021]]/ULB_Data[[#This Row],[SLP-max. marks SS2021]]</f>
        <v>0.59348749999999995</v>
      </c>
      <c r="DU14" s="159">
        <f>ULB_Data[[#This Row],[SLP- obtained SS2021]]/ULB_Data[[#This Row],[Total score (obtained) SS2021]]</f>
        <v>0.50528388229659982</v>
      </c>
      <c r="DV14" s="67">
        <v>1424.37</v>
      </c>
      <c r="DW14" s="66">
        <v>2400</v>
      </c>
      <c r="DX14" s="159">
        <f>ULB_Data[[#This Row],[SLP- obtained SS2022]]/ULB_Data[[#This Row],[SLP-max. marks SS2022]]</f>
        <v>0.59348749999999995</v>
      </c>
      <c r="DY14" s="159">
        <f>ULB_Data[[#This Row],[SLP- obtained SS2022]]/ULB_Data[[#This Row],[Total score (obtained) SS2022]]</f>
        <v>0.50528388229659982</v>
      </c>
      <c r="DZ14" s="67">
        <v>894.57</v>
      </c>
      <c r="EA14" s="67">
        <v>1800</v>
      </c>
      <c r="EB14" s="159">
        <f>ULB_Data[[#This Row],[CV- obtained SS2021]]/ULB_Data[[#This Row],[CV-max. marks SS2021]]</f>
        <v>0.49698333333333339</v>
      </c>
      <c r="EC14" s="159">
        <f>ULB_Data[[#This Row],[CV- obtained SS2021]]/ULB_Data[[#This Row],[Total score (obtained) SS2021]]</f>
        <v>0.31734156334805519</v>
      </c>
      <c r="ED14" s="67">
        <v>894.57</v>
      </c>
      <c r="EE14" s="66">
        <v>1800</v>
      </c>
      <c r="EF14" s="159">
        <f>ULB_Data[[#This Row],[CV- obtained SS2022]]/ULB_Data[[#This Row],[CV-max. marks SS2022]]</f>
        <v>0.49698333333333339</v>
      </c>
      <c r="EG14" s="159">
        <f>ULB_Data[[#This Row],[CV- obtained SS2022]]/ULB_Data[[#This Row],[Total score (obtained) SS2022]]</f>
        <v>0.31734156334805519</v>
      </c>
      <c r="EH14" s="67">
        <v>500</v>
      </c>
      <c r="EI14" s="67">
        <v>1800</v>
      </c>
      <c r="EJ14" s="159">
        <f>ULB_Data[[#This Row],[Cert.- obtained SS2021]]/ULB_Data[[#This Row],[Cert.-max. marks SS2021]]</f>
        <v>0.27777777777777779</v>
      </c>
      <c r="EK14" s="159">
        <f>ULB_Data[[#This Row],[Cert.- obtained SS2021]]/ULB_Data[[#This Row],[Total score (obtained) SS2021]]</f>
        <v>0.17737100693520638</v>
      </c>
      <c r="EL14" s="67">
        <v>500</v>
      </c>
      <c r="EM14" s="66">
        <v>1800</v>
      </c>
      <c r="EN14" s="159">
        <f>ULB_Data[[#This Row],[Cert.- obtained SS2022]]/ULB_Data[[#This Row],[Cert.-max. marks SS2022]]</f>
        <v>0.27777777777777779</v>
      </c>
      <c r="EO14" s="159">
        <f>ULB_Data[[#This Row],[Cert.- obtained SS2022]]/ULB_Data[[#This Row],[Total score (obtained) SS2022]]</f>
        <v>0.17737100693520638</v>
      </c>
      <c r="EP14" s="68">
        <v>2818.95</v>
      </c>
      <c r="EQ14" s="26">
        <v>6000</v>
      </c>
      <c r="ER14" s="66">
        <v>46.98</v>
      </c>
      <c r="ES14" s="68">
        <v>2818.95</v>
      </c>
      <c r="ET14" s="66">
        <v>6000</v>
      </c>
      <c r="EU14" s="128">
        <f>(ULB_Data[[#This Row],[Total score (obtained) SS2022]]/ULB_Data[[#This Row],[Total score (max) SS2022]])*100</f>
        <v>46.982500000000002</v>
      </c>
      <c r="EV14" s="26">
        <v>899.57</v>
      </c>
      <c r="EW14" s="26">
        <v>3000</v>
      </c>
      <c r="EX14" s="66">
        <v>29.99</v>
      </c>
      <c r="EY14" s="26">
        <v>1924.37</v>
      </c>
      <c r="EZ14" s="26">
        <v>4200</v>
      </c>
      <c r="FA14" s="100">
        <v>45.82</v>
      </c>
      <c r="FB14" s="26">
        <v>1924.37</v>
      </c>
      <c r="FC14" s="138">
        <v>4200</v>
      </c>
      <c r="FD14" s="140">
        <f>(ULB_Data[[#This Row],[SLP + Cert. (obtained) SS2022]]/ULB_Data[[#This Row],[SLP + Cert. (max.) SS2022]])*100</f>
        <v>45.818333333333335</v>
      </c>
    </row>
    <row r="15" spans="1:160" ht="15.75" thickBot="1">
      <c r="A15" s="104">
        <v>14</v>
      </c>
      <c r="B15" s="65" t="s">
        <v>164</v>
      </c>
      <c r="C15" s="65" t="s">
        <v>93</v>
      </c>
      <c r="D15" s="65" t="s">
        <v>93</v>
      </c>
      <c r="E15" s="26">
        <v>4711</v>
      </c>
      <c r="F15" s="28" t="s">
        <v>411</v>
      </c>
      <c r="G15" s="28">
        <v>2214</v>
      </c>
      <c r="H15" s="28">
        <v>2072</v>
      </c>
      <c r="I15" s="28">
        <v>2072</v>
      </c>
      <c r="J15" s="28">
        <v>3325</v>
      </c>
      <c r="K15" s="28">
        <v>3178</v>
      </c>
      <c r="L15" s="28">
        <v>3178</v>
      </c>
      <c r="M15" s="28">
        <v>3070.1</v>
      </c>
      <c r="N15" s="28">
        <v>2928.3</v>
      </c>
      <c r="O15" s="28">
        <v>2928.3</v>
      </c>
      <c r="P15" s="28">
        <v>4349.2</v>
      </c>
      <c r="Q15" s="28">
        <v>4349.2</v>
      </c>
      <c r="R15" s="118">
        <f>(ULB_Data[[#This Row],[Total score (obtained) SS2020]]-ULB_Data[[#This Row],[NA 2020]])/ULB_Data[[#This Row],[NA 2020]]</f>
        <v>0.41686540198735322</v>
      </c>
      <c r="S15" s="118">
        <f>(ULB_Data[[#This Row],[Total score (obtained) SS2021]]-ULB_Data[[#This Row],[NA 2021]])/ULB_Data[[#This Row],[NA 2021]]</f>
        <v>0.70693532818532823</v>
      </c>
      <c r="T15" s="118">
        <f>(ULB_Data[[#This Row],[Total score (obtained) SS2022]]-ULB_Data[[#This Row],[NA 2022]])/ULB_Data[[#This Row],[NA 2022]]</f>
        <v>0.70693532818532823</v>
      </c>
      <c r="U15" s="118">
        <f>(ULB_Data[[#This Row],[Total score (obtained) SS2020]]-ULB_Data[[#This Row],[SA 2020]])/ULB_Data[[#This Row],[SA 2020]]</f>
        <v>-5.6559398496240587E-2</v>
      </c>
      <c r="V15" s="118">
        <f>(ULB_Data[[#This Row],[Total score (obtained) SS2021]]-ULB_Data[[#This Row],[SA 2021]])/ULB_Data[[#This Row],[SA 2021]]</f>
        <v>0.11289175582127123</v>
      </c>
      <c r="W15" s="118">
        <f>(ULB_Data[[#This Row],[Total score (obtained) SS2022]]-ULB_Data[[#This Row],[SA 2022]])/ULB_Data[[#This Row],[SA 2022]]</f>
        <v>0.11289175582127123</v>
      </c>
      <c r="X15" s="118">
        <f>(ULB_Data[[#This Row],[Total score (obtained) SS2020]]-ULB_Data[[#This Row],[SA Cat 2020]])/ULB_Data[[#This Row],[SA Cat 2020]]</f>
        <v>2.1771277808540487E-2</v>
      </c>
      <c r="Y15" s="118">
        <f>(ULB_Data[[#This Row],[Total score (obtained) SS2021]]-ULB_Data[[#This Row],[SA Cat 2021]])/ULB_Data[[#This Row],[SA Cat 2021]]</f>
        <v>0.20778950244168964</v>
      </c>
      <c r="Z15" s="118">
        <f>(ULB_Data[[#This Row],[Total score (obtained) SS2022]]-ULB_Data[[#This Row],[SA Cat 2022]])/ULB_Data[[#This Row],[SA Cat 2022]]</f>
        <v>0.20778950244168964</v>
      </c>
      <c r="AA15" s="118">
        <f>(ULB_Data[[#This Row],[Total score (obtained) SS2021]]-ULB_Data[[#This Row],[SA Cat t.10 2021]])/ULB_Data[[#This Row],[SA Cat t.10 2021]]</f>
        <v>-0.18679987124068792</v>
      </c>
      <c r="AB15" s="118">
        <f>(ULB_Data[[#This Row],[Total score (obtained) SS2022]]-ULB_Data[[#This Row],[SA Cat t.10 2022]])/ULB_Data[[#This Row],[SA Cat t.10 2022]]</f>
        <v>-0.18679987124068792</v>
      </c>
      <c r="AC15" s="122">
        <v>306.24</v>
      </c>
      <c r="AD15" s="122">
        <v>913.6</v>
      </c>
      <c r="AE15" s="122">
        <v>915</v>
      </c>
      <c r="AF15" s="122">
        <v>706.64</v>
      </c>
      <c r="AG15" s="122">
        <v>1509.3</v>
      </c>
      <c r="AH15" s="122">
        <v>1509.3</v>
      </c>
      <c r="AI15" s="122">
        <v>593.21</v>
      </c>
      <c r="AJ15" s="122">
        <v>1412.08</v>
      </c>
      <c r="AK15" s="122">
        <v>1412.08</v>
      </c>
      <c r="AL15" s="122">
        <v>1984.11</v>
      </c>
      <c r="AM15" s="122">
        <v>1984.11</v>
      </c>
      <c r="AN15" s="118">
        <f>(ULB_Data[[#This Row],[SLP- obtained SS2020]]-ULB_Data[[#This Row],[SLP NA 2020]])/ULB_Data[[#This Row],[SLP NA 2020]]</f>
        <v>0.9311650992685474</v>
      </c>
      <c r="AO15" s="118">
        <f>(ULB_Data[[#This Row],[SLP- obtained SS2021]]-ULB_Data[[#This Row],[SLP NA 2021]])/ULB_Data[[#This Row],[SLP NA 2021]]</f>
        <v>1.016473292469352</v>
      </c>
      <c r="AP15" s="118">
        <f>(ULB_Data[[#This Row],[SLP- obtained SS2022]]-ULB_Data[[#This Row],[SLP NA 2022]])/ULB_Data[[#This Row],[SLP NA 2022]]</f>
        <v>1.0133879781420765</v>
      </c>
      <c r="AQ15" s="118">
        <f>(ULB_Data[[#This Row],[SLP- obtained SS2020]]-ULB_Data[[#This Row],[SLP SA 2020]])/ULB_Data[[#This Row],[SLP SA 2020]]</f>
        <v>-0.16308162572172535</v>
      </c>
      <c r="AR15" s="118">
        <f>(ULB_Data[[#This Row],[SLP- obtained SS2021]]-ULB_Data[[#This Row],[SLP SA 2021]])/ULB_Data[[#This Row],[SLP SA 2021]]</f>
        <v>0.22059895315709274</v>
      </c>
      <c r="AS15" s="118">
        <f>(ULB_Data[[#This Row],[SLP- obtained SS2022]]-ULB_Data[[#This Row],[SLP SA 2022]])/ULB_Data[[#This Row],[SLP SA 2022]]</f>
        <v>0.22059895315709274</v>
      </c>
      <c r="AT15" s="118">
        <f>(ULB_Data[[#This Row],[SLP- obtained SS2020]]-ULB_Data[[#This Row],[SLP SA cat 2020]])/ULB_Data[[#This Row],[SLP SA cat 2020]]</f>
        <v>-3.0511960351309974E-3</v>
      </c>
      <c r="AU15" s="118">
        <f>(ULB_Data[[#This Row],[SLP- obtained SS2021]]-ULB_Data[[#This Row],[SLP SA cat 2021]])/ULB_Data[[#This Row],[SLP SA cat 2021]]</f>
        <v>0.30463571469038586</v>
      </c>
      <c r="AV15" s="118">
        <f>(ULB_Data[[#This Row],[SLP- obtained SS2022]]-ULB_Data[[#This Row],[SLP SA cat 2022]])/ULB_Data[[#This Row],[SLP SA cat 2022]]</f>
        <v>0.30463571469038586</v>
      </c>
      <c r="AW15" s="118">
        <f>(ULB_Data[[#This Row],[SLP- obtained SS2021]]-ULB_Data[[#This Row],[SLP SA cat t.10 2021]])/ULB_Data[[#This Row],[SLP SA cat t.10 2021]]</f>
        <v>-7.1498052023325279E-2</v>
      </c>
      <c r="AX15" s="118">
        <f>(ULB_Data[[#This Row],[SLP- obtained SS2022]]-ULB_Data[[#This Row],[SLP SA cat t.10 2022]])/ULB_Data[[#This Row],[SLP SA cat t.10 2022]]</f>
        <v>-7.1498052023325279E-2</v>
      </c>
      <c r="AY15" s="122">
        <v>232.44</v>
      </c>
      <c r="AZ15" s="122">
        <v>298.10000000000002</v>
      </c>
      <c r="BA15" s="122">
        <v>295</v>
      </c>
      <c r="BB15" s="122">
        <v>421.09</v>
      </c>
      <c r="BC15" s="122">
        <v>522.70000000000005</v>
      </c>
      <c r="BD15" s="122">
        <v>525</v>
      </c>
      <c r="BE15" s="122">
        <v>365.77</v>
      </c>
      <c r="BF15" s="122">
        <v>453.88</v>
      </c>
      <c r="BG15" s="122">
        <v>453.88</v>
      </c>
      <c r="BH15" s="122">
        <v>1100</v>
      </c>
      <c r="BI15" s="122">
        <v>1100</v>
      </c>
      <c r="BJ15" s="118">
        <f>(ULB_Data[[#This Row],[Cert.- obtained SS2020]]-ULB_Data[[#This Row],[NA cert 2020]])/ULB_Data[[#This Row],[NA cert 2020]]</f>
        <v>0.29065565307176044</v>
      </c>
      <c r="BK15" s="118">
        <f>(ULB_Data[[#This Row],[Cert.- obtained SS2021]]-ULB_Data[[#This Row],[NA cert 2021]])/ULB_Data[[#This Row],[NA cert 2021]]</f>
        <v>0.67728950016772882</v>
      </c>
      <c r="BL15" s="118">
        <f>(ULB_Data[[#This Row],[Cert.- obtained SS2022]]-ULB_Data[[#This Row],[NA cert 2022]])/ULB_Data[[#This Row],[NA cert 2022]]</f>
        <v>0.69491525423728817</v>
      </c>
      <c r="BM15" s="118">
        <f>(ULB_Data[[#This Row],[Cert.- obtained SS2020]]-ULB_Data[[#This Row],[SA Cert 2020]])/ULB_Data[[#This Row],[SA Cert 2020]]</f>
        <v>-0.2875632287634472</v>
      </c>
      <c r="BN15" s="118">
        <f>(ULB_Data[[#This Row],[Cert.- obtained SS2021]]-ULB_Data[[#This Row],[SA cert 2021]])/ULB_Data[[#This Row],[SA cert 2021]]</f>
        <v>-4.3428352783623579E-2</v>
      </c>
      <c r="BO15" s="118">
        <f>(ULB_Data[[#This Row],[Cert.- obtained SS2022]]-ULB_Data[[#This Row],[SA cert 2022]])/ULB_Data[[#This Row],[SA cert 2022]]</f>
        <v>-4.7619047619047616E-2</v>
      </c>
      <c r="BP15" s="118">
        <f>(ULB_Data[[#This Row],[Cert.- obtained SS2020]]-ULB_Data[[#This Row],[SA cert cat 2020]])/ULB_Data[[#This Row],[SA cert cat 2020]]</f>
        <v>-0.17981245044700217</v>
      </c>
      <c r="BQ15" s="118">
        <f>(ULB_Data[[#This Row],[Cert.- obtained SS2021]]-ULB_Data[[#This Row],[SA cert cat 2021]])/ULB_Data[[#This Row],[SA cert cat 2021]]</f>
        <v>0.10161276108222439</v>
      </c>
      <c r="BR15" s="118">
        <f>(ULB_Data[[#This Row],[Cert.- obtained SS2022]]-ULB_Data[[#This Row],[SA cert cat 2022]])/ULB_Data[[#This Row],[SA cert cat 2022]]</f>
        <v>0.10161276108222439</v>
      </c>
      <c r="BS15" s="118">
        <f>(ULB_Data[[#This Row],[Cert.- obtained SS2021]]-ULB_Data[[#This Row],[SA cert cat t.10 2021]])/ULB_Data[[#This Row],[SA cert cat t.10 2021]]</f>
        <v>-0.54545454545454541</v>
      </c>
      <c r="BT15" s="118">
        <f>(ULB_Data[[#This Row],[Cert.- obtained SS2022]]-ULB_Data[[#This Row],[SA cert cat t.10 2022]])/ULB_Data[[#This Row],[SA cert cat t.10 2022]]</f>
        <v>-0.54545454545454541</v>
      </c>
      <c r="BU15" s="122">
        <v>855.72</v>
      </c>
      <c r="BV15" s="122">
        <v>860.25</v>
      </c>
      <c r="BW15" s="122">
        <v>865</v>
      </c>
      <c r="BX15" s="122">
        <v>1100</v>
      </c>
      <c r="BY15" s="122">
        <v>1147.0899999999999</v>
      </c>
      <c r="BZ15" s="122">
        <v>1150</v>
      </c>
      <c r="CA15" s="122">
        <v>1056.55</v>
      </c>
      <c r="CB15" s="122">
        <v>1062.31</v>
      </c>
      <c r="CC15" s="122">
        <v>1062.31</v>
      </c>
      <c r="CD15" s="122">
        <v>1484.95</v>
      </c>
      <c r="CE15" s="122">
        <v>1484.95</v>
      </c>
      <c r="CF15" s="118">
        <f>(ULB_Data[[#This Row],[CP- obtained SS2020]]-ULB_Data[[#This Row],[NA CV 2020]])/ULB_Data[[#This Row],[NA CV 2020]]</f>
        <v>0.43334268218576161</v>
      </c>
      <c r="CG15" s="118">
        <f>(ULB_Data[[#This Row],[CV- obtained SS2021]]-ULB_Data[[#This Row],[NA CV 2021]])/ULB_Data[[#This Row],[NA CV 2021]]</f>
        <v>0.38857308921825051</v>
      </c>
      <c r="CH15" s="118">
        <f>(ULB_Data[[#This Row],[CV- obtained SS2022]]-ULB_Data[[#This Row],[NA CV 2022]])/ULB_Data[[#This Row],[NA CV 2022]]</f>
        <v>0.3809479768786127</v>
      </c>
      <c r="CI15" s="118">
        <f>(ULB_Data[[#This Row],[CP- obtained SS2020]]-ULB_Data[[#This Row],[SA CV 2020]])/ULB_Data[[#This Row],[SA CV 2020]]</f>
        <v>0.1150363636363636</v>
      </c>
      <c r="CJ15" s="118">
        <f>(ULB_Data[[#This Row],[CV- obtained SS2021]]-ULB_Data[[#This Row],[SA CV 2021]])/ULB_Data[[#This Row],[SA CV 2021]]</f>
        <v>4.1348106948888116E-2</v>
      </c>
      <c r="CK15" s="118">
        <f>(ULB_Data[[#This Row],[CV- obtained SS2022]]-ULB_Data[[#This Row],[SA CV 2022]])/ULB_Data[[#This Row],[SA CV 2022]]</f>
        <v>3.8713043478260857E-2</v>
      </c>
      <c r="CL15" s="118">
        <f>(ULB_Data[[#This Row],[CP- obtained SS2020]]-ULB_Data[[#This Row],[SA CV  cat 2020]])/ULB_Data[[#This Row],[SA CV  cat 2020]]</f>
        <v>0.16089158108939475</v>
      </c>
      <c r="CM15" s="118">
        <f>(ULB_Data[[#This Row],[CV- obtained SS2021]]-ULB_Data[[#This Row],[SA CV cat 2021]])/ULB_Data[[#This Row],[SA CV cat 2021]]</f>
        <v>0.12445519669399709</v>
      </c>
      <c r="CN15" s="118">
        <f>(ULB_Data[[#This Row],[CV- obtained SS2022]]-ULB_Data[[#This Row],[SA CV cat 2022]])/ULB_Data[[#This Row],[SA CV cat 2022]]</f>
        <v>0.12445519669399709</v>
      </c>
      <c r="CO15" s="118">
        <f>(ULB_Data[[#This Row],[CV- obtained SS2021]]-ULB_Data[[#This Row],[SA CV cat t.10 2021]])/ULB_Data[[#This Row],[SA CV cat t.10 2021]]</f>
        <v>-0.19558234283982628</v>
      </c>
      <c r="CP15" s="118">
        <f>(ULB_Data[[#This Row],[CV- obtained SS2022]]-ULB_Data[[#This Row],[SA CV cat t.10 2022]])/ULB_Data[[#This Row],[SA CV cat t.10 2022]]</f>
        <v>-0.19558234283982628</v>
      </c>
      <c r="CQ15" s="60">
        <v>129</v>
      </c>
      <c r="CR15" s="60">
        <v>85</v>
      </c>
      <c r="CS15" s="27">
        <v>43</v>
      </c>
      <c r="CT15" s="27">
        <v>34</v>
      </c>
      <c r="CU15" s="27">
        <v>43</v>
      </c>
      <c r="CV15" s="27">
        <v>34</v>
      </c>
      <c r="CW15" s="28" t="s">
        <v>414</v>
      </c>
      <c r="CX15" s="28" t="s">
        <v>414</v>
      </c>
      <c r="CY15" s="28" t="s">
        <v>414</v>
      </c>
      <c r="CZ15" s="28" t="s">
        <v>405</v>
      </c>
      <c r="DA15" s="27" t="s">
        <v>408</v>
      </c>
      <c r="DB15" s="27" t="s">
        <v>408</v>
      </c>
      <c r="DC15" s="22">
        <v>591.4</v>
      </c>
      <c r="DD15" s="22">
        <v>1500</v>
      </c>
      <c r="DE15" s="66">
        <v>39.43</v>
      </c>
      <c r="DF15" s="22">
        <v>300</v>
      </c>
      <c r="DG15" s="22">
        <v>1500</v>
      </c>
      <c r="DH15" s="66">
        <v>20</v>
      </c>
      <c r="DI15" s="22">
        <v>1019</v>
      </c>
      <c r="DJ15" s="22">
        <v>1500</v>
      </c>
      <c r="DK15" s="66">
        <v>67.930000000000007</v>
      </c>
      <c r="DL15" s="22">
        <v>1226.54</v>
      </c>
      <c r="DM15" s="22">
        <v>1500</v>
      </c>
      <c r="DN15" s="66">
        <v>81.77</v>
      </c>
      <c r="DO15" s="22">
        <v>3136.94</v>
      </c>
      <c r="DP15" s="22">
        <v>6000</v>
      </c>
      <c r="DQ15" s="66">
        <v>52.28</v>
      </c>
      <c r="DR15" s="67">
        <v>1842.25</v>
      </c>
      <c r="DS15" s="67">
        <v>2400</v>
      </c>
      <c r="DT15" s="159">
        <f>ULB_Data[[#This Row],[SLP- obtained SS2021]]/ULB_Data[[#This Row],[SLP-max. marks SS2021]]</f>
        <v>0.76760416666666664</v>
      </c>
      <c r="DU15" s="159">
        <f>ULB_Data[[#This Row],[SLP- obtained SS2021]]/ULB_Data[[#This Row],[Total score (obtained) SS2021]]</f>
        <v>0.52088487518272319</v>
      </c>
      <c r="DV15" s="67">
        <v>1842.25</v>
      </c>
      <c r="DW15" s="66">
        <v>2400</v>
      </c>
      <c r="DX15" s="159">
        <f>ULB_Data[[#This Row],[SLP- obtained SS2022]]/ULB_Data[[#This Row],[SLP-max. marks SS2022]]</f>
        <v>0.76760416666666664</v>
      </c>
      <c r="DY15" s="159">
        <f>ULB_Data[[#This Row],[SLP- obtained SS2022]]/ULB_Data[[#This Row],[Total score (obtained) SS2022]]</f>
        <v>0.52088487518272319</v>
      </c>
      <c r="DZ15" s="67">
        <v>1194.52</v>
      </c>
      <c r="EA15" s="67">
        <v>1800</v>
      </c>
      <c r="EB15" s="159">
        <f>ULB_Data[[#This Row],[CV- obtained SS2021]]/ULB_Data[[#This Row],[CV-max. marks SS2021]]</f>
        <v>0.66362222222222222</v>
      </c>
      <c r="EC15" s="159">
        <f>ULB_Data[[#This Row],[CV- obtained SS2021]]/ULB_Data[[#This Row],[Total score (obtained) SS2021]]</f>
        <v>0.33774319506216122</v>
      </c>
      <c r="ED15" s="67">
        <v>1194.52</v>
      </c>
      <c r="EE15" s="66">
        <v>1800</v>
      </c>
      <c r="EF15" s="159">
        <f>ULB_Data[[#This Row],[CV- obtained SS2022]]/ULB_Data[[#This Row],[CV-max. marks SS2022]]</f>
        <v>0.66362222222222222</v>
      </c>
      <c r="EG15" s="159">
        <f>ULB_Data[[#This Row],[CV- obtained SS2022]]/ULB_Data[[#This Row],[Total score (obtained) SS2022]]</f>
        <v>0.33774319506216122</v>
      </c>
      <c r="EH15" s="67">
        <v>500</v>
      </c>
      <c r="EI15" s="67">
        <v>1800</v>
      </c>
      <c r="EJ15" s="159">
        <f>ULB_Data[[#This Row],[Cert.- obtained SS2021]]/ULB_Data[[#This Row],[Cert.-max. marks SS2021]]</f>
        <v>0.27777777777777779</v>
      </c>
      <c r="EK15" s="159">
        <f>ULB_Data[[#This Row],[Cert.- obtained SS2021]]/ULB_Data[[#This Row],[Total score (obtained) SS2021]]</f>
        <v>0.14137192975511553</v>
      </c>
      <c r="EL15" s="67">
        <v>500</v>
      </c>
      <c r="EM15" s="66">
        <v>1800</v>
      </c>
      <c r="EN15" s="159">
        <f>ULB_Data[[#This Row],[Cert.- obtained SS2022]]/ULB_Data[[#This Row],[Cert.-max. marks SS2022]]</f>
        <v>0.27777777777777779</v>
      </c>
      <c r="EO15" s="159">
        <f>ULB_Data[[#This Row],[Cert.- obtained SS2022]]/ULB_Data[[#This Row],[Total score (obtained) SS2022]]</f>
        <v>0.14137192975511553</v>
      </c>
      <c r="EP15" s="68">
        <v>3536.77</v>
      </c>
      <c r="EQ15" s="26">
        <v>6000</v>
      </c>
      <c r="ER15" s="66">
        <v>58.95</v>
      </c>
      <c r="ES15" s="68">
        <v>3536.77</v>
      </c>
      <c r="ET15" s="66">
        <v>6000</v>
      </c>
      <c r="EU15" s="128">
        <f>(ULB_Data[[#This Row],[Total score (obtained) SS2022]]/ULB_Data[[#This Row],[Total score (max) SS2022]])*100</f>
        <v>58.946166666666663</v>
      </c>
      <c r="EV15" s="26">
        <v>891.4</v>
      </c>
      <c r="EW15" s="26">
        <v>3000</v>
      </c>
      <c r="EX15" s="66">
        <v>29.71</v>
      </c>
      <c r="EY15" s="26">
        <v>2342.25</v>
      </c>
      <c r="EZ15" s="26">
        <v>4200</v>
      </c>
      <c r="FA15" s="100">
        <v>55.77</v>
      </c>
      <c r="FB15" s="26">
        <v>2342.25</v>
      </c>
      <c r="FC15" s="138">
        <v>4200</v>
      </c>
      <c r="FD15" s="140">
        <f>(ULB_Data[[#This Row],[SLP + Cert. (obtained) SS2022]]/ULB_Data[[#This Row],[SLP + Cert. (max.) SS2022]])*100</f>
        <v>55.767857142857146</v>
      </c>
    </row>
    <row r="16" spans="1:160" ht="15.75" thickBot="1">
      <c r="A16" s="104">
        <v>15</v>
      </c>
      <c r="B16" s="65" t="s">
        <v>239</v>
      </c>
      <c r="C16" s="65" t="s">
        <v>93</v>
      </c>
      <c r="D16" s="65" t="s">
        <v>93</v>
      </c>
      <c r="E16" s="25">
        <v>34397</v>
      </c>
      <c r="F16" s="27" t="s">
        <v>412</v>
      </c>
      <c r="G16" s="28">
        <v>2214</v>
      </c>
      <c r="H16" s="28">
        <v>2072</v>
      </c>
      <c r="I16" s="28">
        <v>2072</v>
      </c>
      <c r="J16" s="28">
        <v>3325</v>
      </c>
      <c r="K16" s="28">
        <v>3178</v>
      </c>
      <c r="L16" s="28">
        <v>3178</v>
      </c>
      <c r="M16" s="28">
        <v>3400</v>
      </c>
      <c r="N16" s="28">
        <v>3298.6</v>
      </c>
      <c r="O16" s="28">
        <v>3298.6</v>
      </c>
      <c r="P16" s="28">
        <v>4601.3999999999996</v>
      </c>
      <c r="Q16" s="28">
        <v>4601.3999999999996</v>
      </c>
      <c r="R16" s="118">
        <f>(ULB_Data[[#This Row],[Total score (obtained) SS2020]]-ULB_Data[[#This Row],[NA 2020]])/ULB_Data[[#This Row],[NA 2020]]</f>
        <v>0.47906955736224022</v>
      </c>
      <c r="S16" s="118">
        <f>(ULB_Data[[#This Row],[Total score (obtained) SS2021]]-ULB_Data[[#This Row],[NA 2021]])/ULB_Data[[#This Row],[NA 2021]]</f>
        <v>0.65972972972972976</v>
      </c>
      <c r="T16" s="118">
        <f>(ULB_Data[[#This Row],[Total score (obtained) SS2022]]-ULB_Data[[#This Row],[NA 2022]])/ULB_Data[[#This Row],[NA 2022]]</f>
        <v>0.65972972972972976</v>
      </c>
      <c r="U16" s="118">
        <f>(ULB_Data[[#This Row],[Total score (obtained) SS2020]]-ULB_Data[[#This Row],[SA 2020]])/ULB_Data[[#This Row],[SA 2020]]</f>
        <v>-1.5139849624060195E-2</v>
      </c>
      <c r="V16" s="118">
        <f>(ULB_Data[[#This Row],[Total score (obtained) SS2021]]-ULB_Data[[#This Row],[SA 2021]])/ULB_Data[[#This Row],[SA 2021]]</f>
        <v>8.2114537444933938E-2</v>
      </c>
      <c r="W16" s="118">
        <f>(ULB_Data[[#This Row],[Total score (obtained) SS2022]]-ULB_Data[[#This Row],[SA 2022]])/ULB_Data[[#This Row],[SA 2022]]</f>
        <v>8.2114537444933938E-2</v>
      </c>
      <c r="X16" s="118">
        <f>(ULB_Data[[#This Row],[Total score (obtained) SS2020]]-ULB_Data[[#This Row],[SA Cat 2020]])/ULB_Data[[#This Row],[SA Cat 2020]]</f>
        <v>-3.6864705882352987E-2</v>
      </c>
      <c r="Y16" s="118">
        <f>(ULB_Data[[#This Row],[Total score (obtained) SS2021]]-ULB_Data[[#This Row],[SA Cat 2021]])/ULB_Data[[#This Row],[SA Cat 2021]]</f>
        <v>4.2551385436245717E-2</v>
      </c>
      <c r="Z16" s="118">
        <f>(ULB_Data[[#This Row],[Total score (obtained) SS2022]]-ULB_Data[[#This Row],[SA Cat 2022]])/ULB_Data[[#This Row],[SA Cat 2022]]</f>
        <v>4.2551385436245717E-2</v>
      </c>
      <c r="AA16" s="118">
        <f>(ULB_Data[[#This Row],[Total score (obtained) SS2021]]-ULB_Data[[#This Row],[SA Cat t.10 2021]])/ULB_Data[[#This Row],[SA Cat t.10 2021]]</f>
        <v>-0.25262746120745855</v>
      </c>
      <c r="AB16" s="118">
        <f>(ULB_Data[[#This Row],[Total score (obtained) SS2022]]-ULB_Data[[#This Row],[SA Cat t.10 2022]])/ULB_Data[[#This Row],[SA Cat t.10 2022]]</f>
        <v>-0.25262746120745855</v>
      </c>
      <c r="AC16" s="122">
        <v>306.24</v>
      </c>
      <c r="AD16" s="122">
        <v>913.6</v>
      </c>
      <c r="AE16" s="122">
        <v>915</v>
      </c>
      <c r="AF16" s="122">
        <v>706.64</v>
      </c>
      <c r="AG16" s="122">
        <v>1509.3</v>
      </c>
      <c r="AH16" s="122">
        <v>1509.3</v>
      </c>
      <c r="AI16" s="122">
        <v>737.03</v>
      </c>
      <c r="AJ16" s="122">
        <v>1543.8</v>
      </c>
      <c r="AK16" s="122">
        <v>1543.8</v>
      </c>
      <c r="AL16" s="122">
        <v>2033.9</v>
      </c>
      <c r="AM16" s="122">
        <v>2033.9</v>
      </c>
      <c r="AN16" s="118">
        <f>(ULB_Data[[#This Row],[SLP- obtained SS2020]]-ULB_Data[[#This Row],[SLP NA 2020]])/ULB_Data[[#This Row],[SLP NA 2020]]</f>
        <v>1.1427311912225706</v>
      </c>
      <c r="AO16" s="118">
        <f>(ULB_Data[[#This Row],[SLP- obtained SS2021]]-ULB_Data[[#This Row],[SLP NA 2021]])/ULB_Data[[#This Row],[SLP NA 2021]]</f>
        <v>0.77904991243432564</v>
      </c>
      <c r="AP16" s="118">
        <f>(ULB_Data[[#This Row],[SLP- obtained SS2022]]-ULB_Data[[#This Row],[SLP NA 2022]])/ULB_Data[[#This Row],[SLP NA 2022]]</f>
        <v>0.77632786885245897</v>
      </c>
      <c r="AQ16" s="118">
        <f>(ULB_Data[[#This Row],[SLP- obtained SS2020]]-ULB_Data[[#This Row],[SLP SA 2020]])/ULB_Data[[#This Row],[SLP SA 2020]]</f>
        <v>-7.139420355485103E-2</v>
      </c>
      <c r="AR16" s="118">
        <f>(ULB_Data[[#This Row],[SLP- obtained SS2021]]-ULB_Data[[#This Row],[SLP SA 2021]])/ULB_Data[[#This Row],[SLP SA 2021]]</f>
        <v>7.6883323394951283E-2</v>
      </c>
      <c r="AS16" s="118">
        <f>(ULB_Data[[#This Row],[SLP- obtained SS2022]]-ULB_Data[[#This Row],[SLP SA 2022]])/ULB_Data[[#This Row],[SLP SA 2022]]</f>
        <v>7.6883323394951283E-2</v>
      </c>
      <c r="AT16" s="118">
        <f>(ULB_Data[[#This Row],[SLP- obtained SS2020]]-ULB_Data[[#This Row],[SLP SA cat 2020]])/ULB_Data[[#This Row],[SLP SA cat 2020]]</f>
        <v>-0.10968345928930968</v>
      </c>
      <c r="AU16" s="118">
        <f>(ULB_Data[[#This Row],[SLP- obtained SS2021]]-ULB_Data[[#This Row],[SLP SA cat 2021]])/ULB_Data[[#This Row],[SLP SA cat 2021]]</f>
        <v>5.281772250291486E-2</v>
      </c>
      <c r="AV16" s="118">
        <f>(ULB_Data[[#This Row],[SLP- obtained SS2022]]-ULB_Data[[#This Row],[SLP SA cat 2022]])/ULB_Data[[#This Row],[SLP SA cat 2022]]</f>
        <v>5.281772250291486E-2</v>
      </c>
      <c r="AW16" s="118">
        <f>(ULB_Data[[#This Row],[SLP- obtained SS2021]]-ULB_Data[[#This Row],[SLP SA cat t.10 2021]])/ULB_Data[[#This Row],[SLP SA cat t.10 2021]]</f>
        <v>-0.20087516593736179</v>
      </c>
      <c r="AX16" s="118">
        <f>(ULB_Data[[#This Row],[SLP- obtained SS2022]]-ULB_Data[[#This Row],[SLP SA cat t.10 2022]])/ULB_Data[[#This Row],[SLP SA cat t.10 2022]]</f>
        <v>-0.20087516593736179</v>
      </c>
      <c r="AY16" s="122">
        <v>232.44</v>
      </c>
      <c r="AZ16" s="122">
        <v>298.10000000000002</v>
      </c>
      <c r="BA16" s="122">
        <v>295</v>
      </c>
      <c r="BB16" s="122">
        <v>421.09</v>
      </c>
      <c r="BC16" s="122">
        <v>522.70000000000005</v>
      </c>
      <c r="BD16" s="122">
        <v>525</v>
      </c>
      <c r="BE16" s="122">
        <v>433.64</v>
      </c>
      <c r="BF16" s="122">
        <v>570</v>
      </c>
      <c r="BG16" s="122">
        <v>570</v>
      </c>
      <c r="BH16" s="122">
        <v>1100</v>
      </c>
      <c r="BI16" s="122">
        <v>1100</v>
      </c>
      <c r="BJ16" s="118">
        <f>(ULB_Data[[#This Row],[Cert.- obtained SS2020]]-ULB_Data[[#This Row],[NA cert 2020]])/ULB_Data[[#This Row],[NA cert 2020]]</f>
        <v>-0.13956289795215968</v>
      </c>
      <c r="BK16" s="118">
        <f>(ULB_Data[[#This Row],[Cert.- obtained SS2021]]-ULB_Data[[#This Row],[NA cert 2021]])/ULB_Data[[#This Row],[NA cert 2021]]</f>
        <v>0.67728950016772882</v>
      </c>
      <c r="BL16" s="118">
        <f>(ULB_Data[[#This Row],[Cert.- obtained SS2022]]-ULB_Data[[#This Row],[NA cert 2022]])/ULB_Data[[#This Row],[NA cert 2022]]</f>
        <v>0.69491525423728817</v>
      </c>
      <c r="BM16" s="118">
        <f>(ULB_Data[[#This Row],[Cert.- obtained SS2020]]-ULB_Data[[#This Row],[SA Cert 2020]])/ULB_Data[[#This Row],[SA Cert 2020]]</f>
        <v>-0.5250421525089648</v>
      </c>
      <c r="BN16" s="118">
        <f>(ULB_Data[[#This Row],[Cert.- obtained SS2021]]-ULB_Data[[#This Row],[SA cert 2021]])/ULB_Data[[#This Row],[SA cert 2021]]</f>
        <v>-4.3428352783623579E-2</v>
      </c>
      <c r="BO16" s="118">
        <f>(ULB_Data[[#This Row],[Cert.- obtained SS2022]]-ULB_Data[[#This Row],[SA cert 2022]])/ULB_Data[[#This Row],[SA cert 2022]]</f>
        <v>-4.7619047619047616E-2</v>
      </c>
      <c r="BP16" s="118">
        <f>(ULB_Data[[#This Row],[Cert.- obtained SS2020]]-ULB_Data[[#This Row],[SA cert cat 2020]])/ULB_Data[[#This Row],[SA cert cat 2020]]</f>
        <v>-0.53878793469237152</v>
      </c>
      <c r="BQ16" s="118">
        <f>(ULB_Data[[#This Row],[Cert.- obtained SS2021]]-ULB_Data[[#This Row],[SA cert cat 2021]])/ULB_Data[[#This Row],[SA cert cat 2021]]</f>
        <v>-0.12280701754385964</v>
      </c>
      <c r="BR16" s="118">
        <f>(ULB_Data[[#This Row],[Cert.- obtained SS2022]]-ULB_Data[[#This Row],[SA cert cat 2022]])/ULB_Data[[#This Row],[SA cert cat 2022]]</f>
        <v>-0.12280701754385964</v>
      </c>
      <c r="BS16" s="118">
        <f>(ULB_Data[[#This Row],[Cert.- obtained SS2021]]-ULB_Data[[#This Row],[SA cert cat t.10 2021]])/ULB_Data[[#This Row],[SA cert cat t.10 2021]]</f>
        <v>-0.54545454545454541</v>
      </c>
      <c r="BT16" s="118">
        <f>(ULB_Data[[#This Row],[Cert.- obtained SS2022]]-ULB_Data[[#This Row],[SA cert cat t.10 2022]])/ULB_Data[[#This Row],[SA cert cat t.10 2022]]</f>
        <v>-0.54545454545454541</v>
      </c>
      <c r="BU16" s="122">
        <v>855.72</v>
      </c>
      <c r="BV16" s="122">
        <v>860.25</v>
      </c>
      <c r="BW16" s="122">
        <v>865</v>
      </c>
      <c r="BX16" s="122">
        <v>1100</v>
      </c>
      <c r="BY16" s="122">
        <v>1147.0899999999999</v>
      </c>
      <c r="BZ16" s="122">
        <v>1150</v>
      </c>
      <c r="CA16" s="122">
        <v>1114.93</v>
      </c>
      <c r="CB16" s="122">
        <v>1184.79</v>
      </c>
      <c r="CC16" s="122">
        <v>1184.79</v>
      </c>
      <c r="CD16" s="122">
        <v>1531.86</v>
      </c>
      <c r="CE16" s="122">
        <v>1531.86</v>
      </c>
      <c r="CF16" s="118">
        <f>(ULB_Data[[#This Row],[CP- obtained SS2020]]-ULB_Data[[#This Row],[NA CV 2020]])/ULB_Data[[#This Row],[NA CV 2020]]</f>
        <v>0.36781891272846257</v>
      </c>
      <c r="CG16" s="118">
        <f>(ULB_Data[[#This Row],[CV- obtained SS2021]]-ULB_Data[[#This Row],[NA CV 2021]])/ULB_Data[[#This Row],[NA CV 2021]]</f>
        <v>0.52702121476315011</v>
      </c>
      <c r="CH16" s="118">
        <f>(ULB_Data[[#This Row],[CV- obtained SS2022]]-ULB_Data[[#This Row],[NA CV 2022]])/ULB_Data[[#This Row],[NA CV 2022]]</f>
        <v>0.51863583815028891</v>
      </c>
      <c r="CI16" s="118">
        <f>(ULB_Data[[#This Row],[CP- obtained SS2020]]-ULB_Data[[#This Row],[SA CV 2020]])/ULB_Data[[#This Row],[SA CV 2020]]</f>
        <v>6.4063636363636392E-2</v>
      </c>
      <c r="CJ16" s="118">
        <f>(ULB_Data[[#This Row],[CV- obtained SS2021]]-ULB_Data[[#This Row],[SA CV 2021]])/ULB_Data[[#This Row],[SA CV 2021]]</f>
        <v>0.14517605418929638</v>
      </c>
      <c r="CK16" s="118">
        <f>(ULB_Data[[#This Row],[CV- obtained SS2022]]-ULB_Data[[#This Row],[SA CV 2022]])/ULB_Data[[#This Row],[SA CV 2022]]</f>
        <v>0.14227826086956513</v>
      </c>
      <c r="CL16" s="118">
        <f>(ULB_Data[[#This Row],[CP- obtained SS2020]]-ULB_Data[[#This Row],[SA CV  cat 2020]])/ULB_Data[[#This Row],[SA CV  cat 2020]]</f>
        <v>4.9814786578529557E-2</v>
      </c>
      <c r="CM16" s="118">
        <f>(ULB_Data[[#This Row],[CV- obtained SS2021]]-ULB_Data[[#This Row],[SA CV cat 2021]])/ULB_Data[[#This Row],[SA CV cat 2021]]</f>
        <v>0.10873656934984254</v>
      </c>
      <c r="CN16" s="118">
        <f>(ULB_Data[[#This Row],[CV- obtained SS2022]]-ULB_Data[[#This Row],[SA CV cat 2022]])/ULB_Data[[#This Row],[SA CV cat 2022]]</f>
        <v>0.10873656934984254</v>
      </c>
      <c r="CO16" s="118">
        <f>(ULB_Data[[#This Row],[CV- obtained SS2021]]-ULB_Data[[#This Row],[SA CV cat t.10 2021]])/ULB_Data[[#This Row],[SA CV cat t.10 2021]]</f>
        <v>-0.14246732730145054</v>
      </c>
      <c r="CP16" s="118">
        <f>(ULB_Data[[#This Row],[CV- obtained SS2022]]-ULB_Data[[#This Row],[SA CV cat t.10 2022]])/ULB_Data[[#This Row],[SA CV cat t.10 2022]]</f>
        <v>-0.14246732730145054</v>
      </c>
      <c r="CQ16" s="60">
        <v>75</v>
      </c>
      <c r="CR16" s="60">
        <v>52</v>
      </c>
      <c r="CS16" s="28">
        <v>60</v>
      </c>
      <c r="CT16" s="27">
        <v>52</v>
      </c>
      <c r="CU16" s="28">
        <v>60</v>
      </c>
      <c r="CV16" s="27">
        <v>52</v>
      </c>
      <c r="CW16" s="28" t="s">
        <v>414</v>
      </c>
      <c r="CX16" s="27" t="s">
        <v>414</v>
      </c>
      <c r="CY16" s="27" t="s">
        <v>414</v>
      </c>
      <c r="CZ16" s="28" t="s">
        <v>407</v>
      </c>
      <c r="DA16" s="28" t="s">
        <v>408</v>
      </c>
      <c r="DB16" s="28" t="s">
        <v>408</v>
      </c>
      <c r="DC16" s="22">
        <v>656.19</v>
      </c>
      <c r="DD16" s="22">
        <v>1500</v>
      </c>
      <c r="DE16" s="66">
        <v>43.75</v>
      </c>
      <c r="DF16" s="22">
        <v>200</v>
      </c>
      <c r="DG16" s="22">
        <v>1500</v>
      </c>
      <c r="DH16" s="66">
        <v>13.33</v>
      </c>
      <c r="DI16" s="22">
        <v>1248</v>
      </c>
      <c r="DJ16" s="22">
        <v>1500</v>
      </c>
      <c r="DK16" s="66">
        <v>83.2</v>
      </c>
      <c r="DL16" s="22">
        <v>1170.47</v>
      </c>
      <c r="DM16" s="22">
        <v>1500</v>
      </c>
      <c r="DN16" s="66">
        <v>78.03</v>
      </c>
      <c r="DO16" s="22">
        <v>3274.66</v>
      </c>
      <c r="DP16" s="22">
        <v>6000</v>
      </c>
      <c r="DQ16" s="66">
        <v>54.58</v>
      </c>
      <c r="DR16" s="67">
        <v>1625.34</v>
      </c>
      <c r="DS16" s="67">
        <v>2400</v>
      </c>
      <c r="DT16" s="159">
        <f>ULB_Data[[#This Row],[SLP- obtained SS2021]]/ULB_Data[[#This Row],[SLP-max. marks SS2021]]</f>
        <v>0.67722499999999997</v>
      </c>
      <c r="DU16" s="159">
        <f>ULB_Data[[#This Row],[SLP- obtained SS2021]]/ULB_Data[[#This Row],[Total score (obtained) SS2021]]</f>
        <v>0.47262544490194708</v>
      </c>
      <c r="DV16" s="67">
        <v>1625.34</v>
      </c>
      <c r="DW16" s="66">
        <v>2400</v>
      </c>
      <c r="DX16" s="159">
        <f>ULB_Data[[#This Row],[SLP- obtained SS2022]]/ULB_Data[[#This Row],[SLP-max. marks SS2022]]</f>
        <v>0.67722499999999997</v>
      </c>
      <c r="DY16" s="159">
        <f>ULB_Data[[#This Row],[SLP- obtained SS2022]]/ULB_Data[[#This Row],[Total score (obtained) SS2022]]</f>
        <v>0.47262544490194708</v>
      </c>
      <c r="DZ16" s="67">
        <v>1313.62</v>
      </c>
      <c r="EA16" s="67">
        <v>1800</v>
      </c>
      <c r="EB16" s="159">
        <f>ULB_Data[[#This Row],[CV- obtained SS2021]]/ULB_Data[[#This Row],[CV-max. marks SS2021]]</f>
        <v>0.72978888888888882</v>
      </c>
      <c r="EC16" s="159">
        <f>ULB_Data[[#This Row],[CV- obtained SS2021]]/ULB_Data[[#This Row],[Total score (obtained) SS2021]]</f>
        <v>0.38198176192802474</v>
      </c>
      <c r="ED16" s="67">
        <v>1313.62</v>
      </c>
      <c r="EE16" s="66">
        <v>1800</v>
      </c>
      <c r="EF16" s="159">
        <f>ULB_Data[[#This Row],[CV- obtained SS2022]]/ULB_Data[[#This Row],[CV-max. marks SS2022]]</f>
        <v>0.72978888888888882</v>
      </c>
      <c r="EG16" s="159">
        <f>ULB_Data[[#This Row],[CV- obtained SS2022]]/ULB_Data[[#This Row],[Total score (obtained) SS2022]]</f>
        <v>0.38198176192802474</v>
      </c>
      <c r="EH16" s="67">
        <v>500</v>
      </c>
      <c r="EI16" s="67">
        <v>1800</v>
      </c>
      <c r="EJ16" s="159">
        <f>ULB_Data[[#This Row],[Cert.- obtained SS2021]]/ULB_Data[[#This Row],[Cert.-max. marks SS2021]]</f>
        <v>0.27777777777777779</v>
      </c>
      <c r="EK16" s="159">
        <f>ULB_Data[[#This Row],[Cert.- obtained SS2021]]/ULB_Data[[#This Row],[Total score (obtained) SS2021]]</f>
        <v>0.14539279317002815</v>
      </c>
      <c r="EL16" s="67">
        <v>500</v>
      </c>
      <c r="EM16" s="66">
        <v>1800</v>
      </c>
      <c r="EN16" s="159">
        <f>ULB_Data[[#This Row],[Cert.- obtained SS2022]]/ULB_Data[[#This Row],[Cert.-max. marks SS2022]]</f>
        <v>0.27777777777777779</v>
      </c>
      <c r="EO16" s="159">
        <f>ULB_Data[[#This Row],[Cert.- obtained SS2022]]/ULB_Data[[#This Row],[Total score (obtained) SS2022]]</f>
        <v>0.14539279317002815</v>
      </c>
      <c r="EP16" s="68">
        <v>3438.96</v>
      </c>
      <c r="EQ16" s="26">
        <v>6000</v>
      </c>
      <c r="ER16" s="66">
        <v>57.32</v>
      </c>
      <c r="ES16" s="68">
        <v>3438.96</v>
      </c>
      <c r="ET16" s="66">
        <v>6000</v>
      </c>
      <c r="EU16" s="128">
        <f>(ULB_Data[[#This Row],[Total score (obtained) SS2022]]/ULB_Data[[#This Row],[Total score (max) SS2022]])*100</f>
        <v>57.316000000000003</v>
      </c>
      <c r="EV16" s="26">
        <v>856.19</v>
      </c>
      <c r="EW16" s="26">
        <v>3000</v>
      </c>
      <c r="EX16" s="66">
        <v>28.54</v>
      </c>
      <c r="EY16" s="26">
        <v>2125.34</v>
      </c>
      <c r="EZ16" s="26">
        <v>4200</v>
      </c>
      <c r="FA16" s="100">
        <v>50.6</v>
      </c>
      <c r="FB16" s="26">
        <v>2125.34</v>
      </c>
      <c r="FC16" s="138">
        <v>4200</v>
      </c>
      <c r="FD16" s="140">
        <f>(ULB_Data[[#This Row],[SLP + Cert. (obtained) SS2022]]/ULB_Data[[#This Row],[SLP + Cert. (max.) SS2022]])*100</f>
        <v>50.603333333333332</v>
      </c>
    </row>
    <row r="17" spans="1:160" ht="57.75" thickBot="1">
      <c r="A17" s="104">
        <v>16</v>
      </c>
      <c r="B17" s="65" t="s">
        <v>425</v>
      </c>
      <c r="C17" s="65" t="s">
        <v>93</v>
      </c>
      <c r="D17" s="65" t="s">
        <v>93</v>
      </c>
      <c r="E17" s="26">
        <v>21426</v>
      </c>
      <c r="F17" s="28" t="s">
        <v>411</v>
      </c>
      <c r="G17" s="28">
        <v>2214</v>
      </c>
      <c r="H17" s="28">
        <v>2072</v>
      </c>
      <c r="I17" s="28">
        <v>2072</v>
      </c>
      <c r="J17" s="28">
        <v>3325</v>
      </c>
      <c r="K17" s="28">
        <v>3178</v>
      </c>
      <c r="L17" s="28">
        <v>3178</v>
      </c>
      <c r="M17" s="28">
        <v>3070.1</v>
      </c>
      <c r="N17" s="28">
        <v>2928.3</v>
      </c>
      <c r="O17" s="28">
        <v>2928.3</v>
      </c>
      <c r="P17" s="28">
        <v>4349.2</v>
      </c>
      <c r="Q17" s="28">
        <v>4349.2</v>
      </c>
      <c r="R17" s="118">
        <f>(ULB_Data[[#This Row],[Total score (obtained) SS2020]]-ULB_Data[[#This Row],[NA 2020]])/ULB_Data[[#This Row],[NA 2020]]</f>
        <v>0.41863143631436311</v>
      </c>
      <c r="S17" s="118">
        <f>(ULB_Data[[#This Row],[Total score (obtained) SS2021]]-ULB_Data[[#This Row],[NA 2021]])/ULB_Data[[#This Row],[NA 2021]]</f>
        <v>0.34449324324324321</v>
      </c>
      <c r="T17" s="118">
        <f>(ULB_Data[[#This Row],[Total score (obtained) SS2022]]-ULB_Data[[#This Row],[NA 2022]])/ULB_Data[[#This Row],[NA 2022]]</f>
        <v>0.34449324324324321</v>
      </c>
      <c r="U17" s="118">
        <f>(ULB_Data[[#This Row],[Total score (obtained) SS2020]]-ULB_Data[[#This Row],[SA 2020]])/ULB_Data[[#This Row],[SA 2020]]</f>
        <v>-5.5383458646616569E-2</v>
      </c>
      <c r="V17" s="118">
        <f>(ULB_Data[[#This Row],[Total score (obtained) SS2021]]-ULB_Data[[#This Row],[SA 2021]])/ULB_Data[[#This Row],[SA 2021]]</f>
        <v>-0.12341409691629956</v>
      </c>
      <c r="W17" s="118">
        <f>(ULB_Data[[#This Row],[Total score (obtained) SS2022]]-ULB_Data[[#This Row],[SA 2022]])/ULB_Data[[#This Row],[SA 2022]]</f>
        <v>-0.12341409691629956</v>
      </c>
      <c r="X17" s="118">
        <f>(ULB_Data[[#This Row],[Total score (obtained) SS2020]]-ULB_Data[[#This Row],[SA Cat 2020]])/ULB_Data[[#This Row],[SA Cat 2020]]</f>
        <v>2.304485195921957E-2</v>
      </c>
      <c r="Y17" s="118">
        <f>(ULB_Data[[#This Row],[Total score (obtained) SS2021]]-ULB_Data[[#This Row],[SA Cat 2021]])/ULB_Data[[#This Row],[SA Cat 2021]]</f>
        <v>-4.8666461769627502E-2</v>
      </c>
      <c r="Z17" s="118">
        <f>(ULB_Data[[#This Row],[Total score (obtained) SS2022]]-ULB_Data[[#This Row],[SA Cat 2022]])/ULB_Data[[#This Row],[SA Cat 2022]]</f>
        <v>-4.8666461769627502E-2</v>
      </c>
      <c r="AA17" s="118">
        <f>(ULB_Data[[#This Row],[Total score (obtained) SS2021]]-ULB_Data[[#This Row],[SA Cat t.10 2021]])/ULB_Data[[#This Row],[SA Cat t.10 2021]]</f>
        <v>-0.35947070725650693</v>
      </c>
      <c r="AB17" s="118">
        <f>(ULB_Data[[#This Row],[Total score (obtained) SS2022]]-ULB_Data[[#This Row],[SA Cat t.10 2022]])/ULB_Data[[#This Row],[SA Cat t.10 2022]]</f>
        <v>-0.35947070725650693</v>
      </c>
      <c r="AC17" s="122">
        <v>306.24</v>
      </c>
      <c r="AD17" s="122">
        <v>913.6</v>
      </c>
      <c r="AE17" s="122">
        <v>915</v>
      </c>
      <c r="AF17" s="122">
        <v>706.64</v>
      </c>
      <c r="AG17" s="122">
        <v>1509.3</v>
      </c>
      <c r="AH17" s="122">
        <v>1509.3</v>
      </c>
      <c r="AI17" s="122">
        <v>593.21</v>
      </c>
      <c r="AJ17" s="122">
        <v>1412.08</v>
      </c>
      <c r="AK17" s="122">
        <v>1412.08</v>
      </c>
      <c r="AL17" s="122">
        <v>1984.11</v>
      </c>
      <c r="AM17" s="122">
        <v>1984.11</v>
      </c>
      <c r="AN17" s="118">
        <f>(ULB_Data[[#This Row],[SLP- obtained SS2020]]-ULB_Data[[#This Row],[SLP NA 2020]])/ULB_Data[[#This Row],[SLP NA 2020]]</f>
        <v>1.3855472831765934</v>
      </c>
      <c r="AO17" s="118">
        <f>(ULB_Data[[#This Row],[SLP- obtained SS2021]]-ULB_Data[[#This Row],[SLP NA 2021]])/ULB_Data[[#This Row],[SLP NA 2021]]</f>
        <v>0.54611427320490358</v>
      </c>
      <c r="AP17" s="118">
        <f>(ULB_Data[[#This Row],[SLP- obtained SS2022]]-ULB_Data[[#This Row],[SLP NA 2022]])/ULB_Data[[#This Row],[SLP NA 2022]]</f>
        <v>0.54374863387978134</v>
      </c>
      <c r="AQ17" s="118">
        <f>(ULB_Data[[#This Row],[SLP- obtained SS2020]]-ULB_Data[[#This Row],[SLP SA 2020]])/ULB_Data[[#This Row],[SLP SA 2020]]</f>
        <v>3.383618249745269E-2</v>
      </c>
      <c r="AR17" s="118">
        <f>(ULB_Data[[#This Row],[SLP- obtained SS2021]]-ULB_Data[[#This Row],[SLP SA 2021]])/ULB_Data[[#This Row],[SLP SA 2021]]</f>
        <v>-6.4115815278605964E-2</v>
      </c>
      <c r="AS17" s="118">
        <f>(ULB_Data[[#This Row],[SLP- obtained SS2022]]-ULB_Data[[#This Row],[SLP SA 2022]])/ULB_Data[[#This Row],[SLP SA 2022]]</f>
        <v>-6.4115815278605964E-2</v>
      </c>
      <c r="AT17" s="118">
        <f>(ULB_Data[[#This Row],[SLP- obtained SS2020]]-ULB_Data[[#This Row],[SLP SA cat 2020]])/ULB_Data[[#This Row],[SLP SA cat 2020]]</f>
        <v>0.2315200350634681</v>
      </c>
      <c r="AU17" s="118">
        <f>(ULB_Data[[#This Row],[SLP- obtained SS2021]]-ULB_Data[[#This Row],[SLP SA cat 2021]])/ULB_Data[[#This Row],[SLP SA cat 2021]]</f>
        <v>3.1867882839502399E-4</v>
      </c>
      <c r="AV17" s="118">
        <f>(ULB_Data[[#This Row],[SLP- obtained SS2022]]-ULB_Data[[#This Row],[SLP SA cat 2022]])/ULB_Data[[#This Row],[SLP SA cat 2022]]</f>
        <v>3.1867882839502399E-4</v>
      </c>
      <c r="AW17" s="118">
        <f>(ULB_Data[[#This Row],[SLP- obtained SS2021]]-ULB_Data[[#This Row],[SLP SA cat t.10 2021]])/ULB_Data[[#This Row],[SLP SA cat t.10 2021]]</f>
        <v>-0.28807878595440772</v>
      </c>
      <c r="AX17" s="118">
        <f>(ULB_Data[[#This Row],[SLP- obtained SS2022]]-ULB_Data[[#This Row],[SLP SA cat t.10 2022]])/ULB_Data[[#This Row],[SLP SA cat t.10 2022]]</f>
        <v>-0.28807878595440772</v>
      </c>
      <c r="AY17" s="122">
        <v>232.44</v>
      </c>
      <c r="AZ17" s="122">
        <v>298.10000000000002</v>
      </c>
      <c r="BA17" s="122">
        <v>295</v>
      </c>
      <c r="BB17" s="122">
        <v>421.09</v>
      </c>
      <c r="BC17" s="122">
        <v>522.70000000000005</v>
      </c>
      <c r="BD17" s="122">
        <v>525</v>
      </c>
      <c r="BE17" s="122">
        <v>365.77</v>
      </c>
      <c r="BF17" s="122">
        <v>453.88</v>
      </c>
      <c r="BG17" s="122">
        <v>453.88</v>
      </c>
      <c r="BH17" s="122">
        <v>1100</v>
      </c>
      <c r="BI17" s="122">
        <v>1100</v>
      </c>
      <c r="BJ17" s="118">
        <f>(ULB_Data[[#This Row],[Cert.- obtained SS2020]]-ULB_Data[[#This Row],[NA cert 2020]])/ULB_Data[[#This Row],[NA cert 2020]]</f>
        <v>0.29065565307176044</v>
      </c>
      <c r="BK17" s="118">
        <f>(ULB_Data[[#This Row],[Cert.- obtained SS2021]]-ULB_Data[[#This Row],[NA cert 2021]])/ULB_Data[[#This Row],[NA cert 2021]]</f>
        <v>0.67728950016772882</v>
      </c>
      <c r="BL17" s="118">
        <f>(ULB_Data[[#This Row],[Cert.- obtained SS2022]]-ULB_Data[[#This Row],[NA cert 2022]])/ULB_Data[[#This Row],[NA cert 2022]]</f>
        <v>0.69491525423728817</v>
      </c>
      <c r="BM17" s="118">
        <f>(ULB_Data[[#This Row],[Cert.- obtained SS2020]]-ULB_Data[[#This Row],[SA Cert 2020]])/ULB_Data[[#This Row],[SA Cert 2020]]</f>
        <v>-0.2875632287634472</v>
      </c>
      <c r="BN17" s="118">
        <f>(ULB_Data[[#This Row],[Cert.- obtained SS2021]]-ULB_Data[[#This Row],[SA cert 2021]])/ULB_Data[[#This Row],[SA cert 2021]]</f>
        <v>-4.3428352783623579E-2</v>
      </c>
      <c r="BO17" s="118">
        <f>(ULB_Data[[#This Row],[Cert.- obtained SS2022]]-ULB_Data[[#This Row],[SA cert 2022]])/ULB_Data[[#This Row],[SA cert 2022]]</f>
        <v>-4.7619047619047616E-2</v>
      </c>
      <c r="BP17" s="118">
        <f>(ULB_Data[[#This Row],[Cert.- obtained SS2020]]-ULB_Data[[#This Row],[SA cert cat 2020]])/ULB_Data[[#This Row],[SA cert cat 2020]]</f>
        <v>-0.17981245044700217</v>
      </c>
      <c r="BQ17" s="118">
        <f>(ULB_Data[[#This Row],[Cert.- obtained SS2021]]-ULB_Data[[#This Row],[SA cert cat 2021]])/ULB_Data[[#This Row],[SA cert cat 2021]]</f>
        <v>0.10161276108222439</v>
      </c>
      <c r="BR17" s="118">
        <f>(ULB_Data[[#This Row],[Cert.- obtained SS2022]]-ULB_Data[[#This Row],[SA cert cat 2022]])/ULB_Data[[#This Row],[SA cert cat 2022]]</f>
        <v>0.10161276108222439</v>
      </c>
      <c r="BS17" s="118">
        <f>(ULB_Data[[#This Row],[Cert.- obtained SS2021]]-ULB_Data[[#This Row],[SA cert cat t.10 2021]])/ULB_Data[[#This Row],[SA cert cat t.10 2021]]</f>
        <v>-0.54545454545454541</v>
      </c>
      <c r="BT17" s="118">
        <f>(ULB_Data[[#This Row],[Cert.- obtained SS2022]]-ULB_Data[[#This Row],[SA cert cat t.10 2022]])/ULB_Data[[#This Row],[SA cert cat t.10 2022]]</f>
        <v>-0.54545454545454541</v>
      </c>
      <c r="BU17" s="122">
        <v>855.72</v>
      </c>
      <c r="BV17" s="122">
        <v>860.25</v>
      </c>
      <c r="BW17" s="122">
        <v>865</v>
      </c>
      <c r="BX17" s="122">
        <v>1100</v>
      </c>
      <c r="BY17" s="122">
        <v>1147.0899999999999</v>
      </c>
      <c r="BZ17" s="122">
        <v>1150</v>
      </c>
      <c r="CA17" s="122">
        <v>1056.55</v>
      </c>
      <c r="CB17" s="122">
        <v>1062.31</v>
      </c>
      <c r="CC17" s="122">
        <v>1062.31</v>
      </c>
      <c r="CD17" s="122">
        <v>1484.95</v>
      </c>
      <c r="CE17" s="122">
        <v>1484.95</v>
      </c>
      <c r="CF17" s="118">
        <f>(ULB_Data[[#This Row],[CP- obtained SS2020]]-ULB_Data[[#This Row],[NA CV 2020]])/ULB_Data[[#This Row],[NA CV 2020]]</f>
        <v>0.2659514794558967</v>
      </c>
      <c r="CG17" s="118">
        <f>(ULB_Data[[#This Row],[CV- obtained SS2021]]-ULB_Data[[#This Row],[NA CV 2021]])/ULB_Data[[#This Row],[NA CV 2021]]</f>
        <v>1.5123510607381565E-2</v>
      </c>
      <c r="CH17" s="118">
        <f>(ULB_Data[[#This Row],[CV- obtained SS2022]]-ULB_Data[[#This Row],[NA CV 2022]])/ULB_Data[[#This Row],[NA CV 2022]]</f>
        <v>9.5491329479768673E-3</v>
      </c>
      <c r="CI17" s="118">
        <f>(ULB_Data[[#This Row],[CP- obtained SS2020]]-ULB_Data[[#This Row],[SA CV 2020]])/ULB_Data[[#This Row],[SA CV 2020]]</f>
        <v>-1.5181818181818223E-2</v>
      </c>
      <c r="CJ17" s="118">
        <f>(ULB_Data[[#This Row],[CV- obtained SS2021]]-ULB_Data[[#This Row],[SA CV 2021]])/ULB_Data[[#This Row],[SA CV 2021]]</f>
        <v>-0.23871710153518899</v>
      </c>
      <c r="CK17" s="118">
        <f>(ULB_Data[[#This Row],[CV- obtained SS2022]]-ULB_Data[[#This Row],[SA CV 2022]])/ULB_Data[[#This Row],[SA CV 2022]]</f>
        <v>-0.24064347826086957</v>
      </c>
      <c r="CL17" s="118">
        <f>(ULB_Data[[#This Row],[CP- obtained SS2020]]-ULB_Data[[#This Row],[SA CV  cat 2020]])/ULB_Data[[#This Row],[SA CV  cat 2020]]</f>
        <v>2.5318252803937343E-2</v>
      </c>
      <c r="CM17" s="118">
        <f>(ULB_Data[[#This Row],[CV- obtained SS2021]]-ULB_Data[[#This Row],[SA CV cat 2021]])/ULB_Data[[#This Row],[SA CV cat 2021]]</f>
        <v>-0.17796123542092229</v>
      </c>
      <c r="CN17" s="118">
        <f>(ULB_Data[[#This Row],[CV- obtained SS2022]]-ULB_Data[[#This Row],[SA CV cat 2022]])/ULB_Data[[#This Row],[SA CV cat 2022]]</f>
        <v>-0.17796123542092229</v>
      </c>
      <c r="CO17" s="118">
        <f>(ULB_Data[[#This Row],[CV- obtained SS2021]]-ULB_Data[[#This Row],[SA CV cat t.10 2021]])/ULB_Data[[#This Row],[SA CV cat t.10 2021]]</f>
        <v>-0.41192632748577396</v>
      </c>
      <c r="CP17" s="118">
        <f>(ULB_Data[[#This Row],[CV- obtained SS2022]]-ULB_Data[[#This Row],[SA CV cat t.10 2022]])/ULB_Data[[#This Row],[SA CV cat t.10 2022]]</f>
        <v>-0.41192632748577396</v>
      </c>
      <c r="CQ17" s="60">
        <v>127</v>
      </c>
      <c r="CR17" s="60">
        <v>84</v>
      </c>
      <c r="CS17" s="27">
        <v>225</v>
      </c>
      <c r="CT17" s="27">
        <v>110</v>
      </c>
      <c r="CU17" s="27">
        <v>225</v>
      </c>
      <c r="CV17" s="27">
        <v>110</v>
      </c>
      <c r="CW17" s="28" t="s">
        <v>414</v>
      </c>
      <c r="CX17" s="27" t="s">
        <v>414</v>
      </c>
      <c r="CY17" s="27" t="s">
        <v>414</v>
      </c>
      <c r="CZ17" s="28" t="s">
        <v>405</v>
      </c>
      <c r="DA17" s="27" t="s">
        <v>408</v>
      </c>
      <c r="DB17" s="27" t="s">
        <v>408</v>
      </c>
      <c r="DC17" s="26">
        <v>730.55</v>
      </c>
      <c r="DD17" s="22">
        <v>1500</v>
      </c>
      <c r="DE17" s="66">
        <v>48.7</v>
      </c>
      <c r="DF17" s="26">
        <v>300</v>
      </c>
      <c r="DG17" s="22">
        <v>1500</v>
      </c>
      <c r="DH17" s="66">
        <v>20</v>
      </c>
      <c r="DI17" s="26">
        <v>1027</v>
      </c>
      <c r="DJ17" s="22">
        <v>1500</v>
      </c>
      <c r="DK17" s="66">
        <v>68.47</v>
      </c>
      <c r="DL17" s="26">
        <v>1083.3</v>
      </c>
      <c r="DM17" s="22">
        <v>1500</v>
      </c>
      <c r="DN17" s="66">
        <v>72.22</v>
      </c>
      <c r="DO17" s="22">
        <v>3140.85</v>
      </c>
      <c r="DP17" s="22">
        <v>6000</v>
      </c>
      <c r="DQ17" s="66">
        <v>52.35</v>
      </c>
      <c r="DR17" s="67">
        <v>1412.53</v>
      </c>
      <c r="DS17" s="67">
        <v>2400</v>
      </c>
      <c r="DT17" s="159">
        <f>ULB_Data[[#This Row],[SLP- obtained SS2021]]/ULB_Data[[#This Row],[SLP-max. marks SS2021]]</f>
        <v>0.5885541666666666</v>
      </c>
      <c r="DU17" s="159">
        <f>ULB_Data[[#This Row],[SLP- obtained SS2021]]/ULB_Data[[#This Row],[Total score (obtained) SS2021]]</f>
        <v>0.50704826997009822</v>
      </c>
      <c r="DV17" s="67">
        <v>1412.53</v>
      </c>
      <c r="DW17" s="66">
        <v>2400</v>
      </c>
      <c r="DX17" s="159">
        <f>ULB_Data[[#This Row],[SLP- obtained SS2022]]/ULB_Data[[#This Row],[SLP-max. marks SS2022]]</f>
        <v>0.5885541666666666</v>
      </c>
      <c r="DY17" s="159">
        <f>ULB_Data[[#This Row],[SLP- obtained SS2022]]/ULB_Data[[#This Row],[Total score (obtained) SS2022]]</f>
        <v>0.50704826997009822</v>
      </c>
      <c r="DZ17" s="67">
        <v>873.26</v>
      </c>
      <c r="EA17" s="67">
        <v>1800</v>
      </c>
      <c r="EB17" s="159">
        <f>ULB_Data[[#This Row],[CV- obtained SS2021]]/ULB_Data[[#This Row],[CV-max. marks SS2021]]</f>
        <v>0.48514444444444443</v>
      </c>
      <c r="EC17" s="159">
        <f>ULB_Data[[#This Row],[CV- obtained SS2021]]/ULB_Data[[#This Row],[Total score (obtained) SS2021]]</f>
        <v>0.31346942877962802</v>
      </c>
      <c r="ED17" s="67">
        <v>873.26</v>
      </c>
      <c r="EE17" s="66">
        <v>1800</v>
      </c>
      <c r="EF17" s="159">
        <f>ULB_Data[[#This Row],[CV- obtained SS2022]]/ULB_Data[[#This Row],[CV-max. marks SS2022]]</f>
        <v>0.48514444444444443</v>
      </c>
      <c r="EG17" s="159">
        <f>ULB_Data[[#This Row],[CV- obtained SS2022]]/ULB_Data[[#This Row],[Total score (obtained) SS2022]]</f>
        <v>0.31346942877962802</v>
      </c>
      <c r="EH17" s="67">
        <v>500</v>
      </c>
      <c r="EI17" s="67">
        <v>1800</v>
      </c>
      <c r="EJ17" s="159">
        <f>ULB_Data[[#This Row],[Cert.- obtained SS2021]]/ULB_Data[[#This Row],[Cert.-max. marks SS2021]]</f>
        <v>0.27777777777777779</v>
      </c>
      <c r="EK17" s="159">
        <f>ULB_Data[[#This Row],[Cert.- obtained SS2021]]/ULB_Data[[#This Row],[Total score (obtained) SS2021]]</f>
        <v>0.1794823012502737</v>
      </c>
      <c r="EL17" s="67">
        <v>500</v>
      </c>
      <c r="EM17" s="66">
        <v>1800</v>
      </c>
      <c r="EN17" s="159">
        <f>ULB_Data[[#This Row],[Cert.- obtained SS2022]]/ULB_Data[[#This Row],[Cert.-max. marks SS2022]]</f>
        <v>0.27777777777777779</v>
      </c>
      <c r="EO17" s="159">
        <f>ULB_Data[[#This Row],[Cert.- obtained SS2022]]/ULB_Data[[#This Row],[Total score (obtained) SS2022]]</f>
        <v>0.1794823012502737</v>
      </c>
      <c r="EP17" s="68">
        <v>2785.79</v>
      </c>
      <c r="EQ17" s="26">
        <v>6000</v>
      </c>
      <c r="ER17" s="66">
        <v>46.43</v>
      </c>
      <c r="ES17" s="68">
        <v>2785.79</v>
      </c>
      <c r="ET17" s="66">
        <v>6000</v>
      </c>
      <c r="EU17" s="128">
        <f>(ULB_Data[[#This Row],[Total score (obtained) SS2022]]/ULB_Data[[#This Row],[Total score (max) SS2022]])*100</f>
        <v>46.429833333333335</v>
      </c>
      <c r="EV17" s="26">
        <v>1030.55</v>
      </c>
      <c r="EW17" s="26">
        <v>3000</v>
      </c>
      <c r="EX17" s="66">
        <v>34.35</v>
      </c>
      <c r="EY17" s="26">
        <v>1912.53</v>
      </c>
      <c r="EZ17" s="26">
        <v>4200</v>
      </c>
      <c r="FA17" s="100">
        <v>45.54</v>
      </c>
      <c r="FB17" s="26">
        <v>1912.53</v>
      </c>
      <c r="FC17" s="138">
        <v>4200</v>
      </c>
      <c r="FD17" s="140">
        <f>(ULB_Data[[#This Row],[SLP + Cert. (obtained) SS2022]]/ULB_Data[[#This Row],[SLP + Cert. (max.) SS2022]])*100</f>
        <v>45.536428571428573</v>
      </c>
    </row>
    <row r="18" spans="1:160" ht="15.75" thickBot="1">
      <c r="A18" s="104">
        <v>17</v>
      </c>
      <c r="B18" s="69" t="s">
        <v>337</v>
      </c>
      <c r="C18" s="65" t="s">
        <v>93</v>
      </c>
      <c r="D18" s="65" t="s">
        <v>93</v>
      </c>
      <c r="E18" s="70">
        <v>15761</v>
      </c>
      <c r="F18" s="28" t="s">
        <v>411</v>
      </c>
      <c r="G18" s="28">
        <v>2214</v>
      </c>
      <c r="H18" s="28">
        <v>2072</v>
      </c>
      <c r="I18" s="28">
        <v>2072</v>
      </c>
      <c r="J18" s="28">
        <v>3325</v>
      </c>
      <c r="K18" s="28">
        <v>3178</v>
      </c>
      <c r="L18" s="28">
        <v>3178</v>
      </c>
      <c r="M18" s="28">
        <v>3070.1</v>
      </c>
      <c r="N18" s="28">
        <v>2928.3</v>
      </c>
      <c r="O18" s="28">
        <v>2928.3</v>
      </c>
      <c r="P18" s="28">
        <v>4349.2</v>
      </c>
      <c r="Q18" s="28">
        <v>4349.2</v>
      </c>
      <c r="R18" s="118">
        <f>(ULB_Data[[#This Row],[Total score (obtained) SS2020]]-ULB_Data[[#This Row],[NA 2020]])/ULB_Data[[#This Row],[NA 2020]]</f>
        <v>-0.14469286359530259</v>
      </c>
      <c r="S18" s="118">
        <f>(ULB_Data[[#This Row],[Total score (obtained) SS2021]]-ULB_Data[[#This Row],[NA 2021]])/ULB_Data[[#This Row],[NA 2021]]</f>
        <v>0.15526544401544404</v>
      </c>
      <c r="T18" s="118">
        <f>(ULB_Data[[#This Row],[Total score (obtained) SS2022]]-ULB_Data[[#This Row],[NA 2022]])/ULB_Data[[#This Row],[NA 2022]]</f>
        <v>0.15526544401544404</v>
      </c>
      <c r="U18" s="118">
        <f>(ULB_Data[[#This Row],[Total score (obtained) SS2020]]-ULB_Data[[#This Row],[SA 2020]])/ULB_Data[[#This Row],[SA 2020]]</f>
        <v>-0.43048120300751874</v>
      </c>
      <c r="V18" s="118">
        <f>(ULB_Data[[#This Row],[Total score (obtained) SS2021]]-ULB_Data[[#This Row],[SA 2021]])/ULB_Data[[#This Row],[SA 2021]]</f>
        <v>-0.24678728760226556</v>
      </c>
      <c r="W18" s="118">
        <f>(ULB_Data[[#This Row],[Total score (obtained) SS2022]]-ULB_Data[[#This Row],[SA 2022]])/ULB_Data[[#This Row],[SA 2022]]</f>
        <v>-0.24678728760226556</v>
      </c>
      <c r="X18" s="118">
        <f>(ULB_Data[[#This Row],[Total score (obtained) SS2020]]-ULB_Data[[#This Row],[SA Cat 2020]])/ULB_Data[[#This Row],[SA Cat 2020]]</f>
        <v>-0.3831959871013973</v>
      </c>
      <c r="Y18" s="118">
        <f>(ULB_Data[[#This Row],[Total score (obtained) SS2021]]-ULB_Data[[#This Row],[SA Cat 2021]])/ULB_Data[[#This Row],[SA Cat 2021]]</f>
        <v>-0.18255984701021075</v>
      </c>
      <c r="Z18" s="118">
        <f>(ULB_Data[[#This Row],[Total score (obtained) SS2022]]-ULB_Data[[#This Row],[SA Cat 2022]])/ULB_Data[[#This Row],[SA Cat 2022]]</f>
        <v>-0.18255984701021075</v>
      </c>
      <c r="AA18" s="118">
        <f>(ULB_Data[[#This Row],[Total score (obtained) SS2021]]-ULB_Data[[#This Row],[SA Cat t.10 2021]])/ULB_Data[[#This Row],[SA Cat t.10 2021]]</f>
        <v>-0.44962061988411661</v>
      </c>
      <c r="AB18" s="118">
        <f>(ULB_Data[[#This Row],[Total score (obtained) SS2022]]-ULB_Data[[#This Row],[SA Cat t.10 2022]])/ULB_Data[[#This Row],[SA Cat t.10 2022]]</f>
        <v>-0.44962061988411661</v>
      </c>
      <c r="AC18" s="122">
        <v>306.24</v>
      </c>
      <c r="AD18" s="122">
        <v>913.6</v>
      </c>
      <c r="AE18" s="122">
        <v>915</v>
      </c>
      <c r="AF18" s="122">
        <v>706.64</v>
      </c>
      <c r="AG18" s="122">
        <v>1509.3</v>
      </c>
      <c r="AH18" s="122">
        <v>1509.3</v>
      </c>
      <c r="AI18" s="122">
        <v>593.21</v>
      </c>
      <c r="AJ18" s="122">
        <v>1412.08</v>
      </c>
      <c r="AK18" s="122">
        <v>1412.08</v>
      </c>
      <c r="AL18" s="122">
        <v>1984.11</v>
      </c>
      <c r="AM18" s="122">
        <v>1984.11</v>
      </c>
      <c r="AN18" s="118">
        <f>(ULB_Data[[#This Row],[SLP- obtained SS2020]]-ULB_Data[[#This Row],[SLP NA 2020]])/ULB_Data[[#This Row],[SLP NA 2020]]</f>
        <v>-0.16594827586206903</v>
      </c>
      <c r="AO18" s="118">
        <f>(ULB_Data[[#This Row],[SLP- obtained SS2021]]-ULB_Data[[#This Row],[SLP NA 2021]])/ULB_Data[[#This Row],[SLP NA 2021]]</f>
        <v>0.30523204903677759</v>
      </c>
      <c r="AP18" s="118">
        <f>(ULB_Data[[#This Row],[SLP- obtained SS2022]]-ULB_Data[[#This Row],[SLP NA 2022]])/ULB_Data[[#This Row],[SLP NA 2022]]</f>
        <v>0.30323497267759569</v>
      </c>
      <c r="AQ18" s="118">
        <f>(ULB_Data[[#This Row],[SLP- obtained SS2020]]-ULB_Data[[#This Row],[SLP SA 2020]])/ULB_Data[[#This Row],[SLP SA 2020]]</f>
        <v>-0.63854296388542964</v>
      </c>
      <c r="AR18" s="118">
        <f>(ULB_Data[[#This Row],[SLP- obtained SS2021]]-ULB_Data[[#This Row],[SLP SA 2021]])/ULB_Data[[#This Row],[SLP SA 2021]]</f>
        <v>-0.20992513085536338</v>
      </c>
      <c r="AS18" s="118">
        <f>(ULB_Data[[#This Row],[SLP- obtained SS2022]]-ULB_Data[[#This Row],[SLP SA 2022]])/ULB_Data[[#This Row],[SLP SA 2022]]</f>
        <v>-0.20992513085536338</v>
      </c>
      <c r="AT18" s="118">
        <f>(ULB_Data[[#This Row],[SLP- obtained SS2020]]-ULB_Data[[#This Row],[SLP SA cat 2020]])/ULB_Data[[#This Row],[SLP SA cat 2020]]</f>
        <v>-0.56942735287672164</v>
      </c>
      <c r="AU18" s="118">
        <f>(ULB_Data[[#This Row],[SLP- obtained SS2021]]-ULB_Data[[#This Row],[SLP SA cat 2021]])/ULB_Data[[#This Row],[SLP SA cat 2021]]</f>
        <v>-0.15552943176024014</v>
      </c>
      <c r="AV18" s="118">
        <f>(ULB_Data[[#This Row],[SLP- obtained SS2022]]-ULB_Data[[#This Row],[SLP SA cat 2022]])/ULB_Data[[#This Row],[SLP SA cat 2022]]</f>
        <v>-0.15552943176024014</v>
      </c>
      <c r="AW18" s="118">
        <f>(ULB_Data[[#This Row],[SLP- obtained SS2021]]-ULB_Data[[#This Row],[SLP SA cat t.10 2021]])/ULB_Data[[#This Row],[SLP SA cat t.10 2021]]</f>
        <v>-0.39899501539733173</v>
      </c>
      <c r="AX18" s="118">
        <f>(ULB_Data[[#This Row],[SLP- obtained SS2022]]-ULB_Data[[#This Row],[SLP SA cat t.10 2022]])/ULB_Data[[#This Row],[SLP SA cat t.10 2022]]</f>
        <v>-0.39899501539733173</v>
      </c>
      <c r="AY18" s="122">
        <v>232.44</v>
      </c>
      <c r="AZ18" s="122">
        <v>298.10000000000002</v>
      </c>
      <c r="BA18" s="122">
        <v>295</v>
      </c>
      <c r="BB18" s="122">
        <v>421.09</v>
      </c>
      <c r="BC18" s="122">
        <v>522.70000000000005</v>
      </c>
      <c r="BD18" s="122">
        <v>525</v>
      </c>
      <c r="BE18" s="122">
        <v>365.77</v>
      </c>
      <c r="BF18" s="122">
        <v>453.88</v>
      </c>
      <c r="BG18" s="122">
        <v>453.88</v>
      </c>
      <c r="BH18" s="122">
        <v>1100</v>
      </c>
      <c r="BI18" s="122">
        <v>1100</v>
      </c>
      <c r="BJ18" s="118">
        <f>(ULB_Data[[#This Row],[Cert.- obtained SS2020]]-ULB_Data[[#This Row],[NA cert 2020]])/ULB_Data[[#This Row],[NA cert 2020]]</f>
        <v>0.29065565307176044</v>
      </c>
      <c r="BK18" s="118">
        <f>(ULB_Data[[#This Row],[Cert.- obtained SS2021]]-ULB_Data[[#This Row],[NA cert 2021]])/ULB_Data[[#This Row],[NA cert 2021]]</f>
        <v>6.3737001006372931E-3</v>
      </c>
      <c r="BL18" s="118">
        <f>(ULB_Data[[#This Row],[Cert.- obtained SS2022]]-ULB_Data[[#This Row],[NA cert 2022]])/ULB_Data[[#This Row],[NA cert 2022]]</f>
        <v>1.6949152542372881E-2</v>
      </c>
      <c r="BM18" s="118">
        <f>(ULB_Data[[#This Row],[Cert.- obtained SS2020]]-ULB_Data[[#This Row],[SA Cert 2020]])/ULB_Data[[#This Row],[SA Cert 2020]]</f>
        <v>-0.2875632287634472</v>
      </c>
      <c r="BN18" s="118">
        <f>(ULB_Data[[#This Row],[Cert.- obtained SS2021]]-ULB_Data[[#This Row],[SA cert 2021]])/ULB_Data[[#This Row],[SA cert 2021]]</f>
        <v>-0.42605701167017412</v>
      </c>
      <c r="BO18" s="118">
        <f>(ULB_Data[[#This Row],[Cert.- obtained SS2022]]-ULB_Data[[#This Row],[SA cert 2022]])/ULB_Data[[#This Row],[SA cert 2022]]</f>
        <v>-0.42857142857142855</v>
      </c>
      <c r="BP18" s="118">
        <f>(ULB_Data[[#This Row],[Cert.- obtained SS2020]]-ULB_Data[[#This Row],[SA cert cat 2020]])/ULB_Data[[#This Row],[SA cert cat 2020]]</f>
        <v>-0.17981245044700217</v>
      </c>
      <c r="BQ18" s="118">
        <f>(ULB_Data[[#This Row],[Cert.- obtained SS2021]]-ULB_Data[[#This Row],[SA cert cat 2021]])/ULB_Data[[#This Row],[SA cert cat 2021]]</f>
        <v>-0.33903234335066534</v>
      </c>
      <c r="BR18" s="118">
        <f>(ULB_Data[[#This Row],[Cert.- obtained SS2022]]-ULB_Data[[#This Row],[SA cert cat 2022]])/ULB_Data[[#This Row],[SA cert cat 2022]]</f>
        <v>-0.33903234335066534</v>
      </c>
      <c r="BS18" s="118">
        <f>(ULB_Data[[#This Row],[Cert.- obtained SS2021]]-ULB_Data[[#This Row],[SA cert cat t.10 2021]])/ULB_Data[[#This Row],[SA cert cat t.10 2021]]</f>
        <v>-0.72727272727272729</v>
      </c>
      <c r="BT18" s="118">
        <f>(ULB_Data[[#This Row],[Cert.- obtained SS2022]]-ULB_Data[[#This Row],[SA cert cat t.10 2022]])/ULB_Data[[#This Row],[SA cert cat t.10 2022]]</f>
        <v>-0.72727272727272729</v>
      </c>
      <c r="BU18" s="122">
        <v>855.72</v>
      </c>
      <c r="BV18" s="122">
        <v>860.25</v>
      </c>
      <c r="BW18" s="122">
        <v>865</v>
      </c>
      <c r="BX18" s="122">
        <v>1100</v>
      </c>
      <c r="BY18" s="122">
        <v>1147.0899999999999</v>
      </c>
      <c r="BZ18" s="122">
        <v>1150</v>
      </c>
      <c r="CA18" s="122">
        <v>1056.55</v>
      </c>
      <c r="CB18" s="122">
        <v>1062.31</v>
      </c>
      <c r="CC18" s="122">
        <v>1062.31</v>
      </c>
      <c r="CD18" s="122">
        <v>1484.95</v>
      </c>
      <c r="CE18" s="122">
        <v>1484.95</v>
      </c>
      <c r="CF18" s="118">
        <f>(ULB_Data[[#This Row],[CP- obtained SS2020]]-ULB_Data[[#This Row],[NA CV 2020]])/ULB_Data[[#This Row],[NA CV 2020]]</f>
        <v>-2.5510681063899452E-2</v>
      </c>
      <c r="CG18" s="118">
        <f>(ULB_Data[[#This Row],[CV- obtained SS2021]]-ULB_Data[[#This Row],[NA CV 2021]])/ULB_Data[[#This Row],[NA CV 2021]]</f>
        <v>4.7672188317349595E-2</v>
      </c>
      <c r="CH18" s="118">
        <f>(ULB_Data[[#This Row],[CV- obtained SS2022]]-ULB_Data[[#This Row],[NA CV 2022]])/ULB_Data[[#This Row],[NA CV 2022]]</f>
        <v>4.1919075144508662E-2</v>
      </c>
      <c r="CI18" s="118">
        <f>(ULB_Data[[#This Row],[CP- obtained SS2020]]-ULB_Data[[#This Row],[SA CV 2020]])/ULB_Data[[#This Row],[SA CV 2020]]</f>
        <v>-0.24191818181818184</v>
      </c>
      <c r="CJ18" s="118">
        <f>(ULB_Data[[#This Row],[CV- obtained SS2021]]-ULB_Data[[#This Row],[SA CV 2021]])/ULB_Data[[#This Row],[SA CV 2021]]</f>
        <v>-0.21430750856515177</v>
      </c>
      <c r="CK18" s="118">
        <f>(ULB_Data[[#This Row],[CV- obtained SS2022]]-ULB_Data[[#This Row],[SA CV 2022]])/ULB_Data[[#This Row],[SA CV 2022]]</f>
        <v>-0.21629565217391306</v>
      </c>
      <c r="CL18" s="118">
        <f>(ULB_Data[[#This Row],[CP- obtained SS2020]]-ULB_Data[[#This Row],[SA CV  cat 2020]])/ULB_Data[[#This Row],[SA CV  cat 2020]]</f>
        <v>-0.21074251100279209</v>
      </c>
      <c r="CM18" s="118">
        <f>(ULB_Data[[#This Row],[CV- obtained SS2021]]-ULB_Data[[#This Row],[SA CV cat 2021]])/ULB_Data[[#This Row],[SA CV cat 2021]]</f>
        <v>-0.15160358087563891</v>
      </c>
      <c r="CN18" s="118">
        <f>(ULB_Data[[#This Row],[CV- obtained SS2022]]-ULB_Data[[#This Row],[SA CV cat 2022]])/ULB_Data[[#This Row],[SA CV cat 2022]]</f>
        <v>-0.15160358087563891</v>
      </c>
      <c r="CO18" s="118">
        <f>(ULB_Data[[#This Row],[CV- obtained SS2021]]-ULB_Data[[#This Row],[SA CV cat t.10 2021]])/ULB_Data[[#This Row],[SA CV cat t.10 2021]]</f>
        <v>-0.39307047375332504</v>
      </c>
      <c r="CP18" s="118">
        <f>(ULB_Data[[#This Row],[CV- obtained SS2022]]-ULB_Data[[#This Row],[SA CV cat t.10 2022]])/ULB_Data[[#This Row],[SA CV cat t.10 2022]]</f>
        <v>-0.39307047375332504</v>
      </c>
      <c r="CQ18" s="60">
        <v>473</v>
      </c>
      <c r="CR18" s="60">
        <v>177</v>
      </c>
      <c r="CS18" s="27">
        <v>384</v>
      </c>
      <c r="CT18" s="27">
        <v>153</v>
      </c>
      <c r="CU18" s="27">
        <v>384</v>
      </c>
      <c r="CV18" s="27">
        <v>153</v>
      </c>
      <c r="CW18" s="28" t="s">
        <v>414</v>
      </c>
      <c r="CX18" s="27" t="s">
        <v>414</v>
      </c>
      <c r="CY18" s="27" t="s">
        <v>414</v>
      </c>
      <c r="CZ18" s="28" t="s">
        <v>405</v>
      </c>
      <c r="DA18" s="27" t="s">
        <v>405</v>
      </c>
      <c r="DB18" s="27" t="s">
        <v>405</v>
      </c>
      <c r="DC18" s="22">
        <v>255.42</v>
      </c>
      <c r="DD18" s="22">
        <v>1500</v>
      </c>
      <c r="DE18" s="66">
        <v>17.03</v>
      </c>
      <c r="DF18" s="22">
        <v>300</v>
      </c>
      <c r="DG18" s="22">
        <v>1500</v>
      </c>
      <c r="DH18" s="66">
        <v>20</v>
      </c>
      <c r="DI18" s="22">
        <v>504.35</v>
      </c>
      <c r="DJ18" s="22">
        <v>1500</v>
      </c>
      <c r="DK18" s="66">
        <v>33.619999999999997</v>
      </c>
      <c r="DL18" s="22">
        <v>833.89</v>
      </c>
      <c r="DM18" s="22">
        <v>1500</v>
      </c>
      <c r="DN18" s="66">
        <v>55.59</v>
      </c>
      <c r="DO18" s="22">
        <v>1893.65</v>
      </c>
      <c r="DP18" s="22">
        <v>6000</v>
      </c>
      <c r="DQ18" s="66">
        <v>31.56</v>
      </c>
      <c r="DR18" s="67">
        <v>1192.46</v>
      </c>
      <c r="DS18" s="67">
        <v>2400</v>
      </c>
      <c r="DT18" s="159">
        <f>ULB_Data[[#This Row],[SLP- obtained SS2021]]/ULB_Data[[#This Row],[SLP-max. marks SS2021]]</f>
        <v>0.49685833333333335</v>
      </c>
      <c r="DU18" s="159">
        <f>ULB_Data[[#This Row],[SLP- obtained SS2021]]/ULB_Data[[#This Row],[Total score (obtained) SS2021]]</f>
        <v>0.49816393798747549</v>
      </c>
      <c r="DV18" s="67">
        <v>1192.46</v>
      </c>
      <c r="DW18" s="66">
        <v>2400</v>
      </c>
      <c r="DX18" s="159">
        <f>ULB_Data[[#This Row],[SLP- obtained SS2022]]/ULB_Data[[#This Row],[SLP-max. marks SS2022]]</f>
        <v>0.49685833333333335</v>
      </c>
      <c r="DY18" s="159">
        <f>ULB_Data[[#This Row],[SLP- obtained SS2022]]/ULB_Data[[#This Row],[Total score (obtained) SS2022]]</f>
        <v>0.49816393798747549</v>
      </c>
      <c r="DZ18" s="67">
        <v>901.26</v>
      </c>
      <c r="EA18" s="67">
        <v>1800</v>
      </c>
      <c r="EB18" s="159">
        <f>ULB_Data[[#This Row],[CV- obtained SS2021]]/ULB_Data[[#This Row],[CV-max. marks SS2021]]</f>
        <v>0.50070000000000003</v>
      </c>
      <c r="EC18" s="159">
        <f>ULB_Data[[#This Row],[CV- obtained SS2021]]/ULB_Data[[#This Row],[Total score (obtained) SS2021]]</f>
        <v>0.37651177460928847</v>
      </c>
      <c r="ED18" s="67">
        <v>901.26</v>
      </c>
      <c r="EE18" s="66">
        <v>1800</v>
      </c>
      <c r="EF18" s="159">
        <f>ULB_Data[[#This Row],[CV- obtained SS2022]]/ULB_Data[[#This Row],[CV-max. marks SS2022]]</f>
        <v>0.50070000000000003</v>
      </c>
      <c r="EG18" s="159">
        <f>ULB_Data[[#This Row],[CV- obtained SS2022]]/ULB_Data[[#This Row],[Total score (obtained) SS2022]]</f>
        <v>0.37651177460928847</v>
      </c>
      <c r="EH18" s="67">
        <v>300</v>
      </c>
      <c r="EI18" s="67">
        <v>1800</v>
      </c>
      <c r="EJ18" s="159">
        <f>ULB_Data[[#This Row],[Cert.- obtained SS2021]]/ULB_Data[[#This Row],[Cert.-max. marks SS2021]]</f>
        <v>0.16666666666666666</v>
      </c>
      <c r="EK18" s="159">
        <f>ULB_Data[[#This Row],[Cert.- obtained SS2021]]/ULB_Data[[#This Row],[Total score (obtained) SS2021]]</f>
        <v>0.1253284650187366</v>
      </c>
      <c r="EL18" s="67">
        <v>300</v>
      </c>
      <c r="EM18" s="66">
        <v>1800</v>
      </c>
      <c r="EN18" s="159">
        <f>ULB_Data[[#This Row],[Cert.- obtained SS2022]]/ULB_Data[[#This Row],[Cert.-max. marks SS2022]]</f>
        <v>0.16666666666666666</v>
      </c>
      <c r="EO18" s="159">
        <f>ULB_Data[[#This Row],[Cert.- obtained SS2022]]/ULB_Data[[#This Row],[Total score (obtained) SS2022]]</f>
        <v>0.1253284650187366</v>
      </c>
      <c r="EP18" s="68">
        <v>2393.71</v>
      </c>
      <c r="EQ18" s="26">
        <v>6000</v>
      </c>
      <c r="ER18" s="66">
        <v>39.9</v>
      </c>
      <c r="ES18" s="68">
        <v>2393.71</v>
      </c>
      <c r="ET18" s="66">
        <v>6000</v>
      </c>
      <c r="EU18" s="128">
        <f>(ULB_Data[[#This Row],[Total score (obtained) SS2022]]/ULB_Data[[#This Row],[Total score (max) SS2022]])*100</f>
        <v>39.895166666666668</v>
      </c>
      <c r="EV18" s="26">
        <v>555.41999999999996</v>
      </c>
      <c r="EW18" s="26">
        <v>3000</v>
      </c>
      <c r="EX18" s="66">
        <v>18.510000000000002</v>
      </c>
      <c r="EY18" s="26">
        <v>1492.46</v>
      </c>
      <c r="EZ18" s="26">
        <v>4200</v>
      </c>
      <c r="FA18" s="100">
        <v>35.53</v>
      </c>
      <c r="FB18" s="26">
        <v>1492.46</v>
      </c>
      <c r="FC18" s="138">
        <v>4200</v>
      </c>
      <c r="FD18" s="140">
        <f>(ULB_Data[[#This Row],[SLP + Cert. (obtained) SS2022]]/ULB_Data[[#This Row],[SLP + Cert. (max.) SS2022]])*100</f>
        <v>35.534761904761908</v>
      </c>
    </row>
    <row r="19" spans="1:160" ht="15.75" thickBot="1">
      <c r="A19" s="104">
        <v>18</v>
      </c>
      <c r="B19" s="65" t="s">
        <v>266</v>
      </c>
      <c r="C19" s="65" t="s">
        <v>93</v>
      </c>
      <c r="D19" s="65" t="s">
        <v>93</v>
      </c>
      <c r="E19" s="26">
        <v>33607</v>
      </c>
      <c r="F19" s="28" t="s">
        <v>412</v>
      </c>
      <c r="G19" s="28">
        <v>2214</v>
      </c>
      <c r="H19" s="28">
        <v>2072</v>
      </c>
      <c r="I19" s="28">
        <v>2072</v>
      </c>
      <c r="J19" s="28">
        <v>3325</v>
      </c>
      <c r="K19" s="28">
        <v>3178</v>
      </c>
      <c r="L19" s="28">
        <v>3178</v>
      </c>
      <c r="M19" s="28">
        <v>3400</v>
      </c>
      <c r="N19" s="28">
        <v>3298.6</v>
      </c>
      <c r="O19" s="28">
        <v>3298.6</v>
      </c>
      <c r="P19" s="28">
        <v>4601.3999999999996</v>
      </c>
      <c r="Q19" s="28">
        <v>4601.3999999999996</v>
      </c>
      <c r="R19" s="118">
        <f>(ULB_Data[[#This Row],[Total score (obtained) SS2020]]-ULB_Data[[#This Row],[NA 2020]])/ULB_Data[[#This Row],[NA 2020]]</f>
        <v>0.65516260162601636</v>
      </c>
      <c r="S19" s="118">
        <f>(ULB_Data[[#This Row],[Total score (obtained) SS2021]]-ULB_Data[[#This Row],[NA 2021]])/ULB_Data[[#This Row],[NA 2021]]</f>
        <v>0.84108590733590738</v>
      </c>
      <c r="T19" s="118">
        <f>(ULB_Data[[#This Row],[Total score (obtained) SS2022]]-ULB_Data[[#This Row],[NA 2022]])/ULB_Data[[#This Row],[NA 2022]]</f>
        <v>0.84108590733590738</v>
      </c>
      <c r="U19" s="118">
        <f>(ULB_Data[[#This Row],[Total score (obtained) SS2020]]-ULB_Data[[#This Row],[SA 2020]])/ULB_Data[[#This Row],[SA 2020]]</f>
        <v>0.10211428571428577</v>
      </c>
      <c r="V19" s="118">
        <f>(ULB_Data[[#This Row],[Total score (obtained) SS2021]]-ULB_Data[[#This Row],[SA 2021]])/ULB_Data[[#This Row],[SA 2021]]</f>
        <v>0.20035556954059158</v>
      </c>
      <c r="W19" s="118">
        <f>(ULB_Data[[#This Row],[Total score (obtained) SS2022]]-ULB_Data[[#This Row],[SA 2022]])/ULB_Data[[#This Row],[SA 2022]]</f>
        <v>0.20035556954059158</v>
      </c>
      <c r="X19" s="118">
        <f>(ULB_Data[[#This Row],[Total score (obtained) SS2020]]-ULB_Data[[#This Row],[SA Cat 2020]])/ULB_Data[[#This Row],[SA Cat 2020]]</f>
        <v>7.7802941176470644E-2</v>
      </c>
      <c r="Y19" s="118">
        <f>(ULB_Data[[#This Row],[Total score (obtained) SS2021]]-ULB_Data[[#This Row],[SA Cat 2021]])/ULB_Data[[#This Row],[SA Cat 2021]]</f>
        <v>0.15646941126538536</v>
      </c>
      <c r="Z19" s="118">
        <f>(ULB_Data[[#This Row],[Total score (obtained) SS2022]]-ULB_Data[[#This Row],[SA Cat 2022]])/ULB_Data[[#This Row],[SA Cat 2022]]</f>
        <v>0.15646941126538536</v>
      </c>
      <c r="AA19" s="118">
        <f>(ULB_Data[[#This Row],[Total score (obtained) SS2021]]-ULB_Data[[#This Row],[SA Cat t.10 2021]])/ULB_Data[[#This Row],[SA Cat t.10 2021]]</f>
        <v>-0.17096318511757283</v>
      </c>
      <c r="AB19" s="118">
        <f>(ULB_Data[[#This Row],[Total score (obtained) SS2022]]-ULB_Data[[#This Row],[SA Cat t.10 2022]])/ULB_Data[[#This Row],[SA Cat t.10 2022]]</f>
        <v>-0.17096318511757283</v>
      </c>
      <c r="AC19" s="122">
        <v>306.24</v>
      </c>
      <c r="AD19" s="122">
        <v>913.6</v>
      </c>
      <c r="AE19" s="122">
        <v>915</v>
      </c>
      <c r="AF19" s="122">
        <v>706.64</v>
      </c>
      <c r="AG19" s="122">
        <v>1509.3</v>
      </c>
      <c r="AH19" s="122">
        <v>1509.3</v>
      </c>
      <c r="AI19" s="122">
        <v>737.03</v>
      </c>
      <c r="AJ19" s="122">
        <v>1543.8</v>
      </c>
      <c r="AK19" s="122">
        <v>1543.8</v>
      </c>
      <c r="AL19" s="122">
        <v>2033.9</v>
      </c>
      <c r="AM19" s="122">
        <v>2033.9</v>
      </c>
      <c r="AN19" s="118">
        <f>(ULB_Data[[#This Row],[SLP- obtained SS2020]]-ULB_Data[[#This Row],[SLP NA 2020]])/ULB_Data[[#This Row],[SLP NA 2020]]</f>
        <v>1.6771812957157783</v>
      </c>
      <c r="AO19" s="118">
        <f>(ULB_Data[[#This Row],[SLP- obtained SS2021]]-ULB_Data[[#This Row],[SLP NA 2021]])/ULB_Data[[#This Row],[SLP NA 2021]]</f>
        <v>0.84893826619964974</v>
      </c>
      <c r="AP19" s="118">
        <f>(ULB_Data[[#This Row],[SLP- obtained SS2022]]-ULB_Data[[#This Row],[SLP NA 2022]])/ULB_Data[[#This Row],[SLP NA 2022]]</f>
        <v>0.84610928961748644</v>
      </c>
      <c r="AQ19" s="118">
        <f>(ULB_Data[[#This Row],[SLP- obtained SS2020]]-ULB_Data[[#This Row],[SLP SA 2020]])/ULB_Data[[#This Row],[SLP SA 2020]]</f>
        <v>0.1602230272840485</v>
      </c>
      <c r="AR19" s="118">
        <f>(ULB_Data[[#This Row],[SLP- obtained SS2021]]-ULB_Data[[#This Row],[SLP SA 2021]])/ULB_Data[[#This Row],[SLP SA 2021]]</f>
        <v>0.11918770290863322</v>
      </c>
      <c r="AS19" s="118">
        <f>(ULB_Data[[#This Row],[SLP- obtained SS2022]]-ULB_Data[[#This Row],[SLP SA 2022]])/ULB_Data[[#This Row],[SLP SA 2022]]</f>
        <v>0.11918770290863322</v>
      </c>
      <c r="AT19" s="118">
        <f>(ULB_Data[[#This Row],[SLP- obtained SS2020]]-ULB_Data[[#This Row],[SLP SA cat 2020]])/ULB_Data[[#This Row],[SLP SA cat 2020]]</f>
        <v>0.11238348506845046</v>
      </c>
      <c r="AU19" s="118">
        <f>(ULB_Data[[#This Row],[SLP- obtained SS2021]]-ULB_Data[[#This Row],[SLP SA cat 2021]])/ULB_Data[[#This Row],[SLP SA cat 2021]]</f>
        <v>9.4176706827309303E-2</v>
      </c>
      <c r="AV19" s="118">
        <f>(ULB_Data[[#This Row],[SLP- obtained SS2022]]-ULB_Data[[#This Row],[SLP SA cat 2022]])/ULB_Data[[#This Row],[SLP SA cat 2022]]</f>
        <v>9.4176706827309303E-2</v>
      </c>
      <c r="AW19" s="118">
        <f>(ULB_Data[[#This Row],[SLP- obtained SS2021]]-ULB_Data[[#This Row],[SLP SA cat t.10 2021]])/ULB_Data[[#This Row],[SLP SA cat t.10 2021]]</f>
        <v>-0.16948227543143715</v>
      </c>
      <c r="AX19" s="118">
        <f>(ULB_Data[[#This Row],[SLP- obtained SS2022]]-ULB_Data[[#This Row],[SLP SA cat t.10 2022]])/ULB_Data[[#This Row],[SLP SA cat t.10 2022]]</f>
        <v>-0.16948227543143715</v>
      </c>
      <c r="AY19" s="122">
        <v>232.44</v>
      </c>
      <c r="AZ19" s="122">
        <v>298.10000000000002</v>
      </c>
      <c r="BA19" s="122">
        <v>295</v>
      </c>
      <c r="BB19" s="122">
        <v>421.09</v>
      </c>
      <c r="BC19" s="122">
        <v>522.70000000000005</v>
      </c>
      <c r="BD19" s="122">
        <v>525</v>
      </c>
      <c r="BE19" s="122">
        <v>433.64</v>
      </c>
      <c r="BF19" s="122">
        <v>570</v>
      </c>
      <c r="BG19" s="122">
        <v>570</v>
      </c>
      <c r="BH19" s="122">
        <v>1100</v>
      </c>
      <c r="BI19" s="122">
        <v>1100</v>
      </c>
      <c r="BJ19" s="118">
        <f>(ULB_Data[[#This Row],[Cert.- obtained SS2020]]-ULB_Data[[#This Row],[NA cert 2020]])/ULB_Data[[#This Row],[NA cert 2020]]</f>
        <v>0.29065565307176044</v>
      </c>
      <c r="BK19" s="118">
        <f>(ULB_Data[[#This Row],[Cert.- obtained SS2021]]-ULB_Data[[#This Row],[NA cert 2021]])/ULB_Data[[#This Row],[NA cert 2021]]</f>
        <v>1.3482053002348204</v>
      </c>
      <c r="BL19" s="118">
        <f>(ULB_Data[[#This Row],[Cert.- obtained SS2022]]-ULB_Data[[#This Row],[NA cert 2022]])/ULB_Data[[#This Row],[NA cert 2022]]</f>
        <v>1.3728813559322033</v>
      </c>
      <c r="BM19" s="118">
        <f>(ULB_Data[[#This Row],[Cert.- obtained SS2020]]-ULB_Data[[#This Row],[SA Cert 2020]])/ULB_Data[[#This Row],[SA Cert 2020]]</f>
        <v>-0.2875632287634472</v>
      </c>
      <c r="BN19" s="118">
        <f>(ULB_Data[[#This Row],[Cert.- obtained SS2021]]-ULB_Data[[#This Row],[SA cert 2021]])/ULB_Data[[#This Row],[SA cert 2021]]</f>
        <v>0.33920030610292701</v>
      </c>
      <c r="BO19" s="118">
        <f>(ULB_Data[[#This Row],[Cert.- obtained SS2022]]-ULB_Data[[#This Row],[SA cert 2022]])/ULB_Data[[#This Row],[SA cert 2022]]</f>
        <v>0.33333333333333331</v>
      </c>
      <c r="BP19" s="118">
        <f>(ULB_Data[[#This Row],[Cert.- obtained SS2020]]-ULB_Data[[#This Row],[SA cert cat 2020]])/ULB_Data[[#This Row],[SA cert cat 2020]]</f>
        <v>-0.30818190203855733</v>
      </c>
      <c r="BQ19" s="118">
        <f>(ULB_Data[[#This Row],[Cert.- obtained SS2021]]-ULB_Data[[#This Row],[SA cert cat 2021]])/ULB_Data[[#This Row],[SA cert cat 2021]]</f>
        <v>0.22807017543859648</v>
      </c>
      <c r="BR19" s="118">
        <f>(ULB_Data[[#This Row],[Cert.- obtained SS2022]]-ULB_Data[[#This Row],[SA cert cat 2022]])/ULB_Data[[#This Row],[SA cert cat 2022]]</f>
        <v>0.22807017543859648</v>
      </c>
      <c r="BS19" s="118">
        <f>(ULB_Data[[#This Row],[Cert.- obtained SS2021]]-ULB_Data[[#This Row],[SA cert cat t.10 2021]])/ULB_Data[[#This Row],[SA cert cat t.10 2021]]</f>
        <v>-0.36363636363636365</v>
      </c>
      <c r="BT19" s="118">
        <f>(ULB_Data[[#This Row],[Cert.- obtained SS2022]]-ULB_Data[[#This Row],[SA cert cat t.10 2022]])/ULB_Data[[#This Row],[SA cert cat t.10 2022]]</f>
        <v>-0.36363636363636365</v>
      </c>
      <c r="BU19" s="122">
        <v>855.72</v>
      </c>
      <c r="BV19" s="122">
        <v>860.25</v>
      </c>
      <c r="BW19" s="122">
        <v>865</v>
      </c>
      <c r="BX19" s="122">
        <v>1100</v>
      </c>
      <c r="BY19" s="122">
        <v>1147.0899999999999</v>
      </c>
      <c r="BZ19" s="122">
        <v>1150</v>
      </c>
      <c r="CA19" s="122">
        <v>1114.93</v>
      </c>
      <c r="CB19" s="122">
        <v>1184.79</v>
      </c>
      <c r="CC19" s="122">
        <v>1184.79</v>
      </c>
      <c r="CD19" s="122">
        <v>1531.86</v>
      </c>
      <c r="CE19" s="122">
        <v>1531.86</v>
      </c>
      <c r="CF19" s="118">
        <f>(ULB_Data[[#This Row],[CP- obtained SS2020]]-ULB_Data[[#This Row],[NA CV 2020]])/ULB_Data[[#This Row],[NA CV 2020]]</f>
        <v>0.31717150469779842</v>
      </c>
      <c r="CG19" s="118">
        <f>(ULB_Data[[#This Row],[CV- obtained SS2021]]-ULB_Data[[#This Row],[NA CV 2021]])/ULB_Data[[#This Row],[NA CV 2021]]</f>
        <v>0.65712292938099381</v>
      </c>
      <c r="CH19" s="118">
        <f>(ULB_Data[[#This Row],[CV- obtained SS2022]]-ULB_Data[[#This Row],[NA CV 2022]])/ULB_Data[[#This Row],[NA CV 2022]]</f>
        <v>0.64802312138728324</v>
      </c>
      <c r="CI19" s="118">
        <f>(ULB_Data[[#This Row],[CP- obtained SS2020]]-ULB_Data[[#This Row],[SA CV 2020]])/ULB_Data[[#This Row],[SA CV 2020]]</f>
        <v>2.4663636363636464E-2</v>
      </c>
      <c r="CJ19" s="118">
        <f>(ULB_Data[[#This Row],[CV- obtained SS2021]]-ULB_Data[[#This Row],[SA CV 2021]])/ULB_Data[[#This Row],[SA CV 2021]]</f>
        <v>0.24274468437524524</v>
      </c>
      <c r="CK19" s="118">
        <f>(ULB_Data[[#This Row],[CV- obtained SS2022]]-ULB_Data[[#This Row],[SA CV 2022]])/ULB_Data[[#This Row],[SA CV 2022]]</f>
        <v>0.23959999999999998</v>
      </c>
      <c r="CL19" s="118">
        <f>(ULB_Data[[#This Row],[CP- obtained SS2020]]-ULB_Data[[#This Row],[SA CV  cat 2020]])/ULB_Data[[#This Row],[SA CV  cat 2020]]</f>
        <v>1.0942391002125735E-2</v>
      </c>
      <c r="CM19" s="118">
        <f>(ULB_Data[[#This Row],[CV- obtained SS2021]]-ULB_Data[[#This Row],[SA CV cat 2021]])/ULB_Data[[#This Row],[SA CV cat 2021]]</f>
        <v>0.20320056718912213</v>
      </c>
      <c r="CN19" s="118">
        <f>(ULB_Data[[#This Row],[CV- obtained SS2022]]-ULB_Data[[#This Row],[SA CV cat 2022]])/ULB_Data[[#This Row],[SA CV cat 2022]]</f>
        <v>0.20320056718912213</v>
      </c>
      <c r="CO19" s="118">
        <f>(ULB_Data[[#This Row],[CV- obtained SS2021]]-ULB_Data[[#This Row],[SA CV cat t.10 2021]])/ULB_Data[[#This Row],[SA CV cat t.10 2021]]</f>
        <v>-6.9405820375230076E-2</v>
      </c>
      <c r="CP19" s="118">
        <f>(ULB_Data[[#This Row],[CV- obtained SS2022]]-ULB_Data[[#This Row],[SA CV cat t.10 2022]])/ULB_Data[[#This Row],[SA CV cat t.10 2022]]</f>
        <v>-6.9405820375230076E-2</v>
      </c>
      <c r="CQ19" s="60">
        <v>42</v>
      </c>
      <c r="CR19" s="60">
        <v>35</v>
      </c>
      <c r="CS19" s="28">
        <v>31</v>
      </c>
      <c r="CT19" s="27">
        <v>30</v>
      </c>
      <c r="CU19" s="28">
        <v>31</v>
      </c>
      <c r="CV19" s="27">
        <v>30</v>
      </c>
      <c r="CW19" s="28" t="s">
        <v>414</v>
      </c>
      <c r="CX19" s="28" t="s">
        <v>406</v>
      </c>
      <c r="CY19" s="28" t="s">
        <v>406</v>
      </c>
      <c r="CZ19" s="28" t="s">
        <v>405</v>
      </c>
      <c r="DA19" s="28" t="s">
        <v>408</v>
      </c>
      <c r="DB19" s="28" t="s">
        <v>408</v>
      </c>
      <c r="DC19" s="22">
        <v>819.86</v>
      </c>
      <c r="DD19" s="22">
        <v>1500</v>
      </c>
      <c r="DE19" s="66">
        <v>54.66</v>
      </c>
      <c r="DF19" s="22">
        <v>300</v>
      </c>
      <c r="DG19" s="22">
        <v>1500</v>
      </c>
      <c r="DH19" s="66">
        <v>20</v>
      </c>
      <c r="DI19" s="22">
        <v>1417.54</v>
      </c>
      <c r="DJ19" s="22">
        <v>1500</v>
      </c>
      <c r="DK19" s="66">
        <v>94.5</v>
      </c>
      <c r="DL19" s="22">
        <v>1127.1300000000001</v>
      </c>
      <c r="DM19" s="22">
        <v>1500</v>
      </c>
      <c r="DN19" s="66">
        <v>75.14</v>
      </c>
      <c r="DO19" s="22">
        <v>3664.53</v>
      </c>
      <c r="DP19" s="22">
        <v>6000</v>
      </c>
      <c r="DQ19" s="66">
        <v>61.08</v>
      </c>
      <c r="DR19" s="67">
        <v>1689.19</v>
      </c>
      <c r="DS19" s="67">
        <v>2400</v>
      </c>
      <c r="DT19" s="159">
        <f>ULB_Data[[#This Row],[SLP- obtained SS2021]]/ULB_Data[[#This Row],[SLP-max. marks SS2021]]</f>
        <v>0.70382916666666673</v>
      </c>
      <c r="DU19" s="159">
        <f>ULB_Data[[#This Row],[SLP- obtained SS2021]]/ULB_Data[[#This Row],[Total score (obtained) SS2021]]</f>
        <v>0.44280722357807761</v>
      </c>
      <c r="DV19" s="67">
        <v>1689.19</v>
      </c>
      <c r="DW19" s="66">
        <v>2400</v>
      </c>
      <c r="DX19" s="159">
        <f>ULB_Data[[#This Row],[SLP- obtained SS2022]]/ULB_Data[[#This Row],[SLP-max. marks SS2022]]</f>
        <v>0.70382916666666673</v>
      </c>
      <c r="DY19" s="159">
        <f>ULB_Data[[#This Row],[SLP- obtained SS2022]]/ULB_Data[[#This Row],[Total score (obtained) SS2022]]</f>
        <v>0.44280722357807761</v>
      </c>
      <c r="DZ19" s="67">
        <v>1425.54</v>
      </c>
      <c r="EA19" s="67">
        <v>1800</v>
      </c>
      <c r="EB19" s="159">
        <f>ULB_Data[[#This Row],[CV- obtained SS2021]]/ULB_Data[[#This Row],[CV-max. marks SS2021]]</f>
        <v>0.7919666666666666</v>
      </c>
      <c r="EC19" s="159">
        <f>ULB_Data[[#This Row],[CV- obtained SS2021]]/ULB_Data[[#This Row],[Total score (obtained) SS2021]]</f>
        <v>0.37369355105079521</v>
      </c>
      <c r="ED19" s="67">
        <v>1425.54</v>
      </c>
      <c r="EE19" s="66">
        <v>1800</v>
      </c>
      <c r="EF19" s="159">
        <f>ULB_Data[[#This Row],[CV- obtained SS2022]]/ULB_Data[[#This Row],[CV-max. marks SS2022]]</f>
        <v>0.7919666666666666</v>
      </c>
      <c r="EG19" s="159">
        <f>ULB_Data[[#This Row],[CV- obtained SS2022]]/ULB_Data[[#This Row],[Total score (obtained) SS2022]]</f>
        <v>0.37369355105079521</v>
      </c>
      <c r="EH19" s="67">
        <v>700</v>
      </c>
      <c r="EI19" s="67">
        <v>1800</v>
      </c>
      <c r="EJ19" s="159">
        <f>ULB_Data[[#This Row],[Cert.- obtained SS2021]]/ULB_Data[[#This Row],[Cert.-max. marks SS2021]]</f>
        <v>0.3888888888888889</v>
      </c>
      <c r="EK19" s="159">
        <f>ULB_Data[[#This Row],[Cert.- obtained SS2021]]/ULB_Data[[#This Row],[Total score (obtained) SS2021]]</f>
        <v>0.18349922537112717</v>
      </c>
      <c r="EL19" s="67">
        <v>700</v>
      </c>
      <c r="EM19" s="66">
        <v>1800</v>
      </c>
      <c r="EN19" s="159">
        <f>ULB_Data[[#This Row],[Cert.- obtained SS2022]]/ULB_Data[[#This Row],[Cert.-max. marks SS2022]]</f>
        <v>0.3888888888888889</v>
      </c>
      <c r="EO19" s="159">
        <f>ULB_Data[[#This Row],[Cert.- obtained SS2022]]/ULB_Data[[#This Row],[Total score (obtained) SS2022]]</f>
        <v>0.18349922537112717</v>
      </c>
      <c r="EP19" s="68">
        <v>3814.73</v>
      </c>
      <c r="EQ19" s="26">
        <v>6000</v>
      </c>
      <c r="ER19" s="66">
        <v>63.58</v>
      </c>
      <c r="ES19" s="68">
        <v>3814.73</v>
      </c>
      <c r="ET19" s="66">
        <v>6000</v>
      </c>
      <c r="EU19" s="128">
        <f>(ULB_Data[[#This Row],[Total score (obtained) SS2022]]/ULB_Data[[#This Row],[Total score (max) SS2022]])*100</f>
        <v>63.578833333333328</v>
      </c>
      <c r="EV19" s="26">
        <v>1119.8599999999999</v>
      </c>
      <c r="EW19" s="26">
        <v>3000</v>
      </c>
      <c r="EX19" s="66">
        <v>37.33</v>
      </c>
      <c r="EY19" s="26">
        <v>2389.19</v>
      </c>
      <c r="EZ19" s="26">
        <v>4200</v>
      </c>
      <c r="FA19" s="100">
        <v>56.89</v>
      </c>
      <c r="FB19" s="26">
        <v>2389.19</v>
      </c>
      <c r="FC19" s="138">
        <v>4200</v>
      </c>
      <c r="FD19" s="140">
        <f>(ULB_Data[[#This Row],[SLP + Cert. (obtained) SS2022]]/ULB_Data[[#This Row],[SLP + Cert. (max.) SS2022]])*100</f>
        <v>56.88547619047619</v>
      </c>
    </row>
    <row r="20" spans="1:160" ht="29.25" thickBot="1">
      <c r="A20" s="104">
        <v>19</v>
      </c>
      <c r="B20" s="65" t="s">
        <v>272</v>
      </c>
      <c r="C20" s="65" t="s">
        <v>93</v>
      </c>
      <c r="D20" s="65" t="s">
        <v>93</v>
      </c>
      <c r="E20" s="25">
        <v>15000</v>
      </c>
      <c r="F20" s="27" t="s">
        <v>411</v>
      </c>
      <c r="G20" s="28">
        <v>2214</v>
      </c>
      <c r="H20" s="28">
        <v>2072</v>
      </c>
      <c r="I20" s="28">
        <v>2072</v>
      </c>
      <c r="J20" s="28">
        <v>3325</v>
      </c>
      <c r="K20" s="28">
        <v>3178</v>
      </c>
      <c r="L20" s="28">
        <v>3178</v>
      </c>
      <c r="M20" s="28">
        <v>3070.1</v>
      </c>
      <c r="N20" s="28">
        <v>2928.3</v>
      </c>
      <c r="O20" s="28">
        <v>2928.3</v>
      </c>
      <c r="P20" s="28">
        <v>4349.2</v>
      </c>
      <c r="Q20" s="28">
        <v>4349.2</v>
      </c>
      <c r="R20" s="118">
        <f>(ULB_Data[[#This Row],[Total score (obtained) SS2020]]-ULB_Data[[#This Row],[NA 2020]])/ULB_Data[[#This Row],[NA 2020]]</f>
        <v>-0.12239837398373984</v>
      </c>
      <c r="S20" s="118">
        <f>(ULB_Data[[#This Row],[Total score (obtained) SS2021]]-ULB_Data[[#This Row],[NA 2021]])/ULB_Data[[#This Row],[NA 2021]]</f>
        <v>0.25537644787644781</v>
      </c>
      <c r="T20" s="118">
        <f>(ULB_Data[[#This Row],[Total score (obtained) SS2022]]-ULB_Data[[#This Row],[NA 2022]])/ULB_Data[[#This Row],[NA 2022]]</f>
        <v>0.25537644787644781</v>
      </c>
      <c r="U20" s="118">
        <f>(ULB_Data[[#This Row],[Total score (obtained) SS2020]]-ULB_Data[[#This Row],[SA 2020]])/ULB_Data[[#This Row],[SA 2020]]</f>
        <v>-0.41563609022556391</v>
      </c>
      <c r="V20" s="118">
        <f>(ULB_Data[[#This Row],[Total score (obtained) SS2021]]-ULB_Data[[#This Row],[SA 2021]])/ULB_Data[[#This Row],[SA 2021]]</f>
        <v>-0.18151667715544373</v>
      </c>
      <c r="W20" s="118">
        <f>(ULB_Data[[#This Row],[Total score (obtained) SS2022]]-ULB_Data[[#This Row],[SA 2022]])/ULB_Data[[#This Row],[SA 2022]]</f>
        <v>-0.18151667715544373</v>
      </c>
      <c r="X20" s="118">
        <f>(ULB_Data[[#This Row],[Total score (obtained) SS2020]]-ULB_Data[[#This Row],[SA Cat 2020]])/ULB_Data[[#This Row],[SA Cat 2020]]</f>
        <v>-0.36711833490765772</v>
      </c>
      <c r="Y20" s="118">
        <f>(ULB_Data[[#This Row],[Total score (obtained) SS2021]]-ULB_Data[[#This Row],[SA Cat 2021]])/ULB_Data[[#This Row],[SA Cat 2021]]</f>
        <v>-0.11172352559505525</v>
      </c>
      <c r="Z20" s="118">
        <f>(ULB_Data[[#This Row],[Total score (obtained) SS2022]]-ULB_Data[[#This Row],[SA Cat 2022]])/ULB_Data[[#This Row],[SA Cat 2022]]</f>
        <v>-0.11172352559505525</v>
      </c>
      <c r="AA20" s="118">
        <f>(ULB_Data[[#This Row],[Total score (obtained) SS2021]]-ULB_Data[[#This Row],[SA Cat t.10 2021]])/ULB_Data[[#This Row],[SA Cat t.10 2021]]</f>
        <v>-0.40192679113400165</v>
      </c>
      <c r="AB20" s="118">
        <f>(ULB_Data[[#This Row],[Total score (obtained) SS2022]]-ULB_Data[[#This Row],[SA Cat t.10 2022]])/ULB_Data[[#This Row],[SA Cat t.10 2022]]</f>
        <v>-0.40192679113400165</v>
      </c>
      <c r="AC20" s="122">
        <v>306.24</v>
      </c>
      <c r="AD20" s="122">
        <v>913.6</v>
      </c>
      <c r="AE20" s="122">
        <v>915</v>
      </c>
      <c r="AF20" s="122">
        <v>706.64</v>
      </c>
      <c r="AG20" s="122">
        <v>1509.3</v>
      </c>
      <c r="AH20" s="122">
        <v>1509.3</v>
      </c>
      <c r="AI20" s="122">
        <v>593.21</v>
      </c>
      <c r="AJ20" s="122">
        <v>1412.08</v>
      </c>
      <c r="AK20" s="122">
        <v>1412.08</v>
      </c>
      <c r="AL20" s="122">
        <v>1984.11</v>
      </c>
      <c r="AM20" s="122">
        <v>1984.11</v>
      </c>
      <c r="AN20" s="118">
        <f>(ULB_Data[[#This Row],[SLP- obtained SS2020]]-ULB_Data[[#This Row],[SLP NA 2020]])/ULB_Data[[#This Row],[SLP NA 2020]]</f>
        <v>-0.63283699059561127</v>
      </c>
      <c r="AO20" s="118">
        <f>(ULB_Data[[#This Row],[SLP- obtained SS2021]]-ULB_Data[[#This Row],[SLP NA 2021]])/ULB_Data[[#This Row],[SLP NA 2021]]</f>
        <v>0.40201401050788099</v>
      </c>
      <c r="AP20" s="118">
        <f>(ULB_Data[[#This Row],[SLP- obtained SS2022]]-ULB_Data[[#This Row],[SLP NA 2022]])/ULB_Data[[#This Row],[SLP NA 2022]]</f>
        <v>0.39986885245901649</v>
      </c>
      <c r="AQ20" s="118">
        <f>(ULB_Data[[#This Row],[SLP- obtained SS2020]]-ULB_Data[[#This Row],[SLP SA 2020]])/ULB_Data[[#This Row],[SLP SA 2020]]</f>
        <v>-0.84088078795426247</v>
      </c>
      <c r="AR20" s="118">
        <f>(ULB_Data[[#This Row],[SLP- obtained SS2021]]-ULB_Data[[#This Row],[SLP SA 2021]])/ULB_Data[[#This Row],[SLP SA 2021]]</f>
        <v>-0.15134168157423961</v>
      </c>
      <c r="AS20" s="118">
        <f>(ULB_Data[[#This Row],[SLP- obtained SS2022]]-ULB_Data[[#This Row],[SLP SA 2022]])/ULB_Data[[#This Row],[SLP SA 2022]]</f>
        <v>-0.15134168157423961</v>
      </c>
      <c r="AT20" s="118">
        <f>(ULB_Data[[#This Row],[SLP- obtained SS2020]]-ULB_Data[[#This Row],[SLP SA cat 2020]])/ULB_Data[[#This Row],[SLP SA cat 2020]]</f>
        <v>-0.81045498221540435</v>
      </c>
      <c r="AU20" s="118">
        <f>(ULB_Data[[#This Row],[SLP- obtained SS2021]]-ULB_Data[[#This Row],[SLP SA cat 2021]])/ULB_Data[[#This Row],[SLP SA cat 2021]]</f>
        <v>-9.2912582856495257E-2</v>
      </c>
      <c r="AV20" s="118">
        <f>(ULB_Data[[#This Row],[SLP- obtained SS2022]]-ULB_Data[[#This Row],[SLP SA cat 2022]])/ULB_Data[[#This Row],[SLP SA cat 2022]]</f>
        <v>-9.2912582856495257E-2</v>
      </c>
      <c r="AW20" s="118">
        <f>(ULB_Data[[#This Row],[SLP- obtained SS2021]]-ULB_Data[[#This Row],[SLP SA cat t.10 2021]])/ULB_Data[[#This Row],[SLP SA cat t.10 2021]]</f>
        <v>-0.35443095392896556</v>
      </c>
      <c r="AX20" s="118">
        <f>(ULB_Data[[#This Row],[SLP- obtained SS2022]]-ULB_Data[[#This Row],[SLP SA cat t.10 2022]])/ULB_Data[[#This Row],[SLP SA cat t.10 2022]]</f>
        <v>-0.35443095392896556</v>
      </c>
      <c r="AY20" s="122">
        <v>232.44</v>
      </c>
      <c r="AZ20" s="122">
        <v>298.10000000000002</v>
      </c>
      <c r="BA20" s="122">
        <v>295</v>
      </c>
      <c r="BB20" s="122">
        <v>421.09</v>
      </c>
      <c r="BC20" s="122">
        <v>522.70000000000005</v>
      </c>
      <c r="BD20" s="122">
        <v>525</v>
      </c>
      <c r="BE20" s="122">
        <v>365.77</v>
      </c>
      <c r="BF20" s="122">
        <v>453.88</v>
      </c>
      <c r="BG20" s="122">
        <v>453.88</v>
      </c>
      <c r="BH20" s="122">
        <v>1100</v>
      </c>
      <c r="BI20" s="122">
        <v>1100</v>
      </c>
      <c r="BJ20" s="118">
        <f>(ULB_Data[[#This Row],[Cert.- obtained SS2020]]-ULB_Data[[#This Row],[NA cert 2020]])/ULB_Data[[#This Row],[NA cert 2020]]</f>
        <v>0.29065565307176044</v>
      </c>
      <c r="BK20" s="118">
        <f>(ULB_Data[[#This Row],[Cert.- obtained SS2021]]-ULB_Data[[#This Row],[NA cert 2021]])/ULB_Data[[#This Row],[NA cert 2021]]</f>
        <v>6.3737001006372931E-3</v>
      </c>
      <c r="BL20" s="118">
        <f>(ULB_Data[[#This Row],[Cert.- obtained SS2022]]-ULB_Data[[#This Row],[NA cert 2022]])/ULB_Data[[#This Row],[NA cert 2022]]</f>
        <v>1.6949152542372881E-2</v>
      </c>
      <c r="BM20" s="118">
        <f>(ULB_Data[[#This Row],[Cert.- obtained SS2020]]-ULB_Data[[#This Row],[SA Cert 2020]])/ULB_Data[[#This Row],[SA Cert 2020]]</f>
        <v>-0.2875632287634472</v>
      </c>
      <c r="BN20" s="118">
        <f>(ULB_Data[[#This Row],[Cert.- obtained SS2021]]-ULB_Data[[#This Row],[SA cert 2021]])/ULB_Data[[#This Row],[SA cert 2021]]</f>
        <v>-0.42605701167017412</v>
      </c>
      <c r="BO20" s="118">
        <f>(ULB_Data[[#This Row],[Cert.- obtained SS2022]]-ULB_Data[[#This Row],[SA cert 2022]])/ULB_Data[[#This Row],[SA cert 2022]]</f>
        <v>-0.42857142857142855</v>
      </c>
      <c r="BP20" s="118">
        <f>(ULB_Data[[#This Row],[Cert.- obtained SS2020]]-ULB_Data[[#This Row],[SA cert cat 2020]])/ULB_Data[[#This Row],[SA cert cat 2020]]</f>
        <v>-0.17981245044700217</v>
      </c>
      <c r="BQ20" s="118">
        <f>(ULB_Data[[#This Row],[Cert.- obtained SS2021]]-ULB_Data[[#This Row],[SA cert cat 2021]])/ULB_Data[[#This Row],[SA cert cat 2021]]</f>
        <v>-0.33903234335066534</v>
      </c>
      <c r="BR20" s="118">
        <f>(ULB_Data[[#This Row],[Cert.- obtained SS2022]]-ULB_Data[[#This Row],[SA cert cat 2022]])/ULB_Data[[#This Row],[SA cert cat 2022]]</f>
        <v>-0.33903234335066534</v>
      </c>
      <c r="BS20" s="118">
        <f>(ULB_Data[[#This Row],[Cert.- obtained SS2021]]-ULB_Data[[#This Row],[SA cert cat t.10 2021]])/ULB_Data[[#This Row],[SA cert cat t.10 2021]]</f>
        <v>-0.72727272727272729</v>
      </c>
      <c r="BT20" s="118">
        <f>(ULB_Data[[#This Row],[Cert.- obtained SS2022]]-ULB_Data[[#This Row],[SA cert cat t.10 2022]])/ULB_Data[[#This Row],[SA cert cat t.10 2022]]</f>
        <v>-0.72727272727272729</v>
      </c>
      <c r="BU20" s="122">
        <v>855.72</v>
      </c>
      <c r="BV20" s="122">
        <v>860.25</v>
      </c>
      <c r="BW20" s="122">
        <v>865</v>
      </c>
      <c r="BX20" s="122">
        <v>1100</v>
      </c>
      <c r="BY20" s="122">
        <v>1147.0899999999999</v>
      </c>
      <c r="BZ20" s="122">
        <v>1150</v>
      </c>
      <c r="CA20" s="122">
        <v>1056.55</v>
      </c>
      <c r="CB20" s="122">
        <v>1062.31</v>
      </c>
      <c r="CC20" s="122">
        <v>1062.31</v>
      </c>
      <c r="CD20" s="122">
        <v>1484.95</v>
      </c>
      <c r="CE20" s="122">
        <v>1484.95</v>
      </c>
      <c r="CF20" s="118">
        <f>(ULB_Data[[#This Row],[CP- obtained SS2020]]-ULB_Data[[#This Row],[NA CV 2020]])/ULB_Data[[#This Row],[NA CV 2020]]</f>
        <v>-0.28882110970878322</v>
      </c>
      <c r="CG20" s="118">
        <f>(ULB_Data[[#This Row],[CV- obtained SS2021]]-ULB_Data[[#This Row],[NA CV 2021]])/ULB_Data[[#This Row],[NA CV 2021]]</f>
        <v>0.18600406858471374</v>
      </c>
      <c r="CH20" s="118">
        <f>(ULB_Data[[#This Row],[CV- obtained SS2022]]-ULB_Data[[#This Row],[NA CV 2022]])/ULB_Data[[#This Row],[NA CV 2022]]</f>
        <v>0.17949132947976879</v>
      </c>
      <c r="CI20" s="118">
        <f>(ULB_Data[[#This Row],[CP- obtained SS2020]]-ULB_Data[[#This Row],[SA CV 2020]])/ULB_Data[[#This Row],[SA CV 2020]]</f>
        <v>-0.4467545454545454</v>
      </c>
      <c r="CJ20" s="118">
        <f>(ULB_Data[[#This Row],[CV- obtained SS2021]]-ULB_Data[[#This Row],[SA CV 2021]])/ULB_Data[[#This Row],[SA CV 2021]]</f>
        <v>-0.11056673844249355</v>
      </c>
      <c r="CK20" s="118">
        <f>(ULB_Data[[#This Row],[CV- obtained SS2022]]-ULB_Data[[#This Row],[SA CV 2022]])/ULB_Data[[#This Row],[SA CV 2022]]</f>
        <v>-0.11281739130434783</v>
      </c>
      <c r="CL20" s="118">
        <f>(ULB_Data[[#This Row],[CP- obtained SS2020]]-ULB_Data[[#This Row],[SA CV  cat 2020]])/ULB_Data[[#This Row],[SA CV  cat 2020]]</f>
        <v>-0.42400265013487287</v>
      </c>
      <c r="CM20" s="118">
        <f>(ULB_Data[[#This Row],[CV- obtained SS2021]]-ULB_Data[[#This Row],[SA CV cat 2021]])/ULB_Data[[#This Row],[SA CV cat 2021]]</f>
        <v>-3.9583549058184481E-2</v>
      </c>
      <c r="CN20" s="118">
        <f>(ULB_Data[[#This Row],[CV- obtained SS2022]]-ULB_Data[[#This Row],[SA CV cat 2022]])/ULB_Data[[#This Row],[SA CV cat 2022]]</f>
        <v>-3.9583549058184481E-2</v>
      </c>
      <c r="CO20" s="118">
        <f>(ULB_Data[[#This Row],[CV- obtained SS2021]]-ULB_Data[[#This Row],[SA CV cat t.10 2021]])/ULB_Data[[#This Row],[SA CV cat t.10 2021]]</f>
        <v>-0.31293309539041719</v>
      </c>
      <c r="CP20" s="118">
        <f>(ULB_Data[[#This Row],[CV- obtained SS2022]]-ULB_Data[[#This Row],[SA CV cat t.10 2022]])/ULB_Data[[#This Row],[SA CV cat t.10 2022]]</f>
        <v>-0.31293309539041719</v>
      </c>
      <c r="CQ20" s="60">
        <v>465</v>
      </c>
      <c r="CR20" s="60">
        <v>175</v>
      </c>
      <c r="CS20" s="27">
        <v>308</v>
      </c>
      <c r="CT20" s="27">
        <v>132</v>
      </c>
      <c r="CU20" s="27">
        <v>308</v>
      </c>
      <c r="CV20" s="27">
        <v>132</v>
      </c>
      <c r="CW20" s="28" t="s">
        <v>414</v>
      </c>
      <c r="CX20" s="27" t="s">
        <v>414</v>
      </c>
      <c r="CY20" s="27" t="s">
        <v>414</v>
      </c>
      <c r="CZ20" s="28" t="s">
        <v>405</v>
      </c>
      <c r="DA20" s="27" t="s">
        <v>405</v>
      </c>
      <c r="DB20" s="27" t="s">
        <v>405</v>
      </c>
      <c r="DC20" s="26">
        <v>112.44</v>
      </c>
      <c r="DD20" s="22">
        <v>1500</v>
      </c>
      <c r="DE20" s="66">
        <v>7.5</v>
      </c>
      <c r="DF20" s="26">
        <v>300</v>
      </c>
      <c r="DG20" s="22">
        <v>1500</v>
      </c>
      <c r="DH20" s="66">
        <v>20</v>
      </c>
      <c r="DI20" s="26">
        <v>922</v>
      </c>
      <c r="DJ20" s="22">
        <v>1500</v>
      </c>
      <c r="DK20" s="66">
        <v>61.47</v>
      </c>
      <c r="DL20" s="26">
        <v>608.57000000000005</v>
      </c>
      <c r="DM20" s="22">
        <v>1500</v>
      </c>
      <c r="DN20" s="66">
        <v>40.57</v>
      </c>
      <c r="DO20" s="22">
        <v>1943.01</v>
      </c>
      <c r="DP20" s="22">
        <v>6000</v>
      </c>
      <c r="DQ20" s="66">
        <v>32.380000000000003</v>
      </c>
      <c r="DR20" s="67">
        <v>1280.8800000000001</v>
      </c>
      <c r="DS20" s="67">
        <v>2400</v>
      </c>
      <c r="DT20" s="159">
        <f>ULB_Data[[#This Row],[SLP- obtained SS2021]]/ULB_Data[[#This Row],[SLP-max. marks SS2021]]</f>
        <v>0.53370000000000006</v>
      </c>
      <c r="DU20" s="159">
        <f>ULB_Data[[#This Row],[SLP- obtained SS2021]]/ULB_Data[[#This Row],[Total score (obtained) SS2021]]</f>
        <v>0.49243024212460695</v>
      </c>
      <c r="DV20" s="67">
        <v>1280.8800000000001</v>
      </c>
      <c r="DW20" s="66">
        <v>2400</v>
      </c>
      <c r="DX20" s="159">
        <f>ULB_Data[[#This Row],[SLP- obtained SS2022]]/ULB_Data[[#This Row],[SLP-max. marks SS2022]]</f>
        <v>0.53370000000000006</v>
      </c>
      <c r="DY20" s="159">
        <f>ULB_Data[[#This Row],[SLP- obtained SS2022]]/ULB_Data[[#This Row],[Total score (obtained) SS2022]]</f>
        <v>0.49243024212460695</v>
      </c>
      <c r="DZ20" s="67">
        <v>1020.26</v>
      </c>
      <c r="EA20" s="67">
        <v>1800</v>
      </c>
      <c r="EB20" s="159">
        <f>ULB_Data[[#This Row],[CV- obtained SS2021]]/ULB_Data[[#This Row],[CV-max. marks SS2021]]</f>
        <v>0.56681111111111115</v>
      </c>
      <c r="EC20" s="159">
        <f>ULB_Data[[#This Row],[CV- obtained SS2021]]/ULB_Data[[#This Row],[Total score (obtained) SS2021]]</f>
        <v>0.39223571203395435</v>
      </c>
      <c r="ED20" s="67">
        <v>1020.26</v>
      </c>
      <c r="EE20" s="66">
        <v>1800</v>
      </c>
      <c r="EF20" s="159">
        <f>ULB_Data[[#This Row],[CV- obtained SS2022]]/ULB_Data[[#This Row],[CV-max. marks SS2022]]</f>
        <v>0.56681111111111115</v>
      </c>
      <c r="EG20" s="159">
        <f>ULB_Data[[#This Row],[CV- obtained SS2022]]/ULB_Data[[#This Row],[Total score (obtained) SS2022]]</f>
        <v>0.39223571203395435</v>
      </c>
      <c r="EH20" s="67">
        <v>300</v>
      </c>
      <c r="EI20" s="67">
        <v>1800</v>
      </c>
      <c r="EJ20" s="159">
        <f>ULB_Data[[#This Row],[Cert.- obtained SS2021]]/ULB_Data[[#This Row],[Cert.-max. marks SS2021]]</f>
        <v>0.16666666666666666</v>
      </c>
      <c r="EK20" s="159">
        <f>ULB_Data[[#This Row],[Cert.- obtained SS2021]]/ULB_Data[[#This Row],[Total score (obtained) SS2021]]</f>
        <v>0.11533404584143876</v>
      </c>
      <c r="EL20" s="67">
        <v>300</v>
      </c>
      <c r="EM20" s="66">
        <v>1800</v>
      </c>
      <c r="EN20" s="159">
        <f>ULB_Data[[#This Row],[Cert.- obtained SS2022]]/ULB_Data[[#This Row],[Cert.-max. marks SS2022]]</f>
        <v>0.16666666666666666</v>
      </c>
      <c r="EO20" s="159">
        <f>ULB_Data[[#This Row],[Cert.- obtained SS2022]]/ULB_Data[[#This Row],[Total score (obtained) SS2022]]</f>
        <v>0.11533404584143876</v>
      </c>
      <c r="EP20" s="68">
        <v>2601.14</v>
      </c>
      <c r="EQ20" s="26">
        <v>6000</v>
      </c>
      <c r="ER20" s="66">
        <v>43.35</v>
      </c>
      <c r="ES20" s="68">
        <v>2601.14</v>
      </c>
      <c r="ET20" s="66">
        <v>6000</v>
      </c>
      <c r="EU20" s="128">
        <f>(ULB_Data[[#This Row],[Total score (obtained) SS2022]]/ULB_Data[[#This Row],[Total score (max) SS2022]])*100</f>
        <v>43.352333333333334</v>
      </c>
      <c r="EV20" s="26">
        <v>412.44</v>
      </c>
      <c r="EW20" s="26">
        <v>3000</v>
      </c>
      <c r="EX20" s="66">
        <v>13.75</v>
      </c>
      <c r="EY20" s="26">
        <v>1580.88</v>
      </c>
      <c r="EZ20" s="26">
        <v>4200</v>
      </c>
      <c r="FA20" s="100">
        <v>37.64</v>
      </c>
      <c r="FB20" s="26">
        <v>1580.88</v>
      </c>
      <c r="FC20" s="138">
        <v>4200</v>
      </c>
      <c r="FD20" s="140">
        <f>(ULB_Data[[#This Row],[SLP + Cert. (obtained) SS2022]]/ULB_Data[[#This Row],[SLP + Cert. (max.) SS2022]])*100</f>
        <v>37.64</v>
      </c>
    </row>
    <row r="21" spans="1:160" ht="29.25" thickBot="1">
      <c r="A21" s="104">
        <v>20</v>
      </c>
      <c r="B21" s="69" t="s">
        <v>69</v>
      </c>
      <c r="C21" s="65" t="s">
        <v>93</v>
      </c>
      <c r="D21" s="65" t="s">
        <v>93</v>
      </c>
      <c r="E21" s="25">
        <v>21748</v>
      </c>
      <c r="F21" s="28" t="s">
        <v>411</v>
      </c>
      <c r="G21" s="28">
        <v>2214</v>
      </c>
      <c r="H21" s="28">
        <v>2072</v>
      </c>
      <c r="I21" s="28">
        <v>2072</v>
      </c>
      <c r="J21" s="28">
        <v>3325</v>
      </c>
      <c r="K21" s="28">
        <v>3178</v>
      </c>
      <c r="L21" s="28">
        <v>3178</v>
      </c>
      <c r="M21" s="28">
        <v>3070.1</v>
      </c>
      <c r="N21" s="28">
        <v>2928.3</v>
      </c>
      <c r="O21" s="28">
        <v>2928.3</v>
      </c>
      <c r="P21" s="28">
        <v>4349.2</v>
      </c>
      <c r="Q21" s="28">
        <v>4349.2</v>
      </c>
      <c r="R21" s="118">
        <f>(ULB_Data[[#This Row],[Total score (obtained) SS2020]]-ULB_Data[[#This Row],[NA 2020]])/ULB_Data[[#This Row],[NA 2020]]</f>
        <v>0.56751129177958437</v>
      </c>
      <c r="S21" s="118">
        <f>(ULB_Data[[#This Row],[Total score (obtained) SS2021]]-ULB_Data[[#This Row],[NA 2021]])/ULB_Data[[#This Row],[NA 2021]]</f>
        <v>1.002350386100386</v>
      </c>
      <c r="T21" s="118">
        <f>(ULB_Data[[#This Row],[Total score (obtained) SS2022]]-ULB_Data[[#This Row],[NA 2022]])/ULB_Data[[#This Row],[NA 2022]]</f>
        <v>1.002350386100386</v>
      </c>
      <c r="U21" s="118">
        <f>(ULB_Data[[#This Row],[Total score (obtained) SS2020]]-ULB_Data[[#This Row],[SA 2020]])/ULB_Data[[#This Row],[SA 2020]]</f>
        <v>4.3750375939849567E-2</v>
      </c>
      <c r="V21" s="118">
        <f>(ULB_Data[[#This Row],[Total score (obtained) SS2021]]-ULB_Data[[#This Row],[SA 2021]])/ULB_Data[[#This Row],[SA 2021]]</f>
        <v>0.30549716803020766</v>
      </c>
      <c r="W21" s="118">
        <f>(ULB_Data[[#This Row],[Total score (obtained) SS2022]]-ULB_Data[[#This Row],[SA 2022]])/ULB_Data[[#This Row],[SA 2022]]</f>
        <v>0.30549716803020766</v>
      </c>
      <c r="X21" s="118">
        <f>(ULB_Data[[#This Row],[Total score (obtained) SS2020]]-ULB_Data[[#This Row],[SA Cat 2020]])/ULB_Data[[#This Row],[SA Cat 2020]]</f>
        <v>0.13040943291749452</v>
      </c>
      <c r="Y21" s="118">
        <f>(ULB_Data[[#This Row],[Total score (obtained) SS2021]]-ULB_Data[[#This Row],[SA Cat 2021]])/ULB_Data[[#This Row],[SA Cat 2021]]</f>
        <v>0.41681863197076791</v>
      </c>
      <c r="Z21" s="118">
        <f>(ULB_Data[[#This Row],[Total score (obtained) SS2022]]-ULB_Data[[#This Row],[SA Cat 2022]])/ULB_Data[[#This Row],[SA Cat 2022]]</f>
        <v>0.41681863197076791</v>
      </c>
      <c r="AA21" s="118">
        <f>(ULB_Data[[#This Row],[Total score (obtained) SS2021]]-ULB_Data[[#This Row],[SA Cat t.10 2021]])/ULB_Data[[#This Row],[SA Cat t.10 2021]]</f>
        <v>-4.6061344615101613E-2</v>
      </c>
      <c r="AB21" s="118">
        <f>(ULB_Data[[#This Row],[Total score (obtained) SS2022]]-ULB_Data[[#This Row],[SA Cat t.10 2022]])/ULB_Data[[#This Row],[SA Cat t.10 2022]]</f>
        <v>-4.6061344615101613E-2</v>
      </c>
      <c r="AC21" s="122">
        <v>306.24</v>
      </c>
      <c r="AD21" s="122">
        <v>913.6</v>
      </c>
      <c r="AE21" s="122">
        <v>915</v>
      </c>
      <c r="AF21" s="122">
        <v>706.64</v>
      </c>
      <c r="AG21" s="122">
        <v>1509.3</v>
      </c>
      <c r="AH21" s="122">
        <v>1509.3</v>
      </c>
      <c r="AI21" s="122">
        <v>593.21</v>
      </c>
      <c r="AJ21" s="122">
        <v>1412.08</v>
      </c>
      <c r="AK21" s="122">
        <v>1412.08</v>
      </c>
      <c r="AL21" s="122">
        <v>1984.11</v>
      </c>
      <c r="AM21" s="122">
        <v>1984.11</v>
      </c>
      <c r="AN21" s="118">
        <f>(ULB_Data[[#This Row],[SLP- obtained SS2020]]-ULB_Data[[#This Row],[SLP NA 2020]])/ULB_Data[[#This Row],[SLP NA 2020]]</f>
        <v>1.7940830721003134</v>
      </c>
      <c r="AO21" s="118">
        <f>(ULB_Data[[#This Row],[SLP- obtained SS2021]]-ULB_Data[[#This Row],[SLP NA 2021]])/ULB_Data[[#This Row],[SLP NA 2021]]</f>
        <v>0.9330998248686514</v>
      </c>
      <c r="AP21" s="118">
        <f>(ULB_Data[[#This Row],[SLP- obtained SS2022]]-ULB_Data[[#This Row],[SLP NA 2022]])/ULB_Data[[#This Row],[SLP NA 2022]]</f>
        <v>0.93014207650273217</v>
      </c>
      <c r="AQ21" s="118">
        <f>(ULB_Data[[#This Row],[SLP- obtained SS2020]]-ULB_Data[[#This Row],[SLP SA 2020]])/ULB_Data[[#This Row],[SLP SA 2020]]</f>
        <v>0.21088531642703495</v>
      </c>
      <c r="AR21" s="118">
        <f>(ULB_Data[[#This Row],[SLP- obtained SS2021]]-ULB_Data[[#This Row],[SLP SA 2021]])/ULB_Data[[#This Row],[SLP SA 2021]]</f>
        <v>0.17013184920161664</v>
      </c>
      <c r="AS21" s="118">
        <f>(ULB_Data[[#This Row],[SLP- obtained SS2022]]-ULB_Data[[#This Row],[SLP SA 2022]])/ULB_Data[[#This Row],[SLP SA 2022]]</f>
        <v>0.17013184920161664</v>
      </c>
      <c r="AT21" s="118">
        <f>(ULB_Data[[#This Row],[SLP- obtained SS2020]]-ULB_Data[[#This Row],[SLP SA cat 2020]])/ULB_Data[[#This Row],[SLP SA cat 2020]]</f>
        <v>0.44242342509398008</v>
      </c>
      <c r="AU21" s="118">
        <f>(ULB_Data[[#This Row],[SLP- obtained SS2021]]-ULB_Data[[#This Row],[SLP SA cat 2021]])/ULB_Data[[#This Row],[SLP SA cat 2021]]</f>
        <v>0.25069401167072686</v>
      </c>
      <c r="AV21" s="118">
        <f>(ULB_Data[[#This Row],[SLP- obtained SS2022]]-ULB_Data[[#This Row],[SLP SA cat 2022]])/ULB_Data[[#This Row],[SLP SA cat 2022]]</f>
        <v>0.25069401167072686</v>
      </c>
      <c r="AW21" s="118">
        <f>(ULB_Data[[#This Row],[SLP- obtained SS2021]]-ULB_Data[[#This Row],[SLP SA cat t.10 2021]])/ULB_Data[[#This Row],[SLP SA cat t.10 2021]]</f>
        <v>-0.10988806064179908</v>
      </c>
      <c r="AX21" s="118">
        <f>(ULB_Data[[#This Row],[SLP- obtained SS2022]]-ULB_Data[[#This Row],[SLP SA cat t.10 2022]])/ULB_Data[[#This Row],[SLP SA cat t.10 2022]]</f>
        <v>-0.10988806064179908</v>
      </c>
      <c r="AY21" s="122">
        <v>232.44</v>
      </c>
      <c r="AZ21" s="122">
        <v>298.10000000000002</v>
      </c>
      <c r="BA21" s="122">
        <v>295</v>
      </c>
      <c r="BB21" s="122">
        <v>421.09</v>
      </c>
      <c r="BC21" s="122">
        <v>522.70000000000005</v>
      </c>
      <c r="BD21" s="122">
        <v>525</v>
      </c>
      <c r="BE21" s="122">
        <v>365.77</v>
      </c>
      <c r="BF21" s="122">
        <v>453.88</v>
      </c>
      <c r="BG21" s="122">
        <v>453.88</v>
      </c>
      <c r="BH21" s="122">
        <v>1100</v>
      </c>
      <c r="BI21" s="122">
        <v>1100</v>
      </c>
      <c r="BJ21" s="118">
        <f>(ULB_Data[[#This Row],[Cert.- obtained SS2020]]-ULB_Data[[#This Row],[NA cert 2020]])/ULB_Data[[#This Row],[NA cert 2020]]</f>
        <v>1.1510927551196009</v>
      </c>
      <c r="BK21" s="118">
        <f>(ULB_Data[[#This Row],[Cert.- obtained SS2021]]-ULB_Data[[#This Row],[NA cert 2021]])/ULB_Data[[#This Row],[NA cert 2021]]</f>
        <v>2.6900369003690034</v>
      </c>
      <c r="BL21" s="118">
        <f>(ULB_Data[[#This Row],[Cert.- obtained SS2022]]-ULB_Data[[#This Row],[NA cert 2022]])/ULB_Data[[#This Row],[NA cert 2022]]</f>
        <v>2.7288135593220337</v>
      </c>
      <c r="BM21" s="118">
        <f>(ULB_Data[[#This Row],[Cert.- obtained SS2020]]-ULB_Data[[#This Row],[SA Cert 2020]])/ULB_Data[[#This Row],[SA Cert 2020]]</f>
        <v>0.187394618727588</v>
      </c>
      <c r="BN21" s="118">
        <f>(ULB_Data[[#This Row],[Cert.- obtained SS2021]]-ULB_Data[[#This Row],[SA cert 2021]])/ULB_Data[[#This Row],[SA cert 2021]]</f>
        <v>1.1044576238760282</v>
      </c>
      <c r="BO21" s="118">
        <f>(ULB_Data[[#This Row],[Cert.- obtained SS2022]]-ULB_Data[[#This Row],[SA cert 2022]])/ULB_Data[[#This Row],[SA cert 2022]]</f>
        <v>1.0952380952380953</v>
      </c>
      <c r="BP21" s="118">
        <f>(ULB_Data[[#This Row],[Cert.- obtained SS2020]]-ULB_Data[[#This Row],[SA cert cat 2020]])/ULB_Data[[#This Row],[SA cert cat 2020]]</f>
        <v>0.36697924925499636</v>
      </c>
      <c r="BQ21" s="118">
        <f>(ULB_Data[[#This Row],[Cert.- obtained SS2021]]-ULB_Data[[#This Row],[SA cert cat 2021]])/ULB_Data[[#This Row],[SA cert cat 2021]]</f>
        <v>1.4235480743808937</v>
      </c>
      <c r="BR21" s="118">
        <f>(ULB_Data[[#This Row],[Cert.- obtained SS2022]]-ULB_Data[[#This Row],[SA cert cat 2022]])/ULB_Data[[#This Row],[SA cert cat 2022]]</f>
        <v>1.4235480743808937</v>
      </c>
      <c r="BS21" s="118">
        <f>(ULB_Data[[#This Row],[Cert.- obtained SS2021]]-ULB_Data[[#This Row],[SA cert cat t.10 2021]])/ULB_Data[[#This Row],[SA cert cat t.10 2021]]</f>
        <v>0</v>
      </c>
      <c r="BT21" s="118">
        <f>(ULB_Data[[#This Row],[Cert.- obtained SS2022]]-ULB_Data[[#This Row],[SA cert cat t.10 2022]])/ULB_Data[[#This Row],[SA cert cat t.10 2022]]</f>
        <v>0</v>
      </c>
      <c r="BU21" s="122">
        <v>855.72</v>
      </c>
      <c r="BV21" s="122">
        <v>860.25</v>
      </c>
      <c r="BW21" s="122">
        <v>865</v>
      </c>
      <c r="BX21" s="122">
        <v>1100</v>
      </c>
      <c r="BY21" s="122">
        <v>1147.0899999999999</v>
      </c>
      <c r="BZ21" s="122">
        <v>1150</v>
      </c>
      <c r="CA21" s="122">
        <v>1056.55</v>
      </c>
      <c r="CB21" s="122">
        <v>1062.31</v>
      </c>
      <c r="CC21" s="122">
        <v>1062.31</v>
      </c>
      <c r="CD21" s="122">
        <v>1484.95</v>
      </c>
      <c r="CE21" s="122">
        <v>1484.95</v>
      </c>
      <c r="CF21" s="118">
        <f>(ULB_Data[[#This Row],[CP- obtained SS2020]]-ULB_Data[[#This Row],[NA CV 2020]])/ULB_Data[[#This Row],[NA CV 2020]]</f>
        <v>0.40693217407563226</v>
      </c>
      <c r="CG21" s="118">
        <f>(ULB_Data[[#This Row],[CV- obtained SS2021]]-ULB_Data[[#This Row],[NA CV 2021]])/ULB_Data[[#This Row],[NA CV 2021]]</f>
        <v>0.49119442022667825</v>
      </c>
      <c r="CH21" s="118">
        <f>(ULB_Data[[#This Row],[CV- obtained SS2022]]-ULB_Data[[#This Row],[NA CV 2022]])/ULB_Data[[#This Row],[NA CV 2022]]</f>
        <v>0.48300578034682073</v>
      </c>
      <c r="CI21" s="118">
        <f>(ULB_Data[[#This Row],[CP- obtained SS2020]]-ULB_Data[[#This Row],[SA CV 2020]])/ULB_Data[[#This Row],[SA CV 2020]]</f>
        <v>9.4490909090909139E-2</v>
      </c>
      <c r="CJ21" s="118">
        <f>(ULB_Data[[#This Row],[CV- obtained SS2021]]-ULB_Data[[#This Row],[SA CV 2021]])/ULB_Data[[#This Row],[SA CV 2021]]</f>
        <v>0.11830806649870546</v>
      </c>
      <c r="CK21" s="118">
        <f>(ULB_Data[[#This Row],[CV- obtained SS2022]]-ULB_Data[[#This Row],[SA CV 2022]])/ULB_Data[[#This Row],[SA CV 2022]]</f>
        <v>0.11547826086956518</v>
      </c>
      <c r="CL21" s="118">
        <f>(ULB_Data[[#This Row],[CP- obtained SS2020]]-ULB_Data[[#This Row],[SA CV  cat 2020]])/ULB_Data[[#This Row],[SA CV  cat 2020]]</f>
        <v>0.13950120675784403</v>
      </c>
      <c r="CM21" s="118">
        <f>(ULB_Data[[#This Row],[CV- obtained SS2021]]-ULB_Data[[#This Row],[SA CV cat 2021]])/ULB_Data[[#This Row],[SA CV cat 2021]]</f>
        <v>0.20755711609605484</v>
      </c>
      <c r="CN21" s="118">
        <f>(ULB_Data[[#This Row],[CV- obtained SS2022]]-ULB_Data[[#This Row],[SA CV cat 2022]])/ULB_Data[[#This Row],[SA CV cat 2022]]</f>
        <v>0.20755711609605484</v>
      </c>
      <c r="CO21" s="118">
        <f>(ULB_Data[[#This Row],[CV- obtained SS2021]]-ULB_Data[[#This Row],[SA CV cat t.10 2021]])/ULB_Data[[#This Row],[SA CV cat t.10 2021]]</f>
        <v>-0.13613252971480527</v>
      </c>
      <c r="CP21" s="118">
        <f>(ULB_Data[[#This Row],[CV- obtained SS2022]]-ULB_Data[[#This Row],[SA CV cat t.10 2022]])/ULB_Data[[#This Row],[SA CV cat t.10 2022]]</f>
        <v>-0.13613252971480527</v>
      </c>
      <c r="CQ21" s="60">
        <v>69</v>
      </c>
      <c r="CR21" s="60">
        <v>49</v>
      </c>
      <c r="CS21" s="27">
        <v>11</v>
      </c>
      <c r="CT21" s="27">
        <v>10</v>
      </c>
      <c r="CU21" s="27">
        <v>11</v>
      </c>
      <c r="CV21" s="27">
        <v>10</v>
      </c>
      <c r="CW21" s="28" t="s">
        <v>406</v>
      </c>
      <c r="CX21" s="27" t="s">
        <v>401</v>
      </c>
      <c r="CY21" s="27" t="s">
        <v>401</v>
      </c>
      <c r="CZ21" s="28" t="s">
        <v>405</v>
      </c>
      <c r="DA21" s="27" t="s">
        <v>402</v>
      </c>
      <c r="DB21" s="27" t="s">
        <v>402</v>
      </c>
      <c r="DC21" s="22">
        <v>855.66</v>
      </c>
      <c r="DD21" s="22">
        <v>1500</v>
      </c>
      <c r="DE21" s="66">
        <v>57.04</v>
      </c>
      <c r="DF21" s="22">
        <v>500</v>
      </c>
      <c r="DG21" s="22">
        <v>1500</v>
      </c>
      <c r="DH21" s="66">
        <v>33.33</v>
      </c>
      <c r="DI21" s="22">
        <v>910.87</v>
      </c>
      <c r="DJ21" s="22">
        <v>1500</v>
      </c>
      <c r="DK21" s="66">
        <v>60.72</v>
      </c>
      <c r="DL21" s="22">
        <v>1203.94</v>
      </c>
      <c r="DM21" s="22">
        <v>1500</v>
      </c>
      <c r="DN21" s="66">
        <v>80.260000000000005</v>
      </c>
      <c r="DO21" s="22">
        <v>3470.47</v>
      </c>
      <c r="DP21" s="22">
        <v>6000</v>
      </c>
      <c r="DQ21" s="66">
        <v>57.84</v>
      </c>
      <c r="DR21" s="67">
        <v>1766.08</v>
      </c>
      <c r="DS21" s="67">
        <v>2400</v>
      </c>
      <c r="DT21" s="159">
        <f>ULB_Data[[#This Row],[SLP- obtained SS2021]]/ULB_Data[[#This Row],[SLP-max. marks SS2021]]</f>
        <v>0.73586666666666667</v>
      </c>
      <c r="DU21" s="159">
        <f>ULB_Data[[#This Row],[SLP- obtained SS2021]]/ULB_Data[[#This Row],[Total score (obtained) SS2021]]</f>
        <v>0.425677353110606</v>
      </c>
      <c r="DV21" s="67">
        <v>1766.08</v>
      </c>
      <c r="DW21" s="66">
        <v>2400</v>
      </c>
      <c r="DX21" s="159">
        <f>ULB_Data[[#This Row],[SLP- obtained SS2022]]/ULB_Data[[#This Row],[SLP-max. marks SS2022]]</f>
        <v>0.73586666666666667</v>
      </c>
      <c r="DY21" s="159">
        <f>ULB_Data[[#This Row],[SLP- obtained SS2022]]/ULB_Data[[#This Row],[Total score (obtained) SS2022]]</f>
        <v>0.425677353110606</v>
      </c>
      <c r="DZ21" s="67">
        <v>1282.8</v>
      </c>
      <c r="EA21" s="67">
        <v>1800</v>
      </c>
      <c r="EB21" s="159">
        <f>ULB_Data[[#This Row],[CV- obtained SS2021]]/ULB_Data[[#This Row],[CV-max. marks SS2021]]</f>
        <v>0.71266666666666667</v>
      </c>
      <c r="EC21" s="159">
        <f>ULB_Data[[#This Row],[CV- obtained SS2021]]/ULB_Data[[#This Row],[Total score (obtained) SS2021]]</f>
        <v>0.30919262353363686</v>
      </c>
      <c r="ED21" s="67">
        <v>1282.8</v>
      </c>
      <c r="EE21" s="66">
        <v>1800</v>
      </c>
      <c r="EF21" s="159">
        <f>ULB_Data[[#This Row],[CV- obtained SS2022]]/ULB_Data[[#This Row],[CV-max. marks SS2022]]</f>
        <v>0.71266666666666667</v>
      </c>
      <c r="EG21" s="159">
        <f>ULB_Data[[#This Row],[CV- obtained SS2022]]/ULB_Data[[#This Row],[Total score (obtained) SS2022]]</f>
        <v>0.30919262353363686</v>
      </c>
      <c r="EH21" s="67">
        <v>1100</v>
      </c>
      <c r="EI21" s="67">
        <v>1800</v>
      </c>
      <c r="EJ21" s="159">
        <f>ULB_Data[[#This Row],[Cert.- obtained SS2021]]/ULB_Data[[#This Row],[Cert.-max. marks SS2021]]</f>
        <v>0.61111111111111116</v>
      </c>
      <c r="EK21" s="159">
        <f>ULB_Data[[#This Row],[Cert.- obtained SS2021]]/ULB_Data[[#This Row],[Total score (obtained) SS2021]]</f>
        <v>0.26513243365060851</v>
      </c>
      <c r="EL21" s="67">
        <v>1100</v>
      </c>
      <c r="EM21" s="66">
        <v>1800</v>
      </c>
      <c r="EN21" s="159">
        <f>ULB_Data[[#This Row],[Cert.- obtained SS2022]]/ULB_Data[[#This Row],[Cert.-max. marks SS2022]]</f>
        <v>0.61111111111111116</v>
      </c>
      <c r="EO21" s="159">
        <f>ULB_Data[[#This Row],[Cert.- obtained SS2022]]/ULB_Data[[#This Row],[Total score (obtained) SS2022]]</f>
        <v>0.26513243365060851</v>
      </c>
      <c r="EP21" s="68">
        <v>4148.87</v>
      </c>
      <c r="EQ21" s="26">
        <v>6000</v>
      </c>
      <c r="ER21" s="66">
        <v>69.150000000000006</v>
      </c>
      <c r="ES21" s="68">
        <v>4148.87</v>
      </c>
      <c r="ET21" s="66">
        <v>6000</v>
      </c>
      <c r="EU21" s="128">
        <f>(ULB_Data[[#This Row],[Total score (obtained) SS2022]]/ULB_Data[[#This Row],[Total score (max) SS2022]])*100</f>
        <v>69.147833333333324</v>
      </c>
      <c r="EV21" s="26">
        <v>1355.66</v>
      </c>
      <c r="EW21" s="26">
        <v>3000</v>
      </c>
      <c r="EX21" s="66">
        <v>45.19</v>
      </c>
      <c r="EY21" s="26">
        <v>2866.08</v>
      </c>
      <c r="EZ21" s="26">
        <v>4200</v>
      </c>
      <c r="FA21" s="100">
        <v>68.239999999999995</v>
      </c>
      <c r="FB21" s="26">
        <v>2866.08</v>
      </c>
      <c r="FC21" s="138">
        <v>4200</v>
      </c>
      <c r="FD21" s="140">
        <f>(ULB_Data[[#This Row],[SLP + Cert. (obtained) SS2022]]/ULB_Data[[#This Row],[SLP + Cert. (max.) SS2022]])*100</f>
        <v>68.239999999999995</v>
      </c>
    </row>
    <row r="22" spans="1:160" ht="15.75" thickBot="1">
      <c r="A22" s="104">
        <v>21</v>
      </c>
      <c r="B22" s="65" t="s">
        <v>293</v>
      </c>
      <c r="C22" s="65" t="s">
        <v>93</v>
      </c>
      <c r="D22" s="65" t="s">
        <v>93</v>
      </c>
      <c r="E22" s="25">
        <v>12482</v>
      </c>
      <c r="F22" s="28" t="s">
        <v>411</v>
      </c>
      <c r="G22" s="28">
        <v>2214</v>
      </c>
      <c r="H22" s="28">
        <v>2072</v>
      </c>
      <c r="I22" s="28">
        <v>2072</v>
      </c>
      <c r="J22" s="28">
        <v>3325</v>
      </c>
      <c r="K22" s="28">
        <v>3178</v>
      </c>
      <c r="L22" s="28">
        <v>3178</v>
      </c>
      <c r="M22" s="28">
        <v>3070.1</v>
      </c>
      <c r="N22" s="28">
        <v>2928.3</v>
      </c>
      <c r="O22" s="28">
        <v>2928.3</v>
      </c>
      <c r="P22" s="28">
        <v>4349.2</v>
      </c>
      <c r="Q22" s="28">
        <v>4349.2</v>
      </c>
      <c r="R22" s="118">
        <f>(ULB_Data[[#This Row],[Total score (obtained) SS2020]]-ULB_Data[[#This Row],[NA 2020]])/ULB_Data[[#This Row],[NA 2020]]</f>
        <v>0.51257904245709118</v>
      </c>
      <c r="S22" s="118">
        <f>(ULB_Data[[#This Row],[Total score (obtained) SS2021]]-ULB_Data[[#This Row],[NA 2021]])/ULB_Data[[#This Row],[NA 2021]]</f>
        <v>0.99291023166023185</v>
      </c>
      <c r="T22" s="118">
        <f>(ULB_Data[[#This Row],[Total score (obtained) SS2022]]-ULB_Data[[#This Row],[NA 2022]])/ULB_Data[[#This Row],[NA 2022]]</f>
        <v>0.99291023166023185</v>
      </c>
      <c r="U22" s="118">
        <f>(ULB_Data[[#This Row],[Total score (obtained) SS2020]]-ULB_Data[[#This Row],[SA 2020]])/ULB_Data[[#This Row],[SA 2020]]</f>
        <v>7.1729323308270402E-3</v>
      </c>
      <c r="V22" s="118">
        <f>(ULB_Data[[#This Row],[Total score (obtained) SS2021]]-ULB_Data[[#This Row],[SA 2021]])/ULB_Data[[#This Row],[SA 2021]]</f>
        <v>0.29934235368156087</v>
      </c>
      <c r="W22" s="118">
        <f>(ULB_Data[[#This Row],[Total score (obtained) SS2022]]-ULB_Data[[#This Row],[SA 2022]])/ULB_Data[[#This Row],[SA 2022]]</f>
        <v>0.29934235368156087</v>
      </c>
      <c r="X22" s="118">
        <f>(ULB_Data[[#This Row],[Total score (obtained) SS2020]]-ULB_Data[[#This Row],[SA Cat 2020]])/ULB_Data[[#This Row],[SA Cat 2020]]</f>
        <v>9.0795088107879229E-2</v>
      </c>
      <c r="Y22" s="118">
        <f>(ULB_Data[[#This Row],[Total score (obtained) SS2021]]-ULB_Data[[#This Row],[SA Cat 2021]])/ULB_Data[[#This Row],[SA Cat 2021]]</f>
        <v>0.41013898849161634</v>
      </c>
      <c r="Z22" s="118">
        <f>(ULB_Data[[#This Row],[Total score (obtained) SS2022]]-ULB_Data[[#This Row],[SA Cat 2022]])/ULB_Data[[#This Row],[SA Cat 2022]]</f>
        <v>0.41013898849161634</v>
      </c>
      <c r="AA22" s="118">
        <f>(ULB_Data[[#This Row],[Total score (obtained) SS2021]]-ULB_Data[[#This Row],[SA Cat t.10 2021]])/ULB_Data[[#This Row],[SA Cat t.10 2021]]</f>
        <v>-5.0558723443391754E-2</v>
      </c>
      <c r="AB22" s="118">
        <f>(ULB_Data[[#This Row],[Total score (obtained) SS2022]]-ULB_Data[[#This Row],[SA Cat t.10 2022]])/ULB_Data[[#This Row],[SA Cat t.10 2022]]</f>
        <v>-5.0558723443391754E-2</v>
      </c>
      <c r="AC22" s="122">
        <v>306.24</v>
      </c>
      <c r="AD22" s="122">
        <v>913.6</v>
      </c>
      <c r="AE22" s="122">
        <v>915</v>
      </c>
      <c r="AF22" s="122">
        <v>706.64</v>
      </c>
      <c r="AG22" s="122">
        <v>1509.3</v>
      </c>
      <c r="AH22" s="122">
        <v>1509.3</v>
      </c>
      <c r="AI22" s="122">
        <v>593.21</v>
      </c>
      <c r="AJ22" s="122">
        <v>1412.08</v>
      </c>
      <c r="AK22" s="122">
        <v>1412.08</v>
      </c>
      <c r="AL22" s="122">
        <v>1984.11</v>
      </c>
      <c r="AM22" s="122">
        <v>1984.11</v>
      </c>
      <c r="AN22" s="118">
        <f>(ULB_Data[[#This Row],[SLP- obtained SS2020]]-ULB_Data[[#This Row],[SLP NA 2020]])/ULB_Data[[#This Row],[SLP NA 2020]]</f>
        <v>1.4492554858934166</v>
      </c>
      <c r="AO22" s="118">
        <f>(ULB_Data[[#This Row],[SLP- obtained SS2021]]-ULB_Data[[#This Row],[SLP NA 2021]])/ULB_Data[[#This Row],[SLP NA 2021]]</f>
        <v>0.64532618213660253</v>
      </c>
      <c r="AP22" s="118">
        <f>(ULB_Data[[#This Row],[SLP- obtained SS2022]]-ULB_Data[[#This Row],[SLP NA 2022]])/ULB_Data[[#This Row],[SLP NA 2022]]</f>
        <v>0.64280874316939896</v>
      </c>
      <c r="AQ22" s="118">
        <f>(ULB_Data[[#This Row],[SLP- obtained SS2020]]-ULB_Data[[#This Row],[SLP SA 2020]])/ULB_Data[[#This Row],[SLP SA 2020]]</f>
        <v>6.1445714932638909E-2</v>
      </c>
      <c r="AR22" s="118">
        <f>(ULB_Data[[#This Row],[SLP- obtained SS2021]]-ULB_Data[[#This Row],[SLP SA 2021]])/ULB_Data[[#This Row],[SLP SA 2021]]</f>
        <v>-4.0614854568342155E-3</v>
      </c>
      <c r="AS22" s="118">
        <f>(ULB_Data[[#This Row],[SLP- obtained SS2022]]-ULB_Data[[#This Row],[SLP SA 2022]])/ULB_Data[[#This Row],[SLP SA 2022]]</f>
        <v>-4.0614854568342155E-3</v>
      </c>
      <c r="AT22" s="118">
        <f>(ULB_Data[[#This Row],[SLP- obtained SS2020]]-ULB_Data[[#This Row],[SLP SA cat 2020]])/ULB_Data[[#This Row],[SLP SA cat 2020]]</f>
        <v>0.2644088939835807</v>
      </c>
      <c r="AU22" s="118">
        <f>(ULB_Data[[#This Row],[SLP- obtained SS2021]]-ULB_Data[[#This Row],[SLP SA cat 2021]])/ULB_Data[[#This Row],[SLP SA cat 2021]]</f>
        <v>6.4507676618888551E-2</v>
      </c>
      <c r="AV22" s="118">
        <f>(ULB_Data[[#This Row],[SLP- obtained SS2022]]-ULB_Data[[#This Row],[SLP SA cat 2022]])/ULB_Data[[#This Row],[SLP SA cat 2022]]</f>
        <v>6.4507676618888551E-2</v>
      </c>
      <c r="AW22" s="118">
        <f>(ULB_Data[[#This Row],[SLP- obtained SS2021]]-ULB_Data[[#This Row],[SLP SA cat t.10 2021]])/ULB_Data[[#This Row],[SLP SA cat t.10 2021]]</f>
        <v>-0.24239583490834674</v>
      </c>
      <c r="AX22" s="118">
        <f>(ULB_Data[[#This Row],[SLP- obtained SS2022]]-ULB_Data[[#This Row],[SLP SA cat t.10 2022]])/ULB_Data[[#This Row],[SLP SA cat t.10 2022]]</f>
        <v>-0.24239583490834674</v>
      </c>
      <c r="AY22" s="122">
        <v>232.44</v>
      </c>
      <c r="AZ22" s="122">
        <v>298.10000000000002</v>
      </c>
      <c r="BA22" s="122">
        <v>295</v>
      </c>
      <c r="BB22" s="122">
        <v>421.09</v>
      </c>
      <c r="BC22" s="122">
        <v>522.70000000000005</v>
      </c>
      <c r="BD22" s="122">
        <v>525</v>
      </c>
      <c r="BE22" s="122">
        <v>365.77</v>
      </c>
      <c r="BF22" s="122">
        <v>453.88</v>
      </c>
      <c r="BG22" s="122">
        <v>453.88</v>
      </c>
      <c r="BH22" s="122">
        <v>1100</v>
      </c>
      <c r="BI22" s="122">
        <v>1100</v>
      </c>
      <c r="BJ22" s="118">
        <f>(ULB_Data[[#This Row],[Cert.- obtained SS2020]]-ULB_Data[[#This Row],[NA cert 2020]])/ULB_Data[[#This Row],[NA cert 2020]]</f>
        <v>0.29065565307176044</v>
      </c>
      <c r="BK22" s="118">
        <f>(ULB_Data[[#This Row],[Cert.- obtained SS2021]]-ULB_Data[[#This Row],[NA cert 2021]])/ULB_Data[[#This Row],[NA cert 2021]]</f>
        <v>2.6900369003690034</v>
      </c>
      <c r="BL22" s="118">
        <f>(ULB_Data[[#This Row],[Cert.- obtained SS2022]]-ULB_Data[[#This Row],[NA cert 2022]])/ULB_Data[[#This Row],[NA cert 2022]]</f>
        <v>2.7288135593220337</v>
      </c>
      <c r="BM22" s="118">
        <f>(ULB_Data[[#This Row],[Cert.- obtained SS2020]]-ULB_Data[[#This Row],[SA Cert 2020]])/ULB_Data[[#This Row],[SA Cert 2020]]</f>
        <v>-0.2875632287634472</v>
      </c>
      <c r="BN22" s="118">
        <f>(ULB_Data[[#This Row],[Cert.- obtained SS2021]]-ULB_Data[[#This Row],[SA cert 2021]])/ULB_Data[[#This Row],[SA cert 2021]]</f>
        <v>1.1044576238760282</v>
      </c>
      <c r="BO22" s="118">
        <f>(ULB_Data[[#This Row],[Cert.- obtained SS2022]]-ULB_Data[[#This Row],[SA cert 2022]])/ULB_Data[[#This Row],[SA cert 2022]]</f>
        <v>1.0952380952380953</v>
      </c>
      <c r="BP22" s="118">
        <f>(ULB_Data[[#This Row],[Cert.- obtained SS2020]]-ULB_Data[[#This Row],[SA cert cat 2020]])/ULB_Data[[#This Row],[SA cert cat 2020]]</f>
        <v>-0.17981245044700217</v>
      </c>
      <c r="BQ22" s="118">
        <f>(ULB_Data[[#This Row],[Cert.- obtained SS2021]]-ULB_Data[[#This Row],[SA cert cat 2021]])/ULB_Data[[#This Row],[SA cert cat 2021]]</f>
        <v>1.4235480743808937</v>
      </c>
      <c r="BR22" s="118">
        <f>(ULB_Data[[#This Row],[Cert.- obtained SS2022]]-ULB_Data[[#This Row],[SA cert cat 2022]])/ULB_Data[[#This Row],[SA cert cat 2022]]</f>
        <v>1.4235480743808937</v>
      </c>
      <c r="BS22" s="118">
        <f>(ULB_Data[[#This Row],[Cert.- obtained SS2021]]-ULB_Data[[#This Row],[SA cert cat t.10 2021]])/ULB_Data[[#This Row],[SA cert cat t.10 2021]]</f>
        <v>0</v>
      </c>
      <c r="BT22" s="118">
        <f>(ULB_Data[[#This Row],[Cert.- obtained SS2022]]-ULB_Data[[#This Row],[SA cert cat t.10 2022]])/ULB_Data[[#This Row],[SA cert cat t.10 2022]]</f>
        <v>0</v>
      </c>
      <c r="BU22" s="122">
        <v>855.72</v>
      </c>
      <c r="BV22" s="122">
        <v>860.25</v>
      </c>
      <c r="BW22" s="122">
        <v>865</v>
      </c>
      <c r="BX22" s="122">
        <v>1100</v>
      </c>
      <c r="BY22" s="122">
        <v>1147.0899999999999</v>
      </c>
      <c r="BZ22" s="122">
        <v>1150</v>
      </c>
      <c r="CA22" s="122">
        <v>1056.55</v>
      </c>
      <c r="CB22" s="122">
        <v>1062.31</v>
      </c>
      <c r="CC22" s="122">
        <v>1062.31</v>
      </c>
      <c r="CD22" s="122">
        <v>1484.95</v>
      </c>
      <c r="CE22" s="122">
        <v>1484.95</v>
      </c>
      <c r="CF22" s="118">
        <f>(ULB_Data[[#This Row],[CP- obtained SS2020]]-ULB_Data[[#This Row],[NA CV 2020]])/ULB_Data[[#This Row],[NA CV 2020]]</f>
        <v>0.50889309587248166</v>
      </c>
      <c r="CG22" s="118">
        <f>(ULB_Data[[#This Row],[CV- obtained SS2021]]-ULB_Data[[#This Row],[NA CV 2021]])/ULB_Data[[#This Row],[NA CV 2021]]</f>
        <v>0.77406567858180775</v>
      </c>
      <c r="CH22" s="118">
        <f>(ULB_Data[[#This Row],[CV- obtained SS2022]]-ULB_Data[[#This Row],[NA CV 2022]])/ULB_Data[[#This Row],[NA CV 2022]]</f>
        <v>0.76432369942196543</v>
      </c>
      <c r="CI22" s="118">
        <f>(ULB_Data[[#This Row],[CP- obtained SS2020]]-ULB_Data[[#This Row],[SA CV 2020]])/ULB_Data[[#This Row],[SA CV 2020]]</f>
        <v>0.17380909090909097</v>
      </c>
      <c r="CJ22" s="118">
        <f>(ULB_Data[[#This Row],[CV- obtained SS2021]]-ULB_Data[[#This Row],[SA CV 2021]])/ULB_Data[[#This Row],[SA CV 2021]]</f>
        <v>0.33044486483187913</v>
      </c>
      <c r="CK22" s="118">
        <f>(ULB_Data[[#This Row],[CV- obtained SS2022]]-ULB_Data[[#This Row],[SA CV 2022]])/ULB_Data[[#This Row],[SA CV 2022]]</f>
        <v>0.32707826086956532</v>
      </c>
      <c r="CL22" s="118">
        <f>(ULB_Data[[#This Row],[CP- obtained SS2020]]-ULB_Data[[#This Row],[SA CV  cat 2020]])/ULB_Data[[#This Row],[SA CV  cat 2020]]</f>
        <v>0.2220813023519948</v>
      </c>
      <c r="CM22" s="118">
        <f>(ULB_Data[[#This Row],[CV- obtained SS2021]]-ULB_Data[[#This Row],[SA CV cat 2021]])/ULB_Data[[#This Row],[SA CV cat 2021]]</f>
        <v>0.43662396099067147</v>
      </c>
      <c r="CN22" s="118">
        <f>(ULB_Data[[#This Row],[CV- obtained SS2022]]-ULB_Data[[#This Row],[SA CV cat 2022]])/ULB_Data[[#This Row],[SA CV cat 2022]]</f>
        <v>0.43662396099067147</v>
      </c>
      <c r="CO22" s="118">
        <f>(ULB_Data[[#This Row],[CV- obtained SS2021]]-ULB_Data[[#This Row],[SA CV cat t.10 2021]])/ULB_Data[[#This Row],[SA CV cat t.10 2021]]</f>
        <v>2.773830768712755E-2</v>
      </c>
      <c r="CP22" s="118">
        <f>(ULB_Data[[#This Row],[CV- obtained SS2022]]-ULB_Data[[#This Row],[SA CV cat t.10 2022]])/ULB_Data[[#This Row],[SA CV cat t.10 2022]]</f>
        <v>2.773830768712755E-2</v>
      </c>
      <c r="CQ22" s="60">
        <v>84</v>
      </c>
      <c r="CR22" s="60">
        <v>57</v>
      </c>
      <c r="CS22" s="27">
        <v>14</v>
      </c>
      <c r="CT22" s="27">
        <v>13</v>
      </c>
      <c r="CU22" s="27">
        <v>14</v>
      </c>
      <c r="CV22" s="27">
        <v>13</v>
      </c>
      <c r="CW22" s="28" t="s">
        <v>414</v>
      </c>
      <c r="CX22" s="27" t="s">
        <v>401</v>
      </c>
      <c r="CY22" s="27" t="s">
        <v>401</v>
      </c>
      <c r="CZ22" s="28" t="s">
        <v>405</v>
      </c>
      <c r="DA22" s="27" t="s">
        <v>402</v>
      </c>
      <c r="DB22" s="27" t="s">
        <v>402</v>
      </c>
      <c r="DC22" s="22">
        <v>750.06</v>
      </c>
      <c r="DD22" s="22">
        <v>1500</v>
      </c>
      <c r="DE22" s="66">
        <v>50</v>
      </c>
      <c r="DF22" s="22">
        <v>300</v>
      </c>
      <c r="DG22" s="22">
        <v>1500</v>
      </c>
      <c r="DH22" s="66">
        <v>20</v>
      </c>
      <c r="DI22" s="22">
        <v>1007.61</v>
      </c>
      <c r="DJ22" s="22">
        <v>1500</v>
      </c>
      <c r="DK22" s="66">
        <v>67.17</v>
      </c>
      <c r="DL22" s="22">
        <v>1291.19</v>
      </c>
      <c r="DM22" s="22">
        <v>1500</v>
      </c>
      <c r="DN22" s="66">
        <v>86.08</v>
      </c>
      <c r="DO22" s="22">
        <v>3348.85</v>
      </c>
      <c r="DP22" s="22">
        <v>6000</v>
      </c>
      <c r="DQ22" s="66">
        <v>55.81</v>
      </c>
      <c r="DR22" s="67">
        <v>1503.17</v>
      </c>
      <c r="DS22" s="67">
        <v>2400</v>
      </c>
      <c r="DT22" s="159">
        <f>ULB_Data[[#This Row],[SLP- obtained SS2021]]/ULB_Data[[#This Row],[SLP-max. marks SS2021]]</f>
        <v>0.62632083333333333</v>
      </c>
      <c r="DU22" s="159">
        <f>ULB_Data[[#This Row],[SLP- obtained SS2021]]/ULB_Data[[#This Row],[Total score (obtained) SS2021]]</f>
        <v>0.36402449803962406</v>
      </c>
      <c r="DV22" s="67">
        <v>1503.17</v>
      </c>
      <c r="DW22" s="66">
        <v>2400</v>
      </c>
      <c r="DX22" s="159">
        <f>ULB_Data[[#This Row],[SLP- obtained SS2022]]/ULB_Data[[#This Row],[SLP-max. marks SS2022]]</f>
        <v>0.62632083333333333</v>
      </c>
      <c r="DY22" s="159">
        <f>ULB_Data[[#This Row],[SLP- obtained SS2022]]/ULB_Data[[#This Row],[Total score (obtained) SS2022]]</f>
        <v>0.36402449803962406</v>
      </c>
      <c r="DZ22" s="67">
        <v>1526.14</v>
      </c>
      <c r="EA22" s="67">
        <v>1800</v>
      </c>
      <c r="EB22" s="159">
        <f>ULB_Data[[#This Row],[CV- obtained SS2021]]/ULB_Data[[#This Row],[CV-max. marks SS2021]]</f>
        <v>0.84785555555555558</v>
      </c>
      <c r="EC22" s="159">
        <f>ULB_Data[[#This Row],[CV- obtained SS2021]]/ULB_Data[[#This Row],[Total score (obtained) SS2021]]</f>
        <v>0.36958717073796832</v>
      </c>
      <c r="ED22" s="67">
        <v>1526.14</v>
      </c>
      <c r="EE22" s="66">
        <v>1800</v>
      </c>
      <c r="EF22" s="159">
        <f>ULB_Data[[#This Row],[CV- obtained SS2022]]/ULB_Data[[#This Row],[CV-max. marks SS2022]]</f>
        <v>0.84785555555555558</v>
      </c>
      <c r="EG22" s="159">
        <f>ULB_Data[[#This Row],[CV- obtained SS2022]]/ULB_Data[[#This Row],[Total score (obtained) SS2022]]</f>
        <v>0.36958717073796832</v>
      </c>
      <c r="EH22" s="67">
        <v>1100</v>
      </c>
      <c r="EI22" s="67">
        <v>1800</v>
      </c>
      <c r="EJ22" s="159">
        <f>ULB_Data[[#This Row],[Cert.- obtained SS2021]]/ULB_Data[[#This Row],[Cert.-max. marks SS2021]]</f>
        <v>0.61111111111111116</v>
      </c>
      <c r="EK22" s="159">
        <f>ULB_Data[[#This Row],[Cert.- obtained SS2021]]/ULB_Data[[#This Row],[Total score (obtained) SS2021]]</f>
        <v>0.26638833122240757</v>
      </c>
      <c r="EL22" s="67">
        <v>1100</v>
      </c>
      <c r="EM22" s="66">
        <v>1800</v>
      </c>
      <c r="EN22" s="159">
        <f>ULB_Data[[#This Row],[Cert.- obtained SS2022]]/ULB_Data[[#This Row],[Cert.-max. marks SS2022]]</f>
        <v>0.61111111111111116</v>
      </c>
      <c r="EO22" s="159">
        <f>ULB_Data[[#This Row],[Cert.- obtained SS2022]]/ULB_Data[[#This Row],[Total score (obtained) SS2022]]</f>
        <v>0.26638833122240757</v>
      </c>
      <c r="EP22" s="68">
        <v>4129.3100000000004</v>
      </c>
      <c r="EQ22" s="26">
        <v>6000</v>
      </c>
      <c r="ER22" s="66">
        <v>68.819999999999993</v>
      </c>
      <c r="ES22" s="68">
        <v>4129.3100000000004</v>
      </c>
      <c r="ET22" s="66">
        <v>6000</v>
      </c>
      <c r="EU22" s="128">
        <f>(ULB_Data[[#This Row],[Total score (obtained) SS2022]]/ULB_Data[[#This Row],[Total score (max) SS2022]])*100</f>
        <v>68.821833333333331</v>
      </c>
      <c r="EV22" s="26">
        <v>1050.06</v>
      </c>
      <c r="EW22" s="26">
        <v>3000</v>
      </c>
      <c r="EX22" s="66">
        <v>35</v>
      </c>
      <c r="EY22" s="26">
        <v>2603.17</v>
      </c>
      <c r="EZ22" s="26">
        <v>4200</v>
      </c>
      <c r="FA22" s="100">
        <v>61.98</v>
      </c>
      <c r="FB22" s="26">
        <v>2603.17</v>
      </c>
      <c r="FC22" s="138">
        <v>4200</v>
      </c>
      <c r="FD22" s="140">
        <f>(ULB_Data[[#This Row],[SLP + Cert. (obtained) SS2022]]/ULB_Data[[#This Row],[SLP + Cert. (max.) SS2022]])*100</f>
        <v>61.980238095238093</v>
      </c>
    </row>
    <row r="23" spans="1:160" ht="15.75" thickBot="1">
      <c r="A23" s="104">
        <v>22</v>
      </c>
      <c r="B23" s="65" t="s">
        <v>117</v>
      </c>
      <c r="C23" s="65" t="s">
        <v>93</v>
      </c>
      <c r="D23" s="65" t="s">
        <v>93</v>
      </c>
      <c r="E23" s="26">
        <v>41005</v>
      </c>
      <c r="F23" s="28" t="s">
        <v>412</v>
      </c>
      <c r="G23" s="28">
        <v>2214</v>
      </c>
      <c r="H23" s="28">
        <v>2072</v>
      </c>
      <c r="I23" s="28">
        <v>2072</v>
      </c>
      <c r="J23" s="28">
        <v>3325</v>
      </c>
      <c r="K23" s="28">
        <v>3178</v>
      </c>
      <c r="L23" s="28">
        <v>3178</v>
      </c>
      <c r="M23" s="28">
        <v>3400</v>
      </c>
      <c r="N23" s="28">
        <v>3298.6</v>
      </c>
      <c r="O23" s="28">
        <v>3298.6</v>
      </c>
      <c r="P23" s="28">
        <v>4601.3999999999996</v>
      </c>
      <c r="Q23" s="28">
        <v>4601.3999999999996</v>
      </c>
      <c r="R23" s="118">
        <f>(ULB_Data[[#This Row],[Total score (obtained) SS2020]]-ULB_Data[[#This Row],[NA 2020]])/ULB_Data[[#This Row],[NA 2020]]</f>
        <v>0.38873080397470644</v>
      </c>
      <c r="S23" s="118">
        <f>(ULB_Data[[#This Row],[Total score (obtained) SS2021]]-ULB_Data[[#This Row],[NA 2021]])/ULB_Data[[#This Row],[NA 2021]]</f>
        <v>0.79458976833976824</v>
      </c>
      <c r="T23" s="118">
        <f>(ULB_Data[[#This Row],[Total score (obtained) SS2022]]-ULB_Data[[#This Row],[NA 2022]])/ULB_Data[[#This Row],[NA 2022]]</f>
        <v>0.79458976833976824</v>
      </c>
      <c r="U23" s="118">
        <f>(ULB_Data[[#This Row],[Total score (obtained) SS2020]]-ULB_Data[[#This Row],[SA 2020]])/ULB_Data[[#This Row],[SA 2020]]</f>
        <v>-7.5293233082706745E-2</v>
      </c>
      <c r="V23" s="118">
        <f>(ULB_Data[[#This Row],[Total score (obtained) SS2021]]-ULB_Data[[#This Row],[SA 2021]])/ULB_Data[[#This Row],[SA 2021]]</f>
        <v>0.17004090623033349</v>
      </c>
      <c r="W23" s="118">
        <f>(ULB_Data[[#This Row],[Total score (obtained) SS2022]]-ULB_Data[[#This Row],[SA 2022]])/ULB_Data[[#This Row],[SA 2022]]</f>
        <v>0.17004090623033349</v>
      </c>
      <c r="X23" s="118">
        <f>(ULB_Data[[#This Row],[Total score (obtained) SS2020]]-ULB_Data[[#This Row],[SA Cat 2020]])/ULB_Data[[#This Row],[SA Cat 2020]]</f>
        <v>-9.569117647058821E-2</v>
      </c>
      <c r="Y23" s="118">
        <f>(ULB_Data[[#This Row],[Total score (obtained) SS2021]]-ULB_Data[[#This Row],[SA Cat 2021]])/ULB_Data[[#This Row],[SA Cat 2021]]</f>
        <v>0.12726308130722125</v>
      </c>
      <c r="Z23" s="118">
        <f>(ULB_Data[[#This Row],[Total score (obtained) SS2022]]-ULB_Data[[#This Row],[SA Cat 2022]])/ULB_Data[[#This Row],[SA Cat 2022]]</f>
        <v>0.12726308130722125</v>
      </c>
      <c r="AA23" s="118">
        <f>(ULB_Data[[#This Row],[Total score (obtained) SS2021]]-ULB_Data[[#This Row],[SA Cat t.10 2021]])/ULB_Data[[#This Row],[SA Cat t.10 2021]]</f>
        <v>-0.19190029121571692</v>
      </c>
      <c r="AB23" s="118">
        <f>(ULB_Data[[#This Row],[Total score (obtained) SS2022]]-ULB_Data[[#This Row],[SA Cat t.10 2022]])/ULB_Data[[#This Row],[SA Cat t.10 2022]]</f>
        <v>-0.19190029121571692</v>
      </c>
      <c r="AC23" s="122">
        <v>306.24</v>
      </c>
      <c r="AD23" s="122">
        <v>913.6</v>
      </c>
      <c r="AE23" s="122">
        <v>915</v>
      </c>
      <c r="AF23" s="122">
        <v>706.64</v>
      </c>
      <c r="AG23" s="122">
        <v>1509.3</v>
      </c>
      <c r="AH23" s="122">
        <v>1509.3</v>
      </c>
      <c r="AI23" s="122">
        <v>737.03</v>
      </c>
      <c r="AJ23" s="122">
        <v>1543.8</v>
      </c>
      <c r="AK23" s="122">
        <v>1543.8</v>
      </c>
      <c r="AL23" s="122">
        <v>2033.9</v>
      </c>
      <c r="AM23" s="122">
        <v>2033.9</v>
      </c>
      <c r="AN23" s="118">
        <f>(ULB_Data[[#This Row],[SLP- obtained SS2020]]-ULB_Data[[#This Row],[SLP NA 2020]])/ULB_Data[[#This Row],[SLP NA 2020]]</f>
        <v>-1.2245297805642633E-2</v>
      </c>
      <c r="AO23" s="118">
        <f>(ULB_Data[[#This Row],[SLP- obtained SS2021]]-ULB_Data[[#This Row],[SLP NA 2021]])/ULB_Data[[#This Row],[SLP NA 2021]]</f>
        <v>0.97965192644483345</v>
      </c>
      <c r="AP23" s="118">
        <f>(ULB_Data[[#This Row],[SLP- obtained SS2022]]-ULB_Data[[#This Row],[SLP NA 2022]])/ULB_Data[[#This Row],[SLP NA 2022]]</f>
        <v>0.97662295081967199</v>
      </c>
      <c r="AQ23" s="118">
        <f>(ULB_Data[[#This Row],[SLP- obtained SS2020]]-ULB_Data[[#This Row],[SLP SA 2020]])/ULB_Data[[#This Row],[SLP SA 2020]]</f>
        <v>-0.57193195969659227</v>
      </c>
      <c r="AR23" s="118">
        <f>(ULB_Data[[#This Row],[SLP- obtained SS2021]]-ULB_Data[[#This Row],[SLP SA 2021]])/ULB_Data[[#This Row],[SLP SA 2021]]</f>
        <v>0.19831047505466107</v>
      </c>
      <c r="AS23" s="118">
        <f>(ULB_Data[[#This Row],[SLP- obtained SS2022]]-ULB_Data[[#This Row],[SLP SA 2022]])/ULB_Data[[#This Row],[SLP SA 2022]]</f>
        <v>0.19831047505466107</v>
      </c>
      <c r="AT23" s="118">
        <f>(ULB_Data[[#This Row],[SLP- obtained SS2020]]-ULB_Data[[#This Row],[SLP SA cat 2020]])/ULB_Data[[#This Row],[SLP SA cat 2020]]</f>
        <v>-0.58958251360188862</v>
      </c>
      <c r="AU23" s="118">
        <f>(ULB_Data[[#This Row],[SLP- obtained SS2021]]-ULB_Data[[#This Row],[SLP SA cat 2021]])/ULB_Data[[#This Row],[SLP SA cat 2021]]</f>
        <v>0.17153128643606683</v>
      </c>
      <c r="AV23" s="118">
        <f>(ULB_Data[[#This Row],[SLP- obtained SS2022]]-ULB_Data[[#This Row],[SLP SA cat 2022]])/ULB_Data[[#This Row],[SLP SA cat 2022]]</f>
        <v>0.17153128643606683</v>
      </c>
      <c r="AW23" s="118">
        <f>(ULB_Data[[#This Row],[SLP- obtained SS2021]]-ULB_Data[[#This Row],[SLP SA cat t.10 2021]])/ULB_Data[[#This Row],[SLP SA cat t.10 2021]]</f>
        <v>-0.11076749102709089</v>
      </c>
      <c r="AX23" s="118">
        <f>(ULB_Data[[#This Row],[SLP- obtained SS2022]]-ULB_Data[[#This Row],[SLP SA cat t.10 2022]])/ULB_Data[[#This Row],[SLP SA cat t.10 2022]]</f>
        <v>-0.11076749102709089</v>
      </c>
      <c r="AY23" s="122">
        <v>232.44</v>
      </c>
      <c r="AZ23" s="122">
        <v>298.10000000000002</v>
      </c>
      <c r="BA23" s="122">
        <v>295</v>
      </c>
      <c r="BB23" s="122">
        <v>421.09</v>
      </c>
      <c r="BC23" s="122">
        <v>522.70000000000005</v>
      </c>
      <c r="BD23" s="122">
        <v>525</v>
      </c>
      <c r="BE23" s="122">
        <v>433.64</v>
      </c>
      <c r="BF23" s="122">
        <v>570</v>
      </c>
      <c r="BG23" s="122">
        <v>570</v>
      </c>
      <c r="BH23" s="122">
        <v>1100</v>
      </c>
      <c r="BI23" s="122">
        <v>1100</v>
      </c>
      <c r="BJ23" s="118">
        <f>(ULB_Data[[#This Row],[Cert.- obtained SS2020]]-ULB_Data[[#This Row],[NA cert 2020]])/ULB_Data[[#This Row],[NA cert 2020]]</f>
        <v>0.29065565307176044</v>
      </c>
      <c r="BK23" s="118">
        <f>(ULB_Data[[#This Row],[Cert.- obtained SS2021]]-ULB_Data[[#This Row],[NA cert 2021]])/ULB_Data[[#This Row],[NA cert 2021]]</f>
        <v>0.67728950016772882</v>
      </c>
      <c r="BL23" s="118">
        <f>(ULB_Data[[#This Row],[Cert.- obtained SS2022]]-ULB_Data[[#This Row],[NA cert 2022]])/ULB_Data[[#This Row],[NA cert 2022]]</f>
        <v>0.69491525423728817</v>
      </c>
      <c r="BM23" s="118">
        <f>(ULB_Data[[#This Row],[Cert.- obtained SS2020]]-ULB_Data[[#This Row],[SA Cert 2020]])/ULB_Data[[#This Row],[SA Cert 2020]]</f>
        <v>-0.2875632287634472</v>
      </c>
      <c r="BN23" s="118">
        <f>(ULB_Data[[#This Row],[Cert.- obtained SS2021]]-ULB_Data[[#This Row],[SA cert 2021]])/ULB_Data[[#This Row],[SA cert 2021]]</f>
        <v>-4.3428352783623579E-2</v>
      </c>
      <c r="BO23" s="118">
        <f>(ULB_Data[[#This Row],[Cert.- obtained SS2022]]-ULB_Data[[#This Row],[SA cert 2022]])/ULB_Data[[#This Row],[SA cert 2022]]</f>
        <v>-4.7619047619047616E-2</v>
      </c>
      <c r="BP23" s="118">
        <f>(ULB_Data[[#This Row],[Cert.- obtained SS2020]]-ULB_Data[[#This Row],[SA cert cat 2020]])/ULB_Data[[#This Row],[SA cert cat 2020]]</f>
        <v>-0.30818190203855733</v>
      </c>
      <c r="BQ23" s="118">
        <f>(ULB_Data[[#This Row],[Cert.- obtained SS2021]]-ULB_Data[[#This Row],[SA cert cat 2021]])/ULB_Data[[#This Row],[SA cert cat 2021]]</f>
        <v>-0.12280701754385964</v>
      </c>
      <c r="BR23" s="118">
        <f>(ULB_Data[[#This Row],[Cert.- obtained SS2022]]-ULB_Data[[#This Row],[SA cert cat 2022]])/ULB_Data[[#This Row],[SA cert cat 2022]]</f>
        <v>-0.12280701754385964</v>
      </c>
      <c r="BS23" s="118">
        <f>(ULB_Data[[#This Row],[Cert.- obtained SS2021]]-ULB_Data[[#This Row],[SA cert cat t.10 2021]])/ULB_Data[[#This Row],[SA cert cat t.10 2021]]</f>
        <v>-0.54545454545454541</v>
      </c>
      <c r="BT23" s="118">
        <f>(ULB_Data[[#This Row],[Cert.- obtained SS2022]]-ULB_Data[[#This Row],[SA cert cat t.10 2022]])/ULB_Data[[#This Row],[SA cert cat t.10 2022]]</f>
        <v>-0.54545454545454541</v>
      </c>
      <c r="BU23" s="122">
        <v>855.72</v>
      </c>
      <c r="BV23" s="122">
        <v>860.25</v>
      </c>
      <c r="BW23" s="122">
        <v>865</v>
      </c>
      <c r="BX23" s="122">
        <v>1100</v>
      </c>
      <c r="BY23" s="122">
        <v>1147.0899999999999</v>
      </c>
      <c r="BZ23" s="122">
        <v>1150</v>
      </c>
      <c r="CA23" s="122">
        <v>1114.93</v>
      </c>
      <c r="CB23" s="122">
        <v>1184.79</v>
      </c>
      <c r="CC23" s="122">
        <v>1184.79</v>
      </c>
      <c r="CD23" s="122">
        <v>1531.86</v>
      </c>
      <c r="CE23" s="122">
        <v>1531.86</v>
      </c>
      <c r="CF23" s="118">
        <f>(ULB_Data[[#This Row],[CP- obtained SS2020]]-ULB_Data[[#This Row],[NA CV 2020]])/ULB_Data[[#This Row],[NA CV 2020]]</f>
        <v>0.39414761837984386</v>
      </c>
      <c r="CG23" s="118">
        <f>(ULB_Data[[#This Row],[CV- obtained SS2021]]-ULB_Data[[#This Row],[NA CV 2021]])/ULB_Data[[#This Row],[NA CV 2021]]</f>
        <v>0.63880267364138332</v>
      </c>
      <c r="CH23" s="118">
        <f>(ULB_Data[[#This Row],[CV- obtained SS2022]]-ULB_Data[[#This Row],[NA CV 2022]])/ULB_Data[[#This Row],[NA CV 2022]]</f>
        <v>0.62980346820809241</v>
      </c>
      <c r="CI23" s="118">
        <f>(ULB_Data[[#This Row],[CP- obtained SS2020]]-ULB_Data[[#This Row],[SA CV 2020]])/ULB_Data[[#This Row],[SA CV 2020]]</f>
        <v>8.4545454545454549E-2</v>
      </c>
      <c r="CJ23" s="118">
        <f>(ULB_Data[[#This Row],[CV- obtained SS2021]]-ULB_Data[[#This Row],[SA CV 2021]])/ULB_Data[[#This Row],[SA CV 2021]]</f>
        <v>0.22900557061782431</v>
      </c>
      <c r="CK23" s="118">
        <f>(ULB_Data[[#This Row],[CV- obtained SS2022]]-ULB_Data[[#This Row],[SA CV 2022]])/ULB_Data[[#This Row],[SA CV 2022]]</f>
        <v>0.22589565217391303</v>
      </c>
      <c r="CL23" s="118">
        <f>(ULB_Data[[#This Row],[CP- obtained SS2020]]-ULB_Data[[#This Row],[SA CV  cat 2020]])/ULB_Data[[#This Row],[SA CV  cat 2020]]</f>
        <v>7.0022333240651824E-2</v>
      </c>
      <c r="CM23" s="118">
        <f>(ULB_Data[[#This Row],[CV- obtained SS2021]]-ULB_Data[[#This Row],[SA CV cat 2021]])/ULB_Data[[#This Row],[SA CV cat 2021]]</f>
        <v>0.18989863182504918</v>
      </c>
      <c r="CN23" s="118">
        <f>(ULB_Data[[#This Row],[CV- obtained SS2022]]-ULB_Data[[#This Row],[SA CV cat 2022]])/ULB_Data[[#This Row],[SA CV cat 2022]]</f>
        <v>0.18989863182504918</v>
      </c>
      <c r="CO23" s="118">
        <f>(ULB_Data[[#This Row],[CV- obtained SS2021]]-ULB_Data[[#This Row],[SA CV cat t.10 2021]])/ULB_Data[[#This Row],[SA CV cat t.10 2021]]</f>
        <v>-7.9693966811588482E-2</v>
      </c>
      <c r="CP23" s="118">
        <f>(ULB_Data[[#This Row],[CV- obtained SS2022]]-ULB_Data[[#This Row],[SA CV cat t.10 2022]])/ULB_Data[[#This Row],[SA CV cat t.10 2022]]</f>
        <v>-7.9693966811588482E-2</v>
      </c>
      <c r="CQ23" s="60">
        <v>91</v>
      </c>
      <c r="CR23" s="60">
        <v>65</v>
      </c>
      <c r="CS23" s="28">
        <v>37</v>
      </c>
      <c r="CT23" s="27">
        <v>35</v>
      </c>
      <c r="CU23" s="28">
        <v>37</v>
      </c>
      <c r="CV23" s="27">
        <v>35</v>
      </c>
      <c r="CW23" s="28" t="s">
        <v>414</v>
      </c>
      <c r="CX23" s="27" t="s">
        <v>414</v>
      </c>
      <c r="CY23" s="27" t="s">
        <v>414</v>
      </c>
      <c r="CZ23" s="28" t="s">
        <v>405</v>
      </c>
      <c r="DA23" s="28" t="s">
        <v>408</v>
      </c>
      <c r="DB23" s="28" t="s">
        <v>408</v>
      </c>
      <c r="DC23" s="22">
        <v>302.49</v>
      </c>
      <c r="DD23" s="22">
        <v>1500</v>
      </c>
      <c r="DE23" s="66">
        <v>20.170000000000002</v>
      </c>
      <c r="DF23" s="22">
        <v>300</v>
      </c>
      <c r="DG23" s="22">
        <v>1500</v>
      </c>
      <c r="DH23" s="66">
        <v>20</v>
      </c>
      <c r="DI23" s="22">
        <v>1279.1500000000001</v>
      </c>
      <c r="DJ23" s="22">
        <v>1500</v>
      </c>
      <c r="DK23" s="66">
        <v>85.28</v>
      </c>
      <c r="DL23" s="22">
        <v>1193</v>
      </c>
      <c r="DM23" s="22">
        <v>1500</v>
      </c>
      <c r="DN23" s="66">
        <v>79.53</v>
      </c>
      <c r="DO23" s="22">
        <v>3074.65</v>
      </c>
      <c r="DP23" s="22">
        <v>6000</v>
      </c>
      <c r="DQ23" s="66">
        <v>51.24</v>
      </c>
      <c r="DR23" s="67">
        <v>1808.61</v>
      </c>
      <c r="DS23" s="67">
        <v>2400</v>
      </c>
      <c r="DT23" s="159">
        <f>ULB_Data[[#This Row],[SLP- obtained SS2021]]/ULB_Data[[#This Row],[SLP-max. marks SS2021]]</f>
        <v>0.75358749999999997</v>
      </c>
      <c r="DU23" s="159">
        <f>ULB_Data[[#This Row],[SLP- obtained SS2021]]/ULB_Data[[#This Row],[Total score (obtained) SS2021]]</f>
        <v>0.48639599396513006</v>
      </c>
      <c r="DV23" s="67">
        <v>1808.61</v>
      </c>
      <c r="DW23" s="66">
        <v>2400</v>
      </c>
      <c r="DX23" s="159">
        <f>ULB_Data[[#This Row],[SLP- obtained SS2022]]/ULB_Data[[#This Row],[SLP-max. marks SS2022]]</f>
        <v>0.75358749999999997</v>
      </c>
      <c r="DY23" s="159">
        <f>ULB_Data[[#This Row],[SLP- obtained SS2022]]/ULB_Data[[#This Row],[Total score (obtained) SS2022]]</f>
        <v>0.48639599396513006</v>
      </c>
      <c r="DZ23" s="67">
        <v>1409.78</v>
      </c>
      <c r="EA23" s="67">
        <v>1800</v>
      </c>
      <c r="EB23" s="159">
        <f>ULB_Data[[#This Row],[CV- obtained SS2021]]/ULB_Data[[#This Row],[CV-max. marks SS2021]]</f>
        <v>0.78321111111111108</v>
      </c>
      <c r="EC23" s="159">
        <f>ULB_Data[[#This Row],[CV- obtained SS2021]]/ULB_Data[[#This Row],[Total score (obtained) SS2021]]</f>
        <v>0.37913720723216232</v>
      </c>
      <c r="ED23" s="67">
        <v>1409.78</v>
      </c>
      <c r="EE23" s="66">
        <v>1800</v>
      </c>
      <c r="EF23" s="159">
        <f>ULB_Data[[#This Row],[CV- obtained SS2022]]/ULB_Data[[#This Row],[CV-max. marks SS2022]]</f>
        <v>0.78321111111111108</v>
      </c>
      <c r="EG23" s="159">
        <f>ULB_Data[[#This Row],[CV- obtained SS2022]]/ULB_Data[[#This Row],[Total score (obtained) SS2022]]</f>
        <v>0.37913720723216232</v>
      </c>
      <c r="EH23" s="67">
        <v>500</v>
      </c>
      <c r="EI23" s="67">
        <v>1800</v>
      </c>
      <c r="EJ23" s="159">
        <f>ULB_Data[[#This Row],[Cert.- obtained SS2021]]/ULB_Data[[#This Row],[Cert.-max. marks SS2021]]</f>
        <v>0.27777777777777779</v>
      </c>
      <c r="EK23" s="159">
        <f>ULB_Data[[#This Row],[Cert.- obtained SS2021]]/ULB_Data[[#This Row],[Total score (obtained) SS2021]]</f>
        <v>0.13446679880270762</v>
      </c>
      <c r="EL23" s="67">
        <v>500</v>
      </c>
      <c r="EM23" s="66">
        <v>1800</v>
      </c>
      <c r="EN23" s="159">
        <f>ULB_Data[[#This Row],[Cert.- obtained SS2022]]/ULB_Data[[#This Row],[Cert.-max. marks SS2022]]</f>
        <v>0.27777777777777779</v>
      </c>
      <c r="EO23" s="159">
        <f>ULB_Data[[#This Row],[Cert.- obtained SS2022]]/ULB_Data[[#This Row],[Total score (obtained) SS2022]]</f>
        <v>0.13446679880270762</v>
      </c>
      <c r="EP23" s="68">
        <v>3718.39</v>
      </c>
      <c r="EQ23" s="26">
        <v>6000</v>
      </c>
      <c r="ER23" s="66">
        <v>61.97</v>
      </c>
      <c r="ES23" s="68">
        <v>3718.39</v>
      </c>
      <c r="ET23" s="66">
        <v>6000</v>
      </c>
      <c r="EU23" s="128">
        <f>(ULB_Data[[#This Row],[Total score (obtained) SS2022]]/ULB_Data[[#This Row],[Total score (max) SS2022]])*100</f>
        <v>61.973166666666671</v>
      </c>
      <c r="EV23" s="26">
        <v>602.49</v>
      </c>
      <c r="EW23" s="26">
        <v>3000</v>
      </c>
      <c r="EX23" s="66">
        <v>20.079999999999998</v>
      </c>
      <c r="EY23" s="26">
        <v>2308.61</v>
      </c>
      <c r="EZ23" s="26">
        <v>4200</v>
      </c>
      <c r="FA23" s="100">
        <v>54.97</v>
      </c>
      <c r="FB23" s="26">
        <v>2308.61</v>
      </c>
      <c r="FC23" s="138">
        <v>4200</v>
      </c>
      <c r="FD23" s="140">
        <f>(ULB_Data[[#This Row],[SLP + Cert. (obtained) SS2022]]/ULB_Data[[#This Row],[SLP + Cert. (max.) SS2022]])*100</f>
        <v>54.966904761904765</v>
      </c>
    </row>
    <row r="24" spans="1:160" ht="15.75" thickBot="1">
      <c r="A24" s="104">
        <v>23</v>
      </c>
      <c r="B24" s="65" t="s">
        <v>376</v>
      </c>
      <c r="C24" s="65" t="s">
        <v>376</v>
      </c>
      <c r="D24" s="65" t="s">
        <v>93</v>
      </c>
      <c r="E24" s="26">
        <v>62972</v>
      </c>
      <c r="F24" s="28" t="s">
        <v>413</v>
      </c>
      <c r="G24" s="28">
        <v>2214</v>
      </c>
      <c r="H24" s="28">
        <v>2072</v>
      </c>
      <c r="I24" s="28">
        <v>2072</v>
      </c>
      <c r="J24" s="28">
        <v>3325</v>
      </c>
      <c r="K24" s="28">
        <v>3178</v>
      </c>
      <c r="L24" s="28">
        <v>3178</v>
      </c>
      <c r="M24" s="28">
        <v>3595.3</v>
      </c>
      <c r="N24" s="28">
        <v>3469.2</v>
      </c>
      <c r="O24" s="28">
        <v>3469.2</v>
      </c>
      <c r="P24" s="28">
        <v>4328.8</v>
      </c>
      <c r="Q24" s="28">
        <v>4328.8</v>
      </c>
      <c r="R24" s="118">
        <f>(ULB_Data[[#This Row],[Total score (obtained) SS2020]]-ULB_Data[[#This Row],[NA 2020]])/ULB_Data[[#This Row],[NA 2020]]</f>
        <v>0.5280352303523036</v>
      </c>
      <c r="S24" s="118">
        <f>(ULB_Data[[#This Row],[Total score (obtained) SS2021]]-ULB_Data[[#This Row],[NA 2021]])/ULB_Data[[#This Row],[NA 2021]]</f>
        <v>0.45039575289575279</v>
      </c>
      <c r="T24" s="118">
        <f>(ULB_Data[[#This Row],[Total score (obtained) SS2022]]-ULB_Data[[#This Row],[NA 2022]])/ULB_Data[[#This Row],[NA 2022]]</f>
        <v>0.45039575289575279</v>
      </c>
      <c r="U24" s="118">
        <f>(ULB_Data[[#This Row],[Total score (obtained) SS2020]]-ULB_Data[[#This Row],[SA 2020]])/ULB_Data[[#This Row],[SA 2020]]</f>
        <v>1.7464661654135388E-2</v>
      </c>
      <c r="V24" s="118">
        <f>(ULB_Data[[#This Row],[Total score (obtained) SS2021]]-ULB_Data[[#This Row],[SA 2021]])/ULB_Data[[#This Row],[SA 2021]]</f>
        <v>-5.4367526746381435E-2</v>
      </c>
      <c r="W24" s="118">
        <f>(ULB_Data[[#This Row],[Total score (obtained) SS2022]]-ULB_Data[[#This Row],[SA 2022]])/ULB_Data[[#This Row],[SA 2022]]</f>
        <v>-5.4367526746381435E-2</v>
      </c>
      <c r="X24" s="118">
        <f>(ULB_Data[[#This Row],[Total score (obtained) SS2020]]-ULB_Data[[#This Row],[SA Cat 2020]])/ULB_Data[[#This Row],[SA Cat 2020]]</f>
        <v>-5.9029844519233446E-2</v>
      </c>
      <c r="Y24" s="118">
        <f>(ULB_Data[[#This Row],[Total score (obtained) SS2021]]-ULB_Data[[#This Row],[SA Cat 2021]])/ULB_Data[[#This Row],[SA Cat 2021]]</f>
        <v>-0.13374264960221377</v>
      </c>
      <c r="Z24" s="118">
        <f>(ULB_Data[[#This Row],[Total score (obtained) SS2022]]-ULB_Data[[#This Row],[SA Cat 2022]])/ULB_Data[[#This Row],[SA Cat 2022]]</f>
        <v>-0.13374264960221377</v>
      </c>
      <c r="AA24" s="118">
        <f>(ULB_Data[[#This Row],[Total score (obtained) SS2021]]-ULB_Data[[#This Row],[SA Cat t.10 2021]])/ULB_Data[[#This Row],[SA Cat t.10 2021]]</f>
        <v>-0.30576141193864359</v>
      </c>
      <c r="AB24" s="118">
        <f>(ULB_Data[[#This Row],[Total score (obtained) SS2022]]-ULB_Data[[#This Row],[SA Cat t.10 2022]])/ULB_Data[[#This Row],[SA Cat t.10 2022]]</f>
        <v>-0.30576141193864359</v>
      </c>
      <c r="AC24" s="122">
        <v>306.24</v>
      </c>
      <c r="AD24" s="122">
        <v>913.6</v>
      </c>
      <c r="AE24" s="122">
        <v>915</v>
      </c>
      <c r="AF24" s="122">
        <v>706.64</v>
      </c>
      <c r="AG24" s="122">
        <v>1509.3</v>
      </c>
      <c r="AH24" s="122">
        <v>1509.3</v>
      </c>
      <c r="AI24" s="122">
        <v>829.22</v>
      </c>
      <c r="AJ24" s="122">
        <v>1623.2</v>
      </c>
      <c r="AK24" s="122">
        <v>1623.2</v>
      </c>
      <c r="AL24" s="122">
        <v>1999.6</v>
      </c>
      <c r="AM24" s="122">
        <v>1999.6</v>
      </c>
      <c r="AN24" s="118">
        <f>(ULB_Data[[#This Row],[SLP- obtained SS2020]]-ULB_Data[[#This Row],[SLP NA 2020]])/ULB_Data[[#This Row],[SLP NA 2020]]</f>
        <v>1.0855864681295717</v>
      </c>
      <c r="AO24" s="118">
        <f>(ULB_Data[[#This Row],[SLP- obtained SS2021]]-ULB_Data[[#This Row],[SLP NA 2021]])/ULB_Data[[#This Row],[SLP NA 2021]]</f>
        <v>0.66424036777583184</v>
      </c>
      <c r="AP24" s="118">
        <f>(ULB_Data[[#This Row],[SLP- obtained SS2022]]-ULB_Data[[#This Row],[SLP NA 2022]])/ULB_Data[[#This Row],[SLP NA 2022]]</f>
        <v>0.66169398907103827</v>
      </c>
      <c r="AQ24" s="118">
        <f>(ULB_Data[[#This Row],[SLP- obtained SS2020]]-ULB_Data[[#This Row],[SLP SA 2020]])/ULB_Data[[#This Row],[SLP SA 2020]]</f>
        <v>-9.6159289029774608E-2</v>
      </c>
      <c r="AR24" s="118">
        <f>(ULB_Data[[#This Row],[SLP- obtained SS2021]]-ULB_Data[[#This Row],[SLP SA 2021]])/ULB_Data[[#This Row],[SLP SA 2021]]</f>
        <v>7.3875306433446577E-3</v>
      </c>
      <c r="AS24" s="118">
        <f>(ULB_Data[[#This Row],[SLP- obtained SS2022]]-ULB_Data[[#This Row],[SLP SA 2022]])/ULB_Data[[#This Row],[SLP SA 2022]]</f>
        <v>7.3875306433446577E-3</v>
      </c>
      <c r="AT24" s="118">
        <f>(ULB_Data[[#This Row],[SLP- obtained SS2020]]-ULB_Data[[#This Row],[SLP SA cat 2020]])/ULB_Data[[#This Row],[SLP SA cat 2020]]</f>
        <v>-0.22977014543788135</v>
      </c>
      <c r="AU24" s="118">
        <f>(ULB_Data[[#This Row],[SLP- obtained SS2021]]-ULB_Data[[#This Row],[SLP SA cat 2021]])/ULB_Data[[#This Row],[SLP SA cat 2021]]</f>
        <v>-6.3300887136520448E-2</v>
      </c>
      <c r="AV24" s="118">
        <f>(ULB_Data[[#This Row],[SLP- obtained SS2022]]-ULB_Data[[#This Row],[SLP SA cat 2022]])/ULB_Data[[#This Row],[SLP SA cat 2022]]</f>
        <v>-6.3300887136520448E-2</v>
      </c>
      <c r="AW24" s="118">
        <f>(ULB_Data[[#This Row],[SLP- obtained SS2021]]-ULB_Data[[#This Row],[SLP SA cat t.10 2021]])/ULB_Data[[#This Row],[SLP SA cat t.10 2021]]</f>
        <v>-0.23962292458491694</v>
      </c>
      <c r="AX24" s="118">
        <f>(ULB_Data[[#This Row],[SLP- obtained SS2022]]-ULB_Data[[#This Row],[SLP SA cat t.10 2022]])/ULB_Data[[#This Row],[SLP SA cat t.10 2022]]</f>
        <v>-0.23962292458491694</v>
      </c>
      <c r="AY24" s="122">
        <v>232.44</v>
      </c>
      <c r="AZ24" s="122">
        <v>298.10000000000002</v>
      </c>
      <c r="BA24" s="122">
        <v>295</v>
      </c>
      <c r="BB24" s="122">
        <v>421.09</v>
      </c>
      <c r="BC24" s="122">
        <v>522.70000000000005</v>
      </c>
      <c r="BD24" s="122">
        <v>525</v>
      </c>
      <c r="BE24" s="122">
        <v>448.93</v>
      </c>
      <c r="BF24" s="122">
        <v>602.08000000000004</v>
      </c>
      <c r="BG24" s="122">
        <v>602.08000000000004</v>
      </c>
      <c r="BH24" s="122">
        <v>1100</v>
      </c>
      <c r="BI24" s="122">
        <v>1100</v>
      </c>
      <c r="BJ24" s="118">
        <f>(ULB_Data[[#This Row],[Cert.- obtained SS2020]]-ULB_Data[[#This Row],[NA cert 2020]])/ULB_Data[[#This Row],[NA cert 2020]]</f>
        <v>0.29065565307176044</v>
      </c>
      <c r="BK24" s="118">
        <f>(ULB_Data[[#This Row],[Cert.- obtained SS2021]]-ULB_Data[[#This Row],[NA cert 2021]])/ULB_Data[[#This Row],[NA cert 2021]]</f>
        <v>0.67728950016772882</v>
      </c>
      <c r="BL24" s="118">
        <f>(ULB_Data[[#This Row],[Cert.- obtained SS2022]]-ULB_Data[[#This Row],[NA cert 2022]])/ULB_Data[[#This Row],[NA cert 2022]]</f>
        <v>0.69491525423728817</v>
      </c>
      <c r="BM24" s="118">
        <f>(ULB_Data[[#This Row],[Cert.- obtained SS2020]]-ULB_Data[[#This Row],[SA Cert 2020]])/ULB_Data[[#This Row],[SA Cert 2020]]</f>
        <v>-0.2875632287634472</v>
      </c>
      <c r="BN24" s="118">
        <f>(ULB_Data[[#This Row],[Cert.- obtained SS2021]]-ULB_Data[[#This Row],[SA cert 2021]])/ULB_Data[[#This Row],[SA cert 2021]]</f>
        <v>-4.3428352783623579E-2</v>
      </c>
      <c r="BO24" s="118">
        <f>(ULB_Data[[#This Row],[Cert.- obtained SS2022]]-ULB_Data[[#This Row],[SA cert 2022]])/ULB_Data[[#This Row],[SA cert 2022]]</f>
        <v>-4.7619047619047616E-2</v>
      </c>
      <c r="BP24" s="118">
        <f>(ULB_Data[[#This Row],[Cert.- obtained SS2020]]-ULB_Data[[#This Row],[SA cert cat 2020]])/ULB_Data[[#This Row],[SA cert cat 2020]]</f>
        <v>-0.33174436994631679</v>
      </c>
      <c r="BQ24" s="118">
        <f>(ULB_Data[[#This Row],[Cert.- obtained SS2021]]-ULB_Data[[#This Row],[SA cert cat 2021]])/ULB_Data[[#This Row],[SA cert cat 2021]]</f>
        <v>-0.16954557533882547</v>
      </c>
      <c r="BR24" s="118">
        <f>(ULB_Data[[#This Row],[Cert.- obtained SS2022]]-ULB_Data[[#This Row],[SA cert cat 2022]])/ULB_Data[[#This Row],[SA cert cat 2022]]</f>
        <v>-0.16954557533882547</v>
      </c>
      <c r="BS24" s="118">
        <f>(ULB_Data[[#This Row],[Cert.- obtained SS2021]]-ULB_Data[[#This Row],[SA cert cat t.10 2021]])/ULB_Data[[#This Row],[SA cert cat t.10 2021]]</f>
        <v>-0.54545454545454541</v>
      </c>
      <c r="BT24" s="118">
        <f>(ULB_Data[[#This Row],[Cert.- obtained SS2022]]-ULB_Data[[#This Row],[SA cert cat t.10 2022]])/ULB_Data[[#This Row],[SA cert cat t.10 2022]]</f>
        <v>-0.54545454545454541</v>
      </c>
      <c r="BU24" s="122">
        <v>855.72</v>
      </c>
      <c r="BV24" s="122">
        <v>860.25</v>
      </c>
      <c r="BW24" s="122">
        <v>865</v>
      </c>
      <c r="BX24" s="122">
        <v>1100</v>
      </c>
      <c r="BY24" s="122">
        <v>1147.0899999999999</v>
      </c>
      <c r="BZ24" s="122">
        <v>1150</v>
      </c>
      <c r="CA24" s="122">
        <v>1163.58</v>
      </c>
      <c r="CB24" s="122">
        <v>1243.93</v>
      </c>
      <c r="CC24" s="122">
        <v>1243.93</v>
      </c>
      <c r="CD24" s="122">
        <v>1508.87</v>
      </c>
      <c r="CE24" s="122">
        <v>1508.87</v>
      </c>
      <c r="CF24" s="118">
        <f>(ULB_Data[[#This Row],[CP- obtained SS2020]]-ULB_Data[[#This Row],[NA CV 2020]])/ULB_Data[[#This Row],[NA CV 2020]]</f>
        <v>0.26771607535175046</v>
      </c>
      <c r="CG24" s="118">
        <f>(ULB_Data[[#This Row],[CV- obtained SS2021]]-ULB_Data[[#This Row],[NA CV 2021]])/ULB_Data[[#This Row],[NA CV 2021]]</f>
        <v>0.14476024411508279</v>
      </c>
      <c r="CH24" s="118">
        <f>(ULB_Data[[#This Row],[CV- obtained SS2022]]-ULB_Data[[#This Row],[NA CV 2022]])/ULB_Data[[#This Row],[NA CV 2022]]</f>
        <v>0.13847398843930633</v>
      </c>
      <c r="CI24" s="118">
        <f>(ULB_Data[[#This Row],[CP- obtained SS2020]]-ULB_Data[[#This Row],[SA CV 2020]])/ULB_Data[[#This Row],[SA CV 2020]]</f>
        <v>-1.3809090909090958E-2</v>
      </c>
      <c r="CJ24" s="118">
        <f>(ULB_Data[[#This Row],[CV- obtained SS2021]]-ULB_Data[[#This Row],[SA CV 2021]])/ULB_Data[[#This Row],[SA CV 2021]]</f>
        <v>-0.14149717982024074</v>
      </c>
      <c r="CK24" s="118">
        <f>(ULB_Data[[#This Row],[CV- obtained SS2022]]-ULB_Data[[#This Row],[SA CV 2022]])/ULB_Data[[#This Row],[SA CV 2022]]</f>
        <v>-0.14366956521739133</v>
      </c>
      <c r="CL24" s="118">
        <f>(ULB_Data[[#This Row],[CP- obtained SS2020]]-ULB_Data[[#This Row],[SA CV  cat 2020]])/ULB_Data[[#This Row],[SA CV  cat 2020]]</f>
        <v>-6.7696247787002173E-2</v>
      </c>
      <c r="CM24" s="118">
        <f>(ULB_Data[[#This Row],[CV- obtained SS2021]]-ULB_Data[[#This Row],[SA CV cat 2021]])/ULB_Data[[#This Row],[SA CV cat 2021]]</f>
        <v>-0.20833165853384039</v>
      </c>
      <c r="CN24" s="118">
        <f>(ULB_Data[[#This Row],[CV- obtained SS2022]]-ULB_Data[[#This Row],[SA CV cat 2022]])/ULB_Data[[#This Row],[SA CV cat 2022]]</f>
        <v>-0.20833165853384039</v>
      </c>
      <c r="CO24" s="118">
        <f>(ULB_Data[[#This Row],[CV- obtained SS2021]]-ULB_Data[[#This Row],[SA CV cat t.10 2021]])/ULB_Data[[#This Row],[SA CV cat t.10 2021]]</f>
        <v>-0.3473393996832066</v>
      </c>
      <c r="CP24" s="118">
        <f>(ULB_Data[[#This Row],[CV- obtained SS2022]]-ULB_Data[[#This Row],[SA CV cat t.10 2022]])/ULB_Data[[#This Row],[SA CV cat t.10 2022]]</f>
        <v>-0.3473393996832066</v>
      </c>
      <c r="CQ24" s="60">
        <v>39</v>
      </c>
      <c r="CR24" s="60">
        <v>24</v>
      </c>
      <c r="CS24" s="28">
        <v>61</v>
      </c>
      <c r="CT24" s="28">
        <v>34</v>
      </c>
      <c r="CU24" s="28">
        <v>61</v>
      </c>
      <c r="CV24" s="28">
        <v>34</v>
      </c>
      <c r="CW24" s="28" t="s">
        <v>414</v>
      </c>
      <c r="CX24" s="28" t="s">
        <v>414</v>
      </c>
      <c r="CY24" s="28" t="s">
        <v>414</v>
      </c>
      <c r="CZ24" s="28" t="s">
        <v>405</v>
      </c>
      <c r="DA24" s="28" t="s">
        <v>408</v>
      </c>
      <c r="DB24" s="28" t="s">
        <v>408</v>
      </c>
      <c r="DC24" s="22">
        <v>638.69000000000005</v>
      </c>
      <c r="DD24" s="22">
        <v>1500</v>
      </c>
      <c r="DE24" s="66">
        <v>42.58</v>
      </c>
      <c r="DF24" s="22">
        <v>300</v>
      </c>
      <c r="DG24" s="22">
        <v>1500</v>
      </c>
      <c r="DH24" s="66">
        <v>20</v>
      </c>
      <c r="DI24" s="22">
        <v>1359.57</v>
      </c>
      <c r="DJ24" s="22">
        <v>1500</v>
      </c>
      <c r="DK24" s="66">
        <v>90.64</v>
      </c>
      <c r="DL24" s="22">
        <v>1084.81</v>
      </c>
      <c r="DM24" s="22">
        <v>1500</v>
      </c>
      <c r="DN24" s="66">
        <v>72.319999999999993</v>
      </c>
      <c r="DO24" s="22">
        <v>3383.07</v>
      </c>
      <c r="DP24" s="22">
        <v>6000</v>
      </c>
      <c r="DQ24" s="66">
        <v>56.38</v>
      </c>
      <c r="DR24" s="67">
        <v>1520.45</v>
      </c>
      <c r="DS24" s="67">
        <v>2400</v>
      </c>
      <c r="DT24" s="159">
        <f>ULB_Data[[#This Row],[SLP- obtained SS2021]]/ULB_Data[[#This Row],[SLP-max. marks SS2021]]</f>
        <v>0.63352083333333331</v>
      </c>
      <c r="DU24" s="159">
        <f>ULB_Data[[#This Row],[SLP- obtained SS2021]]/ULB_Data[[#This Row],[Total score (obtained) SS2021]]</f>
        <v>0.50593633743952193</v>
      </c>
      <c r="DV24" s="67">
        <v>1520.45</v>
      </c>
      <c r="DW24" s="66">
        <v>2400</v>
      </c>
      <c r="DX24" s="159">
        <f>ULB_Data[[#This Row],[SLP- obtained SS2022]]/ULB_Data[[#This Row],[SLP-max. marks SS2022]]</f>
        <v>0.63352083333333331</v>
      </c>
      <c r="DY24" s="159">
        <f>ULB_Data[[#This Row],[SLP- obtained SS2022]]/ULB_Data[[#This Row],[Total score (obtained) SS2022]]</f>
        <v>0.50593633743952193</v>
      </c>
      <c r="DZ24" s="67">
        <v>984.78</v>
      </c>
      <c r="EA24" s="67">
        <v>1800</v>
      </c>
      <c r="EB24" s="159">
        <f>ULB_Data[[#This Row],[CV- obtained SS2021]]/ULB_Data[[#This Row],[CV-max. marks SS2021]]</f>
        <v>0.54710000000000003</v>
      </c>
      <c r="EC24" s="159">
        <f>ULB_Data[[#This Row],[CV- obtained SS2021]]/ULB_Data[[#This Row],[Total score (obtained) SS2021]]</f>
        <v>0.3276898197136982</v>
      </c>
      <c r="ED24" s="67">
        <v>984.78</v>
      </c>
      <c r="EE24" s="66">
        <v>1800</v>
      </c>
      <c r="EF24" s="159">
        <f>ULB_Data[[#This Row],[CV- obtained SS2022]]/ULB_Data[[#This Row],[CV-max. marks SS2022]]</f>
        <v>0.54710000000000003</v>
      </c>
      <c r="EG24" s="159">
        <f>ULB_Data[[#This Row],[CV- obtained SS2022]]/ULB_Data[[#This Row],[Total score (obtained) SS2022]]</f>
        <v>0.3276898197136982</v>
      </c>
      <c r="EH24" s="67">
        <v>500</v>
      </c>
      <c r="EI24" s="67">
        <v>1800</v>
      </c>
      <c r="EJ24" s="159">
        <f>ULB_Data[[#This Row],[Cert.- obtained SS2021]]/ULB_Data[[#This Row],[Cert.-max. marks SS2021]]</f>
        <v>0.27777777777777779</v>
      </c>
      <c r="EK24" s="159">
        <f>ULB_Data[[#This Row],[Cert.- obtained SS2021]]/ULB_Data[[#This Row],[Total score (obtained) SS2021]]</f>
        <v>0.16637717039018776</v>
      </c>
      <c r="EL24" s="67">
        <v>500</v>
      </c>
      <c r="EM24" s="66">
        <v>1800</v>
      </c>
      <c r="EN24" s="159">
        <f>ULB_Data[[#This Row],[Cert.- obtained SS2022]]/ULB_Data[[#This Row],[Cert.-max. marks SS2022]]</f>
        <v>0.27777777777777779</v>
      </c>
      <c r="EO24" s="159">
        <f>ULB_Data[[#This Row],[Cert.- obtained SS2022]]/ULB_Data[[#This Row],[Total score (obtained) SS2022]]</f>
        <v>0.16637717039018776</v>
      </c>
      <c r="EP24" s="68">
        <v>3005.22</v>
      </c>
      <c r="EQ24" s="26">
        <v>6000</v>
      </c>
      <c r="ER24" s="66">
        <v>50.09</v>
      </c>
      <c r="ES24" s="68">
        <v>3005.22</v>
      </c>
      <c r="ET24" s="66">
        <v>6000</v>
      </c>
      <c r="EU24" s="128">
        <f>(ULB_Data[[#This Row],[Total score (obtained) SS2022]]/ULB_Data[[#This Row],[Total score (max) SS2022]])*100</f>
        <v>50.086999999999989</v>
      </c>
      <c r="EV24" s="26">
        <v>938.69</v>
      </c>
      <c r="EW24" s="26">
        <v>3000</v>
      </c>
      <c r="EX24" s="66">
        <v>31.29</v>
      </c>
      <c r="EY24" s="26">
        <v>2020.45</v>
      </c>
      <c r="EZ24" s="26">
        <v>4200</v>
      </c>
      <c r="FA24" s="100">
        <v>48.11</v>
      </c>
      <c r="FB24" s="26">
        <v>2020.45</v>
      </c>
      <c r="FC24" s="138">
        <v>4200</v>
      </c>
      <c r="FD24" s="140">
        <f>(ULB_Data[[#This Row],[SLP + Cert. (obtained) SS2022]]/ULB_Data[[#This Row],[SLP + Cert. (max.) SS2022]])*100</f>
        <v>48.105952380952381</v>
      </c>
    </row>
    <row r="25" spans="1:160" ht="15.75" thickBot="1">
      <c r="A25" s="104">
        <v>24</v>
      </c>
      <c r="B25" s="65" t="s">
        <v>322</v>
      </c>
      <c r="C25" s="65" t="s">
        <v>376</v>
      </c>
      <c r="D25" s="65" t="s">
        <v>93</v>
      </c>
      <c r="E25" s="25">
        <v>57889</v>
      </c>
      <c r="F25" s="28" t="s">
        <v>413</v>
      </c>
      <c r="G25" s="28">
        <v>2214</v>
      </c>
      <c r="H25" s="28">
        <v>2072</v>
      </c>
      <c r="I25" s="28">
        <v>2072</v>
      </c>
      <c r="J25" s="28">
        <v>3325</v>
      </c>
      <c r="K25" s="28">
        <v>3178</v>
      </c>
      <c r="L25" s="28">
        <v>3178</v>
      </c>
      <c r="M25" s="28">
        <v>3595.3</v>
      </c>
      <c r="N25" s="28">
        <v>3469.2</v>
      </c>
      <c r="O25" s="28">
        <v>3469.2</v>
      </c>
      <c r="P25" s="28">
        <v>4328.8</v>
      </c>
      <c r="Q25" s="28">
        <v>4328.8</v>
      </c>
      <c r="R25" s="118">
        <f>(ULB_Data[[#This Row],[Total score (obtained) SS2020]]-ULB_Data[[#This Row],[NA 2020]])/ULB_Data[[#This Row],[NA 2020]]</f>
        <v>0.36498644986449863</v>
      </c>
      <c r="S25" s="118">
        <f>(ULB_Data[[#This Row],[Total score (obtained) SS2021]]-ULB_Data[[#This Row],[NA 2021]])/ULB_Data[[#This Row],[NA 2021]]</f>
        <v>0.39568050193050186</v>
      </c>
      <c r="T25" s="118">
        <f>(ULB_Data[[#This Row],[Total score (obtained) SS2022]]-ULB_Data[[#This Row],[NA 2022]])/ULB_Data[[#This Row],[NA 2022]]</f>
        <v>0.39568050193050186</v>
      </c>
      <c r="U25" s="118">
        <f>(ULB_Data[[#This Row],[Total score (obtained) SS2020]]-ULB_Data[[#This Row],[SA 2020]])/ULB_Data[[#This Row],[SA 2020]]</f>
        <v>-9.1103759398496256E-2</v>
      </c>
      <c r="V25" s="118">
        <f>(ULB_Data[[#This Row],[Total score (obtained) SS2021]]-ULB_Data[[#This Row],[SA 2021]])/ULB_Data[[#This Row],[SA 2021]]</f>
        <v>-9.0040906230333576E-2</v>
      </c>
      <c r="W25" s="118">
        <f>(ULB_Data[[#This Row],[Total score (obtained) SS2022]]-ULB_Data[[#This Row],[SA 2022]])/ULB_Data[[#This Row],[SA 2022]]</f>
        <v>-9.0040906230333576E-2</v>
      </c>
      <c r="X25" s="118">
        <f>(ULB_Data[[#This Row],[Total score (obtained) SS2020]]-ULB_Data[[#This Row],[SA Cat 2020]])/ULB_Data[[#This Row],[SA Cat 2020]]</f>
        <v>-0.1594359302422608</v>
      </c>
      <c r="Y25" s="118">
        <f>(ULB_Data[[#This Row],[Total score (obtained) SS2021]]-ULB_Data[[#This Row],[SA Cat 2021]])/ULB_Data[[#This Row],[SA Cat 2021]]</f>
        <v>-0.16642165340712556</v>
      </c>
      <c r="Z25" s="118">
        <f>(ULB_Data[[#This Row],[Total score (obtained) SS2022]]-ULB_Data[[#This Row],[SA Cat 2022]])/ULB_Data[[#This Row],[SA Cat 2022]]</f>
        <v>-0.16642165340712556</v>
      </c>
      <c r="AA25" s="118">
        <f>(ULB_Data[[#This Row],[Total score (obtained) SS2021]]-ULB_Data[[#This Row],[SA Cat t.10 2021]])/ULB_Data[[#This Row],[SA Cat t.10 2021]]</f>
        <v>-0.33195111809277406</v>
      </c>
      <c r="AB25" s="118">
        <f>(ULB_Data[[#This Row],[Total score (obtained) SS2022]]-ULB_Data[[#This Row],[SA Cat t.10 2022]])/ULB_Data[[#This Row],[SA Cat t.10 2022]]</f>
        <v>-0.33195111809277406</v>
      </c>
      <c r="AC25" s="122">
        <v>306.24</v>
      </c>
      <c r="AD25" s="122">
        <v>913.6</v>
      </c>
      <c r="AE25" s="122">
        <v>915</v>
      </c>
      <c r="AF25" s="122">
        <v>706.64</v>
      </c>
      <c r="AG25" s="122">
        <v>1509.3</v>
      </c>
      <c r="AH25" s="122">
        <v>1509.3</v>
      </c>
      <c r="AI25" s="122">
        <v>829.22</v>
      </c>
      <c r="AJ25" s="122">
        <v>1623.2</v>
      </c>
      <c r="AK25" s="122">
        <v>1623.2</v>
      </c>
      <c r="AL25" s="122">
        <v>1999.6</v>
      </c>
      <c r="AM25" s="122">
        <v>1999.6</v>
      </c>
      <c r="AN25" s="118">
        <f>(ULB_Data[[#This Row],[SLP- obtained SS2020]]-ULB_Data[[#This Row],[SLP NA 2020]])/ULB_Data[[#This Row],[SLP NA 2020]]</f>
        <v>1.0675287356321836</v>
      </c>
      <c r="AO25" s="118">
        <f>(ULB_Data[[#This Row],[SLP- obtained SS2021]]-ULB_Data[[#This Row],[SLP NA 2021]])/ULB_Data[[#This Row],[SLP NA 2021]]</f>
        <v>0.5285354640980735</v>
      </c>
      <c r="AP25" s="118">
        <f>(ULB_Data[[#This Row],[SLP- obtained SS2022]]-ULB_Data[[#This Row],[SLP NA 2022]])/ULB_Data[[#This Row],[SLP NA 2022]]</f>
        <v>0.52619672131147543</v>
      </c>
      <c r="AQ25" s="118">
        <f>(ULB_Data[[#This Row],[SLP- obtained SS2020]]-ULB_Data[[#This Row],[SLP SA 2020]])/ULB_Data[[#This Row],[SLP SA 2020]]</f>
        <v>-0.10398505603985059</v>
      </c>
      <c r="AR25" s="118">
        <f>(ULB_Data[[#This Row],[SLP- obtained SS2021]]-ULB_Data[[#This Row],[SLP SA 2021]])/ULB_Data[[#This Row],[SLP SA 2021]]</f>
        <v>-7.475650964023052E-2</v>
      </c>
      <c r="AS25" s="118">
        <f>(ULB_Data[[#This Row],[SLP- obtained SS2022]]-ULB_Data[[#This Row],[SLP SA 2022]])/ULB_Data[[#This Row],[SLP SA 2022]]</f>
        <v>-7.475650964023052E-2</v>
      </c>
      <c r="AT25" s="118">
        <f>(ULB_Data[[#This Row],[SLP- obtained SS2020]]-ULB_Data[[#This Row],[SLP SA cat 2020]])/ULB_Data[[#This Row],[SLP SA cat 2020]]</f>
        <v>-0.23643906321603442</v>
      </c>
      <c r="AU25" s="118">
        <f>(ULB_Data[[#This Row],[SLP- obtained SS2021]]-ULB_Data[[#This Row],[SLP SA cat 2021]])/ULB_Data[[#This Row],[SLP SA cat 2021]]</f>
        <v>-0.139680877279448</v>
      </c>
      <c r="AV25" s="118">
        <f>(ULB_Data[[#This Row],[SLP- obtained SS2022]]-ULB_Data[[#This Row],[SLP SA cat 2022]])/ULB_Data[[#This Row],[SLP SA cat 2022]]</f>
        <v>-0.139680877279448</v>
      </c>
      <c r="AW25" s="118">
        <f>(ULB_Data[[#This Row],[SLP- obtained SS2021]]-ULB_Data[[#This Row],[SLP SA cat t.10 2021]])/ULB_Data[[#This Row],[SLP SA cat t.10 2021]]</f>
        <v>-0.30162532506501294</v>
      </c>
      <c r="AX25" s="118">
        <f>(ULB_Data[[#This Row],[SLP- obtained SS2022]]-ULB_Data[[#This Row],[SLP SA cat t.10 2022]])/ULB_Data[[#This Row],[SLP SA cat t.10 2022]]</f>
        <v>-0.30162532506501294</v>
      </c>
      <c r="AY25" s="122">
        <v>232.44</v>
      </c>
      <c r="AZ25" s="122">
        <v>298.10000000000002</v>
      </c>
      <c r="BA25" s="122">
        <v>295</v>
      </c>
      <c r="BB25" s="122">
        <v>421.09</v>
      </c>
      <c r="BC25" s="122">
        <v>522.70000000000005</v>
      </c>
      <c r="BD25" s="122">
        <v>525</v>
      </c>
      <c r="BE25" s="122">
        <v>448.93</v>
      </c>
      <c r="BF25" s="122">
        <v>602.08000000000004</v>
      </c>
      <c r="BG25" s="122">
        <v>602.08000000000004</v>
      </c>
      <c r="BH25" s="122">
        <v>1100</v>
      </c>
      <c r="BI25" s="122">
        <v>1100</v>
      </c>
      <c r="BJ25" s="118">
        <f>(ULB_Data[[#This Row],[Cert.- obtained SS2020]]-ULB_Data[[#This Row],[NA cert 2020]])/ULB_Data[[#This Row],[NA cert 2020]]</f>
        <v>0.29065565307176044</v>
      </c>
      <c r="BK25" s="118">
        <f>(ULB_Data[[#This Row],[Cert.- obtained SS2021]]-ULB_Data[[#This Row],[NA cert 2021]])/ULB_Data[[#This Row],[NA cert 2021]]</f>
        <v>6.3737001006372931E-3</v>
      </c>
      <c r="BL25" s="118">
        <f>(ULB_Data[[#This Row],[Cert.- obtained SS2022]]-ULB_Data[[#This Row],[NA cert 2022]])/ULB_Data[[#This Row],[NA cert 2022]]</f>
        <v>1.6949152542372881E-2</v>
      </c>
      <c r="BM25" s="118">
        <f>(ULB_Data[[#This Row],[Cert.- obtained SS2020]]-ULB_Data[[#This Row],[SA Cert 2020]])/ULB_Data[[#This Row],[SA Cert 2020]]</f>
        <v>-0.2875632287634472</v>
      </c>
      <c r="BN25" s="118">
        <f>(ULB_Data[[#This Row],[Cert.- obtained SS2021]]-ULB_Data[[#This Row],[SA cert 2021]])/ULB_Data[[#This Row],[SA cert 2021]]</f>
        <v>-0.42605701167017412</v>
      </c>
      <c r="BO25" s="118">
        <f>(ULB_Data[[#This Row],[Cert.- obtained SS2022]]-ULB_Data[[#This Row],[SA cert 2022]])/ULB_Data[[#This Row],[SA cert 2022]]</f>
        <v>-0.42857142857142855</v>
      </c>
      <c r="BP25" s="118">
        <f>(ULB_Data[[#This Row],[Cert.- obtained SS2020]]-ULB_Data[[#This Row],[SA cert cat 2020]])/ULB_Data[[#This Row],[SA cert cat 2020]]</f>
        <v>-0.33174436994631679</v>
      </c>
      <c r="BQ25" s="118">
        <f>(ULB_Data[[#This Row],[Cert.- obtained SS2021]]-ULB_Data[[#This Row],[SA cert cat 2021]])/ULB_Data[[#This Row],[SA cert cat 2021]]</f>
        <v>-0.50172734520329532</v>
      </c>
      <c r="BR25" s="118">
        <f>(ULB_Data[[#This Row],[Cert.- obtained SS2022]]-ULB_Data[[#This Row],[SA cert cat 2022]])/ULB_Data[[#This Row],[SA cert cat 2022]]</f>
        <v>-0.50172734520329532</v>
      </c>
      <c r="BS25" s="118">
        <f>(ULB_Data[[#This Row],[Cert.- obtained SS2021]]-ULB_Data[[#This Row],[SA cert cat t.10 2021]])/ULB_Data[[#This Row],[SA cert cat t.10 2021]]</f>
        <v>-0.72727272727272729</v>
      </c>
      <c r="BT25" s="118">
        <f>(ULB_Data[[#This Row],[Cert.- obtained SS2022]]-ULB_Data[[#This Row],[SA cert cat t.10 2022]])/ULB_Data[[#This Row],[SA cert cat t.10 2022]]</f>
        <v>-0.72727272727272729</v>
      </c>
      <c r="BU25" s="122">
        <v>855.72</v>
      </c>
      <c r="BV25" s="122">
        <v>860.25</v>
      </c>
      <c r="BW25" s="122">
        <v>865</v>
      </c>
      <c r="BX25" s="122">
        <v>1100</v>
      </c>
      <c r="BY25" s="122">
        <v>1147.0899999999999</v>
      </c>
      <c r="BZ25" s="122">
        <v>1150</v>
      </c>
      <c r="CA25" s="122">
        <v>1163.58</v>
      </c>
      <c r="CB25" s="122">
        <v>1243.93</v>
      </c>
      <c r="CC25" s="122">
        <v>1243.93</v>
      </c>
      <c r="CD25" s="122">
        <v>1508.87</v>
      </c>
      <c r="CE25" s="122">
        <v>1508.87</v>
      </c>
      <c r="CF25" s="118">
        <f>(ULB_Data[[#This Row],[CP- obtained SS2020]]-ULB_Data[[#This Row],[NA CV 2020]])/ULB_Data[[#This Row],[NA CV 2020]]</f>
        <v>0.15333286589071182</v>
      </c>
      <c r="CG25" s="118">
        <f>(ULB_Data[[#This Row],[CV- obtained SS2021]]-ULB_Data[[#This Row],[NA CV 2021]])/ULB_Data[[#This Row],[NA CV 2021]]</f>
        <v>0.38957279860505678</v>
      </c>
      <c r="CH25" s="118">
        <f>(ULB_Data[[#This Row],[CV- obtained SS2022]]-ULB_Data[[#This Row],[NA CV 2022]])/ULB_Data[[#This Row],[NA CV 2022]]</f>
        <v>0.38194219653179201</v>
      </c>
      <c r="CI25" s="118">
        <f>(ULB_Data[[#This Row],[CP- obtained SS2020]]-ULB_Data[[#This Row],[SA CV 2020]])/ULB_Data[[#This Row],[SA CV 2020]]</f>
        <v>-0.10279090909090914</v>
      </c>
      <c r="CJ25" s="118">
        <f>(ULB_Data[[#This Row],[CV- obtained SS2021]]-ULB_Data[[#This Row],[SA CV 2021]])/ULB_Data[[#This Row],[SA CV 2021]]</f>
        <v>4.2097830161539368E-2</v>
      </c>
      <c r="CK25" s="118">
        <f>(ULB_Data[[#This Row],[CV- obtained SS2022]]-ULB_Data[[#This Row],[SA CV 2022]])/ULB_Data[[#This Row],[SA CV 2022]]</f>
        <v>3.9460869565217487E-2</v>
      </c>
      <c r="CL25" s="118">
        <f>(ULB_Data[[#This Row],[CP- obtained SS2020]]-ULB_Data[[#This Row],[SA CV  cat 2020]])/ULB_Data[[#This Row],[SA CV  cat 2020]]</f>
        <v>-0.15181594733494902</v>
      </c>
      <c r="CM25" s="118">
        <f>(ULB_Data[[#This Row],[CV- obtained SS2021]]-ULB_Data[[#This Row],[SA CV cat 2021]])/ULB_Data[[#This Row],[SA CV cat 2021]]</f>
        <v>-3.902952738498143E-2</v>
      </c>
      <c r="CN25" s="118">
        <f>(ULB_Data[[#This Row],[CV- obtained SS2022]]-ULB_Data[[#This Row],[SA CV cat 2022]])/ULB_Data[[#This Row],[SA CV cat 2022]]</f>
        <v>-3.902952738498143E-2</v>
      </c>
      <c r="CO25" s="118">
        <f>(ULB_Data[[#This Row],[CV- obtained SS2021]]-ULB_Data[[#This Row],[SA CV cat t.10 2021]])/ULB_Data[[#This Row],[SA CV cat t.10 2021]]</f>
        <v>-0.20776475110513151</v>
      </c>
      <c r="CP25" s="118">
        <f>(ULB_Data[[#This Row],[CV- obtained SS2022]]-ULB_Data[[#This Row],[SA CV cat t.10 2022]])/ULB_Data[[#This Row],[SA CV cat t.10 2022]]</f>
        <v>-0.20776475110513151</v>
      </c>
      <c r="CQ25" s="60">
        <v>71</v>
      </c>
      <c r="CR25" s="60">
        <v>41</v>
      </c>
      <c r="CS25" s="28">
        <v>76</v>
      </c>
      <c r="CT25" s="28">
        <v>40</v>
      </c>
      <c r="CU25" s="28">
        <v>76</v>
      </c>
      <c r="CV25" s="28">
        <v>40</v>
      </c>
      <c r="CW25" s="28" t="s">
        <v>414</v>
      </c>
      <c r="CX25" s="28" t="s">
        <v>414</v>
      </c>
      <c r="CY25" s="28" t="s">
        <v>414</v>
      </c>
      <c r="CZ25" s="28" t="s">
        <v>405</v>
      </c>
      <c r="DA25" s="28" t="s">
        <v>405</v>
      </c>
      <c r="DB25" s="28" t="s">
        <v>405</v>
      </c>
      <c r="DC25" s="22">
        <v>633.16</v>
      </c>
      <c r="DD25" s="22">
        <v>1500</v>
      </c>
      <c r="DE25" s="66">
        <v>42.21</v>
      </c>
      <c r="DF25" s="22">
        <v>300</v>
      </c>
      <c r="DG25" s="22">
        <v>1500</v>
      </c>
      <c r="DH25" s="66">
        <v>20</v>
      </c>
      <c r="DI25" s="22">
        <v>1102</v>
      </c>
      <c r="DJ25" s="22">
        <v>1500</v>
      </c>
      <c r="DK25" s="66">
        <v>73.47</v>
      </c>
      <c r="DL25" s="22">
        <v>986.93</v>
      </c>
      <c r="DM25" s="22">
        <v>1500</v>
      </c>
      <c r="DN25" s="66">
        <v>65.8</v>
      </c>
      <c r="DO25" s="22">
        <v>3022.08</v>
      </c>
      <c r="DP25" s="22">
        <v>6000</v>
      </c>
      <c r="DQ25" s="66">
        <v>50.37</v>
      </c>
      <c r="DR25" s="67">
        <v>1396.47</v>
      </c>
      <c r="DS25" s="67">
        <v>2400</v>
      </c>
      <c r="DT25" s="159">
        <f>ULB_Data[[#This Row],[SLP- obtained SS2021]]/ULB_Data[[#This Row],[SLP-max. marks SS2021]]</f>
        <v>0.58186250000000006</v>
      </c>
      <c r="DU25" s="159">
        <f>ULB_Data[[#This Row],[SLP- obtained SS2021]]/ULB_Data[[#This Row],[Total score (obtained) SS2021]]</f>
        <v>0.4828984905856113</v>
      </c>
      <c r="DV25" s="67">
        <v>1396.47</v>
      </c>
      <c r="DW25" s="66">
        <v>2400</v>
      </c>
      <c r="DX25" s="159">
        <f>ULB_Data[[#This Row],[SLP- obtained SS2022]]/ULB_Data[[#This Row],[SLP-max. marks SS2022]]</f>
        <v>0.58186250000000006</v>
      </c>
      <c r="DY25" s="159">
        <f>ULB_Data[[#This Row],[SLP- obtained SS2022]]/ULB_Data[[#This Row],[Total score (obtained) SS2022]]</f>
        <v>0.4828984905856113</v>
      </c>
      <c r="DZ25" s="67">
        <v>1195.3800000000001</v>
      </c>
      <c r="EA25" s="67">
        <v>1800</v>
      </c>
      <c r="EB25" s="159">
        <f>ULB_Data[[#This Row],[CV- obtained SS2021]]/ULB_Data[[#This Row],[CV-max. marks SS2021]]</f>
        <v>0.66410000000000002</v>
      </c>
      <c r="EC25" s="159">
        <f>ULB_Data[[#This Row],[CV- obtained SS2021]]/ULB_Data[[#This Row],[Total score (obtained) SS2021]]</f>
        <v>0.41336168888427827</v>
      </c>
      <c r="ED25" s="67">
        <v>1195.3800000000001</v>
      </c>
      <c r="EE25" s="66">
        <v>1800</v>
      </c>
      <c r="EF25" s="159">
        <f>ULB_Data[[#This Row],[CV- obtained SS2022]]/ULB_Data[[#This Row],[CV-max. marks SS2022]]</f>
        <v>0.66410000000000002</v>
      </c>
      <c r="EG25" s="159">
        <f>ULB_Data[[#This Row],[CV- obtained SS2022]]/ULB_Data[[#This Row],[Total score (obtained) SS2022]]</f>
        <v>0.41336168888427827</v>
      </c>
      <c r="EH25" s="67">
        <v>300</v>
      </c>
      <c r="EI25" s="67">
        <v>1800</v>
      </c>
      <c r="EJ25" s="159">
        <f>ULB_Data[[#This Row],[Cert.- obtained SS2021]]/ULB_Data[[#This Row],[Cert.-max. marks SS2021]]</f>
        <v>0.16666666666666666</v>
      </c>
      <c r="EK25" s="159">
        <f>ULB_Data[[#This Row],[Cert.- obtained SS2021]]/ULB_Data[[#This Row],[Total score (obtained) SS2021]]</f>
        <v>0.10373982053011048</v>
      </c>
      <c r="EL25" s="67">
        <v>300</v>
      </c>
      <c r="EM25" s="66">
        <v>1800</v>
      </c>
      <c r="EN25" s="159">
        <f>ULB_Data[[#This Row],[Cert.- obtained SS2022]]/ULB_Data[[#This Row],[Cert.-max. marks SS2022]]</f>
        <v>0.16666666666666666</v>
      </c>
      <c r="EO25" s="159">
        <f>ULB_Data[[#This Row],[Cert.- obtained SS2022]]/ULB_Data[[#This Row],[Total score (obtained) SS2022]]</f>
        <v>0.10373982053011048</v>
      </c>
      <c r="EP25" s="68">
        <v>2891.85</v>
      </c>
      <c r="EQ25" s="26">
        <v>6000</v>
      </c>
      <c r="ER25" s="66">
        <v>48.2</v>
      </c>
      <c r="ES25" s="68">
        <v>2891.85</v>
      </c>
      <c r="ET25" s="66">
        <v>6000</v>
      </c>
      <c r="EU25" s="128">
        <f>(ULB_Data[[#This Row],[Total score (obtained) SS2022]]/ULB_Data[[#This Row],[Total score (max) SS2022]])*100</f>
        <v>48.197499999999998</v>
      </c>
      <c r="EV25" s="26">
        <v>933.16</v>
      </c>
      <c r="EW25" s="26">
        <v>3000</v>
      </c>
      <c r="EX25" s="66">
        <v>31.11</v>
      </c>
      <c r="EY25" s="26">
        <v>1696.47</v>
      </c>
      <c r="EZ25" s="26">
        <v>4200</v>
      </c>
      <c r="FA25" s="100">
        <v>40.39</v>
      </c>
      <c r="FB25" s="26">
        <v>1696.47</v>
      </c>
      <c r="FC25" s="138">
        <v>4200</v>
      </c>
      <c r="FD25" s="140">
        <f>(ULB_Data[[#This Row],[SLP + Cert. (obtained) SS2022]]/ULB_Data[[#This Row],[SLP + Cert. (max.) SS2022]])*100</f>
        <v>40.392142857142858</v>
      </c>
    </row>
    <row r="26" spans="1:160" ht="29.25" thickBot="1">
      <c r="A26" s="104">
        <v>25</v>
      </c>
      <c r="B26" s="65" t="s">
        <v>290</v>
      </c>
      <c r="C26" s="65" t="s">
        <v>376</v>
      </c>
      <c r="D26" s="65" t="s">
        <v>93</v>
      </c>
      <c r="E26" s="26">
        <v>30827</v>
      </c>
      <c r="F26" s="28" t="s">
        <v>412</v>
      </c>
      <c r="G26" s="28">
        <v>2214</v>
      </c>
      <c r="H26" s="28">
        <v>2072</v>
      </c>
      <c r="I26" s="28">
        <v>2072</v>
      </c>
      <c r="J26" s="28">
        <v>3325</v>
      </c>
      <c r="K26" s="28">
        <v>3178</v>
      </c>
      <c r="L26" s="28">
        <v>3178</v>
      </c>
      <c r="M26" s="28">
        <v>3400</v>
      </c>
      <c r="N26" s="28">
        <v>3298.6</v>
      </c>
      <c r="O26" s="28">
        <v>3298.6</v>
      </c>
      <c r="P26" s="28">
        <v>4601.3999999999996</v>
      </c>
      <c r="Q26" s="28">
        <v>4601.3999999999996</v>
      </c>
      <c r="R26" s="118">
        <f>(ULB_Data[[#This Row],[Total score (obtained) SS2020]]-ULB_Data[[#This Row],[NA 2020]])/ULB_Data[[#This Row],[NA 2020]]</f>
        <v>0.45910569105691057</v>
      </c>
      <c r="S26" s="118">
        <f>(ULB_Data[[#This Row],[Total score (obtained) SS2021]]-ULB_Data[[#This Row],[NA 2021]])/ULB_Data[[#This Row],[NA 2021]]</f>
        <v>0.56058397683397698</v>
      </c>
      <c r="T26" s="118">
        <f>(ULB_Data[[#This Row],[Total score (obtained) SS2022]]-ULB_Data[[#This Row],[NA 2022]])/ULB_Data[[#This Row],[NA 2022]]</f>
        <v>0.56058397683397698</v>
      </c>
      <c r="U26" s="118">
        <f>(ULB_Data[[#This Row],[Total score (obtained) SS2020]]-ULB_Data[[#This Row],[SA 2020]])/ULB_Data[[#This Row],[SA 2020]]</f>
        <v>-2.8433082706766907E-2</v>
      </c>
      <c r="V26" s="118">
        <f>(ULB_Data[[#This Row],[Total score (obtained) SS2021]]-ULB_Data[[#This Row],[SA 2021]])/ULB_Data[[#This Row],[SA 2021]]</f>
        <v>1.7473253618628132E-2</v>
      </c>
      <c r="W26" s="118">
        <f>(ULB_Data[[#This Row],[Total score (obtained) SS2022]]-ULB_Data[[#This Row],[SA 2022]])/ULB_Data[[#This Row],[SA 2022]]</f>
        <v>1.7473253618628132E-2</v>
      </c>
      <c r="X26" s="118">
        <f>(ULB_Data[[#This Row],[Total score (obtained) SS2020]]-ULB_Data[[#This Row],[SA Cat 2020]])/ULB_Data[[#This Row],[SA Cat 2020]]</f>
        <v>-4.9864705882352929E-2</v>
      </c>
      <c r="Y26" s="118">
        <f>(ULB_Data[[#This Row],[Total score (obtained) SS2021]]-ULB_Data[[#This Row],[SA Cat 2021]])/ULB_Data[[#This Row],[SA Cat 2021]]</f>
        <v>-1.9726550657854759E-2</v>
      </c>
      <c r="Z26" s="118">
        <f>(ULB_Data[[#This Row],[Total score (obtained) SS2022]]-ULB_Data[[#This Row],[SA Cat 2022]])/ULB_Data[[#This Row],[SA Cat 2022]]</f>
        <v>-1.9726550657854759E-2</v>
      </c>
      <c r="AA26" s="118">
        <f>(ULB_Data[[#This Row],[Total score (obtained) SS2021]]-ULB_Data[[#This Row],[SA Cat t.10 2021]])/ULB_Data[[#This Row],[SA Cat t.10 2021]]</f>
        <v>-0.29727256921806394</v>
      </c>
      <c r="AB26" s="118">
        <f>(ULB_Data[[#This Row],[Total score (obtained) SS2022]]-ULB_Data[[#This Row],[SA Cat t.10 2022]])/ULB_Data[[#This Row],[SA Cat t.10 2022]]</f>
        <v>-0.29727256921806394</v>
      </c>
      <c r="AC26" s="122">
        <v>306.24</v>
      </c>
      <c r="AD26" s="122">
        <v>913.6</v>
      </c>
      <c r="AE26" s="122">
        <v>915</v>
      </c>
      <c r="AF26" s="122">
        <v>706.64</v>
      </c>
      <c r="AG26" s="122">
        <v>1509.3</v>
      </c>
      <c r="AH26" s="122">
        <v>1509.3</v>
      </c>
      <c r="AI26" s="122">
        <v>737.03</v>
      </c>
      <c r="AJ26" s="122">
        <v>1543.8</v>
      </c>
      <c r="AK26" s="122">
        <v>1543.8</v>
      </c>
      <c r="AL26" s="122">
        <v>2033.9</v>
      </c>
      <c r="AM26" s="122">
        <v>2033.9</v>
      </c>
      <c r="AN26" s="118">
        <f>(ULB_Data[[#This Row],[SLP- obtained SS2020]]-ULB_Data[[#This Row],[SLP NA 2020]])/ULB_Data[[#This Row],[SLP NA 2020]]</f>
        <v>1.498955067920585</v>
      </c>
      <c r="AO26" s="118">
        <f>(ULB_Data[[#This Row],[SLP- obtained SS2021]]-ULB_Data[[#This Row],[SLP NA 2021]])/ULB_Data[[#This Row],[SLP NA 2021]]</f>
        <v>0.58625218914185639</v>
      </c>
      <c r="AP26" s="118">
        <f>(ULB_Data[[#This Row],[SLP- obtained SS2022]]-ULB_Data[[#This Row],[SLP NA 2022]])/ULB_Data[[#This Row],[SLP NA 2022]]</f>
        <v>0.58382513661202196</v>
      </c>
      <c r="AQ26" s="118">
        <f>(ULB_Data[[#This Row],[SLP- obtained SS2020]]-ULB_Data[[#This Row],[SLP SA 2020]])/ULB_Data[[#This Row],[SLP SA 2020]]</f>
        <v>8.2984263557115343E-2</v>
      </c>
      <c r="AR26" s="118">
        <f>(ULB_Data[[#This Row],[SLP- obtained SS2021]]-ULB_Data[[#This Row],[SLP SA 2021]])/ULB_Data[[#This Row],[SLP SA 2021]]</f>
        <v>-3.9819784005830458E-2</v>
      </c>
      <c r="AS26" s="118">
        <f>(ULB_Data[[#This Row],[SLP- obtained SS2022]]-ULB_Data[[#This Row],[SLP SA 2022]])/ULB_Data[[#This Row],[SLP SA 2022]]</f>
        <v>-3.9819784005830458E-2</v>
      </c>
      <c r="AT26" s="118">
        <f>(ULB_Data[[#This Row],[SLP- obtained SS2020]]-ULB_Data[[#This Row],[SLP SA cat 2020]])/ULB_Data[[#This Row],[SLP SA cat 2020]]</f>
        <v>3.8329511688805072E-2</v>
      </c>
      <c r="AU26" s="118">
        <f>(ULB_Data[[#This Row],[SLP- obtained SS2021]]-ULB_Data[[#This Row],[SLP SA cat 2021]])/ULB_Data[[#This Row],[SLP SA cat 2021]]</f>
        <v>-6.1277367534654688E-2</v>
      </c>
      <c r="AV26" s="118">
        <f>(ULB_Data[[#This Row],[SLP- obtained SS2022]]-ULB_Data[[#This Row],[SLP SA cat 2022]])/ULB_Data[[#This Row],[SLP SA cat 2022]]</f>
        <v>-6.1277367534654688E-2</v>
      </c>
      <c r="AW26" s="118">
        <f>(ULB_Data[[#This Row],[SLP- obtained SS2021]]-ULB_Data[[#This Row],[SLP SA cat t.10 2021]])/ULB_Data[[#This Row],[SLP SA cat t.10 2021]]</f>
        <v>-0.28747726043561633</v>
      </c>
      <c r="AX26" s="118">
        <f>(ULB_Data[[#This Row],[SLP- obtained SS2022]]-ULB_Data[[#This Row],[SLP SA cat t.10 2022]])/ULB_Data[[#This Row],[SLP SA cat t.10 2022]]</f>
        <v>-0.28747726043561633</v>
      </c>
      <c r="AY26" s="122">
        <v>232.44</v>
      </c>
      <c r="AZ26" s="122">
        <v>298.10000000000002</v>
      </c>
      <c r="BA26" s="122">
        <v>295</v>
      </c>
      <c r="BB26" s="122">
        <v>421.09</v>
      </c>
      <c r="BC26" s="122">
        <v>522.70000000000005</v>
      </c>
      <c r="BD26" s="122">
        <v>525</v>
      </c>
      <c r="BE26" s="122">
        <v>433.64</v>
      </c>
      <c r="BF26" s="122">
        <v>570</v>
      </c>
      <c r="BG26" s="122">
        <v>570</v>
      </c>
      <c r="BH26" s="122">
        <v>1100</v>
      </c>
      <c r="BI26" s="122">
        <v>1100</v>
      </c>
      <c r="BJ26" s="118">
        <f>(ULB_Data[[#This Row],[Cert.- obtained SS2020]]-ULB_Data[[#This Row],[NA cert 2020]])/ULB_Data[[#This Row],[NA cert 2020]]</f>
        <v>0.29065565307176044</v>
      </c>
      <c r="BK26" s="118">
        <f>(ULB_Data[[#This Row],[Cert.- obtained SS2021]]-ULB_Data[[#This Row],[NA cert 2021]])/ULB_Data[[#This Row],[NA cert 2021]]</f>
        <v>0.67728950016772882</v>
      </c>
      <c r="BL26" s="118">
        <f>(ULB_Data[[#This Row],[Cert.- obtained SS2022]]-ULB_Data[[#This Row],[NA cert 2022]])/ULB_Data[[#This Row],[NA cert 2022]]</f>
        <v>0.69491525423728817</v>
      </c>
      <c r="BM26" s="118">
        <f>(ULB_Data[[#This Row],[Cert.- obtained SS2020]]-ULB_Data[[#This Row],[SA Cert 2020]])/ULB_Data[[#This Row],[SA Cert 2020]]</f>
        <v>-0.2875632287634472</v>
      </c>
      <c r="BN26" s="118">
        <f>(ULB_Data[[#This Row],[Cert.- obtained SS2021]]-ULB_Data[[#This Row],[SA cert 2021]])/ULB_Data[[#This Row],[SA cert 2021]]</f>
        <v>-4.3428352783623579E-2</v>
      </c>
      <c r="BO26" s="118">
        <f>(ULB_Data[[#This Row],[Cert.- obtained SS2022]]-ULB_Data[[#This Row],[SA cert 2022]])/ULB_Data[[#This Row],[SA cert 2022]]</f>
        <v>-4.7619047619047616E-2</v>
      </c>
      <c r="BP26" s="118">
        <f>(ULB_Data[[#This Row],[Cert.- obtained SS2020]]-ULB_Data[[#This Row],[SA cert cat 2020]])/ULB_Data[[#This Row],[SA cert cat 2020]]</f>
        <v>-0.30818190203855733</v>
      </c>
      <c r="BQ26" s="118">
        <f>(ULB_Data[[#This Row],[Cert.- obtained SS2021]]-ULB_Data[[#This Row],[SA cert cat 2021]])/ULB_Data[[#This Row],[SA cert cat 2021]]</f>
        <v>-0.12280701754385964</v>
      </c>
      <c r="BR26" s="118">
        <f>(ULB_Data[[#This Row],[Cert.- obtained SS2022]]-ULB_Data[[#This Row],[SA cert cat 2022]])/ULB_Data[[#This Row],[SA cert cat 2022]]</f>
        <v>-0.12280701754385964</v>
      </c>
      <c r="BS26" s="118">
        <f>(ULB_Data[[#This Row],[Cert.- obtained SS2021]]-ULB_Data[[#This Row],[SA cert cat t.10 2021]])/ULB_Data[[#This Row],[SA cert cat t.10 2021]]</f>
        <v>-0.54545454545454541</v>
      </c>
      <c r="BT26" s="118">
        <f>(ULB_Data[[#This Row],[Cert.- obtained SS2022]]-ULB_Data[[#This Row],[SA cert cat t.10 2022]])/ULB_Data[[#This Row],[SA cert cat t.10 2022]]</f>
        <v>-0.54545454545454541</v>
      </c>
      <c r="BU26" s="122">
        <v>855.72</v>
      </c>
      <c r="BV26" s="122">
        <v>860.25</v>
      </c>
      <c r="BW26" s="122">
        <v>865</v>
      </c>
      <c r="BX26" s="122">
        <v>1100</v>
      </c>
      <c r="BY26" s="122">
        <v>1147.0899999999999</v>
      </c>
      <c r="BZ26" s="122">
        <v>1150</v>
      </c>
      <c r="CA26" s="122">
        <v>1114.93</v>
      </c>
      <c r="CB26" s="122">
        <v>1184.79</v>
      </c>
      <c r="CC26" s="122">
        <v>1184.79</v>
      </c>
      <c r="CD26" s="122">
        <v>1531.86</v>
      </c>
      <c r="CE26" s="122">
        <v>1531.86</v>
      </c>
      <c r="CF26" s="118">
        <f>(ULB_Data[[#This Row],[CP- obtained SS2020]]-ULB_Data[[#This Row],[NA CV 2020]])/ULB_Data[[#This Row],[NA CV 2020]]</f>
        <v>0.28415836956013657</v>
      </c>
      <c r="CG26" s="118">
        <f>(ULB_Data[[#This Row],[CV- obtained SS2021]]-ULB_Data[[#This Row],[NA CV 2021]])/ULB_Data[[#This Row],[NA CV 2021]]</f>
        <v>0.49296134844521933</v>
      </c>
      <c r="CH26" s="118">
        <f>(ULB_Data[[#This Row],[CV- obtained SS2022]]-ULB_Data[[#This Row],[NA CV 2022]])/ULB_Data[[#This Row],[NA CV 2022]]</f>
        <v>0.48476300578034676</v>
      </c>
      <c r="CI26" s="118">
        <f>(ULB_Data[[#This Row],[CP- obtained SS2020]]-ULB_Data[[#This Row],[SA CV 2020]])/ULB_Data[[#This Row],[SA CV 2020]]</f>
        <v>-1.0181818181817189E-3</v>
      </c>
      <c r="CJ26" s="118">
        <f>(ULB_Data[[#This Row],[CV- obtained SS2021]]-ULB_Data[[#This Row],[SA CV 2021]])/ULB_Data[[#This Row],[SA CV 2021]]</f>
        <v>0.11963315868850746</v>
      </c>
      <c r="CK26" s="118">
        <f>(ULB_Data[[#This Row],[CV- obtained SS2022]]-ULB_Data[[#This Row],[SA CV 2022]])/ULB_Data[[#This Row],[SA CV 2022]]</f>
        <v>0.11679999999999995</v>
      </c>
      <c r="CL26" s="118">
        <f>(ULB_Data[[#This Row],[CP- obtained SS2020]]-ULB_Data[[#This Row],[SA CV  cat 2020]])/ULB_Data[[#This Row],[SA CV  cat 2020]]</f>
        <v>-1.439552258886204E-2</v>
      </c>
      <c r="CM26" s="118">
        <f>(ULB_Data[[#This Row],[CV- obtained SS2021]]-ULB_Data[[#This Row],[SA CV cat 2021]])/ULB_Data[[#This Row],[SA CV cat 2021]]</f>
        <v>8.4006448400138406E-2</v>
      </c>
      <c r="CN26" s="118">
        <f>(ULB_Data[[#This Row],[CV- obtained SS2022]]-ULB_Data[[#This Row],[SA CV cat 2022]])/ULB_Data[[#This Row],[SA CV cat 2022]]</f>
        <v>8.4006448400138406E-2</v>
      </c>
      <c r="CO26" s="118">
        <f>(ULB_Data[[#This Row],[CV- obtained SS2021]]-ULB_Data[[#This Row],[SA CV cat t.10 2021]])/ULB_Data[[#This Row],[SA CV cat t.10 2021]]</f>
        <v>-0.16159440157716762</v>
      </c>
      <c r="CP26" s="118">
        <f>(ULB_Data[[#This Row],[CV- obtained SS2022]]-ULB_Data[[#This Row],[SA CV cat t.10 2022]])/ULB_Data[[#This Row],[SA CV cat t.10 2022]]</f>
        <v>-0.16159440157716762</v>
      </c>
      <c r="CQ26" s="60">
        <v>78</v>
      </c>
      <c r="CR26" s="60">
        <v>55</v>
      </c>
      <c r="CS26" s="28">
        <v>78</v>
      </c>
      <c r="CT26" s="28">
        <v>61</v>
      </c>
      <c r="CU26" s="28">
        <v>78</v>
      </c>
      <c r="CV26" s="28">
        <v>61</v>
      </c>
      <c r="CW26" s="28" t="s">
        <v>414</v>
      </c>
      <c r="CX26" s="28" t="s">
        <v>414</v>
      </c>
      <c r="CY26" s="28" t="s">
        <v>414</v>
      </c>
      <c r="CZ26" s="28" t="s">
        <v>405</v>
      </c>
      <c r="DA26" s="28" t="s">
        <v>408</v>
      </c>
      <c r="DB26" s="28" t="s">
        <v>408</v>
      </c>
      <c r="DC26" s="22">
        <v>765.28</v>
      </c>
      <c r="DD26" s="22">
        <v>1500</v>
      </c>
      <c r="DE26" s="66">
        <v>51.02</v>
      </c>
      <c r="DF26" s="22">
        <v>300</v>
      </c>
      <c r="DG26" s="22">
        <v>1500</v>
      </c>
      <c r="DH26" s="66">
        <v>20</v>
      </c>
      <c r="DI26" s="22">
        <v>1066.3</v>
      </c>
      <c r="DJ26" s="22">
        <v>1500</v>
      </c>
      <c r="DK26" s="66">
        <v>71.09</v>
      </c>
      <c r="DL26" s="22">
        <v>1098.8800000000001</v>
      </c>
      <c r="DM26" s="22">
        <v>1500</v>
      </c>
      <c r="DN26" s="66">
        <v>73.260000000000005</v>
      </c>
      <c r="DO26" s="22">
        <v>3230.46</v>
      </c>
      <c r="DP26" s="22">
        <v>6000</v>
      </c>
      <c r="DQ26" s="66">
        <v>53.84</v>
      </c>
      <c r="DR26" s="72">
        <v>1449.2</v>
      </c>
      <c r="DS26" s="67">
        <v>2400</v>
      </c>
      <c r="DT26" s="159">
        <f>ULB_Data[[#This Row],[SLP- obtained SS2021]]/ULB_Data[[#This Row],[SLP-max. marks SS2021]]</f>
        <v>0.60383333333333333</v>
      </c>
      <c r="DU26" s="159">
        <f>ULB_Data[[#This Row],[SLP- obtained SS2021]]/ULB_Data[[#This Row],[Total score (obtained) SS2021]]</f>
        <v>0.44817892519939506</v>
      </c>
      <c r="DV26" s="72">
        <v>1449.2</v>
      </c>
      <c r="DW26" s="66">
        <v>2400</v>
      </c>
      <c r="DX26" s="159">
        <f>ULB_Data[[#This Row],[SLP- obtained SS2022]]/ULB_Data[[#This Row],[SLP-max. marks SS2022]]</f>
        <v>0.60383333333333333</v>
      </c>
      <c r="DY26" s="159">
        <f>ULB_Data[[#This Row],[SLP- obtained SS2022]]/ULB_Data[[#This Row],[Total score (obtained) SS2022]]</f>
        <v>0.44817892519939506</v>
      </c>
      <c r="DZ26" s="72">
        <v>1284.32</v>
      </c>
      <c r="EA26" s="67">
        <v>1800</v>
      </c>
      <c r="EB26" s="159">
        <f>ULB_Data[[#This Row],[CV- obtained SS2021]]/ULB_Data[[#This Row],[CV-max. marks SS2021]]</f>
        <v>0.7135111111111111</v>
      </c>
      <c r="EC26" s="159">
        <f>ULB_Data[[#This Row],[CV- obtained SS2021]]/ULB_Data[[#This Row],[Total score (obtained) SS2021]]</f>
        <v>0.39718821226337775</v>
      </c>
      <c r="ED26" s="72">
        <v>1284.32</v>
      </c>
      <c r="EE26" s="66">
        <v>1800</v>
      </c>
      <c r="EF26" s="159">
        <f>ULB_Data[[#This Row],[CV- obtained SS2022]]/ULB_Data[[#This Row],[CV-max. marks SS2022]]</f>
        <v>0.7135111111111111</v>
      </c>
      <c r="EG26" s="159">
        <f>ULB_Data[[#This Row],[CV- obtained SS2022]]/ULB_Data[[#This Row],[Total score (obtained) SS2022]]</f>
        <v>0.39718821226337775</v>
      </c>
      <c r="EH26" s="72">
        <v>500</v>
      </c>
      <c r="EI26" s="67">
        <v>1800</v>
      </c>
      <c r="EJ26" s="159">
        <f>ULB_Data[[#This Row],[Cert.- obtained SS2021]]/ULB_Data[[#This Row],[Cert.-max. marks SS2021]]</f>
        <v>0.27777777777777779</v>
      </c>
      <c r="EK26" s="159">
        <f>ULB_Data[[#This Row],[Cert.- obtained SS2021]]/ULB_Data[[#This Row],[Total score (obtained) SS2021]]</f>
        <v>0.15462976994182828</v>
      </c>
      <c r="EL26" s="72">
        <v>500</v>
      </c>
      <c r="EM26" s="66">
        <v>1800</v>
      </c>
      <c r="EN26" s="159">
        <f>ULB_Data[[#This Row],[Cert.- obtained SS2022]]/ULB_Data[[#This Row],[Cert.-max. marks SS2022]]</f>
        <v>0.27777777777777779</v>
      </c>
      <c r="EO26" s="159">
        <f>ULB_Data[[#This Row],[Cert.- obtained SS2022]]/ULB_Data[[#This Row],[Total score (obtained) SS2022]]</f>
        <v>0.15462976994182828</v>
      </c>
      <c r="EP26" s="73">
        <v>3233.53</v>
      </c>
      <c r="EQ26" s="26">
        <v>6000</v>
      </c>
      <c r="ER26" s="66">
        <v>53.89</v>
      </c>
      <c r="ES26" s="73">
        <v>3233.53</v>
      </c>
      <c r="ET26" s="66">
        <v>6000</v>
      </c>
      <c r="EU26" s="128">
        <f>(ULB_Data[[#This Row],[Total score (obtained) SS2022]]/ULB_Data[[#This Row],[Total score (max) SS2022]])*100</f>
        <v>53.892166666666675</v>
      </c>
      <c r="EV26" s="26">
        <v>1065.28</v>
      </c>
      <c r="EW26" s="26">
        <v>3000</v>
      </c>
      <c r="EX26" s="66">
        <v>35.51</v>
      </c>
      <c r="EY26" s="26">
        <v>1949.2</v>
      </c>
      <c r="EZ26" s="26">
        <v>4200</v>
      </c>
      <c r="FA26" s="100">
        <v>46.41</v>
      </c>
      <c r="FB26" s="26">
        <v>1949.2</v>
      </c>
      <c r="FC26" s="138">
        <v>4200</v>
      </c>
      <c r="FD26" s="140">
        <f>(ULB_Data[[#This Row],[SLP + Cert. (obtained) SS2022]]/ULB_Data[[#This Row],[SLP + Cert. (max.) SS2022]])*100</f>
        <v>46.409523809523812</v>
      </c>
    </row>
    <row r="27" spans="1:160" ht="29.25" thickBot="1">
      <c r="A27" s="104">
        <v>26</v>
      </c>
      <c r="B27" s="65" t="s">
        <v>291</v>
      </c>
      <c r="C27" s="65" t="s">
        <v>376</v>
      </c>
      <c r="D27" s="65" t="s">
        <v>93</v>
      </c>
      <c r="E27" s="25">
        <v>28276</v>
      </c>
      <c r="F27" s="28" t="s">
        <v>412</v>
      </c>
      <c r="G27" s="28">
        <v>2214</v>
      </c>
      <c r="H27" s="28">
        <v>2072</v>
      </c>
      <c r="I27" s="28">
        <v>2072</v>
      </c>
      <c r="J27" s="28">
        <v>3325</v>
      </c>
      <c r="K27" s="28">
        <v>3178</v>
      </c>
      <c r="L27" s="28">
        <v>3178</v>
      </c>
      <c r="M27" s="28">
        <v>3400</v>
      </c>
      <c r="N27" s="28">
        <v>3298.6</v>
      </c>
      <c r="O27" s="28">
        <v>3298.6</v>
      </c>
      <c r="P27" s="28">
        <v>4601.3999999999996</v>
      </c>
      <c r="Q27" s="28">
        <v>4601.3999999999996</v>
      </c>
      <c r="R27" s="118">
        <f>(ULB_Data[[#This Row],[Total score (obtained) SS2020]]-ULB_Data[[#This Row],[NA 2020]])/ULB_Data[[#This Row],[NA 2020]]</f>
        <v>0.42849593495934962</v>
      </c>
      <c r="S27" s="118">
        <f>(ULB_Data[[#This Row],[Total score (obtained) SS2021]]-ULB_Data[[#This Row],[NA 2021]])/ULB_Data[[#This Row],[NA 2021]]</f>
        <v>0.24331081081081074</v>
      </c>
      <c r="T27" s="118">
        <f>(ULB_Data[[#This Row],[Total score (obtained) SS2022]]-ULB_Data[[#This Row],[NA 2022]])/ULB_Data[[#This Row],[NA 2022]]</f>
        <v>0.24331081081081074</v>
      </c>
      <c r="U27" s="118">
        <f>(ULB_Data[[#This Row],[Total score (obtained) SS2020]]-ULB_Data[[#This Row],[SA 2020]])/ULB_Data[[#This Row],[SA 2020]]</f>
        <v>-4.8815037593984943E-2</v>
      </c>
      <c r="V27" s="118">
        <f>(ULB_Data[[#This Row],[Total score (obtained) SS2021]]-ULB_Data[[#This Row],[SA 2021]])/ULB_Data[[#This Row],[SA 2021]]</f>
        <v>-0.18938325991189431</v>
      </c>
      <c r="W27" s="118">
        <f>(ULB_Data[[#This Row],[Total score (obtained) SS2022]]-ULB_Data[[#This Row],[SA 2022]])/ULB_Data[[#This Row],[SA 2022]]</f>
        <v>-0.18938325991189431</v>
      </c>
      <c r="X27" s="118">
        <f>(ULB_Data[[#This Row],[Total score (obtained) SS2020]]-ULB_Data[[#This Row],[SA Cat 2020]])/ULB_Data[[#This Row],[SA Cat 2020]]</f>
        <v>-6.9797058823529393E-2</v>
      </c>
      <c r="Y27" s="118">
        <f>(ULB_Data[[#This Row],[Total score (obtained) SS2021]]-ULB_Data[[#This Row],[SA Cat 2021]])/ULB_Data[[#This Row],[SA Cat 2021]]</f>
        <v>-0.21902019038379922</v>
      </c>
      <c r="Z27" s="118">
        <f>(ULB_Data[[#This Row],[Total score (obtained) SS2022]]-ULB_Data[[#This Row],[SA Cat 2022]])/ULB_Data[[#This Row],[SA Cat 2022]]</f>
        <v>-0.21902019038379922</v>
      </c>
      <c r="AA27" s="118">
        <f>(ULB_Data[[#This Row],[Total score (obtained) SS2021]]-ULB_Data[[#This Row],[SA Cat t.10 2021]])/ULB_Data[[#This Row],[SA Cat t.10 2021]]</f>
        <v>-0.44013995740426826</v>
      </c>
      <c r="AB27" s="118">
        <f>(ULB_Data[[#This Row],[Total score (obtained) SS2022]]-ULB_Data[[#This Row],[SA Cat t.10 2022]])/ULB_Data[[#This Row],[SA Cat t.10 2022]]</f>
        <v>-0.44013995740426826</v>
      </c>
      <c r="AC27" s="122">
        <v>306.24</v>
      </c>
      <c r="AD27" s="122">
        <v>913.6</v>
      </c>
      <c r="AE27" s="122">
        <v>915</v>
      </c>
      <c r="AF27" s="122">
        <v>706.64</v>
      </c>
      <c r="AG27" s="122">
        <v>1509.3</v>
      </c>
      <c r="AH27" s="122">
        <v>1509.3</v>
      </c>
      <c r="AI27" s="122">
        <v>737.03</v>
      </c>
      <c r="AJ27" s="122">
        <v>1543.8</v>
      </c>
      <c r="AK27" s="122">
        <v>1543.8</v>
      </c>
      <c r="AL27" s="122">
        <v>2033.9</v>
      </c>
      <c r="AM27" s="122">
        <v>2033.9</v>
      </c>
      <c r="AN27" s="118">
        <f>(ULB_Data[[#This Row],[SLP- obtained SS2020]]-ULB_Data[[#This Row],[SLP NA 2020]])/ULB_Data[[#This Row],[SLP NA 2020]]</f>
        <v>1.3562565308254964</v>
      </c>
      <c r="AO27" s="118">
        <f>(ULB_Data[[#This Row],[SLP- obtained SS2021]]-ULB_Data[[#This Row],[SLP NA 2021]])/ULB_Data[[#This Row],[SLP NA 2021]]</f>
        <v>0.3034369527145358</v>
      </c>
      <c r="AP27" s="118">
        <f>(ULB_Data[[#This Row],[SLP- obtained SS2022]]-ULB_Data[[#This Row],[SLP NA 2022]])/ULB_Data[[#This Row],[SLP NA 2022]]</f>
        <v>0.30144262295081958</v>
      </c>
      <c r="AQ27" s="118">
        <f>(ULB_Data[[#This Row],[SLP- obtained SS2020]]-ULB_Data[[#This Row],[SLP SA 2020]])/ULB_Data[[#This Row],[SLP SA 2020]]</f>
        <v>2.1142307256877695E-2</v>
      </c>
      <c r="AR27" s="118">
        <f>(ULB_Data[[#This Row],[SLP- obtained SS2021]]-ULB_Data[[#This Row],[SLP SA 2021]])/ULB_Data[[#This Row],[SLP SA 2021]]</f>
        <v>-0.21101172729079706</v>
      </c>
      <c r="AS27" s="118">
        <f>(ULB_Data[[#This Row],[SLP- obtained SS2022]]-ULB_Data[[#This Row],[SLP SA 2022]])/ULB_Data[[#This Row],[SLP SA 2022]]</f>
        <v>-0.21101172729079706</v>
      </c>
      <c r="AT27" s="118">
        <f>(ULB_Data[[#This Row],[SLP- obtained SS2020]]-ULB_Data[[#This Row],[SLP SA cat 2020]])/ULB_Data[[#This Row],[SLP SA cat 2020]]</f>
        <v>-2.0962511702372948E-2</v>
      </c>
      <c r="AU27" s="118">
        <f>(ULB_Data[[#This Row],[SLP- obtained SS2021]]-ULB_Data[[#This Row],[SLP SA cat 2021]])/ULB_Data[[#This Row],[SLP SA cat 2021]]</f>
        <v>-0.22864360668480374</v>
      </c>
      <c r="AV27" s="118">
        <f>(ULB_Data[[#This Row],[SLP- obtained SS2022]]-ULB_Data[[#This Row],[SLP SA cat 2022]])/ULB_Data[[#This Row],[SLP SA cat 2022]]</f>
        <v>-0.22864360668480374</v>
      </c>
      <c r="AW27" s="118">
        <f>(ULB_Data[[#This Row],[SLP- obtained SS2021]]-ULB_Data[[#This Row],[SLP SA cat t.10 2021]])/ULB_Data[[#This Row],[SLP SA cat t.10 2021]]</f>
        <v>-0.41451398790501015</v>
      </c>
      <c r="AX27" s="118">
        <f>(ULB_Data[[#This Row],[SLP- obtained SS2022]]-ULB_Data[[#This Row],[SLP SA cat t.10 2022]])/ULB_Data[[#This Row],[SLP SA cat t.10 2022]]</f>
        <v>-0.41451398790501015</v>
      </c>
      <c r="AY27" s="122">
        <v>232.44</v>
      </c>
      <c r="AZ27" s="122">
        <v>298.10000000000002</v>
      </c>
      <c r="BA27" s="122">
        <v>295</v>
      </c>
      <c r="BB27" s="122">
        <v>421.09</v>
      </c>
      <c r="BC27" s="122">
        <v>522.70000000000005</v>
      </c>
      <c r="BD27" s="122">
        <v>525</v>
      </c>
      <c r="BE27" s="122">
        <v>433.64</v>
      </c>
      <c r="BF27" s="122">
        <v>570</v>
      </c>
      <c r="BG27" s="122">
        <v>570</v>
      </c>
      <c r="BH27" s="122">
        <v>1100</v>
      </c>
      <c r="BI27" s="122">
        <v>1100</v>
      </c>
      <c r="BJ27" s="118">
        <f>(ULB_Data[[#This Row],[Cert.- obtained SS2020]]-ULB_Data[[#This Row],[NA cert 2020]])/ULB_Data[[#This Row],[NA cert 2020]]</f>
        <v>0.29065565307176044</v>
      </c>
      <c r="BK27" s="118">
        <f>(ULB_Data[[#This Row],[Cert.- obtained SS2021]]-ULB_Data[[#This Row],[NA cert 2021]])/ULB_Data[[#This Row],[NA cert 2021]]</f>
        <v>6.3737001006372931E-3</v>
      </c>
      <c r="BL27" s="118">
        <f>(ULB_Data[[#This Row],[Cert.- obtained SS2022]]-ULB_Data[[#This Row],[NA cert 2022]])/ULB_Data[[#This Row],[NA cert 2022]]</f>
        <v>1.6949152542372881E-2</v>
      </c>
      <c r="BM27" s="118">
        <f>(ULB_Data[[#This Row],[Cert.- obtained SS2020]]-ULB_Data[[#This Row],[SA Cert 2020]])/ULB_Data[[#This Row],[SA Cert 2020]]</f>
        <v>-0.2875632287634472</v>
      </c>
      <c r="BN27" s="118">
        <f>(ULB_Data[[#This Row],[Cert.- obtained SS2021]]-ULB_Data[[#This Row],[SA cert 2021]])/ULB_Data[[#This Row],[SA cert 2021]]</f>
        <v>-0.42605701167017412</v>
      </c>
      <c r="BO27" s="118">
        <f>(ULB_Data[[#This Row],[Cert.- obtained SS2022]]-ULB_Data[[#This Row],[SA cert 2022]])/ULB_Data[[#This Row],[SA cert 2022]]</f>
        <v>-0.42857142857142855</v>
      </c>
      <c r="BP27" s="118">
        <f>(ULB_Data[[#This Row],[Cert.- obtained SS2020]]-ULB_Data[[#This Row],[SA cert cat 2020]])/ULB_Data[[#This Row],[SA cert cat 2020]]</f>
        <v>-0.30818190203855733</v>
      </c>
      <c r="BQ27" s="118">
        <f>(ULB_Data[[#This Row],[Cert.- obtained SS2021]]-ULB_Data[[#This Row],[SA cert cat 2021]])/ULB_Data[[#This Row],[SA cert cat 2021]]</f>
        <v>-0.47368421052631576</v>
      </c>
      <c r="BR27" s="118">
        <f>(ULB_Data[[#This Row],[Cert.- obtained SS2022]]-ULB_Data[[#This Row],[SA cert cat 2022]])/ULB_Data[[#This Row],[SA cert cat 2022]]</f>
        <v>-0.47368421052631576</v>
      </c>
      <c r="BS27" s="118">
        <f>(ULB_Data[[#This Row],[Cert.- obtained SS2021]]-ULB_Data[[#This Row],[SA cert cat t.10 2021]])/ULB_Data[[#This Row],[SA cert cat t.10 2021]]</f>
        <v>-0.72727272727272729</v>
      </c>
      <c r="BT27" s="118">
        <f>(ULB_Data[[#This Row],[Cert.- obtained SS2022]]-ULB_Data[[#This Row],[SA cert cat t.10 2022]])/ULB_Data[[#This Row],[SA cert cat t.10 2022]]</f>
        <v>-0.72727272727272729</v>
      </c>
      <c r="BU27" s="122">
        <v>855.72</v>
      </c>
      <c r="BV27" s="122">
        <v>860.25</v>
      </c>
      <c r="BW27" s="122">
        <v>865</v>
      </c>
      <c r="BX27" s="122">
        <v>1100</v>
      </c>
      <c r="BY27" s="122">
        <v>1147.0899999999999</v>
      </c>
      <c r="BZ27" s="122">
        <v>1150</v>
      </c>
      <c r="CA27" s="122">
        <v>1114.93</v>
      </c>
      <c r="CB27" s="122">
        <v>1184.79</v>
      </c>
      <c r="CC27" s="122">
        <v>1184.79</v>
      </c>
      <c r="CD27" s="122">
        <v>1531.86</v>
      </c>
      <c r="CE27" s="122">
        <v>1531.86</v>
      </c>
      <c r="CF27" s="118">
        <f>(ULB_Data[[#This Row],[CP- obtained SS2020]]-ULB_Data[[#This Row],[NA CV 2020]])/ULB_Data[[#This Row],[NA CV 2020]]</f>
        <v>0.16837283223484309</v>
      </c>
      <c r="CG27" s="118">
        <f>(ULB_Data[[#This Row],[CV- obtained SS2021]]-ULB_Data[[#This Row],[NA CV 2021]])/ULB_Data[[#This Row],[NA CV 2021]]</f>
        <v>0.26162162162162156</v>
      </c>
      <c r="CH27" s="118">
        <f>(ULB_Data[[#This Row],[CV- obtained SS2022]]-ULB_Data[[#This Row],[NA CV 2022]])/ULB_Data[[#This Row],[NA CV 2022]]</f>
        <v>0.25469364161849706</v>
      </c>
      <c r="CI27" s="118">
        <f>(ULB_Data[[#This Row],[CP- obtained SS2020]]-ULB_Data[[#This Row],[SA CV 2020]])/ULB_Data[[#This Row],[SA CV 2020]]</f>
        <v>-9.1090909090909139E-2</v>
      </c>
      <c r="CJ27" s="118">
        <f>(ULB_Data[[#This Row],[CV- obtained SS2021]]-ULB_Data[[#This Row],[SA CV 2021]])/ULB_Data[[#This Row],[SA CV 2021]]</f>
        <v>-5.3858023346032111E-2</v>
      </c>
      <c r="CK27" s="118">
        <f>(ULB_Data[[#This Row],[CV- obtained SS2022]]-ULB_Data[[#This Row],[SA CV 2022]])/ULB_Data[[#This Row],[SA CV 2022]]</f>
        <v>-5.6252173913043525E-2</v>
      </c>
      <c r="CL27" s="118">
        <f>(ULB_Data[[#This Row],[CP- obtained SS2020]]-ULB_Data[[#This Row],[SA CV  cat 2020]])/ULB_Data[[#This Row],[SA CV  cat 2020]]</f>
        <v>-0.10326208820284691</v>
      </c>
      <c r="CM27" s="118">
        <f>(ULB_Data[[#This Row],[CV- obtained SS2021]]-ULB_Data[[#This Row],[SA CV cat 2021]])/ULB_Data[[#This Row],[SA CV cat 2021]]</f>
        <v>-8.3964246828551914E-2</v>
      </c>
      <c r="CN27" s="118">
        <f>(ULB_Data[[#This Row],[CV- obtained SS2022]]-ULB_Data[[#This Row],[SA CV cat 2022]])/ULB_Data[[#This Row],[SA CV cat 2022]]</f>
        <v>-8.3964246828551914E-2</v>
      </c>
      <c r="CO27" s="118">
        <f>(ULB_Data[[#This Row],[CV- obtained SS2021]]-ULB_Data[[#This Row],[SA CV cat t.10 2021]])/ULB_Data[[#This Row],[SA CV cat t.10 2021]]</f>
        <v>-0.29150836238298539</v>
      </c>
      <c r="CP27" s="118">
        <f>(ULB_Data[[#This Row],[CV- obtained SS2022]]-ULB_Data[[#This Row],[SA CV cat t.10 2022]])/ULB_Data[[#This Row],[SA CV cat t.10 2022]]</f>
        <v>-0.29150836238298539</v>
      </c>
      <c r="CQ27" s="60">
        <v>85</v>
      </c>
      <c r="CR27" s="60">
        <v>62</v>
      </c>
      <c r="CS27" s="28">
        <v>176</v>
      </c>
      <c r="CT27" s="27">
        <v>92</v>
      </c>
      <c r="CU27" s="28">
        <v>176</v>
      </c>
      <c r="CV27" s="27">
        <v>92</v>
      </c>
      <c r="CW27" s="28" t="s">
        <v>414</v>
      </c>
      <c r="CX27" s="28" t="s">
        <v>414</v>
      </c>
      <c r="CY27" s="28" t="s">
        <v>414</v>
      </c>
      <c r="CZ27" s="28" t="s">
        <v>405</v>
      </c>
      <c r="DA27" s="28" t="s">
        <v>405</v>
      </c>
      <c r="DB27" s="28" t="s">
        <v>405</v>
      </c>
      <c r="DC27" s="22">
        <v>721.58</v>
      </c>
      <c r="DD27" s="22">
        <v>1500</v>
      </c>
      <c r="DE27" s="66">
        <v>48.11</v>
      </c>
      <c r="DF27" s="22">
        <v>300</v>
      </c>
      <c r="DG27" s="22">
        <v>1500</v>
      </c>
      <c r="DH27" s="66">
        <v>20</v>
      </c>
      <c r="DI27" s="22">
        <v>1141.3</v>
      </c>
      <c r="DJ27" s="22">
        <v>1500</v>
      </c>
      <c r="DK27" s="66">
        <v>76.09</v>
      </c>
      <c r="DL27" s="22">
        <v>999.8</v>
      </c>
      <c r="DM27" s="22">
        <v>1500</v>
      </c>
      <c r="DN27" s="66">
        <v>66.650000000000006</v>
      </c>
      <c r="DO27" s="22">
        <v>3162.69</v>
      </c>
      <c r="DP27" s="22">
        <v>6000</v>
      </c>
      <c r="DQ27" s="66">
        <v>52.71</v>
      </c>
      <c r="DR27" s="67">
        <v>1190.82</v>
      </c>
      <c r="DS27" s="67">
        <v>2400</v>
      </c>
      <c r="DT27" s="159">
        <f>ULB_Data[[#This Row],[SLP- obtained SS2021]]/ULB_Data[[#This Row],[SLP-max. marks SS2021]]</f>
        <v>0.49617499999999998</v>
      </c>
      <c r="DU27" s="159">
        <f>ULB_Data[[#This Row],[SLP- obtained SS2021]]/ULB_Data[[#This Row],[Total score (obtained) SS2021]]</f>
        <v>0.4622497224529723</v>
      </c>
      <c r="DV27" s="67">
        <v>1190.82</v>
      </c>
      <c r="DW27" s="66">
        <v>2400</v>
      </c>
      <c r="DX27" s="159">
        <f>ULB_Data[[#This Row],[SLP- obtained SS2022]]/ULB_Data[[#This Row],[SLP-max. marks SS2022]]</f>
        <v>0.49617499999999998</v>
      </c>
      <c r="DY27" s="159">
        <f>ULB_Data[[#This Row],[SLP- obtained SS2022]]/ULB_Data[[#This Row],[Total score (obtained) SS2022]]</f>
        <v>0.4622497224529723</v>
      </c>
      <c r="DZ27" s="67">
        <v>1085.31</v>
      </c>
      <c r="EA27" s="67">
        <v>1800</v>
      </c>
      <c r="EB27" s="159">
        <f>ULB_Data[[#This Row],[CV- obtained SS2021]]/ULB_Data[[#This Row],[CV-max. marks SS2021]]</f>
        <v>0.60294999999999999</v>
      </c>
      <c r="EC27" s="159">
        <f>ULB_Data[[#This Row],[CV- obtained SS2021]]/ULB_Data[[#This Row],[Total score (obtained) SS2021]]</f>
        <v>0.4212930974248294</v>
      </c>
      <c r="ED27" s="67">
        <v>1085.31</v>
      </c>
      <c r="EE27" s="66">
        <v>1800</v>
      </c>
      <c r="EF27" s="159">
        <f>ULB_Data[[#This Row],[CV- obtained SS2022]]/ULB_Data[[#This Row],[CV-max. marks SS2022]]</f>
        <v>0.60294999999999999</v>
      </c>
      <c r="EG27" s="159">
        <f>ULB_Data[[#This Row],[CV- obtained SS2022]]/ULB_Data[[#This Row],[Total score (obtained) SS2022]]</f>
        <v>0.4212930974248294</v>
      </c>
      <c r="EH27" s="67">
        <v>300</v>
      </c>
      <c r="EI27" s="67">
        <v>1800</v>
      </c>
      <c r="EJ27" s="159">
        <f>ULB_Data[[#This Row],[Cert.- obtained SS2021]]/ULB_Data[[#This Row],[Cert.-max. marks SS2021]]</f>
        <v>0.16666666666666666</v>
      </c>
      <c r="EK27" s="159">
        <f>ULB_Data[[#This Row],[Cert.- obtained SS2021]]/ULB_Data[[#This Row],[Total score (obtained) SS2021]]</f>
        <v>0.11645329834558682</v>
      </c>
      <c r="EL27" s="67">
        <v>300</v>
      </c>
      <c r="EM27" s="66">
        <v>1800</v>
      </c>
      <c r="EN27" s="159">
        <f>ULB_Data[[#This Row],[Cert.- obtained SS2022]]/ULB_Data[[#This Row],[Cert.-max. marks SS2022]]</f>
        <v>0.16666666666666666</v>
      </c>
      <c r="EO27" s="159">
        <f>ULB_Data[[#This Row],[Cert.- obtained SS2022]]/ULB_Data[[#This Row],[Total score (obtained) SS2022]]</f>
        <v>0.11645329834558682</v>
      </c>
      <c r="EP27" s="68">
        <v>2576.14</v>
      </c>
      <c r="EQ27" s="26">
        <v>6000</v>
      </c>
      <c r="ER27" s="66">
        <v>42.94</v>
      </c>
      <c r="ES27" s="68">
        <v>2576.14</v>
      </c>
      <c r="ET27" s="66">
        <v>6000</v>
      </c>
      <c r="EU27" s="128">
        <f>(ULB_Data[[#This Row],[Total score (obtained) SS2022]]/ULB_Data[[#This Row],[Total score (max) SS2022]])*100</f>
        <v>42.93566666666667</v>
      </c>
      <c r="EV27" s="26">
        <v>1021.58</v>
      </c>
      <c r="EW27" s="26">
        <v>3000</v>
      </c>
      <c r="EX27" s="66">
        <v>34.049999999999997</v>
      </c>
      <c r="EY27" s="26">
        <v>1490.82</v>
      </c>
      <c r="EZ27" s="26">
        <v>4200</v>
      </c>
      <c r="FA27" s="100">
        <v>35.5</v>
      </c>
      <c r="FB27" s="26">
        <v>1490.82</v>
      </c>
      <c r="FC27" s="138">
        <v>4200</v>
      </c>
      <c r="FD27" s="140">
        <f>(ULB_Data[[#This Row],[SLP + Cert. (obtained) SS2022]]/ULB_Data[[#This Row],[SLP + Cert. (max.) SS2022]])*100</f>
        <v>35.495714285714286</v>
      </c>
    </row>
    <row r="28" spans="1:160" ht="15.75" thickBot="1">
      <c r="A28" s="104">
        <v>27</v>
      </c>
      <c r="B28" s="65" t="s">
        <v>163</v>
      </c>
      <c r="C28" s="65" t="s">
        <v>376</v>
      </c>
      <c r="D28" s="65" t="s">
        <v>93</v>
      </c>
      <c r="E28" s="25">
        <v>94191</v>
      </c>
      <c r="F28" s="28" t="s">
        <v>413</v>
      </c>
      <c r="G28" s="28">
        <v>2214</v>
      </c>
      <c r="H28" s="28">
        <v>2072</v>
      </c>
      <c r="I28" s="28">
        <v>2072</v>
      </c>
      <c r="J28" s="28">
        <v>3325</v>
      </c>
      <c r="K28" s="28">
        <v>3178</v>
      </c>
      <c r="L28" s="28">
        <v>3178</v>
      </c>
      <c r="M28" s="28">
        <v>3595.3</v>
      </c>
      <c r="N28" s="28">
        <v>3469.2</v>
      </c>
      <c r="O28" s="28">
        <v>3469.2</v>
      </c>
      <c r="P28" s="28">
        <v>4328.8</v>
      </c>
      <c r="Q28" s="28">
        <v>4328.8</v>
      </c>
      <c r="R28" s="118">
        <f>(ULB_Data[[#This Row],[Total score (obtained) SS2020]]-ULB_Data[[#This Row],[NA 2020]])/ULB_Data[[#This Row],[NA 2020]]</f>
        <v>0.76091689250225836</v>
      </c>
      <c r="S28" s="118">
        <f>(ULB_Data[[#This Row],[Total score (obtained) SS2021]]-ULB_Data[[#This Row],[NA 2021]])/ULB_Data[[#This Row],[NA 2021]]</f>
        <v>0.72048262548262554</v>
      </c>
      <c r="T28" s="118">
        <f>(ULB_Data[[#This Row],[Total score (obtained) SS2022]]-ULB_Data[[#This Row],[NA 2022]])/ULB_Data[[#This Row],[NA 2022]]</f>
        <v>0.72048262548262554</v>
      </c>
      <c r="U28" s="118">
        <f>(ULB_Data[[#This Row],[Total score (obtained) SS2020]]-ULB_Data[[#This Row],[SA 2020]])/ULB_Data[[#This Row],[SA 2020]]</f>
        <v>0.1725323308270677</v>
      </c>
      <c r="V28" s="118">
        <f>(ULB_Data[[#This Row],[Total score (obtained) SS2021]]-ULB_Data[[#This Row],[SA 2021]])/ULB_Data[[#This Row],[SA 2021]]</f>
        <v>0.12172435494021401</v>
      </c>
      <c r="W28" s="118">
        <f>(ULB_Data[[#This Row],[Total score (obtained) SS2022]]-ULB_Data[[#This Row],[SA 2022]])/ULB_Data[[#This Row],[SA 2022]]</f>
        <v>0.12172435494021401</v>
      </c>
      <c r="X28" s="118">
        <f>(ULB_Data[[#This Row],[Total score (obtained) SS2020]]-ULB_Data[[#This Row],[SA Cat 2020]])/ULB_Data[[#This Row],[SA Cat 2020]]</f>
        <v>8.4379606708758617E-2</v>
      </c>
      <c r="Y28" s="118">
        <f>(ULB_Data[[#This Row],[Total score (obtained) SS2021]]-ULB_Data[[#This Row],[SA Cat 2021]])/ULB_Data[[#This Row],[SA Cat 2021]]</f>
        <v>2.7568315461778028E-2</v>
      </c>
      <c r="Z28" s="118">
        <f>(ULB_Data[[#This Row],[Total score (obtained) SS2022]]-ULB_Data[[#This Row],[SA Cat 2022]])/ULB_Data[[#This Row],[SA Cat 2022]]</f>
        <v>2.7568315461778028E-2</v>
      </c>
      <c r="AA28" s="118">
        <f>(ULB_Data[[#This Row],[Total score (obtained) SS2021]]-ULB_Data[[#This Row],[SA Cat t.10 2021]])/ULB_Data[[#This Row],[SA Cat t.10 2021]]</f>
        <v>-0.17648309000184809</v>
      </c>
      <c r="AB28" s="118">
        <f>(ULB_Data[[#This Row],[Total score (obtained) SS2022]]-ULB_Data[[#This Row],[SA Cat t.10 2022]])/ULB_Data[[#This Row],[SA Cat t.10 2022]]</f>
        <v>-0.17648309000184809</v>
      </c>
      <c r="AC28" s="122">
        <v>306.24</v>
      </c>
      <c r="AD28" s="122">
        <v>913.6</v>
      </c>
      <c r="AE28" s="122">
        <v>915</v>
      </c>
      <c r="AF28" s="122">
        <v>706.64</v>
      </c>
      <c r="AG28" s="122">
        <v>1509.3</v>
      </c>
      <c r="AH28" s="122">
        <v>1509.3</v>
      </c>
      <c r="AI28" s="122">
        <v>829.22</v>
      </c>
      <c r="AJ28" s="122">
        <v>1623.2</v>
      </c>
      <c r="AK28" s="122">
        <v>1623.2</v>
      </c>
      <c r="AL28" s="122">
        <v>1999.6</v>
      </c>
      <c r="AM28" s="122">
        <v>1999.6</v>
      </c>
      <c r="AN28" s="118">
        <f>(ULB_Data[[#This Row],[SLP- obtained SS2020]]-ULB_Data[[#This Row],[SLP NA 2020]])/ULB_Data[[#This Row],[SLP NA 2020]]</f>
        <v>2.5001306165099271</v>
      </c>
      <c r="AO28" s="118">
        <f>(ULB_Data[[#This Row],[SLP- obtained SS2021]]-ULB_Data[[#This Row],[SLP NA 2021]])/ULB_Data[[#This Row],[SLP NA 2021]]</f>
        <v>0.93827714535901918</v>
      </c>
      <c r="AP28" s="118">
        <f>(ULB_Data[[#This Row],[SLP- obtained SS2022]]-ULB_Data[[#This Row],[SLP NA 2022]])/ULB_Data[[#This Row],[SLP NA 2022]]</f>
        <v>0.93531147540983606</v>
      </c>
      <c r="AQ28" s="118">
        <f>(ULB_Data[[#This Row],[SLP- obtained SS2020]]-ULB_Data[[#This Row],[SLP SA 2020]])/ULB_Data[[#This Row],[SLP SA 2020]]</f>
        <v>0.51686856107777668</v>
      </c>
      <c r="AR28" s="118">
        <f>(ULB_Data[[#This Row],[SLP- obtained SS2021]]-ULB_Data[[#This Row],[SLP SA 2021]])/ULB_Data[[#This Row],[SLP SA 2021]]</f>
        <v>0.17326575233551977</v>
      </c>
      <c r="AS28" s="118">
        <f>(ULB_Data[[#This Row],[SLP- obtained SS2022]]-ULB_Data[[#This Row],[SLP SA 2022]])/ULB_Data[[#This Row],[SLP SA 2022]]</f>
        <v>0.17326575233551977</v>
      </c>
      <c r="AT28" s="118">
        <f>(ULB_Data[[#This Row],[SLP- obtained SS2020]]-ULB_Data[[#This Row],[SLP SA cat 2020]])/ULB_Data[[#This Row],[SLP SA cat 2020]]</f>
        <v>0.29263645353464712</v>
      </c>
      <c r="AU28" s="118">
        <f>(ULB_Data[[#This Row],[SLP- obtained SS2021]]-ULB_Data[[#This Row],[SLP SA cat 2021]])/ULB_Data[[#This Row],[SLP SA cat 2021]]</f>
        <v>9.0937654016756964E-2</v>
      </c>
      <c r="AV28" s="118">
        <f>(ULB_Data[[#This Row],[SLP- obtained SS2022]]-ULB_Data[[#This Row],[SLP SA cat 2022]])/ULB_Data[[#This Row],[SLP SA cat 2022]]</f>
        <v>9.0937654016756964E-2</v>
      </c>
      <c r="AW28" s="118">
        <f>(ULB_Data[[#This Row],[SLP- obtained SS2021]]-ULB_Data[[#This Row],[SLP SA cat t.10 2021]])/ULB_Data[[#This Row],[SLP SA cat t.10 2021]]</f>
        <v>-0.11441788357671533</v>
      </c>
      <c r="AX28" s="118">
        <f>(ULB_Data[[#This Row],[SLP- obtained SS2022]]-ULB_Data[[#This Row],[SLP SA cat t.10 2022]])/ULB_Data[[#This Row],[SLP SA cat t.10 2022]]</f>
        <v>-0.11441788357671533</v>
      </c>
      <c r="AY28" s="122">
        <v>232.44</v>
      </c>
      <c r="AZ28" s="122">
        <v>298.10000000000002</v>
      </c>
      <c r="BA28" s="122">
        <v>295</v>
      </c>
      <c r="BB28" s="122">
        <v>421.09</v>
      </c>
      <c r="BC28" s="122">
        <v>522.70000000000005</v>
      </c>
      <c r="BD28" s="122">
        <v>525</v>
      </c>
      <c r="BE28" s="122">
        <v>448.93</v>
      </c>
      <c r="BF28" s="122">
        <v>602.08000000000004</v>
      </c>
      <c r="BG28" s="122">
        <v>602.08000000000004</v>
      </c>
      <c r="BH28" s="122">
        <v>1100</v>
      </c>
      <c r="BI28" s="122">
        <v>1100</v>
      </c>
      <c r="BJ28" s="118">
        <f>(ULB_Data[[#This Row],[Cert.- obtained SS2020]]-ULB_Data[[#This Row],[NA cert 2020]])/ULB_Data[[#This Row],[NA cert 2020]]</f>
        <v>1.1510927551196009</v>
      </c>
      <c r="BK28" s="118">
        <f>(ULB_Data[[#This Row],[Cert.- obtained SS2021]]-ULB_Data[[#This Row],[NA cert 2021]])/ULB_Data[[#This Row],[NA cert 2021]]</f>
        <v>1.3482053002348204</v>
      </c>
      <c r="BL28" s="118">
        <f>(ULB_Data[[#This Row],[Cert.- obtained SS2022]]-ULB_Data[[#This Row],[NA cert 2022]])/ULB_Data[[#This Row],[NA cert 2022]]</f>
        <v>1.3728813559322033</v>
      </c>
      <c r="BM28" s="118">
        <f>(ULB_Data[[#This Row],[Cert.- obtained SS2020]]-ULB_Data[[#This Row],[SA Cert 2020]])/ULB_Data[[#This Row],[SA Cert 2020]]</f>
        <v>0.187394618727588</v>
      </c>
      <c r="BN28" s="118">
        <f>(ULB_Data[[#This Row],[Cert.- obtained SS2021]]-ULB_Data[[#This Row],[SA cert 2021]])/ULB_Data[[#This Row],[SA cert 2021]]</f>
        <v>0.33920030610292701</v>
      </c>
      <c r="BO28" s="118">
        <f>(ULB_Data[[#This Row],[Cert.- obtained SS2022]]-ULB_Data[[#This Row],[SA cert 2022]])/ULB_Data[[#This Row],[SA cert 2022]]</f>
        <v>0.33333333333333331</v>
      </c>
      <c r="BP28" s="118">
        <f>(ULB_Data[[#This Row],[Cert.- obtained SS2020]]-ULB_Data[[#This Row],[SA cert cat 2020]])/ULB_Data[[#This Row],[SA cert cat 2020]]</f>
        <v>0.11375938342280532</v>
      </c>
      <c r="BQ28" s="118">
        <f>(ULB_Data[[#This Row],[Cert.- obtained SS2021]]-ULB_Data[[#This Row],[SA cert cat 2021]])/ULB_Data[[#This Row],[SA cert cat 2021]]</f>
        <v>0.16263619452564435</v>
      </c>
      <c r="BR28" s="118">
        <f>(ULB_Data[[#This Row],[Cert.- obtained SS2022]]-ULB_Data[[#This Row],[SA cert cat 2022]])/ULB_Data[[#This Row],[SA cert cat 2022]]</f>
        <v>0.16263619452564435</v>
      </c>
      <c r="BS28" s="118">
        <f>(ULB_Data[[#This Row],[Cert.- obtained SS2021]]-ULB_Data[[#This Row],[SA cert cat t.10 2021]])/ULB_Data[[#This Row],[SA cert cat t.10 2021]]</f>
        <v>-0.36363636363636365</v>
      </c>
      <c r="BT28" s="118">
        <f>(ULB_Data[[#This Row],[Cert.- obtained SS2022]]-ULB_Data[[#This Row],[SA cert cat t.10 2022]])/ULB_Data[[#This Row],[SA cert cat t.10 2022]]</f>
        <v>-0.36363636363636365</v>
      </c>
      <c r="BU28" s="122">
        <v>855.72</v>
      </c>
      <c r="BV28" s="122">
        <v>860.25</v>
      </c>
      <c r="BW28" s="122">
        <v>865</v>
      </c>
      <c r="BX28" s="122">
        <v>1100</v>
      </c>
      <c r="BY28" s="122">
        <v>1147.0899999999999</v>
      </c>
      <c r="BZ28" s="122">
        <v>1150</v>
      </c>
      <c r="CA28" s="122">
        <v>1163.58</v>
      </c>
      <c r="CB28" s="122">
        <v>1243.93</v>
      </c>
      <c r="CC28" s="122">
        <v>1243.93</v>
      </c>
      <c r="CD28" s="122">
        <v>1508.87</v>
      </c>
      <c r="CE28" s="122">
        <v>1508.87</v>
      </c>
      <c r="CF28" s="118">
        <f>(ULB_Data[[#This Row],[CP- obtained SS2020]]-ULB_Data[[#This Row],[NA CV 2020]])/ULB_Data[[#This Row],[NA CV 2020]]</f>
        <v>0.1971439255831347</v>
      </c>
      <c r="CG28" s="118">
        <f>(ULB_Data[[#This Row],[CV- obtained SS2021]]-ULB_Data[[#This Row],[NA CV 2021]])/ULB_Data[[#This Row],[NA CV 2021]]</f>
        <v>0.27176983435047947</v>
      </c>
      <c r="CH28" s="118">
        <f>(ULB_Data[[#This Row],[CV- obtained SS2022]]-ULB_Data[[#This Row],[NA CV 2022]])/ULB_Data[[#This Row],[NA CV 2022]]</f>
        <v>0.26478612716763</v>
      </c>
      <c r="CI28" s="118">
        <f>(ULB_Data[[#This Row],[CP- obtained SS2020]]-ULB_Data[[#This Row],[SA CV 2020]])/ULB_Data[[#This Row],[SA CV 2020]]</f>
        <v>-6.8709090909090845E-2</v>
      </c>
      <c r="CJ28" s="118">
        <f>(ULB_Data[[#This Row],[CV- obtained SS2021]]-ULB_Data[[#This Row],[SA CV 2021]])/ULB_Data[[#This Row],[SA CV 2021]]</f>
        <v>-4.624746096644549E-2</v>
      </c>
      <c r="CK28" s="118">
        <f>(ULB_Data[[#This Row],[CV- obtained SS2022]]-ULB_Data[[#This Row],[SA CV 2022]])/ULB_Data[[#This Row],[SA CV 2022]]</f>
        <v>-4.8660869565217424E-2</v>
      </c>
      <c r="CL28" s="118">
        <f>(ULB_Data[[#This Row],[CP- obtained SS2020]]-ULB_Data[[#This Row],[SA CV  cat 2020]])/ULB_Data[[#This Row],[SA CV  cat 2020]]</f>
        <v>-0.11959641795149441</v>
      </c>
      <c r="CM28" s="118">
        <f>(ULB_Data[[#This Row],[CV- obtained SS2021]]-ULB_Data[[#This Row],[SA CV cat 2021]])/ULB_Data[[#This Row],[SA CV cat 2021]]</f>
        <v>-0.12049713408310765</v>
      </c>
      <c r="CN28" s="118">
        <f>(ULB_Data[[#This Row],[CV- obtained SS2022]]-ULB_Data[[#This Row],[SA CV cat 2022]])/ULB_Data[[#This Row],[SA CV cat 2022]]</f>
        <v>-0.12049713408310765</v>
      </c>
      <c r="CO28" s="118">
        <f>(ULB_Data[[#This Row],[CV- obtained SS2021]]-ULB_Data[[#This Row],[SA CV cat t.10 2021]])/ULB_Data[[#This Row],[SA CV cat t.10 2021]]</f>
        <v>-0.27492759482261558</v>
      </c>
      <c r="CP28" s="118">
        <f>(ULB_Data[[#This Row],[CV- obtained SS2022]]-ULB_Data[[#This Row],[SA CV cat t.10 2022]])/ULB_Data[[#This Row],[SA CV cat t.10 2022]]</f>
        <v>-0.27492759482261558</v>
      </c>
      <c r="CQ28" s="60">
        <v>18</v>
      </c>
      <c r="CR28" s="60">
        <v>17</v>
      </c>
      <c r="CS28" s="28">
        <v>25</v>
      </c>
      <c r="CT28" s="27">
        <v>22</v>
      </c>
      <c r="CU28" s="28">
        <v>25</v>
      </c>
      <c r="CV28" s="27">
        <v>22</v>
      </c>
      <c r="CW28" s="28" t="s">
        <v>414</v>
      </c>
      <c r="CX28" s="28" t="s">
        <v>406</v>
      </c>
      <c r="CY28" s="28" t="s">
        <v>406</v>
      </c>
      <c r="CZ28" s="28" t="s">
        <v>408</v>
      </c>
      <c r="DA28" s="28" t="s">
        <v>408</v>
      </c>
      <c r="DB28" s="28" t="s">
        <v>408</v>
      </c>
      <c r="DC28" s="22">
        <v>1071.8800000000001</v>
      </c>
      <c r="DD28" s="22">
        <v>1500</v>
      </c>
      <c r="DE28" s="66">
        <v>71.459999999999994</v>
      </c>
      <c r="DF28" s="22">
        <v>500</v>
      </c>
      <c r="DG28" s="22">
        <v>1500</v>
      </c>
      <c r="DH28" s="66">
        <v>33.33</v>
      </c>
      <c r="DI28" s="22">
        <v>1302.3699999999999</v>
      </c>
      <c r="DJ28" s="22">
        <v>1500</v>
      </c>
      <c r="DK28" s="66">
        <v>86.82</v>
      </c>
      <c r="DL28" s="22">
        <v>1024.42</v>
      </c>
      <c r="DM28" s="22">
        <v>1500</v>
      </c>
      <c r="DN28" s="66">
        <v>68.290000000000006</v>
      </c>
      <c r="DO28" s="22">
        <v>3898.67</v>
      </c>
      <c r="DP28" s="22">
        <v>6000</v>
      </c>
      <c r="DQ28" s="66">
        <v>64.98</v>
      </c>
      <c r="DR28" s="67">
        <v>1770.81</v>
      </c>
      <c r="DS28" s="67">
        <v>2400</v>
      </c>
      <c r="DT28" s="159">
        <f>ULB_Data[[#This Row],[SLP- obtained SS2021]]/ULB_Data[[#This Row],[SLP-max. marks SS2021]]</f>
        <v>0.73783749999999992</v>
      </c>
      <c r="DU28" s="159">
        <f>ULB_Data[[#This Row],[SLP- obtained SS2021]]/ULB_Data[[#This Row],[Total score (obtained) SS2021]]</f>
        <v>0.49674319184030696</v>
      </c>
      <c r="DV28" s="67">
        <v>1770.81</v>
      </c>
      <c r="DW28" s="66">
        <v>2400</v>
      </c>
      <c r="DX28" s="159">
        <f>ULB_Data[[#This Row],[SLP- obtained SS2022]]/ULB_Data[[#This Row],[SLP-max. marks SS2022]]</f>
        <v>0.73783749999999992</v>
      </c>
      <c r="DY28" s="159">
        <f>ULB_Data[[#This Row],[SLP- obtained SS2022]]/ULB_Data[[#This Row],[Total score (obtained) SS2022]]</f>
        <v>0.49674319184030696</v>
      </c>
      <c r="DZ28" s="67">
        <v>1094.04</v>
      </c>
      <c r="EA28" s="67">
        <v>1800</v>
      </c>
      <c r="EB28" s="159">
        <f>ULB_Data[[#This Row],[CV- obtained SS2021]]/ULB_Data[[#This Row],[CV-max. marks SS2021]]</f>
        <v>0.60780000000000001</v>
      </c>
      <c r="EC28" s="159">
        <f>ULB_Data[[#This Row],[CV- obtained SS2021]]/ULB_Data[[#This Row],[Total score (obtained) SS2021]]</f>
        <v>0.30689736425758235</v>
      </c>
      <c r="ED28" s="67">
        <v>1094.04</v>
      </c>
      <c r="EE28" s="66">
        <v>1800</v>
      </c>
      <c r="EF28" s="159">
        <f>ULB_Data[[#This Row],[CV- obtained SS2022]]/ULB_Data[[#This Row],[CV-max. marks SS2022]]</f>
        <v>0.60780000000000001</v>
      </c>
      <c r="EG28" s="159">
        <f>ULB_Data[[#This Row],[CV- obtained SS2022]]/ULB_Data[[#This Row],[Total score (obtained) SS2022]]</f>
        <v>0.30689736425758235</v>
      </c>
      <c r="EH28" s="67">
        <v>700</v>
      </c>
      <c r="EI28" s="67">
        <v>1800</v>
      </c>
      <c r="EJ28" s="159">
        <f>ULB_Data[[#This Row],[Cert.- obtained SS2021]]/ULB_Data[[#This Row],[Cert.-max. marks SS2021]]</f>
        <v>0.3888888888888889</v>
      </c>
      <c r="EK28" s="159">
        <f>ULB_Data[[#This Row],[Cert.- obtained SS2021]]/ULB_Data[[#This Row],[Total score (obtained) SS2021]]</f>
        <v>0.19636224907709743</v>
      </c>
      <c r="EL28" s="67">
        <v>700</v>
      </c>
      <c r="EM28" s="66">
        <v>1800</v>
      </c>
      <c r="EN28" s="159">
        <f>ULB_Data[[#This Row],[Cert.- obtained SS2022]]/ULB_Data[[#This Row],[Cert.-max. marks SS2022]]</f>
        <v>0.3888888888888889</v>
      </c>
      <c r="EO28" s="159">
        <f>ULB_Data[[#This Row],[Cert.- obtained SS2022]]/ULB_Data[[#This Row],[Total score (obtained) SS2022]]</f>
        <v>0.19636224907709743</v>
      </c>
      <c r="EP28" s="68">
        <v>3564.84</v>
      </c>
      <c r="EQ28" s="26">
        <v>6000</v>
      </c>
      <c r="ER28" s="66">
        <v>59.41</v>
      </c>
      <c r="ES28" s="68">
        <v>3564.84</v>
      </c>
      <c r="ET28" s="66">
        <v>6000</v>
      </c>
      <c r="EU28" s="128">
        <f>(ULB_Data[[#This Row],[Total score (obtained) SS2022]]/ULB_Data[[#This Row],[Total score (max) SS2022]])*100</f>
        <v>59.414000000000001</v>
      </c>
      <c r="EV28" s="26">
        <v>1571.88</v>
      </c>
      <c r="EW28" s="26">
        <v>3000</v>
      </c>
      <c r="EX28" s="66">
        <v>52.4</v>
      </c>
      <c r="EY28" s="26">
        <v>2470.81</v>
      </c>
      <c r="EZ28" s="26">
        <v>4200</v>
      </c>
      <c r="FA28" s="100">
        <v>58.83</v>
      </c>
      <c r="FB28" s="26">
        <v>2470.81</v>
      </c>
      <c r="FC28" s="138">
        <v>4200</v>
      </c>
      <c r="FD28" s="140">
        <f>(ULB_Data[[#This Row],[SLP + Cert. (obtained) SS2022]]/ULB_Data[[#This Row],[SLP + Cert. (max.) SS2022]])*100</f>
        <v>58.828809523809525</v>
      </c>
    </row>
    <row r="29" spans="1:160" ht="15.75" thickBot="1">
      <c r="A29" s="104">
        <v>28</v>
      </c>
      <c r="B29" s="65" t="s">
        <v>320</v>
      </c>
      <c r="C29" s="65" t="s">
        <v>376</v>
      </c>
      <c r="D29" s="65" t="s">
        <v>93</v>
      </c>
      <c r="E29" s="26">
        <v>20082</v>
      </c>
      <c r="F29" s="28" t="s">
        <v>411</v>
      </c>
      <c r="G29" s="28">
        <v>2214</v>
      </c>
      <c r="H29" s="28">
        <v>2072</v>
      </c>
      <c r="I29" s="28">
        <v>2072</v>
      </c>
      <c r="J29" s="28">
        <v>3325</v>
      </c>
      <c r="K29" s="28">
        <v>3178</v>
      </c>
      <c r="L29" s="28">
        <v>3178</v>
      </c>
      <c r="M29" s="28">
        <v>3070.1</v>
      </c>
      <c r="N29" s="28">
        <v>2928.3</v>
      </c>
      <c r="O29" s="28">
        <v>2928.3</v>
      </c>
      <c r="P29" s="28">
        <v>4349.2</v>
      </c>
      <c r="Q29" s="28">
        <v>4349.2</v>
      </c>
      <c r="R29" s="118">
        <f>(ULB_Data[[#This Row],[Total score (obtained) SS2020]]-ULB_Data[[#This Row],[NA 2020]])/ULB_Data[[#This Row],[NA 2020]]</f>
        <v>0.28672538392050584</v>
      </c>
      <c r="S29" s="118">
        <f>(ULB_Data[[#This Row],[Total score (obtained) SS2021]]-ULB_Data[[#This Row],[NA 2021]])/ULB_Data[[#This Row],[NA 2021]]</f>
        <v>0.65562741312741313</v>
      </c>
      <c r="T29" s="118">
        <f>(ULB_Data[[#This Row],[Total score (obtained) SS2022]]-ULB_Data[[#This Row],[NA 2022]])/ULB_Data[[#This Row],[NA 2022]]</f>
        <v>0.65562741312741313</v>
      </c>
      <c r="U29" s="118">
        <f>(ULB_Data[[#This Row],[Total score (obtained) SS2020]]-ULB_Data[[#This Row],[SA 2020]])/ULB_Data[[#This Row],[SA 2020]]</f>
        <v>-0.14321503759398499</v>
      </c>
      <c r="V29" s="118">
        <f>(ULB_Data[[#This Row],[Total score (obtained) SS2021]]-ULB_Data[[#This Row],[SA 2021]])/ULB_Data[[#This Row],[SA 2021]]</f>
        <v>7.943989930774073E-2</v>
      </c>
      <c r="W29" s="118">
        <f>(ULB_Data[[#This Row],[Total score (obtained) SS2022]]-ULB_Data[[#This Row],[SA 2022]])/ULB_Data[[#This Row],[SA 2022]]</f>
        <v>7.943989930774073E-2</v>
      </c>
      <c r="X29" s="118">
        <f>(ULB_Data[[#This Row],[Total score (obtained) SS2020]]-ULB_Data[[#This Row],[SA Cat 2020]])/ULB_Data[[#This Row],[SA Cat 2020]]</f>
        <v>-7.2079085371811985E-2</v>
      </c>
      <c r="Y29" s="118">
        <f>(ULB_Data[[#This Row],[Total score (obtained) SS2021]]-ULB_Data[[#This Row],[SA Cat 2021]])/ULB_Data[[#This Row],[SA Cat 2021]]</f>
        <v>0.17148516203940847</v>
      </c>
      <c r="Z29" s="118">
        <f>(ULB_Data[[#This Row],[Total score (obtained) SS2022]]-ULB_Data[[#This Row],[SA Cat 2022]])/ULB_Data[[#This Row],[SA Cat 2022]]</f>
        <v>0.17148516203940847</v>
      </c>
      <c r="AA29" s="118">
        <f>(ULB_Data[[#This Row],[Total score (obtained) SS2021]]-ULB_Data[[#This Row],[SA Cat t.10 2021]])/ULB_Data[[#This Row],[SA Cat t.10 2021]]</f>
        <v>-0.21124344707072562</v>
      </c>
      <c r="AB29" s="118">
        <f>(ULB_Data[[#This Row],[Total score (obtained) SS2022]]-ULB_Data[[#This Row],[SA Cat t.10 2022]])/ULB_Data[[#This Row],[SA Cat t.10 2022]]</f>
        <v>-0.21124344707072562</v>
      </c>
      <c r="AC29" s="122">
        <v>306.24</v>
      </c>
      <c r="AD29" s="122">
        <v>913.6</v>
      </c>
      <c r="AE29" s="122">
        <v>915</v>
      </c>
      <c r="AF29" s="122">
        <v>706.64</v>
      </c>
      <c r="AG29" s="122">
        <v>1509.3</v>
      </c>
      <c r="AH29" s="122">
        <v>1509.3</v>
      </c>
      <c r="AI29" s="122">
        <v>593.21</v>
      </c>
      <c r="AJ29" s="122">
        <v>1412.08</v>
      </c>
      <c r="AK29" s="122">
        <v>1412.08</v>
      </c>
      <c r="AL29" s="122">
        <v>1984.11</v>
      </c>
      <c r="AM29" s="122">
        <v>1984.11</v>
      </c>
      <c r="AN29" s="118">
        <f>(ULB_Data[[#This Row],[SLP- obtained SS2020]]-ULB_Data[[#This Row],[SLP NA 2020]])/ULB_Data[[#This Row],[SLP NA 2020]]</f>
        <v>0.2742293625914316</v>
      </c>
      <c r="AO29" s="118">
        <f>(ULB_Data[[#This Row],[SLP- obtained SS2021]]-ULB_Data[[#This Row],[SLP NA 2021]])/ULB_Data[[#This Row],[SLP NA 2021]]</f>
        <v>0.75120402802101582</v>
      </c>
      <c r="AP29" s="118">
        <f>(ULB_Data[[#This Row],[SLP- obtained SS2022]]-ULB_Data[[#This Row],[SLP NA 2022]])/ULB_Data[[#This Row],[SLP NA 2022]]</f>
        <v>0.74852459016393458</v>
      </c>
      <c r="AQ29" s="118">
        <f>(ULB_Data[[#This Row],[SLP- obtained SS2020]]-ULB_Data[[#This Row],[SLP SA 2020]])/ULB_Data[[#This Row],[SLP SA 2020]]</f>
        <v>-0.44778104834144677</v>
      </c>
      <c r="AR29" s="118">
        <f>(ULB_Data[[#This Row],[SLP- obtained SS2021]]-ULB_Data[[#This Row],[SLP SA 2021]])/ULB_Data[[#This Row],[SLP SA 2021]]</f>
        <v>6.002782746968803E-2</v>
      </c>
      <c r="AS29" s="118">
        <f>(ULB_Data[[#This Row],[SLP- obtained SS2022]]-ULB_Data[[#This Row],[SLP SA 2022]])/ULB_Data[[#This Row],[SLP SA 2022]]</f>
        <v>6.002782746968803E-2</v>
      </c>
      <c r="AT29" s="118">
        <f>(ULB_Data[[#This Row],[SLP- obtained SS2020]]-ULB_Data[[#This Row],[SLP SA cat 2020]])/ULB_Data[[#This Row],[SLP SA cat 2020]]</f>
        <v>-0.34218910672443148</v>
      </c>
      <c r="AU29" s="118">
        <f>(ULB_Data[[#This Row],[SLP- obtained SS2021]]-ULB_Data[[#This Row],[SLP SA cat 2021]])/ULB_Data[[#This Row],[SLP SA cat 2021]]</f>
        <v>0.13300946122032759</v>
      </c>
      <c r="AV29" s="118">
        <f>(ULB_Data[[#This Row],[SLP- obtained SS2022]]-ULB_Data[[#This Row],[SLP SA cat 2022]])/ULB_Data[[#This Row],[SLP SA cat 2022]]</f>
        <v>0.13300946122032759</v>
      </c>
      <c r="AW29" s="118">
        <f>(ULB_Data[[#This Row],[SLP- obtained SS2021]]-ULB_Data[[#This Row],[SLP SA cat t.10 2021]])/ULB_Data[[#This Row],[SLP SA cat t.10 2021]]</f>
        <v>-0.19364349758833926</v>
      </c>
      <c r="AX29" s="118">
        <f>(ULB_Data[[#This Row],[SLP- obtained SS2022]]-ULB_Data[[#This Row],[SLP SA cat t.10 2022]])/ULB_Data[[#This Row],[SLP SA cat t.10 2022]]</f>
        <v>-0.19364349758833926</v>
      </c>
      <c r="AY29" s="122">
        <v>232.44</v>
      </c>
      <c r="AZ29" s="122">
        <v>298.10000000000002</v>
      </c>
      <c r="BA29" s="122">
        <v>295</v>
      </c>
      <c r="BB29" s="122">
        <v>421.09</v>
      </c>
      <c r="BC29" s="122">
        <v>522.70000000000005</v>
      </c>
      <c r="BD29" s="122">
        <v>525</v>
      </c>
      <c r="BE29" s="122">
        <v>365.77</v>
      </c>
      <c r="BF29" s="122">
        <v>453.88</v>
      </c>
      <c r="BG29" s="122">
        <v>453.88</v>
      </c>
      <c r="BH29" s="122">
        <v>1100</v>
      </c>
      <c r="BI29" s="122">
        <v>1100</v>
      </c>
      <c r="BJ29" s="118">
        <f>(ULB_Data[[#This Row],[Cert.- obtained SS2020]]-ULB_Data[[#This Row],[NA cert 2020]])/ULB_Data[[#This Row],[NA cert 2020]]</f>
        <v>-0.13956289795215968</v>
      </c>
      <c r="BK29" s="118">
        <f>(ULB_Data[[#This Row],[Cert.- obtained SS2021]]-ULB_Data[[#This Row],[NA cert 2021]])/ULB_Data[[#This Row],[NA cert 2021]]</f>
        <v>0.67728950016772882</v>
      </c>
      <c r="BL29" s="118">
        <f>(ULB_Data[[#This Row],[Cert.- obtained SS2022]]-ULB_Data[[#This Row],[NA cert 2022]])/ULB_Data[[#This Row],[NA cert 2022]]</f>
        <v>0.69491525423728817</v>
      </c>
      <c r="BM29" s="118">
        <f>(ULB_Data[[#This Row],[Cert.- obtained SS2020]]-ULB_Data[[#This Row],[SA Cert 2020]])/ULB_Data[[#This Row],[SA Cert 2020]]</f>
        <v>-0.5250421525089648</v>
      </c>
      <c r="BN29" s="118">
        <f>(ULB_Data[[#This Row],[Cert.- obtained SS2021]]-ULB_Data[[#This Row],[SA cert 2021]])/ULB_Data[[#This Row],[SA cert 2021]]</f>
        <v>-4.3428352783623579E-2</v>
      </c>
      <c r="BO29" s="118">
        <f>(ULB_Data[[#This Row],[Cert.- obtained SS2022]]-ULB_Data[[#This Row],[SA cert 2022]])/ULB_Data[[#This Row],[SA cert 2022]]</f>
        <v>-4.7619047619047616E-2</v>
      </c>
      <c r="BP29" s="118">
        <f>(ULB_Data[[#This Row],[Cert.- obtained SS2020]]-ULB_Data[[#This Row],[SA cert cat 2020]])/ULB_Data[[#This Row],[SA cert cat 2020]]</f>
        <v>-0.45320830029800147</v>
      </c>
      <c r="BQ29" s="118">
        <f>(ULB_Data[[#This Row],[Cert.- obtained SS2021]]-ULB_Data[[#This Row],[SA cert cat 2021]])/ULB_Data[[#This Row],[SA cert cat 2021]]</f>
        <v>0.10161276108222439</v>
      </c>
      <c r="BR29" s="118">
        <f>(ULB_Data[[#This Row],[Cert.- obtained SS2022]]-ULB_Data[[#This Row],[SA cert cat 2022]])/ULB_Data[[#This Row],[SA cert cat 2022]]</f>
        <v>0.10161276108222439</v>
      </c>
      <c r="BS29" s="118">
        <f>(ULB_Data[[#This Row],[Cert.- obtained SS2021]]-ULB_Data[[#This Row],[SA cert cat t.10 2021]])/ULB_Data[[#This Row],[SA cert cat t.10 2021]]</f>
        <v>-0.54545454545454541</v>
      </c>
      <c r="BT29" s="118">
        <f>(ULB_Data[[#This Row],[Cert.- obtained SS2022]]-ULB_Data[[#This Row],[SA cert cat t.10 2022]])/ULB_Data[[#This Row],[SA cert cat t.10 2022]]</f>
        <v>-0.54545454545454541</v>
      </c>
      <c r="BU29" s="122">
        <v>855.72</v>
      </c>
      <c r="BV29" s="122">
        <v>860.25</v>
      </c>
      <c r="BW29" s="122">
        <v>865</v>
      </c>
      <c r="BX29" s="122">
        <v>1100</v>
      </c>
      <c r="BY29" s="122">
        <v>1147.0899999999999</v>
      </c>
      <c r="BZ29" s="122">
        <v>1150</v>
      </c>
      <c r="CA29" s="122">
        <v>1056.55</v>
      </c>
      <c r="CB29" s="122">
        <v>1062.31</v>
      </c>
      <c r="CC29" s="122">
        <v>1062.31</v>
      </c>
      <c r="CD29" s="122">
        <v>1484.95</v>
      </c>
      <c r="CE29" s="122">
        <v>1484.95</v>
      </c>
      <c r="CF29" s="118">
        <f>(ULB_Data[[#This Row],[CP- obtained SS2020]]-ULB_Data[[#This Row],[NA CV 2020]])/ULB_Data[[#This Row],[NA CV 2020]]</f>
        <v>0.12518113401579956</v>
      </c>
      <c r="CG29" s="118">
        <f>(ULB_Data[[#This Row],[CV- obtained SS2021]]-ULB_Data[[#This Row],[NA CV 2021]])/ULB_Data[[#This Row],[NA CV 2021]]</f>
        <v>0.54672478930543444</v>
      </c>
      <c r="CH29" s="118">
        <f>(ULB_Data[[#This Row],[CV- obtained SS2022]]-ULB_Data[[#This Row],[NA CV 2022]])/ULB_Data[[#This Row],[NA CV 2022]]</f>
        <v>0.53823121387283235</v>
      </c>
      <c r="CI29" s="118">
        <f>(ULB_Data[[#This Row],[CP- obtained SS2020]]-ULB_Data[[#This Row],[SA CV 2020]])/ULB_Data[[#This Row],[SA CV 2020]]</f>
        <v>-0.12469090909090906</v>
      </c>
      <c r="CJ29" s="118">
        <f>(ULB_Data[[#This Row],[CV- obtained SS2021]]-ULB_Data[[#This Row],[SA CV 2021]])/ULB_Data[[#This Row],[SA CV 2021]]</f>
        <v>0.15995257564794396</v>
      </c>
      <c r="CK29" s="118">
        <f>(ULB_Data[[#This Row],[CV- obtained SS2022]]-ULB_Data[[#This Row],[SA CV 2022]])/ULB_Data[[#This Row],[SA CV 2022]]</f>
        <v>0.15701739130434778</v>
      </c>
      <c r="CL29" s="118">
        <f>(ULB_Data[[#This Row],[CP- obtained SS2020]]-ULB_Data[[#This Row],[SA CV  cat 2020]])/ULB_Data[[#This Row],[SA CV  cat 2020]]</f>
        <v>-8.8694335336709035E-2</v>
      </c>
      <c r="CM29" s="118">
        <f>(ULB_Data[[#This Row],[CV- obtained SS2021]]-ULB_Data[[#This Row],[SA CV cat 2021]])/ULB_Data[[#This Row],[SA CV cat 2021]]</f>
        <v>0.25252515743991866</v>
      </c>
      <c r="CN29" s="118">
        <f>(ULB_Data[[#This Row],[CV- obtained SS2022]]-ULB_Data[[#This Row],[SA CV cat 2022]])/ULB_Data[[#This Row],[SA CV cat 2022]]</f>
        <v>0.25252515743991866</v>
      </c>
      <c r="CO29" s="118">
        <f>(ULB_Data[[#This Row],[CV- obtained SS2021]]-ULB_Data[[#This Row],[SA CV cat t.10 2021]])/ULB_Data[[#This Row],[SA CV cat t.10 2021]]</f>
        <v>-0.10396309640055228</v>
      </c>
      <c r="CP29" s="118">
        <f>(ULB_Data[[#This Row],[CV- obtained SS2022]]-ULB_Data[[#This Row],[SA CV cat t.10 2022]])/ULB_Data[[#This Row],[SA CV cat t.10 2022]]</f>
        <v>-0.10396309640055228</v>
      </c>
      <c r="CQ29" s="60">
        <v>210</v>
      </c>
      <c r="CR29" s="60">
        <v>118</v>
      </c>
      <c r="CS29" s="27">
        <v>53</v>
      </c>
      <c r="CT29" s="27">
        <v>41</v>
      </c>
      <c r="CU29" s="27">
        <v>53</v>
      </c>
      <c r="CV29" s="27">
        <v>41</v>
      </c>
      <c r="CW29" s="28" t="s">
        <v>414</v>
      </c>
      <c r="CX29" s="27" t="s">
        <v>414</v>
      </c>
      <c r="CY29" s="27" t="s">
        <v>414</v>
      </c>
      <c r="CZ29" s="28" t="s">
        <v>407</v>
      </c>
      <c r="DA29" s="27" t="s">
        <v>408</v>
      </c>
      <c r="DB29" s="27" t="s">
        <v>408</v>
      </c>
      <c r="DC29" s="22">
        <v>390.22</v>
      </c>
      <c r="DD29" s="22">
        <v>1500</v>
      </c>
      <c r="DE29" s="66">
        <v>26.01</v>
      </c>
      <c r="DF29" s="22">
        <v>200</v>
      </c>
      <c r="DG29" s="22">
        <v>1500</v>
      </c>
      <c r="DH29" s="66">
        <v>13.33</v>
      </c>
      <c r="DI29" s="22">
        <v>1295.74</v>
      </c>
      <c r="DJ29" s="22">
        <v>1500</v>
      </c>
      <c r="DK29" s="66">
        <v>86.38</v>
      </c>
      <c r="DL29" s="22">
        <v>962.84</v>
      </c>
      <c r="DM29" s="22">
        <v>1500</v>
      </c>
      <c r="DN29" s="66">
        <v>64.19</v>
      </c>
      <c r="DO29" s="22">
        <v>2848.81</v>
      </c>
      <c r="DP29" s="22">
        <v>6000</v>
      </c>
      <c r="DQ29" s="66">
        <v>47.48</v>
      </c>
      <c r="DR29" s="67">
        <v>1599.9</v>
      </c>
      <c r="DS29" s="67">
        <v>2400</v>
      </c>
      <c r="DT29" s="159">
        <f>ULB_Data[[#This Row],[SLP- obtained SS2021]]/ULB_Data[[#This Row],[SLP-max. marks SS2021]]</f>
        <v>0.66662500000000002</v>
      </c>
      <c r="DU29" s="159">
        <f>ULB_Data[[#This Row],[SLP- obtained SS2021]]/ULB_Data[[#This Row],[Total score (obtained) SS2021]]</f>
        <v>0.46638060201838821</v>
      </c>
      <c r="DV29" s="67">
        <v>1599.9</v>
      </c>
      <c r="DW29" s="66">
        <v>2400</v>
      </c>
      <c r="DX29" s="159">
        <f>ULB_Data[[#This Row],[SLP- obtained SS2022]]/ULB_Data[[#This Row],[SLP-max. marks SS2022]]</f>
        <v>0.66662500000000002</v>
      </c>
      <c r="DY29" s="159">
        <f>ULB_Data[[#This Row],[SLP- obtained SS2022]]/ULB_Data[[#This Row],[Total score (obtained) SS2022]]</f>
        <v>0.46638060201838821</v>
      </c>
      <c r="DZ29" s="67">
        <v>1330.57</v>
      </c>
      <c r="EA29" s="67">
        <v>1800</v>
      </c>
      <c r="EB29" s="159">
        <f>ULB_Data[[#This Row],[CV- obtained SS2021]]/ULB_Data[[#This Row],[CV-max. marks SS2021]]</f>
        <v>0.73920555555555556</v>
      </c>
      <c r="EC29" s="159">
        <f>ULB_Data[[#This Row],[CV- obtained SS2021]]/ULB_Data[[#This Row],[Total score (obtained) SS2021]]</f>
        <v>0.38786926534633837</v>
      </c>
      <c r="ED29" s="67">
        <v>1330.57</v>
      </c>
      <c r="EE29" s="66">
        <v>1800</v>
      </c>
      <c r="EF29" s="159">
        <f>ULB_Data[[#This Row],[CV- obtained SS2022]]/ULB_Data[[#This Row],[CV-max. marks SS2022]]</f>
        <v>0.73920555555555556</v>
      </c>
      <c r="EG29" s="159">
        <f>ULB_Data[[#This Row],[CV- obtained SS2022]]/ULB_Data[[#This Row],[Total score (obtained) SS2022]]</f>
        <v>0.38786926534633837</v>
      </c>
      <c r="EH29" s="67">
        <v>500</v>
      </c>
      <c r="EI29" s="67">
        <v>1800</v>
      </c>
      <c r="EJ29" s="159">
        <f>ULB_Data[[#This Row],[Cert.- obtained SS2021]]/ULB_Data[[#This Row],[Cert.-max. marks SS2021]]</f>
        <v>0.27777777777777779</v>
      </c>
      <c r="EK29" s="159">
        <f>ULB_Data[[#This Row],[Cert.- obtained SS2021]]/ULB_Data[[#This Row],[Total score (obtained) SS2021]]</f>
        <v>0.14575304769622732</v>
      </c>
      <c r="EL29" s="67">
        <v>500</v>
      </c>
      <c r="EM29" s="66">
        <v>1800</v>
      </c>
      <c r="EN29" s="159">
        <f>ULB_Data[[#This Row],[Cert.- obtained SS2022]]/ULB_Data[[#This Row],[Cert.-max. marks SS2022]]</f>
        <v>0.27777777777777779</v>
      </c>
      <c r="EO29" s="159">
        <f>ULB_Data[[#This Row],[Cert.- obtained SS2022]]/ULB_Data[[#This Row],[Total score (obtained) SS2022]]</f>
        <v>0.14575304769622732</v>
      </c>
      <c r="EP29" s="68">
        <v>3430.46</v>
      </c>
      <c r="EQ29" s="26">
        <v>6000</v>
      </c>
      <c r="ER29" s="66">
        <v>57.17</v>
      </c>
      <c r="ES29" s="68">
        <v>3430.46</v>
      </c>
      <c r="ET29" s="66">
        <v>6000</v>
      </c>
      <c r="EU29" s="128">
        <f>(ULB_Data[[#This Row],[Total score (obtained) SS2022]]/ULB_Data[[#This Row],[Total score (max) SS2022]])*100</f>
        <v>57.174333333333337</v>
      </c>
      <c r="EV29" s="26">
        <v>590.22</v>
      </c>
      <c r="EW29" s="26">
        <v>3000</v>
      </c>
      <c r="EX29" s="66">
        <v>19.670000000000002</v>
      </c>
      <c r="EY29" s="26">
        <v>2099.9</v>
      </c>
      <c r="EZ29" s="26">
        <v>4200</v>
      </c>
      <c r="FA29" s="100">
        <v>50</v>
      </c>
      <c r="FB29" s="26">
        <v>2099.9</v>
      </c>
      <c r="FC29" s="138">
        <v>4200</v>
      </c>
      <c r="FD29" s="140">
        <f>(ULB_Data[[#This Row],[SLP + Cert. (obtained) SS2022]]/ULB_Data[[#This Row],[SLP + Cert. (max.) SS2022]])*100</f>
        <v>49.997619047619054</v>
      </c>
    </row>
    <row r="30" spans="1:160" ht="15.75" thickBot="1">
      <c r="A30" s="104">
        <v>29</v>
      </c>
      <c r="B30" s="65" t="s">
        <v>288</v>
      </c>
      <c r="C30" s="65" t="s">
        <v>376</v>
      </c>
      <c r="D30" s="65" t="s">
        <v>93</v>
      </c>
      <c r="E30" s="70">
        <v>67740</v>
      </c>
      <c r="F30" s="28" t="s">
        <v>413</v>
      </c>
      <c r="G30" s="28">
        <v>2214</v>
      </c>
      <c r="H30" s="28">
        <v>2072</v>
      </c>
      <c r="I30" s="28">
        <v>2072</v>
      </c>
      <c r="J30" s="28">
        <v>3325</v>
      </c>
      <c r="K30" s="28">
        <v>3178</v>
      </c>
      <c r="L30" s="28">
        <v>3178</v>
      </c>
      <c r="M30" s="28">
        <v>3595.3</v>
      </c>
      <c r="N30" s="28">
        <v>3469.2</v>
      </c>
      <c r="O30" s="28">
        <v>3469.2</v>
      </c>
      <c r="P30" s="28">
        <v>4328.8</v>
      </c>
      <c r="Q30" s="28">
        <v>4328.8</v>
      </c>
      <c r="R30" s="118">
        <f>(ULB_Data[[#This Row],[Total score (obtained) SS2020]]-ULB_Data[[#This Row],[NA 2020]])/ULB_Data[[#This Row],[NA 2020]]</f>
        <v>0.12570460704607045</v>
      </c>
      <c r="S30" s="118">
        <f>(ULB_Data[[#This Row],[Total score (obtained) SS2021]]-ULB_Data[[#This Row],[NA 2021]])/ULB_Data[[#This Row],[NA 2021]]</f>
        <v>0.44536679536679546</v>
      </c>
      <c r="T30" s="118">
        <f>(ULB_Data[[#This Row],[Total score (obtained) SS2022]]-ULB_Data[[#This Row],[NA 2022]])/ULB_Data[[#This Row],[NA 2022]]</f>
        <v>0.44536679536679546</v>
      </c>
      <c r="U30" s="118">
        <f>(ULB_Data[[#This Row],[Total score (obtained) SS2020]]-ULB_Data[[#This Row],[SA 2020]])/ULB_Data[[#This Row],[SA 2020]]</f>
        <v>-0.25043308270676695</v>
      </c>
      <c r="V30" s="118">
        <f>(ULB_Data[[#This Row],[Total score (obtained) SS2021]]-ULB_Data[[#This Row],[SA 2021]])/ULB_Data[[#This Row],[SA 2021]]</f>
        <v>-5.7646318439269921E-2</v>
      </c>
      <c r="W30" s="118">
        <f>(ULB_Data[[#This Row],[Total score (obtained) SS2022]]-ULB_Data[[#This Row],[SA 2022]])/ULB_Data[[#This Row],[SA 2022]]</f>
        <v>-5.7646318439269921E-2</v>
      </c>
      <c r="X30" s="118">
        <f>(ULB_Data[[#This Row],[Total score (obtained) SS2020]]-ULB_Data[[#This Row],[SA Cat 2020]])/ULB_Data[[#This Row],[SA Cat 2020]]</f>
        <v>-0.30678663811086704</v>
      </c>
      <c r="Y30" s="118">
        <f>(ULB_Data[[#This Row],[Total score (obtained) SS2021]]-ULB_Data[[#This Row],[SA Cat 2021]])/ULB_Data[[#This Row],[SA Cat 2021]]</f>
        <v>-0.13674622391329402</v>
      </c>
      <c r="Z30" s="118">
        <f>(ULB_Data[[#This Row],[Total score (obtained) SS2022]]-ULB_Data[[#This Row],[SA Cat 2022]])/ULB_Data[[#This Row],[SA Cat 2022]]</f>
        <v>-0.13674622391329402</v>
      </c>
      <c r="AA30" s="118">
        <f>(ULB_Data[[#This Row],[Total score (obtained) SS2021]]-ULB_Data[[#This Row],[SA Cat t.10 2021]])/ULB_Data[[#This Row],[SA Cat t.10 2021]]</f>
        <v>-0.30816854555535023</v>
      </c>
      <c r="AB30" s="118">
        <f>(ULB_Data[[#This Row],[Total score (obtained) SS2022]]-ULB_Data[[#This Row],[SA Cat t.10 2022]])/ULB_Data[[#This Row],[SA Cat t.10 2022]]</f>
        <v>-0.30816854555535023</v>
      </c>
      <c r="AC30" s="122">
        <v>306.24</v>
      </c>
      <c r="AD30" s="122">
        <v>913.6</v>
      </c>
      <c r="AE30" s="122">
        <v>915</v>
      </c>
      <c r="AF30" s="122">
        <v>706.64</v>
      </c>
      <c r="AG30" s="122">
        <v>1509.3</v>
      </c>
      <c r="AH30" s="122">
        <v>1509.3</v>
      </c>
      <c r="AI30" s="122">
        <v>829.22</v>
      </c>
      <c r="AJ30" s="122">
        <v>1623.2</v>
      </c>
      <c r="AK30" s="122">
        <v>1623.2</v>
      </c>
      <c r="AL30" s="122">
        <v>1999.6</v>
      </c>
      <c r="AM30" s="122">
        <v>1999.6</v>
      </c>
      <c r="AN30" s="118">
        <f>(ULB_Data[[#This Row],[SLP- obtained SS2020]]-ULB_Data[[#This Row],[SLP NA 2020]])/ULB_Data[[#This Row],[SLP NA 2020]]</f>
        <v>-0.38930250783699061</v>
      </c>
      <c r="AO30" s="118">
        <f>(ULB_Data[[#This Row],[SLP- obtained SS2021]]-ULB_Data[[#This Row],[SLP NA 2021]])/ULB_Data[[#This Row],[SLP NA 2021]]</f>
        <v>0.39898204903677742</v>
      </c>
      <c r="AP30" s="118">
        <f>(ULB_Data[[#This Row],[SLP- obtained SS2022]]-ULB_Data[[#This Row],[SLP NA 2022]])/ULB_Data[[#This Row],[SLP NA 2022]]</f>
        <v>0.39684153005464468</v>
      </c>
      <c r="AQ30" s="118">
        <f>(ULB_Data[[#This Row],[SLP- obtained SS2020]]-ULB_Data[[#This Row],[SLP SA 2020]])/ULB_Data[[#This Row],[SLP SA 2020]]</f>
        <v>-0.7353390693988453</v>
      </c>
      <c r="AR30" s="118">
        <f>(ULB_Data[[#This Row],[SLP- obtained SS2021]]-ULB_Data[[#This Row],[SLP SA 2021]])/ULB_Data[[#This Row],[SLP SA 2021]]</f>
        <v>-0.15317696945603926</v>
      </c>
      <c r="AS30" s="118">
        <f>(ULB_Data[[#This Row],[SLP- obtained SS2022]]-ULB_Data[[#This Row],[SLP SA 2022]])/ULB_Data[[#This Row],[SLP SA 2022]]</f>
        <v>-0.15317696945603926</v>
      </c>
      <c r="AT30" s="118">
        <f>(ULB_Data[[#This Row],[SLP- obtained SS2020]]-ULB_Data[[#This Row],[SLP SA cat 2020]])/ULB_Data[[#This Row],[SLP SA cat 2020]]</f>
        <v>-0.77446274812474381</v>
      </c>
      <c r="AU30" s="118">
        <f>(ULB_Data[[#This Row],[SLP- obtained SS2021]]-ULB_Data[[#This Row],[SLP SA cat 2021]])/ULB_Data[[#This Row],[SLP SA cat 2021]]</f>
        <v>-0.2125985707244949</v>
      </c>
      <c r="AV30" s="118">
        <f>(ULB_Data[[#This Row],[SLP- obtained SS2022]]-ULB_Data[[#This Row],[SLP SA cat 2022]])/ULB_Data[[#This Row],[SLP SA cat 2022]]</f>
        <v>-0.2125985707244949</v>
      </c>
      <c r="AW30" s="118">
        <f>(ULB_Data[[#This Row],[SLP- obtained SS2021]]-ULB_Data[[#This Row],[SLP SA cat t.10 2021]])/ULB_Data[[#This Row],[SLP SA cat t.10 2021]]</f>
        <v>-0.36081716343268655</v>
      </c>
      <c r="AX30" s="118">
        <f>(ULB_Data[[#This Row],[SLP- obtained SS2022]]-ULB_Data[[#This Row],[SLP SA cat t.10 2022]])/ULB_Data[[#This Row],[SLP SA cat t.10 2022]]</f>
        <v>-0.36081716343268655</v>
      </c>
      <c r="AY30" s="122">
        <v>232.44</v>
      </c>
      <c r="AZ30" s="122">
        <v>298.10000000000002</v>
      </c>
      <c r="BA30" s="122">
        <v>295</v>
      </c>
      <c r="BB30" s="122">
        <v>421.09</v>
      </c>
      <c r="BC30" s="122">
        <v>522.70000000000005</v>
      </c>
      <c r="BD30" s="122">
        <v>525</v>
      </c>
      <c r="BE30" s="122">
        <v>448.93</v>
      </c>
      <c r="BF30" s="122">
        <v>602.08000000000004</v>
      </c>
      <c r="BG30" s="122">
        <v>602.08000000000004</v>
      </c>
      <c r="BH30" s="122">
        <v>1100</v>
      </c>
      <c r="BI30" s="122">
        <v>1100</v>
      </c>
      <c r="BJ30" s="118">
        <f>(ULB_Data[[#This Row],[Cert.- obtained SS2020]]-ULB_Data[[#This Row],[NA cert 2020]])/ULB_Data[[#This Row],[NA cert 2020]]</f>
        <v>-0.13956289795215968</v>
      </c>
      <c r="BK30" s="118">
        <f>(ULB_Data[[#This Row],[Cert.- obtained SS2021]]-ULB_Data[[#This Row],[NA cert 2021]])/ULB_Data[[#This Row],[NA cert 2021]]</f>
        <v>0.67728950016772882</v>
      </c>
      <c r="BL30" s="118">
        <f>(ULB_Data[[#This Row],[Cert.- obtained SS2022]]-ULB_Data[[#This Row],[NA cert 2022]])/ULB_Data[[#This Row],[NA cert 2022]]</f>
        <v>0.69491525423728817</v>
      </c>
      <c r="BM30" s="118">
        <f>(ULB_Data[[#This Row],[Cert.- obtained SS2020]]-ULB_Data[[#This Row],[SA Cert 2020]])/ULB_Data[[#This Row],[SA Cert 2020]]</f>
        <v>-0.5250421525089648</v>
      </c>
      <c r="BN30" s="118">
        <f>(ULB_Data[[#This Row],[Cert.- obtained SS2021]]-ULB_Data[[#This Row],[SA cert 2021]])/ULB_Data[[#This Row],[SA cert 2021]]</f>
        <v>-4.3428352783623579E-2</v>
      </c>
      <c r="BO30" s="118">
        <f>(ULB_Data[[#This Row],[Cert.- obtained SS2022]]-ULB_Data[[#This Row],[SA cert 2022]])/ULB_Data[[#This Row],[SA cert 2022]]</f>
        <v>-4.7619047619047616E-2</v>
      </c>
      <c r="BP30" s="118">
        <f>(ULB_Data[[#This Row],[Cert.- obtained SS2020]]-ULB_Data[[#This Row],[SA cert cat 2020]])/ULB_Data[[#This Row],[SA cert cat 2020]]</f>
        <v>-0.55449624663087782</v>
      </c>
      <c r="BQ30" s="118">
        <f>(ULB_Data[[#This Row],[Cert.- obtained SS2021]]-ULB_Data[[#This Row],[SA cert cat 2021]])/ULB_Data[[#This Row],[SA cert cat 2021]]</f>
        <v>-0.16954557533882547</v>
      </c>
      <c r="BR30" s="118">
        <f>(ULB_Data[[#This Row],[Cert.- obtained SS2022]]-ULB_Data[[#This Row],[SA cert cat 2022]])/ULB_Data[[#This Row],[SA cert cat 2022]]</f>
        <v>-0.16954557533882547</v>
      </c>
      <c r="BS30" s="118">
        <f>(ULB_Data[[#This Row],[Cert.- obtained SS2021]]-ULB_Data[[#This Row],[SA cert cat t.10 2021]])/ULB_Data[[#This Row],[SA cert cat t.10 2021]]</f>
        <v>-0.54545454545454541</v>
      </c>
      <c r="BT30" s="118">
        <f>(ULB_Data[[#This Row],[Cert.- obtained SS2022]]-ULB_Data[[#This Row],[SA cert cat t.10 2022]])/ULB_Data[[#This Row],[SA cert cat t.10 2022]]</f>
        <v>-0.54545454545454541</v>
      </c>
      <c r="BU30" s="122">
        <v>855.72</v>
      </c>
      <c r="BV30" s="122">
        <v>860.25</v>
      </c>
      <c r="BW30" s="122">
        <v>865</v>
      </c>
      <c r="BX30" s="122">
        <v>1100</v>
      </c>
      <c r="BY30" s="122">
        <v>1147.0899999999999</v>
      </c>
      <c r="BZ30" s="122">
        <v>1150</v>
      </c>
      <c r="CA30" s="122">
        <v>1163.58</v>
      </c>
      <c r="CB30" s="122">
        <v>1243.93</v>
      </c>
      <c r="CC30" s="122">
        <v>1243.93</v>
      </c>
      <c r="CD30" s="122">
        <v>1508.87</v>
      </c>
      <c r="CE30" s="122">
        <v>1508.87</v>
      </c>
      <c r="CF30" s="118">
        <f>(ULB_Data[[#This Row],[CP- obtained SS2020]]-ULB_Data[[#This Row],[NA CV 2020]])/ULB_Data[[#This Row],[NA CV 2020]]</f>
        <v>7.4557098116206186E-2</v>
      </c>
      <c r="CG30" s="118">
        <f>(ULB_Data[[#This Row],[CV- obtained SS2021]]-ULB_Data[[#This Row],[NA CV 2021]])/ULB_Data[[#This Row],[NA CV 2021]]</f>
        <v>0.41434466724789309</v>
      </c>
      <c r="CH30" s="118">
        <f>(ULB_Data[[#This Row],[CV- obtained SS2022]]-ULB_Data[[#This Row],[NA CV 2022]])/ULB_Data[[#This Row],[NA CV 2022]]</f>
        <v>0.40657803468208098</v>
      </c>
      <c r="CI30" s="118">
        <f>(ULB_Data[[#This Row],[CP- obtained SS2020]]-ULB_Data[[#This Row],[SA CV 2020]])/ULB_Data[[#This Row],[SA CV 2020]]</f>
        <v>-0.16407272727272729</v>
      </c>
      <c r="CJ30" s="118">
        <f>(ULB_Data[[#This Row],[CV- obtained SS2021]]-ULB_Data[[#This Row],[SA CV 2021]])/ULB_Data[[#This Row],[SA CV 2021]]</f>
        <v>6.0675273954092654E-2</v>
      </c>
      <c r="CK30" s="118">
        <f>(ULB_Data[[#This Row],[CV- obtained SS2022]]-ULB_Data[[#This Row],[SA CV 2022]])/ULB_Data[[#This Row],[SA CV 2022]]</f>
        <v>5.7991304347826136E-2</v>
      </c>
      <c r="CL30" s="118">
        <f>(ULB_Data[[#This Row],[CP- obtained SS2020]]-ULB_Data[[#This Row],[SA CV  cat 2020]])/ULB_Data[[#This Row],[SA CV  cat 2020]]</f>
        <v>-0.20974922222795164</v>
      </c>
      <c r="CM30" s="118">
        <f>(ULB_Data[[#This Row],[CV- obtained SS2021]]-ULB_Data[[#This Row],[SA CV cat 2021]])/ULB_Data[[#This Row],[SA CV cat 2021]]</f>
        <v>-2.1898338330935026E-2</v>
      </c>
      <c r="CN30" s="118">
        <f>(ULB_Data[[#This Row],[CV- obtained SS2022]]-ULB_Data[[#This Row],[SA CV cat 2022]])/ULB_Data[[#This Row],[SA CV cat 2022]]</f>
        <v>-2.1898338330935026E-2</v>
      </c>
      <c r="CO30" s="118">
        <f>(ULB_Data[[#This Row],[CV- obtained SS2021]]-ULB_Data[[#This Row],[SA CV cat t.10 2021]])/ULB_Data[[#This Row],[SA CV cat t.10 2021]]</f>
        <v>-0.19364159934255426</v>
      </c>
      <c r="CP30" s="118">
        <f>(ULB_Data[[#This Row],[CV- obtained SS2022]]-ULB_Data[[#This Row],[SA CV cat t.10 2022]])/ULB_Data[[#This Row],[SA CV cat t.10 2022]]</f>
        <v>-0.19364159934255426</v>
      </c>
      <c r="CQ30" s="60">
        <v>100</v>
      </c>
      <c r="CR30" s="60">
        <v>47</v>
      </c>
      <c r="CS30" s="28">
        <v>63</v>
      </c>
      <c r="CT30" s="27">
        <v>35</v>
      </c>
      <c r="CU30" s="28">
        <v>63</v>
      </c>
      <c r="CV30" s="27">
        <v>35</v>
      </c>
      <c r="CW30" s="28" t="s">
        <v>414</v>
      </c>
      <c r="CX30" s="28" t="s">
        <v>414</v>
      </c>
      <c r="CY30" s="28" t="s">
        <v>414</v>
      </c>
      <c r="CZ30" s="28" t="s">
        <v>407</v>
      </c>
      <c r="DA30" s="28" t="s">
        <v>408</v>
      </c>
      <c r="DB30" s="28" t="s">
        <v>408</v>
      </c>
      <c r="DC30" s="22">
        <v>187.02</v>
      </c>
      <c r="DD30" s="22">
        <v>1500</v>
      </c>
      <c r="DE30" s="66">
        <v>12.47</v>
      </c>
      <c r="DF30" s="22">
        <v>200</v>
      </c>
      <c r="DG30" s="22">
        <v>1500</v>
      </c>
      <c r="DH30" s="66">
        <v>13.33</v>
      </c>
      <c r="DI30" s="22">
        <v>1185.78</v>
      </c>
      <c r="DJ30" s="22">
        <v>1500</v>
      </c>
      <c r="DK30" s="66">
        <v>79.05</v>
      </c>
      <c r="DL30" s="22">
        <v>919.52</v>
      </c>
      <c r="DM30" s="22">
        <v>1500</v>
      </c>
      <c r="DN30" s="66">
        <v>61.3</v>
      </c>
      <c r="DO30" s="22">
        <v>2492.31</v>
      </c>
      <c r="DP30" s="22">
        <v>6000</v>
      </c>
      <c r="DQ30" s="66">
        <v>41.54</v>
      </c>
      <c r="DR30" s="67">
        <v>1278.1099999999999</v>
      </c>
      <c r="DS30" s="67">
        <v>2400</v>
      </c>
      <c r="DT30" s="159">
        <f>ULB_Data[[#This Row],[SLP- obtained SS2021]]/ULB_Data[[#This Row],[SLP-max. marks SS2021]]</f>
        <v>0.53254583333333327</v>
      </c>
      <c r="DU30" s="159">
        <f>ULB_Data[[#This Row],[SLP- obtained SS2021]]/ULB_Data[[#This Row],[Total score (obtained) SS2021]]</f>
        <v>0.42677641244824355</v>
      </c>
      <c r="DV30" s="67">
        <v>1278.1099999999999</v>
      </c>
      <c r="DW30" s="66">
        <v>2400</v>
      </c>
      <c r="DX30" s="159">
        <f>ULB_Data[[#This Row],[SLP- obtained SS2022]]/ULB_Data[[#This Row],[SLP-max. marks SS2022]]</f>
        <v>0.53254583333333327</v>
      </c>
      <c r="DY30" s="159">
        <f>ULB_Data[[#This Row],[SLP- obtained SS2022]]/ULB_Data[[#This Row],[Total score (obtained) SS2022]]</f>
        <v>0.42677641244824355</v>
      </c>
      <c r="DZ30" s="67">
        <v>1216.69</v>
      </c>
      <c r="EA30" s="67">
        <v>1800</v>
      </c>
      <c r="EB30" s="159">
        <f>ULB_Data[[#This Row],[CV- obtained SS2021]]/ULB_Data[[#This Row],[CV-max. marks SS2021]]</f>
        <v>0.67593888888888887</v>
      </c>
      <c r="EC30" s="159">
        <f>ULB_Data[[#This Row],[CV- obtained SS2021]]/ULB_Data[[#This Row],[Total score (obtained) SS2021]]</f>
        <v>0.40626753038600238</v>
      </c>
      <c r="ED30" s="67">
        <v>1216.69</v>
      </c>
      <c r="EE30" s="66">
        <v>1800</v>
      </c>
      <c r="EF30" s="159">
        <f>ULB_Data[[#This Row],[CV- obtained SS2022]]/ULB_Data[[#This Row],[CV-max. marks SS2022]]</f>
        <v>0.67593888888888887</v>
      </c>
      <c r="EG30" s="159">
        <f>ULB_Data[[#This Row],[CV- obtained SS2022]]/ULB_Data[[#This Row],[Total score (obtained) SS2022]]</f>
        <v>0.40626753038600238</v>
      </c>
      <c r="EH30" s="67">
        <v>500</v>
      </c>
      <c r="EI30" s="67">
        <v>1800</v>
      </c>
      <c r="EJ30" s="159">
        <f>ULB_Data[[#This Row],[Cert.- obtained SS2021]]/ULB_Data[[#This Row],[Cert.-max. marks SS2021]]</f>
        <v>0.27777777777777779</v>
      </c>
      <c r="EK30" s="159">
        <f>ULB_Data[[#This Row],[Cert.- obtained SS2021]]/ULB_Data[[#This Row],[Total score (obtained) SS2021]]</f>
        <v>0.16695605716575396</v>
      </c>
      <c r="EL30" s="67">
        <v>500</v>
      </c>
      <c r="EM30" s="66">
        <v>1800</v>
      </c>
      <c r="EN30" s="159">
        <f>ULB_Data[[#This Row],[Cert.- obtained SS2022]]/ULB_Data[[#This Row],[Cert.-max. marks SS2022]]</f>
        <v>0.27777777777777779</v>
      </c>
      <c r="EO30" s="159">
        <f>ULB_Data[[#This Row],[Cert.- obtained SS2022]]/ULB_Data[[#This Row],[Total score (obtained) SS2022]]</f>
        <v>0.16695605716575396</v>
      </c>
      <c r="EP30" s="68">
        <v>2994.8</v>
      </c>
      <c r="EQ30" s="26">
        <v>6000</v>
      </c>
      <c r="ER30" s="66">
        <v>49.91</v>
      </c>
      <c r="ES30" s="68">
        <v>2994.8</v>
      </c>
      <c r="ET30" s="66">
        <v>6000</v>
      </c>
      <c r="EU30" s="128">
        <f>(ULB_Data[[#This Row],[Total score (obtained) SS2022]]/ULB_Data[[#This Row],[Total score (max) SS2022]])*100</f>
        <v>49.913333333333334</v>
      </c>
      <c r="EV30" s="26">
        <v>387.02</v>
      </c>
      <c r="EW30" s="26">
        <v>3000</v>
      </c>
      <c r="EX30" s="66">
        <v>12.9</v>
      </c>
      <c r="EY30" s="26">
        <v>1778.11</v>
      </c>
      <c r="EZ30" s="26">
        <v>4200</v>
      </c>
      <c r="FA30" s="100">
        <v>42.34</v>
      </c>
      <c r="FB30" s="26">
        <v>1778.11</v>
      </c>
      <c r="FC30" s="138">
        <v>4200</v>
      </c>
      <c r="FD30" s="140">
        <f>(ULB_Data[[#This Row],[SLP + Cert. (obtained) SS2022]]/ULB_Data[[#This Row],[SLP + Cert. (max.) SS2022]])*100</f>
        <v>42.335952380952378</v>
      </c>
    </row>
    <row r="31" spans="1:160" ht="15.75" thickBot="1">
      <c r="A31" s="104">
        <v>30</v>
      </c>
      <c r="B31" s="65" t="s">
        <v>213</v>
      </c>
      <c r="C31" s="65" t="s">
        <v>376</v>
      </c>
      <c r="D31" s="65" t="s">
        <v>93</v>
      </c>
      <c r="E31" s="26">
        <v>37715</v>
      </c>
      <c r="F31" s="28" t="s">
        <v>412</v>
      </c>
      <c r="G31" s="28">
        <v>2214</v>
      </c>
      <c r="H31" s="28">
        <v>2072</v>
      </c>
      <c r="I31" s="28">
        <v>2072</v>
      </c>
      <c r="J31" s="28">
        <v>3325</v>
      </c>
      <c r="K31" s="28">
        <v>3178</v>
      </c>
      <c r="L31" s="28">
        <v>3178</v>
      </c>
      <c r="M31" s="28">
        <v>3400</v>
      </c>
      <c r="N31" s="28">
        <v>3298.6</v>
      </c>
      <c r="O31" s="28">
        <v>3298.6</v>
      </c>
      <c r="P31" s="28">
        <v>4601.3999999999996</v>
      </c>
      <c r="Q31" s="28">
        <v>4601.3999999999996</v>
      </c>
      <c r="R31" s="118">
        <f>(ULB_Data[[#This Row],[Total score (obtained) SS2020]]-ULB_Data[[#This Row],[NA 2020]])/ULB_Data[[#This Row],[NA 2020]]</f>
        <v>0.26666214995483284</v>
      </c>
      <c r="S31" s="118">
        <f>(ULB_Data[[#This Row],[Total score (obtained) SS2021]]-ULB_Data[[#This Row],[NA 2021]])/ULB_Data[[#This Row],[NA 2021]]</f>
        <v>0.4404054054054054</v>
      </c>
      <c r="T31" s="118">
        <f>(ULB_Data[[#This Row],[Total score (obtained) SS2022]]-ULB_Data[[#This Row],[NA 2022]])/ULB_Data[[#This Row],[NA 2022]]</f>
        <v>0.4404054054054054</v>
      </c>
      <c r="U31" s="118">
        <f>(ULB_Data[[#This Row],[Total score (obtained) SS2020]]-ULB_Data[[#This Row],[SA 2020]])/ULB_Data[[#This Row],[SA 2020]]</f>
        <v>-0.15657443609022562</v>
      </c>
      <c r="V31" s="118">
        <f>(ULB_Data[[#This Row],[Total score (obtained) SS2021]]-ULB_Data[[#This Row],[SA 2021]])/ULB_Data[[#This Row],[SA 2021]]</f>
        <v>-6.088105726872247E-2</v>
      </c>
      <c r="W31" s="118">
        <f>(ULB_Data[[#This Row],[Total score (obtained) SS2022]]-ULB_Data[[#This Row],[SA 2022]])/ULB_Data[[#This Row],[SA 2022]]</f>
        <v>-6.088105726872247E-2</v>
      </c>
      <c r="X31" s="118">
        <f>(ULB_Data[[#This Row],[Total score (obtained) SS2020]]-ULB_Data[[#This Row],[SA Cat 2020]])/ULB_Data[[#This Row],[SA Cat 2020]]</f>
        <v>-0.17517941176470592</v>
      </c>
      <c r="Y31" s="118">
        <f>(ULB_Data[[#This Row],[Total score (obtained) SS2021]]-ULB_Data[[#This Row],[SA Cat 2021]])/ULB_Data[[#This Row],[SA Cat 2021]]</f>
        <v>-9.5216152307039337E-2</v>
      </c>
      <c r="Z31" s="118">
        <f>(ULB_Data[[#This Row],[Total score (obtained) SS2022]]-ULB_Data[[#This Row],[SA Cat 2022]])/ULB_Data[[#This Row],[SA Cat 2022]]</f>
        <v>-9.5216152307039337E-2</v>
      </c>
      <c r="AA31" s="118">
        <f>(ULB_Data[[#This Row],[Total score (obtained) SS2021]]-ULB_Data[[#This Row],[SA Cat t.10 2021]])/ULB_Data[[#This Row],[SA Cat t.10 2021]]</f>
        <v>-0.35138870778458725</v>
      </c>
      <c r="AB31" s="118">
        <f>(ULB_Data[[#This Row],[Total score (obtained) SS2022]]-ULB_Data[[#This Row],[SA Cat t.10 2022]])/ULB_Data[[#This Row],[SA Cat t.10 2022]]</f>
        <v>-0.35138870778458725</v>
      </c>
      <c r="AC31" s="122">
        <v>306.24</v>
      </c>
      <c r="AD31" s="122">
        <v>913.6</v>
      </c>
      <c r="AE31" s="122">
        <v>915</v>
      </c>
      <c r="AF31" s="122">
        <v>706.64</v>
      </c>
      <c r="AG31" s="122">
        <v>1509.3</v>
      </c>
      <c r="AH31" s="122">
        <v>1509.3</v>
      </c>
      <c r="AI31" s="122">
        <v>737.03</v>
      </c>
      <c r="AJ31" s="122">
        <v>1543.8</v>
      </c>
      <c r="AK31" s="122">
        <v>1543.8</v>
      </c>
      <c r="AL31" s="122">
        <v>2033.9</v>
      </c>
      <c r="AM31" s="122">
        <v>2033.9</v>
      </c>
      <c r="AN31" s="118">
        <f>(ULB_Data[[#This Row],[SLP- obtained SS2020]]-ULB_Data[[#This Row],[SLP NA 2020]])/ULB_Data[[#This Row],[SLP NA 2020]]</f>
        <v>1.3513910658307211</v>
      </c>
      <c r="AO31" s="118">
        <f>(ULB_Data[[#This Row],[SLP- obtained SS2021]]-ULB_Data[[#This Row],[SLP NA 2021]])/ULB_Data[[#This Row],[SLP NA 2021]]</f>
        <v>0.55484894921190886</v>
      </c>
      <c r="AP31" s="118">
        <f>(ULB_Data[[#This Row],[SLP- obtained SS2022]]-ULB_Data[[#This Row],[SLP NA 2022]])/ULB_Data[[#This Row],[SLP NA 2022]]</f>
        <v>0.55246994535519123</v>
      </c>
      <c r="AQ31" s="118">
        <f>(ULB_Data[[#This Row],[SLP- obtained SS2020]]-ULB_Data[[#This Row],[SLP SA 2020]])/ULB_Data[[#This Row],[SLP SA 2020]]</f>
        <v>1.9033737122155617E-2</v>
      </c>
      <c r="AR31" s="118">
        <f>(ULB_Data[[#This Row],[SLP- obtained SS2021]]-ULB_Data[[#This Row],[SLP SA 2021]])/ULB_Data[[#This Row],[SLP SA 2021]]</f>
        <v>-5.8828596037898341E-2</v>
      </c>
      <c r="AS31" s="118">
        <f>(ULB_Data[[#This Row],[SLP- obtained SS2022]]-ULB_Data[[#This Row],[SLP SA 2022]])/ULB_Data[[#This Row],[SLP SA 2022]]</f>
        <v>-5.8828596037898341E-2</v>
      </c>
      <c r="AT31" s="118">
        <f>(ULB_Data[[#This Row],[SLP- obtained SS2020]]-ULB_Data[[#This Row],[SLP SA cat 2020]])/ULB_Data[[#This Row],[SLP SA cat 2020]]</f>
        <v>-2.298413904454356E-2</v>
      </c>
      <c r="AU31" s="118">
        <f>(ULB_Data[[#This Row],[SLP- obtained SS2021]]-ULB_Data[[#This Row],[SLP SA cat 2021]])/ULB_Data[[#This Row],[SLP SA cat 2021]]</f>
        <v>-7.9861381007902563E-2</v>
      </c>
      <c r="AV31" s="118">
        <f>(ULB_Data[[#This Row],[SLP- obtained SS2022]]-ULB_Data[[#This Row],[SLP SA cat 2022]])/ULB_Data[[#This Row],[SLP SA cat 2022]]</f>
        <v>-7.9861381007902563E-2</v>
      </c>
      <c r="AW31" s="118">
        <f>(ULB_Data[[#This Row],[SLP- obtained SS2021]]-ULB_Data[[#This Row],[SLP SA cat t.10 2021]])/ULB_Data[[#This Row],[SLP SA cat t.10 2021]]</f>
        <v>-0.30158316534736224</v>
      </c>
      <c r="AX31" s="118">
        <f>(ULB_Data[[#This Row],[SLP- obtained SS2022]]-ULB_Data[[#This Row],[SLP SA cat t.10 2022]])/ULB_Data[[#This Row],[SLP SA cat t.10 2022]]</f>
        <v>-0.30158316534736224</v>
      </c>
      <c r="AY31" s="122">
        <v>232.44</v>
      </c>
      <c r="AZ31" s="122">
        <v>298.10000000000002</v>
      </c>
      <c r="BA31" s="122">
        <v>295</v>
      </c>
      <c r="BB31" s="122">
        <v>421.09</v>
      </c>
      <c r="BC31" s="122">
        <v>522.70000000000005</v>
      </c>
      <c r="BD31" s="122">
        <v>525</v>
      </c>
      <c r="BE31" s="122">
        <v>433.64</v>
      </c>
      <c r="BF31" s="122">
        <v>570</v>
      </c>
      <c r="BG31" s="122">
        <v>570</v>
      </c>
      <c r="BH31" s="122">
        <v>1100</v>
      </c>
      <c r="BI31" s="122">
        <v>1100</v>
      </c>
      <c r="BJ31" s="118">
        <f>(ULB_Data[[#This Row],[Cert.- obtained SS2020]]-ULB_Data[[#This Row],[NA cert 2020]])/ULB_Data[[#This Row],[NA cert 2020]]</f>
        <v>-0.13956289795215968</v>
      </c>
      <c r="BK31" s="118">
        <f>(ULB_Data[[#This Row],[Cert.- obtained SS2021]]-ULB_Data[[#This Row],[NA cert 2021]])/ULB_Data[[#This Row],[NA cert 2021]]</f>
        <v>0.67728950016772882</v>
      </c>
      <c r="BL31" s="118">
        <f>(ULB_Data[[#This Row],[Cert.- obtained SS2022]]-ULB_Data[[#This Row],[NA cert 2022]])/ULB_Data[[#This Row],[NA cert 2022]]</f>
        <v>0.69491525423728817</v>
      </c>
      <c r="BM31" s="118">
        <f>(ULB_Data[[#This Row],[Cert.- obtained SS2020]]-ULB_Data[[#This Row],[SA Cert 2020]])/ULB_Data[[#This Row],[SA Cert 2020]]</f>
        <v>-0.5250421525089648</v>
      </c>
      <c r="BN31" s="118">
        <f>(ULB_Data[[#This Row],[Cert.- obtained SS2021]]-ULB_Data[[#This Row],[SA cert 2021]])/ULB_Data[[#This Row],[SA cert 2021]]</f>
        <v>-4.3428352783623579E-2</v>
      </c>
      <c r="BO31" s="118">
        <f>(ULB_Data[[#This Row],[Cert.- obtained SS2022]]-ULB_Data[[#This Row],[SA cert 2022]])/ULB_Data[[#This Row],[SA cert 2022]]</f>
        <v>-4.7619047619047616E-2</v>
      </c>
      <c r="BP31" s="118">
        <f>(ULB_Data[[#This Row],[Cert.- obtained SS2020]]-ULB_Data[[#This Row],[SA cert cat 2020]])/ULB_Data[[#This Row],[SA cert cat 2020]]</f>
        <v>-0.53878793469237152</v>
      </c>
      <c r="BQ31" s="118">
        <f>(ULB_Data[[#This Row],[Cert.- obtained SS2021]]-ULB_Data[[#This Row],[SA cert cat 2021]])/ULB_Data[[#This Row],[SA cert cat 2021]]</f>
        <v>-0.12280701754385964</v>
      </c>
      <c r="BR31" s="118">
        <f>(ULB_Data[[#This Row],[Cert.- obtained SS2022]]-ULB_Data[[#This Row],[SA cert cat 2022]])/ULB_Data[[#This Row],[SA cert cat 2022]]</f>
        <v>-0.12280701754385964</v>
      </c>
      <c r="BS31" s="118">
        <f>(ULB_Data[[#This Row],[Cert.- obtained SS2021]]-ULB_Data[[#This Row],[SA cert cat t.10 2021]])/ULB_Data[[#This Row],[SA cert cat t.10 2021]]</f>
        <v>-0.54545454545454541</v>
      </c>
      <c r="BT31" s="118">
        <f>(ULB_Data[[#This Row],[Cert.- obtained SS2022]]-ULB_Data[[#This Row],[SA cert cat t.10 2022]])/ULB_Data[[#This Row],[SA cert cat t.10 2022]]</f>
        <v>-0.54545454545454541</v>
      </c>
      <c r="BU31" s="122">
        <v>855.72</v>
      </c>
      <c r="BV31" s="122">
        <v>860.25</v>
      </c>
      <c r="BW31" s="122">
        <v>865</v>
      </c>
      <c r="BX31" s="122">
        <v>1100</v>
      </c>
      <c r="BY31" s="122">
        <v>1147.0899999999999</v>
      </c>
      <c r="BZ31" s="122">
        <v>1150</v>
      </c>
      <c r="CA31" s="122">
        <v>1114.93</v>
      </c>
      <c r="CB31" s="122">
        <v>1184.79</v>
      </c>
      <c r="CC31" s="122">
        <v>1184.79</v>
      </c>
      <c r="CD31" s="122">
        <v>1531.86</v>
      </c>
      <c r="CE31" s="122">
        <v>1531.86</v>
      </c>
      <c r="CF31" s="118">
        <f>(ULB_Data[[#This Row],[CP- obtained SS2020]]-ULB_Data[[#This Row],[NA CV 2020]])/ULB_Data[[#This Row],[NA CV 2020]]</f>
        <v>0.12104426681624822</v>
      </c>
      <c r="CG31" s="118">
        <f>(ULB_Data[[#This Row],[CV- obtained SS2021]]-ULB_Data[[#This Row],[NA CV 2021]])/ULB_Data[[#This Row],[NA CV 2021]]</f>
        <v>0.23687300203429235</v>
      </c>
      <c r="CH31" s="118">
        <f>(ULB_Data[[#This Row],[CV- obtained SS2022]]-ULB_Data[[#This Row],[NA CV 2022]])/ULB_Data[[#This Row],[NA CV 2022]]</f>
        <v>0.23008092485549131</v>
      </c>
      <c r="CI31" s="118">
        <f>(ULB_Data[[#This Row],[CP- obtained SS2020]]-ULB_Data[[#This Row],[SA CV 2020]])/ULB_Data[[#This Row],[SA CV 2020]]</f>
        <v>-0.12790909090909094</v>
      </c>
      <c r="CJ31" s="118">
        <f>(ULB_Data[[#This Row],[CV- obtained SS2021]]-ULB_Data[[#This Row],[SA CV 2021]])/ULB_Data[[#This Row],[SA CV 2021]]</f>
        <v>-7.2418031715035386E-2</v>
      </c>
      <c r="CK31" s="118">
        <f>(ULB_Data[[#This Row],[CV- obtained SS2022]]-ULB_Data[[#This Row],[SA CV 2022]])/ULB_Data[[#This Row],[SA CV 2022]]</f>
        <v>-7.4765217391304359E-2</v>
      </c>
      <c r="CL31" s="118">
        <f>(ULB_Data[[#This Row],[CP- obtained SS2020]]-ULB_Data[[#This Row],[SA CV  cat 2020]])/ULB_Data[[#This Row],[SA CV  cat 2020]]</f>
        <v>-0.13958723866072317</v>
      </c>
      <c r="CM31" s="118">
        <f>(ULB_Data[[#This Row],[CV- obtained SS2021]]-ULB_Data[[#This Row],[SA CV cat 2021]])/ULB_Data[[#This Row],[SA CV cat 2021]]</f>
        <v>-0.10193367601009461</v>
      </c>
      <c r="CN31" s="118">
        <f>(ULB_Data[[#This Row],[CV- obtained SS2022]]-ULB_Data[[#This Row],[SA CV cat 2022]])/ULB_Data[[#This Row],[SA CV cat 2022]]</f>
        <v>-0.10193367601009461</v>
      </c>
      <c r="CO31" s="118">
        <f>(ULB_Data[[#This Row],[CV- obtained SS2021]]-ULB_Data[[#This Row],[SA CV cat t.10 2021]])/ULB_Data[[#This Row],[SA CV cat t.10 2021]]</f>
        <v>-0.30540649928844671</v>
      </c>
      <c r="CP31" s="118">
        <f>(ULB_Data[[#This Row],[CV- obtained SS2022]]-ULB_Data[[#This Row],[SA CV cat t.10 2022]])/ULB_Data[[#This Row],[SA CV cat t.10 2022]]</f>
        <v>-0.30540649928844671</v>
      </c>
      <c r="CQ31" s="60">
        <v>138</v>
      </c>
      <c r="CR31" s="60">
        <v>84</v>
      </c>
      <c r="CS31" s="28">
        <v>105</v>
      </c>
      <c r="CT31" s="27">
        <v>65</v>
      </c>
      <c r="CU31" s="28">
        <v>105</v>
      </c>
      <c r="CV31" s="27">
        <v>65</v>
      </c>
      <c r="CW31" s="28" t="s">
        <v>414</v>
      </c>
      <c r="CX31" s="27" t="s">
        <v>414</v>
      </c>
      <c r="CY31" s="27" t="s">
        <v>414</v>
      </c>
      <c r="CZ31" s="28" t="s">
        <v>407</v>
      </c>
      <c r="DA31" s="27" t="s">
        <v>408</v>
      </c>
      <c r="DB31" s="27" t="s">
        <v>408</v>
      </c>
      <c r="DC31" s="22">
        <v>720.09</v>
      </c>
      <c r="DD31" s="22">
        <v>1500</v>
      </c>
      <c r="DE31" s="66">
        <v>48.01</v>
      </c>
      <c r="DF31" s="22">
        <v>200</v>
      </c>
      <c r="DG31" s="22">
        <v>1500</v>
      </c>
      <c r="DH31" s="66">
        <v>13.33</v>
      </c>
      <c r="DI31" s="22">
        <v>925</v>
      </c>
      <c r="DJ31" s="22">
        <v>1500</v>
      </c>
      <c r="DK31" s="66">
        <v>61.67</v>
      </c>
      <c r="DL31" s="22">
        <v>959.3</v>
      </c>
      <c r="DM31" s="22">
        <v>1500</v>
      </c>
      <c r="DN31" s="66">
        <v>63.95</v>
      </c>
      <c r="DO31" s="22">
        <v>2804.39</v>
      </c>
      <c r="DP31" s="22">
        <v>6000</v>
      </c>
      <c r="DQ31" s="66">
        <v>46.74</v>
      </c>
      <c r="DR31" s="67">
        <v>1420.51</v>
      </c>
      <c r="DS31" s="67">
        <v>2400</v>
      </c>
      <c r="DT31" s="159">
        <f>ULB_Data[[#This Row],[SLP- obtained SS2021]]/ULB_Data[[#This Row],[SLP-max. marks SS2021]]</f>
        <v>0.59187916666666662</v>
      </c>
      <c r="DU31" s="159">
        <f>ULB_Data[[#This Row],[SLP- obtained SS2021]]/ULB_Data[[#This Row],[Total score (obtained) SS2021]]</f>
        <v>0.475959283234825</v>
      </c>
      <c r="DV31" s="67">
        <v>1420.51</v>
      </c>
      <c r="DW31" s="66">
        <v>2400</v>
      </c>
      <c r="DX31" s="159">
        <f>ULB_Data[[#This Row],[SLP- obtained SS2022]]/ULB_Data[[#This Row],[SLP-max. marks SS2022]]</f>
        <v>0.59187916666666662</v>
      </c>
      <c r="DY31" s="159">
        <f>ULB_Data[[#This Row],[SLP- obtained SS2022]]/ULB_Data[[#This Row],[Total score (obtained) SS2022]]</f>
        <v>0.475959283234825</v>
      </c>
      <c r="DZ31" s="67">
        <v>1064.02</v>
      </c>
      <c r="EA31" s="67">
        <v>1800</v>
      </c>
      <c r="EB31" s="159">
        <f>ULB_Data[[#This Row],[CV- obtained SS2021]]/ULB_Data[[#This Row],[CV-max. marks SS2021]]</f>
        <v>0.59112222222222222</v>
      </c>
      <c r="EC31" s="159">
        <f>ULB_Data[[#This Row],[CV- obtained SS2021]]/ULB_Data[[#This Row],[Total score (obtained) SS2021]]</f>
        <v>0.35651294010427137</v>
      </c>
      <c r="ED31" s="67">
        <v>1064.02</v>
      </c>
      <c r="EE31" s="66">
        <v>1800</v>
      </c>
      <c r="EF31" s="159">
        <f>ULB_Data[[#This Row],[CV- obtained SS2022]]/ULB_Data[[#This Row],[CV-max. marks SS2022]]</f>
        <v>0.59112222222222222</v>
      </c>
      <c r="EG31" s="159">
        <f>ULB_Data[[#This Row],[CV- obtained SS2022]]/ULB_Data[[#This Row],[Total score (obtained) SS2022]]</f>
        <v>0.35651294010427137</v>
      </c>
      <c r="EH31" s="67">
        <v>500</v>
      </c>
      <c r="EI31" s="67">
        <v>1800</v>
      </c>
      <c r="EJ31" s="159">
        <f>ULB_Data[[#This Row],[Cert.- obtained SS2021]]/ULB_Data[[#This Row],[Cert.-max. marks SS2021]]</f>
        <v>0.27777777777777779</v>
      </c>
      <c r="EK31" s="159">
        <f>ULB_Data[[#This Row],[Cert.- obtained SS2021]]/ULB_Data[[#This Row],[Total score (obtained) SS2021]]</f>
        <v>0.16753112728344927</v>
      </c>
      <c r="EL31" s="67">
        <v>500</v>
      </c>
      <c r="EM31" s="66">
        <v>1800</v>
      </c>
      <c r="EN31" s="159">
        <f>ULB_Data[[#This Row],[Cert.- obtained SS2022]]/ULB_Data[[#This Row],[Cert.-max. marks SS2022]]</f>
        <v>0.27777777777777779</v>
      </c>
      <c r="EO31" s="159">
        <f>ULB_Data[[#This Row],[Cert.- obtained SS2022]]/ULB_Data[[#This Row],[Total score (obtained) SS2022]]</f>
        <v>0.16753112728344927</v>
      </c>
      <c r="EP31" s="68">
        <v>2984.52</v>
      </c>
      <c r="EQ31" s="26">
        <v>6000</v>
      </c>
      <c r="ER31" s="66">
        <v>49.74</v>
      </c>
      <c r="ES31" s="68">
        <v>2984.52</v>
      </c>
      <c r="ET31" s="66">
        <v>6000</v>
      </c>
      <c r="EU31" s="128">
        <f>(ULB_Data[[#This Row],[Total score (obtained) SS2022]]/ULB_Data[[#This Row],[Total score (max) SS2022]])*100</f>
        <v>49.741999999999997</v>
      </c>
      <c r="EV31" s="26">
        <v>920.09</v>
      </c>
      <c r="EW31" s="26">
        <v>3000</v>
      </c>
      <c r="EX31" s="66">
        <v>30.67</v>
      </c>
      <c r="EY31" s="26">
        <v>1920.51</v>
      </c>
      <c r="EZ31" s="26">
        <v>4200</v>
      </c>
      <c r="FA31" s="100">
        <v>45.73</v>
      </c>
      <c r="FB31" s="26">
        <v>1920.51</v>
      </c>
      <c r="FC31" s="138">
        <v>4200</v>
      </c>
      <c r="FD31" s="140">
        <f>(ULB_Data[[#This Row],[SLP + Cert. (obtained) SS2022]]/ULB_Data[[#This Row],[SLP + Cert. (max.) SS2022]])*100</f>
        <v>45.726428571428571</v>
      </c>
    </row>
    <row r="32" spans="1:160" ht="15.75" thickBot="1">
      <c r="A32" s="104">
        <v>31</v>
      </c>
      <c r="B32" s="65" t="s">
        <v>368</v>
      </c>
      <c r="C32" s="65" t="s">
        <v>376</v>
      </c>
      <c r="D32" s="65" t="s">
        <v>93</v>
      </c>
      <c r="E32" s="25">
        <v>10331</v>
      </c>
      <c r="F32" s="28" t="s">
        <v>411</v>
      </c>
      <c r="G32" s="28">
        <v>2214</v>
      </c>
      <c r="H32" s="28">
        <v>2072</v>
      </c>
      <c r="I32" s="28">
        <v>2072</v>
      </c>
      <c r="J32" s="28">
        <v>3325</v>
      </c>
      <c r="K32" s="28">
        <v>3178</v>
      </c>
      <c r="L32" s="28">
        <v>3178</v>
      </c>
      <c r="M32" s="28">
        <v>3070.1</v>
      </c>
      <c r="N32" s="28">
        <v>2928.3</v>
      </c>
      <c r="O32" s="28">
        <v>2928.3</v>
      </c>
      <c r="P32" s="28">
        <v>4349.2</v>
      </c>
      <c r="Q32" s="28">
        <v>4349.2</v>
      </c>
      <c r="R32" s="118">
        <f>(ULB_Data[[#This Row],[Total score (obtained) SS2020]]-ULB_Data[[#This Row],[NA 2020]])/ULB_Data[[#This Row],[NA 2020]]</f>
        <v>-7.6892502258355921E-2</v>
      </c>
      <c r="S32" s="118">
        <f>(ULB_Data[[#This Row],[Total score (obtained) SS2021]]-ULB_Data[[#This Row],[NA 2021]])/ULB_Data[[#This Row],[NA 2021]]</f>
        <v>-4.7181467181467179E-2</v>
      </c>
      <c r="T32" s="118">
        <f>(ULB_Data[[#This Row],[Total score (obtained) SS2022]]-ULB_Data[[#This Row],[NA 2022]])/ULB_Data[[#This Row],[NA 2022]]</f>
        <v>-4.7181467181467179E-2</v>
      </c>
      <c r="U32" s="118">
        <f>(ULB_Data[[#This Row],[Total score (obtained) SS2020]]-ULB_Data[[#This Row],[SA 2020]])/ULB_Data[[#This Row],[SA 2020]]</f>
        <v>-0.38533533834586464</v>
      </c>
      <c r="V32" s="118">
        <f>(ULB_Data[[#This Row],[Total score (obtained) SS2021]]-ULB_Data[[#This Row],[SA 2021]])/ULB_Data[[#This Row],[SA 2021]]</f>
        <v>-0.37877910635619888</v>
      </c>
      <c r="W32" s="118">
        <f>(ULB_Data[[#This Row],[Total score (obtained) SS2022]]-ULB_Data[[#This Row],[SA 2022]])/ULB_Data[[#This Row],[SA 2022]]</f>
        <v>-0.37877910635619888</v>
      </c>
      <c r="X32" s="118">
        <f>(ULB_Data[[#This Row],[Total score (obtained) SS2020]]-ULB_Data[[#This Row],[SA Cat 2020]])/ULB_Data[[#This Row],[SA Cat 2020]]</f>
        <v>-0.3343018142731507</v>
      </c>
      <c r="Y32" s="118">
        <f>(ULB_Data[[#This Row],[Total score (obtained) SS2021]]-ULB_Data[[#This Row],[SA Cat 2021]])/ULB_Data[[#This Row],[SA Cat 2021]]</f>
        <v>-0.32580678209199881</v>
      </c>
      <c r="Z32" s="118">
        <f>(ULB_Data[[#This Row],[Total score (obtained) SS2022]]-ULB_Data[[#This Row],[SA Cat 2022]])/ULB_Data[[#This Row],[SA Cat 2022]]</f>
        <v>-0.32580678209199881</v>
      </c>
      <c r="AA32" s="118">
        <f>(ULB_Data[[#This Row],[Total score (obtained) SS2021]]-ULB_Data[[#This Row],[SA Cat t.10 2021]])/ULB_Data[[#This Row],[SA Cat t.10 2021]]</f>
        <v>-0.54606824243539043</v>
      </c>
      <c r="AB32" s="118">
        <f>(ULB_Data[[#This Row],[Total score (obtained) SS2022]]-ULB_Data[[#This Row],[SA Cat t.10 2022]])/ULB_Data[[#This Row],[SA Cat t.10 2022]]</f>
        <v>-0.54606824243539043</v>
      </c>
      <c r="AC32" s="122">
        <v>306.24</v>
      </c>
      <c r="AD32" s="122">
        <v>913.6</v>
      </c>
      <c r="AE32" s="122">
        <v>915</v>
      </c>
      <c r="AF32" s="122">
        <v>706.64</v>
      </c>
      <c r="AG32" s="122">
        <v>1509.3</v>
      </c>
      <c r="AH32" s="122">
        <v>1509.3</v>
      </c>
      <c r="AI32" s="122">
        <v>593.21</v>
      </c>
      <c r="AJ32" s="122">
        <v>1412.08</v>
      </c>
      <c r="AK32" s="122">
        <v>1412.08</v>
      </c>
      <c r="AL32" s="122">
        <v>1984.11</v>
      </c>
      <c r="AM32" s="122">
        <v>1984.11</v>
      </c>
      <c r="AN32" s="118">
        <f>(ULB_Data[[#This Row],[SLP- obtained SS2020]]-ULB_Data[[#This Row],[SLP NA 2020]])/ULB_Data[[#This Row],[SLP NA 2020]]</f>
        <v>-1.1559561128526713E-2</v>
      </c>
      <c r="AO32" s="118">
        <f>(ULB_Data[[#This Row],[SLP- obtained SS2021]]-ULB_Data[[#This Row],[SLP NA 2021]])/ULB_Data[[#This Row],[SLP NA 2021]]</f>
        <v>6.8957968476357268E-2</v>
      </c>
      <c r="AP32" s="118">
        <f>(ULB_Data[[#This Row],[SLP- obtained SS2022]]-ULB_Data[[#This Row],[SLP NA 2022]])/ULB_Data[[#This Row],[SLP NA 2022]]</f>
        <v>6.7322404371584724E-2</v>
      </c>
      <c r="AQ32" s="118">
        <f>(ULB_Data[[#This Row],[SLP- obtained SS2020]]-ULB_Data[[#This Row],[SLP SA 2020]])/ULB_Data[[#This Row],[SLP SA 2020]]</f>
        <v>-0.5716347786708933</v>
      </c>
      <c r="AR32" s="118">
        <f>(ULB_Data[[#This Row],[SLP- obtained SS2021]]-ULB_Data[[#This Row],[SLP SA 2021]])/ULB_Data[[#This Row],[SLP SA 2021]]</f>
        <v>-0.35294507387530638</v>
      </c>
      <c r="AS32" s="118">
        <f>(ULB_Data[[#This Row],[SLP- obtained SS2022]]-ULB_Data[[#This Row],[SLP SA 2022]])/ULB_Data[[#This Row],[SLP SA 2022]]</f>
        <v>-0.35294507387530638</v>
      </c>
      <c r="AT32" s="118">
        <f>(ULB_Data[[#This Row],[SLP- obtained SS2020]]-ULB_Data[[#This Row],[SLP SA cat 2020]])/ULB_Data[[#This Row],[SLP SA cat 2020]]</f>
        <v>-0.48972539235683826</v>
      </c>
      <c r="AU32" s="118">
        <f>(ULB_Data[[#This Row],[SLP- obtained SS2021]]-ULB_Data[[#This Row],[SLP SA cat 2021]])/ULB_Data[[#This Row],[SLP SA cat 2021]]</f>
        <v>-0.30839612486544665</v>
      </c>
      <c r="AV32" s="118">
        <f>(ULB_Data[[#This Row],[SLP- obtained SS2022]]-ULB_Data[[#This Row],[SLP SA cat 2022]])/ULB_Data[[#This Row],[SLP SA cat 2022]]</f>
        <v>-0.30839612486544665</v>
      </c>
      <c r="AW32" s="118">
        <f>(ULB_Data[[#This Row],[SLP- obtained SS2021]]-ULB_Data[[#This Row],[SLP SA cat t.10 2021]])/ULB_Data[[#This Row],[SLP SA cat t.10 2021]]</f>
        <v>-0.5077893866771499</v>
      </c>
      <c r="AX32" s="118">
        <f>(ULB_Data[[#This Row],[SLP- obtained SS2022]]-ULB_Data[[#This Row],[SLP SA cat t.10 2022]])/ULB_Data[[#This Row],[SLP SA cat t.10 2022]]</f>
        <v>-0.5077893866771499</v>
      </c>
      <c r="AY32" s="122">
        <v>232.44</v>
      </c>
      <c r="AZ32" s="122">
        <v>298.10000000000002</v>
      </c>
      <c r="BA32" s="122">
        <v>295</v>
      </c>
      <c r="BB32" s="122">
        <v>421.09</v>
      </c>
      <c r="BC32" s="122">
        <v>522.70000000000005</v>
      </c>
      <c r="BD32" s="122">
        <v>525</v>
      </c>
      <c r="BE32" s="122">
        <v>365.77</v>
      </c>
      <c r="BF32" s="122">
        <v>453.88</v>
      </c>
      <c r="BG32" s="122">
        <v>453.88</v>
      </c>
      <c r="BH32" s="122">
        <v>1100</v>
      </c>
      <c r="BI32" s="122">
        <v>1100</v>
      </c>
      <c r="BJ32" s="118">
        <f>(ULB_Data[[#This Row],[Cert.- obtained SS2020]]-ULB_Data[[#This Row],[NA cert 2020]])/ULB_Data[[#This Row],[NA cert 2020]]</f>
        <v>0.29065565307176044</v>
      </c>
      <c r="BK32" s="118">
        <f>(ULB_Data[[#This Row],[Cert.- obtained SS2021]]-ULB_Data[[#This Row],[NA cert 2021]])/ULB_Data[[#This Row],[NA cert 2021]]</f>
        <v>6.3737001006372931E-3</v>
      </c>
      <c r="BL32" s="118">
        <f>(ULB_Data[[#This Row],[Cert.- obtained SS2022]]-ULB_Data[[#This Row],[NA cert 2022]])/ULB_Data[[#This Row],[NA cert 2022]]</f>
        <v>1.6949152542372881E-2</v>
      </c>
      <c r="BM32" s="118">
        <f>(ULB_Data[[#This Row],[Cert.- obtained SS2020]]-ULB_Data[[#This Row],[SA Cert 2020]])/ULB_Data[[#This Row],[SA Cert 2020]]</f>
        <v>-0.2875632287634472</v>
      </c>
      <c r="BN32" s="118">
        <f>(ULB_Data[[#This Row],[Cert.- obtained SS2021]]-ULB_Data[[#This Row],[SA cert 2021]])/ULB_Data[[#This Row],[SA cert 2021]]</f>
        <v>-0.42605701167017412</v>
      </c>
      <c r="BO32" s="118">
        <f>(ULB_Data[[#This Row],[Cert.- obtained SS2022]]-ULB_Data[[#This Row],[SA cert 2022]])/ULB_Data[[#This Row],[SA cert 2022]]</f>
        <v>-0.42857142857142855</v>
      </c>
      <c r="BP32" s="118">
        <f>(ULB_Data[[#This Row],[Cert.- obtained SS2020]]-ULB_Data[[#This Row],[SA cert cat 2020]])/ULB_Data[[#This Row],[SA cert cat 2020]]</f>
        <v>-0.17981245044700217</v>
      </c>
      <c r="BQ32" s="118">
        <f>(ULB_Data[[#This Row],[Cert.- obtained SS2021]]-ULB_Data[[#This Row],[SA cert cat 2021]])/ULB_Data[[#This Row],[SA cert cat 2021]]</f>
        <v>-0.33903234335066534</v>
      </c>
      <c r="BR32" s="118">
        <f>(ULB_Data[[#This Row],[Cert.- obtained SS2022]]-ULB_Data[[#This Row],[SA cert cat 2022]])/ULB_Data[[#This Row],[SA cert cat 2022]]</f>
        <v>-0.33903234335066534</v>
      </c>
      <c r="BS32" s="118">
        <f>(ULB_Data[[#This Row],[Cert.- obtained SS2021]]-ULB_Data[[#This Row],[SA cert cat t.10 2021]])/ULB_Data[[#This Row],[SA cert cat t.10 2021]]</f>
        <v>-0.72727272727272729</v>
      </c>
      <c r="BT32" s="118">
        <f>(ULB_Data[[#This Row],[Cert.- obtained SS2022]]-ULB_Data[[#This Row],[SA cert cat t.10 2022]])/ULB_Data[[#This Row],[SA cert cat t.10 2022]]</f>
        <v>-0.72727272727272729</v>
      </c>
      <c r="BU32" s="122">
        <v>855.72</v>
      </c>
      <c r="BV32" s="122">
        <v>860.25</v>
      </c>
      <c r="BW32" s="122">
        <v>865</v>
      </c>
      <c r="BX32" s="122">
        <v>1100</v>
      </c>
      <c r="BY32" s="122">
        <v>1147.0899999999999</v>
      </c>
      <c r="BZ32" s="122">
        <v>1150</v>
      </c>
      <c r="CA32" s="122">
        <v>1056.55</v>
      </c>
      <c r="CB32" s="122">
        <v>1062.31</v>
      </c>
      <c r="CC32" s="122">
        <v>1062.31</v>
      </c>
      <c r="CD32" s="122">
        <v>1484.95</v>
      </c>
      <c r="CE32" s="122">
        <v>1484.95</v>
      </c>
      <c r="CF32" s="118">
        <f>(ULB_Data[[#This Row],[CP- obtained SS2020]]-ULB_Data[[#This Row],[NA CV 2020]])/ULB_Data[[#This Row],[NA CV 2020]]</f>
        <v>-0.26506333847520219</v>
      </c>
      <c r="CG32" s="118">
        <f>(ULB_Data[[#This Row],[CV- obtained SS2021]]-ULB_Data[[#This Row],[NA CV 2021]])/ULB_Data[[#This Row],[NA CV 2021]]</f>
        <v>-0.18902644580063938</v>
      </c>
      <c r="CH32" s="118">
        <f>(ULB_Data[[#This Row],[CV- obtained SS2022]]-ULB_Data[[#This Row],[NA CV 2022]])/ULB_Data[[#This Row],[NA CV 2022]]</f>
        <v>-0.19347976878612719</v>
      </c>
      <c r="CI32" s="118">
        <f>(ULB_Data[[#This Row],[CP- obtained SS2020]]-ULB_Data[[#This Row],[SA CV 2020]])/ULB_Data[[#This Row],[SA CV 2020]]</f>
        <v>-0.4282727272727273</v>
      </c>
      <c r="CJ32" s="118">
        <f>(ULB_Data[[#This Row],[CV- obtained SS2021]]-ULB_Data[[#This Row],[SA CV 2021]])/ULB_Data[[#This Row],[SA CV 2021]]</f>
        <v>-0.3918175557279725</v>
      </c>
      <c r="CK32" s="118">
        <f>(ULB_Data[[#This Row],[CV- obtained SS2022]]-ULB_Data[[#This Row],[SA CV 2022]])/ULB_Data[[#This Row],[SA CV 2022]]</f>
        <v>-0.39335652173913044</v>
      </c>
      <c r="CL32" s="118">
        <f>(ULB_Data[[#This Row],[CP- obtained SS2020]]-ULB_Data[[#This Row],[SA CV  cat 2020]])/ULB_Data[[#This Row],[SA CV  cat 2020]]</f>
        <v>-0.40476077800388055</v>
      </c>
      <c r="CM32" s="118">
        <f>(ULB_Data[[#This Row],[CV- obtained SS2021]]-ULB_Data[[#This Row],[SA CV cat 2021]])/ULB_Data[[#This Row],[SA CV cat 2021]]</f>
        <v>-0.34328021010816051</v>
      </c>
      <c r="CN32" s="118">
        <f>(ULB_Data[[#This Row],[CV- obtained SS2022]]-ULB_Data[[#This Row],[SA CV cat 2022]])/ULB_Data[[#This Row],[SA CV cat 2022]]</f>
        <v>-0.34328021010816051</v>
      </c>
      <c r="CO32" s="118">
        <f>(ULB_Data[[#This Row],[CV- obtained SS2021]]-ULB_Data[[#This Row],[SA CV cat t.10 2021]])/ULB_Data[[#This Row],[SA CV cat t.10 2021]]</f>
        <v>-0.53019293578908389</v>
      </c>
      <c r="CP32" s="118">
        <f>(ULB_Data[[#This Row],[CV- obtained SS2022]]-ULB_Data[[#This Row],[SA CV cat t.10 2022]])/ULB_Data[[#This Row],[SA CV cat t.10 2022]]</f>
        <v>-0.53019293578908389</v>
      </c>
      <c r="CQ32" s="60">
        <v>445</v>
      </c>
      <c r="CR32" s="60">
        <v>174</v>
      </c>
      <c r="CS32" s="27">
        <v>471</v>
      </c>
      <c r="CT32" s="27">
        <v>181</v>
      </c>
      <c r="CU32" s="27">
        <v>471</v>
      </c>
      <c r="CV32" s="27">
        <v>181</v>
      </c>
      <c r="CW32" s="28" t="s">
        <v>414</v>
      </c>
      <c r="CX32" s="27" t="s">
        <v>414</v>
      </c>
      <c r="CY32" s="27" t="s">
        <v>414</v>
      </c>
      <c r="CZ32" s="28" t="s">
        <v>405</v>
      </c>
      <c r="DA32" s="27" t="s">
        <v>405</v>
      </c>
      <c r="DB32" s="27" t="s">
        <v>405</v>
      </c>
      <c r="DC32" s="22">
        <v>302.7</v>
      </c>
      <c r="DD32" s="22">
        <v>1500</v>
      </c>
      <c r="DE32" s="66">
        <v>20.18</v>
      </c>
      <c r="DF32" s="22">
        <v>300</v>
      </c>
      <c r="DG32" s="22">
        <v>1500</v>
      </c>
      <c r="DH32" s="66">
        <v>20</v>
      </c>
      <c r="DI32" s="22">
        <v>812.16</v>
      </c>
      <c r="DJ32" s="22">
        <v>1500</v>
      </c>
      <c r="DK32" s="66">
        <v>54.14</v>
      </c>
      <c r="DL32" s="22">
        <v>628.9</v>
      </c>
      <c r="DM32" s="22">
        <v>1500</v>
      </c>
      <c r="DN32" s="66">
        <v>41.93</v>
      </c>
      <c r="DO32" s="22">
        <v>2043.76</v>
      </c>
      <c r="DP32" s="22">
        <v>6000</v>
      </c>
      <c r="DQ32" s="66">
        <v>34.06</v>
      </c>
      <c r="DR32" s="67">
        <v>976.6</v>
      </c>
      <c r="DS32" s="67">
        <v>2400</v>
      </c>
      <c r="DT32" s="159">
        <f>ULB_Data[[#This Row],[SLP- obtained SS2021]]/ULB_Data[[#This Row],[SLP-max. marks SS2021]]</f>
        <v>0.40691666666666665</v>
      </c>
      <c r="DU32" s="159">
        <f>ULB_Data[[#This Row],[SLP- obtained SS2021]]/ULB_Data[[#This Row],[Total score (obtained) SS2021]]</f>
        <v>0.49467136720966043</v>
      </c>
      <c r="DV32" s="67">
        <v>976.6</v>
      </c>
      <c r="DW32" s="66">
        <v>2400</v>
      </c>
      <c r="DX32" s="159">
        <f>ULB_Data[[#This Row],[SLP- obtained SS2022]]/ULB_Data[[#This Row],[SLP-max. marks SS2022]]</f>
        <v>0.40691666666666665</v>
      </c>
      <c r="DY32" s="159">
        <f>ULB_Data[[#This Row],[SLP- obtained SS2022]]/ULB_Data[[#This Row],[Total score (obtained) SS2022]]</f>
        <v>0.49467136720966043</v>
      </c>
      <c r="DZ32" s="67">
        <v>697.64</v>
      </c>
      <c r="EA32" s="67">
        <v>1800</v>
      </c>
      <c r="EB32" s="159">
        <f>ULB_Data[[#This Row],[CV- obtained SS2021]]/ULB_Data[[#This Row],[CV-max. marks SS2021]]</f>
        <v>0.38757777777777774</v>
      </c>
      <c r="EC32" s="159">
        <f>ULB_Data[[#This Row],[CV- obtained SS2021]]/ULB_Data[[#This Row],[Total score (obtained) SS2021]]</f>
        <v>0.3533714239403517</v>
      </c>
      <c r="ED32" s="67">
        <v>697.64</v>
      </c>
      <c r="EE32" s="66">
        <v>1800</v>
      </c>
      <c r="EF32" s="159">
        <f>ULB_Data[[#This Row],[CV- obtained SS2022]]/ULB_Data[[#This Row],[CV-max. marks SS2022]]</f>
        <v>0.38757777777777774</v>
      </c>
      <c r="EG32" s="159">
        <f>ULB_Data[[#This Row],[CV- obtained SS2022]]/ULB_Data[[#This Row],[Total score (obtained) SS2022]]</f>
        <v>0.3533714239403517</v>
      </c>
      <c r="EH32" s="67">
        <v>300</v>
      </c>
      <c r="EI32" s="67">
        <v>1800</v>
      </c>
      <c r="EJ32" s="159">
        <f>ULB_Data[[#This Row],[Cert.- obtained SS2021]]/ULB_Data[[#This Row],[Cert.-max. marks SS2021]]</f>
        <v>0.16666666666666666</v>
      </c>
      <c r="EK32" s="159">
        <f>ULB_Data[[#This Row],[Cert.- obtained SS2021]]/ULB_Data[[#This Row],[Total score (obtained) SS2021]]</f>
        <v>0.15195720884998784</v>
      </c>
      <c r="EL32" s="67">
        <v>300</v>
      </c>
      <c r="EM32" s="66">
        <v>1800</v>
      </c>
      <c r="EN32" s="159">
        <f>ULB_Data[[#This Row],[Cert.- obtained SS2022]]/ULB_Data[[#This Row],[Cert.-max. marks SS2022]]</f>
        <v>0.16666666666666666</v>
      </c>
      <c r="EO32" s="159">
        <f>ULB_Data[[#This Row],[Cert.- obtained SS2022]]/ULB_Data[[#This Row],[Total score (obtained) SS2022]]</f>
        <v>0.15195720884998784</v>
      </c>
      <c r="EP32" s="68">
        <v>1974.24</v>
      </c>
      <c r="EQ32" s="26">
        <v>6000</v>
      </c>
      <c r="ER32" s="66">
        <v>32.9</v>
      </c>
      <c r="ES32" s="68">
        <v>1974.24</v>
      </c>
      <c r="ET32" s="66">
        <v>6000</v>
      </c>
      <c r="EU32" s="128">
        <f>(ULB_Data[[#This Row],[Total score (obtained) SS2022]]/ULB_Data[[#This Row],[Total score (max) SS2022]])*100</f>
        <v>32.903999999999996</v>
      </c>
      <c r="EV32" s="26">
        <v>602.70000000000005</v>
      </c>
      <c r="EW32" s="26">
        <v>3000</v>
      </c>
      <c r="EX32" s="66">
        <v>20.09</v>
      </c>
      <c r="EY32" s="26">
        <v>1276.5999999999999</v>
      </c>
      <c r="EZ32" s="26">
        <v>4200</v>
      </c>
      <c r="FA32" s="100">
        <v>30.4</v>
      </c>
      <c r="FB32" s="26">
        <v>1276.5999999999999</v>
      </c>
      <c r="FC32" s="138">
        <v>4200</v>
      </c>
      <c r="FD32" s="140">
        <f>(ULB_Data[[#This Row],[SLP + Cert. (obtained) SS2022]]/ULB_Data[[#This Row],[SLP + Cert. (max.) SS2022]])*100</f>
        <v>30.395238095238092</v>
      </c>
    </row>
    <row r="33" spans="1:160" ht="15.75" thickBot="1">
      <c r="A33" s="104">
        <v>32</v>
      </c>
      <c r="B33" s="69" t="s">
        <v>207</v>
      </c>
      <c r="C33" s="65" t="s">
        <v>376</v>
      </c>
      <c r="D33" s="65" t="s">
        <v>93</v>
      </c>
      <c r="E33" s="26">
        <v>37469</v>
      </c>
      <c r="F33" s="28" t="s">
        <v>412</v>
      </c>
      <c r="G33" s="28">
        <v>2214</v>
      </c>
      <c r="H33" s="28">
        <v>2072</v>
      </c>
      <c r="I33" s="28">
        <v>2072</v>
      </c>
      <c r="J33" s="28">
        <v>3325</v>
      </c>
      <c r="K33" s="28">
        <v>3178</v>
      </c>
      <c r="L33" s="28">
        <v>3178</v>
      </c>
      <c r="M33" s="28">
        <v>3400</v>
      </c>
      <c r="N33" s="28">
        <v>3298.6</v>
      </c>
      <c r="O33" s="28">
        <v>3298.6</v>
      </c>
      <c r="P33" s="28">
        <v>4601.3999999999996</v>
      </c>
      <c r="Q33" s="28">
        <v>4601.3999999999996</v>
      </c>
      <c r="R33" s="118">
        <f>(ULB_Data[[#This Row],[Total score (obtained) SS2020]]-ULB_Data[[#This Row],[NA 2020]])/ULB_Data[[#This Row],[NA 2020]]</f>
        <v>0.38486901535682022</v>
      </c>
      <c r="S33" s="118">
        <f>(ULB_Data[[#This Row],[Total score (obtained) SS2021]]-ULB_Data[[#This Row],[NA 2021]])/ULB_Data[[#This Row],[NA 2021]]</f>
        <v>0.25856177606177594</v>
      </c>
      <c r="T33" s="118">
        <f>(ULB_Data[[#This Row],[Total score (obtained) SS2022]]-ULB_Data[[#This Row],[NA 2022]])/ULB_Data[[#This Row],[NA 2022]]</f>
        <v>0.25856177606177594</v>
      </c>
      <c r="U33" s="118">
        <f>(ULB_Data[[#This Row],[Total score (obtained) SS2020]]-ULB_Data[[#This Row],[SA 2020]])/ULB_Data[[#This Row],[SA 2020]]</f>
        <v>-7.7864661654135373E-2</v>
      </c>
      <c r="V33" s="118">
        <f>(ULB_Data[[#This Row],[Total score (obtained) SS2021]]-ULB_Data[[#This Row],[SA 2021]])/ULB_Data[[#This Row],[SA 2021]]</f>
        <v>-0.17943989930774079</v>
      </c>
      <c r="W33" s="118">
        <f>(ULB_Data[[#This Row],[Total score (obtained) SS2022]]-ULB_Data[[#This Row],[SA 2022]])/ULB_Data[[#This Row],[SA 2022]]</f>
        <v>-0.17943989930774079</v>
      </c>
      <c r="X33" s="118">
        <f>(ULB_Data[[#This Row],[Total score (obtained) SS2020]]-ULB_Data[[#This Row],[SA Cat 2020]])/ULB_Data[[#This Row],[SA Cat 2020]]</f>
        <v>-9.8205882352941198E-2</v>
      </c>
      <c r="Y33" s="118">
        <f>(ULB_Data[[#This Row],[Total score (obtained) SS2021]]-ULB_Data[[#This Row],[SA Cat 2021]])/ULB_Data[[#This Row],[SA Cat 2021]]</f>
        <v>-0.20944036864124177</v>
      </c>
      <c r="Z33" s="118">
        <f>(ULB_Data[[#This Row],[Total score (obtained) SS2022]]-ULB_Data[[#This Row],[SA Cat 2022]])/ULB_Data[[#This Row],[SA Cat 2022]]</f>
        <v>-0.20944036864124177</v>
      </c>
      <c r="AA33" s="118">
        <f>(ULB_Data[[#This Row],[Total score (obtained) SS2021]]-ULB_Data[[#This Row],[SA Cat t.10 2021]])/ULB_Data[[#This Row],[SA Cat t.10 2021]]</f>
        <v>-0.43327248228799931</v>
      </c>
      <c r="AB33" s="118">
        <f>(ULB_Data[[#This Row],[Total score (obtained) SS2022]]-ULB_Data[[#This Row],[SA Cat t.10 2022]])/ULB_Data[[#This Row],[SA Cat t.10 2022]]</f>
        <v>-0.43327248228799931</v>
      </c>
      <c r="AC33" s="122">
        <v>306.24</v>
      </c>
      <c r="AD33" s="122">
        <v>913.6</v>
      </c>
      <c r="AE33" s="122">
        <v>915</v>
      </c>
      <c r="AF33" s="122">
        <v>706.64</v>
      </c>
      <c r="AG33" s="122">
        <v>1509.3</v>
      </c>
      <c r="AH33" s="122">
        <v>1509.3</v>
      </c>
      <c r="AI33" s="122">
        <v>737.03</v>
      </c>
      <c r="AJ33" s="122">
        <v>1543.8</v>
      </c>
      <c r="AK33" s="122">
        <v>1543.8</v>
      </c>
      <c r="AL33" s="122">
        <v>2033.9</v>
      </c>
      <c r="AM33" s="122">
        <v>2033.9</v>
      </c>
      <c r="AN33" s="118">
        <f>(ULB_Data[[#This Row],[SLP- obtained SS2020]]-ULB_Data[[#This Row],[SLP NA 2020]])/ULB_Data[[#This Row],[SLP NA 2020]]</f>
        <v>1.6159221525600835</v>
      </c>
      <c r="AO33" s="118">
        <f>(ULB_Data[[#This Row],[SLP- obtained SS2021]]-ULB_Data[[#This Row],[SLP NA 2021]])/ULB_Data[[#This Row],[SLP NA 2021]]</f>
        <v>0.49373905429071807</v>
      </c>
      <c r="AP33" s="118">
        <f>(ULB_Data[[#This Row],[SLP- obtained SS2022]]-ULB_Data[[#This Row],[SLP NA 2022]])/ULB_Data[[#This Row],[SLP NA 2022]]</f>
        <v>0.4914535519125684</v>
      </c>
      <c r="AQ33" s="118">
        <f>(ULB_Data[[#This Row],[SLP- obtained SS2020]]-ULB_Data[[#This Row],[SLP SA 2020]])/ULB_Data[[#This Row],[SLP SA 2020]]</f>
        <v>0.13367485565493042</v>
      </c>
      <c r="AR33" s="118">
        <f>(ULB_Data[[#This Row],[SLP- obtained SS2021]]-ULB_Data[[#This Row],[SLP SA 2021]])/ULB_Data[[#This Row],[SLP SA 2021]]</f>
        <v>-9.5819253958788778E-2</v>
      </c>
      <c r="AS33" s="118">
        <f>(ULB_Data[[#This Row],[SLP- obtained SS2022]]-ULB_Data[[#This Row],[SLP SA 2022]])/ULB_Data[[#This Row],[SLP SA 2022]]</f>
        <v>-9.5819253958788778E-2</v>
      </c>
      <c r="AT33" s="118">
        <f>(ULB_Data[[#This Row],[SLP- obtained SS2020]]-ULB_Data[[#This Row],[SLP SA cat 2020]])/ULB_Data[[#This Row],[SLP SA cat 2020]]</f>
        <v>8.6929975713336022E-2</v>
      </c>
      <c r="AU33" s="118">
        <f>(ULB_Data[[#This Row],[SLP- obtained SS2021]]-ULB_Data[[#This Row],[SLP SA cat 2021]])/ULB_Data[[#This Row],[SLP SA cat 2021]]</f>
        <v>-0.11602539189014115</v>
      </c>
      <c r="AV33" s="118">
        <f>(ULB_Data[[#This Row],[SLP- obtained SS2022]]-ULB_Data[[#This Row],[SLP SA cat 2022]])/ULB_Data[[#This Row],[SLP SA cat 2022]]</f>
        <v>-0.11602539189014115</v>
      </c>
      <c r="AW33" s="118">
        <f>(ULB_Data[[#This Row],[SLP- obtained SS2021]]-ULB_Data[[#This Row],[SLP SA cat t.10 2021]])/ULB_Data[[#This Row],[SLP SA cat t.10 2021]]</f>
        <v>-0.3290328924725896</v>
      </c>
      <c r="AX33" s="118">
        <f>(ULB_Data[[#This Row],[SLP- obtained SS2022]]-ULB_Data[[#This Row],[SLP SA cat t.10 2022]])/ULB_Data[[#This Row],[SLP SA cat t.10 2022]]</f>
        <v>-0.3290328924725896</v>
      </c>
      <c r="AY33" s="122">
        <v>232.44</v>
      </c>
      <c r="AZ33" s="122">
        <v>298.10000000000002</v>
      </c>
      <c r="BA33" s="122">
        <v>295</v>
      </c>
      <c r="BB33" s="122">
        <v>421.09</v>
      </c>
      <c r="BC33" s="122">
        <v>522.70000000000005</v>
      </c>
      <c r="BD33" s="122">
        <v>525</v>
      </c>
      <c r="BE33" s="122">
        <v>433.64</v>
      </c>
      <c r="BF33" s="122">
        <v>570</v>
      </c>
      <c r="BG33" s="122">
        <v>570</v>
      </c>
      <c r="BH33" s="122">
        <v>1100</v>
      </c>
      <c r="BI33" s="122">
        <v>1100</v>
      </c>
      <c r="BJ33" s="118">
        <f>(ULB_Data[[#This Row],[Cert.- obtained SS2020]]-ULB_Data[[#This Row],[NA cert 2020]])/ULB_Data[[#This Row],[NA cert 2020]]</f>
        <v>0.29065565307176044</v>
      </c>
      <c r="BK33" s="118">
        <f>(ULB_Data[[#This Row],[Cert.- obtained SS2021]]-ULB_Data[[#This Row],[NA cert 2021]])/ULB_Data[[#This Row],[NA cert 2021]]</f>
        <v>6.3737001006372931E-3</v>
      </c>
      <c r="BL33" s="118">
        <f>(ULB_Data[[#This Row],[Cert.- obtained SS2022]]-ULB_Data[[#This Row],[NA cert 2022]])/ULB_Data[[#This Row],[NA cert 2022]]</f>
        <v>1.6949152542372881E-2</v>
      </c>
      <c r="BM33" s="118">
        <f>(ULB_Data[[#This Row],[Cert.- obtained SS2020]]-ULB_Data[[#This Row],[SA Cert 2020]])/ULB_Data[[#This Row],[SA Cert 2020]]</f>
        <v>-0.2875632287634472</v>
      </c>
      <c r="BN33" s="118">
        <f>(ULB_Data[[#This Row],[Cert.- obtained SS2021]]-ULB_Data[[#This Row],[SA cert 2021]])/ULB_Data[[#This Row],[SA cert 2021]]</f>
        <v>-0.42605701167017412</v>
      </c>
      <c r="BO33" s="118">
        <f>(ULB_Data[[#This Row],[Cert.- obtained SS2022]]-ULB_Data[[#This Row],[SA cert 2022]])/ULB_Data[[#This Row],[SA cert 2022]]</f>
        <v>-0.42857142857142855</v>
      </c>
      <c r="BP33" s="118">
        <f>(ULB_Data[[#This Row],[Cert.- obtained SS2020]]-ULB_Data[[#This Row],[SA cert cat 2020]])/ULB_Data[[#This Row],[SA cert cat 2020]]</f>
        <v>-0.30818190203855733</v>
      </c>
      <c r="BQ33" s="118">
        <f>(ULB_Data[[#This Row],[Cert.- obtained SS2021]]-ULB_Data[[#This Row],[SA cert cat 2021]])/ULB_Data[[#This Row],[SA cert cat 2021]]</f>
        <v>-0.47368421052631576</v>
      </c>
      <c r="BR33" s="118">
        <f>(ULB_Data[[#This Row],[Cert.- obtained SS2022]]-ULB_Data[[#This Row],[SA cert cat 2022]])/ULB_Data[[#This Row],[SA cert cat 2022]]</f>
        <v>-0.47368421052631576</v>
      </c>
      <c r="BS33" s="118">
        <f>(ULB_Data[[#This Row],[Cert.- obtained SS2021]]-ULB_Data[[#This Row],[SA cert cat t.10 2021]])/ULB_Data[[#This Row],[SA cert cat t.10 2021]]</f>
        <v>-0.72727272727272729</v>
      </c>
      <c r="BT33" s="118">
        <f>(ULB_Data[[#This Row],[Cert.- obtained SS2022]]-ULB_Data[[#This Row],[SA cert cat t.10 2022]])/ULB_Data[[#This Row],[SA cert cat t.10 2022]]</f>
        <v>-0.72727272727272729</v>
      </c>
      <c r="BU33" s="122">
        <v>855.72</v>
      </c>
      <c r="BV33" s="122">
        <v>860.25</v>
      </c>
      <c r="BW33" s="122">
        <v>865</v>
      </c>
      <c r="BX33" s="122">
        <v>1100</v>
      </c>
      <c r="BY33" s="122">
        <v>1147.0899999999999</v>
      </c>
      <c r="BZ33" s="122">
        <v>1150</v>
      </c>
      <c r="CA33" s="122">
        <v>1114.93</v>
      </c>
      <c r="CB33" s="122">
        <v>1184.79</v>
      </c>
      <c r="CC33" s="122">
        <v>1184.79</v>
      </c>
      <c r="CD33" s="122">
        <v>1531.86</v>
      </c>
      <c r="CE33" s="122">
        <v>1531.86</v>
      </c>
      <c r="CF33" s="118">
        <f>(ULB_Data[[#This Row],[CP- obtained SS2020]]-ULB_Data[[#This Row],[NA CV 2020]])/ULB_Data[[#This Row],[NA CV 2020]]</f>
        <v>-2.853737203758247E-2</v>
      </c>
      <c r="CG33" s="118">
        <f>(ULB_Data[[#This Row],[CV- obtained SS2021]]-ULB_Data[[#This Row],[NA CV 2021]])/ULB_Data[[#This Row],[NA CV 2021]]</f>
        <v>9.6262714327230395E-2</v>
      </c>
      <c r="CH33" s="118">
        <f>(ULB_Data[[#This Row],[CV- obtained SS2022]]-ULB_Data[[#This Row],[NA CV 2022]])/ULB_Data[[#This Row],[NA CV 2022]]</f>
        <v>9.0242774566473921E-2</v>
      </c>
      <c r="CI33" s="118">
        <f>(ULB_Data[[#This Row],[CP- obtained SS2020]]-ULB_Data[[#This Row],[SA CV 2020]])/ULB_Data[[#This Row],[SA CV 2020]]</f>
        <v>-0.24427272727272731</v>
      </c>
      <c r="CJ33" s="118">
        <f>(ULB_Data[[#This Row],[CV- obtained SS2021]]-ULB_Data[[#This Row],[SA CV 2021]])/ULB_Data[[#This Row],[SA CV 2021]]</f>
        <v>-0.17786747334559624</v>
      </c>
      <c r="CK33" s="118">
        <f>(ULB_Data[[#This Row],[CV- obtained SS2022]]-ULB_Data[[#This Row],[SA CV 2022]])/ULB_Data[[#This Row],[SA CV 2022]]</f>
        <v>-0.17994782608695656</v>
      </c>
      <c r="CL33" s="118">
        <f>(ULB_Data[[#This Row],[CP- obtained SS2020]]-ULB_Data[[#This Row],[SA CV  cat 2020]])/ULB_Data[[#This Row],[SA CV  cat 2020]]</f>
        <v>-0.25439265245351733</v>
      </c>
      <c r="CM33" s="118">
        <f>(ULB_Data[[#This Row],[CV- obtained SS2021]]-ULB_Data[[#This Row],[SA CV cat 2021]])/ULB_Data[[#This Row],[SA CV cat 2021]]</f>
        <v>-0.20402771799221806</v>
      </c>
      <c r="CN33" s="118">
        <f>(ULB_Data[[#This Row],[CV- obtained SS2022]]-ULB_Data[[#This Row],[SA CV cat 2022]])/ULB_Data[[#This Row],[SA CV cat 2022]]</f>
        <v>-0.20402771799221806</v>
      </c>
      <c r="CO33" s="118">
        <f>(ULB_Data[[#This Row],[CV- obtained SS2021]]-ULB_Data[[#This Row],[SA CV cat t.10 2021]])/ULB_Data[[#This Row],[SA CV cat t.10 2021]]</f>
        <v>-0.38436932878983721</v>
      </c>
      <c r="CP33" s="118">
        <f>(ULB_Data[[#This Row],[CV- obtained SS2022]]-ULB_Data[[#This Row],[SA CV cat t.10 2022]])/ULB_Data[[#This Row],[SA CV cat t.10 2022]]</f>
        <v>-0.38436932878983721</v>
      </c>
      <c r="CQ33" s="60">
        <v>93</v>
      </c>
      <c r="CR33" s="60">
        <v>66</v>
      </c>
      <c r="CS33" s="28">
        <v>167</v>
      </c>
      <c r="CT33" s="27">
        <v>89</v>
      </c>
      <c r="CU33" s="28">
        <v>167</v>
      </c>
      <c r="CV33" s="27">
        <v>89</v>
      </c>
      <c r="CW33" s="28" t="s">
        <v>414</v>
      </c>
      <c r="CX33" s="28" t="s">
        <v>414</v>
      </c>
      <c r="CY33" s="28" t="s">
        <v>414</v>
      </c>
      <c r="CZ33" s="28" t="s">
        <v>405</v>
      </c>
      <c r="DA33" s="28" t="s">
        <v>405</v>
      </c>
      <c r="DB33" s="28" t="s">
        <v>405</v>
      </c>
      <c r="DC33" s="22">
        <v>801.1</v>
      </c>
      <c r="DD33" s="22">
        <v>1500</v>
      </c>
      <c r="DE33" s="66">
        <v>53.41</v>
      </c>
      <c r="DF33" s="22">
        <v>300</v>
      </c>
      <c r="DG33" s="22">
        <v>1500</v>
      </c>
      <c r="DH33" s="66">
        <v>20</v>
      </c>
      <c r="DI33" s="22">
        <v>1133.7</v>
      </c>
      <c r="DJ33" s="22">
        <v>1500</v>
      </c>
      <c r="DK33" s="66">
        <v>75.58</v>
      </c>
      <c r="DL33" s="22">
        <v>831.3</v>
      </c>
      <c r="DM33" s="22">
        <v>1500</v>
      </c>
      <c r="DN33" s="66">
        <v>55.42</v>
      </c>
      <c r="DO33" s="22">
        <v>3066.1</v>
      </c>
      <c r="DP33" s="22">
        <v>6000</v>
      </c>
      <c r="DQ33" s="66">
        <v>51.1</v>
      </c>
      <c r="DR33" s="67">
        <v>1364.68</v>
      </c>
      <c r="DS33" s="67">
        <v>2400</v>
      </c>
      <c r="DT33" s="159">
        <f>ULB_Data[[#This Row],[SLP- obtained SS2021]]/ULB_Data[[#This Row],[SLP-max. marks SS2021]]</f>
        <v>0.56861666666666666</v>
      </c>
      <c r="DU33" s="159">
        <f>ULB_Data[[#This Row],[SLP- obtained SS2021]]/ULB_Data[[#This Row],[Total score (obtained) SS2021]]</f>
        <v>0.52331904254258488</v>
      </c>
      <c r="DV33" s="67">
        <v>1364.68</v>
      </c>
      <c r="DW33" s="66">
        <v>2400</v>
      </c>
      <c r="DX33" s="159">
        <f>ULB_Data[[#This Row],[SLP- obtained SS2022]]/ULB_Data[[#This Row],[SLP-max. marks SS2022]]</f>
        <v>0.56861666666666666</v>
      </c>
      <c r="DY33" s="159">
        <f>ULB_Data[[#This Row],[SLP- obtained SS2022]]/ULB_Data[[#This Row],[Total score (obtained) SS2022]]</f>
        <v>0.52331904254258488</v>
      </c>
      <c r="DZ33" s="67">
        <v>943.06</v>
      </c>
      <c r="EA33" s="67">
        <v>1800</v>
      </c>
      <c r="EB33" s="159">
        <f>ULB_Data[[#This Row],[CV- obtained SS2021]]/ULB_Data[[#This Row],[CV-max. marks SS2021]]</f>
        <v>0.52392222222222218</v>
      </c>
      <c r="EC33" s="159">
        <f>ULB_Data[[#This Row],[CV- obtained SS2021]]/ULB_Data[[#This Row],[Total score (obtained) SS2021]]</f>
        <v>0.36163881368541345</v>
      </c>
      <c r="ED33" s="67">
        <v>943.06</v>
      </c>
      <c r="EE33" s="66">
        <v>1800</v>
      </c>
      <c r="EF33" s="159">
        <f>ULB_Data[[#This Row],[CV- obtained SS2022]]/ULB_Data[[#This Row],[CV-max. marks SS2022]]</f>
        <v>0.52392222222222218</v>
      </c>
      <c r="EG33" s="159">
        <f>ULB_Data[[#This Row],[CV- obtained SS2022]]/ULB_Data[[#This Row],[Total score (obtained) SS2022]]</f>
        <v>0.36163881368541345</v>
      </c>
      <c r="EH33" s="67">
        <v>300</v>
      </c>
      <c r="EI33" s="67">
        <v>1800</v>
      </c>
      <c r="EJ33" s="159">
        <f>ULB_Data[[#This Row],[Cert.- obtained SS2021]]/ULB_Data[[#This Row],[Cert.-max. marks SS2021]]</f>
        <v>0.16666666666666666</v>
      </c>
      <c r="EK33" s="159">
        <f>ULB_Data[[#This Row],[Cert.- obtained SS2021]]/ULB_Data[[#This Row],[Total score (obtained) SS2021]]</f>
        <v>0.11504214377200182</v>
      </c>
      <c r="EL33" s="67">
        <v>300</v>
      </c>
      <c r="EM33" s="66">
        <v>1800</v>
      </c>
      <c r="EN33" s="159">
        <f>ULB_Data[[#This Row],[Cert.- obtained SS2022]]/ULB_Data[[#This Row],[Cert.-max. marks SS2022]]</f>
        <v>0.16666666666666666</v>
      </c>
      <c r="EO33" s="159">
        <f>ULB_Data[[#This Row],[Cert.- obtained SS2022]]/ULB_Data[[#This Row],[Total score (obtained) SS2022]]</f>
        <v>0.11504214377200182</v>
      </c>
      <c r="EP33" s="68">
        <v>2607.7399999999998</v>
      </c>
      <c r="EQ33" s="26">
        <v>6000</v>
      </c>
      <c r="ER33" s="66">
        <v>43.46</v>
      </c>
      <c r="ES33" s="68">
        <v>2607.7399999999998</v>
      </c>
      <c r="ET33" s="66">
        <v>6000</v>
      </c>
      <c r="EU33" s="128">
        <f>(ULB_Data[[#This Row],[Total score (obtained) SS2022]]/ULB_Data[[#This Row],[Total score (max) SS2022]])*100</f>
        <v>43.462333333333333</v>
      </c>
      <c r="EV33" s="26">
        <v>1101.0999999999999</v>
      </c>
      <c r="EW33" s="26">
        <v>3000</v>
      </c>
      <c r="EX33" s="66">
        <v>36.700000000000003</v>
      </c>
      <c r="EY33" s="26">
        <v>1664.68</v>
      </c>
      <c r="EZ33" s="26">
        <v>4200</v>
      </c>
      <c r="FA33" s="100">
        <v>39.64</v>
      </c>
      <c r="FB33" s="26">
        <v>1664.68</v>
      </c>
      <c r="FC33" s="138">
        <v>4200</v>
      </c>
      <c r="FD33" s="140">
        <f>(ULB_Data[[#This Row],[SLP + Cert. (obtained) SS2022]]/ULB_Data[[#This Row],[SLP + Cert. (max.) SS2022]])*100</f>
        <v>39.635238095238094</v>
      </c>
    </row>
    <row r="34" spans="1:160" ht="15.75" thickBot="1">
      <c r="A34" s="104">
        <v>33</v>
      </c>
      <c r="B34" s="65" t="s">
        <v>369</v>
      </c>
      <c r="C34" s="65" t="s">
        <v>376</v>
      </c>
      <c r="D34" s="65" t="s">
        <v>93</v>
      </c>
      <c r="E34" s="70">
        <v>7258</v>
      </c>
      <c r="F34" s="28" t="s">
        <v>411</v>
      </c>
      <c r="G34" s="28">
        <v>2214</v>
      </c>
      <c r="H34" s="28">
        <v>2072</v>
      </c>
      <c r="I34" s="28">
        <v>2072</v>
      </c>
      <c r="J34" s="28">
        <v>3325</v>
      </c>
      <c r="K34" s="28">
        <v>3178</v>
      </c>
      <c r="L34" s="28">
        <v>3178</v>
      </c>
      <c r="M34" s="28">
        <v>3070.1</v>
      </c>
      <c r="N34" s="28">
        <v>2928.3</v>
      </c>
      <c r="O34" s="28">
        <v>2928.3</v>
      </c>
      <c r="P34" s="28">
        <v>4349.2</v>
      </c>
      <c r="Q34" s="28">
        <v>4349.2</v>
      </c>
      <c r="R34" s="118">
        <f>(ULB_Data[[#This Row],[Total score (obtained) SS2020]]-ULB_Data[[#This Row],[NA 2020]])/ULB_Data[[#This Row],[NA 2020]]</f>
        <v>6.3184281842818366E-2</v>
      </c>
      <c r="S34" s="118">
        <f>(ULB_Data[[#This Row],[Total score (obtained) SS2021]]-ULB_Data[[#This Row],[NA 2021]])/ULB_Data[[#This Row],[NA 2021]]</f>
        <v>0.15601833976833976</v>
      </c>
      <c r="T34" s="118">
        <f>(ULB_Data[[#This Row],[Total score (obtained) SS2022]]-ULB_Data[[#This Row],[NA 2022]])/ULB_Data[[#This Row],[NA 2022]]</f>
        <v>0.15601833976833976</v>
      </c>
      <c r="U34" s="118">
        <f>(ULB_Data[[#This Row],[Total score (obtained) SS2020]]-ULB_Data[[#This Row],[SA 2020]])/ULB_Data[[#This Row],[SA 2020]]</f>
        <v>-0.29206315789473686</v>
      </c>
      <c r="V34" s="118">
        <f>(ULB_Data[[#This Row],[Total score (obtained) SS2021]]-ULB_Data[[#This Row],[SA 2021]])/ULB_Data[[#This Row],[SA 2021]]</f>
        <v>-0.24629641283826306</v>
      </c>
      <c r="W34" s="118">
        <f>(ULB_Data[[#This Row],[Total score (obtained) SS2022]]-ULB_Data[[#This Row],[SA 2022]])/ULB_Data[[#This Row],[SA 2022]]</f>
        <v>-0.24629641283826306</v>
      </c>
      <c r="X34" s="118">
        <f>(ULB_Data[[#This Row],[Total score (obtained) SS2020]]-ULB_Data[[#This Row],[SA Cat 2020]])/ULB_Data[[#This Row],[SA Cat 2020]]</f>
        <v>-0.23328556073092083</v>
      </c>
      <c r="Y34" s="118">
        <f>(ULB_Data[[#This Row],[Total score (obtained) SS2021]]-ULB_Data[[#This Row],[SA Cat 2021]])/ULB_Data[[#This Row],[SA Cat 2021]]</f>
        <v>-0.18202711470819252</v>
      </c>
      <c r="Z34" s="118">
        <f>(ULB_Data[[#This Row],[Total score (obtained) SS2022]]-ULB_Data[[#This Row],[SA Cat 2022]])/ULB_Data[[#This Row],[SA Cat 2022]]</f>
        <v>-0.18202711470819252</v>
      </c>
      <c r="AA34" s="118">
        <f>(ULB_Data[[#This Row],[Total score (obtained) SS2021]]-ULB_Data[[#This Row],[SA Cat t.10 2021]])/ULB_Data[[#This Row],[SA Cat t.10 2021]]</f>
        <v>-0.44926193322909957</v>
      </c>
      <c r="AB34" s="118">
        <f>(ULB_Data[[#This Row],[Total score (obtained) SS2022]]-ULB_Data[[#This Row],[SA Cat t.10 2022]])/ULB_Data[[#This Row],[SA Cat t.10 2022]]</f>
        <v>-0.44926193322909957</v>
      </c>
      <c r="AC34" s="122">
        <v>306.24</v>
      </c>
      <c r="AD34" s="122">
        <v>913.6</v>
      </c>
      <c r="AE34" s="122">
        <v>915</v>
      </c>
      <c r="AF34" s="122">
        <v>706.64</v>
      </c>
      <c r="AG34" s="122">
        <v>1509.3</v>
      </c>
      <c r="AH34" s="122">
        <v>1509.3</v>
      </c>
      <c r="AI34" s="122">
        <v>593.21</v>
      </c>
      <c r="AJ34" s="122">
        <v>1412.08</v>
      </c>
      <c r="AK34" s="122">
        <v>1412.08</v>
      </c>
      <c r="AL34" s="122">
        <v>1984.11</v>
      </c>
      <c r="AM34" s="122">
        <v>1984.11</v>
      </c>
      <c r="AN34" s="118">
        <f>(ULB_Data[[#This Row],[SLP- obtained SS2020]]-ULB_Data[[#This Row],[SLP NA 2020]])/ULB_Data[[#This Row],[SLP NA 2020]]</f>
        <v>0.33205982236154646</v>
      </c>
      <c r="AO34" s="118">
        <f>(ULB_Data[[#This Row],[SLP- obtained SS2021]]-ULB_Data[[#This Row],[SLP NA 2021]])/ULB_Data[[#This Row],[SLP NA 2021]]</f>
        <v>0.3246606830122592</v>
      </c>
      <c r="AP34" s="118">
        <f>(ULB_Data[[#This Row],[SLP- obtained SS2022]]-ULB_Data[[#This Row],[SLP NA 2022]])/ULB_Data[[#This Row],[SLP NA 2022]]</f>
        <v>0.32263387978142083</v>
      </c>
      <c r="AQ34" s="118">
        <f>(ULB_Data[[#This Row],[SLP- obtained SS2020]]-ULB_Data[[#This Row],[SLP SA 2020]])/ULB_Data[[#This Row],[SLP SA 2020]]</f>
        <v>-0.42271878184082418</v>
      </c>
      <c r="AR34" s="118">
        <f>(ULB_Data[[#This Row],[SLP- obtained SS2021]]-ULB_Data[[#This Row],[SLP SA 2021]])/ULB_Data[[#This Row],[SLP SA 2021]]</f>
        <v>-0.19816471211820044</v>
      </c>
      <c r="AS34" s="118">
        <f>(ULB_Data[[#This Row],[SLP- obtained SS2022]]-ULB_Data[[#This Row],[SLP SA 2022]])/ULB_Data[[#This Row],[SLP SA 2022]]</f>
        <v>-0.19816471211820044</v>
      </c>
      <c r="AT34" s="118">
        <f>(ULB_Data[[#This Row],[SLP- obtained SS2020]]-ULB_Data[[#This Row],[SLP SA cat 2020]])/ULB_Data[[#This Row],[SLP SA cat 2020]]</f>
        <v>-0.3123345864027916</v>
      </c>
      <c r="AU34" s="118">
        <f>(ULB_Data[[#This Row],[SLP- obtained SS2021]]-ULB_Data[[#This Row],[SLP SA cat 2021]])/ULB_Data[[#This Row],[SLP SA cat 2021]]</f>
        <v>-0.14295932241799325</v>
      </c>
      <c r="AV34" s="118">
        <f>(ULB_Data[[#This Row],[SLP- obtained SS2022]]-ULB_Data[[#This Row],[SLP SA cat 2022]])/ULB_Data[[#This Row],[SLP SA cat 2022]]</f>
        <v>-0.14295932241799325</v>
      </c>
      <c r="AW34" s="118">
        <f>(ULB_Data[[#This Row],[SLP- obtained SS2021]]-ULB_Data[[#This Row],[SLP SA cat t.10 2021]])/ULB_Data[[#This Row],[SLP SA cat t.10 2021]]</f>
        <v>-0.39004893881891622</v>
      </c>
      <c r="AX34" s="118">
        <f>(ULB_Data[[#This Row],[SLP- obtained SS2022]]-ULB_Data[[#This Row],[SLP SA cat t.10 2022]])/ULB_Data[[#This Row],[SLP SA cat t.10 2022]]</f>
        <v>-0.39004893881891622</v>
      </c>
      <c r="AY34" s="122">
        <v>232.44</v>
      </c>
      <c r="AZ34" s="122">
        <v>298.10000000000002</v>
      </c>
      <c r="BA34" s="122">
        <v>295</v>
      </c>
      <c r="BB34" s="122">
        <v>421.09</v>
      </c>
      <c r="BC34" s="122">
        <v>522.70000000000005</v>
      </c>
      <c r="BD34" s="122">
        <v>525</v>
      </c>
      <c r="BE34" s="122">
        <v>365.77</v>
      </c>
      <c r="BF34" s="122">
        <v>453.88</v>
      </c>
      <c r="BG34" s="122">
        <v>453.88</v>
      </c>
      <c r="BH34" s="122">
        <v>1100</v>
      </c>
      <c r="BI34" s="122">
        <v>1100</v>
      </c>
      <c r="BJ34" s="118">
        <f>(ULB_Data[[#This Row],[Cert.- obtained SS2020]]-ULB_Data[[#This Row],[NA cert 2020]])/ULB_Data[[#This Row],[NA cert 2020]]</f>
        <v>0.29065565307176044</v>
      </c>
      <c r="BK34" s="118">
        <f>(ULB_Data[[#This Row],[Cert.- obtained SS2021]]-ULB_Data[[#This Row],[NA cert 2021]])/ULB_Data[[#This Row],[NA cert 2021]]</f>
        <v>6.3737001006372931E-3</v>
      </c>
      <c r="BL34" s="118">
        <f>(ULB_Data[[#This Row],[Cert.- obtained SS2022]]-ULB_Data[[#This Row],[NA cert 2022]])/ULB_Data[[#This Row],[NA cert 2022]]</f>
        <v>1.6949152542372881E-2</v>
      </c>
      <c r="BM34" s="118">
        <f>(ULB_Data[[#This Row],[Cert.- obtained SS2020]]-ULB_Data[[#This Row],[SA Cert 2020]])/ULB_Data[[#This Row],[SA Cert 2020]]</f>
        <v>-0.2875632287634472</v>
      </c>
      <c r="BN34" s="118">
        <f>(ULB_Data[[#This Row],[Cert.- obtained SS2021]]-ULB_Data[[#This Row],[SA cert 2021]])/ULB_Data[[#This Row],[SA cert 2021]]</f>
        <v>-0.42605701167017412</v>
      </c>
      <c r="BO34" s="118">
        <f>(ULB_Data[[#This Row],[Cert.- obtained SS2022]]-ULB_Data[[#This Row],[SA cert 2022]])/ULB_Data[[#This Row],[SA cert 2022]]</f>
        <v>-0.42857142857142855</v>
      </c>
      <c r="BP34" s="118">
        <f>(ULB_Data[[#This Row],[Cert.- obtained SS2020]]-ULB_Data[[#This Row],[SA cert cat 2020]])/ULB_Data[[#This Row],[SA cert cat 2020]]</f>
        <v>-0.17981245044700217</v>
      </c>
      <c r="BQ34" s="118">
        <f>(ULB_Data[[#This Row],[Cert.- obtained SS2021]]-ULB_Data[[#This Row],[SA cert cat 2021]])/ULB_Data[[#This Row],[SA cert cat 2021]]</f>
        <v>-0.33903234335066534</v>
      </c>
      <c r="BR34" s="118">
        <f>(ULB_Data[[#This Row],[Cert.- obtained SS2022]]-ULB_Data[[#This Row],[SA cert cat 2022]])/ULB_Data[[#This Row],[SA cert cat 2022]]</f>
        <v>-0.33903234335066534</v>
      </c>
      <c r="BS34" s="118">
        <f>(ULB_Data[[#This Row],[Cert.- obtained SS2021]]-ULB_Data[[#This Row],[SA cert cat t.10 2021]])/ULB_Data[[#This Row],[SA cert cat t.10 2021]]</f>
        <v>-0.72727272727272729</v>
      </c>
      <c r="BT34" s="118">
        <f>(ULB_Data[[#This Row],[Cert.- obtained SS2022]]-ULB_Data[[#This Row],[SA cert cat t.10 2022]])/ULB_Data[[#This Row],[SA cert cat t.10 2022]]</f>
        <v>-0.72727272727272729</v>
      </c>
      <c r="BU34" s="122">
        <v>855.72</v>
      </c>
      <c r="BV34" s="122">
        <v>860.25</v>
      </c>
      <c r="BW34" s="122">
        <v>865</v>
      </c>
      <c r="BX34" s="122">
        <v>1100</v>
      </c>
      <c r="BY34" s="122">
        <v>1147.0899999999999</v>
      </c>
      <c r="BZ34" s="122">
        <v>1150</v>
      </c>
      <c r="CA34" s="122">
        <v>1056.55</v>
      </c>
      <c r="CB34" s="122">
        <v>1062.31</v>
      </c>
      <c r="CC34" s="122">
        <v>1062.31</v>
      </c>
      <c r="CD34" s="122">
        <v>1484.95</v>
      </c>
      <c r="CE34" s="122">
        <v>1484.95</v>
      </c>
      <c r="CF34" s="118">
        <f>(ULB_Data[[#This Row],[CP- obtained SS2020]]-ULB_Data[[#This Row],[NA CV 2020]])/ULB_Data[[#This Row],[NA CV 2020]]</f>
        <v>1.9083345019398783E-2</v>
      </c>
      <c r="CG34" s="118">
        <f>(ULB_Data[[#This Row],[CV- obtained SS2021]]-ULB_Data[[#This Row],[NA CV 2021]])/ULB_Data[[#This Row],[NA CV 2021]]</f>
        <v>2.8840453356582325E-2</v>
      </c>
      <c r="CH34" s="118">
        <f>(ULB_Data[[#This Row],[CV- obtained SS2022]]-ULB_Data[[#This Row],[NA CV 2022]])/ULB_Data[[#This Row],[NA CV 2022]]</f>
        <v>2.3190751445086644E-2</v>
      </c>
      <c r="CI34" s="118">
        <f>(ULB_Data[[#This Row],[CP- obtained SS2020]]-ULB_Data[[#This Row],[SA CV 2020]])/ULB_Data[[#This Row],[SA CV 2020]]</f>
        <v>-0.20722727272727276</v>
      </c>
      <c r="CJ34" s="118">
        <f>(ULB_Data[[#This Row],[CV- obtained SS2021]]-ULB_Data[[#This Row],[SA CV 2021]])/ULB_Data[[#This Row],[SA CV 2021]]</f>
        <v>-0.22843020164067335</v>
      </c>
      <c r="CK34" s="118">
        <f>(ULB_Data[[#This Row],[CV- obtained SS2022]]-ULB_Data[[#This Row],[SA CV 2022]])/ULB_Data[[#This Row],[SA CV 2022]]</f>
        <v>-0.23038260869565222</v>
      </c>
      <c r="CL34" s="118">
        <f>(ULB_Data[[#This Row],[CP- obtained SS2020]]-ULB_Data[[#This Row],[SA CV  cat 2020]])/ULB_Data[[#This Row],[SA CV  cat 2020]]</f>
        <v>-0.17462495859164262</v>
      </c>
      <c r="CM34" s="118">
        <f>(ULB_Data[[#This Row],[CV- obtained SS2021]]-ULB_Data[[#This Row],[SA CV cat 2021]])/ULB_Data[[#This Row],[SA CV cat 2021]]</f>
        <v>-0.16685336671969578</v>
      </c>
      <c r="CN34" s="118">
        <f>(ULB_Data[[#This Row],[CV- obtained SS2022]]-ULB_Data[[#This Row],[SA CV cat 2022]])/ULB_Data[[#This Row],[SA CV cat 2022]]</f>
        <v>-0.16685336671969578</v>
      </c>
      <c r="CO34" s="118">
        <f>(ULB_Data[[#This Row],[CV- obtained SS2021]]-ULB_Data[[#This Row],[SA CV cat t.10 2021]])/ULB_Data[[#This Row],[SA CV cat t.10 2021]]</f>
        <v>-0.40397993198424192</v>
      </c>
      <c r="CP34" s="118">
        <f>(ULB_Data[[#This Row],[CV- obtained SS2022]]-ULB_Data[[#This Row],[SA CV cat t.10 2022]])/ULB_Data[[#This Row],[SA CV cat t.10 2022]]</f>
        <v>-0.40397993198424192</v>
      </c>
      <c r="CQ34" s="60">
        <v>363</v>
      </c>
      <c r="CR34" s="60">
        <v>159</v>
      </c>
      <c r="CS34" s="27">
        <v>383</v>
      </c>
      <c r="CT34" s="28">
        <v>152</v>
      </c>
      <c r="CU34" s="27">
        <v>383</v>
      </c>
      <c r="CV34" s="28">
        <v>152</v>
      </c>
      <c r="CW34" s="28" t="s">
        <v>414</v>
      </c>
      <c r="CX34" s="27" t="s">
        <v>414</v>
      </c>
      <c r="CY34" s="27" t="s">
        <v>414</v>
      </c>
      <c r="CZ34" s="28" t="s">
        <v>405</v>
      </c>
      <c r="DA34" s="27" t="s">
        <v>405</v>
      </c>
      <c r="DB34" s="27" t="s">
        <v>405</v>
      </c>
      <c r="DC34" s="22">
        <v>407.93</v>
      </c>
      <c r="DD34" s="22">
        <v>1500</v>
      </c>
      <c r="DE34" s="66">
        <v>27.2</v>
      </c>
      <c r="DF34" s="22">
        <v>300</v>
      </c>
      <c r="DG34" s="22">
        <v>1500</v>
      </c>
      <c r="DH34" s="66">
        <v>20</v>
      </c>
      <c r="DI34" s="22">
        <v>773.91</v>
      </c>
      <c r="DJ34" s="22">
        <v>1500</v>
      </c>
      <c r="DK34" s="66">
        <v>51.59</v>
      </c>
      <c r="DL34" s="22">
        <v>872.05</v>
      </c>
      <c r="DM34" s="22">
        <v>1500</v>
      </c>
      <c r="DN34" s="66">
        <v>58.14</v>
      </c>
      <c r="DO34" s="22">
        <v>2353.89</v>
      </c>
      <c r="DP34" s="22">
        <v>6000</v>
      </c>
      <c r="DQ34" s="66">
        <v>39.229999999999997</v>
      </c>
      <c r="DR34" s="67">
        <v>1210.21</v>
      </c>
      <c r="DS34" s="67">
        <v>2400</v>
      </c>
      <c r="DT34" s="159">
        <f>ULB_Data[[#This Row],[SLP- obtained SS2021]]/ULB_Data[[#This Row],[SLP-max. marks SS2021]]</f>
        <v>0.50425416666666667</v>
      </c>
      <c r="DU34" s="159">
        <f>ULB_Data[[#This Row],[SLP- obtained SS2021]]/ULB_Data[[#This Row],[Total score (obtained) SS2021]]</f>
        <v>0.505249930070514</v>
      </c>
      <c r="DV34" s="67">
        <v>1210.21</v>
      </c>
      <c r="DW34" s="66">
        <v>2400</v>
      </c>
      <c r="DX34" s="159">
        <f>ULB_Data[[#This Row],[SLP- obtained SS2022]]/ULB_Data[[#This Row],[SLP-max. marks SS2022]]</f>
        <v>0.50425416666666667</v>
      </c>
      <c r="DY34" s="159">
        <f>ULB_Data[[#This Row],[SLP- obtained SS2022]]/ULB_Data[[#This Row],[Total score (obtained) SS2022]]</f>
        <v>0.505249930070514</v>
      </c>
      <c r="DZ34" s="67">
        <v>885.06</v>
      </c>
      <c r="EA34" s="67">
        <v>1800</v>
      </c>
      <c r="EB34" s="159">
        <f>ULB_Data[[#This Row],[CV- obtained SS2021]]/ULB_Data[[#This Row],[CV-max. marks SS2021]]</f>
        <v>0.49169999999999997</v>
      </c>
      <c r="EC34" s="159">
        <f>ULB_Data[[#This Row],[CV- obtained SS2021]]/ULB_Data[[#This Row],[Total score (obtained) SS2021]]</f>
        <v>0.36950322928104135</v>
      </c>
      <c r="ED34" s="67">
        <v>885.06</v>
      </c>
      <c r="EE34" s="66">
        <v>1800</v>
      </c>
      <c r="EF34" s="159">
        <f>ULB_Data[[#This Row],[CV- obtained SS2022]]/ULB_Data[[#This Row],[CV-max. marks SS2022]]</f>
        <v>0.49169999999999997</v>
      </c>
      <c r="EG34" s="159">
        <f>ULB_Data[[#This Row],[CV- obtained SS2022]]/ULB_Data[[#This Row],[Total score (obtained) SS2022]]</f>
        <v>0.36950322928104135</v>
      </c>
      <c r="EH34" s="67">
        <v>300</v>
      </c>
      <c r="EI34" s="67">
        <v>1800</v>
      </c>
      <c r="EJ34" s="159">
        <f>ULB_Data[[#This Row],[Cert.- obtained SS2021]]/ULB_Data[[#This Row],[Cert.-max. marks SS2021]]</f>
        <v>0.16666666666666666</v>
      </c>
      <c r="EK34" s="159">
        <f>ULB_Data[[#This Row],[Cert.- obtained SS2021]]/ULB_Data[[#This Row],[Total score (obtained) SS2021]]</f>
        <v>0.12524684064844466</v>
      </c>
      <c r="EL34" s="67">
        <v>300</v>
      </c>
      <c r="EM34" s="66">
        <v>1800</v>
      </c>
      <c r="EN34" s="159">
        <f>ULB_Data[[#This Row],[Cert.- obtained SS2022]]/ULB_Data[[#This Row],[Cert.-max. marks SS2022]]</f>
        <v>0.16666666666666666</v>
      </c>
      <c r="EO34" s="159">
        <f>ULB_Data[[#This Row],[Cert.- obtained SS2022]]/ULB_Data[[#This Row],[Total score (obtained) SS2022]]</f>
        <v>0.12524684064844466</v>
      </c>
      <c r="EP34" s="68">
        <v>2395.27</v>
      </c>
      <c r="EQ34" s="26">
        <v>6000</v>
      </c>
      <c r="ER34" s="66">
        <v>39.92</v>
      </c>
      <c r="ES34" s="68">
        <v>2395.27</v>
      </c>
      <c r="ET34" s="66">
        <v>6000</v>
      </c>
      <c r="EU34" s="128">
        <f>(ULB_Data[[#This Row],[Total score (obtained) SS2022]]/ULB_Data[[#This Row],[Total score (max) SS2022]])*100</f>
        <v>39.921166666666672</v>
      </c>
      <c r="EV34" s="26">
        <v>707.93</v>
      </c>
      <c r="EW34" s="26">
        <v>3000</v>
      </c>
      <c r="EX34" s="66">
        <v>23.6</v>
      </c>
      <c r="EY34" s="26">
        <v>1510.21</v>
      </c>
      <c r="EZ34" s="26">
        <v>4200</v>
      </c>
      <c r="FA34" s="100">
        <v>35.96</v>
      </c>
      <c r="FB34" s="26">
        <v>1510.21</v>
      </c>
      <c r="FC34" s="138">
        <v>4200</v>
      </c>
      <c r="FD34" s="140">
        <f>(ULB_Data[[#This Row],[SLP + Cert. (obtained) SS2022]]/ULB_Data[[#This Row],[SLP + Cert. (max.) SS2022]])*100</f>
        <v>35.957380952380952</v>
      </c>
    </row>
    <row r="35" spans="1:160" ht="15.75" thickBot="1">
      <c r="A35" s="104">
        <v>34</v>
      </c>
      <c r="B35" s="65" t="s">
        <v>319</v>
      </c>
      <c r="C35" s="65" t="s">
        <v>376</v>
      </c>
      <c r="D35" s="65" t="s">
        <v>93</v>
      </c>
      <c r="E35" s="25">
        <v>59672</v>
      </c>
      <c r="F35" s="28" t="s">
        <v>413</v>
      </c>
      <c r="G35" s="28">
        <v>2214</v>
      </c>
      <c r="H35" s="28">
        <v>2072</v>
      </c>
      <c r="I35" s="28">
        <v>2072</v>
      </c>
      <c r="J35" s="28">
        <v>3325</v>
      </c>
      <c r="K35" s="28">
        <v>3178</v>
      </c>
      <c r="L35" s="28">
        <v>3178</v>
      </c>
      <c r="M35" s="28">
        <v>3595.3</v>
      </c>
      <c r="N35" s="28">
        <v>3469.2</v>
      </c>
      <c r="O35" s="28">
        <v>3469.2</v>
      </c>
      <c r="P35" s="28">
        <v>4328.8</v>
      </c>
      <c r="Q35" s="28">
        <v>4328.8</v>
      </c>
      <c r="R35" s="118">
        <f>(ULB_Data[[#This Row],[Total score (obtained) SS2020]]-ULB_Data[[#This Row],[NA 2020]])/ULB_Data[[#This Row],[NA 2020]]</f>
        <v>0.7342095754290876</v>
      </c>
      <c r="S35" s="118">
        <f>(ULB_Data[[#This Row],[Total score (obtained) SS2021]]-ULB_Data[[#This Row],[NA 2021]])/ULB_Data[[#This Row],[NA 2021]]</f>
        <v>0.61765926640926638</v>
      </c>
      <c r="T35" s="118">
        <f>(ULB_Data[[#This Row],[Total score (obtained) SS2022]]-ULB_Data[[#This Row],[NA 2022]])/ULB_Data[[#This Row],[NA 2022]]</f>
        <v>0.61765926640926638</v>
      </c>
      <c r="U35" s="118">
        <f>(ULB_Data[[#This Row],[Total score (obtained) SS2020]]-ULB_Data[[#This Row],[SA 2020]])/ULB_Data[[#This Row],[SA 2020]]</f>
        <v>0.15474887218045111</v>
      </c>
      <c r="V35" s="118">
        <f>(ULB_Data[[#This Row],[Total score (obtained) SS2021]]-ULB_Data[[#This Row],[SA 2021]])/ULB_Data[[#This Row],[SA 2021]]</f>
        <v>5.4685336689741966E-2</v>
      </c>
      <c r="W35" s="118">
        <f>(ULB_Data[[#This Row],[Total score (obtained) SS2022]]-ULB_Data[[#This Row],[SA 2022]])/ULB_Data[[#This Row],[SA 2022]]</f>
        <v>5.4685336689741966E-2</v>
      </c>
      <c r="X35" s="118">
        <f>(ULB_Data[[#This Row],[Total score (obtained) SS2020]]-ULB_Data[[#This Row],[SA Cat 2020]])/ULB_Data[[#This Row],[SA Cat 2020]]</f>
        <v>6.7933134926153521E-2</v>
      </c>
      <c r="Y35" s="118">
        <f>(ULB_Data[[#This Row],[Total score (obtained) SS2021]]-ULB_Data[[#This Row],[SA Cat 2021]])/ULB_Data[[#This Row],[SA Cat 2021]]</f>
        <v>-3.3843537414965943E-2</v>
      </c>
      <c r="Z35" s="118">
        <f>(ULB_Data[[#This Row],[Total score (obtained) SS2022]]-ULB_Data[[#This Row],[SA Cat 2022]])/ULB_Data[[#This Row],[SA Cat 2022]]</f>
        <v>-3.3843537414965943E-2</v>
      </c>
      <c r="AA35" s="118">
        <f>(ULB_Data[[#This Row],[Total score (obtained) SS2021]]-ULB_Data[[#This Row],[SA Cat t.10 2021]])/ULB_Data[[#This Row],[SA Cat t.10 2021]]</f>
        <v>-0.22569996303825546</v>
      </c>
      <c r="AB35" s="118">
        <f>(ULB_Data[[#This Row],[Total score (obtained) SS2022]]-ULB_Data[[#This Row],[SA Cat t.10 2022]])/ULB_Data[[#This Row],[SA Cat t.10 2022]]</f>
        <v>-0.22569996303825546</v>
      </c>
      <c r="AC35" s="122">
        <v>306.24</v>
      </c>
      <c r="AD35" s="122">
        <v>913.6</v>
      </c>
      <c r="AE35" s="122">
        <v>915</v>
      </c>
      <c r="AF35" s="122">
        <v>706.64</v>
      </c>
      <c r="AG35" s="122">
        <v>1509.3</v>
      </c>
      <c r="AH35" s="122">
        <v>1509.3</v>
      </c>
      <c r="AI35" s="122">
        <v>829.22</v>
      </c>
      <c r="AJ35" s="122">
        <v>1623.2</v>
      </c>
      <c r="AK35" s="122">
        <v>1623.2</v>
      </c>
      <c r="AL35" s="122">
        <v>1999.6</v>
      </c>
      <c r="AM35" s="122">
        <v>1999.6</v>
      </c>
      <c r="AN35" s="118">
        <f>(ULB_Data[[#This Row],[SLP- obtained SS2020]]-ULB_Data[[#This Row],[SLP NA 2020]])/ULB_Data[[#This Row],[SLP NA 2020]]</f>
        <v>2.2763845350052248</v>
      </c>
      <c r="AO35" s="118">
        <f>(ULB_Data[[#This Row],[SLP- obtained SS2021]]-ULB_Data[[#This Row],[SLP NA 2021]])/ULB_Data[[#This Row],[SLP NA 2021]]</f>
        <v>0.8255801225919438</v>
      </c>
      <c r="AP35" s="118">
        <f>(ULB_Data[[#This Row],[SLP- obtained SS2022]]-ULB_Data[[#This Row],[SLP NA 2022]])/ULB_Data[[#This Row],[SLP NA 2022]]</f>
        <v>0.82278688524590149</v>
      </c>
      <c r="AQ35" s="118">
        <f>(ULB_Data[[#This Row],[SLP- obtained SS2020]]-ULB_Data[[#This Row],[SLP SA 2020]])/ULB_Data[[#This Row],[SLP SA 2020]]</f>
        <v>0.41990263783539006</v>
      </c>
      <c r="AR35" s="118">
        <f>(ULB_Data[[#This Row],[SLP- obtained SS2021]]-ULB_Data[[#This Row],[SLP SA 2021]])/ULB_Data[[#This Row],[SLP SA 2021]]</f>
        <v>0.10504869807195386</v>
      </c>
      <c r="AS35" s="118">
        <f>(ULB_Data[[#This Row],[SLP- obtained SS2022]]-ULB_Data[[#This Row],[SLP SA 2022]])/ULB_Data[[#This Row],[SLP SA 2022]]</f>
        <v>0.10504869807195386</v>
      </c>
      <c r="AT35" s="118">
        <f>(ULB_Data[[#This Row],[SLP- obtained SS2020]]-ULB_Data[[#This Row],[SLP SA cat 2020]])/ULB_Data[[#This Row],[SLP SA cat 2020]]</f>
        <v>0.21000458261981136</v>
      </c>
      <c r="AU35" s="118">
        <f>(ULB_Data[[#This Row],[SLP- obtained SS2021]]-ULB_Data[[#This Row],[SLP SA cat 2021]])/ULB_Data[[#This Row],[SLP SA cat 2021]]</f>
        <v>2.7507392804337026E-2</v>
      </c>
      <c r="AV35" s="118">
        <f>(ULB_Data[[#This Row],[SLP- obtained SS2022]]-ULB_Data[[#This Row],[SLP SA cat 2022]])/ULB_Data[[#This Row],[SLP SA cat 2022]]</f>
        <v>2.7507392804337026E-2</v>
      </c>
      <c r="AW35" s="118">
        <f>(ULB_Data[[#This Row],[SLP- obtained SS2021]]-ULB_Data[[#This Row],[SLP SA cat t.10 2021]])/ULB_Data[[#This Row],[SLP SA cat t.10 2021]]</f>
        <v>-0.16590818163632728</v>
      </c>
      <c r="AX35" s="118">
        <f>(ULB_Data[[#This Row],[SLP- obtained SS2022]]-ULB_Data[[#This Row],[SLP SA cat t.10 2022]])/ULB_Data[[#This Row],[SLP SA cat t.10 2022]]</f>
        <v>-0.16590818163632728</v>
      </c>
      <c r="AY35" s="122">
        <v>232.44</v>
      </c>
      <c r="AZ35" s="122">
        <v>298.10000000000002</v>
      </c>
      <c r="BA35" s="122">
        <v>295</v>
      </c>
      <c r="BB35" s="122">
        <v>421.09</v>
      </c>
      <c r="BC35" s="122">
        <v>522.70000000000005</v>
      </c>
      <c r="BD35" s="122">
        <v>525</v>
      </c>
      <c r="BE35" s="122">
        <v>448.93</v>
      </c>
      <c r="BF35" s="122">
        <v>602.08000000000004</v>
      </c>
      <c r="BG35" s="122">
        <v>602.08000000000004</v>
      </c>
      <c r="BH35" s="122">
        <v>1100</v>
      </c>
      <c r="BI35" s="122">
        <v>1100</v>
      </c>
      <c r="BJ35" s="118">
        <f>(ULB_Data[[#This Row],[Cert.- obtained SS2020]]-ULB_Data[[#This Row],[NA cert 2020]])/ULB_Data[[#This Row],[NA cert 2020]]</f>
        <v>1.1510927551196009</v>
      </c>
      <c r="BK35" s="118">
        <f>(ULB_Data[[#This Row],[Cert.- obtained SS2021]]-ULB_Data[[#This Row],[NA cert 2021]])/ULB_Data[[#This Row],[NA cert 2021]]</f>
        <v>0.67728950016772882</v>
      </c>
      <c r="BL35" s="118">
        <f>(ULB_Data[[#This Row],[Cert.- obtained SS2022]]-ULB_Data[[#This Row],[NA cert 2022]])/ULB_Data[[#This Row],[NA cert 2022]]</f>
        <v>0.69491525423728817</v>
      </c>
      <c r="BM35" s="118">
        <f>(ULB_Data[[#This Row],[Cert.- obtained SS2020]]-ULB_Data[[#This Row],[SA Cert 2020]])/ULB_Data[[#This Row],[SA Cert 2020]]</f>
        <v>0.187394618727588</v>
      </c>
      <c r="BN35" s="118">
        <f>(ULB_Data[[#This Row],[Cert.- obtained SS2021]]-ULB_Data[[#This Row],[SA cert 2021]])/ULB_Data[[#This Row],[SA cert 2021]]</f>
        <v>-4.3428352783623579E-2</v>
      </c>
      <c r="BO35" s="118">
        <f>(ULB_Data[[#This Row],[Cert.- obtained SS2022]]-ULB_Data[[#This Row],[SA cert 2022]])/ULB_Data[[#This Row],[SA cert 2022]]</f>
        <v>-4.7619047619047616E-2</v>
      </c>
      <c r="BP35" s="118">
        <f>(ULB_Data[[#This Row],[Cert.- obtained SS2020]]-ULB_Data[[#This Row],[SA cert cat 2020]])/ULB_Data[[#This Row],[SA cert cat 2020]]</f>
        <v>0.11375938342280532</v>
      </c>
      <c r="BQ35" s="118">
        <f>(ULB_Data[[#This Row],[Cert.- obtained SS2021]]-ULB_Data[[#This Row],[SA cert cat 2021]])/ULB_Data[[#This Row],[SA cert cat 2021]]</f>
        <v>-0.16954557533882547</v>
      </c>
      <c r="BR35" s="118">
        <f>(ULB_Data[[#This Row],[Cert.- obtained SS2022]]-ULB_Data[[#This Row],[SA cert cat 2022]])/ULB_Data[[#This Row],[SA cert cat 2022]]</f>
        <v>-0.16954557533882547</v>
      </c>
      <c r="BS35" s="118">
        <f>(ULB_Data[[#This Row],[Cert.- obtained SS2021]]-ULB_Data[[#This Row],[SA cert cat t.10 2021]])/ULB_Data[[#This Row],[SA cert cat t.10 2021]]</f>
        <v>-0.54545454545454541</v>
      </c>
      <c r="BT35" s="118">
        <f>(ULB_Data[[#This Row],[Cert.- obtained SS2022]]-ULB_Data[[#This Row],[SA cert cat t.10 2022]])/ULB_Data[[#This Row],[SA cert cat t.10 2022]]</f>
        <v>-0.54545454545454541</v>
      </c>
      <c r="BU35" s="122">
        <v>855.72</v>
      </c>
      <c r="BV35" s="122">
        <v>860.25</v>
      </c>
      <c r="BW35" s="122">
        <v>865</v>
      </c>
      <c r="BX35" s="122">
        <v>1100</v>
      </c>
      <c r="BY35" s="122">
        <v>1147.0899999999999</v>
      </c>
      <c r="BZ35" s="122">
        <v>1150</v>
      </c>
      <c r="CA35" s="122">
        <v>1163.58</v>
      </c>
      <c r="CB35" s="122">
        <v>1243.93</v>
      </c>
      <c r="CC35" s="122">
        <v>1243.93</v>
      </c>
      <c r="CD35" s="122">
        <v>1508.87</v>
      </c>
      <c r="CE35" s="122">
        <v>1508.87</v>
      </c>
      <c r="CF35" s="118">
        <f>(ULB_Data[[#This Row],[CP- obtained SS2020]]-ULB_Data[[#This Row],[NA CV 2020]])/ULB_Data[[#This Row],[NA CV 2020]]</f>
        <v>0.34293927920347783</v>
      </c>
      <c r="CG35" s="118">
        <f>(ULB_Data[[#This Row],[CV- obtained SS2021]]-ULB_Data[[#This Row],[NA CV 2021]])/ULB_Data[[#This Row],[NA CV 2021]]</f>
        <v>0.37627433885498407</v>
      </c>
      <c r="CH35" s="118">
        <f>(ULB_Data[[#This Row],[CV- obtained SS2022]]-ULB_Data[[#This Row],[NA CV 2022]])/ULB_Data[[#This Row],[NA CV 2022]]</f>
        <v>0.36871676300578043</v>
      </c>
      <c r="CI35" s="118">
        <f>(ULB_Data[[#This Row],[CP- obtained SS2020]]-ULB_Data[[#This Row],[SA CV 2020]])/ULB_Data[[#This Row],[SA CV 2020]]</f>
        <v>4.4709090909090969E-2</v>
      </c>
      <c r="CJ35" s="118">
        <f>(ULB_Data[[#This Row],[CV- obtained SS2021]]-ULB_Data[[#This Row],[SA CV 2021]])/ULB_Data[[#This Row],[SA CV 2021]]</f>
        <v>3.2124767890924111E-2</v>
      </c>
      <c r="CK35" s="118">
        <f>(ULB_Data[[#This Row],[CV- obtained SS2022]]-ULB_Data[[#This Row],[SA CV 2022]])/ULB_Data[[#This Row],[SA CV 2022]]</f>
        <v>2.9513043478260916E-2</v>
      </c>
      <c r="CL35" s="118">
        <f>(ULB_Data[[#This Row],[CP- obtained SS2020]]-ULB_Data[[#This Row],[SA CV  cat 2020]])/ULB_Data[[#This Row],[SA CV  cat 2020]]</f>
        <v>-1.2375599443097908E-2</v>
      </c>
      <c r="CM35" s="118">
        <f>(ULB_Data[[#This Row],[CV- obtained SS2021]]-ULB_Data[[#This Row],[SA CV cat 2021]])/ULB_Data[[#This Row],[SA CV cat 2021]]</f>
        <v>-4.822618636096887E-2</v>
      </c>
      <c r="CN35" s="118">
        <f>(ULB_Data[[#This Row],[CV- obtained SS2022]]-ULB_Data[[#This Row],[SA CV cat 2022]])/ULB_Data[[#This Row],[SA CV cat 2022]]</f>
        <v>-4.822618636096887E-2</v>
      </c>
      <c r="CO35" s="118">
        <f>(ULB_Data[[#This Row],[CV- obtained SS2021]]-ULB_Data[[#This Row],[SA CV cat t.10 2021]])/ULB_Data[[#This Row],[SA CV cat t.10 2021]]</f>
        <v>-0.21534658386739736</v>
      </c>
      <c r="CP35" s="118">
        <f>(ULB_Data[[#This Row],[CV- obtained SS2022]]-ULB_Data[[#This Row],[SA CV cat t.10 2022]])/ULB_Data[[#This Row],[SA CV cat t.10 2022]]</f>
        <v>-0.21534658386739736</v>
      </c>
      <c r="CQ35" s="60">
        <v>23</v>
      </c>
      <c r="CR35" s="60">
        <v>20</v>
      </c>
      <c r="CS35" s="28">
        <v>38</v>
      </c>
      <c r="CT35" s="28">
        <v>28</v>
      </c>
      <c r="CU35" s="28">
        <v>38</v>
      </c>
      <c r="CV35" s="28">
        <v>28</v>
      </c>
      <c r="CW35" s="28" t="s">
        <v>414</v>
      </c>
      <c r="CX35" s="28" t="s">
        <v>414</v>
      </c>
      <c r="CY35" s="28" t="s">
        <v>414</v>
      </c>
      <c r="CZ35" s="28" t="s">
        <v>408</v>
      </c>
      <c r="DA35" s="28" t="s">
        <v>408</v>
      </c>
      <c r="DB35" s="28" t="s">
        <v>408</v>
      </c>
      <c r="DC35" s="22">
        <v>1003.36</v>
      </c>
      <c r="DD35" s="22">
        <v>1500</v>
      </c>
      <c r="DE35" s="66">
        <v>66.89</v>
      </c>
      <c r="DF35" s="22">
        <v>500</v>
      </c>
      <c r="DG35" s="22">
        <v>1500</v>
      </c>
      <c r="DH35" s="66">
        <v>33.33</v>
      </c>
      <c r="DI35" s="22">
        <v>1187</v>
      </c>
      <c r="DJ35" s="22">
        <v>1500</v>
      </c>
      <c r="DK35" s="66">
        <v>79.13</v>
      </c>
      <c r="DL35" s="22">
        <v>1149.18</v>
      </c>
      <c r="DM35" s="22">
        <v>1500</v>
      </c>
      <c r="DN35" s="66">
        <v>76.61</v>
      </c>
      <c r="DO35" s="22">
        <v>3839.54</v>
      </c>
      <c r="DP35" s="22">
        <v>6000</v>
      </c>
      <c r="DQ35" s="66">
        <v>63.99</v>
      </c>
      <c r="DR35" s="67">
        <v>1667.85</v>
      </c>
      <c r="DS35" s="67">
        <v>2400</v>
      </c>
      <c r="DT35" s="159">
        <f>ULB_Data[[#This Row],[SLP- obtained SS2021]]/ULB_Data[[#This Row],[SLP-max. marks SS2021]]</f>
        <v>0.69493749999999999</v>
      </c>
      <c r="DU35" s="159">
        <f>ULB_Data[[#This Row],[SLP- obtained SS2021]]/ULB_Data[[#This Row],[Total score (obtained) SS2021]]</f>
        <v>0.49759978996297499</v>
      </c>
      <c r="DV35" s="67">
        <v>1667.85</v>
      </c>
      <c r="DW35" s="66">
        <v>2400</v>
      </c>
      <c r="DX35" s="159">
        <f>ULB_Data[[#This Row],[SLP- obtained SS2022]]/ULB_Data[[#This Row],[SLP-max. marks SS2022]]</f>
        <v>0.69493749999999999</v>
      </c>
      <c r="DY35" s="159">
        <f>ULB_Data[[#This Row],[SLP- obtained SS2022]]/ULB_Data[[#This Row],[Total score (obtained) SS2022]]</f>
        <v>0.49759978996297499</v>
      </c>
      <c r="DZ35" s="67">
        <v>1183.94</v>
      </c>
      <c r="EA35" s="67">
        <v>1800</v>
      </c>
      <c r="EB35" s="159">
        <f>ULB_Data[[#This Row],[CV- obtained SS2021]]/ULB_Data[[#This Row],[CV-max. marks SS2021]]</f>
        <v>0.65774444444444446</v>
      </c>
      <c r="EC35" s="159">
        <f>ULB_Data[[#This Row],[CV- obtained SS2021]]/ULB_Data[[#This Row],[Total score (obtained) SS2021]]</f>
        <v>0.3532261866047694</v>
      </c>
      <c r="ED35" s="67">
        <v>1183.94</v>
      </c>
      <c r="EE35" s="66">
        <v>1800</v>
      </c>
      <c r="EF35" s="159">
        <f>ULB_Data[[#This Row],[CV- obtained SS2022]]/ULB_Data[[#This Row],[CV-max. marks SS2022]]</f>
        <v>0.65774444444444446</v>
      </c>
      <c r="EG35" s="159">
        <f>ULB_Data[[#This Row],[CV- obtained SS2022]]/ULB_Data[[#This Row],[Total score (obtained) SS2022]]</f>
        <v>0.3532261866047694</v>
      </c>
      <c r="EH35" s="67">
        <v>500</v>
      </c>
      <c r="EI35" s="67">
        <v>1800</v>
      </c>
      <c r="EJ35" s="159">
        <f>ULB_Data[[#This Row],[Cert.- obtained SS2021]]/ULB_Data[[#This Row],[Cert.-max. marks SS2021]]</f>
        <v>0.27777777777777779</v>
      </c>
      <c r="EK35" s="159">
        <f>ULB_Data[[#This Row],[Cert.- obtained SS2021]]/ULB_Data[[#This Row],[Total score (obtained) SS2021]]</f>
        <v>0.14917402343225561</v>
      </c>
      <c r="EL35" s="67">
        <v>500</v>
      </c>
      <c r="EM35" s="66">
        <v>1800</v>
      </c>
      <c r="EN35" s="159">
        <f>ULB_Data[[#This Row],[Cert.- obtained SS2022]]/ULB_Data[[#This Row],[Cert.-max. marks SS2022]]</f>
        <v>0.27777777777777779</v>
      </c>
      <c r="EO35" s="159">
        <f>ULB_Data[[#This Row],[Cert.- obtained SS2022]]/ULB_Data[[#This Row],[Total score (obtained) SS2022]]</f>
        <v>0.14917402343225561</v>
      </c>
      <c r="EP35" s="68">
        <v>3351.79</v>
      </c>
      <c r="EQ35" s="26">
        <v>6000</v>
      </c>
      <c r="ER35" s="66">
        <v>55.86</v>
      </c>
      <c r="ES35" s="68">
        <v>3351.79</v>
      </c>
      <c r="ET35" s="66">
        <v>6000</v>
      </c>
      <c r="EU35" s="128">
        <f>(ULB_Data[[#This Row],[Total score (obtained) SS2022]]/ULB_Data[[#This Row],[Total score (max) SS2022]])*100</f>
        <v>55.863166666666665</v>
      </c>
      <c r="EV35" s="26">
        <v>1503.36</v>
      </c>
      <c r="EW35" s="26">
        <v>3000</v>
      </c>
      <c r="EX35" s="66">
        <v>50.11</v>
      </c>
      <c r="EY35" s="26">
        <v>2167.85</v>
      </c>
      <c r="EZ35" s="26">
        <v>4200</v>
      </c>
      <c r="FA35" s="100">
        <v>51.62</v>
      </c>
      <c r="FB35" s="26">
        <v>2167.85</v>
      </c>
      <c r="FC35" s="138">
        <v>4200</v>
      </c>
      <c r="FD35" s="140">
        <f>(ULB_Data[[#This Row],[SLP + Cert. (obtained) SS2022]]/ULB_Data[[#This Row],[SLP + Cert. (max.) SS2022]])*100</f>
        <v>51.615476190476187</v>
      </c>
    </row>
    <row r="36" spans="1:160" ht="29.25" thickBot="1">
      <c r="A36" s="104">
        <v>35</v>
      </c>
      <c r="B36" s="65" t="s">
        <v>115</v>
      </c>
      <c r="C36" s="65" t="s">
        <v>376</v>
      </c>
      <c r="D36" s="65" t="s">
        <v>93</v>
      </c>
      <c r="E36" s="25">
        <v>16434</v>
      </c>
      <c r="F36" s="28" t="s">
        <v>411</v>
      </c>
      <c r="G36" s="28">
        <v>2214</v>
      </c>
      <c r="H36" s="28">
        <v>2072</v>
      </c>
      <c r="I36" s="28">
        <v>2072</v>
      </c>
      <c r="J36" s="28">
        <v>3325</v>
      </c>
      <c r="K36" s="28">
        <v>3178</v>
      </c>
      <c r="L36" s="28">
        <v>3178</v>
      </c>
      <c r="M36" s="28">
        <v>3070.1</v>
      </c>
      <c r="N36" s="28">
        <v>2928.3</v>
      </c>
      <c r="O36" s="28">
        <v>2928.3</v>
      </c>
      <c r="P36" s="28">
        <v>4349.2</v>
      </c>
      <c r="Q36" s="28">
        <v>4349.2</v>
      </c>
      <c r="R36" s="118">
        <f>(ULB_Data[[#This Row],[Total score (obtained) SS2020]]-ULB_Data[[#This Row],[NA 2020]])/ULB_Data[[#This Row],[NA 2020]]</f>
        <v>0.32088527551942186</v>
      </c>
      <c r="S36" s="118">
        <f>(ULB_Data[[#This Row],[Total score (obtained) SS2021]]-ULB_Data[[#This Row],[NA 2021]])/ULB_Data[[#This Row],[NA 2021]]</f>
        <v>0.5085907335907337</v>
      </c>
      <c r="T36" s="118">
        <f>(ULB_Data[[#This Row],[Total score (obtained) SS2022]]-ULB_Data[[#This Row],[NA 2022]])/ULB_Data[[#This Row],[NA 2022]]</f>
        <v>0.5085907335907337</v>
      </c>
      <c r="U36" s="118">
        <f>(ULB_Data[[#This Row],[Total score (obtained) SS2020]]-ULB_Data[[#This Row],[SA 2020]])/ULB_Data[[#This Row],[SA 2020]]</f>
        <v>-0.12046917293233081</v>
      </c>
      <c r="V36" s="118">
        <f>(ULB_Data[[#This Row],[Total score (obtained) SS2021]]-ULB_Data[[#This Row],[SA 2021]])/ULB_Data[[#This Row],[SA 2021]]</f>
        <v>-1.6425424795468792E-2</v>
      </c>
      <c r="W36" s="118">
        <f>(ULB_Data[[#This Row],[Total score (obtained) SS2022]]-ULB_Data[[#This Row],[SA 2022]])/ULB_Data[[#This Row],[SA 2022]]</f>
        <v>-1.6425424795468792E-2</v>
      </c>
      <c r="X36" s="118">
        <f>(ULB_Data[[#This Row],[Total score (obtained) SS2020]]-ULB_Data[[#This Row],[SA Cat 2020]])/ULB_Data[[#This Row],[SA Cat 2020]]</f>
        <v>-4.7444708641412286E-2</v>
      </c>
      <c r="Y36" s="118">
        <f>(ULB_Data[[#This Row],[Total score (obtained) SS2021]]-ULB_Data[[#This Row],[SA Cat 2021]])/ULB_Data[[#This Row],[SA Cat 2021]]</f>
        <v>6.7445275415770237E-2</v>
      </c>
      <c r="Z36" s="118">
        <f>(ULB_Data[[#This Row],[Total score (obtained) SS2022]]-ULB_Data[[#This Row],[SA Cat 2022]])/ULB_Data[[#This Row],[SA Cat 2022]]</f>
        <v>6.7445275415770237E-2</v>
      </c>
      <c r="AA36" s="118">
        <f>(ULB_Data[[#This Row],[Total score (obtained) SS2021]]-ULB_Data[[#This Row],[SA Cat t.10 2021]])/ULB_Data[[#This Row],[SA Cat t.10 2021]]</f>
        <v>-0.28129311137680485</v>
      </c>
      <c r="AB36" s="118">
        <f>(ULB_Data[[#This Row],[Total score (obtained) SS2022]]-ULB_Data[[#This Row],[SA Cat t.10 2022]])/ULB_Data[[#This Row],[SA Cat t.10 2022]]</f>
        <v>-0.28129311137680485</v>
      </c>
      <c r="AC36" s="122">
        <v>306.24</v>
      </c>
      <c r="AD36" s="122">
        <v>913.6</v>
      </c>
      <c r="AE36" s="122">
        <v>915</v>
      </c>
      <c r="AF36" s="122">
        <v>706.64</v>
      </c>
      <c r="AG36" s="122">
        <v>1509.3</v>
      </c>
      <c r="AH36" s="122">
        <v>1509.3</v>
      </c>
      <c r="AI36" s="122">
        <v>593.21</v>
      </c>
      <c r="AJ36" s="122">
        <v>1412.08</v>
      </c>
      <c r="AK36" s="122">
        <v>1412.08</v>
      </c>
      <c r="AL36" s="122">
        <v>1984.11</v>
      </c>
      <c r="AM36" s="122">
        <v>1984.11</v>
      </c>
      <c r="AN36" s="118">
        <f>(ULB_Data[[#This Row],[SLP- obtained SS2020]]-ULB_Data[[#This Row],[SLP NA 2020]])/ULB_Data[[#This Row],[SLP NA 2020]]</f>
        <v>1.0539446185997909</v>
      </c>
      <c r="AO36" s="118">
        <f>(ULB_Data[[#This Row],[SLP- obtained SS2021]]-ULB_Data[[#This Row],[SLP NA 2021]])/ULB_Data[[#This Row],[SLP NA 2021]]</f>
        <v>0.59153896672504369</v>
      </c>
      <c r="AP36" s="118">
        <f>(ULB_Data[[#This Row],[SLP- obtained SS2022]]-ULB_Data[[#This Row],[SLP NA 2022]])/ULB_Data[[#This Row],[SLP NA 2022]]</f>
        <v>0.58910382513661197</v>
      </c>
      <c r="AQ36" s="118">
        <f>(ULB_Data[[#This Row],[SLP- obtained SS2020]]-ULB_Data[[#This Row],[SLP SA 2020]])/ULB_Data[[#This Row],[SLP SA 2020]]</f>
        <v>-0.10987207064417523</v>
      </c>
      <c r="AR36" s="118">
        <f>(ULB_Data[[#This Row],[SLP- obtained SS2021]]-ULB_Data[[#This Row],[SLP SA 2021]])/ULB_Data[[#This Row],[SLP SA 2021]]</f>
        <v>-3.6619624991718003E-2</v>
      </c>
      <c r="AS36" s="118">
        <f>(ULB_Data[[#This Row],[SLP- obtained SS2022]]-ULB_Data[[#This Row],[SLP SA 2022]])/ULB_Data[[#This Row],[SLP SA 2022]]</f>
        <v>-3.6619624991718003E-2</v>
      </c>
      <c r="AT36" s="118">
        <f>(ULB_Data[[#This Row],[SLP- obtained SS2020]]-ULB_Data[[#This Row],[SLP SA cat 2020]])/ULB_Data[[#This Row],[SLP SA cat 2020]]</f>
        <v>6.033276579963244E-2</v>
      </c>
      <c r="AU36" s="118">
        <f>(ULB_Data[[#This Row],[SLP- obtained SS2021]]-ULB_Data[[#This Row],[SLP SA cat 2021]])/ULB_Data[[#This Row],[SLP SA cat 2021]]</f>
        <v>2.9707948558155377E-2</v>
      </c>
      <c r="AV36" s="118">
        <f>(ULB_Data[[#This Row],[SLP- obtained SS2022]]-ULB_Data[[#This Row],[SLP SA cat 2022]])/ULB_Data[[#This Row],[SLP SA cat 2022]]</f>
        <v>2.9707948558155377E-2</v>
      </c>
      <c r="AW36" s="118">
        <f>(ULB_Data[[#This Row],[SLP- obtained SS2021]]-ULB_Data[[#This Row],[SLP SA cat t.10 2021]])/ULB_Data[[#This Row],[SLP SA cat t.10 2021]]</f>
        <v>-0.26716260691191512</v>
      </c>
      <c r="AX36" s="118">
        <f>(ULB_Data[[#This Row],[SLP- obtained SS2022]]-ULB_Data[[#This Row],[SLP SA cat t.10 2022]])/ULB_Data[[#This Row],[SLP SA cat t.10 2022]]</f>
        <v>-0.26716260691191512</v>
      </c>
      <c r="AY36" s="122">
        <v>232.44</v>
      </c>
      <c r="AZ36" s="122">
        <v>298.10000000000002</v>
      </c>
      <c r="BA36" s="122">
        <v>295</v>
      </c>
      <c r="BB36" s="122">
        <v>421.09</v>
      </c>
      <c r="BC36" s="122">
        <v>522.70000000000005</v>
      </c>
      <c r="BD36" s="122">
        <v>525</v>
      </c>
      <c r="BE36" s="122">
        <v>365.77</v>
      </c>
      <c r="BF36" s="122">
        <v>453.88</v>
      </c>
      <c r="BG36" s="122">
        <v>453.88</v>
      </c>
      <c r="BH36" s="122">
        <v>1100</v>
      </c>
      <c r="BI36" s="122">
        <v>1100</v>
      </c>
      <c r="BJ36" s="118">
        <f>(ULB_Data[[#This Row],[Cert.- obtained SS2020]]-ULB_Data[[#This Row],[NA cert 2020]])/ULB_Data[[#This Row],[NA cert 2020]]</f>
        <v>0.29065565307176044</v>
      </c>
      <c r="BK36" s="118">
        <f>(ULB_Data[[#This Row],[Cert.- obtained SS2021]]-ULB_Data[[#This Row],[NA cert 2021]])/ULB_Data[[#This Row],[NA cert 2021]]</f>
        <v>0.67728950016772882</v>
      </c>
      <c r="BL36" s="118">
        <f>(ULB_Data[[#This Row],[Cert.- obtained SS2022]]-ULB_Data[[#This Row],[NA cert 2022]])/ULB_Data[[#This Row],[NA cert 2022]]</f>
        <v>0.69491525423728817</v>
      </c>
      <c r="BM36" s="118">
        <f>(ULB_Data[[#This Row],[Cert.- obtained SS2020]]-ULB_Data[[#This Row],[SA Cert 2020]])/ULB_Data[[#This Row],[SA Cert 2020]]</f>
        <v>-0.2875632287634472</v>
      </c>
      <c r="BN36" s="118">
        <f>(ULB_Data[[#This Row],[Cert.- obtained SS2021]]-ULB_Data[[#This Row],[SA cert 2021]])/ULB_Data[[#This Row],[SA cert 2021]]</f>
        <v>-4.3428352783623579E-2</v>
      </c>
      <c r="BO36" s="118">
        <f>(ULB_Data[[#This Row],[Cert.- obtained SS2022]]-ULB_Data[[#This Row],[SA cert 2022]])/ULB_Data[[#This Row],[SA cert 2022]]</f>
        <v>-4.7619047619047616E-2</v>
      </c>
      <c r="BP36" s="118">
        <f>(ULB_Data[[#This Row],[Cert.- obtained SS2020]]-ULB_Data[[#This Row],[SA cert cat 2020]])/ULB_Data[[#This Row],[SA cert cat 2020]]</f>
        <v>-0.17981245044700217</v>
      </c>
      <c r="BQ36" s="118">
        <f>(ULB_Data[[#This Row],[Cert.- obtained SS2021]]-ULB_Data[[#This Row],[SA cert cat 2021]])/ULB_Data[[#This Row],[SA cert cat 2021]]</f>
        <v>0.10161276108222439</v>
      </c>
      <c r="BR36" s="118">
        <f>(ULB_Data[[#This Row],[Cert.- obtained SS2022]]-ULB_Data[[#This Row],[SA cert cat 2022]])/ULB_Data[[#This Row],[SA cert cat 2022]]</f>
        <v>0.10161276108222439</v>
      </c>
      <c r="BS36" s="118">
        <f>(ULB_Data[[#This Row],[Cert.- obtained SS2021]]-ULB_Data[[#This Row],[SA cert cat t.10 2021]])/ULB_Data[[#This Row],[SA cert cat t.10 2021]]</f>
        <v>-0.54545454545454541</v>
      </c>
      <c r="BT36" s="118">
        <f>(ULB_Data[[#This Row],[Cert.- obtained SS2022]]-ULB_Data[[#This Row],[SA cert cat t.10 2022]])/ULB_Data[[#This Row],[SA cert cat t.10 2022]]</f>
        <v>-0.54545454545454541</v>
      </c>
      <c r="BU36" s="122">
        <v>855.72</v>
      </c>
      <c r="BV36" s="122">
        <v>860.25</v>
      </c>
      <c r="BW36" s="122">
        <v>865</v>
      </c>
      <c r="BX36" s="122">
        <v>1100</v>
      </c>
      <c r="BY36" s="122">
        <v>1147.0899999999999</v>
      </c>
      <c r="BZ36" s="122">
        <v>1150</v>
      </c>
      <c r="CA36" s="122">
        <v>1056.55</v>
      </c>
      <c r="CB36" s="122">
        <v>1062.31</v>
      </c>
      <c r="CC36" s="122">
        <v>1062.31</v>
      </c>
      <c r="CD36" s="122">
        <v>1484.95</v>
      </c>
      <c r="CE36" s="122">
        <v>1484.95</v>
      </c>
      <c r="CF36" s="118">
        <f>(ULB_Data[[#This Row],[CP- obtained SS2020]]-ULB_Data[[#This Row],[NA CV 2020]])/ULB_Data[[#This Row],[NA CV 2020]]</f>
        <v>0.31052213340812418</v>
      </c>
      <c r="CG36" s="118">
        <f>(ULB_Data[[#This Row],[CV- obtained SS2021]]-ULB_Data[[#This Row],[NA CV 2021]])/ULB_Data[[#This Row],[NA CV 2021]]</f>
        <v>0.36212728857890147</v>
      </c>
      <c r="CH36" s="118">
        <f>(ULB_Data[[#This Row],[CV- obtained SS2022]]-ULB_Data[[#This Row],[NA CV 2022]])/ULB_Data[[#This Row],[NA CV 2022]]</f>
        <v>0.35464739884393059</v>
      </c>
      <c r="CI36" s="118">
        <f>(ULB_Data[[#This Row],[CP- obtained SS2020]]-ULB_Data[[#This Row],[SA CV 2020]])/ULB_Data[[#This Row],[SA CV 2020]]</f>
        <v>1.9490909090909142E-2</v>
      </c>
      <c r="CJ36" s="118">
        <f>(ULB_Data[[#This Row],[CV- obtained SS2021]]-ULB_Data[[#This Row],[SA CV 2021]])/ULB_Data[[#This Row],[SA CV 2021]]</f>
        <v>2.1515312660732869E-2</v>
      </c>
      <c r="CK36" s="118">
        <f>(ULB_Data[[#This Row],[CV- obtained SS2022]]-ULB_Data[[#This Row],[SA CV 2022]])/ULB_Data[[#This Row],[SA CV 2022]]</f>
        <v>1.8930434782608679E-2</v>
      </c>
      <c r="CL36" s="118">
        <f>(ULB_Data[[#This Row],[CP- obtained SS2020]]-ULB_Data[[#This Row],[SA CV  cat 2020]])/ULB_Data[[#This Row],[SA CV  cat 2020]]</f>
        <v>6.1416875680280252E-2</v>
      </c>
      <c r="CM36" s="118">
        <f>(ULB_Data[[#This Row],[CV- obtained SS2021]]-ULB_Data[[#This Row],[SA CV cat 2021]])/ULB_Data[[#This Row],[SA CV cat 2021]]</f>
        <v>0.10303960237595433</v>
      </c>
      <c r="CN36" s="118">
        <f>(ULB_Data[[#This Row],[CV- obtained SS2022]]-ULB_Data[[#This Row],[SA CV cat 2022]])/ULB_Data[[#This Row],[SA CV cat 2022]]</f>
        <v>0.10303960237595433</v>
      </c>
      <c r="CO36" s="118">
        <f>(ULB_Data[[#This Row],[CV- obtained SS2021]]-ULB_Data[[#This Row],[SA CV cat t.10 2021]])/ULB_Data[[#This Row],[SA CV cat t.10 2021]]</f>
        <v>-0.21090272399744103</v>
      </c>
      <c r="CP36" s="118">
        <f>(ULB_Data[[#This Row],[CV- obtained SS2022]]-ULB_Data[[#This Row],[SA CV cat t.10 2022]])/ULB_Data[[#This Row],[SA CV cat t.10 2022]]</f>
        <v>-0.21090272399744103</v>
      </c>
      <c r="CQ36" s="60">
        <v>185</v>
      </c>
      <c r="CR36" s="60">
        <v>108</v>
      </c>
      <c r="CS36" s="27">
        <v>122</v>
      </c>
      <c r="CT36" s="27">
        <v>67</v>
      </c>
      <c r="CU36" s="27">
        <v>122</v>
      </c>
      <c r="CV36" s="27">
        <v>67</v>
      </c>
      <c r="CW36" s="28" t="s">
        <v>414</v>
      </c>
      <c r="CX36" s="28" t="s">
        <v>414</v>
      </c>
      <c r="CY36" s="28" t="s">
        <v>414</v>
      </c>
      <c r="CZ36" s="28" t="s">
        <v>405</v>
      </c>
      <c r="DA36" s="27" t="s">
        <v>408</v>
      </c>
      <c r="DB36" s="27" t="s">
        <v>408</v>
      </c>
      <c r="DC36" s="22">
        <v>629</v>
      </c>
      <c r="DD36" s="22">
        <v>1500</v>
      </c>
      <c r="DE36" s="66">
        <v>41.93</v>
      </c>
      <c r="DF36" s="22">
        <v>300</v>
      </c>
      <c r="DG36" s="22">
        <v>1500</v>
      </c>
      <c r="DH36" s="66">
        <v>20</v>
      </c>
      <c r="DI36" s="22">
        <v>874</v>
      </c>
      <c r="DJ36" s="22">
        <v>1500</v>
      </c>
      <c r="DK36" s="66">
        <v>58.27</v>
      </c>
      <c r="DL36" s="22">
        <v>1121.44</v>
      </c>
      <c r="DM36" s="22">
        <v>1500</v>
      </c>
      <c r="DN36" s="66">
        <v>74.760000000000005</v>
      </c>
      <c r="DO36" s="22">
        <v>2924.44</v>
      </c>
      <c r="DP36" s="22">
        <v>6000</v>
      </c>
      <c r="DQ36" s="66">
        <v>48.74</v>
      </c>
      <c r="DR36" s="67">
        <v>1454.03</v>
      </c>
      <c r="DS36" s="67">
        <v>2400</v>
      </c>
      <c r="DT36" s="159">
        <f>ULB_Data[[#This Row],[SLP- obtained SS2021]]/ULB_Data[[#This Row],[SLP-max. marks SS2021]]</f>
        <v>0.60584583333333331</v>
      </c>
      <c r="DU36" s="159">
        <f>ULB_Data[[#This Row],[SLP- obtained SS2021]]/ULB_Data[[#This Row],[Total score (obtained) SS2021]]</f>
        <v>0.46517051634781492</v>
      </c>
      <c r="DV36" s="67">
        <v>1454.03</v>
      </c>
      <c r="DW36" s="66">
        <v>2400</v>
      </c>
      <c r="DX36" s="159">
        <f>ULB_Data[[#This Row],[SLP- obtained SS2022]]/ULB_Data[[#This Row],[SLP-max. marks SS2022]]</f>
        <v>0.60584583333333331</v>
      </c>
      <c r="DY36" s="159">
        <f>ULB_Data[[#This Row],[SLP- obtained SS2022]]/ULB_Data[[#This Row],[Total score (obtained) SS2022]]</f>
        <v>0.46517051634781492</v>
      </c>
      <c r="DZ36" s="67">
        <v>1171.77</v>
      </c>
      <c r="EA36" s="67">
        <v>1800</v>
      </c>
      <c r="EB36" s="159">
        <f>ULB_Data[[#This Row],[CV- obtained SS2021]]/ULB_Data[[#This Row],[CV-max. marks SS2021]]</f>
        <v>0.65098333333333336</v>
      </c>
      <c r="EC36" s="159">
        <f>ULB_Data[[#This Row],[CV- obtained SS2021]]/ULB_Data[[#This Row],[Total score (obtained) SS2021]]</f>
        <v>0.37487043316910867</v>
      </c>
      <c r="ED36" s="67">
        <v>1171.77</v>
      </c>
      <c r="EE36" s="66">
        <v>1800</v>
      </c>
      <c r="EF36" s="159">
        <f>ULB_Data[[#This Row],[CV- obtained SS2022]]/ULB_Data[[#This Row],[CV-max. marks SS2022]]</f>
        <v>0.65098333333333336</v>
      </c>
      <c r="EG36" s="159">
        <f>ULB_Data[[#This Row],[CV- obtained SS2022]]/ULB_Data[[#This Row],[Total score (obtained) SS2022]]</f>
        <v>0.37487043316910867</v>
      </c>
      <c r="EH36" s="67">
        <v>500</v>
      </c>
      <c r="EI36" s="67">
        <v>1800</v>
      </c>
      <c r="EJ36" s="159">
        <f>ULB_Data[[#This Row],[Cert.- obtained SS2021]]/ULB_Data[[#This Row],[Cert.-max. marks SS2021]]</f>
        <v>0.27777777777777779</v>
      </c>
      <c r="EK36" s="159">
        <f>ULB_Data[[#This Row],[Cert.- obtained SS2021]]/ULB_Data[[#This Row],[Total score (obtained) SS2021]]</f>
        <v>0.15995905048307632</v>
      </c>
      <c r="EL36" s="67">
        <v>500</v>
      </c>
      <c r="EM36" s="66">
        <v>1800</v>
      </c>
      <c r="EN36" s="159">
        <f>ULB_Data[[#This Row],[Cert.- obtained SS2022]]/ULB_Data[[#This Row],[Cert.-max. marks SS2022]]</f>
        <v>0.27777777777777779</v>
      </c>
      <c r="EO36" s="159">
        <f>ULB_Data[[#This Row],[Cert.- obtained SS2022]]/ULB_Data[[#This Row],[Total score (obtained) SS2022]]</f>
        <v>0.15995905048307632</v>
      </c>
      <c r="EP36" s="68">
        <v>3125.8</v>
      </c>
      <c r="EQ36" s="26">
        <v>6000</v>
      </c>
      <c r="ER36" s="66">
        <v>52.1</v>
      </c>
      <c r="ES36" s="68">
        <v>3125.8</v>
      </c>
      <c r="ET36" s="66">
        <v>6000</v>
      </c>
      <c r="EU36" s="128">
        <f>(ULB_Data[[#This Row],[Total score (obtained) SS2022]]/ULB_Data[[#This Row],[Total score (max) SS2022]])*100</f>
        <v>52.096666666666671</v>
      </c>
      <c r="EV36" s="26">
        <v>929</v>
      </c>
      <c r="EW36" s="26">
        <v>3000</v>
      </c>
      <c r="EX36" s="66">
        <v>30.97</v>
      </c>
      <c r="EY36" s="26">
        <v>1954.03</v>
      </c>
      <c r="EZ36" s="26">
        <v>4200</v>
      </c>
      <c r="FA36" s="100">
        <v>46.52</v>
      </c>
      <c r="FB36" s="26">
        <v>1954.03</v>
      </c>
      <c r="FC36" s="138">
        <v>4200</v>
      </c>
      <c r="FD36" s="140">
        <f>(ULB_Data[[#This Row],[SLP + Cert. (obtained) SS2022]]/ULB_Data[[#This Row],[SLP + Cert. (max.) SS2022]])*100</f>
        <v>46.524523809523814</v>
      </c>
    </row>
    <row r="37" spans="1:160" ht="15.75" thickBot="1">
      <c r="A37" s="104">
        <v>36</v>
      </c>
      <c r="B37" s="65" t="s">
        <v>230</v>
      </c>
      <c r="C37" s="65" t="s">
        <v>238</v>
      </c>
      <c r="D37" s="65" t="s">
        <v>93</v>
      </c>
      <c r="E37" s="26">
        <v>67907</v>
      </c>
      <c r="F37" s="28" t="s">
        <v>413</v>
      </c>
      <c r="G37" s="28">
        <v>2214</v>
      </c>
      <c r="H37" s="28">
        <v>2072</v>
      </c>
      <c r="I37" s="28">
        <v>2072</v>
      </c>
      <c r="J37" s="28">
        <v>3325</v>
      </c>
      <c r="K37" s="28">
        <v>3178</v>
      </c>
      <c r="L37" s="28">
        <v>3178</v>
      </c>
      <c r="M37" s="28">
        <v>3595.3</v>
      </c>
      <c r="N37" s="28">
        <v>3469.2</v>
      </c>
      <c r="O37" s="28">
        <v>3469.2</v>
      </c>
      <c r="P37" s="28">
        <v>4328.8</v>
      </c>
      <c r="Q37" s="28">
        <v>4328.8</v>
      </c>
      <c r="R37" s="118">
        <f>(ULB_Data[[#This Row],[Total score (obtained) SS2020]]-ULB_Data[[#This Row],[NA 2020]])/ULB_Data[[#This Row],[NA 2020]]</f>
        <v>0.36337850045167119</v>
      </c>
      <c r="S37" s="118">
        <f>(ULB_Data[[#This Row],[Total score (obtained) SS2021]]-ULB_Data[[#This Row],[NA 2021]])/ULB_Data[[#This Row],[NA 2021]]</f>
        <v>0.79511583011583009</v>
      </c>
      <c r="T37" s="118">
        <f>(ULB_Data[[#This Row],[Total score (obtained) SS2022]]-ULB_Data[[#This Row],[NA 2022]])/ULB_Data[[#This Row],[NA 2022]]</f>
        <v>0.79511583011583009</v>
      </c>
      <c r="U37" s="118">
        <f>(ULB_Data[[#This Row],[Total score (obtained) SS2020]]-ULB_Data[[#This Row],[SA 2020]])/ULB_Data[[#This Row],[SA 2020]]</f>
        <v>-9.2174436090225575E-2</v>
      </c>
      <c r="V37" s="118">
        <f>(ULB_Data[[#This Row],[Total score (obtained) SS2021]]-ULB_Data[[#This Row],[SA 2021]])/ULB_Data[[#This Row],[SA 2021]]</f>
        <v>0.1703838892385148</v>
      </c>
      <c r="W37" s="118">
        <f>(ULB_Data[[#This Row],[Total score (obtained) SS2022]]-ULB_Data[[#This Row],[SA 2022]])/ULB_Data[[#This Row],[SA 2022]]</f>
        <v>0.1703838892385148</v>
      </c>
      <c r="X37" s="118">
        <f>(ULB_Data[[#This Row],[Total score (obtained) SS2020]]-ULB_Data[[#This Row],[SA Cat 2020]])/ULB_Data[[#This Row],[SA Cat 2020]]</f>
        <v>-0.16042611186827252</v>
      </c>
      <c r="Y37" s="118">
        <f>(ULB_Data[[#This Row],[Total score (obtained) SS2021]]-ULB_Data[[#This Row],[SA Cat 2021]])/ULB_Data[[#This Row],[SA Cat 2021]]</f>
        <v>7.2143433644644359E-2</v>
      </c>
      <c r="Z37" s="118">
        <f>(ULB_Data[[#This Row],[Total score (obtained) SS2022]]-ULB_Data[[#This Row],[SA Cat 2022]])/ULB_Data[[#This Row],[SA Cat 2022]]</f>
        <v>7.2143433644644359E-2</v>
      </c>
      <c r="AA37" s="118">
        <f>(ULB_Data[[#This Row],[Total score (obtained) SS2021]]-ULB_Data[[#This Row],[SA Cat t.10 2021]])/ULB_Data[[#This Row],[SA Cat t.10 2021]]</f>
        <v>-0.1407595638514138</v>
      </c>
      <c r="AB37" s="118">
        <f>(ULB_Data[[#This Row],[Total score (obtained) SS2022]]-ULB_Data[[#This Row],[SA Cat t.10 2022]])/ULB_Data[[#This Row],[SA Cat t.10 2022]]</f>
        <v>-0.1407595638514138</v>
      </c>
      <c r="AC37" s="122">
        <v>306.24</v>
      </c>
      <c r="AD37" s="122">
        <v>913.6</v>
      </c>
      <c r="AE37" s="122">
        <v>915</v>
      </c>
      <c r="AF37" s="122">
        <v>706.64</v>
      </c>
      <c r="AG37" s="122">
        <v>1509.3</v>
      </c>
      <c r="AH37" s="122">
        <v>1509.3</v>
      </c>
      <c r="AI37" s="122">
        <v>829.22</v>
      </c>
      <c r="AJ37" s="122">
        <v>1623.2</v>
      </c>
      <c r="AK37" s="122">
        <v>1623.2</v>
      </c>
      <c r="AL37" s="122">
        <v>1999.6</v>
      </c>
      <c r="AM37" s="122">
        <v>1999.6</v>
      </c>
      <c r="AN37" s="118">
        <f>(ULB_Data[[#This Row],[SLP- obtained SS2020]]-ULB_Data[[#This Row],[SLP NA 2020]])/ULB_Data[[#This Row],[SLP NA 2020]]</f>
        <v>0.46721525600835939</v>
      </c>
      <c r="AO37" s="118">
        <f>(ULB_Data[[#This Row],[SLP- obtained SS2021]]-ULB_Data[[#This Row],[SLP NA 2021]])/ULB_Data[[#This Row],[SLP NA 2021]]</f>
        <v>0.91891418563922922</v>
      </c>
      <c r="AP37" s="118">
        <f>(ULB_Data[[#This Row],[SLP- obtained SS2022]]-ULB_Data[[#This Row],[SLP NA 2022]])/ULB_Data[[#This Row],[SLP NA 2022]]</f>
        <v>0.91597814207650263</v>
      </c>
      <c r="AQ37" s="118">
        <f>(ULB_Data[[#This Row],[SLP- obtained SS2020]]-ULB_Data[[#This Row],[SLP SA 2020]])/ULB_Data[[#This Row],[SLP SA 2020]]</f>
        <v>-0.36414581682327635</v>
      </c>
      <c r="AR37" s="118">
        <f>(ULB_Data[[#This Row],[SLP- obtained SS2021]]-ULB_Data[[#This Row],[SLP SA 2021]])/ULB_Data[[#This Row],[SLP SA 2021]]</f>
        <v>0.16154508712648244</v>
      </c>
      <c r="AS37" s="118">
        <f>(ULB_Data[[#This Row],[SLP- obtained SS2022]]-ULB_Data[[#This Row],[SLP SA 2022]])/ULB_Data[[#This Row],[SLP SA 2022]]</f>
        <v>0.16154508712648244</v>
      </c>
      <c r="AT37" s="118">
        <f>(ULB_Data[[#This Row],[SLP- obtained SS2020]]-ULB_Data[[#This Row],[SLP SA cat 2020]])/ULB_Data[[#This Row],[SLP SA cat 2020]]</f>
        <v>-0.45814138588070719</v>
      </c>
      <c r="AU37" s="118">
        <f>(ULB_Data[[#This Row],[SLP- obtained SS2021]]-ULB_Data[[#This Row],[SLP SA cat 2021]])/ULB_Data[[#This Row],[SLP SA cat 2021]]</f>
        <v>8.0039428289797834E-2</v>
      </c>
      <c r="AV37" s="118">
        <f>(ULB_Data[[#This Row],[SLP- obtained SS2022]]-ULB_Data[[#This Row],[SLP SA cat 2022]])/ULB_Data[[#This Row],[SLP SA cat 2022]]</f>
        <v>8.0039428289797834E-2</v>
      </c>
      <c r="AW37" s="118">
        <f>(ULB_Data[[#This Row],[SLP- obtained SS2021]]-ULB_Data[[#This Row],[SLP SA cat t.10 2021]])/ULB_Data[[#This Row],[SLP SA cat t.10 2021]]</f>
        <v>-0.12326465293058614</v>
      </c>
      <c r="AX37" s="118">
        <f>(ULB_Data[[#This Row],[SLP- obtained SS2022]]-ULB_Data[[#This Row],[SLP SA cat t.10 2022]])/ULB_Data[[#This Row],[SLP SA cat t.10 2022]]</f>
        <v>-0.12326465293058614</v>
      </c>
      <c r="AY37" s="122">
        <v>232.44</v>
      </c>
      <c r="AZ37" s="122">
        <v>298.10000000000002</v>
      </c>
      <c r="BA37" s="122">
        <v>295</v>
      </c>
      <c r="BB37" s="122">
        <v>421.09</v>
      </c>
      <c r="BC37" s="122">
        <v>522.70000000000005</v>
      </c>
      <c r="BD37" s="122">
        <v>525</v>
      </c>
      <c r="BE37" s="122">
        <v>448.93</v>
      </c>
      <c r="BF37" s="122">
        <v>602.08000000000004</v>
      </c>
      <c r="BG37" s="122">
        <v>602.08000000000004</v>
      </c>
      <c r="BH37" s="122">
        <v>1100</v>
      </c>
      <c r="BI37" s="122">
        <v>1100</v>
      </c>
      <c r="BJ37" s="118">
        <f>(ULB_Data[[#This Row],[Cert.- obtained SS2020]]-ULB_Data[[#This Row],[NA cert 2020]])/ULB_Data[[#This Row],[NA cert 2020]]</f>
        <v>0.29065565307176044</v>
      </c>
      <c r="BK37" s="118">
        <f>(ULB_Data[[#This Row],[Cert.- obtained SS2021]]-ULB_Data[[#This Row],[NA cert 2021]])/ULB_Data[[#This Row],[NA cert 2021]]</f>
        <v>0.67728950016772882</v>
      </c>
      <c r="BL37" s="118">
        <f>(ULB_Data[[#This Row],[Cert.- obtained SS2022]]-ULB_Data[[#This Row],[NA cert 2022]])/ULB_Data[[#This Row],[NA cert 2022]]</f>
        <v>0.69491525423728817</v>
      </c>
      <c r="BM37" s="118">
        <f>(ULB_Data[[#This Row],[Cert.- obtained SS2020]]-ULB_Data[[#This Row],[SA Cert 2020]])/ULB_Data[[#This Row],[SA Cert 2020]]</f>
        <v>-0.2875632287634472</v>
      </c>
      <c r="BN37" s="118">
        <f>(ULB_Data[[#This Row],[Cert.- obtained SS2021]]-ULB_Data[[#This Row],[SA cert 2021]])/ULB_Data[[#This Row],[SA cert 2021]]</f>
        <v>-4.3428352783623579E-2</v>
      </c>
      <c r="BO37" s="118">
        <f>(ULB_Data[[#This Row],[Cert.- obtained SS2022]]-ULB_Data[[#This Row],[SA cert 2022]])/ULB_Data[[#This Row],[SA cert 2022]]</f>
        <v>-4.7619047619047616E-2</v>
      </c>
      <c r="BP37" s="118">
        <f>(ULB_Data[[#This Row],[Cert.- obtained SS2020]]-ULB_Data[[#This Row],[SA cert cat 2020]])/ULB_Data[[#This Row],[SA cert cat 2020]]</f>
        <v>-0.33174436994631679</v>
      </c>
      <c r="BQ37" s="118">
        <f>(ULB_Data[[#This Row],[Cert.- obtained SS2021]]-ULB_Data[[#This Row],[SA cert cat 2021]])/ULB_Data[[#This Row],[SA cert cat 2021]]</f>
        <v>-0.16954557533882547</v>
      </c>
      <c r="BR37" s="118">
        <f>(ULB_Data[[#This Row],[Cert.- obtained SS2022]]-ULB_Data[[#This Row],[SA cert cat 2022]])/ULB_Data[[#This Row],[SA cert cat 2022]]</f>
        <v>-0.16954557533882547</v>
      </c>
      <c r="BS37" s="118">
        <f>(ULB_Data[[#This Row],[Cert.- obtained SS2021]]-ULB_Data[[#This Row],[SA cert cat t.10 2021]])/ULB_Data[[#This Row],[SA cert cat t.10 2021]]</f>
        <v>-0.54545454545454541</v>
      </c>
      <c r="BT37" s="118">
        <f>(ULB_Data[[#This Row],[Cert.- obtained SS2022]]-ULB_Data[[#This Row],[SA cert cat t.10 2022]])/ULB_Data[[#This Row],[SA cert cat t.10 2022]]</f>
        <v>-0.54545454545454541</v>
      </c>
      <c r="BU37" s="122">
        <v>855.72</v>
      </c>
      <c r="BV37" s="122">
        <v>860.25</v>
      </c>
      <c r="BW37" s="122">
        <v>865</v>
      </c>
      <c r="BX37" s="122">
        <v>1100</v>
      </c>
      <c r="BY37" s="122">
        <v>1147.0899999999999</v>
      </c>
      <c r="BZ37" s="122">
        <v>1150</v>
      </c>
      <c r="CA37" s="122">
        <v>1163.58</v>
      </c>
      <c r="CB37" s="122">
        <v>1243.93</v>
      </c>
      <c r="CC37" s="122">
        <v>1243.93</v>
      </c>
      <c r="CD37" s="122">
        <v>1508.87</v>
      </c>
      <c r="CE37" s="122">
        <v>1508.87</v>
      </c>
      <c r="CF37" s="118">
        <f>(ULB_Data[[#This Row],[CP- obtained SS2020]]-ULB_Data[[#This Row],[NA CV 2020]])/ULB_Data[[#This Row],[NA CV 2020]]</f>
        <v>0.38919272659281068</v>
      </c>
      <c r="CG37" s="118">
        <f>(ULB_Data[[#This Row],[CV- obtained SS2021]]-ULB_Data[[#This Row],[NA CV 2021]])/ULB_Data[[#This Row],[NA CV 2021]]</f>
        <v>0.70457425167102572</v>
      </c>
      <c r="CH37" s="118">
        <f>(ULB_Data[[#This Row],[CV- obtained SS2022]]-ULB_Data[[#This Row],[NA CV 2022]])/ULB_Data[[#This Row],[NA CV 2022]]</f>
        <v>0.69521387283236979</v>
      </c>
      <c r="CI37" s="118">
        <f>(ULB_Data[[#This Row],[CP- obtained SS2020]]-ULB_Data[[#This Row],[SA CV 2020]])/ULB_Data[[#This Row],[SA CV 2020]]</f>
        <v>8.0690909090909077E-2</v>
      </c>
      <c r="CJ37" s="118">
        <f>(ULB_Data[[#This Row],[CV- obtained SS2021]]-ULB_Data[[#This Row],[SA CV 2021]])/ULB_Data[[#This Row],[SA CV 2021]]</f>
        <v>0.27833038384084946</v>
      </c>
      <c r="CK37" s="118">
        <f>(ULB_Data[[#This Row],[CV- obtained SS2022]]-ULB_Data[[#This Row],[SA CV 2022]])/ULB_Data[[#This Row],[SA CV 2022]]</f>
        <v>0.27509565217391296</v>
      </c>
      <c r="CL37" s="118">
        <f>(ULB_Data[[#This Row],[CP- obtained SS2020]]-ULB_Data[[#This Row],[SA CV  cat 2020]])/ULB_Data[[#This Row],[SA CV  cat 2020]]</f>
        <v>2.1640110692861741E-2</v>
      </c>
      <c r="CM37" s="118">
        <f>(ULB_Data[[#This Row],[CV- obtained SS2021]]-ULB_Data[[#This Row],[SA CV cat 2021]])/ULB_Data[[#This Row],[SA CV cat 2021]]</f>
        <v>0.1788123125899366</v>
      </c>
      <c r="CN37" s="118">
        <f>(ULB_Data[[#This Row],[CV- obtained SS2022]]-ULB_Data[[#This Row],[SA CV cat 2022]])/ULB_Data[[#This Row],[SA CV cat 2022]]</f>
        <v>0.1788123125899366</v>
      </c>
      <c r="CO37" s="118">
        <f>(ULB_Data[[#This Row],[CV- obtained SS2021]]-ULB_Data[[#This Row],[SA CV cat t.10 2021]])/ULB_Data[[#This Row],[SA CV cat t.10 2021]]</f>
        <v>-2.8173401287055873E-2</v>
      </c>
      <c r="CP37" s="118">
        <f>(ULB_Data[[#This Row],[CV- obtained SS2022]]-ULB_Data[[#This Row],[SA CV cat t.10 2022]])/ULB_Data[[#This Row],[SA CV cat t.10 2022]]</f>
        <v>-2.8173401287055873E-2</v>
      </c>
      <c r="CQ37" s="60">
        <v>72</v>
      </c>
      <c r="CR37" s="60">
        <v>42</v>
      </c>
      <c r="CS37" s="28">
        <v>20</v>
      </c>
      <c r="CT37" s="27">
        <v>18</v>
      </c>
      <c r="CU37" s="28">
        <v>20</v>
      </c>
      <c r="CV37" s="27">
        <v>18</v>
      </c>
      <c r="CW37" s="28" t="s">
        <v>414</v>
      </c>
      <c r="CX37" s="28" t="s">
        <v>414</v>
      </c>
      <c r="CY37" s="28" t="s">
        <v>414</v>
      </c>
      <c r="CZ37" s="28" t="s">
        <v>405</v>
      </c>
      <c r="DA37" s="28" t="s">
        <v>408</v>
      </c>
      <c r="DB37" s="28" t="s">
        <v>408</v>
      </c>
      <c r="DC37" s="26">
        <v>449.32</v>
      </c>
      <c r="DD37" s="22">
        <v>1500</v>
      </c>
      <c r="DE37" s="66">
        <v>29.95</v>
      </c>
      <c r="DF37" s="26">
        <v>300</v>
      </c>
      <c r="DG37" s="22">
        <v>1500</v>
      </c>
      <c r="DH37" s="66">
        <v>20</v>
      </c>
      <c r="DI37" s="26">
        <v>1080.43</v>
      </c>
      <c r="DJ37" s="22">
        <v>1500</v>
      </c>
      <c r="DK37" s="66">
        <v>72.03</v>
      </c>
      <c r="DL37" s="26">
        <v>1188.76</v>
      </c>
      <c r="DM37" s="22">
        <v>1500</v>
      </c>
      <c r="DN37" s="66">
        <v>79.25</v>
      </c>
      <c r="DO37" s="22">
        <v>3018.52</v>
      </c>
      <c r="DP37" s="22">
        <v>6000</v>
      </c>
      <c r="DQ37" s="66">
        <v>50.31</v>
      </c>
      <c r="DR37" s="67">
        <v>1753.12</v>
      </c>
      <c r="DS37" s="67">
        <v>2400</v>
      </c>
      <c r="DT37" s="159">
        <f>ULB_Data[[#This Row],[SLP- obtained SS2021]]/ULB_Data[[#This Row],[SLP-max. marks SS2021]]</f>
        <v>0.7304666666666666</v>
      </c>
      <c r="DU37" s="159">
        <f>ULB_Data[[#This Row],[SLP- obtained SS2021]]/ULB_Data[[#This Row],[Total score (obtained) SS2021]]</f>
        <v>0.47133470270037742</v>
      </c>
      <c r="DV37" s="67">
        <v>1753.12</v>
      </c>
      <c r="DW37" s="66">
        <v>2400</v>
      </c>
      <c r="DX37" s="159">
        <f>ULB_Data[[#This Row],[SLP- obtained SS2022]]/ULB_Data[[#This Row],[SLP-max. marks SS2022]]</f>
        <v>0.7304666666666666</v>
      </c>
      <c r="DY37" s="159">
        <f>ULB_Data[[#This Row],[SLP- obtained SS2022]]/ULB_Data[[#This Row],[Total score (obtained) SS2022]]</f>
        <v>0.47133470270037742</v>
      </c>
      <c r="DZ37" s="67">
        <v>1466.36</v>
      </c>
      <c r="EA37" s="67">
        <v>1800</v>
      </c>
      <c r="EB37" s="159">
        <f>ULB_Data[[#This Row],[CV- obtained SS2021]]/ULB_Data[[#This Row],[CV-max. marks SS2021]]</f>
        <v>0.81464444444444439</v>
      </c>
      <c r="EC37" s="159">
        <f>ULB_Data[[#This Row],[CV- obtained SS2021]]/ULB_Data[[#This Row],[Total score (obtained) SS2021]]</f>
        <v>0.39423790422317095</v>
      </c>
      <c r="ED37" s="67">
        <v>1466.36</v>
      </c>
      <c r="EE37" s="66">
        <v>1800</v>
      </c>
      <c r="EF37" s="159">
        <f>ULB_Data[[#This Row],[CV- obtained SS2022]]/ULB_Data[[#This Row],[CV-max. marks SS2022]]</f>
        <v>0.81464444444444439</v>
      </c>
      <c r="EG37" s="159">
        <f>ULB_Data[[#This Row],[CV- obtained SS2022]]/ULB_Data[[#This Row],[Total score (obtained) SS2022]]</f>
        <v>0.39423790422317095</v>
      </c>
      <c r="EH37" s="67">
        <v>500</v>
      </c>
      <c r="EI37" s="67">
        <v>1800</v>
      </c>
      <c r="EJ37" s="159">
        <f>ULB_Data[[#This Row],[Cert.- obtained SS2021]]/ULB_Data[[#This Row],[Cert.-max. marks SS2021]]</f>
        <v>0.27777777777777779</v>
      </c>
      <c r="EK37" s="159">
        <f>ULB_Data[[#This Row],[Cert.- obtained SS2021]]/ULB_Data[[#This Row],[Total score (obtained) SS2021]]</f>
        <v>0.13442739307645155</v>
      </c>
      <c r="EL37" s="67">
        <v>500</v>
      </c>
      <c r="EM37" s="66">
        <v>1800</v>
      </c>
      <c r="EN37" s="159">
        <f>ULB_Data[[#This Row],[Cert.- obtained SS2022]]/ULB_Data[[#This Row],[Cert.-max. marks SS2022]]</f>
        <v>0.27777777777777779</v>
      </c>
      <c r="EO37" s="159">
        <f>ULB_Data[[#This Row],[Cert.- obtained SS2022]]/ULB_Data[[#This Row],[Total score (obtained) SS2022]]</f>
        <v>0.13442739307645155</v>
      </c>
      <c r="EP37" s="68">
        <v>3719.48</v>
      </c>
      <c r="EQ37" s="26">
        <v>6000</v>
      </c>
      <c r="ER37" s="66">
        <v>61.99</v>
      </c>
      <c r="ES37" s="68">
        <v>3719.48</v>
      </c>
      <c r="ET37" s="66">
        <v>6000</v>
      </c>
      <c r="EU37" s="128">
        <f>(ULB_Data[[#This Row],[Total score (obtained) SS2022]]/ULB_Data[[#This Row],[Total score (max) SS2022]])*100</f>
        <v>61.99133333333333</v>
      </c>
      <c r="EV37" s="26">
        <v>749.32</v>
      </c>
      <c r="EW37" s="26">
        <v>3000</v>
      </c>
      <c r="EX37" s="66">
        <v>24.98</v>
      </c>
      <c r="EY37" s="26">
        <v>2253.12</v>
      </c>
      <c r="EZ37" s="26">
        <v>4200</v>
      </c>
      <c r="FA37" s="100">
        <v>53.65</v>
      </c>
      <c r="FB37" s="26">
        <v>2253.12</v>
      </c>
      <c r="FC37" s="138">
        <v>4200</v>
      </c>
      <c r="FD37" s="140">
        <f>(ULB_Data[[#This Row],[SLP + Cert. (obtained) SS2022]]/ULB_Data[[#This Row],[SLP + Cert. (max.) SS2022]])*100</f>
        <v>53.645714285714284</v>
      </c>
    </row>
    <row r="38" spans="1:160" ht="29.25" thickBot="1">
      <c r="A38" s="104">
        <v>37</v>
      </c>
      <c r="B38" s="65" t="s">
        <v>270</v>
      </c>
      <c r="C38" s="65" t="s">
        <v>238</v>
      </c>
      <c r="D38" s="65" t="s">
        <v>93</v>
      </c>
      <c r="E38" s="26">
        <v>21290</v>
      </c>
      <c r="F38" s="28" t="s">
        <v>411</v>
      </c>
      <c r="G38" s="28">
        <v>2214</v>
      </c>
      <c r="H38" s="28">
        <v>2072</v>
      </c>
      <c r="I38" s="28">
        <v>2072</v>
      </c>
      <c r="J38" s="28">
        <v>3325</v>
      </c>
      <c r="K38" s="28">
        <v>3178</v>
      </c>
      <c r="L38" s="28">
        <v>3178</v>
      </c>
      <c r="M38" s="28">
        <v>3070.1</v>
      </c>
      <c r="N38" s="28">
        <v>2928.3</v>
      </c>
      <c r="O38" s="28">
        <v>2928.3</v>
      </c>
      <c r="P38" s="28">
        <v>4349.2</v>
      </c>
      <c r="Q38" s="28">
        <v>4349.2</v>
      </c>
      <c r="R38" s="118">
        <f>(ULB_Data[[#This Row],[Total score (obtained) SS2020]]-ULB_Data[[#This Row],[NA 2020]])/ULB_Data[[#This Row],[NA 2020]]</f>
        <v>0.43182926829268298</v>
      </c>
      <c r="S38" s="118">
        <f>(ULB_Data[[#This Row],[Total score (obtained) SS2021]]-ULB_Data[[#This Row],[NA 2021]])/ULB_Data[[#This Row],[NA 2021]]</f>
        <v>0.51910231660231654</v>
      </c>
      <c r="T38" s="118">
        <f>(ULB_Data[[#This Row],[Total score (obtained) SS2022]]-ULB_Data[[#This Row],[NA 2022]])/ULB_Data[[#This Row],[NA 2022]]</f>
        <v>0.51910231660231654</v>
      </c>
      <c r="U38" s="118">
        <f>(ULB_Data[[#This Row],[Total score (obtained) SS2020]]-ULB_Data[[#This Row],[SA 2020]])/ULB_Data[[#This Row],[SA 2020]]</f>
        <v>-4.6595488721804461E-2</v>
      </c>
      <c r="V38" s="118">
        <f>(ULB_Data[[#This Row],[Total score (obtained) SS2021]]-ULB_Data[[#This Row],[SA 2021]])/ULB_Data[[#This Row],[SA 2021]]</f>
        <v>-9.5720578980491109E-3</v>
      </c>
      <c r="W38" s="118">
        <f>(ULB_Data[[#This Row],[Total score (obtained) SS2022]]-ULB_Data[[#This Row],[SA 2022]])/ULB_Data[[#This Row],[SA 2022]]</f>
        <v>-9.5720578980491109E-3</v>
      </c>
      <c r="X38" s="118">
        <f>(ULB_Data[[#This Row],[Total score (obtained) SS2020]]-ULB_Data[[#This Row],[SA Cat 2020]])/ULB_Data[[#This Row],[SA Cat 2020]]</f>
        <v>3.2562457248949628E-2</v>
      </c>
      <c r="Y38" s="118">
        <f>(ULB_Data[[#This Row],[Total score (obtained) SS2021]]-ULB_Data[[#This Row],[SA Cat 2021]])/ULB_Data[[#This Row],[SA Cat 2021]]</f>
        <v>7.4883037940101677E-2</v>
      </c>
      <c r="Z38" s="118">
        <f>(ULB_Data[[#This Row],[Total score (obtained) SS2022]]-ULB_Data[[#This Row],[SA Cat 2022]])/ULB_Data[[#This Row],[SA Cat 2022]]</f>
        <v>7.4883037940101677E-2</v>
      </c>
      <c r="AA38" s="118">
        <f>(ULB_Data[[#This Row],[Total score (obtained) SS2021]]-ULB_Data[[#This Row],[SA Cat t.10 2021]])/ULB_Data[[#This Row],[SA Cat t.10 2021]]</f>
        <v>-0.27628529384714429</v>
      </c>
      <c r="AB38" s="118">
        <f>(ULB_Data[[#This Row],[Total score (obtained) SS2022]]-ULB_Data[[#This Row],[SA Cat t.10 2022]])/ULB_Data[[#This Row],[SA Cat t.10 2022]]</f>
        <v>-0.27628529384714429</v>
      </c>
      <c r="AC38" s="122">
        <v>306.24</v>
      </c>
      <c r="AD38" s="122">
        <v>913.6</v>
      </c>
      <c r="AE38" s="122">
        <v>915</v>
      </c>
      <c r="AF38" s="122">
        <v>706.64</v>
      </c>
      <c r="AG38" s="122">
        <v>1509.3</v>
      </c>
      <c r="AH38" s="122">
        <v>1509.3</v>
      </c>
      <c r="AI38" s="122">
        <v>593.21</v>
      </c>
      <c r="AJ38" s="122">
        <v>1412.08</v>
      </c>
      <c r="AK38" s="122">
        <v>1412.08</v>
      </c>
      <c r="AL38" s="122">
        <v>1984.11</v>
      </c>
      <c r="AM38" s="122">
        <v>1984.11</v>
      </c>
      <c r="AN38" s="118">
        <f>(ULB_Data[[#This Row],[SLP- obtained SS2020]]-ULB_Data[[#This Row],[SLP NA 2020]])/ULB_Data[[#This Row],[SLP NA 2020]]</f>
        <v>1.0369644723092997</v>
      </c>
      <c r="AO38" s="118">
        <f>(ULB_Data[[#This Row],[SLP- obtained SS2021]]-ULB_Data[[#This Row],[SLP NA 2021]])/ULB_Data[[#This Row],[SLP NA 2021]]</f>
        <v>0.59110113835376543</v>
      </c>
      <c r="AP38" s="118">
        <f>(ULB_Data[[#This Row],[SLP- obtained SS2022]]-ULB_Data[[#This Row],[SLP NA 2022]])/ULB_Data[[#This Row],[SLP NA 2022]]</f>
        <v>0.58866666666666678</v>
      </c>
      <c r="AQ38" s="118">
        <f>(ULB_Data[[#This Row],[SLP- obtained SS2020]]-ULB_Data[[#This Row],[SLP SA 2020]])/ULB_Data[[#This Row],[SLP SA 2020]]</f>
        <v>-0.11723083889958116</v>
      </c>
      <c r="AR38" s="118">
        <f>(ULB_Data[[#This Row],[SLP- obtained SS2021]]-ULB_Data[[#This Row],[SLP SA 2021]])/ULB_Data[[#This Row],[SLP SA 2021]]</f>
        <v>-3.6884648512555386E-2</v>
      </c>
      <c r="AS38" s="118">
        <f>(ULB_Data[[#This Row],[SLP- obtained SS2022]]-ULB_Data[[#This Row],[SLP SA 2022]])/ULB_Data[[#This Row],[SLP SA 2022]]</f>
        <v>-3.6884648512555386E-2</v>
      </c>
      <c r="AT38" s="118">
        <f>(ULB_Data[[#This Row],[SLP- obtained SS2020]]-ULB_Data[[#This Row],[SLP SA cat 2020]])/ULB_Data[[#This Row],[SLP SA cat 2020]]</f>
        <v>5.1566898737377853E-2</v>
      </c>
      <c r="AU38" s="118">
        <f>(ULB_Data[[#This Row],[SLP- obtained SS2021]]-ULB_Data[[#This Row],[SLP SA cat 2021]])/ULB_Data[[#This Row],[SLP SA cat 2021]]</f>
        <v>2.9424678488471037E-2</v>
      </c>
      <c r="AV38" s="118">
        <f>(ULB_Data[[#This Row],[SLP- obtained SS2022]]-ULB_Data[[#This Row],[SLP SA cat 2022]])/ULB_Data[[#This Row],[SLP SA cat 2022]]</f>
        <v>2.9424678488471037E-2</v>
      </c>
      <c r="AW38" s="118">
        <f>(ULB_Data[[#This Row],[SLP- obtained SS2021]]-ULB_Data[[#This Row],[SLP SA cat t.10 2021]])/ULB_Data[[#This Row],[SLP SA cat t.10 2021]]</f>
        <v>-0.26736420863762583</v>
      </c>
      <c r="AX38" s="118">
        <f>(ULB_Data[[#This Row],[SLP- obtained SS2022]]-ULB_Data[[#This Row],[SLP SA cat t.10 2022]])/ULB_Data[[#This Row],[SLP SA cat t.10 2022]]</f>
        <v>-0.26736420863762583</v>
      </c>
      <c r="AY38" s="122">
        <v>232.44</v>
      </c>
      <c r="AZ38" s="122">
        <v>298.10000000000002</v>
      </c>
      <c r="BA38" s="122">
        <v>295</v>
      </c>
      <c r="BB38" s="122">
        <v>421.09</v>
      </c>
      <c r="BC38" s="122">
        <v>522.70000000000005</v>
      </c>
      <c r="BD38" s="122">
        <v>525</v>
      </c>
      <c r="BE38" s="122">
        <v>365.77</v>
      </c>
      <c r="BF38" s="122">
        <v>453.88</v>
      </c>
      <c r="BG38" s="122">
        <v>453.88</v>
      </c>
      <c r="BH38" s="122">
        <v>1100</v>
      </c>
      <c r="BI38" s="122">
        <v>1100</v>
      </c>
      <c r="BJ38" s="118">
        <f>(ULB_Data[[#This Row],[Cert.- obtained SS2020]]-ULB_Data[[#This Row],[NA cert 2020]])/ULB_Data[[#This Row],[NA cert 2020]]</f>
        <v>1.1510927551196009</v>
      </c>
      <c r="BK38" s="118">
        <f>(ULB_Data[[#This Row],[Cert.- obtained SS2021]]-ULB_Data[[#This Row],[NA cert 2021]])/ULB_Data[[#This Row],[NA cert 2021]]</f>
        <v>0.67728950016772882</v>
      </c>
      <c r="BL38" s="118">
        <f>(ULB_Data[[#This Row],[Cert.- obtained SS2022]]-ULB_Data[[#This Row],[NA cert 2022]])/ULB_Data[[#This Row],[NA cert 2022]]</f>
        <v>0.69491525423728817</v>
      </c>
      <c r="BM38" s="118">
        <f>(ULB_Data[[#This Row],[Cert.- obtained SS2020]]-ULB_Data[[#This Row],[SA Cert 2020]])/ULB_Data[[#This Row],[SA Cert 2020]]</f>
        <v>0.187394618727588</v>
      </c>
      <c r="BN38" s="118">
        <f>(ULB_Data[[#This Row],[Cert.- obtained SS2021]]-ULB_Data[[#This Row],[SA cert 2021]])/ULB_Data[[#This Row],[SA cert 2021]]</f>
        <v>-4.3428352783623579E-2</v>
      </c>
      <c r="BO38" s="118">
        <f>(ULB_Data[[#This Row],[Cert.- obtained SS2022]]-ULB_Data[[#This Row],[SA cert 2022]])/ULB_Data[[#This Row],[SA cert 2022]]</f>
        <v>-4.7619047619047616E-2</v>
      </c>
      <c r="BP38" s="118">
        <f>(ULB_Data[[#This Row],[Cert.- obtained SS2020]]-ULB_Data[[#This Row],[SA cert cat 2020]])/ULB_Data[[#This Row],[SA cert cat 2020]]</f>
        <v>0.36697924925499636</v>
      </c>
      <c r="BQ38" s="118">
        <f>(ULB_Data[[#This Row],[Cert.- obtained SS2021]]-ULB_Data[[#This Row],[SA cert cat 2021]])/ULB_Data[[#This Row],[SA cert cat 2021]]</f>
        <v>0.10161276108222439</v>
      </c>
      <c r="BR38" s="118">
        <f>(ULB_Data[[#This Row],[Cert.- obtained SS2022]]-ULB_Data[[#This Row],[SA cert cat 2022]])/ULB_Data[[#This Row],[SA cert cat 2022]]</f>
        <v>0.10161276108222439</v>
      </c>
      <c r="BS38" s="118">
        <f>(ULB_Data[[#This Row],[Cert.- obtained SS2021]]-ULB_Data[[#This Row],[SA cert cat t.10 2021]])/ULB_Data[[#This Row],[SA cert cat t.10 2021]]</f>
        <v>-0.54545454545454541</v>
      </c>
      <c r="BT38" s="118">
        <f>(ULB_Data[[#This Row],[Cert.- obtained SS2022]]-ULB_Data[[#This Row],[SA cert cat t.10 2022]])/ULB_Data[[#This Row],[SA cert cat t.10 2022]]</f>
        <v>-0.54545454545454541</v>
      </c>
      <c r="BU38" s="122">
        <v>855.72</v>
      </c>
      <c r="BV38" s="122">
        <v>860.25</v>
      </c>
      <c r="BW38" s="122">
        <v>865</v>
      </c>
      <c r="BX38" s="122">
        <v>1100</v>
      </c>
      <c r="BY38" s="122">
        <v>1147.0899999999999</v>
      </c>
      <c r="BZ38" s="122">
        <v>1150</v>
      </c>
      <c r="CA38" s="122">
        <v>1056.55</v>
      </c>
      <c r="CB38" s="122">
        <v>1062.31</v>
      </c>
      <c r="CC38" s="122">
        <v>1062.31</v>
      </c>
      <c r="CD38" s="122">
        <v>1484.95</v>
      </c>
      <c r="CE38" s="122">
        <v>1484.95</v>
      </c>
      <c r="CF38" s="118">
        <f>(ULB_Data[[#This Row],[CP- obtained SS2020]]-ULB_Data[[#This Row],[NA CV 2020]])/ULB_Data[[#This Row],[NA CV 2020]]</f>
        <v>0.33603281447202349</v>
      </c>
      <c r="CG38" s="118">
        <f>(ULB_Data[[#This Row],[CV- obtained SS2021]]-ULB_Data[[#This Row],[NA CV 2021]])/ULB_Data[[#This Row],[NA CV 2021]]</f>
        <v>0.38791049113629766</v>
      </c>
      <c r="CH38" s="118">
        <f>(ULB_Data[[#This Row],[CV- obtained SS2022]]-ULB_Data[[#This Row],[NA CV 2022]])/ULB_Data[[#This Row],[NA CV 2022]]</f>
        <v>0.38028901734104054</v>
      </c>
      <c r="CI38" s="118">
        <f>(ULB_Data[[#This Row],[CP- obtained SS2020]]-ULB_Data[[#This Row],[SA CV 2020]])/ULB_Data[[#This Row],[SA CV 2020]]</f>
        <v>3.9336363636363621E-2</v>
      </c>
      <c r="CJ38" s="118">
        <f>(ULB_Data[[#This Row],[CV- obtained SS2021]]-ULB_Data[[#This Row],[SA CV 2021]])/ULB_Data[[#This Row],[SA CV 2021]]</f>
        <v>4.0851197377712409E-2</v>
      </c>
      <c r="CK38" s="118">
        <f>(ULB_Data[[#This Row],[CV- obtained SS2022]]-ULB_Data[[#This Row],[SA CV 2022]])/ULB_Data[[#This Row],[SA CV 2022]]</f>
        <v>3.8217391304347863E-2</v>
      </c>
      <c r="CL38" s="118">
        <f>(ULB_Data[[#This Row],[CP- obtained SS2020]]-ULB_Data[[#This Row],[SA CV  cat 2020]])/ULB_Data[[#This Row],[SA CV  cat 2020]]</f>
        <v>8.2078462921773732E-2</v>
      </c>
      <c r="CM38" s="118">
        <f>(ULB_Data[[#This Row],[CV- obtained SS2021]]-ULB_Data[[#This Row],[SA CV cat 2021]])/ULB_Data[[#This Row],[SA CV cat 2021]]</f>
        <v>0.12391863015503959</v>
      </c>
      <c r="CN38" s="118">
        <f>(ULB_Data[[#This Row],[CV- obtained SS2022]]-ULB_Data[[#This Row],[SA CV cat 2022]])/ULB_Data[[#This Row],[SA CV cat 2022]]</f>
        <v>0.12391863015503959</v>
      </c>
      <c r="CO38" s="118">
        <f>(ULB_Data[[#This Row],[CV- obtained SS2021]]-ULB_Data[[#This Row],[SA CV cat t.10 2021]])/ULB_Data[[#This Row],[SA CV cat t.10 2021]]</f>
        <v>-0.19596619414795111</v>
      </c>
      <c r="CP38" s="118">
        <f>(ULB_Data[[#This Row],[CV- obtained SS2022]]-ULB_Data[[#This Row],[SA CV cat t.10 2022]])/ULB_Data[[#This Row],[SA CV cat t.10 2022]]</f>
        <v>-0.19596619414795111</v>
      </c>
      <c r="CQ38" s="60">
        <v>115</v>
      </c>
      <c r="CR38" s="60">
        <v>78</v>
      </c>
      <c r="CS38" s="27">
        <v>109</v>
      </c>
      <c r="CT38" s="27">
        <v>63</v>
      </c>
      <c r="CU38" s="27">
        <v>109</v>
      </c>
      <c r="CV38" s="27">
        <v>63</v>
      </c>
      <c r="CW38" s="28" t="s">
        <v>414</v>
      </c>
      <c r="CX38" s="27" t="s">
        <v>414</v>
      </c>
      <c r="CY38" s="27" t="s">
        <v>414</v>
      </c>
      <c r="CZ38" s="28" t="s">
        <v>408</v>
      </c>
      <c r="DA38" s="27" t="s">
        <v>408</v>
      </c>
      <c r="DB38" s="27" t="s">
        <v>408</v>
      </c>
      <c r="DC38" s="26">
        <v>623.79999999999995</v>
      </c>
      <c r="DD38" s="22">
        <v>1500</v>
      </c>
      <c r="DE38" s="66">
        <v>41.59</v>
      </c>
      <c r="DF38" s="26">
        <v>500</v>
      </c>
      <c r="DG38" s="22">
        <v>1500</v>
      </c>
      <c r="DH38" s="66">
        <v>33.33</v>
      </c>
      <c r="DI38" s="26">
        <v>903</v>
      </c>
      <c r="DJ38" s="22">
        <v>1500</v>
      </c>
      <c r="DK38" s="66">
        <v>60.2</v>
      </c>
      <c r="DL38" s="26">
        <v>1143.27</v>
      </c>
      <c r="DM38" s="22">
        <v>1500</v>
      </c>
      <c r="DN38" s="66">
        <v>76.22</v>
      </c>
      <c r="DO38" s="22">
        <v>3170.07</v>
      </c>
      <c r="DP38" s="22">
        <v>6000</v>
      </c>
      <c r="DQ38" s="66">
        <v>52.83</v>
      </c>
      <c r="DR38" s="67">
        <v>1453.63</v>
      </c>
      <c r="DS38" s="67">
        <v>2400</v>
      </c>
      <c r="DT38" s="159">
        <f>ULB_Data[[#This Row],[SLP- obtained SS2021]]/ULB_Data[[#This Row],[SLP-max. marks SS2021]]</f>
        <v>0.60567916666666666</v>
      </c>
      <c r="DU38" s="159">
        <f>ULB_Data[[#This Row],[SLP- obtained SS2021]]/ULB_Data[[#This Row],[Total score (obtained) SS2021]]</f>
        <v>0.46182463988206818</v>
      </c>
      <c r="DV38" s="67">
        <v>1453.63</v>
      </c>
      <c r="DW38" s="66">
        <v>2400</v>
      </c>
      <c r="DX38" s="159">
        <f>ULB_Data[[#This Row],[SLP- obtained SS2022]]/ULB_Data[[#This Row],[SLP-max. marks SS2022]]</f>
        <v>0.60567916666666666</v>
      </c>
      <c r="DY38" s="159">
        <f>ULB_Data[[#This Row],[SLP- obtained SS2022]]/ULB_Data[[#This Row],[Total score (obtained) SS2022]]</f>
        <v>0.46182463988206818</v>
      </c>
      <c r="DZ38" s="67">
        <v>1193.95</v>
      </c>
      <c r="EA38" s="67">
        <v>1800</v>
      </c>
      <c r="EB38" s="159">
        <f>ULB_Data[[#This Row],[CV- obtained SS2021]]/ULB_Data[[#This Row],[CV-max. marks SS2021]]</f>
        <v>0.66330555555555559</v>
      </c>
      <c r="EC38" s="159">
        <f>ULB_Data[[#This Row],[CV- obtained SS2021]]/ULB_Data[[#This Row],[Total score (obtained) SS2021]]</f>
        <v>0.37932316255663084</v>
      </c>
      <c r="ED38" s="67">
        <v>1193.95</v>
      </c>
      <c r="EE38" s="66">
        <v>1800</v>
      </c>
      <c r="EF38" s="159">
        <f>ULB_Data[[#This Row],[CV- obtained SS2022]]/ULB_Data[[#This Row],[CV-max. marks SS2022]]</f>
        <v>0.66330555555555559</v>
      </c>
      <c r="EG38" s="159">
        <f>ULB_Data[[#This Row],[CV- obtained SS2022]]/ULB_Data[[#This Row],[Total score (obtained) SS2022]]</f>
        <v>0.37932316255663084</v>
      </c>
      <c r="EH38" s="67">
        <v>500</v>
      </c>
      <c r="EI38" s="67">
        <v>1800</v>
      </c>
      <c r="EJ38" s="159">
        <f>ULB_Data[[#This Row],[Cert.- obtained SS2021]]/ULB_Data[[#This Row],[Cert.-max. marks SS2021]]</f>
        <v>0.27777777777777779</v>
      </c>
      <c r="EK38" s="159">
        <f>ULB_Data[[#This Row],[Cert.- obtained SS2021]]/ULB_Data[[#This Row],[Total score (obtained) SS2021]]</f>
        <v>0.15885219756130106</v>
      </c>
      <c r="EL38" s="67">
        <v>500</v>
      </c>
      <c r="EM38" s="66">
        <v>1800</v>
      </c>
      <c r="EN38" s="159">
        <f>ULB_Data[[#This Row],[Cert.- obtained SS2022]]/ULB_Data[[#This Row],[Cert.-max. marks SS2022]]</f>
        <v>0.27777777777777779</v>
      </c>
      <c r="EO38" s="159">
        <f>ULB_Data[[#This Row],[Cert.- obtained SS2022]]/ULB_Data[[#This Row],[Total score (obtained) SS2022]]</f>
        <v>0.15885219756130106</v>
      </c>
      <c r="EP38" s="68">
        <v>3147.58</v>
      </c>
      <c r="EQ38" s="26">
        <v>6000</v>
      </c>
      <c r="ER38" s="66">
        <v>52.46</v>
      </c>
      <c r="ES38" s="68">
        <v>3147.58</v>
      </c>
      <c r="ET38" s="66">
        <v>6000</v>
      </c>
      <c r="EU38" s="128">
        <f>(ULB_Data[[#This Row],[Total score (obtained) SS2022]]/ULB_Data[[#This Row],[Total score (max) SS2022]])*100</f>
        <v>52.459666666666664</v>
      </c>
      <c r="EV38" s="26">
        <v>1123.8</v>
      </c>
      <c r="EW38" s="26">
        <v>3000</v>
      </c>
      <c r="EX38" s="66">
        <v>37.46</v>
      </c>
      <c r="EY38" s="26">
        <v>1953.63</v>
      </c>
      <c r="EZ38" s="26">
        <v>4200</v>
      </c>
      <c r="FA38" s="100">
        <v>46.52</v>
      </c>
      <c r="FB38" s="26">
        <v>1953.63</v>
      </c>
      <c r="FC38" s="138">
        <v>4200</v>
      </c>
      <c r="FD38" s="140">
        <f>(ULB_Data[[#This Row],[SLP + Cert. (obtained) SS2022]]/ULB_Data[[#This Row],[SLP + Cert. (max.) SS2022]])*100</f>
        <v>46.515000000000001</v>
      </c>
    </row>
    <row r="39" spans="1:160" ht="15.75" thickBot="1">
      <c r="A39" s="104">
        <v>38</v>
      </c>
      <c r="B39" s="65" t="s">
        <v>185</v>
      </c>
      <c r="C39" s="65" t="s">
        <v>238</v>
      </c>
      <c r="D39" s="65" t="s">
        <v>93</v>
      </c>
      <c r="E39" s="26">
        <v>30983</v>
      </c>
      <c r="F39" s="28" t="s">
        <v>412</v>
      </c>
      <c r="G39" s="28">
        <v>2214</v>
      </c>
      <c r="H39" s="28">
        <v>2072</v>
      </c>
      <c r="I39" s="28">
        <v>2072</v>
      </c>
      <c r="J39" s="28">
        <v>3325</v>
      </c>
      <c r="K39" s="28">
        <v>3178</v>
      </c>
      <c r="L39" s="28">
        <v>3178</v>
      </c>
      <c r="M39" s="28">
        <v>3400</v>
      </c>
      <c r="N39" s="28">
        <v>3298.6</v>
      </c>
      <c r="O39" s="28">
        <v>3298.6</v>
      </c>
      <c r="P39" s="28">
        <v>4601.3999999999996</v>
      </c>
      <c r="Q39" s="28">
        <v>4601.3999999999996</v>
      </c>
      <c r="R39" s="118">
        <f>(ULB_Data[[#This Row],[Total score (obtained) SS2020]]-ULB_Data[[#This Row],[NA 2020]])/ULB_Data[[#This Row],[NA 2020]]</f>
        <v>0.26100271002710035</v>
      </c>
      <c r="S39" s="118">
        <f>(ULB_Data[[#This Row],[Total score (obtained) SS2021]]-ULB_Data[[#This Row],[NA 2021]])/ULB_Data[[#This Row],[NA 2021]]</f>
        <v>0.29271718146718156</v>
      </c>
      <c r="T39" s="118">
        <f>(ULB_Data[[#This Row],[Total score (obtained) SS2022]]-ULB_Data[[#This Row],[NA 2022]])/ULB_Data[[#This Row],[NA 2022]]</f>
        <v>0.29271718146718156</v>
      </c>
      <c r="U39" s="118">
        <f>(ULB_Data[[#This Row],[Total score (obtained) SS2020]]-ULB_Data[[#This Row],[SA 2020]])/ULB_Data[[#This Row],[SA 2020]]</f>
        <v>-0.16034285714285709</v>
      </c>
      <c r="V39" s="118">
        <f>(ULB_Data[[#This Row],[Total score (obtained) SS2021]]-ULB_Data[[#This Row],[SA 2021]])/ULB_Data[[#This Row],[SA 2021]]</f>
        <v>-0.1571711768407803</v>
      </c>
      <c r="W39" s="118">
        <f>(ULB_Data[[#This Row],[Total score (obtained) SS2022]]-ULB_Data[[#This Row],[SA 2022]])/ULB_Data[[#This Row],[SA 2022]]</f>
        <v>-0.1571711768407803</v>
      </c>
      <c r="X39" s="118">
        <f>(ULB_Data[[#This Row],[Total score (obtained) SS2020]]-ULB_Data[[#This Row],[SA Cat 2020]])/ULB_Data[[#This Row],[SA Cat 2020]]</f>
        <v>-0.1788647058823529</v>
      </c>
      <c r="Y39" s="118">
        <f>(ULB_Data[[#This Row],[Total score (obtained) SS2021]]-ULB_Data[[#This Row],[SA Cat 2021]])/ULB_Data[[#This Row],[SA Cat 2021]]</f>
        <v>-0.1879858121627356</v>
      </c>
      <c r="Z39" s="118">
        <f>(ULB_Data[[#This Row],[Total score (obtained) SS2022]]-ULB_Data[[#This Row],[SA Cat 2022]])/ULB_Data[[#This Row],[SA Cat 2022]]</f>
        <v>-0.1879858121627356</v>
      </c>
      <c r="AA39" s="118">
        <f>(ULB_Data[[#This Row],[Total score (obtained) SS2021]]-ULB_Data[[#This Row],[SA Cat t.10 2021]])/ULB_Data[[#This Row],[SA Cat t.10 2021]]</f>
        <v>-0.41789238057982342</v>
      </c>
      <c r="AB39" s="118">
        <f>(ULB_Data[[#This Row],[Total score (obtained) SS2022]]-ULB_Data[[#This Row],[SA Cat t.10 2022]])/ULB_Data[[#This Row],[SA Cat t.10 2022]]</f>
        <v>-0.41789238057982342</v>
      </c>
      <c r="AC39" s="122">
        <v>306.24</v>
      </c>
      <c r="AD39" s="122">
        <v>913.6</v>
      </c>
      <c r="AE39" s="122">
        <v>915</v>
      </c>
      <c r="AF39" s="122">
        <v>706.64</v>
      </c>
      <c r="AG39" s="122">
        <v>1509.3</v>
      </c>
      <c r="AH39" s="122">
        <v>1509.3</v>
      </c>
      <c r="AI39" s="122">
        <v>737.03</v>
      </c>
      <c r="AJ39" s="122">
        <v>1543.8</v>
      </c>
      <c r="AK39" s="122">
        <v>1543.8</v>
      </c>
      <c r="AL39" s="122">
        <v>2033.9</v>
      </c>
      <c r="AM39" s="122">
        <v>2033.9</v>
      </c>
      <c r="AN39" s="118">
        <f>(ULB_Data[[#This Row],[SLP- obtained SS2020]]-ULB_Data[[#This Row],[SLP NA 2020]])/ULB_Data[[#This Row],[SLP NA 2020]]</f>
        <v>0.9675091431556947</v>
      </c>
      <c r="AO39" s="118">
        <f>(ULB_Data[[#This Row],[SLP- obtained SS2021]]-ULB_Data[[#This Row],[SLP NA 2021]])/ULB_Data[[#This Row],[SLP NA 2021]]</f>
        <v>0.33040718038528899</v>
      </c>
      <c r="AP39" s="118">
        <f>(ULB_Data[[#This Row],[SLP- obtained SS2022]]-ULB_Data[[#This Row],[SLP NA 2022]])/ULB_Data[[#This Row],[SLP NA 2022]]</f>
        <v>0.3283715846994536</v>
      </c>
      <c r="AQ39" s="118">
        <f>(ULB_Data[[#This Row],[SLP- obtained SS2020]]-ULB_Data[[#This Row],[SLP SA 2020]])/ULB_Data[[#This Row],[SLP SA 2020]]</f>
        <v>-0.14733103135967396</v>
      </c>
      <c r="AR39" s="118">
        <f>(ULB_Data[[#This Row],[SLP- obtained SS2021]]-ULB_Data[[#This Row],[SLP SA 2021]])/ULB_Data[[#This Row],[SLP SA 2021]]</f>
        <v>-0.19468627840720859</v>
      </c>
      <c r="AS39" s="118">
        <f>(ULB_Data[[#This Row],[SLP- obtained SS2022]]-ULB_Data[[#This Row],[SLP SA 2022]])/ULB_Data[[#This Row],[SLP SA 2022]]</f>
        <v>-0.19468627840720859</v>
      </c>
      <c r="AT39" s="118">
        <f>(ULB_Data[[#This Row],[SLP- obtained SS2020]]-ULB_Data[[#This Row],[SLP SA cat 2020]])/ULB_Data[[#This Row],[SLP SA cat 2020]]</f>
        <v>-0.18248917954493032</v>
      </c>
      <c r="AU39" s="118">
        <f>(ULB_Data[[#This Row],[SLP- obtained SS2021]]-ULB_Data[[#This Row],[SLP SA cat 2021]])/ULB_Data[[#This Row],[SLP SA cat 2021]]</f>
        <v>-0.21268299002461455</v>
      </c>
      <c r="AV39" s="118">
        <f>(ULB_Data[[#This Row],[SLP- obtained SS2022]]-ULB_Data[[#This Row],[SLP SA cat 2022]])/ULB_Data[[#This Row],[SLP SA cat 2022]]</f>
        <v>-0.21268299002461455</v>
      </c>
      <c r="AW39" s="118">
        <f>(ULB_Data[[#This Row],[SLP- obtained SS2021]]-ULB_Data[[#This Row],[SLP SA cat t.10 2021]])/ULB_Data[[#This Row],[SLP SA cat t.10 2021]]</f>
        <v>-0.40239933133389055</v>
      </c>
      <c r="AX39" s="118">
        <f>(ULB_Data[[#This Row],[SLP- obtained SS2022]]-ULB_Data[[#This Row],[SLP SA cat t.10 2022]])/ULB_Data[[#This Row],[SLP SA cat t.10 2022]]</f>
        <v>-0.40239933133389055</v>
      </c>
      <c r="AY39" s="122">
        <v>232.44</v>
      </c>
      <c r="AZ39" s="122">
        <v>298.10000000000002</v>
      </c>
      <c r="BA39" s="122">
        <v>295</v>
      </c>
      <c r="BB39" s="122">
        <v>421.09</v>
      </c>
      <c r="BC39" s="122">
        <v>522.70000000000005</v>
      </c>
      <c r="BD39" s="122">
        <v>525</v>
      </c>
      <c r="BE39" s="122">
        <v>433.64</v>
      </c>
      <c r="BF39" s="122">
        <v>570</v>
      </c>
      <c r="BG39" s="122">
        <v>570</v>
      </c>
      <c r="BH39" s="122">
        <v>1100</v>
      </c>
      <c r="BI39" s="122">
        <v>1100</v>
      </c>
      <c r="BJ39" s="118">
        <f>(ULB_Data[[#This Row],[Cert.- obtained SS2020]]-ULB_Data[[#This Row],[NA cert 2020]])/ULB_Data[[#This Row],[NA cert 2020]]</f>
        <v>0.29065565307176044</v>
      </c>
      <c r="BK39" s="118">
        <f>(ULB_Data[[#This Row],[Cert.- obtained SS2021]]-ULB_Data[[#This Row],[NA cert 2021]])/ULB_Data[[#This Row],[NA cert 2021]]</f>
        <v>0.67728950016772882</v>
      </c>
      <c r="BL39" s="118">
        <f>(ULB_Data[[#This Row],[Cert.- obtained SS2022]]-ULB_Data[[#This Row],[NA cert 2022]])/ULB_Data[[#This Row],[NA cert 2022]]</f>
        <v>0.69491525423728817</v>
      </c>
      <c r="BM39" s="118">
        <f>(ULB_Data[[#This Row],[Cert.- obtained SS2020]]-ULB_Data[[#This Row],[SA Cert 2020]])/ULB_Data[[#This Row],[SA Cert 2020]]</f>
        <v>-0.2875632287634472</v>
      </c>
      <c r="BN39" s="118">
        <f>(ULB_Data[[#This Row],[Cert.- obtained SS2021]]-ULB_Data[[#This Row],[SA cert 2021]])/ULB_Data[[#This Row],[SA cert 2021]]</f>
        <v>-4.3428352783623579E-2</v>
      </c>
      <c r="BO39" s="118">
        <f>(ULB_Data[[#This Row],[Cert.- obtained SS2022]]-ULB_Data[[#This Row],[SA cert 2022]])/ULB_Data[[#This Row],[SA cert 2022]]</f>
        <v>-4.7619047619047616E-2</v>
      </c>
      <c r="BP39" s="118">
        <f>(ULB_Data[[#This Row],[Cert.- obtained SS2020]]-ULB_Data[[#This Row],[SA cert cat 2020]])/ULB_Data[[#This Row],[SA cert cat 2020]]</f>
        <v>-0.30818190203855733</v>
      </c>
      <c r="BQ39" s="118">
        <f>(ULB_Data[[#This Row],[Cert.- obtained SS2021]]-ULB_Data[[#This Row],[SA cert cat 2021]])/ULB_Data[[#This Row],[SA cert cat 2021]]</f>
        <v>-0.12280701754385964</v>
      </c>
      <c r="BR39" s="118">
        <f>(ULB_Data[[#This Row],[Cert.- obtained SS2022]]-ULB_Data[[#This Row],[SA cert cat 2022]])/ULB_Data[[#This Row],[SA cert cat 2022]]</f>
        <v>-0.12280701754385964</v>
      </c>
      <c r="BS39" s="118">
        <f>(ULB_Data[[#This Row],[Cert.- obtained SS2021]]-ULB_Data[[#This Row],[SA cert cat t.10 2021]])/ULB_Data[[#This Row],[SA cert cat t.10 2021]]</f>
        <v>-0.54545454545454541</v>
      </c>
      <c r="BT39" s="118">
        <f>(ULB_Data[[#This Row],[Cert.- obtained SS2022]]-ULB_Data[[#This Row],[SA cert cat t.10 2022]])/ULB_Data[[#This Row],[SA cert cat t.10 2022]]</f>
        <v>-0.54545454545454541</v>
      </c>
      <c r="BU39" s="122">
        <v>855.72</v>
      </c>
      <c r="BV39" s="122">
        <v>860.25</v>
      </c>
      <c r="BW39" s="122">
        <v>865</v>
      </c>
      <c r="BX39" s="122">
        <v>1100</v>
      </c>
      <c r="BY39" s="122">
        <v>1147.0899999999999</v>
      </c>
      <c r="BZ39" s="122">
        <v>1150</v>
      </c>
      <c r="CA39" s="122">
        <v>1114.93</v>
      </c>
      <c r="CB39" s="122">
        <v>1184.79</v>
      </c>
      <c r="CC39" s="122">
        <v>1184.79</v>
      </c>
      <c r="CD39" s="122">
        <v>1531.86</v>
      </c>
      <c r="CE39" s="122">
        <v>1531.86</v>
      </c>
      <c r="CF39" s="118">
        <f>(ULB_Data[[#This Row],[CP- obtained SS2020]]-ULB_Data[[#This Row],[NA CV 2020]])/ULB_Data[[#This Row],[NA CV 2020]]</f>
        <v>0.16081194783340347</v>
      </c>
      <c r="CG39" s="118">
        <f>(ULB_Data[[#This Row],[CV- obtained SS2021]]-ULB_Data[[#This Row],[NA CV 2021]])/ULB_Data[[#This Row],[NA CV 2021]]</f>
        <v>0.11950014530659686</v>
      </c>
      <c r="CH39" s="118">
        <f>(ULB_Data[[#This Row],[CV- obtained SS2022]]-ULB_Data[[#This Row],[NA CV 2022]])/ULB_Data[[#This Row],[NA CV 2022]]</f>
        <v>0.11335260115606931</v>
      </c>
      <c r="CI39" s="118">
        <f>(ULB_Data[[#This Row],[CP- obtained SS2020]]-ULB_Data[[#This Row],[SA CV 2020]])/ULB_Data[[#This Row],[SA CV 2020]]</f>
        <v>-9.6972727272727238E-2</v>
      </c>
      <c r="CJ39" s="118">
        <f>(ULB_Data[[#This Row],[CV- obtained SS2021]]-ULB_Data[[#This Row],[SA CV 2021]])/ULB_Data[[#This Row],[SA CV 2021]]</f>
        <v>-0.16044076750734465</v>
      </c>
      <c r="CK39" s="118">
        <f>(ULB_Data[[#This Row],[CV- obtained SS2022]]-ULB_Data[[#This Row],[SA CV 2022]])/ULB_Data[[#This Row],[SA CV 2022]]</f>
        <v>-0.16256521739130439</v>
      </c>
      <c r="CL39" s="118">
        <f>(ULB_Data[[#This Row],[CP- obtained SS2020]]-ULB_Data[[#This Row],[SA CV  cat 2020]])/ULB_Data[[#This Row],[SA CV  cat 2020]]</f>
        <v>-0.10906514310315447</v>
      </c>
      <c r="CM39" s="118">
        <f>(ULB_Data[[#This Row],[CV- obtained SS2021]]-ULB_Data[[#This Row],[SA CV cat 2021]])/ULB_Data[[#This Row],[SA CV cat 2021]]</f>
        <v>-0.187155529671925</v>
      </c>
      <c r="CN39" s="118">
        <f>(ULB_Data[[#This Row],[CV- obtained SS2022]]-ULB_Data[[#This Row],[SA CV cat 2022]])/ULB_Data[[#This Row],[SA CV cat 2022]]</f>
        <v>-0.187155529671925</v>
      </c>
      <c r="CO39" s="118">
        <f>(ULB_Data[[#This Row],[CV- obtained SS2021]]-ULB_Data[[#This Row],[SA CV cat t.10 2021]])/ULB_Data[[#This Row],[SA CV cat t.10 2021]]</f>
        <v>-0.37131983340514146</v>
      </c>
      <c r="CP39" s="118">
        <f>(ULB_Data[[#This Row],[CV- obtained SS2022]]-ULB_Data[[#This Row],[SA CV cat t.10 2022]])/ULB_Data[[#This Row],[SA CV cat t.10 2022]]</f>
        <v>-0.37131983340514146</v>
      </c>
      <c r="CQ39" s="60">
        <v>142</v>
      </c>
      <c r="CR39" s="60">
        <v>86</v>
      </c>
      <c r="CS39" s="28">
        <v>160</v>
      </c>
      <c r="CT39" s="27">
        <v>86</v>
      </c>
      <c r="CU39" s="28">
        <v>160</v>
      </c>
      <c r="CV39" s="27">
        <v>86</v>
      </c>
      <c r="CW39" s="28" t="s">
        <v>414</v>
      </c>
      <c r="CX39" s="28" t="s">
        <v>414</v>
      </c>
      <c r="CY39" s="28" t="s">
        <v>414</v>
      </c>
      <c r="CZ39" s="28" t="s">
        <v>405</v>
      </c>
      <c r="DA39" s="28" t="s">
        <v>408</v>
      </c>
      <c r="DB39" s="28" t="s">
        <v>408</v>
      </c>
      <c r="DC39" s="26">
        <v>602.53</v>
      </c>
      <c r="DD39" s="22">
        <v>1500</v>
      </c>
      <c r="DE39" s="66">
        <v>40.17</v>
      </c>
      <c r="DF39" s="26">
        <v>300</v>
      </c>
      <c r="DG39" s="22">
        <v>1500</v>
      </c>
      <c r="DH39" s="66">
        <v>20</v>
      </c>
      <c r="DI39" s="26">
        <v>896</v>
      </c>
      <c r="DJ39" s="22">
        <v>1500</v>
      </c>
      <c r="DK39" s="66">
        <v>59.73</v>
      </c>
      <c r="DL39" s="26">
        <v>993.33</v>
      </c>
      <c r="DM39" s="22">
        <v>1500</v>
      </c>
      <c r="DN39" s="66">
        <v>66.22</v>
      </c>
      <c r="DO39" s="22">
        <v>2791.86</v>
      </c>
      <c r="DP39" s="22">
        <v>6000</v>
      </c>
      <c r="DQ39" s="66">
        <v>46.53</v>
      </c>
      <c r="DR39" s="67">
        <v>1215.46</v>
      </c>
      <c r="DS39" s="67">
        <v>2400</v>
      </c>
      <c r="DT39" s="159">
        <f>ULB_Data[[#This Row],[SLP- obtained SS2021]]/ULB_Data[[#This Row],[SLP-max. marks SS2021]]</f>
        <v>0.50644166666666668</v>
      </c>
      <c r="DU39" s="159">
        <f>ULB_Data[[#This Row],[SLP- obtained SS2021]]/ULB_Data[[#This Row],[Total score (obtained) SS2021]]</f>
        <v>0.45378214007041223</v>
      </c>
      <c r="DV39" s="67">
        <v>1215.46</v>
      </c>
      <c r="DW39" s="66">
        <v>2400</v>
      </c>
      <c r="DX39" s="159">
        <f>ULB_Data[[#This Row],[SLP- obtained SS2022]]/ULB_Data[[#This Row],[SLP-max. marks SS2022]]</f>
        <v>0.50644166666666668</v>
      </c>
      <c r="DY39" s="159">
        <f>ULB_Data[[#This Row],[SLP- obtained SS2022]]/ULB_Data[[#This Row],[Total score (obtained) SS2022]]</f>
        <v>0.45378214007041223</v>
      </c>
      <c r="DZ39" s="67">
        <v>963.05</v>
      </c>
      <c r="EA39" s="67">
        <v>1800</v>
      </c>
      <c r="EB39" s="159">
        <f>ULB_Data[[#This Row],[CV- obtained SS2021]]/ULB_Data[[#This Row],[CV-max. marks SS2021]]</f>
        <v>0.53502777777777777</v>
      </c>
      <c r="EC39" s="159">
        <f>ULB_Data[[#This Row],[CV- obtained SS2021]]/ULB_Data[[#This Row],[Total score (obtained) SS2021]]</f>
        <v>0.35954691227585484</v>
      </c>
      <c r="ED39" s="67">
        <v>963.05</v>
      </c>
      <c r="EE39" s="66">
        <v>1800</v>
      </c>
      <c r="EF39" s="159">
        <f>ULB_Data[[#This Row],[CV- obtained SS2022]]/ULB_Data[[#This Row],[CV-max. marks SS2022]]</f>
        <v>0.53502777777777777</v>
      </c>
      <c r="EG39" s="159">
        <f>ULB_Data[[#This Row],[CV- obtained SS2022]]/ULB_Data[[#This Row],[Total score (obtained) SS2022]]</f>
        <v>0.35954691227585484</v>
      </c>
      <c r="EH39" s="67">
        <v>500</v>
      </c>
      <c r="EI39" s="67">
        <v>1800</v>
      </c>
      <c r="EJ39" s="159">
        <f>ULB_Data[[#This Row],[Cert.- obtained SS2021]]/ULB_Data[[#This Row],[Cert.-max. marks SS2021]]</f>
        <v>0.27777777777777779</v>
      </c>
      <c r="EK39" s="159">
        <f>ULB_Data[[#This Row],[Cert.- obtained SS2021]]/ULB_Data[[#This Row],[Total score (obtained) SS2021]]</f>
        <v>0.18667094765373285</v>
      </c>
      <c r="EL39" s="67">
        <v>500</v>
      </c>
      <c r="EM39" s="66">
        <v>1800</v>
      </c>
      <c r="EN39" s="159">
        <f>ULB_Data[[#This Row],[Cert.- obtained SS2022]]/ULB_Data[[#This Row],[Cert.-max. marks SS2022]]</f>
        <v>0.27777777777777779</v>
      </c>
      <c r="EO39" s="159">
        <f>ULB_Data[[#This Row],[Cert.- obtained SS2022]]/ULB_Data[[#This Row],[Total score (obtained) SS2022]]</f>
        <v>0.18667094765373285</v>
      </c>
      <c r="EP39" s="68">
        <v>2678.51</v>
      </c>
      <c r="EQ39" s="26">
        <v>6000</v>
      </c>
      <c r="ER39" s="66">
        <v>44.64</v>
      </c>
      <c r="ES39" s="68">
        <v>2678.51</v>
      </c>
      <c r="ET39" s="66">
        <v>6000</v>
      </c>
      <c r="EU39" s="128">
        <f>(ULB_Data[[#This Row],[Total score (obtained) SS2022]]/ULB_Data[[#This Row],[Total score (max) SS2022]])*100</f>
        <v>44.641833333333338</v>
      </c>
      <c r="EV39" s="26">
        <v>902.53</v>
      </c>
      <c r="EW39" s="26">
        <v>3000</v>
      </c>
      <c r="EX39" s="66">
        <v>30.08</v>
      </c>
      <c r="EY39" s="26">
        <v>1715.46</v>
      </c>
      <c r="EZ39" s="26">
        <v>4200</v>
      </c>
      <c r="FA39" s="100">
        <v>40.840000000000003</v>
      </c>
      <c r="FB39" s="26">
        <v>1715.46</v>
      </c>
      <c r="FC39" s="138">
        <v>4200</v>
      </c>
      <c r="FD39" s="140">
        <f>(ULB_Data[[#This Row],[SLP + Cert. (obtained) SS2022]]/ULB_Data[[#This Row],[SLP + Cert. (max.) SS2022]])*100</f>
        <v>40.844285714285718</v>
      </c>
    </row>
    <row r="40" spans="1:160" ht="15.75" thickBot="1">
      <c r="A40" s="104">
        <v>39</v>
      </c>
      <c r="B40" s="65" t="s">
        <v>359</v>
      </c>
      <c r="C40" s="65" t="s">
        <v>238</v>
      </c>
      <c r="D40" s="65" t="s">
        <v>93</v>
      </c>
      <c r="E40" s="74">
        <v>8675</v>
      </c>
      <c r="F40" s="28" t="s">
        <v>411</v>
      </c>
      <c r="G40" s="28">
        <v>2214</v>
      </c>
      <c r="H40" s="28">
        <v>2072</v>
      </c>
      <c r="I40" s="28">
        <v>2072</v>
      </c>
      <c r="J40" s="28">
        <v>3325</v>
      </c>
      <c r="K40" s="28">
        <v>3178</v>
      </c>
      <c r="L40" s="28">
        <v>3178</v>
      </c>
      <c r="M40" s="28">
        <v>3070.1</v>
      </c>
      <c r="N40" s="28">
        <v>2928.3</v>
      </c>
      <c r="O40" s="28">
        <v>2928.3</v>
      </c>
      <c r="P40" s="28">
        <v>4349.2</v>
      </c>
      <c r="Q40" s="28">
        <v>4349.2</v>
      </c>
      <c r="R40" s="118">
        <f>(ULB_Data[[#This Row],[Total score (obtained) SS2020]]-ULB_Data[[#This Row],[NA 2020]])/ULB_Data[[#This Row],[NA 2020]]</f>
        <v>0.18916440831074974</v>
      </c>
      <c r="S40" s="118">
        <f>(ULB_Data[[#This Row],[Total score (obtained) SS2021]]-ULB_Data[[#This Row],[NA 2021]])/ULB_Data[[#This Row],[NA 2021]]</f>
        <v>-0.11262065637065632</v>
      </c>
      <c r="T40" s="118">
        <f>(ULB_Data[[#This Row],[Total score (obtained) SS2022]]-ULB_Data[[#This Row],[NA 2022]])/ULB_Data[[#This Row],[NA 2022]]</f>
        <v>-0.11262065637065632</v>
      </c>
      <c r="U40" s="118">
        <f>(ULB_Data[[#This Row],[Total score (obtained) SS2020]]-ULB_Data[[#This Row],[SA 2020]])/ULB_Data[[#This Row],[SA 2020]]</f>
        <v>-0.20817744360902257</v>
      </c>
      <c r="V40" s="118">
        <f>(ULB_Data[[#This Row],[Total score (obtained) SS2021]]-ULB_Data[[#This Row],[SA 2021]])/ULB_Data[[#This Row],[SA 2021]]</f>
        <v>-0.42144430459408427</v>
      </c>
      <c r="W40" s="118">
        <f>(ULB_Data[[#This Row],[Total score (obtained) SS2022]]-ULB_Data[[#This Row],[SA 2022]])/ULB_Data[[#This Row],[SA 2022]]</f>
        <v>-0.42144430459408427</v>
      </c>
      <c r="X40" s="118">
        <f>(ULB_Data[[#This Row],[Total score (obtained) SS2020]]-ULB_Data[[#This Row],[SA Cat 2020]])/ULB_Data[[#This Row],[SA Cat 2020]]</f>
        <v>-0.14243509983388161</v>
      </c>
      <c r="Y40" s="118">
        <f>(ULB_Data[[#This Row],[Total score (obtained) SS2021]]-ULB_Data[[#This Row],[SA Cat 2021]])/ULB_Data[[#This Row],[SA Cat 2021]]</f>
        <v>-0.37211009800908379</v>
      </c>
      <c r="Z40" s="118">
        <f>(ULB_Data[[#This Row],[Total score (obtained) SS2022]]-ULB_Data[[#This Row],[SA Cat 2022]])/ULB_Data[[#This Row],[SA Cat 2022]]</f>
        <v>-0.37211009800908379</v>
      </c>
      <c r="AA40" s="118">
        <f>(ULB_Data[[#This Row],[Total score (obtained) SS2021]]-ULB_Data[[#This Row],[SA Cat t.10 2021]])/ULB_Data[[#This Row],[SA Cat t.10 2021]]</f>
        <v>-0.5772440908672859</v>
      </c>
      <c r="AB40" s="118">
        <f>(ULB_Data[[#This Row],[Total score (obtained) SS2022]]-ULB_Data[[#This Row],[SA Cat t.10 2022]])/ULB_Data[[#This Row],[SA Cat t.10 2022]]</f>
        <v>-0.5772440908672859</v>
      </c>
      <c r="AC40" s="122">
        <v>306.24</v>
      </c>
      <c r="AD40" s="122">
        <v>913.6</v>
      </c>
      <c r="AE40" s="122">
        <v>915</v>
      </c>
      <c r="AF40" s="122">
        <v>706.64</v>
      </c>
      <c r="AG40" s="122">
        <v>1509.3</v>
      </c>
      <c r="AH40" s="122">
        <v>1509.3</v>
      </c>
      <c r="AI40" s="122">
        <v>593.21</v>
      </c>
      <c r="AJ40" s="122">
        <v>1412.08</v>
      </c>
      <c r="AK40" s="122">
        <v>1412.08</v>
      </c>
      <c r="AL40" s="122">
        <v>1984.11</v>
      </c>
      <c r="AM40" s="122">
        <v>1984.11</v>
      </c>
      <c r="AN40" s="118">
        <f>(ULB_Data[[#This Row],[SLP- obtained SS2020]]-ULB_Data[[#This Row],[SLP NA 2020]])/ULB_Data[[#This Row],[SLP NA 2020]]</f>
        <v>0.39994775339602928</v>
      </c>
      <c r="AO40" s="118">
        <f>(ULB_Data[[#This Row],[SLP- obtained SS2021]]-ULB_Data[[#This Row],[SLP NA 2021]])/ULB_Data[[#This Row],[SLP NA 2021]]</f>
        <v>-3.2563485113835375E-2</v>
      </c>
      <c r="AP40" s="118">
        <f>(ULB_Data[[#This Row],[SLP- obtained SS2022]]-ULB_Data[[#This Row],[SLP NA 2022]])/ULB_Data[[#This Row],[SLP NA 2022]]</f>
        <v>-3.4043715846994511E-2</v>
      </c>
      <c r="AQ40" s="118">
        <f>(ULB_Data[[#This Row],[SLP- obtained SS2020]]-ULB_Data[[#This Row],[SLP SA 2020]])/ULB_Data[[#This Row],[SLP SA 2020]]</f>
        <v>-0.3932978602966149</v>
      </c>
      <c r="AR40" s="118">
        <f>(ULB_Data[[#This Row],[SLP- obtained SS2021]]-ULB_Data[[#This Row],[SLP SA 2021]])/ULB_Data[[#This Row],[SLP SA 2021]]</f>
        <v>-0.41439740276949577</v>
      </c>
      <c r="AS40" s="118">
        <f>(ULB_Data[[#This Row],[SLP- obtained SS2022]]-ULB_Data[[#This Row],[SLP SA 2022]])/ULB_Data[[#This Row],[SLP SA 2022]]</f>
        <v>-0.41439740276949577</v>
      </c>
      <c r="AT40" s="118">
        <f>(ULB_Data[[#This Row],[SLP- obtained SS2020]]-ULB_Data[[#This Row],[SLP SA cat 2020]])/ULB_Data[[#This Row],[SLP SA cat 2020]]</f>
        <v>-0.27728797559043172</v>
      </c>
      <c r="AU40" s="118">
        <f>(ULB_Data[[#This Row],[SLP- obtained SS2021]]-ULB_Data[[#This Row],[SLP SA cat 2021]])/ULB_Data[[#This Row],[SLP SA cat 2021]]</f>
        <v>-0.37407937227352556</v>
      </c>
      <c r="AV40" s="118">
        <f>(ULB_Data[[#This Row],[SLP- obtained SS2022]]-ULB_Data[[#This Row],[SLP SA cat 2022]])/ULB_Data[[#This Row],[SLP SA cat 2022]]</f>
        <v>-0.37407937227352556</v>
      </c>
      <c r="AW40" s="118">
        <f>(ULB_Data[[#This Row],[SLP- obtained SS2021]]-ULB_Data[[#This Row],[SLP SA cat t.10 2021]])/ULB_Data[[#This Row],[SLP SA cat t.10 2021]]</f>
        <v>-0.5545357868263352</v>
      </c>
      <c r="AX40" s="118">
        <f>(ULB_Data[[#This Row],[SLP- obtained SS2022]]-ULB_Data[[#This Row],[SLP SA cat t.10 2022]])/ULB_Data[[#This Row],[SLP SA cat t.10 2022]]</f>
        <v>-0.5545357868263352</v>
      </c>
      <c r="AY40" s="122">
        <v>232.44</v>
      </c>
      <c r="AZ40" s="122">
        <v>298.10000000000002</v>
      </c>
      <c r="BA40" s="122">
        <v>295</v>
      </c>
      <c r="BB40" s="122">
        <v>421.09</v>
      </c>
      <c r="BC40" s="122">
        <v>522.70000000000005</v>
      </c>
      <c r="BD40" s="122">
        <v>525</v>
      </c>
      <c r="BE40" s="122">
        <v>365.77</v>
      </c>
      <c r="BF40" s="122">
        <v>453.88</v>
      </c>
      <c r="BG40" s="122">
        <v>453.88</v>
      </c>
      <c r="BH40" s="122">
        <v>1100</v>
      </c>
      <c r="BI40" s="122">
        <v>1100</v>
      </c>
      <c r="BJ40" s="118">
        <f>(ULB_Data[[#This Row],[Cert.- obtained SS2020]]-ULB_Data[[#This Row],[NA cert 2020]])/ULB_Data[[#This Row],[NA cert 2020]]</f>
        <v>0.29065565307176044</v>
      </c>
      <c r="BK40" s="118">
        <f>(ULB_Data[[#This Row],[Cert.- obtained SS2021]]-ULB_Data[[#This Row],[NA cert 2021]])/ULB_Data[[#This Row],[NA cert 2021]]</f>
        <v>-1</v>
      </c>
      <c r="BL40" s="118">
        <f>(ULB_Data[[#This Row],[Cert.- obtained SS2022]]-ULB_Data[[#This Row],[NA cert 2022]])/ULB_Data[[#This Row],[NA cert 2022]]</f>
        <v>-1</v>
      </c>
      <c r="BM40" s="118">
        <f>(ULB_Data[[#This Row],[Cert.- obtained SS2020]]-ULB_Data[[#This Row],[SA Cert 2020]])/ULB_Data[[#This Row],[SA Cert 2020]]</f>
        <v>-0.2875632287634472</v>
      </c>
      <c r="BN40" s="118">
        <f>(ULB_Data[[#This Row],[Cert.- obtained SS2021]]-ULB_Data[[#This Row],[SA cert 2021]])/ULB_Data[[#This Row],[SA cert 2021]]</f>
        <v>-1</v>
      </c>
      <c r="BO40" s="118">
        <f>(ULB_Data[[#This Row],[Cert.- obtained SS2022]]-ULB_Data[[#This Row],[SA cert 2022]])/ULB_Data[[#This Row],[SA cert 2022]]</f>
        <v>-1</v>
      </c>
      <c r="BP40" s="118">
        <f>(ULB_Data[[#This Row],[Cert.- obtained SS2020]]-ULB_Data[[#This Row],[SA cert cat 2020]])/ULB_Data[[#This Row],[SA cert cat 2020]]</f>
        <v>-0.17981245044700217</v>
      </c>
      <c r="BQ40" s="118">
        <f>(ULB_Data[[#This Row],[Cert.- obtained SS2021]]-ULB_Data[[#This Row],[SA cert cat 2021]])/ULB_Data[[#This Row],[SA cert cat 2021]]</f>
        <v>-1</v>
      </c>
      <c r="BR40" s="118">
        <f>(ULB_Data[[#This Row],[Cert.- obtained SS2022]]-ULB_Data[[#This Row],[SA cert cat 2022]])/ULB_Data[[#This Row],[SA cert cat 2022]]</f>
        <v>-1</v>
      </c>
      <c r="BS40" s="118">
        <f>(ULB_Data[[#This Row],[Cert.- obtained SS2021]]-ULB_Data[[#This Row],[SA cert cat t.10 2021]])/ULB_Data[[#This Row],[SA cert cat t.10 2021]]</f>
        <v>-1</v>
      </c>
      <c r="BT40" s="118">
        <f>(ULB_Data[[#This Row],[Cert.- obtained SS2022]]-ULB_Data[[#This Row],[SA cert cat t.10 2022]])/ULB_Data[[#This Row],[SA cert cat t.10 2022]]</f>
        <v>-1</v>
      </c>
      <c r="BU40" s="122">
        <v>855.72</v>
      </c>
      <c r="BV40" s="122">
        <v>860.25</v>
      </c>
      <c r="BW40" s="122">
        <v>865</v>
      </c>
      <c r="BX40" s="122">
        <v>1100</v>
      </c>
      <c r="BY40" s="122">
        <v>1147.0899999999999</v>
      </c>
      <c r="BZ40" s="122">
        <v>1150</v>
      </c>
      <c r="CA40" s="122">
        <v>1056.55</v>
      </c>
      <c r="CB40" s="122">
        <v>1062.31</v>
      </c>
      <c r="CC40" s="122">
        <v>1062.31</v>
      </c>
      <c r="CD40" s="122">
        <v>1484.95</v>
      </c>
      <c r="CE40" s="122">
        <v>1484.95</v>
      </c>
      <c r="CF40" s="118">
        <f>(ULB_Data[[#This Row],[CP- obtained SS2020]]-ULB_Data[[#This Row],[NA CV 2020]])/ULB_Data[[#This Row],[NA CV 2020]]</f>
        <v>-3.073435235824797E-3</v>
      </c>
      <c r="CG40" s="118">
        <f>(ULB_Data[[#This Row],[CV- obtained SS2021]]-ULB_Data[[#This Row],[NA CV 2021]])/ULB_Data[[#This Row],[NA CV 2021]]</f>
        <v>0.1098982853821563</v>
      </c>
      <c r="CH40" s="118">
        <f>(ULB_Data[[#This Row],[CV- obtained SS2022]]-ULB_Data[[#This Row],[NA CV 2022]])/ULB_Data[[#This Row],[NA CV 2022]]</f>
        <v>0.10380346820809244</v>
      </c>
      <c r="CI40" s="118">
        <f>(ULB_Data[[#This Row],[CP- obtained SS2020]]-ULB_Data[[#This Row],[SA CV 2020]])/ULB_Data[[#This Row],[SA CV 2020]]</f>
        <v>-0.22446363636363634</v>
      </c>
      <c r="CJ40" s="118">
        <f>(ULB_Data[[#This Row],[CV- obtained SS2021]]-ULB_Data[[#This Row],[SA CV 2021]])/ULB_Data[[#This Row],[SA CV 2021]]</f>
        <v>-0.16764159743350562</v>
      </c>
      <c r="CK40" s="118">
        <f>(ULB_Data[[#This Row],[CV- obtained SS2022]]-ULB_Data[[#This Row],[SA CV 2022]])/ULB_Data[[#This Row],[SA CV 2022]]</f>
        <v>-0.16974782608695654</v>
      </c>
      <c r="CL40" s="118">
        <f>(ULB_Data[[#This Row],[CP- obtained SS2020]]-ULB_Data[[#This Row],[SA CV  cat 2020]])/ULB_Data[[#This Row],[SA CV  cat 2020]]</f>
        <v>-0.1925701575883772</v>
      </c>
      <c r="CM40" s="118">
        <f>(ULB_Data[[#This Row],[CV- obtained SS2021]]-ULB_Data[[#This Row],[SA CV cat 2021]])/ULB_Data[[#This Row],[SA CV cat 2021]]</f>
        <v>-0.10121339345388822</v>
      </c>
      <c r="CN40" s="118">
        <f>(ULB_Data[[#This Row],[CV- obtained SS2022]]-ULB_Data[[#This Row],[SA CV cat 2022]])/ULB_Data[[#This Row],[SA CV cat 2022]]</f>
        <v>-0.10121339345388822</v>
      </c>
      <c r="CO40" s="118">
        <f>(ULB_Data[[#This Row],[CV- obtained SS2021]]-ULB_Data[[#This Row],[SA CV cat t.10 2021]])/ULB_Data[[#This Row],[SA CV cat t.10 2021]]</f>
        <v>-0.35702212195696831</v>
      </c>
      <c r="CP40" s="118">
        <f>(ULB_Data[[#This Row],[CV- obtained SS2022]]-ULB_Data[[#This Row],[SA CV cat t.10 2022]])/ULB_Data[[#This Row],[SA CV cat t.10 2022]]</f>
        <v>-0.35702212195696831</v>
      </c>
      <c r="CQ40" s="60">
        <v>280</v>
      </c>
      <c r="CR40" s="60">
        <v>139</v>
      </c>
      <c r="CS40" s="27">
        <v>493</v>
      </c>
      <c r="CT40" s="27">
        <v>186</v>
      </c>
      <c r="CU40" s="27">
        <v>493</v>
      </c>
      <c r="CV40" s="27">
        <v>186</v>
      </c>
      <c r="CW40" s="28" t="s">
        <v>414</v>
      </c>
      <c r="CX40" s="27" t="s">
        <v>414</v>
      </c>
      <c r="CY40" s="27" t="s">
        <v>414</v>
      </c>
      <c r="CZ40" s="28" t="s">
        <v>405</v>
      </c>
      <c r="DA40" s="27" t="s">
        <v>415</v>
      </c>
      <c r="DB40" s="27" t="s">
        <v>415</v>
      </c>
      <c r="DC40" s="26">
        <v>428.72</v>
      </c>
      <c r="DD40" s="22">
        <v>1500</v>
      </c>
      <c r="DE40" s="66">
        <v>28.58</v>
      </c>
      <c r="DF40" s="26">
        <v>300</v>
      </c>
      <c r="DG40" s="22">
        <v>1500</v>
      </c>
      <c r="DH40" s="66">
        <v>20</v>
      </c>
      <c r="DI40" s="26">
        <v>1051</v>
      </c>
      <c r="DJ40" s="22">
        <v>1500</v>
      </c>
      <c r="DK40" s="66">
        <v>70.069999999999993</v>
      </c>
      <c r="DL40" s="26">
        <v>853.09</v>
      </c>
      <c r="DM40" s="22">
        <v>1500</v>
      </c>
      <c r="DN40" s="66">
        <v>56.87</v>
      </c>
      <c r="DO40" s="22">
        <v>2632.81</v>
      </c>
      <c r="DP40" s="22">
        <v>6000</v>
      </c>
      <c r="DQ40" s="66">
        <v>43.88</v>
      </c>
      <c r="DR40" s="75">
        <v>883.85</v>
      </c>
      <c r="DS40" s="67">
        <v>2400</v>
      </c>
      <c r="DT40" s="159">
        <f>ULB_Data[[#This Row],[SLP- obtained SS2021]]/ULB_Data[[#This Row],[SLP-max. marks SS2021]]</f>
        <v>0.36827083333333333</v>
      </c>
      <c r="DU40" s="159">
        <f>ULB_Data[[#This Row],[SLP- obtained SS2021]]/ULB_Data[[#This Row],[Total score (obtained) SS2021]]</f>
        <v>0.48070595273706251</v>
      </c>
      <c r="DV40" s="75">
        <v>883.85</v>
      </c>
      <c r="DW40" s="66">
        <v>2400</v>
      </c>
      <c r="DX40" s="159">
        <f>ULB_Data[[#This Row],[SLP- obtained SS2022]]/ULB_Data[[#This Row],[SLP-max. marks SS2022]]</f>
        <v>0.36827083333333333</v>
      </c>
      <c r="DY40" s="159">
        <f>ULB_Data[[#This Row],[SLP- obtained SS2022]]/ULB_Data[[#This Row],[Total score (obtained) SS2022]]</f>
        <v>0.48070595273706251</v>
      </c>
      <c r="DZ40" s="75">
        <v>954.79</v>
      </c>
      <c r="EA40" s="67">
        <v>1800</v>
      </c>
      <c r="EB40" s="159">
        <f>ULB_Data[[#This Row],[CV- obtained SS2021]]/ULB_Data[[#This Row],[CV-max. marks SS2021]]</f>
        <v>0.5304388888888889</v>
      </c>
      <c r="EC40" s="159">
        <f>ULB_Data[[#This Row],[CV- obtained SS2021]]/ULB_Data[[#This Row],[Total score (obtained) SS2021]]</f>
        <v>0.51928860848992464</v>
      </c>
      <c r="ED40" s="75">
        <v>954.79</v>
      </c>
      <c r="EE40" s="66">
        <v>1800</v>
      </c>
      <c r="EF40" s="159">
        <f>ULB_Data[[#This Row],[CV- obtained SS2022]]/ULB_Data[[#This Row],[CV-max. marks SS2022]]</f>
        <v>0.5304388888888889</v>
      </c>
      <c r="EG40" s="159">
        <f>ULB_Data[[#This Row],[CV- obtained SS2022]]/ULB_Data[[#This Row],[Total score (obtained) SS2022]]</f>
        <v>0.51928860848992464</v>
      </c>
      <c r="EH40" s="75">
        <v>0</v>
      </c>
      <c r="EI40" s="67">
        <v>1800</v>
      </c>
      <c r="EJ40" s="159">
        <f>ULB_Data[[#This Row],[Cert.- obtained SS2021]]/ULB_Data[[#This Row],[Cert.-max. marks SS2021]]</f>
        <v>0</v>
      </c>
      <c r="EK40" s="159">
        <f>ULB_Data[[#This Row],[Cert.- obtained SS2021]]/ULB_Data[[#This Row],[Total score (obtained) SS2021]]</f>
        <v>0</v>
      </c>
      <c r="EL40" s="75">
        <v>0</v>
      </c>
      <c r="EM40" s="66">
        <v>1800</v>
      </c>
      <c r="EN40" s="159">
        <f>ULB_Data[[#This Row],[Cert.- obtained SS2022]]/ULB_Data[[#This Row],[Cert.-max. marks SS2022]]</f>
        <v>0</v>
      </c>
      <c r="EO40" s="159">
        <f>ULB_Data[[#This Row],[Cert.- obtained SS2022]]/ULB_Data[[#This Row],[Total score (obtained) SS2022]]</f>
        <v>0</v>
      </c>
      <c r="EP40" s="76">
        <v>1838.65</v>
      </c>
      <c r="EQ40" s="26">
        <v>6000</v>
      </c>
      <c r="ER40" s="66">
        <v>30.64</v>
      </c>
      <c r="ES40" s="76">
        <v>1838.65</v>
      </c>
      <c r="ET40" s="66">
        <v>6000</v>
      </c>
      <c r="EU40" s="128">
        <f>(ULB_Data[[#This Row],[Total score (obtained) SS2022]]/ULB_Data[[#This Row],[Total score (max) SS2022]])*100</f>
        <v>30.644166666666667</v>
      </c>
      <c r="EV40" s="26">
        <v>728.72</v>
      </c>
      <c r="EW40" s="26">
        <v>3000</v>
      </c>
      <c r="EX40" s="66">
        <v>24.29</v>
      </c>
      <c r="EY40" s="26">
        <v>883.85</v>
      </c>
      <c r="EZ40" s="26">
        <v>4200</v>
      </c>
      <c r="FA40" s="100">
        <v>21.04</v>
      </c>
      <c r="FB40" s="26">
        <v>883.85</v>
      </c>
      <c r="FC40" s="138">
        <v>4200</v>
      </c>
      <c r="FD40" s="140">
        <f>(ULB_Data[[#This Row],[SLP + Cert. (obtained) SS2022]]/ULB_Data[[#This Row],[SLP + Cert. (max.) SS2022]])*100</f>
        <v>21.044047619047621</v>
      </c>
    </row>
    <row r="41" spans="1:160" ht="15.75" thickBot="1">
      <c r="A41" s="104">
        <v>40</v>
      </c>
      <c r="B41" s="65" t="s">
        <v>192</v>
      </c>
      <c r="C41" s="65" t="s">
        <v>238</v>
      </c>
      <c r="D41" s="65" t="s">
        <v>93</v>
      </c>
      <c r="E41" s="26">
        <v>34136</v>
      </c>
      <c r="F41" s="28" t="s">
        <v>412</v>
      </c>
      <c r="G41" s="28">
        <v>2214</v>
      </c>
      <c r="H41" s="28">
        <v>2072</v>
      </c>
      <c r="I41" s="28">
        <v>2072</v>
      </c>
      <c r="J41" s="28">
        <v>3325</v>
      </c>
      <c r="K41" s="28">
        <v>3178</v>
      </c>
      <c r="L41" s="28">
        <v>3178</v>
      </c>
      <c r="M41" s="28">
        <v>3400</v>
      </c>
      <c r="N41" s="28">
        <v>3298.6</v>
      </c>
      <c r="O41" s="28">
        <v>3298.6</v>
      </c>
      <c r="P41" s="28">
        <v>4601.3999999999996</v>
      </c>
      <c r="Q41" s="28">
        <v>4601.3999999999996</v>
      </c>
      <c r="R41" s="118">
        <f>(ULB_Data[[#This Row],[Total score (obtained) SS2020]]-ULB_Data[[#This Row],[NA 2020]])/ULB_Data[[#This Row],[NA 2020]]</f>
        <v>0.5720686540198735</v>
      </c>
      <c r="S41" s="118">
        <f>(ULB_Data[[#This Row],[Total score (obtained) SS2021]]-ULB_Data[[#This Row],[NA 2021]])/ULB_Data[[#This Row],[NA 2021]]</f>
        <v>0.58829633204633192</v>
      </c>
      <c r="T41" s="118">
        <f>(ULB_Data[[#This Row],[Total score (obtained) SS2022]]-ULB_Data[[#This Row],[NA 2022]])/ULB_Data[[#This Row],[NA 2022]]</f>
        <v>0.58829633204633192</v>
      </c>
      <c r="U41" s="118">
        <f>(ULB_Data[[#This Row],[Total score (obtained) SS2020]]-ULB_Data[[#This Row],[SA 2020]])/ULB_Data[[#This Row],[SA 2020]]</f>
        <v>4.678496240601502E-2</v>
      </c>
      <c r="V41" s="118">
        <f>(ULB_Data[[#This Row],[Total score (obtained) SS2021]]-ULB_Data[[#This Row],[SA 2021]])/ULB_Data[[#This Row],[SA 2021]]</f>
        <v>3.5541220893643741E-2</v>
      </c>
      <c r="W41" s="118">
        <f>(ULB_Data[[#This Row],[Total score (obtained) SS2022]]-ULB_Data[[#This Row],[SA 2022]])/ULB_Data[[#This Row],[SA 2022]]</f>
        <v>3.5541220893643741E-2</v>
      </c>
      <c r="X41" s="118">
        <f>(ULB_Data[[#This Row],[Total score (obtained) SS2020]]-ULB_Data[[#This Row],[SA Cat 2020]])/ULB_Data[[#This Row],[SA Cat 2020]]</f>
        <v>2.3694117647058806E-2</v>
      </c>
      <c r="Y41" s="118">
        <f>(ULB_Data[[#This Row],[Total score (obtained) SS2021]]-ULB_Data[[#This Row],[SA Cat 2021]])/ULB_Data[[#This Row],[SA Cat 2021]]</f>
        <v>-2.3191657066634606E-3</v>
      </c>
      <c r="Z41" s="118">
        <f>(ULB_Data[[#This Row],[Total score (obtained) SS2022]]-ULB_Data[[#This Row],[SA Cat 2022]])/ULB_Data[[#This Row],[SA Cat 2022]]</f>
        <v>-2.3191657066634606E-3</v>
      </c>
      <c r="AA41" s="118">
        <f>(ULB_Data[[#This Row],[Total score (obtained) SS2021]]-ULB_Data[[#This Row],[SA Cat t.10 2021]])/ULB_Data[[#This Row],[SA Cat t.10 2021]]</f>
        <v>-0.28479375842135002</v>
      </c>
      <c r="AB41" s="118">
        <f>(ULB_Data[[#This Row],[Total score (obtained) SS2022]]-ULB_Data[[#This Row],[SA Cat t.10 2022]])/ULB_Data[[#This Row],[SA Cat t.10 2022]]</f>
        <v>-0.28479375842135002</v>
      </c>
      <c r="AC41" s="122">
        <v>306.24</v>
      </c>
      <c r="AD41" s="122">
        <v>913.6</v>
      </c>
      <c r="AE41" s="122">
        <v>915</v>
      </c>
      <c r="AF41" s="122">
        <v>706.64</v>
      </c>
      <c r="AG41" s="122">
        <v>1509.3</v>
      </c>
      <c r="AH41" s="122">
        <v>1509.3</v>
      </c>
      <c r="AI41" s="122">
        <v>737.03</v>
      </c>
      <c r="AJ41" s="122">
        <v>1543.8</v>
      </c>
      <c r="AK41" s="122">
        <v>1543.8</v>
      </c>
      <c r="AL41" s="122">
        <v>2033.9</v>
      </c>
      <c r="AM41" s="122">
        <v>2033.9</v>
      </c>
      <c r="AN41" s="118">
        <f>(ULB_Data[[#This Row],[SLP- obtained SS2020]]-ULB_Data[[#This Row],[SLP NA 2020]])/ULB_Data[[#This Row],[SLP NA 2020]]</f>
        <v>1.2756334900731452</v>
      </c>
      <c r="AO41" s="118">
        <f>(ULB_Data[[#This Row],[SLP- obtained SS2021]]-ULB_Data[[#This Row],[SLP NA 2021]])/ULB_Data[[#This Row],[SLP NA 2021]]</f>
        <v>0.81148204903677756</v>
      </c>
      <c r="AP41" s="118">
        <f>(ULB_Data[[#This Row],[SLP- obtained SS2022]]-ULB_Data[[#This Row],[SLP NA 2022]])/ULB_Data[[#This Row],[SLP NA 2022]]</f>
        <v>0.80871038251366123</v>
      </c>
      <c r="AQ41" s="118">
        <f>(ULB_Data[[#This Row],[SLP- obtained SS2020]]-ULB_Data[[#This Row],[SLP SA 2020]])/ULB_Data[[#This Row],[SLP SA 2020]]</f>
        <v>-1.3797690478885996E-2</v>
      </c>
      <c r="AR41" s="118">
        <f>(ULB_Data[[#This Row],[SLP- obtained SS2021]]-ULB_Data[[#This Row],[SLP SA 2021]])/ULB_Data[[#This Row],[SLP SA 2021]]</f>
        <v>9.6514940700987262E-2</v>
      </c>
      <c r="AS41" s="118">
        <f>(ULB_Data[[#This Row],[SLP- obtained SS2022]]-ULB_Data[[#This Row],[SLP SA 2022]])/ULB_Data[[#This Row],[SLP SA 2022]]</f>
        <v>9.6514940700987262E-2</v>
      </c>
      <c r="AT41" s="118">
        <f>(ULB_Data[[#This Row],[SLP- obtained SS2020]]-ULB_Data[[#This Row],[SLP SA cat 2020]])/ULB_Data[[#This Row],[SLP SA cat 2020]]</f>
        <v>-5.4461826519951684E-2</v>
      </c>
      <c r="AU41" s="118">
        <f>(ULB_Data[[#This Row],[SLP- obtained SS2021]]-ULB_Data[[#This Row],[SLP SA cat 2021]])/ULB_Data[[#This Row],[SLP SA cat 2021]]</f>
        <v>7.2010623137712185E-2</v>
      </c>
      <c r="AV41" s="118">
        <f>(ULB_Data[[#This Row],[SLP- obtained SS2022]]-ULB_Data[[#This Row],[SLP SA cat 2022]])/ULB_Data[[#This Row],[SLP SA cat 2022]]</f>
        <v>7.2010623137712185E-2</v>
      </c>
      <c r="AW41" s="118">
        <f>(ULB_Data[[#This Row],[SLP- obtained SS2021]]-ULB_Data[[#This Row],[SLP SA cat t.10 2021]])/ULB_Data[[#This Row],[SLP SA cat t.10 2021]]</f>
        <v>-0.18630709474408774</v>
      </c>
      <c r="AX41" s="118">
        <f>(ULB_Data[[#This Row],[SLP- obtained SS2022]]-ULB_Data[[#This Row],[SLP SA cat t.10 2022]])/ULB_Data[[#This Row],[SLP SA cat t.10 2022]]</f>
        <v>-0.18630709474408774</v>
      </c>
      <c r="AY41" s="122">
        <v>232.44</v>
      </c>
      <c r="AZ41" s="122">
        <v>298.10000000000002</v>
      </c>
      <c r="BA41" s="122">
        <v>295</v>
      </c>
      <c r="BB41" s="122">
        <v>421.09</v>
      </c>
      <c r="BC41" s="122">
        <v>522.70000000000005</v>
      </c>
      <c r="BD41" s="122">
        <v>525</v>
      </c>
      <c r="BE41" s="122">
        <v>433.64</v>
      </c>
      <c r="BF41" s="122">
        <v>570</v>
      </c>
      <c r="BG41" s="122">
        <v>570</v>
      </c>
      <c r="BH41" s="122">
        <v>1100</v>
      </c>
      <c r="BI41" s="122">
        <v>1100</v>
      </c>
      <c r="BJ41" s="118">
        <f>(ULB_Data[[#This Row],[Cert.- obtained SS2020]]-ULB_Data[[#This Row],[NA cert 2020]])/ULB_Data[[#This Row],[NA cert 2020]]</f>
        <v>1.1510927551196009</v>
      </c>
      <c r="BK41" s="118">
        <f>(ULB_Data[[#This Row],[Cert.- obtained SS2021]]-ULB_Data[[#This Row],[NA cert 2021]])/ULB_Data[[#This Row],[NA cert 2021]]</f>
        <v>0.67728950016772882</v>
      </c>
      <c r="BL41" s="118">
        <f>(ULB_Data[[#This Row],[Cert.- obtained SS2022]]-ULB_Data[[#This Row],[NA cert 2022]])/ULB_Data[[#This Row],[NA cert 2022]]</f>
        <v>0.69491525423728817</v>
      </c>
      <c r="BM41" s="118">
        <f>(ULB_Data[[#This Row],[Cert.- obtained SS2020]]-ULB_Data[[#This Row],[SA Cert 2020]])/ULB_Data[[#This Row],[SA Cert 2020]]</f>
        <v>0.187394618727588</v>
      </c>
      <c r="BN41" s="118">
        <f>(ULB_Data[[#This Row],[Cert.- obtained SS2021]]-ULB_Data[[#This Row],[SA cert 2021]])/ULB_Data[[#This Row],[SA cert 2021]]</f>
        <v>-4.3428352783623579E-2</v>
      </c>
      <c r="BO41" s="118">
        <f>(ULB_Data[[#This Row],[Cert.- obtained SS2022]]-ULB_Data[[#This Row],[SA cert 2022]])/ULB_Data[[#This Row],[SA cert 2022]]</f>
        <v>-4.7619047619047616E-2</v>
      </c>
      <c r="BP41" s="118">
        <f>(ULB_Data[[#This Row],[Cert.- obtained SS2020]]-ULB_Data[[#This Row],[SA cert cat 2020]])/ULB_Data[[#This Row],[SA cert cat 2020]]</f>
        <v>0.15303016326907115</v>
      </c>
      <c r="BQ41" s="118">
        <f>(ULB_Data[[#This Row],[Cert.- obtained SS2021]]-ULB_Data[[#This Row],[SA cert cat 2021]])/ULB_Data[[#This Row],[SA cert cat 2021]]</f>
        <v>-0.12280701754385964</v>
      </c>
      <c r="BR41" s="118">
        <f>(ULB_Data[[#This Row],[Cert.- obtained SS2022]]-ULB_Data[[#This Row],[SA cert cat 2022]])/ULB_Data[[#This Row],[SA cert cat 2022]]</f>
        <v>-0.12280701754385964</v>
      </c>
      <c r="BS41" s="118">
        <f>(ULB_Data[[#This Row],[Cert.- obtained SS2021]]-ULB_Data[[#This Row],[SA cert cat t.10 2021]])/ULB_Data[[#This Row],[SA cert cat t.10 2021]]</f>
        <v>-0.54545454545454541</v>
      </c>
      <c r="BT41" s="118">
        <f>(ULB_Data[[#This Row],[Cert.- obtained SS2022]]-ULB_Data[[#This Row],[SA cert cat t.10 2022]])/ULB_Data[[#This Row],[SA cert cat t.10 2022]]</f>
        <v>-0.54545454545454541</v>
      </c>
      <c r="BU41" s="122">
        <v>855.72</v>
      </c>
      <c r="BV41" s="122">
        <v>860.25</v>
      </c>
      <c r="BW41" s="122">
        <v>865</v>
      </c>
      <c r="BX41" s="122">
        <v>1100</v>
      </c>
      <c r="BY41" s="122">
        <v>1147.0899999999999</v>
      </c>
      <c r="BZ41" s="122">
        <v>1150</v>
      </c>
      <c r="CA41" s="122">
        <v>1114.93</v>
      </c>
      <c r="CB41" s="122">
        <v>1184.79</v>
      </c>
      <c r="CC41" s="122">
        <v>1184.79</v>
      </c>
      <c r="CD41" s="122">
        <v>1531.86</v>
      </c>
      <c r="CE41" s="122">
        <v>1531.86</v>
      </c>
      <c r="CF41" s="118">
        <f>(ULB_Data[[#This Row],[CP- obtained SS2020]]-ULB_Data[[#This Row],[NA CV 2020]])/ULB_Data[[#This Row],[NA CV 2020]]</f>
        <v>0.39726779787781052</v>
      </c>
      <c r="CG41" s="118">
        <f>(ULB_Data[[#This Row],[CV- obtained SS2021]]-ULB_Data[[#This Row],[NA CV 2021]])/ULB_Data[[#This Row],[NA CV 2021]]</f>
        <v>0.32052310374891024</v>
      </c>
      <c r="CH41" s="118">
        <f>(ULB_Data[[#This Row],[CV- obtained SS2022]]-ULB_Data[[#This Row],[NA CV 2022]])/ULB_Data[[#This Row],[NA CV 2022]]</f>
        <v>0.31327167630057806</v>
      </c>
      <c r="CI41" s="118">
        <f>(ULB_Data[[#This Row],[CP- obtained SS2020]]-ULB_Data[[#This Row],[SA CV 2020]])/ULB_Data[[#This Row],[SA CV 2020]]</f>
        <v>8.697272727272734E-2</v>
      </c>
      <c r="CJ41" s="118">
        <f>(ULB_Data[[#This Row],[CV- obtained SS2021]]-ULB_Data[[#This Row],[SA CV 2021]])/ULB_Data[[#This Row],[SA CV 2021]]</f>
        <v>-9.6853777820396832E-3</v>
      </c>
      <c r="CK41" s="118">
        <f>(ULB_Data[[#This Row],[CV- obtained SS2022]]-ULB_Data[[#This Row],[SA CV 2022]])/ULB_Data[[#This Row],[SA CV 2022]]</f>
        <v>-1.2191304347826072E-2</v>
      </c>
      <c r="CL41" s="118">
        <f>(ULB_Data[[#This Row],[CP- obtained SS2020]]-ULB_Data[[#This Row],[SA CV  cat 2020]])/ULB_Data[[#This Row],[SA CV  cat 2020]]</f>
        <v>7.2417102418985954E-2</v>
      </c>
      <c r="CM41" s="118">
        <f>(ULB_Data[[#This Row],[CV- obtained SS2021]]-ULB_Data[[#This Row],[SA CV cat 2021]])/ULB_Data[[#This Row],[SA CV cat 2021]]</f>
        <v>-4.119717418276652E-2</v>
      </c>
      <c r="CN41" s="118">
        <f>(ULB_Data[[#This Row],[CV- obtained SS2022]]-ULB_Data[[#This Row],[SA CV cat 2022]])/ULB_Data[[#This Row],[SA CV cat 2022]]</f>
        <v>-4.119717418276652E-2</v>
      </c>
      <c r="CO41" s="118">
        <f>(ULB_Data[[#This Row],[CV- obtained SS2021]]-ULB_Data[[#This Row],[SA CV cat t.10 2021]])/ULB_Data[[#This Row],[SA CV cat t.10 2021]]</f>
        <v>-0.2584309271082213</v>
      </c>
      <c r="CP41" s="118">
        <f>(ULB_Data[[#This Row],[CV- obtained SS2022]]-ULB_Data[[#This Row],[SA CV cat t.10 2022]])/ULB_Data[[#This Row],[SA CV cat t.10 2022]]</f>
        <v>-0.2584309271082213</v>
      </c>
      <c r="CQ41" s="60">
        <v>58</v>
      </c>
      <c r="CR41" s="60">
        <v>46</v>
      </c>
      <c r="CS41" s="28">
        <v>73</v>
      </c>
      <c r="CT41" s="27">
        <v>60</v>
      </c>
      <c r="CU41" s="28">
        <v>73</v>
      </c>
      <c r="CV41" s="27">
        <v>60</v>
      </c>
      <c r="CW41" s="28" t="s">
        <v>414</v>
      </c>
      <c r="CX41" s="28" t="s">
        <v>414</v>
      </c>
      <c r="CY41" s="28" t="s">
        <v>414</v>
      </c>
      <c r="CZ41" s="28" t="s">
        <v>408</v>
      </c>
      <c r="DA41" s="28" t="s">
        <v>408</v>
      </c>
      <c r="DB41" s="28" t="s">
        <v>408</v>
      </c>
      <c r="DC41" s="26">
        <v>696.89</v>
      </c>
      <c r="DD41" s="22">
        <v>1500</v>
      </c>
      <c r="DE41" s="66">
        <v>46.46</v>
      </c>
      <c r="DF41" s="26">
        <v>500</v>
      </c>
      <c r="DG41" s="22">
        <v>1500</v>
      </c>
      <c r="DH41" s="66">
        <v>33.33</v>
      </c>
      <c r="DI41" s="26">
        <v>1088</v>
      </c>
      <c r="DJ41" s="22">
        <v>1500</v>
      </c>
      <c r="DK41" s="66">
        <v>72.53</v>
      </c>
      <c r="DL41" s="26">
        <v>1195.67</v>
      </c>
      <c r="DM41" s="22">
        <v>1500</v>
      </c>
      <c r="DN41" s="66">
        <v>79.709999999999994</v>
      </c>
      <c r="DO41" s="22">
        <v>3480.56</v>
      </c>
      <c r="DP41" s="22">
        <v>6000</v>
      </c>
      <c r="DQ41" s="66">
        <v>58.01</v>
      </c>
      <c r="DR41" s="67">
        <v>1654.97</v>
      </c>
      <c r="DS41" s="67">
        <v>2400</v>
      </c>
      <c r="DT41" s="159">
        <f>ULB_Data[[#This Row],[SLP- obtained SS2021]]/ULB_Data[[#This Row],[SLP-max. marks SS2021]]</f>
        <v>0.68957083333333336</v>
      </c>
      <c r="DU41" s="159">
        <f>ULB_Data[[#This Row],[SLP- obtained SS2021]]/ULB_Data[[#This Row],[Total score (obtained) SS2021]]</f>
        <v>0.50288518512891422</v>
      </c>
      <c r="DV41" s="67">
        <v>1654.97</v>
      </c>
      <c r="DW41" s="66">
        <v>2400</v>
      </c>
      <c r="DX41" s="159">
        <f>ULB_Data[[#This Row],[SLP- obtained SS2022]]/ULB_Data[[#This Row],[SLP-max. marks SS2022]]</f>
        <v>0.68957083333333336</v>
      </c>
      <c r="DY41" s="159">
        <f>ULB_Data[[#This Row],[SLP- obtained SS2022]]/ULB_Data[[#This Row],[Total score (obtained) SS2022]]</f>
        <v>0.50288518512891422</v>
      </c>
      <c r="DZ41" s="67">
        <v>1135.98</v>
      </c>
      <c r="EA41" s="67">
        <v>1800</v>
      </c>
      <c r="EB41" s="159">
        <f>ULB_Data[[#This Row],[CV- obtained SS2021]]/ULB_Data[[#This Row],[CV-max. marks SS2021]]</f>
        <v>0.63109999999999999</v>
      </c>
      <c r="EC41" s="159">
        <f>ULB_Data[[#This Row],[CV- obtained SS2021]]/ULB_Data[[#This Row],[Total score (obtained) SS2021]]</f>
        <v>0.34518300186876133</v>
      </c>
      <c r="ED41" s="67">
        <v>1135.98</v>
      </c>
      <c r="EE41" s="66">
        <v>1800</v>
      </c>
      <c r="EF41" s="159">
        <f>ULB_Data[[#This Row],[CV- obtained SS2022]]/ULB_Data[[#This Row],[CV-max. marks SS2022]]</f>
        <v>0.63109999999999999</v>
      </c>
      <c r="EG41" s="159">
        <f>ULB_Data[[#This Row],[CV- obtained SS2022]]/ULB_Data[[#This Row],[Total score (obtained) SS2022]]</f>
        <v>0.34518300186876133</v>
      </c>
      <c r="EH41" s="67">
        <v>500</v>
      </c>
      <c r="EI41" s="67">
        <v>1800</v>
      </c>
      <c r="EJ41" s="159">
        <f>ULB_Data[[#This Row],[Cert.- obtained SS2021]]/ULB_Data[[#This Row],[Cert.-max. marks SS2021]]</f>
        <v>0.27777777777777779</v>
      </c>
      <c r="EK41" s="159">
        <f>ULB_Data[[#This Row],[Cert.- obtained SS2021]]/ULB_Data[[#This Row],[Total score (obtained) SS2021]]</f>
        <v>0.15193181300232456</v>
      </c>
      <c r="EL41" s="67">
        <v>500</v>
      </c>
      <c r="EM41" s="66">
        <v>1800</v>
      </c>
      <c r="EN41" s="159">
        <f>ULB_Data[[#This Row],[Cert.- obtained SS2022]]/ULB_Data[[#This Row],[Cert.-max. marks SS2022]]</f>
        <v>0.27777777777777779</v>
      </c>
      <c r="EO41" s="159">
        <f>ULB_Data[[#This Row],[Cert.- obtained SS2022]]/ULB_Data[[#This Row],[Total score (obtained) SS2022]]</f>
        <v>0.15193181300232456</v>
      </c>
      <c r="EP41" s="68">
        <v>3290.95</v>
      </c>
      <c r="EQ41" s="26">
        <v>6000</v>
      </c>
      <c r="ER41" s="66">
        <v>54.85</v>
      </c>
      <c r="ES41" s="68">
        <v>3290.95</v>
      </c>
      <c r="ET41" s="66">
        <v>6000</v>
      </c>
      <c r="EU41" s="128">
        <f>(ULB_Data[[#This Row],[Total score (obtained) SS2022]]/ULB_Data[[#This Row],[Total score (max) SS2022]])*100</f>
        <v>54.849166666666662</v>
      </c>
      <c r="EV41" s="26">
        <v>1196.8900000000001</v>
      </c>
      <c r="EW41" s="26">
        <v>3000</v>
      </c>
      <c r="EX41" s="66">
        <v>39.9</v>
      </c>
      <c r="EY41" s="26">
        <v>2154.9699999999998</v>
      </c>
      <c r="EZ41" s="26">
        <v>4200</v>
      </c>
      <c r="FA41" s="100">
        <v>51.31</v>
      </c>
      <c r="FB41" s="26">
        <v>2154.9699999999998</v>
      </c>
      <c r="FC41" s="138">
        <v>4200</v>
      </c>
      <c r="FD41" s="140">
        <f>(ULB_Data[[#This Row],[SLP + Cert. (obtained) SS2022]]/ULB_Data[[#This Row],[SLP + Cert. (max.) SS2022]])*100</f>
        <v>51.308809523809515</v>
      </c>
    </row>
    <row r="42" spans="1:160" ht="15.75" thickBot="1">
      <c r="A42" s="104">
        <v>41</v>
      </c>
      <c r="B42" s="65" t="s">
        <v>238</v>
      </c>
      <c r="C42" s="65" t="s">
        <v>238</v>
      </c>
      <c r="D42" s="65" t="s">
        <v>93</v>
      </c>
      <c r="E42" s="26">
        <v>78387</v>
      </c>
      <c r="F42" s="28" t="s">
        <v>413</v>
      </c>
      <c r="G42" s="28">
        <v>2214</v>
      </c>
      <c r="H42" s="28">
        <v>2072</v>
      </c>
      <c r="I42" s="28">
        <v>2072</v>
      </c>
      <c r="J42" s="28">
        <v>3325</v>
      </c>
      <c r="K42" s="28">
        <v>3178</v>
      </c>
      <c r="L42" s="28">
        <v>3178</v>
      </c>
      <c r="M42" s="28">
        <v>3595.3</v>
      </c>
      <c r="N42" s="28">
        <v>3469.2</v>
      </c>
      <c r="O42" s="28">
        <v>3469.2</v>
      </c>
      <c r="P42" s="28">
        <v>4328.8</v>
      </c>
      <c r="Q42" s="28">
        <v>4328.8</v>
      </c>
      <c r="R42" s="118">
        <f>(ULB_Data[[#This Row],[Total score (obtained) SS2020]]-ULB_Data[[#This Row],[NA 2020]])/ULB_Data[[#This Row],[NA 2020]]</f>
        <v>0.3865989159891598</v>
      </c>
      <c r="S42" s="118">
        <f>(ULB_Data[[#This Row],[Total score (obtained) SS2021]]-ULB_Data[[#This Row],[NA 2021]])/ULB_Data[[#This Row],[NA 2021]]</f>
        <v>0.73835907335907336</v>
      </c>
      <c r="T42" s="118">
        <f>(ULB_Data[[#This Row],[Total score (obtained) SS2022]]-ULB_Data[[#This Row],[NA 2022]])/ULB_Data[[#This Row],[NA 2022]]</f>
        <v>0.73835907335907336</v>
      </c>
      <c r="U42" s="118">
        <f>(ULB_Data[[#This Row],[Total score (obtained) SS2020]]-ULB_Data[[#This Row],[SA 2020]])/ULB_Data[[#This Row],[SA 2020]]</f>
        <v>-7.6712781954887274E-2</v>
      </c>
      <c r="V42" s="118">
        <f>(ULB_Data[[#This Row],[Total score (obtained) SS2021]]-ULB_Data[[#This Row],[SA 2021]])/ULB_Data[[#This Row],[SA 2021]]</f>
        <v>0.13337948395217122</v>
      </c>
      <c r="W42" s="118">
        <f>(ULB_Data[[#This Row],[Total score (obtained) SS2022]]-ULB_Data[[#This Row],[SA 2022]])/ULB_Data[[#This Row],[SA 2022]]</f>
        <v>0.13337948395217122</v>
      </c>
      <c r="X42" s="118">
        <f>(ULB_Data[[#This Row],[Total score (obtained) SS2020]]-ULB_Data[[#This Row],[SA Cat 2020]])/ULB_Data[[#This Row],[SA Cat 2020]]</f>
        <v>-0.1461268878814008</v>
      </c>
      <c r="Y42" s="118">
        <f>(ULB_Data[[#This Row],[Total score (obtained) SS2021]]-ULB_Data[[#This Row],[SA Cat 2021]])/ULB_Data[[#This Row],[SA Cat 2021]]</f>
        <v>3.8245128559898624E-2</v>
      </c>
      <c r="Z42" s="118">
        <f>(ULB_Data[[#This Row],[Total score (obtained) SS2022]]-ULB_Data[[#This Row],[SA Cat 2022]])/ULB_Data[[#This Row],[SA Cat 2022]]</f>
        <v>3.8245128559898624E-2</v>
      </c>
      <c r="AA42" s="118">
        <f>(ULB_Data[[#This Row],[Total score (obtained) SS2021]]-ULB_Data[[#This Row],[SA Cat t.10 2021]])/ULB_Data[[#This Row],[SA Cat t.10 2021]]</f>
        <v>-0.16792644612825727</v>
      </c>
      <c r="AB42" s="118">
        <f>(ULB_Data[[#This Row],[Total score (obtained) SS2022]]-ULB_Data[[#This Row],[SA Cat t.10 2022]])/ULB_Data[[#This Row],[SA Cat t.10 2022]]</f>
        <v>-0.16792644612825727</v>
      </c>
      <c r="AC42" s="122">
        <v>306.24</v>
      </c>
      <c r="AD42" s="122">
        <v>913.6</v>
      </c>
      <c r="AE42" s="122">
        <v>915</v>
      </c>
      <c r="AF42" s="122">
        <v>706.64</v>
      </c>
      <c r="AG42" s="122">
        <v>1509.3</v>
      </c>
      <c r="AH42" s="122">
        <v>1509.3</v>
      </c>
      <c r="AI42" s="122">
        <v>829.22</v>
      </c>
      <c r="AJ42" s="122">
        <v>1623.2</v>
      </c>
      <c r="AK42" s="122">
        <v>1623.2</v>
      </c>
      <c r="AL42" s="122">
        <v>1999.6</v>
      </c>
      <c r="AM42" s="122">
        <v>1999.6</v>
      </c>
      <c r="AN42" s="118">
        <f>(ULB_Data[[#This Row],[SLP- obtained SS2020]]-ULB_Data[[#This Row],[SLP NA 2020]])/ULB_Data[[#This Row],[SLP NA 2020]]</f>
        <v>0.87666536050156751</v>
      </c>
      <c r="AO42" s="118">
        <f>(ULB_Data[[#This Row],[SLP- obtained SS2021]]-ULB_Data[[#This Row],[SLP NA 2021]])/ULB_Data[[#This Row],[SLP NA 2021]]</f>
        <v>1.1549036777583186</v>
      </c>
      <c r="AP42" s="118">
        <f>(ULB_Data[[#This Row],[SLP- obtained SS2022]]-ULB_Data[[#This Row],[SLP NA 2022]])/ULB_Data[[#This Row],[SLP NA 2022]]</f>
        <v>1.1516065573770493</v>
      </c>
      <c r="AQ42" s="118">
        <f>(ULB_Data[[#This Row],[SLP- obtained SS2020]]-ULB_Data[[#This Row],[SLP SA 2020]])/ULB_Data[[#This Row],[SLP SA 2020]]</f>
        <v>-0.18670044152609525</v>
      </c>
      <c r="AR42" s="118">
        <f>(ULB_Data[[#This Row],[SLP- obtained SS2021]]-ULB_Data[[#This Row],[SLP SA 2021]])/ULB_Data[[#This Row],[SLP SA 2021]]</f>
        <v>0.30439276485788119</v>
      </c>
      <c r="AS42" s="118">
        <f>(ULB_Data[[#This Row],[SLP- obtained SS2022]]-ULB_Data[[#This Row],[SLP SA 2022]])/ULB_Data[[#This Row],[SLP SA 2022]]</f>
        <v>0.30439276485788119</v>
      </c>
      <c r="AT42" s="118">
        <f>(ULB_Data[[#This Row],[SLP- obtained SS2020]]-ULB_Data[[#This Row],[SLP SA cat 2020]])/ULB_Data[[#This Row],[SLP SA cat 2020]]</f>
        <v>-0.30692699163068904</v>
      </c>
      <c r="AU42" s="118">
        <f>(ULB_Data[[#This Row],[SLP- obtained SS2021]]-ULB_Data[[#This Row],[SLP SA cat 2021]])/ULB_Data[[#This Row],[SLP SA cat 2021]]</f>
        <v>0.21286347954657464</v>
      </c>
      <c r="AV42" s="118">
        <f>(ULB_Data[[#This Row],[SLP- obtained SS2022]]-ULB_Data[[#This Row],[SLP SA cat 2022]])/ULB_Data[[#This Row],[SLP SA cat 2022]]</f>
        <v>0.21286347954657464</v>
      </c>
      <c r="AW42" s="118">
        <f>(ULB_Data[[#This Row],[SLP- obtained SS2021]]-ULB_Data[[#This Row],[SLP SA cat t.10 2021]])/ULB_Data[[#This Row],[SLP SA cat t.10 2021]]</f>
        <v>-1.5443088617723486E-2</v>
      </c>
      <c r="AX42" s="118">
        <f>(ULB_Data[[#This Row],[SLP- obtained SS2022]]-ULB_Data[[#This Row],[SLP SA cat t.10 2022]])/ULB_Data[[#This Row],[SLP SA cat t.10 2022]]</f>
        <v>-1.5443088617723486E-2</v>
      </c>
      <c r="AY42" s="122">
        <v>232.44</v>
      </c>
      <c r="AZ42" s="122">
        <v>298.10000000000002</v>
      </c>
      <c r="BA42" s="122">
        <v>295</v>
      </c>
      <c r="BB42" s="122">
        <v>421.09</v>
      </c>
      <c r="BC42" s="122">
        <v>522.70000000000005</v>
      </c>
      <c r="BD42" s="122">
        <v>525</v>
      </c>
      <c r="BE42" s="122">
        <v>448.93</v>
      </c>
      <c r="BF42" s="122">
        <v>602.08000000000004</v>
      </c>
      <c r="BG42" s="122">
        <v>602.08000000000004</v>
      </c>
      <c r="BH42" s="122">
        <v>1100</v>
      </c>
      <c r="BI42" s="122">
        <v>1100</v>
      </c>
      <c r="BJ42" s="118">
        <f>(ULB_Data[[#This Row],[Cert.- obtained SS2020]]-ULB_Data[[#This Row],[NA cert 2020]])/ULB_Data[[#This Row],[NA cert 2020]]</f>
        <v>1.1510927551196009</v>
      </c>
      <c r="BK42" s="118">
        <f>(ULB_Data[[#This Row],[Cert.- obtained SS2021]]-ULB_Data[[#This Row],[NA cert 2021]])/ULB_Data[[#This Row],[NA cert 2021]]</f>
        <v>0.67728950016772882</v>
      </c>
      <c r="BL42" s="118">
        <f>(ULB_Data[[#This Row],[Cert.- obtained SS2022]]-ULB_Data[[#This Row],[NA cert 2022]])/ULB_Data[[#This Row],[NA cert 2022]]</f>
        <v>0.69491525423728817</v>
      </c>
      <c r="BM42" s="118">
        <f>(ULB_Data[[#This Row],[Cert.- obtained SS2020]]-ULB_Data[[#This Row],[SA Cert 2020]])/ULB_Data[[#This Row],[SA Cert 2020]]</f>
        <v>0.187394618727588</v>
      </c>
      <c r="BN42" s="118">
        <f>(ULB_Data[[#This Row],[Cert.- obtained SS2021]]-ULB_Data[[#This Row],[SA cert 2021]])/ULB_Data[[#This Row],[SA cert 2021]]</f>
        <v>-4.3428352783623579E-2</v>
      </c>
      <c r="BO42" s="118">
        <f>(ULB_Data[[#This Row],[Cert.- obtained SS2022]]-ULB_Data[[#This Row],[SA cert 2022]])/ULB_Data[[#This Row],[SA cert 2022]]</f>
        <v>-4.7619047619047616E-2</v>
      </c>
      <c r="BP42" s="118">
        <f>(ULB_Data[[#This Row],[Cert.- obtained SS2020]]-ULB_Data[[#This Row],[SA cert cat 2020]])/ULB_Data[[#This Row],[SA cert cat 2020]]</f>
        <v>0.11375938342280532</v>
      </c>
      <c r="BQ42" s="118">
        <f>(ULB_Data[[#This Row],[Cert.- obtained SS2021]]-ULB_Data[[#This Row],[SA cert cat 2021]])/ULB_Data[[#This Row],[SA cert cat 2021]]</f>
        <v>-0.16954557533882547</v>
      </c>
      <c r="BR42" s="118">
        <f>(ULB_Data[[#This Row],[Cert.- obtained SS2022]]-ULB_Data[[#This Row],[SA cert cat 2022]])/ULB_Data[[#This Row],[SA cert cat 2022]]</f>
        <v>-0.16954557533882547</v>
      </c>
      <c r="BS42" s="118">
        <f>(ULB_Data[[#This Row],[Cert.- obtained SS2021]]-ULB_Data[[#This Row],[SA cert cat t.10 2021]])/ULB_Data[[#This Row],[SA cert cat t.10 2021]]</f>
        <v>-0.54545454545454541</v>
      </c>
      <c r="BT42" s="118">
        <f>(ULB_Data[[#This Row],[Cert.- obtained SS2022]]-ULB_Data[[#This Row],[SA cert cat t.10 2022]])/ULB_Data[[#This Row],[SA cert cat t.10 2022]]</f>
        <v>-0.54545454545454541</v>
      </c>
      <c r="BU42" s="122">
        <v>855.72</v>
      </c>
      <c r="BV42" s="122">
        <v>860.25</v>
      </c>
      <c r="BW42" s="122">
        <v>865</v>
      </c>
      <c r="BX42" s="122">
        <v>1100</v>
      </c>
      <c r="BY42" s="122">
        <v>1147.0899999999999</v>
      </c>
      <c r="BZ42" s="122">
        <v>1150</v>
      </c>
      <c r="CA42" s="122">
        <v>1163.58</v>
      </c>
      <c r="CB42" s="122">
        <v>1243.93</v>
      </c>
      <c r="CC42" s="122">
        <v>1243.93</v>
      </c>
      <c r="CD42" s="122">
        <v>1508.87</v>
      </c>
      <c r="CE42" s="122">
        <v>1508.87</v>
      </c>
      <c r="CF42" s="118">
        <f>(ULB_Data[[#This Row],[CP- obtained SS2020]]-ULB_Data[[#This Row],[NA CV 2020]])/ULB_Data[[#This Row],[NA CV 2020]]</f>
        <v>0.22145094189688216</v>
      </c>
      <c r="CG42" s="118">
        <f>(ULB_Data[[#This Row],[CV- obtained SS2021]]-ULB_Data[[#This Row],[NA CV 2021]])/ULB_Data[[#This Row],[NA CV 2021]]</f>
        <v>0.31724498692240638</v>
      </c>
      <c r="CH42" s="118">
        <f>(ULB_Data[[#This Row],[CV- obtained SS2022]]-ULB_Data[[#This Row],[NA CV 2022]])/ULB_Data[[#This Row],[NA CV 2022]]</f>
        <v>0.31001156069364172</v>
      </c>
      <c r="CI42" s="118">
        <f>(ULB_Data[[#This Row],[CP- obtained SS2020]]-ULB_Data[[#This Row],[SA CV 2020]])/ULB_Data[[#This Row],[SA CV 2020]]</f>
        <v>-4.9799999999999976E-2</v>
      </c>
      <c r="CJ42" s="118">
        <f>(ULB_Data[[#This Row],[CV- obtained SS2021]]-ULB_Data[[#This Row],[SA CV 2021]])/ULB_Data[[#This Row],[SA CV 2021]]</f>
        <v>-1.2143772502593377E-2</v>
      </c>
      <c r="CK42" s="118">
        <f>(ULB_Data[[#This Row],[CV- obtained SS2022]]-ULB_Data[[#This Row],[SA CV 2022]])/ULB_Data[[#This Row],[SA CV 2022]]</f>
        <v>-1.4643478260869494E-2</v>
      </c>
      <c r="CL42" s="118">
        <f>(ULB_Data[[#This Row],[CP- obtained SS2020]]-ULB_Data[[#This Row],[SA CV  cat 2020]])/ULB_Data[[#This Row],[SA CV  cat 2020]]</f>
        <v>-0.10172055208924174</v>
      </c>
      <c r="CM42" s="118">
        <f>(ULB_Data[[#This Row],[CV- obtained SS2021]]-ULB_Data[[#This Row],[SA CV cat 2021]])/ULB_Data[[#This Row],[SA CV cat 2021]]</f>
        <v>-8.9048419123262543E-2</v>
      </c>
      <c r="CN42" s="118">
        <f>(ULB_Data[[#This Row],[CV- obtained SS2022]]-ULB_Data[[#This Row],[SA CV cat 2022]])/ULB_Data[[#This Row],[SA CV cat 2022]]</f>
        <v>-8.9048419123262543E-2</v>
      </c>
      <c r="CO42" s="118">
        <f>(ULB_Data[[#This Row],[CV- obtained SS2021]]-ULB_Data[[#This Row],[SA CV cat t.10 2021]])/ULB_Data[[#This Row],[SA CV cat t.10 2021]]</f>
        <v>-0.24900090796423802</v>
      </c>
      <c r="CP42" s="118">
        <f>(ULB_Data[[#This Row],[CV- obtained SS2022]]-ULB_Data[[#This Row],[SA CV cat t.10 2022]])/ULB_Data[[#This Row],[SA CV cat t.10 2022]]</f>
        <v>-0.24900090796423802</v>
      </c>
      <c r="CQ42" s="60">
        <v>65</v>
      </c>
      <c r="CR42" s="60">
        <v>36</v>
      </c>
      <c r="CS42" s="27">
        <v>429</v>
      </c>
      <c r="CT42" s="28">
        <v>166</v>
      </c>
      <c r="CU42" s="27">
        <v>429</v>
      </c>
      <c r="CV42" s="28">
        <v>166</v>
      </c>
      <c r="CW42" s="28" t="s">
        <v>414</v>
      </c>
      <c r="CX42" s="28" t="s">
        <v>414</v>
      </c>
      <c r="CY42" s="28" t="s">
        <v>414</v>
      </c>
      <c r="CZ42" s="28" t="s">
        <v>408</v>
      </c>
      <c r="DA42" s="28" t="s">
        <v>408</v>
      </c>
      <c r="DB42" s="28" t="s">
        <v>408</v>
      </c>
      <c r="DC42" s="26">
        <v>574.71</v>
      </c>
      <c r="DD42" s="22">
        <v>1500</v>
      </c>
      <c r="DE42" s="66">
        <v>38.31</v>
      </c>
      <c r="DF42" s="26">
        <v>500</v>
      </c>
      <c r="DG42" s="22">
        <v>1500</v>
      </c>
      <c r="DH42" s="66">
        <v>33.33</v>
      </c>
      <c r="DI42" s="26">
        <v>950</v>
      </c>
      <c r="DJ42" s="22">
        <v>1500</v>
      </c>
      <c r="DK42" s="66">
        <v>63.33</v>
      </c>
      <c r="DL42" s="26">
        <v>1045.22</v>
      </c>
      <c r="DM42" s="22">
        <v>1500</v>
      </c>
      <c r="DN42" s="66">
        <v>69.680000000000007</v>
      </c>
      <c r="DO42" s="22">
        <v>3069.93</v>
      </c>
      <c r="DP42" s="22">
        <v>6000</v>
      </c>
      <c r="DQ42" s="66">
        <v>51.17</v>
      </c>
      <c r="DR42" s="67">
        <v>1968.72</v>
      </c>
      <c r="DS42" s="67">
        <v>2400</v>
      </c>
      <c r="DT42" s="159">
        <f>ULB_Data[[#This Row],[SLP- obtained SS2021]]/ULB_Data[[#This Row],[SLP-max. marks SS2021]]</f>
        <v>0.82030000000000003</v>
      </c>
      <c r="DU42" s="159">
        <f>ULB_Data[[#This Row],[SLP- obtained SS2021]]/ULB_Data[[#This Row],[Total score (obtained) SS2021]]</f>
        <v>0.54658122980221435</v>
      </c>
      <c r="DV42" s="67">
        <v>1968.72</v>
      </c>
      <c r="DW42" s="66">
        <v>2400</v>
      </c>
      <c r="DX42" s="159">
        <f>ULB_Data[[#This Row],[SLP- obtained SS2022]]/ULB_Data[[#This Row],[SLP-max. marks SS2022]]</f>
        <v>0.82030000000000003</v>
      </c>
      <c r="DY42" s="159">
        <f>ULB_Data[[#This Row],[SLP- obtained SS2022]]/ULB_Data[[#This Row],[Total score (obtained) SS2022]]</f>
        <v>0.54658122980221435</v>
      </c>
      <c r="DZ42" s="67">
        <v>1133.1600000000001</v>
      </c>
      <c r="EA42" s="67">
        <v>1800</v>
      </c>
      <c r="EB42" s="159">
        <f>ULB_Data[[#This Row],[CV- obtained SS2021]]/ULB_Data[[#This Row],[CV-max. marks SS2021]]</f>
        <v>0.62953333333333339</v>
      </c>
      <c r="EC42" s="159">
        <f>ULB_Data[[#This Row],[CV- obtained SS2021]]/ULB_Data[[#This Row],[Total score (obtained) SS2021]]</f>
        <v>0.3146023743156352</v>
      </c>
      <c r="ED42" s="67">
        <v>1133.1600000000001</v>
      </c>
      <c r="EE42" s="66">
        <v>1800</v>
      </c>
      <c r="EF42" s="159">
        <f>ULB_Data[[#This Row],[CV- obtained SS2022]]/ULB_Data[[#This Row],[CV-max. marks SS2022]]</f>
        <v>0.62953333333333339</v>
      </c>
      <c r="EG42" s="159">
        <f>ULB_Data[[#This Row],[CV- obtained SS2022]]/ULB_Data[[#This Row],[Total score (obtained) SS2022]]</f>
        <v>0.3146023743156352</v>
      </c>
      <c r="EH42" s="67">
        <v>500</v>
      </c>
      <c r="EI42" s="67">
        <v>1800</v>
      </c>
      <c r="EJ42" s="159">
        <f>ULB_Data[[#This Row],[Cert.- obtained SS2021]]/ULB_Data[[#This Row],[Cert.-max. marks SS2021]]</f>
        <v>0.27777777777777779</v>
      </c>
      <c r="EK42" s="159">
        <f>ULB_Data[[#This Row],[Cert.- obtained SS2021]]/ULB_Data[[#This Row],[Total score (obtained) SS2021]]</f>
        <v>0.13881639588215042</v>
      </c>
      <c r="EL42" s="67">
        <v>500</v>
      </c>
      <c r="EM42" s="66">
        <v>1800</v>
      </c>
      <c r="EN42" s="159">
        <f>ULB_Data[[#This Row],[Cert.- obtained SS2022]]/ULB_Data[[#This Row],[Cert.-max. marks SS2022]]</f>
        <v>0.27777777777777779</v>
      </c>
      <c r="EO42" s="159">
        <f>ULB_Data[[#This Row],[Cert.- obtained SS2022]]/ULB_Data[[#This Row],[Total score (obtained) SS2022]]</f>
        <v>0.13881639588215042</v>
      </c>
      <c r="EP42" s="68">
        <v>3601.88</v>
      </c>
      <c r="EQ42" s="26">
        <v>6000</v>
      </c>
      <c r="ER42" s="66">
        <v>60.03</v>
      </c>
      <c r="ES42" s="68">
        <v>3601.88</v>
      </c>
      <c r="ET42" s="66">
        <v>6000</v>
      </c>
      <c r="EU42" s="128">
        <f>(ULB_Data[[#This Row],[Total score (obtained) SS2022]]/ULB_Data[[#This Row],[Total score (max) SS2022]])*100</f>
        <v>60.031333333333336</v>
      </c>
      <c r="EV42" s="26">
        <v>1074.71</v>
      </c>
      <c r="EW42" s="26">
        <v>3000</v>
      </c>
      <c r="EX42" s="66">
        <v>35.82</v>
      </c>
      <c r="EY42" s="26">
        <v>2468.7199999999998</v>
      </c>
      <c r="EZ42" s="26">
        <v>4200</v>
      </c>
      <c r="FA42" s="100">
        <v>58.78</v>
      </c>
      <c r="FB42" s="26">
        <v>2468.7199999999998</v>
      </c>
      <c r="FC42" s="138">
        <v>4200</v>
      </c>
      <c r="FD42" s="140">
        <f>(ULB_Data[[#This Row],[SLP + Cert. (obtained) SS2022]]/ULB_Data[[#This Row],[SLP + Cert. (max.) SS2022]])*100</f>
        <v>58.779047619047617</v>
      </c>
    </row>
    <row r="43" spans="1:160" ht="15.75" thickBot="1">
      <c r="A43" s="104">
        <v>42</v>
      </c>
      <c r="B43" s="65" t="s">
        <v>161</v>
      </c>
      <c r="C43" s="65" t="s">
        <v>134</v>
      </c>
      <c r="D43" s="65" t="s">
        <v>93</v>
      </c>
      <c r="E43" s="26">
        <v>27809</v>
      </c>
      <c r="F43" s="28" t="s">
        <v>412</v>
      </c>
      <c r="G43" s="28">
        <v>2214</v>
      </c>
      <c r="H43" s="28">
        <v>2072</v>
      </c>
      <c r="I43" s="28">
        <v>2072</v>
      </c>
      <c r="J43" s="28">
        <v>3325</v>
      </c>
      <c r="K43" s="28">
        <v>3178</v>
      </c>
      <c r="L43" s="28">
        <v>3178</v>
      </c>
      <c r="M43" s="28">
        <v>3400</v>
      </c>
      <c r="N43" s="28">
        <v>3298.6</v>
      </c>
      <c r="O43" s="28">
        <v>3298.6</v>
      </c>
      <c r="P43" s="28">
        <v>4601.3999999999996</v>
      </c>
      <c r="Q43" s="28">
        <v>4601.3999999999996</v>
      </c>
      <c r="R43" s="118">
        <f>(ULB_Data[[#This Row],[Total score (obtained) SS2020]]-ULB_Data[[#This Row],[NA 2020]])/ULB_Data[[#This Row],[NA 2020]]</f>
        <v>-7.0844625112917753E-2</v>
      </c>
      <c r="S43" s="118">
        <f>(ULB_Data[[#This Row],[Total score (obtained) SS2021]]-ULB_Data[[#This Row],[NA 2021]])/ULB_Data[[#This Row],[NA 2021]]</f>
        <v>-0.19143822393822399</v>
      </c>
      <c r="T43" s="118">
        <f>(ULB_Data[[#This Row],[Total score (obtained) SS2022]]-ULB_Data[[#This Row],[NA 2022]])/ULB_Data[[#This Row],[NA 2022]]</f>
        <v>-0.19143822393822399</v>
      </c>
      <c r="U43" s="118">
        <f>(ULB_Data[[#This Row],[Total score (obtained) SS2020]]-ULB_Data[[#This Row],[SA 2020]])/ULB_Data[[#This Row],[SA 2020]]</f>
        <v>-0.38130827067669171</v>
      </c>
      <c r="V43" s="118">
        <f>(ULB_Data[[#This Row],[Total score (obtained) SS2021]]-ULB_Data[[#This Row],[SA 2021]])/ULB_Data[[#This Row],[SA 2021]]</f>
        <v>-0.47283196979232223</v>
      </c>
      <c r="W43" s="118">
        <f>(ULB_Data[[#This Row],[Total score (obtained) SS2022]]-ULB_Data[[#This Row],[SA 2022]])/ULB_Data[[#This Row],[SA 2022]]</f>
        <v>-0.47283196979232223</v>
      </c>
      <c r="X43" s="118">
        <f>(ULB_Data[[#This Row],[Total score (obtained) SS2020]]-ULB_Data[[#This Row],[SA Cat 2020]])/ULB_Data[[#This Row],[SA Cat 2020]]</f>
        <v>-0.39495588235294116</v>
      </c>
      <c r="Y43" s="118">
        <f>(ULB_Data[[#This Row],[Total score (obtained) SS2021]]-ULB_Data[[#This Row],[SA Cat 2021]])/ULB_Data[[#This Row],[SA Cat 2021]]</f>
        <v>-0.49210574182986722</v>
      </c>
      <c r="Z43" s="118">
        <f>(ULB_Data[[#This Row],[Total score (obtained) SS2022]]-ULB_Data[[#This Row],[SA Cat 2022]])/ULB_Data[[#This Row],[SA Cat 2022]]</f>
        <v>-0.49210574182986722</v>
      </c>
      <c r="AA43" s="118">
        <f>(ULB_Data[[#This Row],[Total score (obtained) SS2021]]-ULB_Data[[#This Row],[SA Cat t.10 2021]])/ULB_Data[[#This Row],[SA Cat t.10 2021]]</f>
        <v>-0.63590646325031508</v>
      </c>
      <c r="AB43" s="118">
        <f>(ULB_Data[[#This Row],[Total score (obtained) SS2022]]-ULB_Data[[#This Row],[SA Cat t.10 2022]])/ULB_Data[[#This Row],[SA Cat t.10 2022]]</f>
        <v>-0.63590646325031508</v>
      </c>
      <c r="AC43" s="122">
        <v>306.24</v>
      </c>
      <c r="AD43" s="122">
        <v>913.6</v>
      </c>
      <c r="AE43" s="122">
        <v>915</v>
      </c>
      <c r="AF43" s="122">
        <v>706.64</v>
      </c>
      <c r="AG43" s="122">
        <v>1509.3</v>
      </c>
      <c r="AH43" s="122">
        <v>1509.3</v>
      </c>
      <c r="AI43" s="122">
        <v>737.03</v>
      </c>
      <c r="AJ43" s="122">
        <v>1543.8</v>
      </c>
      <c r="AK43" s="122">
        <v>1543.8</v>
      </c>
      <c r="AL43" s="122">
        <v>2033.9</v>
      </c>
      <c r="AM43" s="122">
        <v>2033.9</v>
      </c>
      <c r="AN43" s="118">
        <f>(ULB_Data[[#This Row],[SLP- obtained SS2020]]-ULB_Data[[#This Row],[SLP NA 2020]])/ULB_Data[[#This Row],[SLP NA 2020]]</f>
        <v>0.29143808777429464</v>
      </c>
      <c r="AO43" s="118">
        <f>(ULB_Data[[#This Row],[SLP- obtained SS2021]]-ULB_Data[[#This Row],[SLP NA 2021]])/ULB_Data[[#This Row],[SLP NA 2021]]</f>
        <v>-0.33997373029772332</v>
      </c>
      <c r="AP43" s="118">
        <f>(ULB_Data[[#This Row],[SLP- obtained SS2022]]-ULB_Data[[#This Row],[SLP NA 2022]])/ULB_Data[[#This Row],[SLP NA 2022]]</f>
        <v>-0.34098360655737703</v>
      </c>
      <c r="AQ43" s="118">
        <f>(ULB_Data[[#This Row],[SLP- obtained SS2020]]-ULB_Data[[#This Row],[SLP SA 2020]])/ULB_Data[[#This Row],[SLP SA 2020]]</f>
        <v>-0.44032321974414129</v>
      </c>
      <c r="AR43" s="118">
        <f>(ULB_Data[[#This Row],[SLP- obtained SS2021]]-ULB_Data[[#This Row],[SLP SA 2021]])/ULB_Data[[#This Row],[SLP SA 2021]]</f>
        <v>-0.60047704233750743</v>
      </c>
      <c r="AS43" s="118">
        <f>(ULB_Data[[#This Row],[SLP- obtained SS2022]]-ULB_Data[[#This Row],[SLP SA 2022]])/ULB_Data[[#This Row],[SLP SA 2022]]</f>
        <v>-0.60047704233750743</v>
      </c>
      <c r="AT43" s="118">
        <f>(ULB_Data[[#This Row],[SLP- obtained SS2020]]-ULB_Data[[#This Row],[SLP SA cat 2020]])/ULB_Data[[#This Row],[SLP SA cat 2020]]</f>
        <v>-0.46340040432546842</v>
      </c>
      <c r="AU43" s="118">
        <f>(ULB_Data[[#This Row],[SLP- obtained SS2021]]-ULB_Data[[#This Row],[SLP SA cat 2021]])/ULB_Data[[#This Row],[SLP SA cat 2021]]</f>
        <v>-0.60940536338904006</v>
      </c>
      <c r="AV43" s="118">
        <f>(ULB_Data[[#This Row],[SLP- obtained SS2022]]-ULB_Data[[#This Row],[SLP SA cat 2022]])/ULB_Data[[#This Row],[SLP SA cat 2022]]</f>
        <v>-0.60940536338904006</v>
      </c>
      <c r="AW43" s="118">
        <f>(ULB_Data[[#This Row],[SLP- obtained SS2021]]-ULB_Data[[#This Row],[SLP SA cat t.10 2021]])/ULB_Data[[#This Row],[SLP SA cat t.10 2021]]</f>
        <v>-0.70352524706229413</v>
      </c>
      <c r="AX43" s="118">
        <f>(ULB_Data[[#This Row],[SLP- obtained SS2022]]-ULB_Data[[#This Row],[SLP SA cat t.10 2022]])/ULB_Data[[#This Row],[SLP SA cat t.10 2022]]</f>
        <v>-0.70352524706229413</v>
      </c>
      <c r="AY43" s="122">
        <v>232.44</v>
      </c>
      <c r="AZ43" s="122">
        <v>298.10000000000002</v>
      </c>
      <c r="BA43" s="122">
        <v>295</v>
      </c>
      <c r="BB43" s="122">
        <v>421.09</v>
      </c>
      <c r="BC43" s="122">
        <v>522.70000000000005</v>
      </c>
      <c r="BD43" s="122">
        <v>525</v>
      </c>
      <c r="BE43" s="122">
        <v>433.64</v>
      </c>
      <c r="BF43" s="122">
        <v>570</v>
      </c>
      <c r="BG43" s="122">
        <v>570</v>
      </c>
      <c r="BH43" s="122">
        <v>1100</v>
      </c>
      <c r="BI43" s="122">
        <v>1100</v>
      </c>
      <c r="BJ43" s="118">
        <f>(ULB_Data[[#This Row],[Cert.- obtained SS2020]]-ULB_Data[[#This Row],[NA cert 2020]])/ULB_Data[[#This Row],[NA cert 2020]]</f>
        <v>0.29065565307176044</v>
      </c>
      <c r="BK43" s="118">
        <f>(ULB_Data[[#This Row],[Cert.- obtained SS2021]]-ULB_Data[[#This Row],[NA cert 2021]])/ULB_Data[[#This Row],[NA cert 2021]]</f>
        <v>6.3737001006372931E-3</v>
      </c>
      <c r="BL43" s="118">
        <f>(ULB_Data[[#This Row],[Cert.- obtained SS2022]]-ULB_Data[[#This Row],[NA cert 2022]])/ULB_Data[[#This Row],[NA cert 2022]]</f>
        <v>1.6949152542372881E-2</v>
      </c>
      <c r="BM43" s="118">
        <f>(ULB_Data[[#This Row],[Cert.- obtained SS2020]]-ULB_Data[[#This Row],[SA Cert 2020]])/ULB_Data[[#This Row],[SA Cert 2020]]</f>
        <v>-0.2875632287634472</v>
      </c>
      <c r="BN43" s="118">
        <f>(ULB_Data[[#This Row],[Cert.- obtained SS2021]]-ULB_Data[[#This Row],[SA cert 2021]])/ULB_Data[[#This Row],[SA cert 2021]]</f>
        <v>-0.42605701167017412</v>
      </c>
      <c r="BO43" s="118">
        <f>(ULB_Data[[#This Row],[Cert.- obtained SS2022]]-ULB_Data[[#This Row],[SA cert 2022]])/ULB_Data[[#This Row],[SA cert 2022]]</f>
        <v>-0.42857142857142855</v>
      </c>
      <c r="BP43" s="118">
        <f>(ULB_Data[[#This Row],[Cert.- obtained SS2020]]-ULB_Data[[#This Row],[SA cert cat 2020]])/ULB_Data[[#This Row],[SA cert cat 2020]]</f>
        <v>-0.30818190203855733</v>
      </c>
      <c r="BQ43" s="118">
        <f>(ULB_Data[[#This Row],[Cert.- obtained SS2021]]-ULB_Data[[#This Row],[SA cert cat 2021]])/ULB_Data[[#This Row],[SA cert cat 2021]]</f>
        <v>-0.47368421052631576</v>
      </c>
      <c r="BR43" s="118">
        <f>(ULB_Data[[#This Row],[Cert.- obtained SS2022]]-ULB_Data[[#This Row],[SA cert cat 2022]])/ULB_Data[[#This Row],[SA cert cat 2022]]</f>
        <v>-0.47368421052631576</v>
      </c>
      <c r="BS43" s="118">
        <f>(ULB_Data[[#This Row],[Cert.- obtained SS2021]]-ULB_Data[[#This Row],[SA cert cat t.10 2021]])/ULB_Data[[#This Row],[SA cert cat t.10 2021]]</f>
        <v>-0.72727272727272729</v>
      </c>
      <c r="BT43" s="118">
        <f>(ULB_Data[[#This Row],[Cert.- obtained SS2022]]-ULB_Data[[#This Row],[SA cert cat t.10 2022]])/ULB_Data[[#This Row],[SA cert cat t.10 2022]]</f>
        <v>-0.72727272727272729</v>
      </c>
      <c r="BU43" s="122">
        <v>855.72</v>
      </c>
      <c r="BV43" s="122">
        <v>860.25</v>
      </c>
      <c r="BW43" s="122">
        <v>865</v>
      </c>
      <c r="BX43" s="122">
        <v>1100</v>
      </c>
      <c r="BY43" s="122">
        <v>1147.0899999999999</v>
      </c>
      <c r="BZ43" s="122">
        <v>1150</v>
      </c>
      <c r="CA43" s="122">
        <v>1114.93</v>
      </c>
      <c r="CB43" s="122">
        <v>1184.79</v>
      </c>
      <c r="CC43" s="122">
        <v>1184.79</v>
      </c>
      <c r="CD43" s="122">
        <v>1531.86</v>
      </c>
      <c r="CE43" s="122">
        <v>1531.86</v>
      </c>
      <c r="CF43" s="118">
        <f>(ULB_Data[[#This Row],[CP- obtained SS2020]]-ULB_Data[[#This Row],[NA CV 2020]])/ULB_Data[[#This Row],[NA CV 2020]]</f>
        <v>-0.15666339456831679</v>
      </c>
      <c r="CG43" s="118">
        <f>(ULB_Data[[#This Row],[CV- obtained SS2021]]-ULB_Data[[#This Row],[NA CV 2021]])/ULB_Data[[#This Row],[NA CV 2021]]</f>
        <v>-0.10219122348154602</v>
      </c>
      <c r="CH43" s="118">
        <f>(ULB_Data[[#This Row],[CV- obtained SS2022]]-ULB_Data[[#This Row],[NA CV 2022]])/ULB_Data[[#This Row],[NA CV 2022]]</f>
        <v>-0.10712138728323696</v>
      </c>
      <c r="CI43" s="118">
        <f>(ULB_Data[[#This Row],[CP- obtained SS2020]]-ULB_Data[[#This Row],[SA CV 2020]])/ULB_Data[[#This Row],[SA CV 2020]]</f>
        <v>-0.34394545454545455</v>
      </c>
      <c r="CJ43" s="118">
        <f>(ULB_Data[[#This Row],[CV- obtained SS2021]]-ULB_Data[[#This Row],[SA CV 2021]])/ULB_Data[[#This Row],[SA CV 2021]]</f>
        <v>-0.32669624876862313</v>
      </c>
      <c r="CK43" s="118">
        <f>(ULB_Data[[#This Row],[CV- obtained SS2022]]-ULB_Data[[#This Row],[SA CV 2022]])/ULB_Data[[#This Row],[SA CV 2022]]</f>
        <v>-0.32839999999999997</v>
      </c>
      <c r="CL43" s="118">
        <f>(ULB_Data[[#This Row],[CP- obtained SS2020]]-ULB_Data[[#This Row],[SA CV  cat 2020]])/ULB_Data[[#This Row],[SA CV  cat 2020]]</f>
        <v>-0.35273066470540759</v>
      </c>
      <c r="CM43" s="118">
        <f>(ULB_Data[[#This Row],[CV- obtained SS2021]]-ULB_Data[[#This Row],[SA CV cat 2021]])/ULB_Data[[#This Row],[SA CV cat 2021]]</f>
        <v>-0.34812076401725195</v>
      </c>
      <c r="CN43" s="118">
        <f>(ULB_Data[[#This Row],[CV- obtained SS2022]]-ULB_Data[[#This Row],[SA CV cat 2022]])/ULB_Data[[#This Row],[SA CV cat 2022]]</f>
        <v>-0.34812076401725195</v>
      </c>
      <c r="CO43" s="118">
        <f>(ULB_Data[[#This Row],[CV- obtained SS2021]]-ULB_Data[[#This Row],[SA CV cat t.10 2021]])/ULB_Data[[#This Row],[SA CV cat t.10 2021]]</f>
        <v>-0.49581554450145571</v>
      </c>
      <c r="CP43" s="118">
        <f>(ULB_Data[[#This Row],[CV- obtained SS2022]]-ULB_Data[[#This Row],[SA CV cat t.10 2022]])/ULB_Data[[#This Row],[SA CV cat t.10 2022]]</f>
        <v>-0.49581554450145571</v>
      </c>
      <c r="CQ43" s="60">
        <v>244</v>
      </c>
      <c r="CR43" s="60">
        <v>105</v>
      </c>
      <c r="CS43" s="28">
        <v>249</v>
      </c>
      <c r="CT43" s="28">
        <v>109</v>
      </c>
      <c r="CU43" s="28">
        <v>249</v>
      </c>
      <c r="CV43" s="28">
        <v>109</v>
      </c>
      <c r="CW43" s="28" t="s">
        <v>414</v>
      </c>
      <c r="CX43" s="28" t="s">
        <v>414</v>
      </c>
      <c r="CY43" s="28" t="s">
        <v>414</v>
      </c>
      <c r="CZ43" s="28" t="s">
        <v>405</v>
      </c>
      <c r="DA43" s="28" t="s">
        <v>405</v>
      </c>
      <c r="DB43" s="28" t="s">
        <v>405</v>
      </c>
      <c r="DC43" s="22">
        <v>395.49</v>
      </c>
      <c r="DD43" s="22">
        <v>1500</v>
      </c>
      <c r="DE43" s="66">
        <v>26.37</v>
      </c>
      <c r="DF43" s="22">
        <v>300</v>
      </c>
      <c r="DG43" s="22">
        <v>1500</v>
      </c>
      <c r="DH43" s="66">
        <v>20</v>
      </c>
      <c r="DI43" s="22">
        <v>640</v>
      </c>
      <c r="DJ43" s="22">
        <v>1500</v>
      </c>
      <c r="DK43" s="66">
        <v>42.67</v>
      </c>
      <c r="DL43" s="22">
        <v>721.66</v>
      </c>
      <c r="DM43" s="22">
        <v>1500</v>
      </c>
      <c r="DN43" s="66">
        <v>48.11</v>
      </c>
      <c r="DO43" s="22">
        <v>2057.15</v>
      </c>
      <c r="DP43" s="22">
        <v>6000</v>
      </c>
      <c r="DQ43" s="66">
        <v>34.29</v>
      </c>
      <c r="DR43" s="23">
        <v>603</v>
      </c>
      <c r="DS43" s="67">
        <v>2400</v>
      </c>
      <c r="DT43" s="159">
        <f>ULB_Data[[#This Row],[SLP- obtained SS2021]]/ULB_Data[[#This Row],[SLP-max. marks SS2021]]</f>
        <v>0.25124999999999997</v>
      </c>
      <c r="DU43" s="159">
        <f>ULB_Data[[#This Row],[SLP- obtained SS2021]]/ULB_Data[[#This Row],[Total score (obtained) SS2021]]</f>
        <v>0.35992694020318267</v>
      </c>
      <c r="DV43" s="23">
        <v>603</v>
      </c>
      <c r="DW43" s="66">
        <v>2400</v>
      </c>
      <c r="DX43" s="159">
        <f>ULB_Data[[#This Row],[SLP- obtained SS2022]]/ULB_Data[[#This Row],[SLP-max. marks SS2022]]</f>
        <v>0.25124999999999997</v>
      </c>
      <c r="DY43" s="159">
        <f>ULB_Data[[#This Row],[SLP- obtained SS2022]]/ULB_Data[[#This Row],[Total score (obtained) SS2022]]</f>
        <v>0.35992694020318267</v>
      </c>
      <c r="DZ43" s="22">
        <v>772.34</v>
      </c>
      <c r="EA43" s="67">
        <v>1800</v>
      </c>
      <c r="EB43" s="159">
        <f>ULB_Data[[#This Row],[CV- obtained SS2021]]/ULB_Data[[#This Row],[CV-max. marks SS2021]]</f>
        <v>0.42907777777777778</v>
      </c>
      <c r="EC43" s="159">
        <f>ULB_Data[[#This Row],[CV- obtained SS2021]]/ULB_Data[[#This Row],[Total score (obtained) SS2021]]</f>
        <v>0.46100493034249768</v>
      </c>
      <c r="ED43" s="22">
        <v>772.34</v>
      </c>
      <c r="EE43" s="66">
        <v>1800</v>
      </c>
      <c r="EF43" s="159">
        <f>ULB_Data[[#This Row],[CV- obtained SS2022]]/ULB_Data[[#This Row],[CV-max. marks SS2022]]</f>
        <v>0.42907777777777778</v>
      </c>
      <c r="EG43" s="159">
        <f>ULB_Data[[#This Row],[CV- obtained SS2022]]/ULB_Data[[#This Row],[Total score (obtained) SS2022]]</f>
        <v>0.46100493034249768</v>
      </c>
      <c r="EH43" s="22">
        <v>300</v>
      </c>
      <c r="EI43" s="67">
        <v>1800</v>
      </c>
      <c r="EJ43" s="159">
        <f>ULB_Data[[#This Row],[Cert.- obtained SS2021]]/ULB_Data[[#This Row],[Cert.-max. marks SS2021]]</f>
        <v>0.16666666666666666</v>
      </c>
      <c r="EK43" s="159">
        <f>ULB_Data[[#This Row],[Cert.- obtained SS2021]]/ULB_Data[[#This Row],[Total score (obtained) SS2021]]</f>
        <v>0.17906812945431974</v>
      </c>
      <c r="EL43" s="22">
        <v>300</v>
      </c>
      <c r="EM43" s="66">
        <v>1800</v>
      </c>
      <c r="EN43" s="159">
        <f>ULB_Data[[#This Row],[Cert.- obtained SS2022]]/ULB_Data[[#This Row],[Cert.-max. marks SS2022]]</f>
        <v>0.16666666666666666</v>
      </c>
      <c r="EO43" s="159">
        <f>ULB_Data[[#This Row],[Cert.- obtained SS2022]]/ULB_Data[[#This Row],[Total score (obtained) SS2022]]</f>
        <v>0.17906812945431974</v>
      </c>
      <c r="EP43" s="22">
        <v>1675.34</v>
      </c>
      <c r="EQ43" s="26">
        <v>6000</v>
      </c>
      <c r="ER43" s="66">
        <v>27.92</v>
      </c>
      <c r="ES43" s="22">
        <v>1675.34</v>
      </c>
      <c r="ET43" s="66">
        <v>6000</v>
      </c>
      <c r="EU43" s="128">
        <f>(ULB_Data[[#This Row],[Total score (obtained) SS2022]]/ULB_Data[[#This Row],[Total score (max) SS2022]])*100</f>
        <v>27.922333333333331</v>
      </c>
      <c r="EV43" s="26">
        <v>695.49</v>
      </c>
      <c r="EW43" s="26">
        <v>3000</v>
      </c>
      <c r="EX43" s="66">
        <v>23.18</v>
      </c>
      <c r="EY43" s="26">
        <v>903</v>
      </c>
      <c r="EZ43" s="26">
        <v>4200</v>
      </c>
      <c r="FA43" s="100">
        <v>21.5</v>
      </c>
      <c r="FB43" s="26">
        <v>903</v>
      </c>
      <c r="FC43" s="138">
        <v>4200</v>
      </c>
      <c r="FD43" s="140">
        <f>(ULB_Data[[#This Row],[SLP + Cert. (obtained) SS2022]]/ULB_Data[[#This Row],[SLP + Cert. (max.) SS2022]])*100</f>
        <v>21.5</v>
      </c>
    </row>
    <row r="44" spans="1:160" ht="15.75" thickBot="1">
      <c r="A44" s="104">
        <v>43</v>
      </c>
      <c r="B44" s="65" t="s">
        <v>279</v>
      </c>
      <c r="C44" s="65" t="s">
        <v>134</v>
      </c>
      <c r="D44" s="65" t="s">
        <v>93</v>
      </c>
      <c r="E44" s="26">
        <v>2505</v>
      </c>
      <c r="F44" s="28" t="s">
        <v>411</v>
      </c>
      <c r="G44" s="28">
        <v>2214</v>
      </c>
      <c r="H44" s="28">
        <v>2072</v>
      </c>
      <c r="I44" s="28">
        <v>2072</v>
      </c>
      <c r="J44" s="28">
        <v>3325</v>
      </c>
      <c r="K44" s="28">
        <v>3178</v>
      </c>
      <c r="L44" s="28">
        <v>3178</v>
      </c>
      <c r="M44" s="28">
        <v>3070.1</v>
      </c>
      <c r="N44" s="28">
        <v>2928.3</v>
      </c>
      <c r="O44" s="28">
        <v>2928.3</v>
      </c>
      <c r="P44" s="28">
        <v>4349.2</v>
      </c>
      <c r="Q44" s="28">
        <v>4349.2</v>
      </c>
      <c r="R44" s="118">
        <f>(ULB_Data[[#This Row],[Total score (obtained) SS2020]]-ULB_Data[[#This Row],[NA 2020]])/ULB_Data[[#This Row],[NA 2020]]</f>
        <v>0.58557362240289068</v>
      </c>
      <c r="S44" s="118">
        <f>(ULB_Data[[#This Row],[Total score (obtained) SS2021]]-ULB_Data[[#This Row],[NA 2021]])/ULB_Data[[#This Row],[NA 2021]]</f>
        <v>0.16578667953667964</v>
      </c>
      <c r="T44" s="118">
        <f>(ULB_Data[[#This Row],[Total score (obtained) SS2022]]-ULB_Data[[#This Row],[NA 2022]])/ULB_Data[[#This Row],[NA 2022]]</f>
        <v>0.16578667953667964</v>
      </c>
      <c r="U44" s="118">
        <f>(ULB_Data[[#This Row],[Total score (obtained) SS2020]]-ULB_Data[[#This Row],[SA 2020]])/ULB_Data[[#This Row],[SA 2020]]</f>
        <v>5.5777443609022564E-2</v>
      </c>
      <c r="V44" s="118">
        <f>(ULB_Data[[#This Row],[Total score (obtained) SS2021]]-ULB_Data[[#This Row],[SA 2021]])/ULB_Data[[#This Row],[SA 2021]]</f>
        <v>-0.23992762743864057</v>
      </c>
      <c r="W44" s="118">
        <f>(ULB_Data[[#This Row],[Total score (obtained) SS2022]]-ULB_Data[[#This Row],[SA 2022]])/ULB_Data[[#This Row],[SA 2022]]</f>
        <v>-0.23992762743864057</v>
      </c>
      <c r="X44" s="118">
        <f>(ULB_Data[[#This Row],[Total score (obtained) SS2020]]-ULB_Data[[#This Row],[SA Cat 2020]])/ULB_Data[[#This Row],[SA Cat 2020]]</f>
        <v>0.14343506726165275</v>
      </c>
      <c r="Y44" s="118">
        <f>(ULB_Data[[#This Row],[Total score (obtained) SS2021]]-ULB_Data[[#This Row],[SA Cat 2021]])/ULB_Data[[#This Row],[SA Cat 2021]]</f>
        <v>-0.17511525458457122</v>
      </c>
      <c r="Z44" s="118">
        <f>(ULB_Data[[#This Row],[Total score (obtained) SS2022]]-ULB_Data[[#This Row],[SA Cat 2022]])/ULB_Data[[#This Row],[SA Cat 2022]]</f>
        <v>-0.17511525458457122</v>
      </c>
      <c r="AA44" s="118">
        <f>(ULB_Data[[#This Row],[Total score (obtained) SS2021]]-ULB_Data[[#This Row],[SA Cat t.10 2021]])/ULB_Data[[#This Row],[SA Cat t.10 2021]]</f>
        <v>-0.44460820380759675</v>
      </c>
      <c r="AB44" s="118">
        <f>(ULB_Data[[#This Row],[Total score (obtained) SS2022]]-ULB_Data[[#This Row],[SA Cat t.10 2022]])/ULB_Data[[#This Row],[SA Cat t.10 2022]]</f>
        <v>-0.44460820380759675</v>
      </c>
      <c r="AC44" s="122">
        <v>306.24</v>
      </c>
      <c r="AD44" s="122">
        <v>913.6</v>
      </c>
      <c r="AE44" s="122">
        <v>915</v>
      </c>
      <c r="AF44" s="122">
        <v>706.64</v>
      </c>
      <c r="AG44" s="122">
        <v>1509.3</v>
      </c>
      <c r="AH44" s="122">
        <v>1509.3</v>
      </c>
      <c r="AI44" s="122">
        <v>593.21</v>
      </c>
      <c r="AJ44" s="122">
        <v>1412.08</v>
      </c>
      <c r="AK44" s="122">
        <v>1412.08</v>
      </c>
      <c r="AL44" s="122">
        <v>1984.11</v>
      </c>
      <c r="AM44" s="122">
        <v>1984.11</v>
      </c>
      <c r="AN44" s="118">
        <f>(ULB_Data[[#This Row],[SLP- obtained SS2020]]-ULB_Data[[#This Row],[SLP NA 2020]])/ULB_Data[[#This Row],[SLP NA 2020]]</f>
        <v>1.2831765935214212</v>
      </c>
      <c r="AO44" s="118">
        <f>(ULB_Data[[#This Row],[SLP- obtained SS2021]]-ULB_Data[[#This Row],[SLP NA 2021]])/ULB_Data[[#This Row],[SLP NA 2021]]</f>
        <v>0.23367994746059534</v>
      </c>
      <c r="AP44" s="118">
        <f>(ULB_Data[[#This Row],[SLP- obtained SS2022]]-ULB_Data[[#This Row],[SLP NA 2022]])/ULB_Data[[#This Row],[SLP NA 2022]]</f>
        <v>0.23179234972677587</v>
      </c>
      <c r="AQ44" s="118">
        <f>(ULB_Data[[#This Row],[SLP- obtained SS2020]]-ULB_Data[[#This Row],[SLP SA 2020]])/ULB_Data[[#This Row],[SLP SA 2020]]</f>
        <v>-1.0528699196195999E-2</v>
      </c>
      <c r="AR44" s="118">
        <f>(ULB_Data[[#This Row],[SLP- obtained SS2021]]-ULB_Data[[#This Row],[SLP SA 2021]])/ULB_Data[[#This Row],[SLP SA 2021]]</f>
        <v>-0.25323659974822771</v>
      </c>
      <c r="AS44" s="118">
        <f>(ULB_Data[[#This Row],[SLP- obtained SS2022]]-ULB_Data[[#This Row],[SLP SA 2022]])/ULB_Data[[#This Row],[SLP SA 2022]]</f>
        <v>-0.25323659974822771</v>
      </c>
      <c r="AT44" s="118">
        <f>(ULB_Data[[#This Row],[SLP- obtained SS2020]]-ULB_Data[[#This Row],[SLP SA cat 2020]])/ULB_Data[[#This Row],[SLP SA cat 2020]]</f>
        <v>0.17867197114006844</v>
      </c>
      <c r="AU44" s="118">
        <f>(ULB_Data[[#This Row],[SLP- obtained SS2021]]-ULB_Data[[#This Row],[SLP SA cat 2021]])/ULB_Data[[#This Row],[SLP SA cat 2021]]</f>
        <v>-0.20182284289841937</v>
      </c>
      <c r="AV44" s="118">
        <f>(ULB_Data[[#This Row],[SLP- obtained SS2022]]-ULB_Data[[#This Row],[SLP SA cat 2022]])/ULB_Data[[#This Row],[SLP SA cat 2022]]</f>
        <v>-0.20182284289841937</v>
      </c>
      <c r="AW44" s="118">
        <f>(ULB_Data[[#This Row],[SLP- obtained SS2021]]-ULB_Data[[#This Row],[SLP SA cat t.10 2021]])/ULB_Data[[#This Row],[SLP SA cat t.10 2021]]</f>
        <v>-0.43194177742161471</v>
      </c>
      <c r="AX44" s="118">
        <f>(ULB_Data[[#This Row],[SLP- obtained SS2022]]-ULB_Data[[#This Row],[SLP SA cat t.10 2022]])/ULB_Data[[#This Row],[SLP SA cat t.10 2022]]</f>
        <v>-0.43194177742161471</v>
      </c>
      <c r="AY44" s="122">
        <v>232.44</v>
      </c>
      <c r="AZ44" s="122">
        <v>298.10000000000002</v>
      </c>
      <c r="BA44" s="122">
        <v>295</v>
      </c>
      <c r="BB44" s="122">
        <v>421.09</v>
      </c>
      <c r="BC44" s="122">
        <v>522.70000000000005</v>
      </c>
      <c r="BD44" s="122">
        <v>525</v>
      </c>
      <c r="BE44" s="122">
        <v>365.77</v>
      </c>
      <c r="BF44" s="122">
        <v>453.88</v>
      </c>
      <c r="BG44" s="122">
        <v>453.88</v>
      </c>
      <c r="BH44" s="122">
        <v>1100</v>
      </c>
      <c r="BI44" s="122">
        <v>1100</v>
      </c>
      <c r="BJ44" s="118">
        <f>(ULB_Data[[#This Row],[Cert.- obtained SS2020]]-ULB_Data[[#This Row],[NA cert 2020]])/ULB_Data[[#This Row],[NA cert 2020]]</f>
        <v>0.29065565307176044</v>
      </c>
      <c r="BK44" s="118">
        <f>(ULB_Data[[#This Row],[Cert.- obtained SS2021]]-ULB_Data[[#This Row],[NA cert 2021]])/ULB_Data[[#This Row],[NA cert 2021]]</f>
        <v>6.3737001006372931E-3</v>
      </c>
      <c r="BL44" s="118">
        <f>(ULB_Data[[#This Row],[Cert.- obtained SS2022]]-ULB_Data[[#This Row],[NA cert 2022]])/ULB_Data[[#This Row],[NA cert 2022]]</f>
        <v>1.6949152542372881E-2</v>
      </c>
      <c r="BM44" s="118">
        <f>(ULB_Data[[#This Row],[Cert.- obtained SS2020]]-ULB_Data[[#This Row],[SA Cert 2020]])/ULB_Data[[#This Row],[SA Cert 2020]]</f>
        <v>-0.2875632287634472</v>
      </c>
      <c r="BN44" s="118">
        <f>(ULB_Data[[#This Row],[Cert.- obtained SS2021]]-ULB_Data[[#This Row],[SA cert 2021]])/ULB_Data[[#This Row],[SA cert 2021]]</f>
        <v>-0.42605701167017412</v>
      </c>
      <c r="BO44" s="118">
        <f>(ULB_Data[[#This Row],[Cert.- obtained SS2022]]-ULB_Data[[#This Row],[SA cert 2022]])/ULB_Data[[#This Row],[SA cert 2022]]</f>
        <v>-0.42857142857142855</v>
      </c>
      <c r="BP44" s="118">
        <f>(ULB_Data[[#This Row],[Cert.- obtained SS2020]]-ULB_Data[[#This Row],[SA cert cat 2020]])/ULB_Data[[#This Row],[SA cert cat 2020]]</f>
        <v>-0.17981245044700217</v>
      </c>
      <c r="BQ44" s="118">
        <f>(ULB_Data[[#This Row],[Cert.- obtained SS2021]]-ULB_Data[[#This Row],[SA cert cat 2021]])/ULB_Data[[#This Row],[SA cert cat 2021]]</f>
        <v>-0.33903234335066534</v>
      </c>
      <c r="BR44" s="118">
        <f>(ULB_Data[[#This Row],[Cert.- obtained SS2022]]-ULB_Data[[#This Row],[SA cert cat 2022]])/ULB_Data[[#This Row],[SA cert cat 2022]]</f>
        <v>-0.33903234335066534</v>
      </c>
      <c r="BS44" s="118">
        <f>(ULB_Data[[#This Row],[Cert.- obtained SS2021]]-ULB_Data[[#This Row],[SA cert cat t.10 2021]])/ULB_Data[[#This Row],[SA cert cat t.10 2021]]</f>
        <v>-0.72727272727272729</v>
      </c>
      <c r="BT44" s="118">
        <f>(ULB_Data[[#This Row],[Cert.- obtained SS2022]]-ULB_Data[[#This Row],[SA cert cat t.10 2022]])/ULB_Data[[#This Row],[SA cert cat t.10 2022]]</f>
        <v>-0.72727272727272729</v>
      </c>
      <c r="BU44" s="122">
        <v>855.72</v>
      </c>
      <c r="BV44" s="122">
        <v>860.25</v>
      </c>
      <c r="BW44" s="122">
        <v>865</v>
      </c>
      <c r="BX44" s="122">
        <v>1100</v>
      </c>
      <c r="BY44" s="122">
        <v>1147.0899999999999</v>
      </c>
      <c r="BZ44" s="122">
        <v>1150</v>
      </c>
      <c r="CA44" s="122">
        <v>1056.55</v>
      </c>
      <c r="CB44" s="122">
        <v>1062.31</v>
      </c>
      <c r="CC44" s="122">
        <v>1062.31</v>
      </c>
      <c r="CD44" s="122">
        <v>1484.95</v>
      </c>
      <c r="CE44" s="122">
        <v>1484.95</v>
      </c>
      <c r="CF44" s="118">
        <f>(ULB_Data[[#This Row],[CP- obtained SS2020]]-ULB_Data[[#This Row],[NA CV 2020]])/ULB_Data[[#This Row],[NA CV 2020]]</f>
        <v>0.41449305847707196</v>
      </c>
      <c r="CG44" s="118">
        <f>(ULB_Data[[#This Row],[CV- obtained SS2021]]-ULB_Data[[#This Row],[NA CV 2021]])/ULB_Data[[#This Row],[NA CV 2021]]</f>
        <v>0.14899157221737863</v>
      </c>
      <c r="CH44" s="118">
        <f>(ULB_Data[[#This Row],[CV- obtained SS2022]]-ULB_Data[[#This Row],[NA CV 2022]])/ULB_Data[[#This Row],[NA CV 2022]]</f>
        <v>0.14268208092485543</v>
      </c>
      <c r="CI44" s="118">
        <f>(ULB_Data[[#This Row],[CP- obtained SS2020]]-ULB_Data[[#This Row],[SA CV 2020]])/ULB_Data[[#This Row],[SA CV 2020]]</f>
        <v>0.10037272727272735</v>
      </c>
      <c r="CJ44" s="118">
        <f>(ULB_Data[[#This Row],[CV- obtained SS2021]]-ULB_Data[[#This Row],[SA CV 2021]])/ULB_Data[[#This Row],[SA CV 2021]]</f>
        <v>-0.13832393273413593</v>
      </c>
      <c r="CK44" s="118">
        <f>(ULB_Data[[#This Row],[CV- obtained SS2022]]-ULB_Data[[#This Row],[SA CV 2022]])/ULB_Data[[#This Row],[SA CV 2022]]</f>
        <v>-0.14050434782608698</v>
      </c>
      <c r="CL44" s="118">
        <f>(ULB_Data[[#This Row],[CP- obtained SS2020]]-ULB_Data[[#This Row],[SA CV  cat 2020]])/ULB_Data[[#This Row],[SA CV  cat 2020]]</f>
        <v>0.14562491126780572</v>
      </c>
      <c r="CM44" s="118">
        <f>(ULB_Data[[#This Row],[CV- obtained SS2021]]-ULB_Data[[#This Row],[SA CV cat 2021]])/ULB_Data[[#This Row],[SA CV cat 2021]]</f>
        <v>-6.9555967655392487E-2</v>
      </c>
      <c r="CN44" s="118">
        <f>(ULB_Data[[#This Row],[CV- obtained SS2022]]-ULB_Data[[#This Row],[SA CV cat 2022]])/ULB_Data[[#This Row],[SA CV cat 2022]]</f>
        <v>-6.9555967655392487E-2</v>
      </c>
      <c r="CO44" s="118">
        <f>(ULB_Data[[#This Row],[CV- obtained SS2021]]-ULB_Data[[#This Row],[SA CV cat t.10 2021]])/ULB_Data[[#This Row],[SA CV cat t.10 2021]]</f>
        <v>-0.33437489477760196</v>
      </c>
      <c r="CP44" s="118">
        <f>(ULB_Data[[#This Row],[CV- obtained SS2022]]-ULB_Data[[#This Row],[SA CV cat t.10 2022]])/ULB_Data[[#This Row],[SA CV cat t.10 2022]]</f>
        <v>-0.33437489477760196</v>
      </c>
      <c r="CQ44" s="60">
        <v>64</v>
      </c>
      <c r="CR44" s="60">
        <v>46</v>
      </c>
      <c r="CS44" s="27">
        <v>378</v>
      </c>
      <c r="CT44" s="28">
        <v>150</v>
      </c>
      <c r="CU44" s="27">
        <v>378</v>
      </c>
      <c r="CV44" s="28">
        <v>150</v>
      </c>
      <c r="CW44" s="28" t="s">
        <v>414</v>
      </c>
      <c r="CX44" s="27" t="s">
        <v>414</v>
      </c>
      <c r="CY44" s="27" t="s">
        <v>414</v>
      </c>
      <c r="CZ44" s="28" t="s">
        <v>405</v>
      </c>
      <c r="DA44" s="27" t="s">
        <v>405</v>
      </c>
      <c r="DB44" s="27" t="s">
        <v>405</v>
      </c>
      <c r="DC44" s="22">
        <v>699.2</v>
      </c>
      <c r="DD44" s="22">
        <v>1500</v>
      </c>
      <c r="DE44" s="66">
        <v>46.61</v>
      </c>
      <c r="DF44" s="22">
        <v>300</v>
      </c>
      <c r="DG44" s="22">
        <v>1500</v>
      </c>
      <c r="DH44" s="66">
        <v>20</v>
      </c>
      <c r="DI44" s="22">
        <v>1300.8499999999999</v>
      </c>
      <c r="DJ44" s="22">
        <v>1500</v>
      </c>
      <c r="DK44" s="66">
        <v>86.72</v>
      </c>
      <c r="DL44" s="22">
        <v>1210.4100000000001</v>
      </c>
      <c r="DM44" s="22">
        <v>1500</v>
      </c>
      <c r="DN44" s="66">
        <v>80.69</v>
      </c>
      <c r="DO44" s="22">
        <v>3510.46</v>
      </c>
      <c r="DP44" s="22">
        <v>6000</v>
      </c>
      <c r="DQ44" s="66">
        <v>58.51</v>
      </c>
      <c r="DR44" s="67">
        <v>1127.0899999999999</v>
      </c>
      <c r="DS44" s="67">
        <v>2400</v>
      </c>
      <c r="DT44" s="159">
        <f>ULB_Data[[#This Row],[SLP- obtained SS2021]]/ULB_Data[[#This Row],[SLP-max. marks SS2021]]</f>
        <v>0.46962083333333332</v>
      </c>
      <c r="DU44" s="159">
        <f>ULB_Data[[#This Row],[SLP- obtained SS2021]]/ULB_Data[[#This Row],[Total score (obtained) SS2021]]</f>
        <v>0.46660539596192929</v>
      </c>
      <c r="DV44" s="67">
        <v>1127.0899999999999</v>
      </c>
      <c r="DW44" s="66">
        <v>2400</v>
      </c>
      <c r="DX44" s="159">
        <f>ULB_Data[[#This Row],[SLP- obtained SS2022]]/ULB_Data[[#This Row],[SLP-max. marks SS2022]]</f>
        <v>0.46962083333333332</v>
      </c>
      <c r="DY44" s="159">
        <f>ULB_Data[[#This Row],[SLP- obtained SS2022]]/ULB_Data[[#This Row],[Total score (obtained) SS2022]]</f>
        <v>0.46660539596192929</v>
      </c>
      <c r="DZ44" s="67">
        <v>988.42</v>
      </c>
      <c r="EA44" s="67">
        <v>1800</v>
      </c>
      <c r="EB44" s="159">
        <f>ULB_Data[[#This Row],[CV- obtained SS2021]]/ULB_Data[[#This Row],[CV-max. marks SS2021]]</f>
        <v>0.54912222222222218</v>
      </c>
      <c r="EC44" s="159">
        <f>ULB_Data[[#This Row],[CV- obtained SS2021]]/ULB_Data[[#This Row],[Total score (obtained) SS2021]]</f>
        <v>0.40919722957056681</v>
      </c>
      <c r="ED44" s="67">
        <v>988.42</v>
      </c>
      <c r="EE44" s="66">
        <v>1800</v>
      </c>
      <c r="EF44" s="159">
        <f>ULB_Data[[#This Row],[CV- obtained SS2022]]/ULB_Data[[#This Row],[CV-max. marks SS2022]]</f>
        <v>0.54912222222222218</v>
      </c>
      <c r="EG44" s="159">
        <f>ULB_Data[[#This Row],[CV- obtained SS2022]]/ULB_Data[[#This Row],[Total score (obtained) SS2022]]</f>
        <v>0.40919722957056681</v>
      </c>
      <c r="EH44" s="67">
        <v>300</v>
      </c>
      <c r="EI44" s="67">
        <v>1800</v>
      </c>
      <c r="EJ44" s="159">
        <f>ULB_Data[[#This Row],[Cert.- obtained SS2021]]/ULB_Data[[#This Row],[Cert.-max. marks SS2021]]</f>
        <v>0.16666666666666666</v>
      </c>
      <c r="EK44" s="159">
        <f>ULB_Data[[#This Row],[Cert.- obtained SS2021]]/ULB_Data[[#This Row],[Total score (obtained) SS2021]]</f>
        <v>0.12419737446750374</v>
      </c>
      <c r="EL44" s="67">
        <v>300</v>
      </c>
      <c r="EM44" s="66">
        <v>1800</v>
      </c>
      <c r="EN44" s="159">
        <f>ULB_Data[[#This Row],[Cert.- obtained SS2022]]/ULB_Data[[#This Row],[Cert.-max. marks SS2022]]</f>
        <v>0.16666666666666666</v>
      </c>
      <c r="EO44" s="159">
        <f>ULB_Data[[#This Row],[Cert.- obtained SS2022]]/ULB_Data[[#This Row],[Total score (obtained) SS2022]]</f>
        <v>0.12419737446750374</v>
      </c>
      <c r="EP44" s="68">
        <v>2415.5100000000002</v>
      </c>
      <c r="EQ44" s="26">
        <v>6000</v>
      </c>
      <c r="ER44" s="66">
        <v>40.26</v>
      </c>
      <c r="ES44" s="68">
        <v>2415.5100000000002</v>
      </c>
      <c r="ET44" s="66">
        <v>6000</v>
      </c>
      <c r="EU44" s="128">
        <f>(ULB_Data[[#This Row],[Total score (obtained) SS2022]]/ULB_Data[[#This Row],[Total score (max) SS2022]])*100</f>
        <v>40.258500000000005</v>
      </c>
      <c r="EV44" s="26">
        <v>999.2</v>
      </c>
      <c r="EW44" s="26">
        <v>3000</v>
      </c>
      <c r="EX44" s="66">
        <v>33.31</v>
      </c>
      <c r="EY44" s="26">
        <v>1427.09</v>
      </c>
      <c r="EZ44" s="26">
        <v>4200</v>
      </c>
      <c r="FA44" s="100">
        <v>33.979999999999997</v>
      </c>
      <c r="FB44" s="26">
        <v>1427.09</v>
      </c>
      <c r="FC44" s="138">
        <v>4200</v>
      </c>
      <c r="FD44" s="140">
        <f>(ULB_Data[[#This Row],[SLP + Cert. (obtained) SS2022]]/ULB_Data[[#This Row],[SLP + Cert. (max.) SS2022]])*100</f>
        <v>33.978333333333332</v>
      </c>
    </row>
    <row r="45" spans="1:160" ht="15.75" thickBot="1">
      <c r="A45" s="104">
        <v>44</v>
      </c>
      <c r="B45" s="65" t="s">
        <v>203</v>
      </c>
      <c r="C45" s="65" t="s">
        <v>134</v>
      </c>
      <c r="D45" s="65" t="s">
        <v>93</v>
      </c>
      <c r="E45" s="26">
        <v>25791</v>
      </c>
      <c r="F45" s="28" t="s">
        <v>412</v>
      </c>
      <c r="G45" s="28">
        <v>2214</v>
      </c>
      <c r="H45" s="28">
        <v>2072</v>
      </c>
      <c r="I45" s="28">
        <v>2072</v>
      </c>
      <c r="J45" s="28">
        <v>3325</v>
      </c>
      <c r="K45" s="28">
        <v>3178</v>
      </c>
      <c r="L45" s="28">
        <v>3178</v>
      </c>
      <c r="M45" s="28">
        <v>3400</v>
      </c>
      <c r="N45" s="28">
        <v>3298.6</v>
      </c>
      <c r="O45" s="28">
        <v>3298.6</v>
      </c>
      <c r="P45" s="28">
        <v>4601.3999999999996</v>
      </c>
      <c r="Q45" s="28">
        <v>4601.3999999999996</v>
      </c>
      <c r="R45" s="118">
        <f>(ULB_Data[[#This Row],[Total score (obtained) SS2020]]-ULB_Data[[#This Row],[NA 2020]])/ULB_Data[[#This Row],[NA 2020]]</f>
        <v>0.52612917795844616</v>
      </c>
      <c r="S45" s="118">
        <f>(ULB_Data[[#This Row],[Total score (obtained) SS2021]]-ULB_Data[[#This Row],[NA 2021]])/ULB_Data[[#This Row],[NA 2021]]</f>
        <v>0.72702702702702704</v>
      </c>
      <c r="T45" s="118">
        <f>(ULB_Data[[#This Row],[Total score (obtained) SS2022]]-ULB_Data[[#This Row],[NA 2022]])/ULB_Data[[#This Row],[NA 2022]]</f>
        <v>0.72702702702702704</v>
      </c>
      <c r="U45" s="118">
        <f>(ULB_Data[[#This Row],[Total score (obtained) SS2020]]-ULB_Data[[#This Row],[SA 2020]])/ULB_Data[[#This Row],[SA 2020]]</f>
        <v>1.6195488721804485E-2</v>
      </c>
      <c r="V45" s="118">
        <f>(ULB_Data[[#This Row],[Total score (obtained) SS2021]]-ULB_Data[[#This Row],[SA 2021]])/ULB_Data[[#This Row],[SA 2021]]</f>
        <v>0.1259911894273128</v>
      </c>
      <c r="W45" s="118">
        <f>(ULB_Data[[#This Row],[Total score (obtained) SS2022]]-ULB_Data[[#This Row],[SA 2022]])/ULB_Data[[#This Row],[SA 2022]]</f>
        <v>0.1259911894273128</v>
      </c>
      <c r="X45" s="118">
        <f>(ULB_Data[[#This Row],[Total score (obtained) SS2020]]-ULB_Data[[#This Row],[SA Cat 2020]])/ULB_Data[[#This Row],[SA Cat 2020]]</f>
        <v>-6.2205882352941444E-3</v>
      </c>
      <c r="Y45" s="118">
        <f>(ULB_Data[[#This Row],[Total score (obtained) SS2021]]-ULB_Data[[#This Row],[SA Cat 2021]])/ULB_Data[[#This Row],[SA Cat 2021]]</f>
        <v>8.482386466986E-2</v>
      </c>
      <c r="Z45" s="118">
        <f>(ULB_Data[[#This Row],[Total score (obtained) SS2022]]-ULB_Data[[#This Row],[SA Cat 2022]])/ULB_Data[[#This Row],[SA Cat 2022]]</f>
        <v>8.482386466986E-2</v>
      </c>
      <c r="AA45" s="118">
        <f>(ULB_Data[[#This Row],[Total score (obtained) SS2021]]-ULB_Data[[#This Row],[SA Cat t.10 2021]])/ULB_Data[[#This Row],[SA Cat t.10 2021]]</f>
        <v>-0.22232364063111218</v>
      </c>
      <c r="AB45" s="118">
        <f>(ULB_Data[[#This Row],[Total score (obtained) SS2022]]-ULB_Data[[#This Row],[SA Cat t.10 2022]])/ULB_Data[[#This Row],[SA Cat t.10 2022]]</f>
        <v>-0.22232364063111218</v>
      </c>
      <c r="AC45" s="122">
        <v>306.24</v>
      </c>
      <c r="AD45" s="122">
        <v>913.6</v>
      </c>
      <c r="AE45" s="122">
        <v>915</v>
      </c>
      <c r="AF45" s="122">
        <v>706.64</v>
      </c>
      <c r="AG45" s="122">
        <v>1509.3</v>
      </c>
      <c r="AH45" s="122">
        <v>1509.3</v>
      </c>
      <c r="AI45" s="122">
        <v>737.03</v>
      </c>
      <c r="AJ45" s="122">
        <v>1543.8</v>
      </c>
      <c r="AK45" s="122">
        <v>1543.8</v>
      </c>
      <c r="AL45" s="122">
        <v>2033.9</v>
      </c>
      <c r="AM45" s="122">
        <v>2033.9</v>
      </c>
      <c r="AN45" s="118">
        <f>(ULB_Data[[#This Row],[SLP- obtained SS2020]]-ULB_Data[[#This Row],[SLP NA 2020]])/ULB_Data[[#This Row],[SLP NA 2020]]</f>
        <v>1.6503396029258097</v>
      </c>
      <c r="AO45" s="118">
        <f>(ULB_Data[[#This Row],[SLP- obtained SS2021]]-ULB_Data[[#This Row],[SLP NA 2021]])/ULB_Data[[#This Row],[SLP NA 2021]]</f>
        <v>0.94512915936952702</v>
      </c>
      <c r="AP45" s="118">
        <f>(ULB_Data[[#This Row],[SLP- obtained SS2022]]-ULB_Data[[#This Row],[SLP NA 2022]])/ULB_Data[[#This Row],[SLP NA 2022]]</f>
        <v>0.94215300546448078</v>
      </c>
      <c r="AQ45" s="118">
        <f>(ULB_Data[[#This Row],[SLP- obtained SS2020]]-ULB_Data[[#This Row],[SLP SA 2020]])/ULB_Data[[#This Row],[SLP SA 2020]]</f>
        <v>0.1485905128495415</v>
      </c>
      <c r="AR45" s="118">
        <f>(ULB_Data[[#This Row],[SLP- obtained SS2021]]-ULB_Data[[#This Row],[SLP SA 2021]])/ULB_Data[[#This Row],[SLP SA 2021]]</f>
        <v>0.17741337043662625</v>
      </c>
      <c r="AS45" s="118">
        <f>(ULB_Data[[#This Row],[SLP- obtained SS2022]]-ULB_Data[[#This Row],[SLP SA 2022]])/ULB_Data[[#This Row],[SLP SA 2022]]</f>
        <v>0.17741337043662625</v>
      </c>
      <c r="AT45" s="118">
        <f>(ULB_Data[[#This Row],[SLP- obtained SS2020]]-ULB_Data[[#This Row],[SLP SA cat 2020]])/ULB_Data[[#This Row],[SLP SA cat 2020]]</f>
        <v>0.10123061476466361</v>
      </c>
      <c r="AU45" s="118">
        <f>(ULB_Data[[#This Row],[SLP- obtained SS2021]]-ULB_Data[[#This Row],[SLP SA cat 2021]])/ULB_Data[[#This Row],[SLP SA cat 2021]]</f>
        <v>0.15110117890918512</v>
      </c>
      <c r="AV45" s="118">
        <f>(ULB_Data[[#This Row],[SLP- obtained SS2022]]-ULB_Data[[#This Row],[SLP SA cat 2022]])/ULB_Data[[#This Row],[SLP SA cat 2022]]</f>
        <v>0.15110117890918512</v>
      </c>
      <c r="AW45" s="118">
        <f>(ULB_Data[[#This Row],[SLP- obtained SS2021]]-ULB_Data[[#This Row],[SLP SA cat t.10 2021]])/ULB_Data[[#This Row],[SLP SA cat t.10 2021]]</f>
        <v>-0.12627464477112943</v>
      </c>
      <c r="AX45" s="118">
        <f>(ULB_Data[[#This Row],[SLP- obtained SS2022]]-ULB_Data[[#This Row],[SLP SA cat t.10 2022]])/ULB_Data[[#This Row],[SLP SA cat t.10 2022]]</f>
        <v>-0.12627464477112943</v>
      </c>
      <c r="AY45" s="122">
        <v>232.44</v>
      </c>
      <c r="AZ45" s="122">
        <v>298.10000000000002</v>
      </c>
      <c r="BA45" s="122">
        <v>295</v>
      </c>
      <c r="BB45" s="122">
        <v>421.09</v>
      </c>
      <c r="BC45" s="122">
        <v>522.70000000000005</v>
      </c>
      <c r="BD45" s="122">
        <v>525</v>
      </c>
      <c r="BE45" s="122">
        <v>433.64</v>
      </c>
      <c r="BF45" s="122">
        <v>570</v>
      </c>
      <c r="BG45" s="122">
        <v>570</v>
      </c>
      <c r="BH45" s="122">
        <v>1100</v>
      </c>
      <c r="BI45" s="122">
        <v>1100</v>
      </c>
      <c r="BJ45" s="118">
        <f>(ULB_Data[[#This Row],[Cert.- obtained SS2020]]-ULB_Data[[#This Row],[NA cert 2020]])/ULB_Data[[#This Row],[NA cert 2020]]</f>
        <v>0.29065565307176044</v>
      </c>
      <c r="BK45" s="118">
        <f>(ULB_Data[[#This Row],[Cert.- obtained SS2021]]-ULB_Data[[#This Row],[NA cert 2021]])/ULB_Data[[#This Row],[NA cert 2021]]</f>
        <v>0.67728950016772882</v>
      </c>
      <c r="BL45" s="118">
        <f>(ULB_Data[[#This Row],[Cert.- obtained SS2022]]-ULB_Data[[#This Row],[NA cert 2022]])/ULB_Data[[#This Row],[NA cert 2022]]</f>
        <v>0.69491525423728817</v>
      </c>
      <c r="BM45" s="118">
        <f>(ULB_Data[[#This Row],[Cert.- obtained SS2020]]-ULB_Data[[#This Row],[SA Cert 2020]])/ULB_Data[[#This Row],[SA Cert 2020]]</f>
        <v>-0.2875632287634472</v>
      </c>
      <c r="BN45" s="118">
        <f>(ULB_Data[[#This Row],[Cert.- obtained SS2021]]-ULB_Data[[#This Row],[SA cert 2021]])/ULB_Data[[#This Row],[SA cert 2021]]</f>
        <v>-4.3428352783623579E-2</v>
      </c>
      <c r="BO45" s="118">
        <f>(ULB_Data[[#This Row],[Cert.- obtained SS2022]]-ULB_Data[[#This Row],[SA cert 2022]])/ULB_Data[[#This Row],[SA cert 2022]]</f>
        <v>-4.7619047619047616E-2</v>
      </c>
      <c r="BP45" s="118">
        <f>(ULB_Data[[#This Row],[Cert.- obtained SS2020]]-ULB_Data[[#This Row],[SA cert cat 2020]])/ULB_Data[[#This Row],[SA cert cat 2020]]</f>
        <v>-0.30818190203855733</v>
      </c>
      <c r="BQ45" s="118">
        <f>(ULB_Data[[#This Row],[Cert.- obtained SS2021]]-ULB_Data[[#This Row],[SA cert cat 2021]])/ULB_Data[[#This Row],[SA cert cat 2021]]</f>
        <v>-0.12280701754385964</v>
      </c>
      <c r="BR45" s="118">
        <f>(ULB_Data[[#This Row],[Cert.- obtained SS2022]]-ULB_Data[[#This Row],[SA cert cat 2022]])/ULB_Data[[#This Row],[SA cert cat 2022]]</f>
        <v>-0.12280701754385964</v>
      </c>
      <c r="BS45" s="118">
        <f>(ULB_Data[[#This Row],[Cert.- obtained SS2021]]-ULB_Data[[#This Row],[SA cert cat t.10 2021]])/ULB_Data[[#This Row],[SA cert cat t.10 2021]]</f>
        <v>-0.54545454545454541</v>
      </c>
      <c r="BT45" s="118">
        <f>(ULB_Data[[#This Row],[Cert.- obtained SS2022]]-ULB_Data[[#This Row],[SA cert cat t.10 2022]])/ULB_Data[[#This Row],[SA cert cat t.10 2022]]</f>
        <v>-0.54545454545454541</v>
      </c>
      <c r="BU45" s="122">
        <v>855.72</v>
      </c>
      <c r="BV45" s="122">
        <v>860.25</v>
      </c>
      <c r="BW45" s="122">
        <v>865</v>
      </c>
      <c r="BX45" s="122">
        <v>1100</v>
      </c>
      <c r="BY45" s="122">
        <v>1147.0899999999999</v>
      </c>
      <c r="BZ45" s="122">
        <v>1150</v>
      </c>
      <c r="CA45" s="122">
        <v>1114.93</v>
      </c>
      <c r="CB45" s="122">
        <v>1184.79</v>
      </c>
      <c r="CC45" s="122">
        <v>1184.79</v>
      </c>
      <c r="CD45" s="122">
        <v>1531.86</v>
      </c>
      <c r="CE45" s="122">
        <v>1531.86</v>
      </c>
      <c r="CF45" s="118">
        <f>(ULB_Data[[#This Row],[CP- obtained SS2020]]-ULB_Data[[#This Row],[NA CV 2020]])/ULB_Data[[#This Row],[NA CV 2020]]</f>
        <v>0.51703828355069414</v>
      </c>
      <c r="CG45" s="118">
        <f>(ULB_Data[[#This Row],[CV- obtained SS2021]]-ULB_Data[[#This Row],[NA CV 2021]])/ULB_Data[[#This Row],[NA CV 2021]]</f>
        <v>0.51273467015402496</v>
      </c>
      <c r="CH45" s="118">
        <f>(ULB_Data[[#This Row],[CV- obtained SS2022]]-ULB_Data[[#This Row],[NA CV 2022]])/ULB_Data[[#This Row],[NA CV 2022]]</f>
        <v>0.5044277456647398</v>
      </c>
      <c r="CI45" s="118">
        <f>(ULB_Data[[#This Row],[CP- obtained SS2020]]-ULB_Data[[#This Row],[SA CV 2020]])/ULB_Data[[#This Row],[SA CV 2020]]</f>
        <v>0.18014545454545461</v>
      </c>
      <c r="CJ45" s="118">
        <f>(ULB_Data[[#This Row],[CV- obtained SS2021]]-ULB_Data[[#This Row],[SA CV 2021]])/ULB_Data[[#This Row],[SA CV 2021]]</f>
        <v>0.13446198641780507</v>
      </c>
      <c r="CK45" s="118">
        <f>(ULB_Data[[#This Row],[CV- obtained SS2022]]-ULB_Data[[#This Row],[SA CV 2022]])/ULB_Data[[#This Row],[SA CV 2022]]</f>
        <v>0.13159130434782601</v>
      </c>
      <c r="CL45" s="118">
        <f>(ULB_Data[[#This Row],[CP- obtained SS2020]]-ULB_Data[[#This Row],[SA CV  cat 2020]])/ULB_Data[[#This Row],[SA CV  cat 2020]]</f>
        <v>0.16434215600979435</v>
      </c>
      <c r="CM45" s="118">
        <f>(ULB_Data[[#This Row],[CV- obtained SS2021]]-ULB_Data[[#This Row],[SA CV cat 2021]])/ULB_Data[[#This Row],[SA CV cat 2021]]</f>
        <v>9.8363423053874494E-2</v>
      </c>
      <c r="CN45" s="118">
        <f>(ULB_Data[[#This Row],[CV- obtained SS2022]]-ULB_Data[[#This Row],[SA CV cat 2022]])/ULB_Data[[#This Row],[SA CV cat 2022]]</f>
        <v>9.8363423053874494E-2</v>
      </c>
      <c r="CO45" s="118">
        <f>(ULB_Data[[#This Row],[CV- obtained SS2021]]-ULB_Data[[#This Row],[SA CV cat t.10 2021]])/ULB_Data[[#This Row],[SA CV cat t.10 2021]]</f>
        <v>-0.15049025367853458</v>
      </c>
      <c r="CP45" s="118">
        <f>(ULB_Data[[#This Row],[CV- obtained SS2022]]-ULB_Data[[#This Row],[SA CV cat t.10 2022]])/ULB_Data[[#This Row],[SA CV cat t.10 2022]]</f>
        <v>-0.15049025367853458</v>
      </c>
      <c r="CQ45" s="60">
        <v>63</v>
      </c>
      <c r="CR45" s="60">
        <v>47</v>
      </c>
      <c r="CS45" s="28">
        <v>48</v>
      </c>
      <c r="CT45" s="27">
        <v>42</v>
      </c>
      <c r="CU45" s="28">
        <v>48</v>
      </c>
      <c r="CV45" s="27">
        <v>42</v>
      </c>
      <c r="CW45" s="28" t="s">
        <v>414</v>
      </c>
      <c r="CX45" s="27" t="s">
        <v>414</v>
      </c>
      <c r="CY45" s="27" t="s">
        <v>414</v>
      </c>
      <c r="CZ45" s="28" t="s">
        <v>405</v>
      </c>
      <c r="DA45" s="28" t="s">
        <v>408</v>
      </c>
      <c r="DB45" s="28" t="s">
        <v>408</v>
      </c>
      <c r="DC45" s="22">
        <v>811.64</v>
      </c>
      <c r="DD45" s="22">
        <v>1500</v>
      </c>
      <c r="DE45" s="66">
        <v>54.11</v>
      </c>
      <c r="DF45" s="22">
        <v>300</v>
      </c>
      <c r="DG45" s="22">
        <v>1500</v>
      </c>
      <c r="DH45" s="66">
        <v>20</v>
      </c>
      <c r="DI45" s="22">
        <v>969.05</v>
      </c>
      <c r="DJ45" s="22">
        <v>1500</v>
      </c>
      <c r="DK45" s="66">
        <v>64.599999999999994</v>
      </c>
      <c r="DL45" s="22">
        <v>1298.1600000000001</v>
      </c>
      <c r="DM45" s="22">
        <v>1500</v>
      </c>
      <c r="DN45" s="66">
        <v>86.54</v>
      </c>
      <c r="DO45" s="22">
        <v>3378.85</v>
      </c>
      <c r="DP45" s="22">
        <v>6000</v>
      </c>
      <c r="DQ45" s="66">
        <v>56.31</v>
      </c>
      <c r="DR45" s="67">
        <v>1777.07</v>
      </c>
      <c r="DS45" s="67">
        <v>2400</v>
      </c>
      <c r="DT45" s="159">
        <f>ULB_Data[[#This Row],[SLP- obtained SS2021]]/ULB_Data[[#This Row],[SLP-max. marks SS2021]]</f>
        <v>0.74044583333333336</v>
      </c>
      <c r="DU45" s="159">
        <f>ULB_Data[[#This Row],[SLP- obtained SS2021]]/ULB_Data[[#This Row],[Total score (obtained) SS2021]]</f>
        <v>0.49661021685669571</v>
      </c>
      <c r="DV45" s="67">
        <v>1777.07</v>
      </c>
      <c r="DW45" s="66">
        <v>2400</v>
      </c>
      <c r="DX45" s="159">
        <f>ULB_Data[[#This Row],[SLP- obtained SS2022]]/ULB_Data[[#This Row],[SLP-max. marks SS2022]]</f>
        <v>0.74044583333333336</v>
      </c>
      <c r="DY45" s="159">
        <f>ULB_Data[[#This Row],[SLP- obtained SS2022]]/ULB_Data[[#This Row],[Total score (obtained) SS2022]]</f>
        <v>0.49661021685669571</v>
      </c>
      <c r="DZ45" s="67">
        <v>1301.33</v>
      </c>
      <c r="EA45" s="67">
        <v>1800</v>
      </c>
      <c r="EB45" s="159">
        <f>ULB_Data[[#This Row],[CV- obtained SS2021]]/ULB_Data[[#This Row],[CV-max. marks SS2021]]</f>
        <v>0.72296111111111105</v>
      </c>
      <c r="EC45" s="159">
        <f>ULB_Data[[#This Row],[CV- obtained SS2021]]/ULB_Data[[#This Row],[Total score (obtained) SS2021]]</f>
        <v>0.36366253073999549</v>
      </c>
      <c r="ED45" s="67">
        <v>1301.33</v>
      </c>
      <c r="EE45" s="66">
        <v>1800</v>
      </c>
      <c r="EF45" s="159">
        <f>ULB_Data[[#This Row],[CV- obtained SS2022]]/ULB_Data[[#This Row],[CV-max. marks SS2022]]</f>
        <v>0.72296111111111105</v>
      </c>
      <c r="EG45" s="159">
        <f>ULB_Data[[#This Row],[CV- obtained SS2022]]/ULB_Data[[#This Row],[Total score (obtained) SS2022]]</f>
        <v>0.36366253073999549</v>
      </c>
      <c r="EH45" s="67">
        <v>500</v>
      </c>
      <c r="EI45" s="67">
        <v>1800</v>
      </c>
      <c r="EJ45" s="159">
        <f>ULB_Data[[#This Row],[Cert.- obtained SS2021]]/ULB_Data[[#This Row],[Cert.-max. marks SS2021]]</f>
        <v>0.27777777777777779</v>
      </c>
      <c r="EK45" s="159">
        <f>ULB_Data[[#This Row],[Cert.- obtained SS2021]]/ULB_Data[[#This Row],[Total score (obtained) SS2021]]</f>
        <v>0.13972725240330874</v>
      </c>
      <c r="EL45" s="67">
        <v>500</v>
      </c>
      <c r="EM45" s="66">
        <v>1800</v>
      </c>
      <c r="EN45" s="159">
        <f>ULB_Data[[#This Row],[Cert.- obtained SS2022]]/ULB_Data[[#This Row],[Cert.-max. marks SS2022]]</f>
        <v>0.27777777777777779</v>
      </c>
      <c r="EO45" s="159">
        <f>ULB_Data[[#This Row],[Cert.- obtained SS2022]]/ULB_Data[[#This Row],[Total score (obtained) SS2022]]</f>
        <v>0.13972725240330874</v>
      </c>
      <c r="EP45" s="68">
        <v>3578.4</v>
      </c>
      <c r="EQ45" s="26">
        <v>6000</v>
      </c>
      <c r="ER45" s="66">
        <v>59.64</v>
      </c>
      <c r="ES45" s="68">
        <v>3578.4</v>
      </c>
      <c r="ET45" s="66">
        <v>6000</v>
      </c>
      <c r="EU45" s="128">
        <f>(ULB_Data[[#This Row],[Total score (obtained) SS2022]]/ULB_Data[[#This Row],[Total score (max) SS2022]])*100</f>
        <v>59.64</v>
      </c>
      <c r="EV45" s="26">
        <v>1111.6400000000001</v>
      </c>
      <c r="EW45" s="26">
        <v>3000</v>
      </c>
      <c r="EX45" s="66">
        <v>37.049999999999997</v>
      </c>
      <c r="EY45" s="26">
        <v>2277.0700000000002</v>
      </c>
      <c r="EZ45" s="26">
        <v>4200</v>
      </c>
      <c r="FA45" s="100">
        <v>54.22</v>
      </c>
      <c r="FB45" s="26">
        <v>2277.0700000000002</v>
      </c>
      <c r="FC45" s="138">
        <v>4200</v>
      </c>
      <c r="FD45" s="140">
        <f>(ULB_Data[[#This Row],[SLP + Cert. (obtained) SS2022]]/ULB_Data[[#This Row],[SLP + Cert. (max.) SS2022]])*100</f>
        <v>54.21595238095238</v>
      </c>
    </row>
    <row r="46" spans="1:160" ht="15.75" thickBot="1">
      <c r="A46" s="104">
        <v>45</v>
      </c>
      <c r="B46" s="78" t="s">
        <v>396</v>
      </c>
      <c r="C46" s="65" t="s">
        <v>134</v>
      </c>
      <c r="D46" s="65" t="s">
        <v>93</v>
      </c>
      <c r="E46" s="26">
        <v>17267</v>
      </c>
      <c r="F46" s="28" t="s">
        <v>411</v>
      </c>
      <c r="G46" s="28">
        <v>2214</v>
      </c>
      <c r="H46" s="28">
        <v>2072</v>
      </c>
      <c r="I46" s="28">
        <v>2072</v>
      </c>
      <c r="J46" s="28">
        <v>3325</v>
      </c>
      <c r="K46" s="28">
        <v>3178</v>
      </c>
      <c r="L46" s="28">
        <v>3178</v>
      </c>
      <c r="M46" s="28">
        <v>3070.1</v>
      </c>
      <c r="N46" s="28">
        <v>2928.3</v>
      </c>
      <c r="O46" s="28">
        <v>2928.3</v>
      </c>
      <c r="P46" s="28">
        <v>4349.2</v>
      </c>
      <c r="Q46" s="28">
        <v>4349.2</v>
      </c>
      <c r="R46" s="118">
        <f>(ULB_Data[[#This Row],[Total score (obtained) SS2020]]-ULB_Data[[#This Row],[NA 2020]])/ULB_Data[[#This Row],[NA 2020]]</f>
        <v>-1</v>
      </c>
      <c r="S46" s="118">
        <f>(ULB_Data[[#This Row],[Total score (obtained) SS2021]]-ULB_Data[[#This Row],[NA 2021]])/ULB_Data[[#This Row],[NA 2021]]</f>
        <v>-1</v>
      </c>
      <c r="T46" s="118">
        <f>(ULB_Data[[#This Row],[Total score (obtained) SS2022]]-ULB_Data[[#This Row],[NA 2022]])/ULB_Data[[#This Row],[NA 2022]]</f>
        <v>-1</v>
      </c>
      <c r="U46" s="118">
        <f>(ULB_Data[[#This Row],[Total score (obtained) SS2020]]-ULB_Data[[#This Row],[SA 2020]])/ULB_Data[[#This Row],[SA 2020]]</f>
        <v>-1</v>
      </c>
      <c r="V46" s="118">
        <f>(ULB_Data[[#This Row],[Total score (obtained) SS2021]]-ULB_Data[[#This Row],[SA 2021]])/ULB_Data[[#This Row],[SA 2021]]</f>
        <v>-1</v>
      </c>
      <c r="W46" s="118">
        <f>(ULB_Data[[#This Row],[Total score (obtained) SS2022]]-ULB_Data[[#This Row],[SA 2022]])/ULB_Data[[#This Row],[SA 2022]]</f>
        <v>-1</v>
      </c>
      <c r="X46" s="118">
        <f>(ULB_Data[[#This Row],[Total score (obtained) SS2020]]-ULB_Data[[#This Row],[SA Cat 2020]])/ULB_Data[[#This Row],[SA Cat 2020]]</f>
        <v>-1</v>
      </c>
      <c r="Y46" s="118">
        <f>(ULB_Data[[#This Row],[Total score (obtained) SS2021]]-ULB_Data[[#This Row],[SA Cat 2021]])/ULB_Data[[#This Row],[SA Cat 2021]]</f>
        <v>-1</v>
      </c>
      <c r="Z46" s="118">
        <f>(ULB_Data[[#This Row],[Total score (obtained) SS2022]]-ULB_Data[[#This Row],[SA Cat 2022]])/ULB_Data[[#This Row],[SA Cat 2022]]</f>
        <v>-1</v>
      </c>
      <c r="AA46" s="118">
        <f>(ULB_Data[[#This Row],[Total score (obtained) SS2021]]-ULB_Data[[#This Row],[SA Cat t.10 2021]])/ULB_Data[[#This Row],[SA Cat t.10 2021]]</f>
        <v>-1</v>
      </c>
      <c r="AB46" s="118">
        <f>(ULB_Data[[#This Row],[Total score (obtained) SS2022]]-ULB_Data[[#This Row],[SA Cat t.10 2022]])/ULB_Data[[#This Row],[SA Cat t.10 2022]]</f>
        <v>-1</v>
      </c>
      <c r="AC46" s="122">
        <v>306.24</v>
      </c>
      <c r="AD46" s="122">
        <v>913.6</v>
      </c>
      <c r="AE46" s="122">
        <v>915</v>
      </c>
      <c r="AF46" s="122">
        <v>706.64</v>
      </c>
      <c r="AG46" s="122">
        <v>1509.3</v>
      </c>
      <c r="AH46" s="122">
        <v>1509.3</v>
      </c>
      <c r="AI46" s="122">
        <v>593.21</v>
      </c>
      <c r="AJ46" s="122">
        <v>1412.08</v>
      </c>
      <c r="AK46" s="122">
        <v>1412.08</v>
      </c>
      <c r="AL46" s="122">
        <v>1984.11</v>
      </c>
      <c r="AM46" s="122">
        <v>1984.11</v>
      </c>
      <c r="AN46" s="118">
        <f>(ULB_Data[[#This Row],[SLP- obtained SS2020]]-ULB_Data[[#This Row],[SLP NA 2020]])/ULB_Data[[#This Row],[SLP NA 2020]]</f>
        <v>-1</v>
      </c>
      <c r="AO46" s="118">
        <f>(ULB_Data[[#This Row],[SLP- obtained SS2021]]-ULB_Data[[#This Row],[SLP NA 2021]])/ULB_Data[[#This Row],[SLP NA 2021]]</f>
        <v>-1</v>
      </c>
      <c r="AP46" s="118">
        <f>(ULB_Data[[#This Row],[SLP- obtained SS2022]]-ULB_Data[[#This Row],[SLP NA 2022]])/ULB_Data[[#This Row],[SLP NA 2022]]</f>
        <v>-1</v>
      </c>
      <c r="AQ46" s="118">
        <f>(ULB_Data[[#This Row],[SLP- obtained SS2020]]-ULB_Data[[#This Row],[SLP SA 2020]])/ULB_Data[[#This Row],[SLP SA 2020]]</f>
        <v>-1</v>
      </c>
      <c r="AR46" s="118">
        <f>(ULB_Data[[#This Row],[SLP- obtained SS2021]]-ULB_Data[[#This Row],[SLP SA 2021]])/ULB_Data[[#This Row],[SLP SA 2021]]</f>
        <v>-1</v>
      </c>
      <c r="AS46" s="118">
        <f>(ULB_Data[[#This Row],[SLP- obtained SS2022]]-ULB_Data[[#This Row],[SLP SA 2022]])/ULB_Data[[#This Row],[SLP SA 2022]]</f>
        <v>-1</v>
      </c>
      <c r="AT46" s="118">
        <f>(ULB_Data[[#This Row],[SLP- obtained SS2020]]-ULB_Data[[#This Row],[SLP SA cat 2020]])/ULB_Data[[#This Row],[SLP SA cat 2020]]</f>
        <v>-1</v>
      </c>
      <c r="AU46" s="118">
        <f>(ULB_Data[[#This Row],[SLP- obtained SS2021]]-ULB_Data[[#This Row],[SLP SA cat 2021]])/ULB_Data[[#This Row],[SLP SA cat 2021]]</f>
        <v>-1</v>
      </c>
      <c r="AV46" s="118">
        <f>(ULB_Data[[#This Row],[SLP- obtained SS2022]]-ULB_Data[[#This Row],[SLP SA cat 2022]])/ULB_Data[[#This Row],[SLP SA cat 2022]]</f>
        <v>-1</v>
      </c>
      <c r="AW46" s="118">
        <f>(ULB_Data[[#This Row],[SLP- obtained SS2021]]-ULB_Data[[#This Row],[SLP SA cat t.10 2021]])/ULB_Data[[#This Row],[SLP SA cat t.10 2021]]</f>
        <v>-1</v>
      </c>
      <c r="AX46" s="118">
        <f>(ULB_Data[[#This Row],[SLP- obtained SS2022]]-ULB_Data[[#This Row],[SLP SA cat t.10 2022]])/ULB_Data[[#This Row],[SLP SA cat t.10 2022]]</f>
        <v>-1</v>
      </c>
      <c r="AY46" s="122">
        <v>232.44</v>
      </c>
      <c r="AZ46" s="122">
        <v>298.10000000000002</v>
      </c>
      <c r="BA46" s="122">
        <v>295</v>
      </c>
      <c r="BB46" s="122">
        <v>421.09</v>
      </c>
      <c r="BC46" s="122">
        <v>522.70000000000005</v>
      </c>
      <c r="BD46" s="122">
        <v>525</v>
      </c>
      <c r="BE46" s="122">
        <v>365.77</v>
      </c>
      <c r="BF46" s="122">
        <v>453.88</v>
      </c>
      <c r="BG46" s="122">
        <v>453.88</v>
      </c>
      <c r="BH46" s="122">
        <v>1100</v>
      </c>
      <c r="BI46" s="122">
        <v>1100</v>
      </c>
      <c r="BJ46" s="118">
        <f>(ULB_Data[[#This Row],[Cert.- obtained SS2020]]-ULB_Data[[#This Row],[NA cert 2020]])/ULB_Data[[#This Row],[NA cert 2020]]</f>
        <v>-1</v>
      </c>
      <c r="BK46" s="118">
        <f>(ULB_Data[[#This Row],[Cert.- obtained SS2021]]-ULB_Data[[#This Row],[NA cert 2021]])/ULB_Data[[#This Row],[NA cert 2021]]</f>
        <v>-1</v>
      </c>
      <c r="BL46" s="118">
        <f>(ULB_Data[[#This Row],[Cert.- obtained SS2022]]-ULB_Data[[#This Row],[NA cert 2022]])/ULB_Data[[#This Row],[NA cert 2022]]</f>
        <v>-1</v>
      </c>
      <c r="BM46" s="118">
        <f>(ULB_Data[[#This Row],[Cert.- obtained SS2020]]-ULB_Data[[#This Row],[SA Cert 2020]])/ULB_Data[[#This Row],[SA Cert 2020]]</f>
        <v>-1</v>
      </c>
      <c r="BN46" s="118">
        <f>(ULB_Data[[#This Row],[Cert.- obtained SS2021]]-ULB_Data[[#This Row],[SA cert 2021]])/ULB_Data[[#This Row],[SA cert 2021]]</f>
        <v>-1</v>
      </c>
      <c r="BO46" s="118">
        <f>(ULB_Data[[#This Row],[Cert.- obtained SS2022]]-ULB_Data[[#This Row],[SA cert 2022]])/ULB_Data[[#This Row],[SA cert 2022]]</f>
        <v>-1</v>
      </c>
      <c r="BP46" s="118">
        <f>(ULB_Data[[#This Row],[Cert.- obtained SS2020]]-ULB_Data[[#This Row],[SA cert cat 2020]])/ULB_Data[[#This Row],[SA cert cat 2020]]</f>
        <v>-1</v>
      </c>
      <c r="BQ46" s="118">
        <f>(ULB_Data[[#This Row],[Cert.- obtained SS2021]]-ULB_Data[[#This Row],[SA cert cat 2021]])/ULB_Data[[#This Row],[SA cert cat 2021]]</f>
        <v>-1</v>
      </c>
      <c r="BR46" s="118">
        <f>(ULB_Data[[#This Row],[Cert.- obtained SS2022]]-ULB_Data[[#This Row],[SA cert cat 2022]])/ULB_Data[[#This Row],[SA cert cat 2022]]</f>
        <v>-1</v>
      </c>
      <c r="BS46" s="118">
        <f>(ULB_Data[[#This Row],[Cert.- obtained SS2021]]-ULB_Data[[#This Row],[SA cert cat t.10 2021]])/ULB_Data[[#This Row],[SA cert cat t.10 2021]]</f>
        <v>-1</v>
      </c>
      <c r="BT46" s="118">
        <f>(ULB_Data[[#This Row],[Cert.- obtained SS2022]]-ULB_Data[[#This Row],[SA cert cat t.10 2022]])/ULB_Data[[#This Row],[SA cert cat t.10 2022]]</f>
        <v>-1</v>
      </c>
      <c r="BU46" s="122">
        <v>855.72</v>
      </c>
      <c r="BV46" s="122">
        <v>860.25</v>
      </c>
      <c r="BW46" s="122">
        <v>865</v>
      </c>
      <c r="BX46" s="122">
        <v>1100</v>
      </c>
      <c r="BY46" s="122">
        <v>1147.0899999999999</v>
      </c>
      <c r="BZ46" s="122">
        <v>1150</v>
      </c>
      <c r="CA46" s="122">
        <v>1056.55</v>
      </c>
      <c r="CB46" s="122">
        <v>1062.31</v>
      </c>
      <c r="CC46" s="122">
        <v>1062.31</v>
      </c>
      <c r="CD46" s="122">
        <v>1484.95</v>
      </c>
      <c r="CE46" s="122">
        <v>1484.95</v>
      </c>
      <c r="CF46" s="118">
        <f>(ULB_Data[[#This Row],[CP- obtained SS2020]]-ULB_Data[[#This Row],[NA CV 2020]])/ULB_Data[[#This Row],[NA CV 2020]]</f>
        <v>-1</v>
      </c>
      <c r="CG46" s="118">
        <f>(ULB_Data[[#This Row],[CV- obtained SS2021]]-ULB_Data[[#This Row],[NA CV 2021]])/ULB_Data[[#This Row],[NA CV 2021]]</f>
        <v>-1</v>
      </c>
      <c r="CH46" s="118">
        <f>(ULB_Data[[#This Row],[CV- obtained SS2022]]-ULB_Data[[#This Row],[NA CV 2022]])/ULB_Data[[#This Row],[NA CV 2022]]</f>
        <v>-1</v>
      </c>
      <c r="CI46" s="118">
        <f>(ULB_Data[[#This Row],[CP- obtained SS2020]]-ULB_Data[[#This Row],[SA CV 2020]])/ULB_Data[[#This Row],[SA CV 2020]]</f>
        <v>-1</v>
      </c>
      <c r="CJ46" s="118">
        <f>(ULB_Data[[#This Row],[CV- obtained SS2021]]-ULB_Data[[#This Row],[SA CV 2021]])/ULB_Data[[#This Row],[SA CV 2021]]</f>
        <v>-1</v>
      </c>
      <c r="CK46" s="118">
        <f>(ULB_Data[[#This Row],[CV- obtained SS2022]]-ULB_Data[[#This Row],[SA CV 2022]])/ULB_Data[[#This Row],[SA CV 2022]]</f>
        <v>-1</v>
      </c>
      <c r="CL46" s="118">
        <f>(ULB_Data[[#This Row],[CP- obtained SS2020]]-ULB_Data[[#This Row],[SA CV  cat 2020]])/ULB_Data[[#This Row],[SA CV  cat 2020]]</f>
        <v>-1</v>
      </c>
      <c r="CM46" s="118">
        <f>(ULB_Data[[#This Row],[CV- obtained SS2021]]-ULB_Data[[#This Row],[SA CV cat 2021]])/ULB_Data[[#This Row],[SA CV cat 2021]]</f>
        <v>-1</v>
      </c>
      <c r="CN46" s="118">
        <f>(ULB_Data[[#This Row],[CV- obtained SS2022]]-ULB_Data[[#This Row],[SA CV cat 2022]])/ULB_Data[[#This Row],[SA CV cat 2022]]</f>
        <v>-1</v>
      </c>
      <c r="CO46" s="118">
        <f>(ULB_Data[[#This Row],[CV- obtained SS2021]]-ULB_Data[[#This Row],[SA CV cat t.10 2021]])/ULB_Data[[#This Row],[SA CV cat t.10 2021]]</f>
        <v>-1</v>
      </c>
      <c r="CP46" s="118">
        <f>(ULB_Data[[#This Row],[CV- obtained SS2022]]-ULB_Data[[#This Row],[SA CV cat t.10 2022]])/ULB_Data[[#This Row],[SA CV cat t.10 2022]]</f>
        <v>-1</v>
      </c>
      <c r="CQ46" s="60" t="s">
        <v>432</v>
      </c>
      <c r="CR46" s="60" t="s">
        <v>432</v>
      </c>
      <c r="CS46" s="77"/>
      <c r="CT46" s="77"/>
      <c r="CU46" s="77"/>
      <c r="CV46" s="77"/>
      <c r="CW46" s="28" t="s">
        <v>414</v>
      </c>
      <c r="CX46" s="77"/>
      <c r="CY46" s="77"/>
      <c r="CZ46" s="28" t="s">
        <v>415</v>
      </c>
      <c r="DA46" s="77"/>
      <c r="DB46" s="77"/>
      <c r="DC46" s="29"/>
      <c r="DD46" s="22">
        <v>1500</v>
      </c>
      <c r="DE46" s="66">
        <v>0</v>
      </c>
      <c r="DF46" s="29"/>
      <c r="DG46" s="22">
        <v>1500</v>
      </c>
      <c r="DH46" s="66">
        <v>0</v>
      </c>
      <c r="DI46" s="29"/>
      <c r="DJ46" s="22">
        <v>1500</v>
      </c>
      <c r="DK46" s="66">
        <v>0</v>
      </c>
      <c r="DL46" s="29"/>
      <c r="DM46" s="22">
        <v>1500</v>
      </c>
      <c r="DN46" s="66">
        <v>0</v>
      </c>
      <c r="DO46" s="21"/>
      <c r="DP46" s="22">
        <v>6000</v>
      </c>
      <c r="DQ46" s="66">
        <v>0</v>
      </c>
      <c r="DR46" s="29"/>
      <c r="DS46" s="67">
        <v>2400</v>
      </c>
      <c r="DT46" s="159">
        <f>ULB_Data[[#This Row],[SLP- obtained SS2021]]/ULB_Data[[#This Row],[SLP-max. marks SS2021]]</f>
        <v>0</v>
      </c>
      <c r="DU46" s="159" t="e">
        <f>ULB_Data[[#This Row],[SLP- obtained SS2021]]/ULB_Data[[#This Row],[Total score (obtained) SS2021]]</f>
        <v>#DIV/0!</v>
      </c>
      <c r="DV46" s="29"/>
      <c r="DW46" s="66">
        <v>2400</v>
      </c>
      <c r="DX46" s="159">
        <f>ULB_Data[[#This Row],[SLP- obtained SS2022]]/ULB_Data[[#This Row],[SLP-max. marks SS2022]]</f>
        <v>0</v>
      </c>
      <c r="DY46" s="159" t="e">
        <f>ULB_Data[[#This Row],[SLP- obtained SS2022]]/ULB_Data[[#This Row],[Total score (obtained) SS2022]]</f>
        <v>#DIV/0!</v>
      </c>
      <c r="DZ46" s="21"/>
      <c r="EA46" s="67">
        <v>1800</v>
      </c>
      <c r="EB46" s="159">
        <f>ULB_Data[[#This Row],[CV- obtained SS2021]]/ULB_Data[[#This Row],[CV-max. marks SS2021]]</f>
        <v>0</v>
      </c>
      <c r="EC46" s="159" t="e">
        <f>ULB_Data[[#This Row],[CV- obtained SS2021]]/ULB_Data[[#This Row],[Total score (obtained) SS2021]]</f>
        <v>#DIV/0!</v>
      </c>
      <c r="ED46" s="21"/>
      <c r="EE46" s="66">
        <v>1800</v>
      </c>
      <c r="EF46" s="159">
        <f>ULB_Data[[#This Row],[CV- obtained SS2022]]/ULB_Data[[#This Row],[CV-max. marks SS2022]]</f>
        <v>0</v>
      </c>
      <c r="EG46" s="159" t="e">
        <f>ULB_Data[[#This Row],[CV- obtained SS2022]]/ULB_Data[[#This Row],[Total score (obtained) SS2022]]</f>
        <v>#DIV/0!</v>
      </c>
      <c r="EH46" s="21"/>
      <c r="EI46" s="67">
        <v>1800</v>
      </c>
      <c r="EJ46" s="159">
        <f>ULB_Data[[#This Row],[Cert.- obtained SS2021]]/ULB_Data[[#This Row],[Cert.-max. marks SS2021]]</f>
        <v>0</v>
      </c>
      <c r="EK46" s="159" t="e">
        <f>ULB_Data[[#This Row],[Cert.- obtained SS2021]]/ULB_Data[[#This Row],[Total score (obtained) SS2021]]</f>
        <v>#DIV/0!</v>
      </c>
      <c r="EL46" s="21"/>
      <c r="EM46" s="66">
        <v>1800</v>
      </c>
      <c r="EN46" s="159">
        <f>ULB_Data[[#This Row],[Cert.- obtained SS2022]]/ULB_Data[[#This Row],[Cert.-max. marks SS2022]]</f>
        <v>0</v>
      </c>
      <c r="EO46" s="159" t="e">
        <f>ULB_Data[[#This Row],[Cert.- obtained SS2022]]/ULB_Data[[#This Row],[Total score (obtained) SS2022]]</f>
        <v>#DIV/0!</v>
      </c>
      <c r="EP46" s="21"/>
      <c r="EQ46" s="26">
        <v>6000</v>
      </c>
      <c r="ER46" s="66">
        <v>0</v>
      </c>
      <c r="ES46" s="21"/>
      <c r="ET46" s="66">
        <v>6000</v>
      </c>
      <c r="EU46" s="128">
        <f>(ULB_Data[[#This Row],[Total score (obtained) SS2022]]/ULB_Data[[#This Row],[Total score (max) SS2022]])*100</f>
        <v>0</v>
      </c>
      <c r="EV46" s="26">
        <v>0</v>
      </c>
      <c r="EW46" s="26">
        <v>3000</v>
      </c>
      <c r="EX46" s="66">
        <v>0</v>
      </c>
      <c r="EY46" s="26">
        <v>0</v>
      </c>
      <c r="EZ46" s="26">
        <v>4200</v>
      </c>
      <c r="FA46" s="100">
        <v>0</v>
      </c>
      <c r="FB46" s="26">
        <v>0</v>
      </c>
      <c r="FC46" s="138">
        <v>4200</v>
      </c>
      <c r="FD46" s="140">
        <f>(ULB_Data[[#This Row],[SLP + Cert. (obtained) SS2022]]/ULB_Data[[#This Row],[SLP + Cert. (max.) SS2022]])*100</f>
        <v>0</v>
      </c>
    </row>
    <row r="47" spans="1:160" ht="15.75" thickBot="1">
      <c r="A47" s="104">
        <v>46</v>
      </c>
      <c r="B47" s="65" t="s">
        <v>278</v>
      </c>
      <c r="C47" s="65" t="s">
        <v>134</v>
      </c>
      <c r="D47" s="65" t="s">
        <v>93</v>
      </c>
      <c r="E47" s="26">
        <v>44767</v>
      </c>
      <c r="F47" s="28" t="s">
        <v>412</v>
      </c>
      <c r="G47" s="28">
        <v>2214</v>
      </c>
      <c r="H47" s="28">
        <v>2072</v>
      </c>
      <c r="I47" s="28">
        <v>2072</v>
      </c>
      <c r="J47" s="28">
        <v>3325</v>
      </c>
      <c r="K47" s="28">
        <v>3178</v>
      </c>
      <c r="L47" s="28">
        <v>3178</v>
      </c>
      <c r="M47" s="28">
        <v>3400</v>
      </c>
      <c r="N47" s="28">
        <v>3298.6</v>
      </c>
      <c r="O47" s="28">
        <v>3298.6</v>
      </c>
      <c r="P47" s="28">
        <v>4601.3999999999996</v>
      </c>
      <c r="Q47" s="28">
        <v>4601.3999999999996</v>
      </c>
      <c r="R47" s="118">
        <f>(ULB_Data[[#This Row],[Total score (obtained) SS2020]]-ULB_Data[[#This Row],[NA 2020]])/ULB_Data[[#This Row],[NA 2020]]</f>
        <v>0.32918699186991879</v>
      </c>
      <c r="S47" s="118">
        <f>(ULB_Data[[#This Row],[Total score (obtained) SS2021]]-ULB_Data[[#This Row],[NA 2021]])/ULB_Data[[#This Row],[NA 2021]]</f>
        <v>0.42623069498069505</v>
      </c>
      <c r="T47" s="118">
        <f>(ULB_Data[[#This Row],[Total score (obtained) SS2022]]-ULB_Data[[#This Row],[NA 2022]])/ULB_Data[[#This Row],[NA 2022]]</f>
        <v>0.42623069498069505</v>
      </c>
      <c r="U47" s="118">
        <f>(ULB_Data[[#This Row],[Total score (obtained) SS2020]]-ULB_Data[[#This Row],[SA 2020]])/ULB_Data[[#This Row],[SA 2020]]</f>
        <v>-0.11494135338345859</v>
      </c>
      <c r="V47" s="118">
        <f>(ULB_Data[[#This Row],[Total score (obtained) SS2021]]-ULB_Data[[#This Row],[SA 2021]])/ULB_Data[[#This Row],[SA 2021]]</f>
        <v>-7.0122718691000605E-2</v>
      </c>
      <c r="W47" s="118">
        <f>(ULB_Data[[#This Row],[Total score (obtained) SS2022]]-ULB_Data[[#This Row],[SA 2022]])/ULB_Data[[#This Row],[SA 2022]]</f>
        <v>-7.0122718691000605E-2</v>
      </c>
      <c r="X47" s="118">
        <f>(ULB_Data[[#This Row],[Total score (obtained) SS2020]]-ULB_Data[[#This Row],[SA Cat 2020]])/ULB_Data[[#This Row],[SA Cat 2020]]</f>
        <v>-0.1344647058823529</v>
      </c>
      <c r="Y47" s="118">
        <f>(ULB_Data[[#This Row],[Total score (obtained) SS2021]]-ULB_Data[[#This Row],[SA Cat 2021]])/ULB_Data[[#This Row],[SA Cat 2021]]</f>
        <v>-0.10411992966713146</v>
      </c>
      <c r="Z47" s="118">
        <f>(ULB_Data[[#This Row],[Total score (obtained) SS2022]]-ULB_Data[[#This Row],[SA Cat 2022]])/ULB_Data[[#This Row],[SA Cat 2022]]</f>
        <v>-0.10411992966713146</v>
      </c>
      <c r="AA47" s="118">
        <f>(ULB_Data[[#This Row],[Total score (obtained) SS2021]]-ULB_Data[[#This Row],[SA Cat t.10 2021]])/ULB_Data[[#This Row],[SA Cat t.10 2021]]</f>
        <v>-0.35777154778980302</v>
      </c>
      <c r="AB47" s="118">
        <f>(ULB_Data[[#This Row],[Total score (obtained) SS2022]]-ULB_Data[[#This Row],[SA Cat t.10 2022]])/ULB_Data[[#This Row],[SA Cat t.10 2022]]</f>
        <v>-0.35777154778980302</v>
      </c>
      <c r="AC47" s="122">
        <v>306.24</v>
      </c>
      <c r="AD47" s="122">
        <v>913.6</v>
      </c>
      <c r="AE47" s="122">
        <v>915</v>
      </c>
      <c r="AF47" s="122">
        <v>706.64</v>
      </c>
      <c r="AG47" s="122">
        <v>1509.3</v>
      </c>
      <c r="AH47" s="122">
        <v>1509.3</v>
      </c>
      <c r="AI47" s="122">
        <v>737.03</v>
      </c>
      <c r="AJ47" s="122">
        <v>1543.8</v>
      </c>
      <c r="AK47" s="122">
        <v>1543.8</v>
      </c>
      <c r="AL47" s="122">
        <v>2033.9</v>
      </c>
      <c r="AM47" s="122">
        <v>2033.9</v>
      </c>
      <c r="AN47" s="118">
        <f>(ULB_Data[[#This Row],[SLP- obtained SS2020]]-ULB_Data[[#This Row],[SLP NA 2020]])/ULB_Data[[#This Row],[SLP NA 2020]]</f>
        <v>0.85459117032392906</v>
      </c>
      <c r="AO47" s="118">
        <f>(ULB_Data[[#This Row],[SLP- obtained SS2021]]-ULB_Data[[#This Row],[SLP NA 2021]])/ULB_Data[[#This Row],[SLP NA 2021]]</f>
        <v>0.52137697022767082</v>
      </c>
      <c r="AP47" s="118">
        <f>(ULB_Data[[#This Row],[SLP- obtained SS2022]]-ULB_Data[[#This Row],[SLP NA 2022]])/ULB_Data[[#This Row],[SLP NA 2022]]</f>
        <v>0.51904918032786895</v>
      </c>
      <c r="AQ47" s="118">
        <f>(ULB_Data[[#This Row],[SLP- obtained SS2020]]-ULB_Data[[#This Row],[SLP SA 2020]])/ULB_Data[[#This Row],[SLP SA 2020]]</f>
        <v>-0.19626684025812285</v>
      </c>
      <c r="AR47" s="118">
        <f>(ULB_Data[[#This Row],[SLP- obtained SS2021]]-ULB_Data[[#This Row],[SLP SA 2021]])/ULB_Data[[#This Row],[SLP SA 2021]]</f>
        <v>-7.908964420592321E-2</v>
      </c>
      <c r="AS47" s="118">
        <f>(ULB_Data[[#This Row],[SLP- obtained SS2022]]-ULB_Data[[#This Row],[SLP SA 2022]])/ULB_Data[[#This Row],[SLP SA 2022]]</f>
        <v>-7.908964420592321E-2</v>
      </c>
      <c r="AT47" s="118">
        <f>(ULB_Data[[#This Row],[SLP- obtained SS2020]]-ULB_Data[[#This Row],[SLP SA cat 2020]])/ULB_Data[[#This Row],[SLP SA cat 2020]]</f>
        <v>-0.22940721544577553</v>
      </c>
      <c r="AU47" s="118">
        <f>(ULB_Data[[#This Row],[SLP- obtained SS2021]]-ULB_Data[[#This Row],[SLP SA cat 2021]])/ULB_Data[[#This Row],[SLP SA cat 2021]]</f>
        <v>-9.9669646327244399E-2</v>
      </c>
      <c r="AV47" s="118">
        <f>(ULB_Data[[#This Row],[SLP- obtained SS2022]]-ULB_Data[[#This Row],[SLP SA cat 2022]])/ULB_Data[[#This Row],[SLP SA cat 2022]]</f>
        <v>-9.9669646327244399E-2</v>
      </c>
      <c r="AW47" s="118">
        <f>(ULB_Data[[#This Row],[SLP- obtained SS2021]]-ULB_Data[[#This Row],[SLP SA cat t.10 2021]])/ULB_Data[[#This Row],[SLP SA cat t.10 2021]]</f>
        <v>-0.31661831948473373</v>
      </c>
      <c r="AX47" s="118">
        <f>(ULB_Data[[#This Row],[SLP- obtained SS2022]]-ULB_Data[[#This Row],[SLP SA cat t.10 2022]])/ULB_Data[[#This Row],[SLP SA cat t.10 2022]]</f>
        <v>-0.31661831948473373</v>
      </c>
      <c r="AY47" s="122">
        <v>232.44</v>
      </c>
      <c r="AZ47" s="122">
        <v>298.10000000000002</v>
      </c>
      <c r="BA47" s="122">
        <v>295</v>
      </c>
      <c r="BB47" s="122">
        <v>421.09</v>
      </c>
      <c r="BC47" s="122">
        <v>522.70000000000005</v>
      </c>
      <c r="BD47" s="122">
        <v>525</v>
      </c>
      <c r="BE47" s="122">
        <v>433.64</v>
      </c>
      <c r="BF47" s="122">
        <v>570</v>
      </c>
      <c r="BG47" s="122">
        <v>570</v>
      </c>
      <c r="BH47" s="122">
        <v>1100</v>
      </c>
      <c r="BI47" s="122">
        <v>1100</v>
      </c>
      <c r="BJ47" s="118">
        <f>(ULB_Data[[#This Row],[Cert.- obtained SS2020]]-ULB_Data[[#This Row],[NA cert 2020]])/ULB_Data[[#This Row],[NA cert 2020]]</f>
        <v>0.29065565307176044</v>
      </c>
      <c r="BK47" s="118">
        <f>(ULB_Data[[#This Row],[Cert.- obtained SS2021]]-ULB_Data[[#This Row],[NA cert 2021]])/ULB_Data[[#This Row],[NA cert 2021]]</f>
        <v>0.67728950016772882</v>
      </c>
      <c r="BL47" s="118">
        <f>(ULB_Data[[#This Row],[Cert.- obtained SS2022]]-ULB_Data[[#This Row],[NA cert 2022]])/ULB_Data[[#This Row],[NA cert 2022]]</f>
        <v>0.69491525423728817</v>
      </c>
      <c r="BM47" s="118">
        <f>(ULB_Data[[#This Row],[Cert.- obtained SS2020]]-ULB_Data[[#This Row],[SA Cert 2020]])/ULB_Data[[#This Row],[SA Cert 2020]]</f>
        <v>-0.2875632287634472</v>
      </c>
      <c r="BN47" s="118">
        <f>(ULB_Data[[#This Row],[Cert.- obtained SS2021]]-ULB_Data[[#This Row],[SA cert 2021]])/ULB_Data[[#This Row],[SA cert 2021]]</f>
        <v>-4.3428352783623579E-2</v>
      </c>
      <c r="BO47" s="118">
        <f>(ULB_Data[[#This Row],[Cert.- obtained SS2022]]-ULB_Data[[#This Row],[SA cert 2022]])/ULB_Data[[#This Row],[SA cert 2022]]</f>
        <v>-4.7619047619047616E-2</v>
      </c>
      <c r="BP47" s="118">
        <f>(ULB_Data[[#This Row],[Cert.- obtained SS2020]]-ULB_Data[[#This Row],[SA cert cat 2020]])/ULB_Data[[#This Row],[SA cert cat 2020]]</f>
        <v>-0.30818190203855733</v>
      </c>
      <c r="BQ47" s="118">
        <f>(ULB_Data[[#This Row],[Cert.- obtained SS2021]]-ULB_Data[[#This Row],[SA cert cat 2021]])/ULB_Data[[#This Row],[SA cert cat 2021]]</f>
        <v>-0.12280701754385964</v>
      </c>
      <c r="BR47" s="118">
        <f>(ULB_Data[[#This Row],[Cert.- obtained SS2022]]-ULB_Data[[#This Row],[SA cert cat 2022]])/ULB_Data[[#This Row],[SA cert cat 2022]]</f>
        <v>-0.12280701754385964</v>
      </c>
      <c r="BS47" s="118">
        <f>(ULB_Data[[#This Row],[Cert.- obtained SS2021]]-ULB_Data[[#This Row],[SA cert cat t.10 2021]])/ULB_Data[[#This Row],[SA cert cat t.10 2021]]</f>
        <v>-0.54545454545454541</v>
      </c>
      <c r="BT47" s="118">
        <f>(ULB_Data[[#This Row],[Cert.- obtained SS2022]]-ULB_Data[[#This Row],[SA cert cat t.10 2022]])/ULB_Data[[#This Row],[SA cert cat t.10 2022]]</f>
        <v>-0.54545454545454541</v>
      </c>
      <c r="BU47" s="122">
        <v>855.72</v>
      </c>
      <c r="BV47" s="122">
        <v>860.25</v>
      </c>
      <c r="BW47" s="122">
        <v>865</v>
      </c>
      <c r="BX47" s="122">
        <v>1100</v>
      </c>
      <c r="BY47" s="122">
        <v>1147.0899999999999</v>
      </c>
      <c r="BZ47" s="122">
        <v>1150</v>
      </c>
      <c r="CA47" s="122">
        <v>1114.93</v>
      </c>
      <c r="CB47" s="122">
        <v>1184.79</v>
      </c>
      <c r="CC47" s="122">
        <v>1184.79</v>
      </c>
      <c r="CD47" s="122">
        <v>1531.86</v>
      </c>
      <c r="CE47" s="122">
        <v>1531.86</v>
      </c>
      <c r="CF47" s="118">
        <f>(ULB_Data[[#This Row],[CP- obtained SS2020]]-ULB_Data[[#This Row],[NA CV 2020]])/ULB_Data[[#This Row],[NA CV 2020]]</f>
        <v>0.23423549759267057</v>
      </c>
      <c r="CG47" s="118">
        <f>(ULB_Data[[#This Row],[CV- obtained SS2021]]-ULB_Data[[#This Row],[NA CV 2021]])/ULB_Data[[#This Row],[NA CV 2021]]</f>
        <v>0.23827956989247315</v>
      </c>
      <c r="CH47" s="118">
        <f>(ULB_Data[[#This Row],[CV- obtained SS2022]]-ULB_Data[[#This Row],[NA CV 2022]])/ULB_Data[[#This Row],[NA CV 2022]]</f>
        <v>0.23147976878612719</v>
      </c>
      <c r="CI47" s="118">
        <f>(ULB_Data[[#This Row],[CP- obtained SS2020]]-ULB_Data[[#This Row],[SA CV 2020]])/ULB_Data[[#This Row],[SA CV 2020]]</f>
        <v>-3.9854545454545379E-2</v>
      </c>
      <c r="CJ47" s="118">
        <f>(ULB_Data[[#This Row],[CV- obtained SS2021]]-ULB_Data[[#This Row],[SA CV 2021]])/ULB_Data[[#This Row],[SA CV 2021]]</f>
        <v>-7.1363188590258753E-2</v>
      </c>
      <c r="CK47" s="118">
        <f>(ULB_Data[[#This Row],[CV- obtained SS2022]]-ULB_Data[[#This Row],[SA CV 2022]])/ULB_Data[[#This Row],[SA CV 2022]]</f>
        <v>-7.3713043478260853E-2</v>
      </c>
      <c r="CL47" s="118">
        <f>(ULB_Data[[#This Row],[CP- obtained SS2020]]-ULB_Data[[#This Row],[SA CV  cat 2020]])/ULB_Data[[#This Row],[SA CV  cat 2020]]</f>
        <v>-5.2711829442207113E-2</v>
      </c>
      <c r="CM47" s="118">
        <f>(ULB_Data[[#This Row],[CV- obtained SS2021]]-ULB_Data[[#This Row],[SA CV cat 2021]])/ULB_Data[[#This Row],[SA CV cat 2021]]</f>
        <v>-0.10091239797770064</v>
      </c>
      <c r="CN47" s="118">
        <f>(ULB_Data[[#This Row],[CV- obtained SS2022]]-ULB_Data[[#This Row],[SA CV cat 2022]])/ULB_Data[[#This Row],[SA CV cat 2022]]</f>
        <v>-0.10091239797770064</v>
      </c>
      <c r="CO47" s="118">
        <f>(ULB_Data[[#This Row],[CV- obtained SS2021]]-ULB_Data[[#This Row],[SA CV cat t.10 2021]])/ULB_Data[[#This Row],[SA CV cat t.10 2021]]</f>
        <v>-0.30461660987296485</v>
      </c>
      <c r="CP47" s="118">
        <f>(ULB_Data[[#This Row],[CV- obtained SS2022]]-ULB_Data[[#This Row],[SA CV cat t.10 2022]])/ULB_Data[[#This Row],[SA CV cat t.10 2022]]</f>
        <v>-0.30461660987296485</v>
      </c>
      <c r="CQ47" s="60">
        <v>119</v>
      </c>
      <c r="CR47" s="60">
        <v>78</v>
      </c>
      <c r="CS47" s="28">
        <v>109</v>
      </c>
      <c r="CT47" s="27">
        <v>67</v>
      </c>
      <c r="CU47" s="28">
        <v>109</v>
      </c>
      <c r="CV47" s="27">
        <v>67</v>
      </c>
      <c r="CW47" s="28" t="s">
        <v>414</v>
      </c>
      <c r="CX47" s="28" t="s">
        <v>414</v>
      </c>
      <c r="CY47" s="28" t="s">
        <v>414</v>
      </c>
      <c r="CZ47" s="28" t="s">
        <v>405</v>
      </c>
      <c r="DA47" s="28" t="s">
        <v>408</v>
      </c>
      <c r="DB47" s="28" t="s">
        <v>408</v>
      </c>
      <c r="DC47" s="22">
        <v>567.95000000000005</v>
      </c>
      <c r="DD47" s="22">
        <v>1500</v>
      </c>
      <c r="DE47" s="66">
        <v>37.86</v>
      </c>
      <c r="DF47" s="22">
        <v>300</v>
      </c>
      <c r="DG47" s="22">
        <v>1500</v>
      </c>
      <c r="DH47" s="66">
        <v>20</v>
      </c>
      <c r="DI47" s="22">
        <v>1018.72</v>
      </c>
      <c r="DJ47" s="22">
        <v>1500</v>
      </c>
      <c r="DK47" s="66">
        <v>67.91</v>
      </c>
      <c r="DL47" s="22">
        <v>1056.1600000000001</v>
      </c>
      <c r="DM47" s="22">
        <v>1500</v>
      </c>
      <c r="DN47" s="66">
        <v>70.41</v>
      </c>
      <c r="DO47" s="22">
        <v>2942.82</v>
      </c>
      <c r="DP47" s="22">
        <v>6000</v>
      </c>
      <c r="DQ47" s="66">
        <v>49.05</v>
      </c>
      <c r="DR47" s="67">
        <v>1389.93</v>
      </c>
      <c r="DS47" s="67">
        <v>2400</v>
      </c>
      <c r="DT47" s="159">
        <f>ULB_Data[[#This Row],[SLP- obtained SS2021]]/ULB_Data[[#This Row],[SLP-max. marks SS2021]]</f>
        <v>0.57913749999999997</v>
      </c>
      <c r="DU47" s="159">
        <f>ULB_Data[[#This Row],[SLP- obtained SS2021]]/ULB_Data[[#This Row],[Total score (obtained) SS2021]]</f>
        <v>0.47034160702502414</v>
      </c>
      <c r="DV47" s="67">
        <v>1389.93</v>
      </c>
      <c r="DW47" s="66">
        <v>2400</v>
      </c>
      <c r="DX47" s="159">
        <f>ULB_Data[[#This Row],[SLP- obtained SS2022]]/ULB_Data[[#This Row],[SLP-max. marks SS2022]]</f>
        <v>0.57913749999999997</v>
      </c>
      <c r="DY47" s="159">
        <f>ULB_Data[[#This Row],[SLP- obtained SS2022]]/ULB_Data[[#This Row],[Total score (obtained) SS2022]]</f>
        <v>0.47034160702502414</v>
      </c>
      <c r="DZ47" s="67">
        <v>1065.23</v>
      </c>
      <c r="EA47" s="67">
        <v>1800</v>
      </c>
      <c r="EB47" s="159">
        <f>ULB_Data[[#This Row],[CV- obtained SS2021]]/ULB_Data[[#This Row],[CV-max. marks SS2021]]</f>
        <v>0.5917944444444444</v>
      </c>
      <c r="EC47" s="159">
        <f>ULB_Data[[#This Row],[CV- obtained SS2021]]/ULB_Data[[#This Row],[Total score (obtained) SS2021]]</f>
        <v>0.36046562780231123</v>
      </c>
      <c r="ED47" s="67">
        <v>1065.23</v>
      </c>
      <c r="EE47" s="66">
        <v>1800</v>
      </c>
      <c r="EF47" s="159">
        <f>ULB_Data[[#This Row],[CV- obtained SS2022]]/ULB_Data[[#This Row],[CV-max. marks SS2022]]</f>
        <v>0.5917944444444444</v>
      </c>
      <c r="EG47" s="159">
        <f>ULB_Data[[#This Row],[CV- obtained SS2022]]/ULB_Data[[#This Row],[Total score (obtained) SS2022]]</f>
        <v>0.36046562780231123</v>
      </c>
      <c r="EH47" s="67">
        <v>500</v>
      </c>
      <c r="EI47" s="67">
        <v>1800</v>
      </c>
      <c r="EJ47" s="159">
        <f>ULB_Data[[#This Row],[Cert.- obtained SS2021]]/ULB_Data[[#This Row],[Cert.-max. marks SS2021]]</f>
        <v>0.27777777777777779</v>
      </c>
      <c r="EK47" s="159">
        <f>ULB_Data[[#This Row],[Cert.- obtained SS2021]]/ULB_Data[[#This Row],[Total score (obtained) SS2021]]</f>
        <v>0.16919614909564656</v>
      </c>
      <c r="EL47" s="67">
        <v>500</v>
      </c>
      <c r="EM47" s="66">
        <v>1800</v>
      </c>
      <c r="EN47" s="159">
        <f>ULB_Data[[#This Row],[Cert.- obtained SS2022]]/ULB_Data[[#This Row],[Cert.-max. marks SS2022]]</f>
        <v>0.27777777777777779</v>
      </c>
      <c r="EO47" s="159">
        <f>ULB_Data[[#This Row],[Cert.- obtained SS2022]]/ULB_Data[[#This Row],[Total score (obtained) SS2022]]</f>
        <v>0.16919614909564656</v>
      </c>
      <c r="EP47" s="68">
        <v>2955.15</v>
      </c>
      <c r="EQ47" s="26">
        <v>6000</v>
      </c>
      <c r="ER47" s="66">
        <v>49.25</v>
      </c>
      <c r="ES47" s="68">
        <v>2955.15</v>
      </c>
      <c r="ET47" s="66">
        <v>6000</v>
      </c>
      <c r="EU47" s="128">
        <f>(ULB_Data[[#This Row],[Total score (obtained) SS2022]]/ULB_Data[[#This Row],[Total score (max) SS2022]])*100</f>
        <v>49.252499999999998</v>
      </c>
      <c r="EV47" s="26">
        <v>867.95</v>
      </c>
      <c r="EW47" s="26">
        <v>3000</v>
      </c>
      <c r="EX47" s="66">
        <v>28.93</v>
      </c>
      <c r="EY47" s="26">
        <v>1889.93</v>
      </c>
      <c r="EZ47" s="26">
        <v>4200</v>
      </c>
      <c r="FA47" s="100">
        <v>45</v>
      </c>
      <c r="FB47" s="26">
        <v>1889.93</v>
      </c>
      <c r="FC47" s="138">
        <v>4200</v>
      </c>
      <c r="FD47" s="140">
        <f>(ULB_Data[[#This Row],[SLP + Cert. (obtained) SS2022]]/ULB_Data[[#This Row],[SLP + Cert. (max.) SS2022]])*100</f>
        <v>44.998333333333335</v>
      </c>
    </row>
    <row r="48" spans="1:160" ht="15.75" thickBot="1">
      <c r="A48" s="104">
        <v>47</v>
      </c>
      <c r="B48" s="65" t="s">
        <v>259</v>
      </c>
      <c r="C48" s="65" t="s">
        <v>134</v>
      </c>
      <c r="D48" s="65" t="s">
        <v>93</v>
      </c>
      <c r="E48" s="26">
        <v>21293</v>
      </c>
      <c r="F48" s="28" t="s">
        <v>411</v>
      </c>
      <c r="G48" s="28">
        <v>2214</v>
      </c>
      <c r="H48" s="28">
        <v>2072</v>
      </c>
      <c r="I48" s="28">
        <v>2072</v>
      </c>
      <c r="J48" s="28">
        <v>3325</v>
      </c>
      <c r="K48" s="28">
        <v>3178</v>
      </c>
      <c r="L48" s="28">
        <v>3178</v>
      </c>
      <c r="M48" s="28">
        <v>3070.1</v>
      </c>
      <c r="N48" s="28">
        <v>2928.3</v>
      </c>
      <c r="O48" s="28">
        <v>2928.3</v>
      </c>
      <c r="P48" s="28">
        <v>4349.2</v>
      </c>
      <c r="Q48" s="28">
        <v>4349.2</v>
      </c>
      <c r="R48" s="118">
        <f>(ULB_Data[[#This Row],[Total score (obtained) SS2020]]-ULB_Data[[#This Row],[NA 2020]])/ULB_Data[[#This Row],[NA 2020]]</f>
        <v>-7.5925925925925683E-3</v>
      </c>
      <c r="S48" s="118">
        <f>(ULB_Data[[#This Row],[Total score (obtained) SS2021]]-ULB_Data[[#This Row],[NA 2021]])/ULB_Data[[#This Row],[NA 2021]]</f>
        <v>0.24013996138996146</v>
      </c>
      <c r="T48" s="118">
        <f>(ULB_Data[[#This Row],[Total score (obtained) SS2022]]-ULB_Data[[#This Row],[NA 2022]])/ULB_Data[[#This Row],[NA 2022]]</f>
        <v>0.24013996138996146</v>
      </c>
      <c r="U48" s="118">
        <f>(ULB_Data[[#This Row],[Total score (obtained) SS2020]]-ULB_Data[[#This Row],[SA 2020]])/ULB_Data[[#This Row],[SA 2020]]</f>
        <v>-0.33919097744360899</v>
      </c>
      <c r="V48" s="118">
        <f>(ULB_Data[[#This Row],[Total score (obtained) SS2021]]-ULB_Data[[#This Row],[SA 2021]])/ULB_Data[[#This Row],[SA 2021]]</f>
        <v>-0.19145059786028945</v>
      </c>
      <c r="W48" s="118">
        <f>(ULB_Data[[#This Row],[Total score (obtained) SS2022]]-ULB_Data[[#This Row],[SA 2022]])/ULB_Data[[#This Row],[SA 2022]]</f>
        <v>-0.19145059786028945</v>
      </c>
      <c r="X48" s="118">
        <f>(ULB_Data[[#This Row],[Total score (obtained) SS2020]]-ULB_Data[[#This Row],[SA Cat 2020]])/ULB_Data[[#This Row],[SA Cat 2020]]</f>
        <v>-0.28432624344483887</v>
      </c>
      <c r="Y48" s="118">
        <f>(ULB_Data[[#This Row],[Total score (obtained) SS2021]]-ULB_Data[[#This Row],[SA Cat 2021]])/ULB_Data[[#This Row],[SA Cat 2021]]</f>
        <v>-0.1225045248096165</v>
      </c>
      <c r="Z48" s="118">
        <f>(ULB_Data[[#This Row],[Total score (obtained) SS2022]]-ULB_Data[[#This Row],[SA Cat 2022]])/ULB_Data[[#This Row],[SA Cat 2022]]</f>
        <v>-0.1225045248096165</v>
      </c>
      <c r="AA48" s="118">
        <f>(ULB_Data[[#This Row],[Total score (obtained) SS2021]]-ULB_Data[[#This Row],[SA Cat t.10 2021]])/ULB_Data[[#This Row],[SA Cat t.10 2021]]</f>
        <v>-0.40918559735123694</v>
      </c>
      <c r="AB48" s="118">
        <f>(ULB_Data[[#This Row],[Total score (obtained) SS2022]]-ULB_Data[[#This Row],[SA Cat t.10 2022]])/ULB_Data[[#This Row],[SA Cat t.10 2022]]</f>
        <v>-0.40918559735123694</v>
      </c>
      <c r="AC48" s="122">
        <v>306.24</v>
      </c>
      <c r="AD48" s="122">
        <v>913.6</v>
      </c>
      <c r="AE48" s="122">
        <v>915</v>
      </c>
      <c r="AF48" s="122">
        <v>706.64</v>
      </c>
      <c r="AG48" s="122">
        <v>1509.3</v>
      </c>
      <c r="AH48" s="122">
        <v>1509.3</v>
      </c>
      <c r="AI48" s="122">
        <v>593.21</v>
      </c>
      <c r="AJ48" s="122">
        <v>1412.08</v>
      </c>
      <c r="AK48" s="122">
        <v>1412.08</v>
      </c>
      <c r="AL48" s="122">
        <v>1984.11</v>
      </c>
      <c r="AM48" s="122">
        <v>1984.11</v>
      </c>
      <c r="AN48" s="118">
        <f>(ULB_Data[[#This Row],[SLP- obtained SS2020]]-ULB_Data[[#This Row],[SLP NA 2020]])/ULB_Data[[#This Row],[SLP NA 2020]]</f>
        <v>-1.1853448275862054E-2</v>
      </c>
      <c r="AO48" s="118">
        <f>(ULB_Data[[#This Row],[SLP- obtained SS2021]]-ULB_Data[[#This Row],[SLP NA 2021]])/ULB_Data[[#This Row],[SLP NA 2021]]</f>
        <v>0.43504816112084055</v>
      </c>
      <c r="AP48" s="118">
        <f>(ULB_Data[[#This Row],[SLP- obtained SS2022]]-ULB_Data[[#This Row],[SLP NA 2022]])/ULB_Data[[#This Row],[SLP NA 2022]]</f>
        <v>0.43285245901639341</v>
      </c>
      <c r="AQ48" s="118">
        <f>(ULB_Data[[#This Row],[SLP- obtained SS2020]]-ULB_Data[[#This Row],[SLP SA 2020]])/ULB_Data[[#This Row],[SLP SA 2020]]</f>
        <v>-0.57176214196762143</v>
      </c>
      <c r="AR48" s="118">
        <f>(ULB_Data[[#This Row],[SLP- obtained SS2021]]-ULB_Data[[#This Row],[SLP SA 2021]])/ULB_Data[[#This Row],[SLP SA 2021]]</f>
        <v>-0.13134565692705227</v>
      </c>
      <c r="AS48" s="118">
        <f>(ULB_Data[[#This Row],[SLP- obtained SS2022]]-ULB_Data[[#This Row],[SLP SA 2022]])/ULB_Data[[#This Row],[SLP SA 2022]]</f>
        <v>-0.13134565692705227</v>
      </c>
      <c r="AT48" s="118">
        <f>(ULB_Data[[#This Row],[SLP- obtained SS2020]]-ULB_Data[[#This Row],[SLP SA cat 2020]])/ULB_Data[[#This Row],[SLP SA cat 2020]]</f>
        <v>-0.48987710928676187</v>
      </c>
      <c r="AU48" s="118">
        <f>(ULB_Data[[#This Row],[SLP- obtained SS2021]]-ULB_Data[[#This Row],[SLP SA cat 2021]])/ULB_Data[[#This Row],[SLP SA cat 2021]]</f>
        <v>-7.1539856098804588E-2</v>
      </c>
      <c r="AV48" s="118">
        <f>(ULB_Data[[#This Row],[SLP- obtained SS2022]]-ULB_Data[[#This Row],[SLP SA cat 2022]])/ULB_Data[[#This Row],[SLP SA cat 2022]]</f>
        <v>-7.1539856098804588E-2</v>
      </c>
      <c r="AW48" s="118">
        <f>(ULB_Data[[#This Row],[SLP- obtained SS2021]]-ULB_Data[[#This Row],[SLP SA cat t.10 2021]])/ULB_Data[[#This Row],[SLP SA cat t.10 2021]]</f>
        <v>-0.3392201037240879</v>
      </c>
      <c r="AX48" s="118">
        <f>(ULB_Data[[#This Row],[SLP- obtained SS2022]]-ULB_Data[[#This Row],[SLP SA cat t.10 2022]])/ULB_Data[[#This Row],[SLP SA cat t.10 2022]]</f>
        <v>-0.3392201037240879</v>
      </c>
      <c r="AY48" s="122">
        <v>232.44</v>
      </c>
      <c r="AZ48" s="122">
        <v>298.10000000000002</v>
      </c>
      <c r="BA48" s="122">
        <v>295</v>
      </c>
      <c r="BB48" s="122">
        <v>421.09</v>
      </c>
      <c r="BC48" s="122">
        <v>522.70000000000005</v>
      </c>
      <c r="BD48" s="122">
        <v>525</v>
      </c>
      <c r="BE48" s="122">
        <v>365.77</v>
      </c>
      <c r="BF48" s="122">
        <v>453.88</v>
      </c>
      <c r="BG48" s="122">
        <v>453.88</v>
      </c>
      <c r="BH48" s="122">
        <v>1100</v>
      </c>
      <c r="BI48" s="122">
        <v>1100</v>
      </c>
      <c r="BJ48" s="118">
        <f>(ULB_Data[[#This Row],[Cert.- obtained SS2020]]-ULB_Data[[#This Row],[NA cert 2020]])/ULB_Data[[#This Row],[NA cert 2020]]</f>
        <v>0.29065565307176044</v>
      </c>
      <c r="BK48" s="118">
        <f>(ULB_Data[[#This Row],[Cert.- obtained SS2021]]-ULB_Data[[#This Row],[NA cert 2021]])/ULB_Data[[#This Row],[NA cert 2021]]</f>
        <v>0.67728950016772882</v>
      </c>
      <c r="BL48" s="118">
        <f>(ULB_Data[[#This Row],[Cert.- obtained SS2022]]-ULB_Data[[#This Row],[NA cert 2022]])/ULB_Data[[#This Row],[NA cert 2022]]</f>
        <v>0.69491525423728817</v>
      </c>
      <c r="BM48" s="118">
        <f>(ULB_Data[[#This Row],[Cert.- obtained SS2020]]-ULB_Data[[#This Row],[SA Cert 2020]])/ULB_Data[[#This Row],[SA Cert 2020]]</f>
        <v>-0.2875632287634472</v>
      </c>
      <c r="BN48" s="118">
        <f>(ULB_Data[[#This Row],[Cert.- obtained SS2021]]-ULB_Data[[#This Row],[SA cert 2021]])/ULB_Data[[#This Row],[SA cert 2021]]</f>
        <v>-4.3428352783623579E-2</v>
      </c>
      <c r="BO48" s="118">
        <f>(ULB_Data[[#This Row],[Cert.- obtained SS2022]]-ULB_Data[[#This Row],[SA cert 2022]])/ULB_Data[[#This Row],[SA cert 2022]]</f>
        <v>-4.7619047619047616E-2</v>
      </c>
      <c r="BP48" s="118">
        <f>(ULB_Data[[#This Row],[Cert.- obtained SS2020]]-ULB_Data[[#This Row],[SA cert cat 2020]])/ULB_Data[[#This Row],[SA cert cat 2020]]</f>
        <v>-0.17981245044700217</v>
      </c>
      <c r="BQ48" s="118">
        <f>(ULB_Data[[#This Row],[Cert.- obtained SS2021]]-ULB_Data[[#This Row],[SA cert cat 2021]])/ULB_Data[[#This Row],[SA cert cat 2021]]</f>
        <v>0.10161276108222439</v>
      </c>
      <c r="BR48" s="118">
        <f>(ULB_Data[[#This Row],[Cert.- obtained SS2022]]-ULB_Data[[#This Row],[SA cert cat 2022]])/ULB_Data[[#This Row],[SA cert cat 2022]]</f>
        <v>0.10161276108222439</v>
      </c>
      <c r="BS48" s="118">
        <f>(ULB_Data[[#This Row],[Cert.- obtained SS2021]]-ULB_Data[[#This Row],[SA cert cat t.10 2021]])/ULB_Data[[#This Row],[SA cert cat t.10 2021]]</f>
        <v>-0.54545454545454541</v>
      </c>
      <c r="BT48" s="118">
        <f>(ULB_Data[[#This Row],[Cert.- obtained SS2022]]-ULB_Data[[#This Row],[SA cert cat t.10 2022]])/ULB_Data[[#This Row],[SA cert cat t.10 2022]]</f>
        <v>-0.54545454545454541</v>
      </c>
      <c r="BU48" s="122">
        <v>855.72</v>
      </c>
      <c r="BV48" s="122">
        <v>860.25</v>
      </c>
      <c r="BW48" s="122">
        <v>865</v>
      </c>
      <c r="BX48" s="122">
        <v>1100</v>
      </c>
      <c r="BY48" s="122">
        <v>1147.0899999999999</v>
      </c>
      <c r="BZ48" s="122">
        <v>1150</v>
      </c>
      <c r="CA48" s="122">
        <v>1056.55</v>
      </c>
      <c r="CB48" s="122">
        <v>1062.31</v>
      </c>
      <c r="CC48" s="122">
        <v>1062.31</v>
      </c>
      <c r="CD48" s="122">
        <v>1484.95</v>
      </c>
      <c r="CE48" s="122">
        <v>1484.95</v>
      </c>
      <c r="CF48" s="118">
        <f>(ULB_Data[[#This Row],[CP- obtained SS2020]]-ULB_Data[[#This Row],[NA CV 2020]])/ULB_Data[[#This Row],[NA CV 2020]]</f>
        <v>-5.8745851446734887E-2</v>
      </c>
      <c r="CG48" s="118">
        <f>(ULB_Data[[#This Row],[CV- obtained SS2021]]-ULB_Data[[#This Row],[NA CV 2021]])/ULB_Data[[#This Row],[NA CV 2021]]</f>
        <v>-0.11826794536471957</v>
      </c>
      <c r="CH48" s="118">
        <f>(ULB_Data[[#This Row],[CV- obtained SS2022]]-ULB_Data[[#This Row],[NA CV 2022]])/ULB_Data[[#This Row],[NA CV 2022]]</f>
        <v>-0.12310982658959539</v>
      </c>
      <c r="CI48" s="118">
        <f>(ULB_Data[[#This Row],[CP- obtained SS2020]]-ULB_Data[[#This Row],[SA CV 2020]])/ULB_Data[[#This Row],[SA CV 2020]]</f>
        <v>-0.26777272727272722</v>
      </c>
      <c r="CJ48" s="118">
        <f>(ULB_Data[[#This Row],[CV- obtained SS2021]]-ULB_Data[[#This Row],[SA CV 2021]])/ULB_Data[[#This Row],[SA CV 2021]]</f>
        <v>-0.33875284415346657</v>
      </c>
      <c r="CK48" s="118">
        <f>(ULB_Data[[#This Row],[CV- obtained SS2022]]-ULB_Data[[#This Row],[SA CV 2022]])/ULB_Data[[#This Row],[SA CV 2022]]</f>
        <v>-0.34042608695652177</v>
      </c>
      <c r="CL48" s="118">
        <f>(ULB_Data[[#This Row],[CP- obtained SS2020]]-ULB_Data[[#This Row],[SA CV  cat 2020]])/ULB_Data[[#This Row],[SA CV  cat 2020]]</f>
        <v>-0.23766030949789402</v>
      </c>
      <c r="CM48" s="118">
        <f>(ULB_Data[[#This Row],[CV- obtained SS2021]]-ULB_Data[[#This Row],[SA CV cat 2021]])/ULB_Data[[#This Row],[SA CV cat 2021]]</f>
        <v>-0.28598055181632476</v>
      </c>
      <c r="CN48" s="118">
        <f>(ULB_Data[[#This Row],[CV- obtained SS2022]]-ULB_Data[[#This Row],[SA CV cat 2022]])/ULB_Data[[#This Row],[SA CV cat 2022]]</f>
        <v>-0.28598055181632476</v>
      </c>
      <c r="CO48" s="118">
        <f>(ULB_Data[[#This Row],[CV- obtained SS2021]]-ULB_Data[[#This Row],[SA CV cat t.10 2021]])/ULB_Data[[#This Row],[SA CV cat t.10 2021]]</f>
        <v>-0.48920165662143511</v>
      </c>
      <c r="CP48" s="118">
        <f>(ULB_Data[[#This Row],[CV- obtained SS2022]]-ULB_Data[[#This Row],[SA CV cat t.10 2022]])/ULB_Data[[#This Row],[SA CV cat t.10 2022]]</f>
        <v>-0.48920165662143511</v>
      </c>
      <c r="CQ48" s="60">
        <v>413</v>
      </c>
      <c r="CR48" s="60">
        <v>167</v>
      </c>
      <c r="CS48" s="27">
        <v>323</v>
      </c>
      <c r="CT48" s="27">
        <v>137</v>
      </c>
      <c r="CU48" s="27">
        <v>323</v>
      </c>
      <c r="CV48" s="27">
        <v>137</v>
      </c>
      <c r="CW48" s="28" t="s">
        <v>414</v>
      </c>
      <c r="CX48" s="27" t="s">
        <v>414</v>
      </c>
      <c r="CY48" s="27" t="s">
        <v>414</v>
      </c>
      <c r="CZ48" s="28" t="s">
        <v>405</v>
      </c>
      <c r="DA48" s="27" t="s">
        <v>408</v>
      </c>
      <c r="DB48" s="27" t="s">
        <v>408</v>
      </c>
      <c r="DC48" s="22">
        <v>302.61</v>
      </c>
      <c r="DD48" s="22">
        <v>1500</v>
      </c>
      <c r="DE48" s="66">
        <v>20.170000000000002</v>
      </c>
      <c r="DF48" s="22">
        <v>300</v>
      </c>
      <c r="DG48" s="22">
        <v>1500</v>
      </c>
      <c r="DH48" s="66">
        <v>20</v>
      </c>
      <c r="DI48" s="22">
        <v>789.13</v>
      </c>
      <c r="DJ48" s="22">
        <v>1500</v>
      </c>
      <c r="DK48" s="66">
        <v>52.61</v>
      </c>
      <c r="DL48" s="22">
        <v>805.45</v>
      </c>
      <c r="DM48" s="22">
        <v>1500</v>
      </c>
      <c r="DN48" s="66">
        <v>53.7</v>
      </c>
      <c r="DO48" s="22">
        <v>2197.19</v>
      </c>
      <c r="DP48" s="22">
        <v>6000</v>
      </c>
      <c r="DQ48" s="66">
        <v>36.619999999999997</v>
      </c>
      <c r="DR48" s="67">
        <v>1311.06</v>
      </c>
      <c r="DS48" s="67">
        <v>2400</v>
      </c>
      <c r="DT48" s="159">
        <f>ULB_Data[[#This Row],[SLP- obtained SS2021]]/ULB_Data[[#This Row],[SLP-max. marks SS2021]]</f>
        <v>0.54627499999999996</v>
      </c>
      <c r="DU48" s="159">
        <f>ULB_Data[[#This Row],[SLP- obtained SS2021]]/ULB_Data[[#This Row],[Total score (obtained) SS2021]]</f>
        <v>0.51022544628089517</v>
      </c>
      <c r="DV48" s="67">
        <v>1311.06</v>
      </c>
      <c r="DW48" s="66">
        <v>2400</v>
      </c>
      <c r="DX48" s="159">
        <f>ULB_Data[[#This Row],[SLP- obtained SS2022]]/ULB_Data[[#This Row],[SLP-max. marks SS2022]]</f>
        <v>0.54627499999999996</v>
      </c>
      <c r="DY48" s="159">
        <f>ULB_Data[[#This Row],[SLP- obtained SS2022]]/ULB_Data[[#This Row],[Total score (obtained) SS2022]]</f>
        <v>0.51022544628089517</v>
      </c>
      <c r="DZ48" s="67">
        <v>758.51</v>
      </c>
      <c r="EA48" s="67">
        <v>1800</v>
      </c>
      <c r="EB48" s="159">
        <f>ULB_Data[[#This Row],[CV- obtained SS2021]]/ULB_Data[[#This Row],[CV-max. marks SS2021]]</f>
        <v>0.42139444444444446</v>
      </c>
      <c r="EC48" s="159">
        <f>ULB_Data[[#This Row],[CV- obtained SS2021]]/ULB_Data[[#This Row],[Total score (obtained) SS2021]]</f>
        <v>0.29518946749845304</v>
      </c>
      <c r="ED48" s="67">
        <v>758.51</v>
      </c>
      <c r="EE48" s="66">
        <v>1800</v>
      </c>
      <c r="EF48" s="159">
        <f>ULB_Data[[#This Row],[CV- obtained SS2022]]/ULB_Data[[#This Row],[CV-max. marks SS2022]]</f>
        <v>0.42139444444444446</v>
      </c>
      <c r="EG48" s="159">
        <f>ULB_Data[[#This Row],[CV- obtained SS2022]]/ULB_Data[[#This Row],[Total score (obtained) SS2022]]</f>
        <v>0.29518946749845304</v>
      </c>
      <c r="EH48" s="67">
        <v>500</v>
      </c>
      <c r="EI48" s="67">
        <v>1800</v>
      </c>
      <c r="EJ48" s="159">
        <f>ULB_Data[[#This Row],[Cert.- obtained SS2021]]/ULB_Data[[#This Row],[Cert.-max. marks SS2021]]</f>
        <v>0.27777777777777779</v>
      </c>
      <c r="EK48" s="159">
        <f>ULB_Data[[#This Row],[Cert.- obtained SS2021]]/ULB_Data[[#This Row],[Total score (obtained) SS2021]]</f>
        <v>0.19458508622065168</v>
      </c>
      <c r="EL48" s="67">
        <v>500</v>
      </c>
      <c r="EM48" s="66">
        <v>1800</v>
      </c>
      <c r="EN48" s="159">
        <f>ULB_Data[[#This Row],[Cert.- obtained SS2022]]/ULB_Data[[#This Row],[Cert.-max. marks SS2022]]</f>
        <v>0.27777777777777779</v>
      </c>
      <c r="EO48" s="159">
        <f>ULB_Data[[#This Row],[Cert.- obtained SS2022]]/ULB_Data[[#This Row],[Total score (obtained) SS2022]]</f>
        <v>0.19458508622065168</v>
      </c>
      <c r="EP48" s="68">
        <v>2569.5700000000002</v>
      </c>
      <c r="EQ48" s="26">
        <v>6000</v>
      </c>
      <c r="ER48" s="66">
        <v>42.83</v>
      </c>
      <c r="ES48" s="68">
        <v>2569.5700000000002</v>
      </c>
      <c r="ET48" s="66">
        <v>6000</v>
      </c>
      <c r="EU48" s="128">
        <f>(ULB_Data[[#This Row],[Total score (obtained) SS2022]]/ULB_Data[[#This Row],[Total score (max) SS2022]])*100</f>
        <v>42.826166666666673</v>
      </c>
      <c r="EV48" s="26">
        <v>602.61</v>
      </c>
      <c r="EW48" s="26">
        <v>3000</v>
      </c>
      <c r="EX48" s="66">
        <v>20.09</v>
      </c>
      <c r="EY48" s="26">
        <v>1811.06</v>
      </c>
      <c r="EZ48" s="26">
        <v>4200</v>
      </c>
      <c r="FA48" s="100">
        <v>43.12</v>
      </c>
      <c r="FB48" s="26">
        <v>1811.06</v>
      </c>
      <c r="FC48" s="138">
        <v>4200</v>
      </c>
      <c r="FD48" s="140">
        <f>(ULB_Data[[#This Row],[SLP + Cert. (obtained) SS2022]]/ULB_Data[[#This Row],[SLP + Cert. (max.) SS2022]])*100</f>
        <v>43.12047619047619</v>
      </c>
    </row>
    <row r="49" spans="1:160" ht="15.75" thickBot="1">
      <c r="A49" s="104">
        <v>48</v>
      </c>
      <c r="B49" s="65" t="s">
        <v>156</v>
      </c>
      <c r="C49" s="65" t="s">
        <v>134</v>
      </c>
      <c r="D49" s="65" t="s">
        <v>93</v>
      </c>
      <c r="E49" s="26">
        <v>16338</v>
      </c>
      <c r="F49" s="28" t="s">
        <v>411</v>
      </c>
      <c r="G49" s="28">
        <v>2214</v>
      </c>
      <c r="H49" s="28">
        <v>2072</v>
      </c>
      <c r="I49" s="28">
        <v>2072</v>
      </c>
      <c r="J49" s="28">
        <v>3325</v>
      </c>
      <c r="K49" s="28">
        <v>3178</v>
      </c>
      <c r="L49" s="28">
        <v>3178</v>
      </c>
      <c r="M49" s="28">
        <v>3070.1</v>
      </c>
      <c r="N49" s="28">
        <v>2928.3</v>
      </c>
      <c r="O49" s="28">
        <v>2928.3</v>
      </c>
      <c r="P49" s="28">
        <v>4349.2</v>
      </c>
      <c r="Q49" s="28">
        <v>4349.2</v>
      </c>
      <c r="R49" s="118">
        <f>(ULB_Data[[#This Row],[Total score (obtained) SS2020]]-ULB_Data[[#This Row],[NA 2020]])/ULB_Data[[#This Row],[NA 2020]]</f>
        <v>0.57918247515808485</v>
      </c>
      <c r="S49" s="118">
        <f>(ULB_Data[[#This Row],[Total score (obtained) SS2021]]-ULB_Data[[#This Row],[NA 2021]])/ULB_Data[[#This Row],[NA 2021]]</f>
        <v>0.38179536679536674</v>
      </c>
      <c r="T49" s="118">
        <f>(ULB_Data[[#This Row],[Total score (obtained) SS2022]]-ULB_Data[[#This Row],[NA 2022]])/ULB_Data[[#This Row],[NA 2022]]</f>
        <v>0.38179536679536674</v>
      </c>
      <c r="U49" s="118">
        <f>(ULB_Data[[#This Row],[Total score (obtained) SS2020]]-ULB_Data[[#This Row],[SA 2020]])/ULB_Data[[#This Row],[SA 2020]]</f>
        <v>5.1521804511278177E-2</v>
      </c>
      <c r="V49" s="118">
        <f>(ULB_Data[[#This Row],[Total score (obtained) SS2021]]-ULB_Data[[#This Row],[SA 2021]])/ULB_Data[[#This Row],[SA 2021]]</f>
        <v>-9.9093769666456916E-2</v>
      </c>
      <c r="W49" s="118">
        <f>(ULB_Data[[#This Row],[Total score (obtained) SS2022]]-ULB_Data[[#This Row],[SA 2022]])/ULB_Data[[#This Row],[SA 2022]]</f>
        <v>-9.9093769666456916E-2</v>
      </c>
      <c r="X49" s="118">
        <f>(ULB_Data[[#This Row],[Total score (obtained) SS2020]]-ULB_Data[[#This Row],[SA Cat 2020]])/ULB_Data[[#This Row],[SA Cat 2020]]</f>
        <v>0.13882609686980882</v>
      </c>
      <c r="Y49" s="118">
        <f>(ULB_Data[[#This Row],[Total score (obtained) SS2021]]-ULB_Data[[#This Row],[SA Cat 2021]])/ULB_Data[[#This Row],[SA Cat 2021]]</f>
        <v>-2.2272308165147098E-2</v>
      </c>
      <c r="Z49" s="118">
        <f>(ULB_Data[[#This Row],[Total score (obtained) SS2022]]-ULB_Data[[#This Row],[SA Cat 2022]])/ULB_Data[[#This Row],[SA Cat 2022]]</f>
        <v>-2.2272308165147098E-2</v>
      </c>
      <c r="AA49" s="118">
        <f>(ULB_Data[[#This Row],[Total score (obtained) SS2021]]-ULB_Data[[#This Row],[SA Cat t.10 2021]])/ULB_Data[[#This Row],[SA Cat t.10 2021]]</f>
        <v>-0.34169962291915751</v>
      </c>
      <c r="AB49" s="118">
        <f>(ULB_Data[[#This Row],[Total score (obtained) SS2022]]-ULB_Data[[#This Row],[SA Cat t.10 2022]])/ULB_Data[[#This Row],[SA Cat t.10 2022]]</f>
        <v>-0.34169962291915751</v>
      </c>
      <c r="AC49" s="122">
        <v>306.24</v>
      </c>
      <c r="AD49" s="122">
        <v>913.6</v>
      </c>
      <c r="AE49" s="122">
        <v>915</v>
      </c>
      <c r="AF49" s="122">
        <v>706.64</v>
      </c>
      <c r="AG49" s="122">
        <v>1509.3</v>
      </c>
      <c r="AH49" s="122">
        <v>1509.3</v>
      </c>
      <c r="AI49" s="122">
        <v>593.21</v>
      </c>
      <c r="AJ49" s="122">
        <v>1412.08</v>
      </c>
      <c r="AK49" s="122">
        <v>1412.08</v>
      </c>
      <c r="AL49" s="122">
        <v>1984.11</v>
      </c>
      <c r="AM49" s="122">
        <v>1984.11</v>
      </c>
      <c r="AN49" s="118">
        <f>(ULB_Data[[#This Row],[SLP- obtained SS2020]]-ULB_Data[[#This Row],[SLP NA 2020]])/ULB_Data[[#This Row],[SLP NA 2020]]</f>
        <v>1.2660331765935215</v>
      </c>
      <c r="AO49" s="118">
        <f>(ULB_Data[[#This Row],[SLP- obtained SS2021]]-ULB_Data[[#This Row],[SLP NA 2021]])/ULB_Data[[#This Row],[SLP NA 2021]]</f>
        <v>0.59794220665499132</v>
      </c>
      <c r="AP49" s="118">
        <f>(ULB_Data[[#This Row],[SLP- obtained SS2022]]-ULB_Data[[#This Row],[SLP NA 2022]])/ULB_Data[[#This Row],[SLP NA 2022]]</f>
        <v>0.59549726775956291</v>
      </c>
      <c r="AQ49" s="118">
        <f>(ULB_Data[[#This Row],[SLP- obtained SS2020]]-ULB_Data[[#This Row],[SLP SA 2020]])/ULB_Data[[#This Row],[SLP SA 2020]]</f>
        <v>-1.7958224838673074E-2</v>
      </c>
      <c r="AR49" s="118">
        <f>(ULB_Data[[#This Row],[SLP- obtained SS2021]]-ULB_Data[[#This Row],[SLP SA 2021]])/ULB_Data[[#This Row],[SLP SA 2021]]</f>
        <v>-3.2743655999469851E-2</v>
      </c>
      <c r="AS49" s="118">
        <f>(ULB_Data[[#This Row],[SLP- obtained SS2022]]-ULB_Data[[#This Row],[SLP SA 2022]])/ULB_Data[[#This Row],[SLP SA 2022]]</f>
        <v>-3.2743655999469851E-2</v>
      </c>
      <c r="AT49" s="118">
        <f>(ULB_Data[[#This Row],[SLP- obtained SS2020]]-ULB_Data[[#This Row],[SLP SA cat 2020]])/ULB_Data[[#This Row],[SLP SA cat 2020]]</f>
        <v>0.16982181689452303</v>
      </c>
      <c r="AU49" s="118">
        <f>(ULB_Data[[#This Row],[SLP- obtained SS2021]]-ULB_Data[[#This Row],[SLP SA cat 2021]])/ULB_Data[[#This Row],[SLP SA cat 2021]]</f>
        <v>3.3850773327290369E-2</v>
      </c>
      <c r="AV49" s="118">
        <f>(ULB_Data[[#This Row],[SLP- obtained SS2022]]-ULB_Data[[#This Row],[SLP SA cat 2022]])/ULB_Data[[#This Row],[SLP SA cat 2022]]</f>
        <v>3.3850773327290369E-2</v>
      </c>
      <c r="AW49" s="118">
        <f>(ULB_Data[[#This Row],[SLP- obtained SS2021]]-ULB_Data[[#This Row],[SLP SA cat t.10 2021]])/ULB_Data[[#This Row],[SLP SA cat t.10 2021]]</f>
        <v>-0.26421418167339505</v>
      </c>
      <c r="AX49" s="118">
        <f>(ULB_Data[[#This Row],[SLP- obtained SS2022]]-ULB_Data[[#This Row],[SLP SA cat t.10 2022]])/ULB_Data[[#This Row],[SLP SA cat t.10 2022]]</f>
        <v>-0.26421418167339505</v>
      </c>
      <c r="AY49" s="122">
        <v>232.44</v>
      </c>
      <c r="AZ49" s="122">
        <v>298.10000000000002</v>
      </c>
      <c r="BA49" s="122">
        <v>295</v>
      </c>
      <c r="BB49" s="122">
        <v>421.09</v>
      </c>
      <c r="BC49" s="122">
        <v>522.70000000000005</v>
      </c>
      <c r="BD49" s="122">
        <v>525</v>
      </c>
      <c r="BE49" s="122">
        <v>365.77</v>
      </c>
      <c r="BF49" s="122">
        <v>453.88</v>
      </c>
      <c r="BG49" s="122">
        <v>453.88</v>
      </c>
      <c r="BH49" s="122">
        <v>1100</v>
      </c>
      <c r="BI49" s="122">
        <v>1100</v>
      </c>
      <c r="BJ49" s="118">
        <f>(ULB_Data[[#This Row],[Cert.- obtained SS2020]]-ULB_Data[[#This Row],[NA cert 2020]])/ULB_Data[[#This Row],[NA cert 2020]]</f>
        <v>0.29065565307176044</v>
      </c>
      <c r="BK49" s="118">
        <f>(ULB_Data[[#This Row],[Cert.- obtained SS2021]]-ULB_Data[[#This Row],[NA cert 2021]])/ULB_Data[[#This Row],[NA cert 2021]]</f>
        <v>6.3737001006372931E-3</v>
      </c>
      <c r="BL49" s="118">
        <f>(ULB_Data[[#This Row],[Cert.- obtained SS2022]]-ULB_Data[[#This Row],[NA cert 2022]])/ULB_Data[[#This Row],[NA cert 2022]]</f>
        <v>1.6949152542372881E-2</v>
      </c>
      <c r="BM49" s="118">
        <f>(ULB_Data[[#This Row],[Cert.- obtained SS2020]]-ULB_Data[[#This Row],[SA Cert 2020]])/ULB_Data[[#This Row],[SA Cert 2020]]</f>
        <v>-0.2875632287634472</v>
      </c>
      <c r="BN49" s="118">
        <f>(ULB_Data[[#This Row],[Cert.- obtained SS2021]]-ULB_Data[[#This Row],[SA cert 2021]])/ULB_Data[[#This Row],[SA cert 2021]]</f>
        <v>-0.42605701167017412</v>
      </c>
      <c r="BO49" s="118">
        <f>(ULB_Data[[#This Row],[Cert.- obtained SS2022]]-ULB_Data[[#This Row],[SA cert 2022]])/ULB_Data[[#This Row],[SA cert 2022]]</f>
        <v>-0.42857142857142855</v>
      </c>
      <c r="BP49" s="118">
        <f>(ULB_Data[[#This Row],[Cert.- obtained SS2020]]-ULB_Data[[#This Row],[SA cert cat 2020]])/ULB_Data[[#This Row],[SA cert cat 2020]]</f>
        <v>-0.17981245044700217</v>
      </c>
      <c r="BQ49" s="118">
        <f>(ULB_Data[[#This Row],[Cert.- obtained SS2021]]-ULB_Data[[#This Row],[SA cert cat 2021]])/ULB_Data[[#This Row],[SA cert cat 2021]]</f>
        <v>-0.33903234335066534</v>
      </c>
      <c r="BR49" s="118">
        <f>(ULB_Data[[#This Row],[Cert.- obtained SS2022]]-ULB_Data[[#This Row],[SA cert cat 2022]])/ULB_Data[[#This Row],[SA cert cat 2022]]</f>
        <v>-0.33903234335066534</v>
      </c>
      <c r="BS49" s="118">
        <f>(ULB_Data[[#This Row],[Cert.- obtained SS2021]]-ULB_Data[[#This Row],[SA cert cat t.10 2021]])/ULB_Data[[#This Row],[SA cert cat t.10 2021]]</f>
        <v>-0.72727272727272729</v>
      </c>
      <c r="BT49" s="118">
        <f>(ULB_Data[[#This Row],[Cert.- obtained SS2022]]-ULB_Data[[#This Row],[SA cert cat t.10 2022]])/ULB_Data[[#This Row],[SA cert cat t.10 2022]]</f>
        <v>-0.72727272727272729</v>
      </c>
      <c r="BU49" s="122">
        <v>855.72</v>
      </c>
      <c r="BV49" s="122">
        <v>860.25</v>
      </c>
      <c r="BW49" s="122">
        <v>865</v>
      </c>
      <c r="BX49" s="122">
        <v>1100</v>
      </c>
      <c r="BY49" s="122">
        <v>1147.0899999999999</v>
      </c>
      <c r="BZ49" s="122">
        <v>1150</v>
      </c>
      <c r="CA49" s="122">
        <v>1056.55</v>
      </c>
      <c r="CB49" s="122">
        <v>1062.31</v>
      </c>
      <c r="CC49" s="122">
        <v>1062.31</v>
      </c>
      <c r="CD49" s="122">
        <v>1484.95</v>
      </c>
      <c r="CE49" s="122">
        <v>1484.95</v>
      </c>
      <c r="CF49" s="118">
        <f>(ULB_Data[[#This Row],[CP- obtained SS2020]]-ULB_Data[[#This Row],[NA CV 2020]])/ULB_Data[[#This Row],[NA CV 2020]]</f>
        <v>0.46351610339830768</v>
      </c>
      <c r="CG49" s="118">
        <f>(ULB_Data[[#This Row],[CV- obtained SS2021]]-ULB_Data[[#This Row],[NA CV 2021]])/ULB_Data[[#This Row],[NA CV 2021]]</f>
        <v>0.28240627724498696</v>
      </c>
      <c r="CH49" s="118">
        <f>(ULB_Data[[#This Row],[CV- obtained SS2022]]-ULB_Data[[#This Row],[NA CV 2022]])/ULB_Data[[#This Row],[NA CV 2022]]</f>
        <v>0.27536416184971102</v>
      </c>
      <c r="CI49" s="118">
        <f>(ULB_Data[[#This Row],[CP- obtained SS2020]]-ULB_Data[[#This Row],[SA CV 2020]])/ULB_Data[[#This Row],[SA CV 2020]]</f>
        <v>0.13850909090909083</v>
      </c>
      <c r="CJ49" s="118">
        <f>(ULB_Data[[#This Row],[CV- obtained SS2021]]-ULB_Data[[#This Row],[SA CV 2021]])/ULB_Data[[#This Row],[SA CV 2021]]</f>
        <v>-3.827075469230825E-2</v>
      </c>
      <c r="CK49" s="118">
        <f>(ULB_Data[[#This Row],[CV- obtained SS2022]]-ULB_Data[[#This Row],[SA CV 2022]])/ULB_Data[[#This Row],[SA CV 2022]]</f>
        <v>-4.0704347826086909E-2</v>
      </c>
      <c r="CL49" s="118">
        <f>(ULB_Data[[#This Row],[CP- obtained SS2020]]-ULB_Data[[#This Row],[SA CV  cat 2020]])/ULB_Data[[#This Row],[SA CV  cat 2020]]</f>
        <v>0.1853296105248213</v>
      </c>
      <c r="CM49" s="118">
        <f>(ULB_Data[[#This Row],[CV- obtained SS2021]]-ULB_Data[[#This Row],[SA CV cat 2021]])/ULB_Data[[#This Row],[SA CV cat 2021]]</f>
        <v>3.8482175636113856E-2</v>
      </c>
      <c r="CN49" s="118">
        <f>(ULB_Data[[#This Row],[CV- obtained SS2022]]-ULB_Data[[#This Row],[SA CV cat 2022]])/ULB_Data[[#This Row],[SA CV cat 2022]]</f>
        <v>3.8482175636113856E-2</v>
      </c>
      <c r="CO49" s="118">
        <f>(ULB_Data[[#This Row],[CV- obtained SS2021]]-ULB_Data[[#This Row],[SA CV cat t.10 2021]])/ULB_Data[[#This Row],[SA CV cat t.10 2021]]</f>
        <v>-0.25708609717498904</v>
      </c>
      <c r="CP49" s="118">
        <f>(ULB_Data[[#This Row],[CV- obtained SS2022]]-ULB_Data[[#This Row],[SA CV cat t.10 2022]])/ULB_Data[[#This Row],[SA CV cat t.10 2022]]</f>
        <v>-0.25708609717498904</v>
      </c>
      <c r="CQ49" s="60">
        <v>65</v>
      </c>
      <c r="CR49" s="60">
        <v>47</v>
      </c>
      <c r="CS49" s="27">
        <v>188</v>
      </c>
      <c r="CT49" s="27">
        <v>94</v>
      </c>
      <c r="CU49" s="27">
        <v>188</v>
      </c>
      <c r="CV49" s="27">
        <v>94</v>
      </c>
      <c r="CW49" s="28" t="s">
        <v>414</v>
      </c>
      <c r="CX49" s="27" t="s">
        <v>414</v>
      </c>
      <c r="CY49" s="27" t="s">
        <v>414</v>
      </c>
      <c r="CZ49" s="28" t="s">
        <v>405</v>
      </c>
      <c r="DA49" s="27" t="s">
        <v>405</v>
      </c>
      <c r="DB49" s="27" t="s">
        <v>405</v>
      </c>
      <c r="DC49" s="22">
        <v>693.95</v>
      </c>
      <c r="DD49" s="22">
        <v>1500</v>
      </c>
      <c r="DE49" s="66">
        <v>46.26</v>
      </c>
      <c r="DF49" s="22">
        <v>300</v>
      </c>
      <c r="DG49" s="22">
        <v>1500</v>
      </c>
      <c r="DH49" s="66">
        <v>20</v>
      </c>
      <c r="DI49" s="22">
        <v>1250</v>
      </c>
      <c r="DJ49" s="22">
        <v>1500</v>
      </c>
      <c r="DK49" s="66">
        <v>83.33</v>
      </c>
      <c r="DL49" s="22">
        <v>1252.3599999999999</v>
      </c>
      <c r="DM49" s="22">
        <v>1500</v>
      </c>
      <c r="DN49" s="66">
        <v>83.49</v>
      </c>
      <c r="DO49" s="22">
        <v>3496.31</v>
      </c>
      <c r="DP49" s="22">
        <v>6000</v>
      </c>
      <c r="DQ49" s="66">
        <v>58.27</v>
      </c>
      <c r="DR49" s="67">
        <v>1459.88</v>
      </c>
      <c r="DS49" s="67">
        <v>2400</v>
      </c>
      <c r="DT49" s="159">
        <f>ULB_Data[[#This Row],[SLP- obtained SS2021]]/ULB_Data[[#This Row],[SLP-max. marks SS2021]]</f>
        <v>0.6082833333333334</v>
      </c>
      <c r="DU49" s="159">
        <f>ULB_Data[[#This Row],[SLP- obtained SS2021]]/ULB_Data[[#This Row],[Total score (obtained) SS2021]]</f>
        <v>0.50989843106025678</v>
      </c>
      <c r="DV49" s="67">
        <v>1459.88</v>
      </c>
      <c r="DW49" s="66">
        <v>2400</v>
      </c>
      <c r="DX49" s="159">
        <f>ULB_Data[[#This Row],[SLP- obtained SS2022]]/ULB_Data[[#This Row],[SLP-max. marks SS2022]]</f>
        <v>0.6082833333333334</v>
      </c>
      <c r="DY49" s="159">
        <f>ULB_Data[[#This Row],[SLP- obtained SS2022]]/ULB_Data[[#This Row],[Total score (obtained) SS2022]]</f>
        <v>0.50989843106025678</v>
      </c>
      <c r="DZ49" s="67">
        <v>1103.19</v>
      </c>
      <c r="EA49" s="67">
        <v>1800</v>
      </c>
      <c r="EB49" s="159">
        <f>ULB_Data[[#This Row],[CV- obtained SS2021]]/ULB_Data[[#This Row],[CV-max. marks SS2021]]</f>
        <v>0.61288333333333334</v>
      </c>
      <c r="EC49" s="159">
        <f>ULB_Data[[#This Row],[CV- obtained SS2021]]/ULB_Data[[#This Row],[Total score (obtained) SS2021]]</f>
        <v>0.38531581373905027</v>
      </c>
      <c r="ED49" s="67">
        <v>1103.19</v>
      </c>
      <c r="EE49" s="66">
        <v>1800</v>
      </c>
      <c r="EF49" s="159">
        <f>ULB_Data[[#This Row],[CV- obtained SS2022]]/ULB_Data[[#This Row],[CV-max. marks SS2022]]</f>
        <v>0.61288333333333334</v>
      </c>
      <c r="EG49" s="159">
        <f>ULB_Data[[#This Row],[CV- obtained SS2022]]/ULB_Data[[#This Row],[Total score (obtained) SS2022]]</f>
        <v>0.38531581373905027</v>
      </c>
      <c r="EH49" s="67">
        <v>300</v>
      </c>
      <c r="EI49" s="67">
        <v>1800</v>
      </c>
      <c r="EJ49" s="159">
        <f>ULB_Data[[#This Row],[Cert.- obtained SS2021]]/ULB_Data[[#This Row],[Cert.-max. marks SS2021]]</f>
        <v>0.16666666666666666</v>
      </c>
      <c r="EK49" s="159">
        <f>ULB_Data[[#This Row],[Cert.- obtained SS2021]]/ULB_Data[[#This Row],[Total score (obtained) SS2021]]</f>
        <v>0.10478226245861101</v>
      </c>
      <c r="EL49" s="67">
        <v>300</v>
      </c>
      <c r="EM49" s="66">
        <v>1800</v>
      </c>
      <c r="EN49" s="159">
        <f>ULB_Data[[#This Row],[Cert.- obtained SS2022]]/ULB_Data[[#This Row],[Cert.-max. marks SS2022]]</f>
        <v>0.16666666666666666</v>
      </c>
      <c r="EO49" s="159">
        <f>ULB_Data[[#This Row],[Cert.- obtained SS2022]]/ULB_Data[[#This Row],[Total score (obtained) SS2022]]</f>
        <v>0.10478226245861101</v>
      </c>
      <c r="EP49" s="68">
        <v>2863.08</v>
      </c>
      <c r="EQ49" s="26">
        <v>6000</v>
      </c>
      <c r="ER49" s="66">
        <v>47.72</v>
      </c>
      <c r="ES49" s="68">
        <v>2863.08</v>
      </c>
      <c r="ET49" s="66">
        <v>6000</v>
      </c>
      <c r="EU49" s="128">
        <f>(ULB_Data[[#This Row],[Total score (obtained) SS2022]]/ULB_Data[[#This Row],[Total score (max) SS2022]])*100</f>
        <v>47.717999999999996</v>
      </c>
      <c r="EV49" s="26">
        <v>993.95</v>
      </c>
      <c r="EW49" s="26">
        <v>3000</v>
      </c>
      <c r="EX49" s="66">
        <v>33.130000000000003</v>
      </c>
      <c r="EY49" s="26">
        <v>1759.88</v>
      </c>
      <c r="EZ49" s="26">
        <v>4200</v>
      </c>
      <c r="FA49" s="100">
        <v>41.9</v>
      </c>
      <c r="FB49" s="26">
        <v>1759.88</v>
      </c>
      <c r="FC49" s="138">
        <v>4200</v>
      </c>
      <c r="FD49" s="140">
        <f>(ULB_Data[[#This Row],[SLP + Cert. (obtained) SS2022]]/ULB_Data[[#This Row],[SLP + Cert. (max.) SS2022]])*100</f>
        <v>41.90190476190476</v>
      </c>
    </row>
    <row r="50" spans="1:160" ht="15.75" thickBot="1">
      <c r="A50" s="104">
        <v>49</v>
      </c>
      <c r="B50" s="65" t="s">
        <v>282</v>
      </c>
      <c r="C50" s="65" t="s">
        <v>134</v>
      </c>
      <c r="D50" s="65" t="s">
        <v>93</v>
      </c>
      <c r="E50" s="26">
        <v>8248</v>
      </c>
      <c r="F50" s="28" t="s">
        <v>411</v>
      </c>
      <c r="G50" s="28">
        <v>2214</v>
      </c>
      <c r="H50" s="28">
        <v>2072</v>
      </c>
      <c r="I50" s="28">
        <v>2072</v>
      </c>
      <c r="J50" s="28">
        <v>3325</v>
      </c>
      <c r="K50" s="28">
        <v>3178</v>
      </c>
      <c r="L50" s="28">
        <v>3178</v>
      </c>
      <c r="M50" s="28">
        <v>3070.1</v>
      </c>
      <c r="N50" s="28">
        <v>2928.3</v>
      </c>
      <c r="O50" s="28">
        <v>2928.3</v>
      </c>
      <c r="P50" s="28">
        <v>4349.2</v>
      </c>
      <c r="Q50" s="28">
        <v>4349.2</v>
      </c>
      <c r="R50" s="118">
        <f>(ULB_Data[[#This Row],[Total score (obtained) SS2020]]-ULB_Data[[#This Row],[NA 2020]])/ULB_Data[[#This Row],[NA 2020]]</f>
        <v>-0.24914182475158081</v>
      </c>
      <c r="S50" s="118">
        <f>(ULB_Data[[#This Row],[Total score (obtained) SS2021]]-ULB_Data[[#This Row],[NA 2021]])/ULB_Data[[#This Row],[NA 2021]]</f>
        <v>-1.4570463320463347E-2</v>
      </c>
      <c r="T50" s="118">
        <f>(ULB_Data[[#This Row],[Total score (obtained) SS2022]]-ULB_Data[[#This Row],[NA 2022]])/ULB_Data[[#This Row],[NA 2022]]</f>
        <v>-1.4570463320463347E-2</v>
      </c>
      <c r="U50" s="118">
        <f>(ULB_Data[[#This Row],[Total score (obtained) SS2020]]-ULB_Data[[#This Row],[SA 2020]])/ULB_Data[[#This Row],[SA 2020]]</f>
        <v>-0.50003007518796994</v>
      </c>
      <c r="V50" s="118">
        <f>(ULB_Data[[#This Row],[Total score (obtained) SS2021]]-ULB_Data[[#This Row],[SA 2021]])/ULB_Data[[#This Row],[SA 2021]]</f>
        <v>-0.3575173064820642</v>
      </c>
      <c r="W50" s="118">
        <f>(ULB_Data[[#This Row],[Total score (obtained) SS2022]]-ULB_Data[[#This Row],[SA 2022]])/ULB_Data[[#This Row],[SA 2022]]</f>
        <v>-0.3575173064820642</v>
      </c>
      <c r="X50" s="118">
        <f>(ULB_Data[[#This Row],[Total score (obtained) SS2020]]-ULB_Data[[#This Row],[SA Cat 2020]])/ULB_Data[[#This Row],[SA Cat 2020]]</f>
        <v>-0.45851926647340474</v>
      </c>
      <c r="Y50" s="118">
        <f>(ULB_Data[[#This Row],[Total score (obtained) SS2021]]-ULB_Data[[#This Row],[SA Cat 2021]])/ULB_Data[[#This Row],[SA Cat 2021]]</f>
        <v>-0.30273196052317053</v>
      </c>
      <c r="Z50" s="118">
        <f>(ULB_Data[[#This Row],[Total score (obtained) SS2022]]-ULB_Data[[#This Row],[SA Cat 2022]])/ULB_Data[[#This Row],[SA Cat 2022]]</f>
        <v>-0.30273196052317053</v>
      </c>
      <c r="AA50" s="118">
        <f>(ULB_Data[[#This Row],[Total score (obtained) SS2021]]-ULB_Data[[#This Row],[SA Cat t.10 2021]])/ULB_Data[[#This Row],[SA Cat t.10 2021]]</f>
        <v>-0.53053205187160857</v>
      </c>
      <c r="AB50" s="118">
        <f>(ULB_Data[[#This Row],[Total score (obtained) SS2022]]-ULB_Data[[#This Row],[SA Cat t.10 2022]])/ULB_Data[[#This Row],[SA Cat t.10 2022]]</f>
        <v>-0.53053205187160857</v>
      </c>
      <c r="AC50" s="122">
        <v>306.24</v>
      </c>
      <c r="AD50" s="122">
        <v>913.6</v>
      </c>
      <c r="AE50" s="122">
        <v>915</v>
      </c>
      <c r="AF50" s="122">
        <v>706.64</v>
      </c>
      <c r="AG50" s="122">
        <v>1509.3</v>
      </c>
      <c r="AH50" s="122">
        <v>1509.3</v>
      </c>
      <c r="AI50" s="122">
        <v>593.21</v>
      </c>
      <c r="AJ50" s="122">
        <v>1412.08</v>
      </c>
      <c r="AK50" s="122">
        <v>1412.08</v>
      </c>
      <c r="AL50" s="122">
        <v>1984.11</v>
      </c>
      <c r="AM50" s="122">
        <v>1984.11</v>
      </c>
      <c r="AN50" s="118">
        <f>(ULB_Data[[#This Row],[SLP- obtained SS2020]]-ULB_Data[[#This Row],[SLP NA 2020]])/ULB_Data[[#This Row],[SLP NA 2020]]</f>
        <v>-0.11037095088819231</v>
      </c>
      <c r="AO50" s="118">
        <f>(ULB_Data[[#This Row],[SLP- obtained SS2021]]-ULB_Data[[#This Row],[SLP NA 2021]])/ULB_Data[[#This Row],[SLP NA 2021]]</f>
        <v>1.3550788091068296E-2</v>
      </c>
      <c r="AP50" s="118">
        <f>(ULB_Data[[#This Row],[SLP- obtained SS2022]]-ULB_Data[[#This Row],[SLP NA 2022]])/ULB_Data[[#This Row],[SLP NA 2022]]</f>
        <v>1.2000000000000019E-2</v>
      </c>
      <c r="AQ50" s="118">
        <f>(ULB_Data[[#This Row],[SLP- obtained SS2020]]-ULB_Data[[#This Row],[SLP SA 2020]])/ULB_Data[[#This Row],[SLP SA 2020]]</f>
        <v>-0.61445714932638962</v>
      </c>
      <c r="AR50" s="118">
        <f>(ULB_Data[[#This Row],[SLP- obtained SS2021]]-ULB_Data[[#This Row],[SLP SA 2021]])/ULB_Data[[#This Row],[SLP SA 2021]]</f>
        <v>-0.3864838004372888</v>
      </c>
      <c r="AS50" s="118">
        <f>(ULB_Data[[#This Row],[SLP- obtained SS2022]]-ULB_Data[[#This Row],[SLP SA 2022]])/ULB_Data[[#This Row],[SLP SA 2022]]</f>
        <v>-0.3864838004372888</v>
      </c>
      <c r="AT50" s="118">
        <f>(ULB_Data[[#This Row],[SLP- obtained SS2020]]-ULB_Data[[#This Row],[SLP SA cat 2020]])/ULB_Data[[#This Row],[SLP SA cat 2020]]</f>
        <v>-0.54073599568449626</v>
      </c>
      <c r="AU50" s="118">
        <f>(ULB_Data[[#This Row],[SLP- obtained SS2021]]-ULB_Data[[#This Row],[SLP SA cat 2021]])/ULB_Data[[#This Row],[SLP SA cat 2021]]</f>
        <v>-0.34424395218401221</v>
      </c>
      <c r="AV50" s="118">
        <f>(ULB_Data[[#This Row],[SLP- obtained SS2022]]-ULB_Data[[#This Row],[SLP SA cat 2022]])/ULB_Data[[#This Row],[SLP SA cat 2022]]</f>
        <v>-0.34424395218401221</v>
      </c>
      <c r="AW50" s="118">
        <f>(ULB_Data[[#This Row],[SLP- obtained SS2021]]-ULB_Data[[#This Row],[SLP SA cat t.10 2021]])/ULB_Data[[#This Row],[SLP SA cat t.10 2021]]</f>
        <v>-0.53330208506584809</v>
      </c>
      <c r="AX50" s="118">
        <f>(ULB_Data[[#This Row],[SLP- obtained SS2022]]-ULB_Data[[#This Row],[SLP SA cat t.10 2022]])/ULB_Data[[#This Row],[SLP SA cat t.10 2022]]</f>
        <v>-0.53330208506584809</v>
      </c>
      <c r="AY50" s="122">
        <v>232.44</v>
      </c>
      <c r="AZ50" s="122">
        <v>298.10000000000002</v>
      </c>
      <c r="BA50" s="122">
        <v>295</v>
      </c>
      <c r="BB50" s="122">
        <v>421.09</v>
      </c>
      <c r="BC50" s="122">
        <v>522.70000000000005</v>
      </c>
      <c r="BD50" s="122">
        <v>525</v>
      </c>
      <c r="BE50" s="122">
        <v>365.77</v>
      </c>
      <c r="BF50" s="122">
        <v>453.88</v>
      </c>
      <c r="BG50" s="122">
        <v>453.88</v>
      </c>
      <c r="BH50" s="122">
        <v>1100</v>
      </c>
      <c r="BI50" s="122">
        <v>1100</v>
      </c>
      <c r="BJ50" s="118">
        <f>(ULB_Data[[#This Row],[Cert.- obtained SS2020]]-ULB_Data[[#This Row],[NA cert 2020]])/ULB_Data[[#This Row],[NA cert 2020]]</f>
        <v>0.29065565307176044</v>
      </c>
      <c r="BK50" s="118">
        <f>(ULB_Data[[#This Row],[Cert.- obtained SS2021]]-ULB_Data[[#This Row],[NA cert 2021]])/ULB_Data[[#This Row],[NA cert 2021]]</f>
        <v>6.3737001006372931E-3</v>
      </c>
      <c r="BL50" s="118">
        <f>(ULB_Data[[#This Row],[Cert.- obtained SS2022]]-ULB_Data[[#This Row],[NA cert 2022]])/ULB_Data[[#This Row],[NA cert 2022]]</f>
        <v>1.6949152542372881E-2</v>
      </c>
      <c r="BM50" s="118">
        <f>(ULB_Data[[#This Row],[Cert.- obtained SS2020]]-ULB_Data[[#This Row],[SA Cert 2020]])/ULB_Data[[#This Row],[SA Cert 2020]]</f>
        <v>-0.2875632287634472</v>
      </c>
      <c r="BN50" s="118">
        <f>(ULB_Data[[#This Row],[Cert.- obtained SS2021]]-ULB_Data[[#This Row],[SA cert 2021]])/ULB_Data[[#This Row],[SA cert 2021]]</f>
        <v>-0.42605701167017412</v>
      </c>
      <c r="BO50" s="118">
        <f>(ULB_Data[[#This Row],[Cert.- obtained SS2022]]-ULB_Data[[#This Row],[SA cert 2022]])/ULB_Data[[#This Row],[SA cert 2022]]</f>
        <v>-0.42857142857142855</v>
      </c>
      <c r="BP50" s="118">
        <f>(ULB_Data[[#This Row],[Cert.- obtained SS2020]]-ULB_Data[[#This Row],[SA cert cat 2020]])/ULB_Data[[#This Row],[SA cert cat 2020]]</f>
        <v>-0.17981245044700217</v>
      </c>
      <c r="BQ50" s="118">
        <f>(ULB_Data[[#This Row],[Cert.- obtained SS2021]]-ULB_Data[[#This Row],[SA cert cat 2021]])/ULB_Data[[#This Row],[SA cert cat 2021]]</f>
        <v>-0.33903234335066534</v>
      </c>
      <c r="BR50" s="118">
        <f>(ULB_Data[[#This Row],[Cert.- obtained SS2022]]-ULB_Data[[#This Row],[SA cert cat 2022]])/ULB_Data[[#This Row],[SA cert cat 2022]]</f>
        <v>-0.33903234335066534</v>
      </c>
      <c r="BS50" s="118">
        <f>(ULB_Data[[#This Row],[Cert.- obtained SS2021]]-ULB_Data[[#This Row],[SA cert cat t.10 2021]])/ULB_Data[[#This Row],[SA cert cat t.10 2021]]</f>
        <v>-0.72727272727272729</v>
      </c>
      <c r="BT50" s="118">
        <f>(ULB_Data[[#This Row],[Cert.- obtained SS2022]]-ULB_Data[[#This Row],[SA cert cat t.10 2022]])/ULB_Data[[#This Row],[SA cert cat t.10 2022]]</f>
        <v>-0.72727272727272729</v>
      </c>
      <c r="BU50" s="122">
        <v>855.72</v>
      </c>
      <c r="BV50" s="122">
        <v>860.25</v>
      </c>
      <c r="BW50" s="122">
        <v>865</v>
      </c>
      <c r="BX50" s="122">
        <v>1100</v>
      </c>
      <c r="BY50" s="122">
        <v>1147.0899999999999</v>
      </c>
      <c r="BZ50" s="122">
        <v>1150</v>
      </c>
      <c r="CA50" s="122">
        <v>1056.55</v>
      </c>
      <c r="CB50" s="122">
        <v>1062.31</v>
      </c>
      <c r="CC50" s="122">
        <v>1062.31</v>
      </c>
      <c r="CD50" s="122">
        <v>1484.95</v>
      </c>
      <c r="CE50" s="122">
        <v>1484.95</v>
      </c>
      <c r="CF50" s="118">
        <f>(ULB_Data[[#This Row],[CP- obtained SS2020]]-ULB_Data[[#This Row],[NA CV 2020]])/ULB_Data[[#This Row],[NA CV 2020]]</f>
        <v>-0.43123919038937975</v>
      </c>
      <c r="CG50" s="118">
        <f>(ULB_Data[[#This Row],[CV- obtained SS2021]]-ULB_Data[[#This Row],[NA CV 2021]])/ULB_Data[[#This Row],[NA CV 2021]]</f>
        <v>-5.1636152281313526E-2</v>
      </c>
      <c r="CH50" s="118">
        <f>(ULB_Data[[#This Row],[CV- obtained SS2022]]-ULB_Data[[#This Row],[NA CV 2022]])/ULB_Data[[#This Row],[NA CV 2022]]</f>
        <v>-5.6843930635838105E-2</v>
      </c>
      <c r="CI50" s="118">
        <f>(ULB_Data[[#This Row],[CP- obtained SS2020]]-ULB_Data[[#This Row],[SA CV 2020]])/ULB_Data[[#This Row],[SA CV 2020]]</f>
        <v>-0.55754545454545446</v>
      </c>
      <c r="CJ50" s="118">
        <f>(ULB_Data[[#This Row],[CV- obtained SS2021]]-ULB_Data[[#This Row],[SA CV 2021]])/ULB_Data[[#This Row],[SA CV 2021]]</f>
        <v>-0.2887829202590903</v>
      </c>
      <c r="CK50" s="118">
        <f>(ULB_Data[[#This Row],[CV- obtained SS2022]]-ULB_Data[[#This Row],[SA CV 2022]])/ULB_Data[[#This Row],[SA CV 2022]]</f>
        <v>-0.29058260869565211</v>
      </c>
      <c r="CL50" s="118">
        <f>(ULB_Data[[#This Row],[CP- obtained SS2020]]-ULB_Data[[#This Row],[SA CV  cat 2020]])/ULB_Data[[#This Row],[SA CV  cat 2020]]</f>
        <v>-0.53934977047939037</v>
      </c>
      <c r="CM50" s="118">
        <f>(ULB_Data[[#This Row],[CV- obtained SS2021]]-ULB_Data[[#This Row],[SA CV cat 2021]])/ULB_Data[[#This Row],[SA CV cat 2021]]</f>
        <v>-0.23202266758290888</v>
      </c>
      <c r="CN50" s="118">
        <f>(ULB_Data[[#This Row],[CV- obtained SS2022]]-ULB_Data[[#This Row],[SA CV cat 2022]])/ULB_Data[[#This Row],[SA CV cat 2022]]</f>
        <v>-0.23202266758290888</v>
      </c>
      <c r="CO50" s="118">
        <f>(ULB_Data[[#This Row],[CV- obtained SS2021]]-ULB_Data[[#This Row],[SA CV cat t.10 2021]])/ULB_Data[[#This Row],[SA CV cat t.10 2021]]</f>
        <v>-0.45060103033772181</v>
      </c>
      <c r="CP50" s="118">
        <f>(ULB_Data[[#This Row],[CV- obtained SS2022]]-ULB_Data[[#This Row],[SA CV cat t.10 2022]])/ULB_Data[[#This Row],[SA CV cat t.10 2022]]</f>
        <v>-0.45060103033772181</v>
      </c>
      <c r="CQ50" s="60">
        <v>514</v>
      </c>
      <c r="CR50" s="60">
        <v>182</v>
      </c>
      <c r="CS50" s="27">
        <v>458</v>
      </c>
      <c r="CT50" s="27">
        <v>176</v>
      </c>
      <c r="CU50" s="27">
        <v>458</v>
      </c>
      <c r="CV50" s="27">
        <v>176</v>
      </c>
      <c r="CW50" s="28" t="s">
        <v>414</v>
      </c>
      <c r="CX50" s="27" t="s">
        <v>414</v>
      </c>
      <c r="CY50" s="27" t="s">
        <v>414</v>
      </c>
      <c r="CZ50" s="28" t="s">
        <v>405</v>
      </c>
      <c r="DA50" s="27" t="s">
        <v>405</v>
      </c>
      <c r="DB50" s="27" t="s">
        <v>405</v>
      </c>
      <c r="DC50" s="22">
        <v>272.44</v>
      </c>
      <c r="DD50" s="22">
        <v>1500</v>
      </c>
      <c r="DE50" s="66">
        <v>18.16</v>
      </c>
      <c r="DF50" s="22">
        <v>300</v>
      </c>
      <c r="DG50" s="22">
        <v>1500</v>
      </c>
      <c r="DH50" s="66">
        <v>20</v>
      </c>
      <c r="DI50" s="22">
        <v>603.26</v>
      </c>
      <c r="DJ50" s="22">
        <v>1500</v>
      </c>
      <c r="DK50" s="66">
        <v>40.22</v>
      </c>
      <c r="DL50" s="22">
        <v>486.7</v>
      </c>
      <c r="DM50" s="22">
        <v>1500</v>
      </c>
      <c r="DN50" s="66">
        <v>32.450000000000003</v>
      </c>
      <c r="DO50" s="22">
        <v>1662.4</v>
      </c>
      <c r="DP50" s="22">
        <v>6000</v>
      </c>
      <c r="DQ50" s="66">
        <v>27.71</v>
      </c>
      <c r="DR50" s="67">
        <v>925.98</v>
      </c>
      <c r="DS50" s="67">
        <v>2400</v>
      </c>
      <c r="DT50" s="159">
        <f>ULB_Data[[#This Row],[SLP- obtained SS2021]]/ULB_Data[[#This Row],[SLP-max. marks SS2021]]</f>
        <v>0.38582500000000003</v>
      </c>
      <c r="DU50" s="159">
        <f>ULB_Data[[#This Row],[SLP- obtained SS2021]]/ULB_Data[[#This Row],[Total score (obtained) SS2021]]</f>
        <v>0.4535093862798204</v>
      </c>
      <c r="DV50" s="67">
        <v>925.98</v>
      </c>
      <c r="DW50" s="66">
        <v>2400</v>
      </c>
      <c r="DX50" s="159">
        <f>ULB_Data[[#This Row],[SLP- obtained SS2022]]/ULB_Data[[#This Row],[SLP-max. marks SS2022]]</f>
        <v>0.38582500000000003</v>
      </c>
      <c r="DY50" s="159">
        <f>ULB_Data[[#This Row],[SLP- obtained SS2022]]/ULB_Data[[#This Row],[Total score (obtained) SS2022]]</f>
        <v>0.4535093862798204</v>
      </c>
      <c r="DZ50" s="67">
        <v>815.83</v>
      </c>
      <c r="EA50" s="67">
        <v>1800</v>
      </c>
      <c r="EB50" s="159">
        <f>ULB_Data[[#This Row],[CV- obtained SS2021]]/ULB_Data[[#This Row],[CV-max. marks SS2021]]</f>
        <v>0.45323888888888891</v>
      </c>
      <c r="EC50" s="159">
        <f>ULB_Data[[#This Row],[CV- obtained SS2021]]/ULB_Data[[#This Row],[Total score (obtained) SS2021]]</f>
        <v>0.39956215318761296</v>
      </c>
      <c r="ED50" s="67">
        <v>815.83</v>
      </c>
      <c r="EE50" s="66">
        <v>1800</v>
      </c>
      <c r="EF50" s="159">
        <f>ULB_Data[[#This Row],[CV- obtained SS2022]]/ULB_Data[[#This Row],[CV-max. marks SS2022]]</f>
        <v>0.45323888888888891</v>
      </c>
      <c r="EG50" s="159">
        <f>ULB_Data[[#This Row],[CV- obtained SS2022]]/ULB_Data[[#This Row],[Total score (obtained) SS2022]]</f>
        <v>0.39956215318761296</v>
      </c>
      <c r="EH50" s="67">
        <v>300</v>
      </c>
      <c r="EI50" s="67">
        <v>1800</v>
      </c>
      <c r="EJ50" s="159">
        <f>ULB_Data[[#This Row],[Cert.- obtained SS2021]]/ULB_Data[[#This Row],[Cert.-max. marks SS2021]]</f>
        <v>0.16666666666666666</v>
      </c>
      <c r="EK50" s="159">
        <f>ULB_Data[[#This Row],[Cert.- obtained SS2021]]/ULB_Data[[#This Row],[Total score (obtained) SS2021]]</f>
        <v>0.1469284605325667</v>
      </c>
      <c r="EL50" s="67">
        <v>300</v>
      </c>
      <c r="EM50" s="66">
        <v>1800</v>
      </c>
      <c r="EN50" s="159">
        <f>ULB_Data[[#This Row],[Cert.- obtained SS2022]]/ULB_Data[[#This Row],[Cert.-max. marks SS2022]]</f>
        <v>0.16666666666666666</v>
      </c>
      <c r="EO50" s="159">
        <f>ULB_Data[[#This Row],[Cert.- obtained SS2022]]/ULB_Data[[#This Row],[Total score (obtained) SS2022]]</f>
        <v>0.1469284605325667</v>
      </c>
      <c r="EP50" s="68">
        <v>2041.81</v>
      </c>
      <c r="EQ50" s="26">
        <v>6000</v>
      </c>
      <c r="ER50" s="66">
        <v>34.03</v>
      </c>
      <c r="ES50" s="68">
        <v>2041.81</v>
      </c>
      <c r="ET50" s="66">
        <v>6000</v>
      </c>
      <c r="EU50" s="128">
        <f>(ULB_Data[[#This Row],[Total score (obtained) SS2022]]/ULB_Data[[#This Row],[Total score (max) SS2022]])*100</f>
        <v>34.030166666666666</v>
      </c>
      <c r="EV50" s="26">
        <v>572.44000000000005</v>
      </c>
      <c r="EW50" s="26">
        <v>3000</v>
      </c>
      <c r="EX50" s="66">
        <v>19.079999999999998</v>
      </c>
      <c r="EY50" s="26">
        <v>1225.98</v>
      </c>
      <c r="EZ50" s="26">
        <v>4200</v>
      </c>
      <c r="FA50" s="100">
        <v>29.19</v>
      </c>
      <c r="FB50" s="26">
        <v>1225.98</v>
      </c>
      <c r="FC50" s="138">
        <v>4200</v>
      </c>
      <c r="FD50" s="140">
        <f>(ULB_Data[[#This Row],[SLP + Cert. (obtained) SS2022]]/ULB_Data[[#This Row],[SLP + Cert. (max.) SS2022]])*100</f>
        <v>29.189999999999998</v>
      </c>
    </row>
    <row r="51" spans="1:160" ht="15.75" thickBot="1">
      <c r="A51" s="104">
        <v>50</v>
      </c>
      <c r="B51" s="65" t="s">
        <v>289</v>
      </c>
      <c r="C51" s="65" t="s">
        <v>134</v>
      </c>
      <c r="D51" s="65" t="s">
        <v>93</v>
      </c>
      <c r="E51" s="74">
        <v>1222</v>
      </c>
      <c r="F51" s="28" t="s">
        <v>411</v>
      </c>
      <c r="G51" s="28">
        <v>2214</v>
      </c>
      <c r="H51" s="28">
        <v>2072</v>
      </c>
      <c r="I51" s="28">
        <v>2072</v>
      </c>
      <c r="J51" s="28">
        <v>3325</v>
      </c>
      <c r="K51" s="28">
        <v>3178</v>
      </c>
      <c r="L51" s="28">
        <v>3178</v>
      </c>
      <c r="M51" s="28">
        <v>3070.1</v>
      </c>
      <c r="N51" s="28">
        <v>2928.3</v>
      </c>
      <c r="O51" s="28">
        <v>2928.3</v>
      </c>
      <c r="P51" s="28">
        <v>4349.2</v>
      </c>
      <c r="Q51" s="28">
        <v>4349.2</v>
      </c>
      <c r="R51" s="118">
        <f>(ULB_Data[[#This Row],[Total score (obtained) SS2020]]-ULB_Data[[#This Row],[NA 2020]])/ULB_Data[[#This Row],[NA 2020]]</f>
        <v>-0.33565040650406508</v>
      </c>
      <c r="S51" s="118">
        <f>(ULB_Data[[#This Row],[Total score (obtained) SS2021]]-ULB_Data[[#This Row],[NA 2021]])/ULB_Data[[#This Row],[NA 2021]]</f>
        <v>7.6148648648648745E-2</v>
      </c>
      <c r="T51" s="118">
        <f>(ULB_Data[[#This Row],[Total score (obtained) SS2022]]-ULB_Data[[#This Row],[NA 2022]])/ULB_Data[[#This Row],[NA 2022]]</f>
        <v>7.6148648648648745E-2</v>
      </c>
      <c r="U51" s="118">
        <f>(ULB_Data[[#This Row],[Total score (obtained) SS2020]]-ULB_Data[[#This Row],[SA 2020]])/ULB_Data[[#This Row],[SA 2020]]</f>
        <v>-0.55763308270676692</v>
      </c>
      <c r="V51" s="118">
        <f>(ULB_Data[[#This Row],[Total score (obtained) SS2021]]-ULB_Data[[#This Row],[SA 2021]])/ULB_Data[[#This Row],[SA 2021]]</f>
        <v>-0.29837004405286338</v>
      </c>
      <c r="W51" s="118">
        <f>(ULB_Data[[#This Row],[Total score (obtained) SS2022]]-ULB_Data[[#This Row],[SA 2022]])/ULB_Data[[#This Row],[SA 2022]]</f>
        <v>-0.29837004405286338</v>
      </c>
      <c r="X51" s="118">
        <f>(ULB_Data[[#This Row],[Total score (obtained) SS2020]]-ULB_Data[[#This Row],[SA Cat 2020]])/ULB_Data[[#This Row],[SA Cat 2020]]</f>
        <v>-0.5209048565193316</v>
      </c>
      <c r="Y51" s="118">
        <f>(ULB_Data[[#This Row],[Total score (obtained) SS2021]]-ULB_Data[[#This Row],[SA Cat 2021]])/ULB_Data[[#This Row],[SA Cat 2021]]</f>
        <v>-0.23854113308062697</v>
      </c>
      <c r="Z51" s="118">
        <f>(ULB_Data[[#This Row],[Total score (obtained) SS2022]]-ULB_Data[[#This Row],[SA Cat 2022]])/ULB_Data[[#This Row],[SA Cat 2022]]</f>
        <v>-0.23854113308062697</v>
      </c>
      <c r="AA51" s="118">
        <f>(ULB_Data[[#This Row],[Total score (obtained) SS2021]]-ULB_Data[[#This Row],[SA Cat t.10 2021]])/ULB_Data[[#This Row],[SA Cat t.10 2021]]</f>
        <v>-0.48731260921548786</v>
      </c>
      <c r="AB51" s="118">
        <f>(ULB_Data[[#This Row],[Total score (obtained) SS2022]]-ULB_Data[[#This Row],[SA Cat t.10 2022]])/ULB_Data[[#This Row],[SA Cat t.10 2022]]</f>
        <v>-0.48731260921548786</v>
      </c>
      <c r="AC51" s="122">
        <v>306.24</v>
      </c>
      <c r="AD51" s="122">
        <v>913.6</v>
      </c>
      <c r="AE51" s="122">
        <v>915</v>
      </c>
      <c r="AF51" s="122">
        <v>706.64</v>
      </c>
      <c r="AG51" s="122">
        <v>1509.3</v>
      </c>
      <c r="AH51" s="122">
        <v>1509.3</v>
      </c>
      <c r="AI51" s="122">
        <v>593.21</v>
      </c>
      <c r="AJ51" s="122">
        <v>1412.08</v>
      </c>
      <c r="AK51" s="122">
        <v>1412.08</v>
      </c>
      <c r="AL51" s="122">
        <v>1984.11</v>
      </c>
      <c r="AM51" s="122">
        <v>1984.11</v>
      </c>
      <c r="AN51" s="118">
        <f>(ULB_Data[[#This Row],[SLP- obtained SS2020]]-ULB_Data[[#This Row],[SLP NA 2020]])/ULB_Data[[#This Row],[SLP NA 2020]]</f>
        <v>4.8981191222570532E-2</v>
      </c>
      <c r="AO51" s="118">
        <f>(ULB_Data[[#This Row],[SLP- obtained SS2021]]-ULB_Data[[#This Row],[SLP NA 2021]])/ULB_Data[[#This Row],[SLP NA 2021]]</f>
        <v>6.6024518388791517E-2</v>
      </c>
      <c r="AP51" s="118">
        <f>(ULB_Data[[#This Row],[SLP- obtained SS2022]]-ULB_Data[[#This Row],[SLP NA 2022]])/ULB_Data[[#This Row],[SLP NA 2022]]</f>
        <v>6.4393442622950769E-2</v>
      </c>
      <c r="AQ51" s="118">
        <f>(ULB_Data[[#This Row],[SLP- obtained SS2020]]-ULB_Data[[#This Row],[SLP SA 2020]])/ULB_Data[[#This Row],[SLP SA 2020]]</f>
        <v>-0.54539793954488847</v>
      </c>
      <c r="AR51" s="118">
        <f>(ULB_Data[[#This Row],[SLP- obtained SS2021]]-ULB_Data[[#This Row],[SLP SA 2021]])/ULB_Data[[#This Row],[SLP SA 2021]]</f>
        <v>-0.3547207314649175</v>
      </c>
      <c r="AS51" s="118">
        <f>(ULB_Data[[#This Row],[SLP- obtained SS2022]]-ULB_Data[[#This Row],[SLP SA 2022]])/ULB_Data[[#This Row],[SLP SA 2022]]</f>
        <v>-0.3547207314649175</v>
      </c>
      <c r="AT51" s="118">
        <f>(ULB_Data[[#This Row],[SLP- obtained SS2020]]-ULB_Data[[#This Row],[SLP SA cat 2020]])/ULB_Data[[#This Row],[SLP SA cat 2020]]</f>
        <v>-0.45847170479256927</v>
      </c>
      <c r="AU51" s="118">
        <f>(ULB_Data[[#This Row],[SLP- obtained SS2021]]-ULB_Data[[#This Row],[SLP SA cat 2021]])/ULB_Data[[#This Row],[SLP SA cat 2021]]</f>
        <v>-0.31029403433233244</v>
      </c>
      <c r="AV51" s="118">
        <f>(ULB_Data[[#This Row],[SLP- obtained SS2022]]-ULB_Data[[#This Row],[SLP SA cat 2022]])/ULB_Data[[#This Row],[SLP SA cat 2022]]</f>
        <v>-0.31029403433233244</v>
      </c>
      <c r="AW51" s="118">
        <f>(ULB_Data[[#This Row],[SLP- obtained SS2021]]-ULB_Data[[#This Row],[SLP SA cat t.10 2021]])/ULB_Data[[#This Row],[SLP SA cat t.10 2021]]</f>
        <v>-0.50914011823941208</v>
      </c>
      <c r="AX51" s="118">
        <f>(ULB_Data[[#This Row],[SLP- obtained SS2022]]-ULB_Data[[#This Row],[SLP SA cat t.10 2022]])/ULB_Data[[#This Row],[SLP SA cat t.10 2022]]</f>
        <v>-0.50914011823941208</v>
      </c>
      <c r="AY51" s="122">
        <v>232.44</v>
      </c>
      <c r="AZ51" s="122">
        <v>298.10000000000002</v>
      </c>
      <c r="BA51" s="122">
        <v>295</v>
      </c>
      <c r="BB51" s="122">
        <v>421.09</v>
      </c>
      <c r="BC51" s="122">
        <v>522.70000000000005</v>
      </c>
      <c r="BD51" s="122">
        <v>525</v>
      </c>
      <c r="BE51" s="122">
        <v>365.77</v>
      </c>
      <c r="BF51" s="122">
        <v>453.88</v>
      </c>
      <c r="BG51" s="122">
        <v>453.88</v>
      </c>
      <c r="BH51" s="122">
        <v>1100</v>
      </c>
      <c r="BI51" s="122">
        <v>1100</v>
      </c>
      <c r="BJ51" s="118">
        <f>(ULB_Data[[#This Row],[Cert.- obtained SS2020]]-ULB_Data[[#This Row],[NA cert 2020]])/ULB_Data[[#This Row],[NA cert 2020]]</f>
        <v>-0.13956289795215968</v>
      </c>
      <c r="BK51" s="118">
        <f>(ULB_Data[[#This Row],[Cert.- obtained SS2021]]-ULB_Data[[#This Row],[NA cert 2021]])/ULB_Data[[#This Row],[NA cert 2021]]</f>
        <v>6.3737001006372931E-3</v>
      </c>
      <c r="BL51" s="118">
        <f>(ULB_Data[[#This Row],[Cert.- obtained SS2022]]-ULB_Data[[#This Row],[NA cert 2022]])/ULB_Data[[#This Row],[NA cert 2022]]</f>
        <v>1.6949152542372881E-2</v>
      </c>
      <c r="BM51" s="118">
        <f>(ULB_Data[[#This Row],[Cert.- obtained SS2020]]-ULB_Data[[#This Row],[SA Cert 2020]])/ULB_Data[[#This Row],[SA Cert 2020]]</f>
        <v>-0.5250421525089648</v>
      </c>
      <c r="BN51" s="118">
        <f>(ULB_Data[[#This Row],[Cert.- obtained SS2021]]-ULB_Data[[#This Row],[SA cert 2021]])/ULB_Data[[#This Row],[SA cert 2021]]</f>
        <v>-0.42605701167017412</v>
      </c>
      <c r="BO51" s="118">
        <f>(ULB_Data[[#This Row],[Cert.- obtained SS2022]]-ULB_Data[[#This Row],[SA cert 2022]])/ULB_Data[[#This Row],[SA cert 2022]]</f>
        <v>-0.42857142857142855</v>
      </c>
      <c r="BP51" s="118">
        <f>(ULB_Data[[#This Row],[Cert.- obtained SS2020]]-ULB_Data[[#This Row],[SA cert cat 2020]])/ULB_Data[[#This Row],[SA cert cat 2020]]</f>
        <v>-0.45320830029800147</v>
      </c>
      <c r="BQ51" s="118">
        <f>(ULB_Data[[#This Row],[Cert.- obtained SS2021]]-ULB_Data[[#This Row],[SA cert cat 2021]])/ULB_Data[[#This Row],[SA cert cat 2021]]</f>
        <v>-0.33903234335066534</v>
      </c>
      <c r="BR51" s="118">
        <f>(ULB_Data[[#This Row],[Cert.- obtained SS2022]]-ULB_Data[[#This Row],[SA cert cat 2022]])/ULB_Data[[#This Row],[SA cert cat 2022]]</f>
        <v>-0.33903234335066534</v>
      </c>
      <c r="BS51" s="118">
        <f>(ULB_Data[[#This Row],[Cert.- obtained SS2021]]-ULB_Data[[#This Row],[SA cert cat t.10 2021]])/ULB_Data[[#This Row],[SA cert cat t.10 2021]]</f>
        <v>-0.72727272727272729</v>
      </c>
      <c r="BT51" s="118">
        <f>(ULB_Data[[#This Row],[Cert.- obtained SS2022]]-ULB_Data[[#This Row],[SA cert cat t.10 2022]])/ULB_Data[[#This Row],[SA cert cat t.10 2022]]</f>
        <v>-0.72727272727272729</v>
      </c>
      <c r="BU51" s="122">
        <v>855.72</v>
      </c>
      <c r="BV51" s="122">
        <v>860.25</v>
      </c>
      <c r="BW51" s="122">
        <v>865</v>
      </c>
      <c r="BX51" s="122">
        <v>1100</v>
      </c>
      <c r="BY51" s="122">
        <v>1147.0899999999999</v>
      </c>
      <c r="BZ51" s="122">
        <v>1150</v>
      </c>
      <c r="CA51" s="122">
        <v>1056.55</v>
      </c>
      <c r="CB51" s="122">
        <v>1062.31</v>
      </c>
      <c r="CC51" s="122">
        <v>1062.31</v>
      </c>
      <c r="CD51" s="122">
        <v>1484.95</v>
      </c>
      <c r="CE51" s="122">
        <v>1484.95</v>
      </c>
      <c r="CF51" s="118">
        <f>(ULB_Data[[#This Row],[CP- obtained SS2020]]-ULB_Data[[#This Row],[NA CV 2020]])/ULB_Data[[#This Row],[NA CV 2020]]</f>
        <v>-0.33737671200860098</v>
      </c>
      <c r="CG51" s="118">
        <f>(ULB_Data[[#This Row],[CV- obtained SS2021]]-ULB_Data[[#This Row],[NA CV 2021]])/ULB_Data[[#This Row],[NA CV 2021]]</f>
        <v>0.11115373437954083</v>
      </c>
      <c r="CH51" s="118">
        <f>(ULB_Data[[#This Row],[CV- obtained SS2022]]-ULB_Data[[#This Row],[NA CV 2022]])/ULB_Data[[#This Row],[NA CV 2022]]</f>
        <v>0.10505202312138728</v>
      </c>
      <c r="CI51" s="118">
        <f>(ULB_Data[[#This Row],[CP- obtained SS2020]]-ULB_Data[[#This Row],[SA CV 2020]])/ULB_Data[[#This Row],[SA CV 2020]]</f>
        <v>-0.48452727272727275</v>
      </c>
      <c r="CJ51" s="118">
        <f>(ULB_Data[[#This Row],[CV- obtained SS2021]]-ULB_Data[[#This Row],[SA CV 2021]])/ULB_Data[[#This Row],[SA CV 2021]]</f>
        <v>-0.16670008456180416</v>
      </c>
      <c r="CK51" s="118">
        <f>(ULB_Data[[#This Row],[CV- obtained SS2022]]-ULB_Data[[#This Row],[SA CV 2022]])/ULB_Data[[#This Row],[SA CV 2022]]</f>
        <v>-0.16880869565217391</v>
      </c>
      <c r="CL51" s="118">
        <f>(ULB_Data[[#This Row],[CP- obtained SS2020]]-ULB_Data[[#This Row],[SA CV  cat 2020]])/ULB_Data[[#This Row],[SA CV  cat 2020]]</f>
        <v>-0.46332875869575507</v>
      </c>
      <c r="CM51" s="118">
        <f>(ULB_Data[[#This Row],[CV- obtained SS2021]]-ULB_Data[[#This Row],[SA CV cat 2021]])/ULB_Data[[#This Row],[SA CV cat 2021]]</f>
        <v>-0.10019674106428439</v>
      </c>
      <c r="CN51" s="118">
        <f>(ULB_Data[[#This Row],[CV- obtained SS2022]]-ULB_Data[[#This Row],[SA CV cat 2022]])/ULB_Data[[#This Row],[SA CV cat 2022]]</f>
        <v>-0.10019674106428439</v>
      </c>
      <c r="CO51" s="118">
        <f>(ULB_Data[[#This Row],[CV- obtained SS2021]]-ULB_Data[[#This Row],[SA CV cat t.10 2021]])/ULB_Data[[#This Row],[SA CV cat t.10 2021]]</f>
        <v>-0.35629482474157381</v>
      </c>
      <c r="CP51" s="118">
        <f>(ULB_Data[[#This Row],[CV- obtained SS2022]]-ULB_Data[[#This Row],[SA CV cat t.10 2022]])/ULB_Data[[#This Row],[SA CV cat t.10 2022]]</f>
        <v>-0.35629482474157381</v>
      </c>
      <c r="CQ51" s="60">
        <v>542</v>
      </c>
      <c r="CR51" s="60">
        <v>184</v>
      </c>
      <c r="CS51" s="28">
        <v>431</v>
      </c>
      <c r="CT51" s="28">
        <v>167</v>
      </c>
      <c r="CU51" s="28">
        <v>431</v>
      </c>
      <c r="CV51" s="28">
        <v>167</v>
      </c>
      <c r="CW51" s="28" t="s">
        <v>414</v>
      </c>
      <c r="CX51" s="28" t="s">
        <v>414</v>
      </c>
      <c r="CY51" s="28" t="s">
        <v>414</v>
      </c>
      <c r="CZ51" s="28" t="s">
        <v>407</v>
      </c>
      <c r="DA51" s="28" t="s">
        <v>405</v>
      </c>
      <c r="DB51" s="28" t="s">
        <v>405</v>
      </c>
      <c r="DC51" s="22">
        <v>321.24</v>
      </c>
      <c r="DD51" s="22">
        <v>1500</v>
      </c>
      <c r="DE51" s="66">
        <v>21.42</v>
      </c>
      <c r="DF51" s="22">
        <v>200</v>
      </c>
      <c r="DG51" s="22">
        <v>1500</v>
      </c>
      <c r="DH51" s="66">
        <v>13.33</v>
      </c>
      <c r="DI51" s="22">
        <v>382.61</v>
      </c>
      <c r="DJ51" s="22">
        <v>1500</v>
      </c>
      <c r="DK51" s="66">
        <v>25.51</v>
      </c>
      <c r="DL51" s="22">
        <v>567.02</v>
      </c>
      <c r="DM51" s="22">
        <v>1500</v>
      </c>
      <c r="DN51" s="66">
        <v>37.799999999999997</v>
      </c>
      <c r="DO51" s="22">
        <v>1470.87</v>
      </c>
      <c r="DP51" s="22">
        <v>6000</v>
      </c>
      <c r="DQ51" s="66">
        <v>24.51</v>
      </c>
      <c r="DR51" s="60">
        <v>973.92</v>
      </c>
      <c r="DS51" s="67">
        <v>2400</v>
      </c>
      <c r="DT51" s="159">
        <f>ULB_Data[[#This Row],[SLP- obtained SS2021]]/ULB_Data[[#This Row],[SLP-max. marks SS2021]]</f>
        <v>0.40579999999999999</v>
      </c>
      <c r="DU51" s="159">
        <f>ULB_Data[[#This Row],[SLP- obtained SS2021]]/ULB_Data[[#This Row],[Total score (obtained) SS2021]]</f>
        <v>0.4367785162661787</v>
      </c>
      <c r="DV51" s="60">
        <v>973.92</v>
      </c>
      <c r="DW51" s="66">
        <v>2400</v>
      </c>
      <c r="DX51" s="159">
        <f>ULB_Data[[#This Row],[SLP- obtained SS2022]]/ULB_Data[[#This Row],[SLP-max. marks SS2022]]</f>
        <v>0.40579999999999999</v>
      </c>
      <c r="DY51" s="159">
        <f>ULB_Data[[#This Row],[SLP- obtained SS2022]]/ULB_Data[[#This Row],[Total score (obtained) SS2022]]</f>
        <v>0.4367785162661787</v>
      </c>
      <c r="DZ51" s="22">
        <v>955.87</v>
      </c>
      <c r="EA51" s="67">
        <v>1800</v>
      </c>
      <c r="EB51" s="159">
        <f>ULB_Data[[#This Row],[CV- obtained SS2021]]/ULB_Data[[#This Row],[CV-max. marks SS2021]]</f>
        <v>0.53103888888888884</v>
      </c>
      <c r="EC51" s="159">
        <f>ULB_Data[[#This Row],[CV- obtained SS2021]]/ULB_Data[[#This Row],[Total score (obtained) SS2021]]</f>
        <v>0.42868354725578306</v>
      </c>
      <c r="ED51" s="22">
        <v>955.87</v>
      </c>
      <c r="EE51" s="66">
        <v>1800</v>
      </c>
      <c r="EF51" s="159">
        <f>ULB_Data[[#This Row],[CV- obtained SS2022]]/ULB_Data[[#This Row],[CV-max. marks SS2022]]</f>
        <v>0.53103888888888884</v>
      </c>
      <c r="EG51" s="159">
        <f>ULB_Data[[#This Row],[CV- obtained SS2022]]/ULB_Data[[#This Row],[Total score (obtained) SS2022]]</f>
        <v>0.42868354725578306</v>
      </c>
      <c r="EH51" s="22">
        <v>300</v>
      </c>
      <c r="EI51" s="67">
        <v>1800</v>
      </c>
      <c r="EJ51" s="159">
        <f>ULB_Data[[#This Row],[Cert.- obtained SS2021]]/ULB_Data[[#This Row],[Cert.-max. marks SS2021]]</f>
        <v>0.16666666666666666</v>
      </c>
      <c r="EK51" s="159">
        <f>ULB_Data[[#This Row],[Cert.- obtained SS2021]]/ULB_Data[[#This Row],[Total score (obtained) SS2021]]</f>
        <v>0.13454242122541235</v>
      </c>
      <c r="EL51" s="22">
        <v>300</v>
      </c>
      <c r="EM51" s="66">
        <v>1800</v>
      </c>
      <c r="EN51" s="159">
        <f>ULB_Data[[#This Row],[Cert.- obtained SS2022]]/ULB_Data[[#This Row],[Cert.-max. marks SS2022]]</f>
        <v>0.16666666666666666</v>
      </c>
      <c r="EO51" s="159">
        <f>ULB_Data[[#This Row],[Cert.- obtained SS2022]]/ULB_Data[[#This Row],[Total score (obtained) SS2022]]</f>
        <v>0.13454242122541235</v>
      </c>
      <c r="EP51" s="22">
        <v>2229.7800000000002</v>
      </c>
      <c r="EQ51" s="26">
        <v>6000</v>
      </c>
      <c r="ER51" s="66">
        <v>37.159999999999997</v>
      </c>
      <c r="ES51" s="22">
        <v>2229.7800000000002</v>
      </c>
      <c r="ET51" s="66">
        <v>6000</v>
      </c>
      <c r="EU51" s="128">
        <f>(ULB_Data[[#This Row],[Total score (obtained) SS2022]]/ULB_Data[[#This Row],[Total score (max) SS2022]])*100</f>
        <v>37.163000000000004</v>
      </c>
      <c r="EV51" s="26">
        <v>521.24</v>
      </c>
      <c r="EW51" s="26">
        <v>3000</v>
      </c>
      <c r="EX51" s="66">
        <v>17.37</v>
      </c>
      <c r="EY51" s="26">
        <v>1273.92</v>
      </c>
      <c r="EZ51" s="26">
        <v>4200</v>
      </c>
      <c r="FA51" s="100">
        <v>30.33</v>
      </c>
      <c r="FB51" s="26">
        <v>1273.92</v>
      </c>
      <c r="FC51" s="138">
        <v>4200</v>
      </c>
      <c r="FD51" s="140">
        <f>(ULB_Data[[#This Row],[SLP + Cert. (obtained) SS2022]]/ULB_Data[[#This Row],[SLP + Cert. (max.) SS2022]])*100</f>
        <v>30.331428571428575</v>
      </c>
    </row>
    <row r="52" spans="1:160" ht="15.75" thickBot="1">
      <c r="A52" s="104">
        <v>51</v>
      </c>
      <c r="B52" s="65" t="s">
        <v>150</v>
      </c>
      <c r="C52" s="65" t="s">
        <v>134</v>
      </c>
      <c r="D52" s="65" t="s">
        <v>93</v>
      </c>
      <c r="E52" s="74">
        <v>29302</v>
      </c>
      <c r="F52" s="28" t="s">
        <v>412</v>
      </c>
      <c r="G52" s="28">
        <v>2214</v>
      </c>
      <c r="H52" s="28">
        <v>2072</v>
      </c>
      <c r="I52" s="28">
        <v>2072</v>
      </c>
      <c r="J52" s="28">
        <v>3325</v>
      </c>
      <c r="K52" s="28">
        <v>3178</v>
      </c>
      <c r="L52" s="28">
        <v>3178</v>
      </c>
      <c r="M52" s="28">
        <v>3400</v>
      </c>
      <c r="N52" s="28">
        <v>3298.6</v>
      </c>
      <c r="O52" s="28">
        <v>3298.6</v>
      </c>
      <c r="P52" s="28">
        <v>4601.3999999999996</v>
      </c>
      <c r="Q52" s="28">
        <v>4601.3999999999996</v>
      </c>
      <c r="R52" s="118">
        <f>(ULB_Data[[#This Row],[Total score (obtained) SS2020]]-ULB_Data[[#This Row],[NA 2020]])/ULB_Data[[#This Row],[NA 2020]]</f>
        <v>0.43448961156278232</v>
      </c>
      <c r="S52" s="118">
        <f>(ULB_Data[[#This Row],[Total score (obtained) SS2021]]-ULB_Data[[#This Row],[NA 2021]])/ULB_Data[[#This Row],[NA 2021]]</f>
        <v>0.71571911196911187</v>
      </c>
      <c r="T52" s="118">
        <f>(ULB_Data[[#This Row],[Total score (obtained) SS2022]]-ULB_Data[[#This Row],[NA 2022]])/ULB_Data[[#This Row],[NA 2022]]</f>
        <v>0.71571911196911187</v>
      </c>
      <c r="U52" s="118">
        <f>(ULB_Data[[#This Row],[Total score (obtained) SS2020]]-ULB_Data[[#This Row],[SA 2020]])/ULB_Data[[#This Row],[SA 2020]]</f>
        <v>-4.4824060150375926E-2</v>
      </c>
      <c r="V52" s="118">
        <f>(ULB_Data[[#This Row],[Total score (obtained) SS2021]]-ULB_Data[[#This Row],[SA 2021]])/ULB_Data[[#This Row],[SA 2021]]</f>
        <v>0.11861862806796722</v>
      </c>
      <c r="W52" s="118">
        <f>(ULB_Data[[#This Row],[Total score (obtained) SS2022]]-ULB_Data[[#This Row],[SA 2022]])/ULB_Data[[#This Row],[SA 2022]]</f>
        <v>0.11861862806796722</v>
      </c>
      <c r="X52" s="118">
        <f>(ULB_Data[[#This Row],[Total score (obtained) SS2020]]-ULB_Data[[#This Row],[SA Cat 2020]])/ULB_Data[[#This Row],[SA Cat 2020]]</f>
        <v>-6.5894117647058811E-2</v>
      </c>
      <c r="Y52" s="118">
        <f>(ULB_Data[[#This Row],[Total score (obtained) SS2021]]-ULB_Data[[#This Row],[SA Cat 2021]])/ULB_Data[[#This Row],[SA Cat 2021]]</f>
        <v>7.7720851270235827E-2</v>
      </c>
      <c r="Z52" s="118">
        <f>(ULB_Data[[#This Row],[Total score (obtained) SS2022]]-ULB_Data[[#This Row],[SA Cat 2022]])/ULB_Data[[#This Row],[SA Cat 2022]]</f>
        <v>7.7720851270235827E-2</v>
      </c>
      <c r="AA52" s="118">
        <f>(ULB_Data[[#This Row],[Total score (obtained) SS2021]]-ULB_Data[[#This Row],[SA Cat t.10 2021]])/ULB_Data[[#This Row],[SA Cat t.10 2021]]</f>
        <v>-0.22741556917459901</v>
      </c>
      <c r="AB52" s="118">
        <f>(ULB_Data[[#This Row],[Total score (obtained) SS2022]]-ULB_Data[[#This Row],[SA Cat t.10 2022]])/ULB_Data[[#This Row],[SA Cat t.10 2022]]</f>
        <v>-0.22741556917459901</v>
      </c>
      <c r="AC52" s="122">
        <v>306.24</v>
      </c>
      <c r="AD52" s="122">
        <v>913.6</v>
      </c>
      <c r="AE52" s="122">
        <v>915</v>
      </c>
      <c r="AF52" s="122">
        <v>706.64</v>
      </c>
      <c r="AG52" s="122">
        <v>1509.3</v>
      </c>
      <c r="AH52" s="122">
        <v>1509.3</v>
      </c>
      <c r="AI52" s="122">
        <v>737.03</v>
      </c>
      <c r="AJ52" s="122">
        <v>1543.8</v>
      </c>
      <c r="AK52" s="122">
        <v>1543.8</v>
      </c>
      <c r="AL52" s="122">
        <v>2033.9</v>
      </c>
      <c r="AM52" s="122">
        <v>2033.9</v>
      </c>
      <c r="AN52" s="118">
        <f>(ULB_Data[[#This Row],[SLP- obtained SS2020]]-ULB_Data[[#This Row],[SLP NA 2020]])/ULB_Data[[#This Row],[SLP NA 2020]]</f>
        <v>1.6785201149425286</v>
      </c>
      <c r="AO52" s="118">
        <f>(ULB_Data[[#This Row],[SLP- obtained SS2021]]-ULB_Data[[#This Row],[SLP NA 2021]])/ULB_Data[[#This Row],[SLP NA 2021]]</f>
        <v>1.0200415936952714</v>
      </c>
      <c r="AP52" s="118">
        <f>(ULB_Data[[#This Row],[SLP- obtained SS2022]]-ULB_Data[[#This Row],[SLP NA 2022]])/ULB_Data[[#This Row],[SLP NA 2022]]</f>
        <v>1.0169508196721311</v>
      </c>
      <c r="AQ52" s="118">
        <f>(ULB_Data[[#This Row],[SLP- obtained SS2020]]-ULB_Data[[#This Row],[SLP SA 2020]])/ULB_Data[[#This Row],[SLP SA 2020]]</f>
        <v>0.16080323785803238</v>
      </c>
      <c r="AR52" s="118">
        <f>(ULB_Data[[#This Row],[SLP- obtained SS2021]]-ULB_Data[[#This Row],[SLP SA 2021]])/ULB_Data[[#This Row],[SLP SA 2021]]</f>
        <v>0.22275889485191813</v>
      </c>
      <c r="AS52" s="118">
        <f>(ULB_Data[[#This Row],[SLP- obtained SS2022]]-ULB_Data[[#This Row],[SLP SA 2022]])/ULB_Data[[#This Row],[SLP SA 2022]]</f>
        <v>0.22275889485191813</v>
      </c>
      <c r="AT52" s="118">
        <f>(ULB_Data[[#This Row],[SLP- obtained SS2020]]-ULB_Data[[#This Row],[SLP SA cat 2020]])/ULB_Data[[#This Row],[SLP SA cat 2020]]</f>
        <v>0.11293977178676581</v>
      </c>
      <c r="AU52" s="118">
        <f>(ULB_Data[[#This Row],[SLP- obtained SS2021]]-ULB_Data[[#This Row],[SLP SA cat 2021]])/ULB_Data[[#This Row],[SLP SA cat 2021]]</f>
        <v>0.19543334628837936</v>
      </c>
      <c r="AV52" s="118">
        <f>(ULB_Data[[#This Row],[SLP- obtained SS2022]]-ULB_Data[[#This Row],[SLP SA cat 2022]])/ULB_Data[[#This Row],[SLP SA cat 2022]]</f>
        <v>0.19543334628837936</v>
      </c>
      <c r="AW52" s="118">
        <f>(ULB_Data[[#This Row],[SLP- obtained SS2021]]-ULB_Data[[#This Row],[SLP SA cat t.10 2021]])/ULB_Data[[#This Row],[SLP SA cat t.10 2021]]</f>
        <v>-9.2625006145828262E-2</v>
      </c>
      <c r="AX52" s="118">
        <f>(ULB_Data[[#This Row],[SLP- obtained SS2022]]-ULB_Data[[#This Row],[SLP SA cat t.10 2022]])/ULB_Data[[#This Row],[SLP SA cat t.10 2022]]</f>
        <v>-9.2625006145828262E-2</v>
      </c>
      <c r="AY52" s="122">
        <v>232.44</v>
      </c>
      <c r="AZ52" s="122">
        <v>298.10000000000002</v>
      </c>
      <c r="BA52" s="122">
        <v>295</v>
      </c>
      <c r="BB52" s="122">
        <v>421.09</v>
      </c>
      <c r="BC52" s="122">
        <v>522.70000000000005</v>
      </c>
      <c r="BD52" s="122">
        <v>525</v>
      </c>
      <c r="BE52" s="122">
        <v>433.64</v>
      </c>
      <c r="BF52" s="122">
        <v>570</v>
      </c>
      <c r="BG52" s="122">
        <v>570</v>
      </c>
      <c r="BH52" s="122">
        <v>1100</v>
      </c>
      <c r="BI52" s="122">
        <v>1100</v>
      </c>
      <c r="BJ52" s="118">
        <f>(ULB_Data[[#This Row],[Cert.- obtained SS2020]]-ULB_Data[[#This Row],[NA cert 2020]])/ULB_Data[[#This Row],[NA cert 2020]]</f>
        <v>0.29065565307176044</v>
      </c>
      <c r="BK52" s="118">
        <f>(ULB_Data[[#This Row],[Cert.- obtained SS2021]]-ULB_Data[[#This Row],[NA cert 2021]])/ULB_Data[[#This Row],[NA cert 2021]]</f>
        <v>0.67728950016772882</v>
      </c>
      <c r="BL52" s="118">
        <f>(ULB_Data[[#This Row],[Cert.- obtained SS2022]]-ULB_Data[[#This Row],[NA cert 2022]])/ULB_Data[[#This Row],[NA cert 2022]]</f>
        <v>0.69491525423728817</v>
      </c>
      <c r="BM52" s="118">
        <f>(ULB_Data[[#This Row],[Cert.- obtained SS2020]]-ULB_Data[[#This Row],[SA Cert 2020]])/ULB_Data[[#This Row],[SA Cert 2020]]</f>
        <v>-0.2875632287634472</v>
      </c>
      <c r="BN52" s="118">
        <f>(ULB_Data[[#This Row],[Cert.- obtained SS2021]]-ULB_Data[[#This Row],[SA cert 2021]])/ULB_Data[[#This Row],[SA cert 2021]]</f>
        <v>-4.3428352783623579E-2</v>
      </c>
      <c r="BO52" s="118">
        <f>(ULB_Data[[#This Row],[Cert.- obtained SS2022]]-ULB_Data[[#This Row],[SA cert 2022]])/ULB_Data[[#This Row],[SA cert 2022]]</f>
        <v>-4.7619047619047616E-2</v>
      </c>
      <c r="BP52" s="118">
        <f>(ULB_Data[[#This Row],[Cert.- obtained SS2020]]-ULB_Data[[#This Row],[SA cert cat 2020]])/ULB_Data[[#This Row],[SA cert cat 2020]]</f>
        <v>-0.30818190203855733</v>
      </c>
      <c r="BQ52" s="118">
        <f>(ULB_Data[[#This Row],[Cert.- obtained SS2021]]-ULB_Data[[#This Row],[SA cert cat 2021]])/ULB_Data[[#This Row],[SA cert cat 2021]]</f>
        <v>-0.12280701754385964</v>
      </c>
      <c r="BR52" s="118">
        <f>(ULB_Data[[#This Row],[Cert.- obtained SS2022]]-ULB_Data[[#This Row],[SA cert cat 2022]])/ULB_Data[[#This Row],[SA cert cat 2022]]</f>
        <v>-0.12280701754385964</v>
      </c>
      <c r="BS52" s="118">
        <f>(ULB_Data[[#This Row],[Cert.- obtained SS2021]]-ULB_Data[[#This Row],[SA cert cat t.10 2021]])/ULB_Data[[#This Row],[SA cert cat t.10 2021]]</f>
        <v>-0.54545454545454541</v>
      </c>
      <c r="BT52" s="118">
        <f>(ULB_Data[[#This Row],[Cert.- obtained SS2022]]-ULB_Data[[#This Row],[SA cert cat t.10 2022]])/ULB_Data[[#This Row],[SA cert cat t.10 2022]]</f>
        <v>-0.54545454545454541</v>
      </c>
      <c r="BU52" s="122">
        <v>855.72</v>
      </c>
      <c r="BV52" s="122">
        <v>860.25</v>
      </c>
      <c r="BW52" s="122">
        <v>865</v>
      </c>
      <c r="BX52" s="122">
        <v>1100</v>
      </c>
      <c r="BY52" s="122">
        <v>1147.0899999999999</v>
      </c>
      <c r="BZ52" s="122">
        <v>1150</v>
      </c>
      <c r="CA52" s="122">
        <v>1114.93</v>
      </c>
      <c r="CB52" s="122">
        <v>1184.79</v>
      </c>
      <c r="CC52" s="122">
        <v>1184.79</v>
      </c>
      <c r="CD52" s="122">
        <v>1531.86</v>
      </c>
      <c r="CE52" s="122">
        <v>1531.86</v>
      </c>
      <c r="CF52" s="118">
        <f>(ULB_Data[[#This Row],[CP- obtained SS2020]]-ULB_Data[[#This Row],[NA CV 2020]])/ULB_Data[[#This Row],[NA CV 2020]]</f>
        <v>0.12238816435282571</v>
      </c>
      <c r="CG52" s="118">
        <f>(ULB_Data[[#This Row],[CV- obtained SS2021]]-ULB_Data[[#This Row],[NA CV 2021]])/ULB_Data[[#This Row],[NA CV 2021]]</f>
        <v>0.40592850915431566</v>
      </c>
      <c r="CH52" s="118">
        <f>(ULB_Data[[#This Row],[CV- obtained SS2022]]-ULB_Data[[#This Row],[NA CV 2022]])/ULB_Data[[#This Row],[NA CV 2022]]</f>
        <v>0.39820809248554917</v>
      </c>
      <c r="CI52" s="118">
        <f>(ULB_Data[[#This Row],[CP- obtained SS2020]]-ULB_Data[[#This Row],[SA CV 2020]])/ULB_Data[[#This Row],[SA CV 2020]]</f>
        <v>-0.12686363636363632</v>
      </c>
      <c r="CJ52" s="118">
        <f>(ULB_Data[[#This Row],[CV- obtained SS2021]]-ULB_Data[[#This Row],[SA CV 2021]])/ULB_Data[[#This Row],[SA CV 2021]]</f>
        <v>5.4363650628983018E-2</v>
      </c>
      <c r="CK52" s="118">
        <f>(ULB_Data[[#This Row],[CV- obtained SS2022]]-ULB_Data[[#This Row],[SA CV 2022]])/ULB_Data[[#This Row],[SA CV 2022]]</f>
        <v>5.169565217391308E-2</v>
      </c>
      <c r="CL52" s="118">
        <f>(ULB_Data[[#This Row],[CP- obtained SS2020]]-ULB_Data[[#This Row],[SA CV  cat 2020]])/ULB_Data[[#This Row],[SA CV  cat 2020]]</f>
        <v>-0.13855578377117847</v>
      </c>
      <c r="CM52" s="118">
        <f>(ULB_Data[[#This Row],[CV- obtained SS2021]]-ULB_Data[[#This Row],[SA CV cat 2021]])/ULB_Data[[#This Row],[SA CV cat 2021]]</f>
        <v>2.0813815106474634E-2</v>
      </c>
      <c r="CN52" s="118">
        <f>(ULB_Data[[#This Row],[CV- obtained SS2022]]-ULB_Data[[#This Row],[SA CV cat 2022]])/ULB_Data[[#This Row],[SA CV cat 2022]]</f>
        <v>2.0813815106474634E-2</v>
      </c>
      <c r="CO52" s="118">
        <f>(ULB_Data[[#This Row],[CV- obtained SS2021]]-ULB_Data[[#This Row],[SA CV cat t.10 2021]])/ULB_Data[[#This Row],[SA CV cat t.10 2021]]</f>
        <v>-0.2104696251615682</v>
      </c>
      <c r="CP52" s="118">
        <f>(ULB_Data[[#This Row],[CV- obtained SS2022]]-ULB_Data[[#This Row],[SA CV cat t.10 2022]])/ULB_Data[[#This Row],[SA CV cat t.10 2022]]</f>
        <v>-0.2104696251615682</v>
      </c>
      <c r="CQ52" s="60">
        <v>84</v>
      </c>
      <c r="CR52" s="60">
        <v>61</v>
      </c>
      <c r="CS52" s="28">
        <v>51</v>
      </c>
      <c r="CT52" s="27">
        <v>45</v>
      </c>
      <c r="CU52" s="28">
        <v>51</v>
      </c>
      <c r="CV52" s="27">
        <v>45</v>
      </c>
      <c r="CW52" s="28" t="s">
        <v>414</v>
      </c>
      <c r="CX52" s="28" t="s">
        <v>414</v>
      </c>
      <c r="CY52" s="28" t="s">
        <v>414</v>
      </c>
      <c r="CZ52" s="28" t="s">
        <v>405</v>
      </c>
      <c r="DA52" s="28" t="s">
        <v>408</v>
      </c>
      <c r="DB52" s="28" t="s">
        <v>408</v>
      </c>
      <c r="DC52" s="22">
        <v>820.27</v>
      </c>
      <c r="DD52" s="22">
        <v>1500</v>
      </c>
      <c r="DE52" s="66">
        <v>54.68</v>
      </c>
      <c r="DF52" s="22">
        <v>300</v>
      </c>
      <c r="DG52" s="22">
        <v>1500</v>
      </c>
      <c r="DH52" s="66">
        <v>20</v>
      </c>
      <c r="DI52" s="22">
        <v>1095.24</v>
      </c>
      <c r="DJ52" s="22">
        <v>1500</v>
      </c>
      <c r="DK52" s="66">
        <v>73.02</v>
      </c>
      <c r="DL52" s="22">
        <v>960.45</v>
      </c>
      <c r="DM52" s="22">
        <v>1500</v>
      </c>
      <c r="DN52" s="66">
        <v>64.03</v>
      </c>
      <c r="DO52" s="22">
        <v>3175.96</v>
      </c>
      <c r="DP52" s="22">
        <v>6000</v>
      </c>
      <c r="DQ52" s="66">
        <v>52.93</v>
      </c>
      <c r="DR52" s="67">
        <v>1845.51</v>
      </c>
      <c r="DS52" s="67">
        <v>2400</v>
      </c>
      <c r="DT52" s="159">
        <f>ULB_Data[[#This Row],[SLP- obtained SS2021]]/ULB_Data[[#This Row],[SLP-max. marks SS2021]]</f>
        <v>0.76896249999999999</v>
      </c>
      <c r="DU52" s="159">
        <f>ULB_Data[[#This Row],[SLP- obtained SS2021]]/ULB_Data[[#This Row],[Total score (obtained) SS2021]]</f>
        <v>0.51913518257538038</v>
      </c>
      <c r="DV52" s="67">
        <v>1845.51</v>
      </c>
      <c r="DW52" s="66">
        <v>2400</v>
      </c>
      <c r="DX52" s="159">
        <f>ULB_Data[[#This Row],[SLP- obtained SS2022]]/ULB_Data[[#This Row],[SLP-max. marks SS2022]]</f>
        <v>0.76896249999999999</v>
      </c>
      <c r="DY52" s="159">
        <f>ULB_Data[[#This Row],[SLP- obtained SS2022]]/ULB_Data[[#This Row],[Total score (obtained) SS2022]]</f>
        <v>0.51913518257538038</v>
      </c>
      <c r="DZ52" s="67">
        <v>1209.45</v>
      </c>
      <c r="EA52" s="67">
        <v>1800</v>
      </c>
      <c r="EB52" s="159">
        <f>ULB_Data[[#This Row],[CV- obtained SS2021]]/ULB_Data[[#This Row],[CV-max. marks SS2021]]</f>
        <v>0.67191666666666672</v>
      </c>
      <c r="EC52" s="159">
        <f>ULB_Data[[#This Row],[CV- obtained SS2021]]/ULB_Data[[#This Row],[Total score (obtained) SS2021]]</f>
        <v>0.34021384146701661</v>
      </c>
      <c r="ED52" s="67">
        <v>1209.45</v>
      </c>
      <c r="EE52" s="66">
        <v>1800</v>
      </c>
      <c r="EF52" s="159">
        <f>ULB_Data[[#This Row],[CV- obtained SS2022]]/ULB_Data[[#This Row],[CV-max. marks SS2022]]</f>
        <v>0.67191666666666672</v>
      </c>
      <c r="EG52" s="159">
        <f>ULB_Data[[#This Row],[CV- obtained SS2022]]/ULB_Data[[#This Row],[Total score (obtained) SS2022]]</f>
        <v>0.34021384146701661</v>
      </c>
      <c r="EH52" s="67">
        <v>500</v>
      </c>
      <c r="EI52" s="67">
        <v>1800</v>
      </c>
      <c r="EJ52" s="159">
        <f>ULB_Data[[#This Row],[Cert.- obtained SS2021]]/ULB_Data[[#This Row],[Cert.-max. marks SS2021]]</f>
        <v>0.27777777777777779</v>
      </c>
      <c r="EK52" s="159">
        <f>ULB_Data[[#This Row],[Cert.- obtained SS2021]]/ULB_Data[[#This Row],[Total score (obtained) SS2021]]</f>
        <v>0.14064816299434313</v>
      </c>
      <c r="EL52" s="67">
        <v>500</v>
      </c>
      <c r="EM52" s="66">
        <v>1800</v>
      </c>
      <c r="EN52" s="159">
        <f>ULB_Data[[#This Row],[Cert.- obtained SS2022]]/ULB_Data[[#This Row],[Cert.-max. marks SS2022]]</f>
        <v>0.27777777777777779</v>
      </c>
      <c r="EO52" s="159">
        <f>ULB_Data[[#This Row],[Cert.- obtained SS2022]]/ULB_Data[[#This Row],[Total score (obtained) SS2022]]</f>
        <v>0.14064816299434313</v>
      </c>
      <c r="EP52" s="68">
        <v>3554.97</v>
      </c>
      <c r="EQ52" s="26">
        <v>6000</v>
      </c>
      <c r="ER52" s="66">
        <v>59.25</v>
      </c>
      <c r="ES52" s="68">
        <v>3554.97</v>
      </c>
      <c r="ET52" s="66">
        <v>6000</v>
      </c>
      <c r="EU52" s="128">
        <f>(ULB_Data[[#This Row],[Total score (obtained) SS2022]]/ULB_Data[[#This Row],[Total score (max) SS2022]])*100</f>
        <v>59.249499999999998</v>
      </c>
      <c r="EV52" s="26">
        <v>1120.27</v>
      </c>
      <c r="EW52" s="26">
        <v>3000</v>
      </c>
      <c r="EX52" s="66">
        <v>37.340000000000003</v>
      </c>
      <c r="EY52" s="26">
        <v>2345.5100000000002</v>
      </c>
      <c r="EZ52" s="26">
        <v>4200</v>
      </c>
      <c r="FA52" s="100">
        <v>55.85</v>
      </c>
      <c r="FB52" s="26">
        <v>2345.5100000000002</v>
      </c>
      <c r="FC52" s="138">
        <v>4200</v>
      </c>
      <c r="FD52" s="140">
        <f>(ULB_Data[[#This Row],[SLP + Cert. (obtained) SS2022]]/ULB_Data[[#This Row],[SLP + Cert. (max.) SS2022]])*100</f>
        <v>55.845476190476198</v>
      </c>
    </row>
    <row r="53" spans="1:160" ht="29.25" thickBot="1">
      <c r="A53" s="104">
        <v>52</v>
      </c>
      <c r="B53" s="69" t="s">
        <v>395</v>
      </c>
      <c r="C53" s="65" t="s">
        <v>134</v>
      </c>
      <c r="D53" s="65" t="s">
        <v>93</v>
      </c>
      <c r="E53" s="74">
        <v>31094</v>
      </c>
      <c r="F53" s="28" t="s">
        <v>412</v>
      </c>
      <c r="G53" s="28">
        <v>2214</v>
      </c>
      <c r="H53" s="28">
        <v>2072</v>
      </c>
      <c r="I53" s="28">
        <v>2072</v>
      </c>
      <c r="J53" s="28">
        <v>3325</v>
      </c>
      <c r="K53" s="28">
        <v>3178</v>
      </c>
      <c r="L53" s="28">
        <v>3178</v>
      </c>
      <c r="M53" s="28">
        <v>3400</v>
      </c>
      <c r="N53" s="28">
        <v>3298.6</v>
      </c>
      <c r="O53" s="28">
        <v>3298.6</v>
      </c>
      <c r="P53" s="28">
        <v>4601.3999999999996</v>
      </c>
      <c r="Q53" s="28">
        <v>4601.3999999999996</v>
      </c>
      <c r="R53" s="118">
        <f>(ULB_Data[[#This Row],[Total score (obtained) SS2020]]-ULB_Data[[#This Row],[NA 2020]])/ULB_Data[[#This Row],[NA 2020]]</f>
        <v>0.38042005420054198</v>
      </c>
      <c r="S53" s="118">
        <f>(ULB_Data[[#This Row],[Total score (obtained) SS2021]]-ULB_Data[[#This Row],[NA 2021]])/ULB_Data[[#This Row],[NA 2021]]</f>
        <v>0.46067567567567569</v>
      </c>
      <c r="T53" s="118">
        <f>(ULB_Data[[#This Row],[Total score (obtained) SS2022]]-ULB_Data[[#This Row],[NA 2022]])/ULB_Data[[#This Row],[NA 2022]]</f>
        <v>0.46067567567567569</v>
      </c>
      <c r="U53" s="118">
        <f>(ULB_Data[[#This Row],[Total score (obtained) SS2020]]-ULB_Data[[#This Row],[SA 2020]])/ULB_Data[[#This Row],[SA 2020]]</f>
        <v>-8.0827067669172928E-2</v>
      </c>
      <c r="V53" s="118">
        <f>(ULB_Data[[#This Row],[Total score (obtained) SS2021]]-ULB_Data[[#This Row],[SA 2021]])/ULB_Data[[#This Row],[SA 2021]]</f>
        <v>-4.7665198237885467E-2</v>
      </c>
      <c r="W53" s="118">
        <f>(ULB_Data[[#This Row],[Total score (obtained) SS2022]]-ULB_Data[[#This Row],[SA 2022]])/ULB_Data[[#This Row],[SA 2022]]</f>
        <v>-4.7665198237885467E-2</v>
      </c>
      <c r="X53" s="118">
        <f>(ULB_Data[[#This Row],[Total score (obtained) SS2020]]-ULB_Data[[#This Row],[SA Cat 2020]])/ULB_Data[[#This Row],[SA Cat 2020]]</f>
        <v>-0.10110294117647059</v>
      </c>
      <c r="Y53" s="118">
        <f>(ULB_Data[[#This Row],[Total score (obtained) SS2021]]-ULB_Data[[#This Row],[SA Cat 2021]])/ULB_Data[[#This Row],[SA Cat 2021]]</f>
        <v>-8.2483477839083233E-2</v>
      </c>
      <c r="Z53" s="118">
        <f>(ULB_Data[[#This Row],[Total score (obtained) SS2022]]-ULB_Data[[#This Row],[SA Cat 2022]])/ULB_Data[[#This Row],[SA Cat 2022]]</f>
        <v>-8.2483477839083233E-2</v>
      </c>
      <c r="AA53" s="118">
        <f>(ULB_Data[[#This Row],[Total score (obtained) SS2021]]-ULB_Data[[#This Row],[SA Cat t.10 2021]])/ULB_Data[[#This Row],[SA Cat t.10 2021]]</f>
        <v>-0.34226105098448295</v>
      </c>
      <c r="AB53" s="118">
        <f>(ULB_Data[[#This Row],[Total score (obtained) SS2022]]-ULB_Data[[#This Row],[SA Cat t.10 2022]])/ULB_Data[[#This Row],[SA Cat t.10 2022]]</f>
        <v>-0.34226105098448295</v>
      </c>
      <c r="AC53" s="122">
        <v>306.24</v>
      </c>
      <c r="AD53" s="122">
        <v>913.6</v>
      </c>
      <c r="AE53" s="122">
        <v>915</v>
      </c>
      <c r="AF53" s="122">
        <v>706.64</v>
      </c>
      <c r="AG53" s="122">
        <v>1509.3</v>
      </c>
      <c r="AH53" s="122">
        <v>1509.3</v>
      </c>
      <c r="AI53" s="122">
        <v>737.03</v>
      </c>
      <c r="AJ53" s="122">
        <v>1543.8</v>
      </c>
      <c r="AK53" s="122">
        <v>1543.8</v>
      </c>
      <c r="AL53" s="122">
        <v>2033.9</v>
      </c>
      <c r="AM53" s="122">
        <v>2033.9</v>
      </c>
      <c r="AN53" s="118">
        <f>(ULB_Data[[#This Row],[SLP- obtained SS2020]]-ULB_Data[[#This Row],[SLP NA 2020]])/ULB_Data[[#This Row],[SLP NA 2020]]</f>
        <v>0.45134535005224652</v>
      </c>
      <c r="AO53" s="118">
        <f>(ULB_Data[[#This Row],[SLP- obtained SS2021]]-ULB_Data[[#This Row],[SLP NA 2021]])/ULB_Data[[#This Row],[SLP NA 2021]]</f>
        <v>0.65142294220665498</v>
      </c>
      <c r="AP53" s="118">
        <f>(ULB_Data[[#This Row],[SLP- obtained SS2022]]-ULB_Data[[#This Row],[SLP NA 2022]])/ULB_Data[[#This Row],[SLP NA 2022]]</f>
        <v>0.64889617486338802</v>
      </c>
      <c r="AQ53" s="118">
        <f>(ULB_Data[[#This Row],[SLP- obtained SS2020]]-ULB_Data[[#This Row],[SLP SA 2020]])/ULB_Data[[#This Row],[SLP SA 2020]]</f>
        <v>-0.371023434846598</v>
      </c>
      <c r="AR53" s="118">
        <f>(ULB_Data[[#This Row],[SLP- obtained SS2021]]-ULB_Data[[#This Row],[SLP SA 2021]])/ULB_Data[[#This Row],[SLP SA 2021]]</f>
        <v>-3.7103292917242789E-4</v>
      </c>
      <c r="AS53" s="118">
        <f>(ULB_Data[[#This Row],[SLP- obtained SS2022]]-ULB_Data[[#This Row],[SLP SA 2022]])/ULB_Data[[#This Row],[SLP SA 2022]]</f>
        <v>-3.7103292917242789E-4</v>
      </c>
      <c r="AT53" s="118">
        <f>(ULB_Data[[#This Row],[SLP- obtained SS2020]]-ULB_Data[[#This Row],[SLP SA cat 2020]])/ULB_Data[[#This Row],[SLP SA cat 2020]]</f>
        <v>-0.39695806140862649</v>
      </c>
      <c r="AU53" s="118">
        <f>(ULB_Data[[#This Row],[SLP- obtained SS2021]]-ULB_Data[[#This Row],[SLP SA cat 2021]])/ULB_Data[[#This Row],[SLP SA cat 2021]]</f>
        <v>-2.2710195621194421E-2</v>
      </c>
      <c r="AV53" s="118">
        <f>(ULB_Data[[#This Row],[SLP- obtained SS2022]]-ULB_Data[[#This Row],[SLP SA cat 2022]])/ULB_Data[[#This Row],[SLP SA cat 2022]]</f>
        <v>-2.2710195621194421E-2</v>
      </c>
      <c r="AW53" s="118">
        <f>(ULB_Data[[#This Row],[SLP- obtained SS2021]]-ULB_Data[[#This Row],[SLP SA cat t.10 2021]])/ULB_Data[[#This Row],[SLP SA cat t.10 2021]]</f>
        <v>-0.25820345149712376</v>
      </c>
      <c r="AX53" s="118">
        <f>(ULB_Data[[#This Row],[SLP- obtained SS2022]]-ULB_Data[[#This Row],[SLP SA cat t.10 2022]])/ULB_Data[[#This Row],[SLP SA cat t.10 2022]]</f>
        <v>-0.25820345149712376</v>
      </c>
      <c r="AY53" s="122">
        <v>232.44</v>
      </c>
      <c r="AZ53" s="122">
        <v>298.10000000000002</v>
      </c>
      <c r="BA53" s="122">
        <v>295</v>
      </c>
      <c r="BB53" s="122">
        <v>421.09</v>
      </c>
      <c r="BC53" s="122">
        <v>522.70000000000005</v>
      </c>
      <c r="BD53" s="122">
        <v>525</v>
      </c>
      <c r="BE53" s="122">
        <v>433.64</v>
      </c>
      <c r="BF53" s="122">
        <v>570</v>
      </c>
      <c r="BG53" s="122">
        <v>570</v>
      </c>
      <c r="BH53" s="122">
        <v>1100</v>
      </c>
      <c r="BI53" s="122">
        <v>1100</v>
      </c>
      <c r="BJ53" s="118">
        <f>(ULB_Data[[#This Row],[Cert.- obtained SS2020]]-ULB_Data[[#This Row],[NA cert 2020]])/ULB_Data[[#This Row],[NA cert 2020]]</f>
        <v>0.29065565307176044</v>
      </c>
      <c r="BK53" s="118">
        <f>(ULB_Data[[#This Row],[Cert.- obtained SS2021]]-ULB_Data[[#This Row],[NA cert 2021]])/ULB_Data[[#This Row],[NA cert 2021]]</f>
        <v>6.3737001006372931E-3</v>
      </c>
      <c r="BL53" s="118">
        <f>(ULB_Data[[#This Row],[Cert.- obtained SS2022]]-ULB_Data[[#This Row],[NA cert 2022]])/ULB_Data[[#This Row],[NA cert 2022]]</f>
        <v>1.6949152542372881E-2</v>
      </c>
      <c r="BM53" s="118">
        <f>(ULB_Data[[#This Row],[Cert.- obtained SS2020]]-ULB_Data[[#This Row],[SA Cert 2020]])/ULB_Data[[#This Row],[SA Cert 2020]]</f>
        <v>-0.2875632287634472</v>
      </c>
      <c r="BN53" s="118">
        <f>(ULB_Data[[#This Row],[Cert.- obtained SS2021]]-ULB_Data[[#This Row],[SA cert 2021]])/ULB_Data[[#This Row],[SA cert 2021]]</f>
        <v>-0.42605701167017412</v>
      </c>
      <c r="BO53" s="118">
        <f>(ULB_Data[[#This Row],[Cert.- obtained SS2022]]-ULB_Data[[#This Row],[SA cert 2022]])/ULB_Data[[#This Row],[SA cert 2022]]</f>
        <v>-0.42857142857142855</v>
      </c>
      <c r="BP53" s="118">
        <f>(ULB_Data[[#This Row],[Cert.- obtained SS2020]]-ULB_Data[[#This Row],[SA cert cat 2020]])/ULB_Data[[#This Row],[SA cert cat 2020]]</f>
        <v>-0.30818190203855733</v>
      </c>
      <c r="BQ53" s="118">
        <f>(ULB_Data[[#This Row],[Cert.- obtained SS2021]]-ULB_Data[[#This Row],[SA cert cat 2021]])/ULB_Data[[#This Row],[SA cert cat 2021]]</f>
        <v>-0.47368421052631576</v>
      </c>
      <c r="BR53" s="118">
        <f>(ULB_Data[[#This Row],[Cert.- obtained SS2022]]-ULB_Data[[#This Row],[SA cert cat 2022]])/ULB_Data[[#This Row],[SA cert cat 2022]]</f>
        <v>-0.47368421052631576</v>
      </c>
      <c r="BS53" s="118">
        <f>(ULB_Data[[#This Row],[Cert.- obtained SS2021]]-ULB_Data[[#This Row],[SA cert cat t.10 2021]])/ULB_Data[[#This Row],[SA cert cat t.10 2021]]</f>
        <v>-0.72727272727272729</v>
      </c>
      <c r="BT53" s="118">
        <f>(ULB_Data[[#This Row],[Cert.- obtained SS2022]]-ULB_Data[[#This Row],[SA cert cat t.10 2022]])/ULB_Data[[#This Row],[SA cert cat t.10 2022]]</f>
        <v>-0.72727272727272729</v>
      </c>
      <c r="BU53" s="122">
        <v>855.72</v>
      </c>
      <c r="BV53" s="122">
        <v>860.25</v>
      </c>
      <c r="BW53" s="122">
        <v>865</v>
      </c>
      <c r="BX53" s="122">
        <v>1100</v>
      </c>
      <c r="BY53" s="122">
        <v>1147.0899999999999</v>
      </c>
      <c r="BZ53" s="122">
        <v>1150</v>
      </c>
      <c r="CA53" s="122">
        <v>1114.93</v>
      </c>
      <c r="CB53" s="122">
        <v>1184.79</v>
      </c>
      <c r="CC53" s="122">
        <v>1184.79</v>
      </c>
      <c r="CD53" s="122">
        <v>1531.86</v>
      </c>
      <c r="CE53" s="122">
        <v>1531.86</v>
      </c>
      <c r="CF53" s="118">
        <f>(ULB_Data[[#This Row],[CP- obtained SS2020]]-ULB_Data[[#This Row],[NA CV 2020]])/ULB_Data[[#This Row],[NA CV 2020]]</f>
        <v>0.31254382274575798</v>
      </c>
      <c r="CG53" s="118">
        <f>(ULB_Data[[#This Row],[CV- obtained SS2021]]-ULB_Data[[#This Row],[NA CV 2021]])/ULB_Data[[#This Row],[NA CV 2021]]</f>
        <v>0.41561174077303109</v>
      </c>
      <c r="CH53" s="118">
        <f>(ULB_Data[[#This Row],[CV- obtained SS2022]]-ULB_Data[[#This Row],[NA CV 2022]])/ULB_Data[[#This Row],[NA CV 2022]]</f>
        <v>0.40783815028901732</v>
      </c>
      <c r="CI53" s="118">
        <f>(ULB_Data[[#This Row],[CP- obtained SS2020]]-ULB_Data[[#This Row],[SA CV 2020]])/ULB_Data[[#This Row],[SA CV 2020]]</f>
        <v>2.106363636363643E-2</v>
      </c>
      <c r="CJ53" s="118">
        <f>(ULB_Data[[#This Row],[CV- obtained SS2021]]-ULB_Data[[#This Row],[SA CV 2021]])/ULB_Data[[#This Row],[SA CV 2021]]</f>
        <v>6.1625504537569029E-2</v>
      </c>
      <c r="CK53" s="118">
        <f>(ULB_Data[[#This Row],[CV- obtained SS2022]]-ULB_Data[[#This Row],[SA CV 2022]])/ULB_Data[[#This Row],[SA CV 2022]]</f>
        <v>5.8939130434782584E-2</v>
      </c>
      <c r="CL53" s="118">
        <f>(ULB_Data[[#This Row],[CP- obtained SS2020]]-ULB_Data[[#This Row],[SA CV  cat 2020]])/ULB_Data[[#This Row],[SA CV  cat 2020]]</f>
        <v>7.3905985129111319E-3</v>
      </c>
      <c r="CM53" s="118">
        <f>(ULB_Data[[#This Row],[CV- obtained SS2021]]-ULB_Data[[#This Row],[SA CV cat 2021]])/ULB_Data[[#This Row],[SA CV cat 2021]]</f>
        <v>2.7844596932789786E-2</v>
      </c>
      <c r="CN53" s="118">
        <f>(ULB_Data[[#This Row],[CV- obtained SS2022]]-ULB_Data[[#This Row],[SA CV cat 2022]])/ULB_Data[[#This Row],[SA CV cat 2022]]</f>
        <v>2.7844596932789786E-2</v>
      </c>
      <c r="CO53" s="118">
        <f>(ULB_Data[[#This Row],[CV- obtained SS2021]]-ULB_Data[[#This Row],[SA CV cat t.10 2021]])/ULB_Data[[#This Row],[SA CV cat t.10 2021]]</f>
        <v>-0.20503179141697017</v>
      </c>
      <c r="CP53" s="118">
        <f>(ULB_Data[[#This Row],[CV- obtained SS2022]]-ULB_Data[[#This Row],[SA CV cat t.10 2022]])/ULB_Data[[#This Row],[SA CV cat t.10 2022]]</f>
        <v>-0.20503179141697017</v>
      </c>
      <c r="CQ53" s="60">
        <v>96</v>
      </c>
      <c r="CR53" s="60">
        <v>68</v>
      </c>
      <c r="CS53" s="28">
        <v>96</v>
      </c>
      <c r="CT53" s="27">
        <v>64</v>
      </c>
      <c r="CU53" s="28">
        <v>96</v>
      </c>
      <c r="CV53" s="27">
        <v>64</v>
      </c>
      <c r="CW53" s="28" t="s">
        <v>414</v>
      </c>
      <c r="CX53" s="28" t="s">
        <v>414</v>
      </c>
      <c r="CY53" s="28" t="s">
        <v>414</v>
      </c>
      <c r="CZ53" s="28" t="s">
        <v>405</v>
      </c>
      <c r="DA53" s="28" t="s">
        <v>405</v>
      </c>
      <c r="DB53" s="28" t="s">
        <v>405</v>
      </c>
      <c r="DC53" s="22">
        <v>444.46</v>
      </c>
      <c r="DD53" s="22">
        <v>1500</v>
      </c>
      <c r="DE53" s="66">
        <v>29.63</v>
      </c>
      <c r="DF53" s="22">
        <v>300</v>
      </c>
      <c r="DG53" s="22">
        <v>1500</v>
      </c>
      <c r="DH53" s="66">
        <v>20</v>
      </c>
      <c r="DI53" s="22">
        <v>1188.6300000000001</v>
      </c>
      <c r="DJ53" s="22">
        <v>1500</v>
      </c>
      <c r="DK53" s="66">
        <v>79.239999999999995</v>
      </c>
      <c r="DL53" s="22">
        <v>1123.17</v>
      </c>
      <c r="DM53" s="22">
        <v>1500</v>
      </c>
      <c r="DN53" s="66">
        <v>74.88</v>
      </c>
      <c r="DO53" s="22">
        <v>3056.25</v>
      </c>
      <c r="DP53" s="22">
        <v>6000</v>
      </c>
      <c r="DQ53" s="66">
        <v>50.94</v>
      </c>
      <c r="DR53" s="67">
        <v>1508.74</v>
      </c>
      <c r="DS53" s="67">
        <v>2400</v>
      </c>
      <c r="DT53" s="159">
        <f>ULB_Data[[#This Row],[SLP- obtained SS2021]]/ULB_Data[[#This Row],[SLP-max. marks SS2021]]</f>
        <v>0.62864166666666665</v>
      </c>
      <c r="DU53" s="159">
        <f>ULB_Data[[#This Row],[SLP- obtained SS2021]]/ULB_Data[[#This Row],[Total score (obtained) SS2021]]</f>
        <v>0.49850653555899183</v>
      </c>
      <c r="DV53" s="67">
        <v>1508.74</v>
      </c>
      <c r="DW53" s="66">
        <v>2400</v>
      </c>
      <c r="DX53" s="159">
        <f>ULB_Data[[#This Row],[SLP- obtained SS2022]]/ULB_Data[[#This Row],[SLP-max. marks SS2022]]</f>
        <v>0.62864166666666665</v>
      </c>
      <c r="DY53" s="159">
        <f>ULB_Data[[#This Row],[SLP- obtained SS2022]]/ULB_Data[[#This Row],[Total score (obtained) SS2022]]</f>
        <v>0.49850653555899183</v>
      </c>
      <c r="DZ53" s="67">
        <v>1217.78</v>
      </c>
      <c r="EA53" s="67">
        <v>1800</v>
      </c>
      <c r="EB53" s="159">
        <f>ULB_Data[[#This Row],[CV- obtained SS2021]]/ULB_Data[[#This Row],[CV-max. marks SS2021]]</f>
        <v>0.67654444444444439</v>
      </c>
      <c r="EC53" s="159">
        <f>ULB_Data[[#This Row],[CV- obtained SS2021]]/ULB_Data[[#This Row],[Total score (obtained) SS2021]]</f>
        <v>0.40236971835639612</v>
      </c>
      <c r="ED53" s="67">
        <v>1217.78</v>
      </c>
      <c r="EE53" s="66">
        <v>1800</v>
      </c>
      <c r="EF53" s="159">
        <f>ULB_Data[[#This Row],[CV- obtained SS2022]]/ULB_Data[[#This Row],[CV-max. marks SS2022]]</f>
        <v>0.67654444444444439</v>
      </c>
      <c r="EG53" s="159">
        <f>ULB_Data[[#This Row],[CV- obtained SS2022]]/ULB_Data[[#This Row],[Total score (obtained) SS2022]]</f>
        <v>0.40236971835639612</v>
      </c>
      <c r="EH53" s="67">
        <v>300</v>
      </c>
      <c r="EI53" s="67">
        <v>1800</v>
      </c>
      <c r="EJ53" s="159">
        <f>ULB_Data[[#This Row],[Cert.- obtained SS2021]]/ULB_Data[[#This Row],[Cert.-max. marks SS2021]]</f>
        <v>0.16666666666666666</v>
      </c>
      <c r="EK53" s="159">
        <f>ULB_Data[[#This Row],[Cert.- obtained SS2021]]/ULB_Data[[#This Row],[Total score (obtained) SS2021]]</f>
        <v>9.9123746084612024E-2</v>
      </c>
      <c r="EL53" s="67">
        <v>300</v>
      </c>
      <c r="EM53" s="66">
        <v>1800</v>
      </c>
      <c r="EN53" s="159">
        <f>ULB_Data[[#This Row],[Cert.- obtained SS2022]]/ULB_Data[[#This Row],[Cert.-max. marks SS2022]]</f>
        <v>0.16666666666666666</v>
      </c>
      <c r="EO53" s="159">
        <f>ULB_Data[[#This Row],[Cert.- obtained SS2022]]/ULB_Data[[#This Row],[Total score (obtained) SS2022]]</f>
        <v>9.9123746084612024E-2</v>
      </c>
      <c r="EP53" s="68">
        <v>3026.52</v>
      </c>
      <c r="EQ53" s="26">
        <v>6000</v>
      </c>
      <c r="ER53" s="66">
        <v>50.44</v>
      </c>
      <c r="ES53" s="68">
        <v>3026.52</v>
      </c>
      <c r="ET53" s="66">
        <v>6000</v>
      </c>
      <c r="EU53" s="128">
        <f>(ULB_Data[[#This Row],[Total score (obtained) SS2022]]/ULB_Data[[#This Row],[Total score (max) SS2022]])*100</f>
        <v>50.442</v>
      </c>
      <c r="EV53" s="26">
        <v>744.46</v>
      </c>
      <c r="EW53" s="26">
        <v>3000</v>
      </c>
      <c r="EX53" s="66">
        <v>24.82</v>
      </c>
      <c r="EY53" s="26">
        <v>1808.74</v>
      </c>
      <c r="EZ53" s="26">
        <v>4200</v>
      </c>
      <c r="FA53" s="100">
        <v>43.07</v>
      </c>
      <c r="FB53" s="26">
        <v>1808.74</v>
      </c>
      <c r="FC53" s="138">
        <v>4200</v>
      </c>
      <c r="FD53" s="140">
        <f>(ULB_Data[[#This Row],[SLP + Cert. (obtained) SS2022]]/ULB_Data[[#This Row],[SLP + Cert. (max.) SS2022]])*100</f>
        <v>43.065238095238094</v>
      </c>
    </row>
    <row r="54" spans="1:160" ht="15.75" thickBot="1">
      <c r="A54" s="104">
        <v>53</v>
      </c>
      <c r="B54" s="65" t="s">
        <v>252</v>
      </c>
      <c r="C54" s="65" t="s">
        <v>134</v>
      </c>
      <c r="D54" s="65" t="s">
        <v>93</v>
      </c>
      <c r="E54" s="26">
        <v>73046</v>
      </c>
      <c r="F54" s="28" t="s">
        <v>413</v>
      </c>
      <c r="G54" s="28">
        <v>2214</v>
      </c>
      <c r="H54" s="28">
        <v>2072</v>
      </c>
      <c r="I54" s="28">
        <v>2072</v>
      </c>
      <c r="J54" s="28">
        <v>3325</v>
      </c>
      <c r="K54" s="28">
        <v>3178</v>
      </c>
      <c r="L54" s="28">
        <v>3178</v>
      </c>
      <c r="M54" s="28">
        <v>3595.3</v>
      </c>
      <c r="N54" s="28">
        <v>3469.2</v>
      </c>
      <c r="O54" s="28">
        <v>3469.2</v>
      </c>
      <c r="P54" s="28">
        <v>4328.8</v>
      </c>
      <c r="Q54" s="28">
        <v>4328.8</v>
      </c>
      <c r="R54" s="118">
        <f>(ULB_Data[[#This Row],[Total score (obtained) SS2020]]-ULB_Data[[#This Row],[NA 2020]])/ULB_Data[[#This Row],[NA 2020]]</f>
        <v>0.45593947606142721</v>
      </c>
      <c r="S54" s="118">
        <f>(ULB_Data[[#This Row],[Total score (obtained) SS2021]]-ULB_Data[[#This Row],[NA 2021]])/ULB_Data[[#This Row],[NA 2021]]</f>
        <v>0.71695945945945949</v>
      </c>
      <c r="T54" s="118">
        <f>(ULB_Data[[#This Row],[Total score (obtained) SS2022]]-ULB_Data[[#This Row],[NA 2022]])/ULB_Data[[#This Row],[NA 2022]]</f>
        <v>0.71695945945945949</v>
      </c>
      <c r="U54" s="118">
        <f>(ULB_Data[[#This Row],[Total score (obtained) SS2020]]-ULB_Data[[#This Row],[SA 2020]])/ULB_Data[[#This Row],[SA 2020]]</f>
        <v>-3.0541353383458703E-2</v>
      </c>
      <c r="V54" s="118">
        <f>(ULB_Data[[#This Row],[Total score (obtained) SS2021]]-ULB_Data[[#This Row],[SA 2021]])/ULB_Data[[#This Row],[SA 2021]]</f>
        <v>0.11942731277533039</v>
      </c>
      <c r="W54" s="118">
        <f>(ULB_Data[[#This Row],[Total score (obtained) SS2022]]-ULB_Data[[#This Row],[SA 2022]])/ULB_Data[[#This Row],[SA 2022]]</f>
        <v>0.11942731277533039</v>
      </c>
      <c r="X54" s="118">
        <f>(ULB_Data[[#This Row],[Total score (obtained) SS2020]]-ULB_Data[[#This Row],[SA Cat 2020]])/ULB_Data[[#This Row],[SA Cat 2020]]</f>
        <v>-0.10342669596417554</v>
      </c>
      <c r="Y54" s="118">
        <f>(ULB_Data[[#This Row],[Total score (obtained) SS2021]]-ULB_Data[[#This Row],[SA Cat 2021]])/ULB_Data[[#This Row],[SA Cat 2021]]</f>
        <v>2.5464083938660252E-2</v>
      </c>
      <c r="Z54" s="118">
        <f>(ULB_Data[[#This Row],[Total score (obtained) SS2022]]-ULB_Data[[#This Row],[SA Cat 2022]])/ULB_Data[[#This Row],[SA Cat 2022]]</f>
        <v>2.5464083938660252E-2</v>
      </c>
      <c r="AA54" s="118">
        <f>(ULB_Data[[#This Row],[Total score (obtained) SS2021]]-ULB_Data[[#This Row],[SA Cat t.10 2021]])/ULB_Data[[#This Row],[SA Cat t.10 2021]]</f>
        <v>-0.17816946959896512</v>
      </c>
      <c r="AB54" s="118">
        <f>(ULB_Data[[#This Row],[Total score (obtained) SS2022]]-ULB_Data[[#This Row],[SA Cat t.10 2022]])/ULB_Data[[#This Row],[SA Cat t.10 2022]]</f>
        <v>-0.17816946959896512</v>
      </c>
      <c r="AC54" s="122">
        <v>306.24</v>
      </c>
      <c r="AD54" s="122">
        <v>913.6</v>
      </c>
      <c r="AE54" s="122">
        <v>915</v>
      </c>
      <c r="AF54" s="122">
        <v>706.64</v>
      </c>
      <c r="AG54" s="122">
        <v>1509.3</v>
      </c>
      <c r="AH54" s="122">
        <v>1509.3</v>
      </c>
      <c r="AI54" s="122">
        <v>829.22</v>
      </c>
      <c r="AJ54" s="122">
        <v>1623.2</v>
      </c>
      <c r="AK54" s="122">
        <v>1623.2</v>
      </c>
      <c r="AL54" s="122">
        <v>1999.6</v>
      </c>
      <c r="AM54" s="122">
        <v>1999.6</v>
      </c>
      <c r="AN54" s="118">
        <f>(ULB_Data[[#This Row],[SLP- obtained SS2020]]-ULB_Data[[#This Row],[SLP NA 2020]])/ULB_Data[[#This Row],[SLP NA 2020]]</f>
        <v>1.1141588296760712</v>
      </c>
      <c r="AO54" s="118">
        <f>(ULB_Data[[#This Row],[SLP- obtained SS2021]]-ULB_Data[[#This Row],[SLP NA 2021]])/ULB_Data[[#This Row],[SLP NA 2021]]</f>
        <v>0.76229203152364267</v>
      </c>
      <c r="AP54" s="118">
        <f>(ULB_Data[[#This Row],[SLP- obtained SS2022]]-ULB_Data[[#This Row],[SLP NA 2022]])/ULB_Data[[#This Row],[SLP NA 2022]]</f>
        <v>0.75959562841530048</v>
      </c>
      <c r="AQ54" s="118">
        <f>(ULB_Data[[#This Row],[SLP- obtained SS2020]]-ULB_Data[[#This Row],[SLP SA 2020]])/ULB_Data[[#This Row],[SLP SA 2020]]</f>
        <v>-8.3776746292312826E-2</v>
      </c>
      <c r="AR54" s="118">
        <f>(ULB_Data[[#This Row],[SLP- obtained SS2021]]-ULB_Data[[#This Row],[SLP SA 2021]])/ULB_Data[[#This Row],[SLP SA 2021]]</f>
        <v>6.6739548134896992E-2</v>
      </c>
      <c r="AS54" s="118">
        <f>(ULB_Data[[#This Row],[SLP- obtained SS2022]]-ULB_Data[[#This Row],[SLP SA 2022]])/ULB_Data[[#This Row],[SLP SA 2022]]</f>
        <v>6.6739548134896992E-2</v>
      </c>
      <c r="AT54" s="118">
        <f>(ULB_Data[[#This Row],[SLP- obtained SS2020]]-ULB_Data[[#This Row],[SLP SA cat 2020]])/ULB_Data[[#This Row],[SLP SA cat 2020]]</f>
        <v>-0.21921806034586716</v>
      </c>
      <c r="AU54" s="118">
        <f>(ULB_Data[[#This Row],[SLP- obtained SS2021]]-ULB_Data[[#This Row],[SLP SA cat 2021]])/ULB_Data[[#This Row],[SLP SA cat 2021]]</f>
        <v>-8.1136027599803297E-3</v>
      </c>
      <c r="AV54" s="118">
        <f>(ULB_Data[[#This Row],[SLP- obtained SS2022]]-ULB_Data[[#This Row],[SLP SA cat 2022]])/ULB_Data[[#This Row],[SLP SA cat 2022]]</f>
        <v>-8.1136027599803297E-3</v>
      </c>
      <c r="AW54" s="118">
        <f>(ULB_Data[[#This Row],[SLP- obtained SS2021]]-ULB_Data[[#This Row],[SLP SA cat t.10 2021]])/ULB_Data[[#This Row],[SLP SA cat t.10 2021]]</f>
        <v>-0.19482396479295858</v>
      </c>
      <c r="AX54" s="118">
        <f>(ULB_Data[[#This Row],[SLP- obtained SS2022]]-ULB_Data[[#This Row],[SLP SA cat t.10 2022]])/ULB_Data[[#This Row],[SLP SA cat t.10 2022]]</f>
        <v>-0.19482396479295858</v>
      </c>
      <c r="AY54" s="122">
        <v>232.44</v>
      </c>
      <c r="AZ54" s="122">
        <v>298.10000000000002</v>
      </c>
      <c r="BA54" s="122">
        <v>295</v>
      </c>
      <c r="BB54" s="122">
        <v>421.09</v>
      </c>
      <c r="BC54" s="122">
        <v>522.70000000000005</v>
      </c>
      <c r="BD54" s="122">
        <v>525</v>
      </c>
      <c r="BE54" s="122">
        <v>448.93</v>
      </c>
      <c r="BF54" s="122">
        <v>602.08000000000004</v>
      </c>
      <c r="BG54" s="122">
        <v>602.08000000000004</v>
      </c>
      <c r="BH54" s="122">
        <v>1100</v>
      </c>
      <c r="BI54" s="122">
        <v>1100</v>
      </c>
      <c r="BJ54" s="118">
        <f>(ULB_Data[[#This Row],[Cert.- obtained SS2020]]-ULB_Data[[#This Row],[NA cert 2020]])/ULB_Data[[#This Row],[NA cert 2020]]</f>
        <v>0.29065565307176044</v>
      </c>
      <c r="BK54" s="118">
        <f>(ULB_Data[[#This Row],[Cert.- obtained SS2021]]-ULB_Data[[#This Row],[NA cert 2021]])/ULB_Data[[#This Row],[NA cert 2021]]</f>
        <v>0.67728950016772882</v>
      </c>
      <c r="BL54" s="118">
        <f>(ULB_Data[[#This Row],[Cert.- obtained SS2022]]-ULB_Data[[#This Row],[NA cert 2022]])/ULB_Data[[#This Row],[NA cert 2022]]</f>
        <v>0.69491525423728817</v>
      </c>
      <c r="BM54" s="118">
        <f>(ULB_Data[[#This Row],[Cert.- obtained SS2020]]-ULB_Data[[#This Row],[SA Cert 2020]])/ULB_Data[[#This Row],[SA Cert 2020]]</f>
        <v>-0.2875632287634472</v>
      </c>
      <c r="BN54" s="118">
        <f>(ULB_Data[[#This Row],[Cert.- obtained SS2021]]-ULB_Data[[#This Row],[SA cert 2021]])/ULB_Data[[#This Row],[SA cert 2021]]</f>
        <v>-4.3428352783623579E-2</v>
      </c>
      <c r="BO54" s="118">
        <f>(ULB_Data[[#This Row],[Cert.- obtained SS2022]]-ULB_Data[[#This Row],[SA cert 2022]])/ULB_Data[[#This Row],[SA cert 2022]]</f>
        <v>-4.7619047619047616E-2</v>
      </c>
      <c r="BP54" s="118">
        <f>(ULB_Data[[#This Row],[Cert.- obtained SS2020]]-ULB_Data[[#This Row],[SA cert cat 2020]])/ULB_Data[[#This Row],[SA cert cat 2020]]</f>
        <v>-0.33174436994631679</v>
      </c>
      <c r="BQ54" s="118">
        <f>(ULB_Data[[#This Row],[Cert.- obtained SS2021]]-ULB_Data[[#This Row],[SA cert cat 2021]])/ULB_Data[[#This Row],[SA cert cat 2021]]</f>
        <v>-0.16954557533882547</v>
      </c>
      <c r="BR54" s="118">
        <f>(ULB_Data[[#This Row],[Cert.- obtained SS2022]]-ULB_Data[[#This Row],[SA cert cat 2022]])/ULB_Data[[#This Row],[SA cert cat 2022]]</f>
        <v>-0.16954557533882547</v>
      </c>
      <c r="BS54" s="118">
        <f>(ULB_Data[[#This Row],[Cert.- obtained SS2021]]-ULB_Data[[#This Row],[SA cert cat t.10 2021]])/ULB_Data[[#This Row],[SA cert cat t.10 2021]]</f>
        <v>-0.54545454545454541</v>
      </c>
      <c r="BT54" s="118">
        <f>(ULB_Data[[#This Row],[Cert.- obtained SS2022]]-ULB_Data[[#This Row],[SA cert cat t.10 2022]])/ULB_Data[[#This Row],[SA cert cat t.10 2022]]</f>
        <v>-0.54545454545454541</v>
      </c>
      <c r="BU54" s="122">
        <v>855.72</v>
      </c>
      <c r="BV54" s="122">
        <v>860.25</v>
      </c>
      <c r="BW54" s="122">
        <v>865</v>
      </c>
      <c r="BX54" s="122">
        <v>1100</v>
      </c>
      <c r="BY54" s="122">
        <v>1147.0899999999999</v>
      </c>
      <c r="BZ54" s="122">
        <v>1150</v>
      </c>
      <c r="CA54" s="122">
        <v>1163.58</v>
      </c>
      <c r="CB54" s="122">
        <v>1243.93</v>
      </c>
      <c r="CC54" s="122">
        <v>1243.93</v>
      </c>
      <c r="CD54" s="122">
        <v>1508.87</v>
      </c>
      <c r="CE54" s="122">
        <v>1508.87</v>
      </c>
      <c r="CF54" s="118">
        <f>(ULB_Data[[#This Row],[CP- obtained SS2020]]-ULB_Data[[#This Row],[NA CV 2020]])/ULB_Data[[#This Row],[NA CV 2020]]</f>
        <v>0.373732061889403</v>
      </c>
      <c r="CG54" s="118">
        <f>(ULB_Data[[#This Row],[CV- obtained SS2021]]-ULB_Data[[#This Row],[NA CV 2021]])/ULB_Data[[#This Row],[NA CV 2021]]</f>
        <v>0.68265039232781166</v>
      </c>
      <c r="CH54" s="118">
        <f>(ULB_Data[[#This Row],[CV- obtained SS2022]]-ULB_Data[[#This Row],[NA CV 2022]])/ULB_Data[[#This Row],[NA CV 2022]]</f>
        <v>0.67341040462427748</v>
      </c>
      <c r="CI54" s="118">
        <f>(ULB_Data[[#This Row],[CP- obtained SS2020]]-ULB_Data[[#This Row],[SA CV 2020]])/ULB_Data[[#This Row],[SA CV 2020]]</f>
        <v>6.8663636363636343E-2</v>
      </c>
      <c r="CJ54" s="118">
        <f>(ULB_Data[[#This Row],[CV- obtained SS2021]]-ULB_Data[[#This Row],[SA CV 2021]])/ULB_Data[[#This Row],[SA CV 2021]]</f>
        <v>0.26188877943317446</v>
      </c>
      <c r="CK54" s="118">
        <f>(ULB_Data[[#This Row],[CV- obtained SS2022]]-ULB_Data[[#This Row],[SA CV 2022]])/ULB_Data[[#This Row],[SA CV 2022]]</f>
        <v>0.25869565217391305</v>
      </c>
      <c r="CL54" s="118">
        <f>(ULB_Data[[#This Row],[CP- obtained SS2020]]-ULB_Data[[#This Row],[SA CV  cat 2020]])/ULB_Data[[#This Row],[SA CV  cat 2020]]</f>
        <v>1.0270028704515415E-2</v>
      </c>
      <c r="CM54" s="118">
        <f>(ULB_Data[[#This Row],[CV- obtained SS2021]]-ULB_Data[[#This Row],[SA CV cat 2021]])/ULB_Data[[#This Row],[SA CV cat 2021]]</f>
        <v>0.16365068773966374</v>
      </c>
      <c r="CN54" s="118">
        <f>(ULB_Data[[#This Row],[CV- obtained SS2022]]-ULB_Data[[#This Row],[SA CV cat 2022]])/ULB_Data[[#This Row],[SA CV cat 2022]]</f>
        <v>0.16365068773966374</v>
      </c>
      <c r="CO54" s="118">
        <f>(ULB_Data[[#This Row],[CV- obtained SS2021]]-ULB_Data[[#This Row],[SA CV cat t.10 2021]])/ULB_Data[[#This Row],[SA CV cat t.10 2021]]</f>
        <v>-4.0672821382889114E-2</v>
      </c>
      <c r="CP54" s="118">
        <f>(ULB_Data[[#This Row],[CV- obtained SS2022]]-ULB_Data[[#This Row],[SA CV cat t.10 2022]])/ULB_Data[[#This Row],[SA CV cat t.10 2022]]</f>
        <v>-4.0672821382889114E-2</v>
      </c>
      <c r="CQ54" s="60">
        <v>55</v>
      </c>
      <c r="CR54" s="60">
        <v>32</v>
      </c>
      <c r="CS54" s="28">
        <v>27</v>
      </c>
      <c r="CT54" s="27">
        <v>23</v>
      </c>
      <c r="CU54" s="28">
        <v>27</v>
      </c>
      <c r="CV54" s="27">
        <v>23</v>
      </c>
      <c r="CW54" s="28" t="s">
        <v>414</v>
      </c>
      <c r="CX54" s="28" t="s">
        <v>414</v>
      </c>
      <c r="CY54" s="28" t="s">
        <v>414</v>
      </c>
      <c r="CZ54" s="28" t="s">
        <v>405</v>
      </c>
      <c r="DA54" s="28" t="s">
        <v>408</v>
      </c>
      <c r="DB54" s="28" t="s">
        <v>408</v>
      </c>
      <c r="DC54" s="22">
        <v>647.44000000000005</v>
      </c>
      <c r="DD54" s="22">
        <v>1500</v>
      </c>
      <c r="DE54" s="66">
        <v>43.16</v>
      </c>
      <c r="DF54" s="22">
        <v>300</v>
      </c>
      <c r="DG54" s="22">
        <v>1500</v>
      </c>
      <c r="DH54" s="66">
        <v>20</v>
      </c>
      <c r="DI54" s="22">
        <v>1100.47</v>
      </c>
      <c r="DJ54" s="22">
        <v>1500</v>
      </c>
      <c r="DK54" s="66">
        <v>73.36</v>
      </c>
      <c r="DL54" s="22">
        <v>1175.53</v>
      </c>
      <c r="DM54" s="22">
        <v>1500</v>
      </c>
      <c r="DN54" s="66">
        <v>78.37</v>
      </c>
      <c r="DO54" s="22">
        <v>3223.45</v>
      </c>
      <c r="DP54" s="22">
        <v>6000</v>
      </c>
      <c r="DQ54" s="66">
        <v>53.72</v>
      </c>
      <c r="DR54" s="67">
        <v>1610.03</v>
      </c>
      <c r="DS54" s="67">
        <v>2400</v>
      </c>
      <c r="DT54" s="159">
        <f>ULB_Data[[#This Row],[SLP- obtained SS2021]]/ULB_Data[[#This Row],[SLP-max. marks SS2021]]</f>
        <v>0.67084583333333336</v>
      </c>
      <c r="DU54" s="159">
        <f>ULB_Data[[#This Row],[SLP- obtained SS2021]]/ULB_Data[[#This Row],[Total score (obtained) SS2021]]</f>
        <v>0.45256834779088922</v>
      </c>
      <c r="DV54" s="67">
        <v>1610.03</v>
      </c>
      <c r="DW54" s="66">
        <v>2400</v>
      </c>
      <c r="DX54" s="159">
        <f>ULB_Data[[#This Row],[SLP- obtained SS2022]]/ULB_Data[[#This Row],[SLP-max. marks SS2022]]</f>
        <v>0.67084583333333336</v>
      </c>
      <c r="DY54" s="159">
        <f>ULB_Data[[#This Row],[SLP- obtained SS2022]]/ULB_Data[[#This Row],[Total score (obtained) SS2022]]</f>
        <v>0.45256834779088922</v>
      </c>
      <c r="DZ54" s="67">
        <v>1447.5</v>
      </c>
      <c r="EA54" s="67">
        <v>1800</v>
      </c>
      <c r="EB54" s="159">
        <f>ULB_Data[[#This Row],[CV- obtained SS2021]]/ULB_Data[[#This Row],[CV-max. marks SS2021]]</f>
        <v>0.8041666666666667</v>
      </c>
      <c r="EC54" s="159">
        <f>ULB_Data[[#This Row],[CV- obtained SS2021]]/ULB_Data[[#This Row],[Total score (obtained) SS2021]]</f>
        <v>0.40688228382533997</v>
      </c>
      <c r="ED54" s="67">
        <v>1447.5</v>
      </c>
      <c r="EE54" s="66">
        <v>1800</v>
      </c>
      <c r="EF54" s="159">
        <f>ULB_Data[[#This Row],[CV- obtained SS2022]]/ULB_Data[[#This Row],[CV-max. marks SS2022]]</f>
        <v>0.8041666666666667</v>
      </c>
      <c r="EG54" s="159">
        <f>ULB_Data[[#This Row],[CV- obtained SS2022]]/ULB_Data[[#This Row],[Total score (obtained) SS2022]]</f>
        <v>0.40688228382533997</v>
      </c>
      <c r="EH54" s="67">
        <v>500</v>
      </c>
      <c r="EI54" s="67">
        <v>1800</v>
      </c>
      <c r="EJ54" s="159">
        <f>ULB_Data[[#This Row],[Cert.- obtained SS2021]]/ULB_Data[[#This Row],[Cert.-max. marks SS2021]]</f>
        <v>0.27777777777777779</v>
      </c>
      <c r="EK54" s="159">
        <f>ULB_Data[[#This Row],[Cert.- obtained SS2021]]/ULB_Data[[#This Row],[Total score (obtained) SS2021]]</f>
        <v>0.14054655745262176</v>
      </c>
      <c r="EL54" s="67">
        <v>500</v>
      </c>
      <c r="EM54" s="66">
        <v>1800</v>
      </c>
      <c r="EN54" s="159">
        <f>ULB_Data[[#This Row],[Cert.- obtained SS2022]]/ULB_Data[[#This Row],[Cert.-max. marks SS2022]]</f>
        <v>0.27777777777777779</v>
      </c>
      <c r="EO54" s="159">
        <f>ULB_Data[[#This Row],[Cert.- obtained SS2022]]/ULB_Data[[#This Row],[Total score (obtained) SS2022]]</f>
        <v>0.14054655745262176</v>
      </c>
      <c r="EP54" s="68">
        <v>3557.54</v>
      </c>
      <c r="EQ54" s="26">
        <v>6000</v>
      </c>
      <c r="ER54" s="66">
        <v>59.29</v>
      </c>
      <c r="ES54" s="68">
        <v>3557.54</v>
      </c>
      <c r="ET54" s="66">
        <v>6000</v>
      </c>
      <c r="EU54" s="128">
        <f>(ULB_Data[[#This Row],[Total score (obtained) SS2022]]/ULB_Data[[#This Row],[Total score (max) SS2022]])*100</f>
        <v>59.292333333333339</v>
      </c>
      <c r="EV54" s="26">
        <v>947.44</v>
      </c>
      <c r="EW54" s="26">
        <v>3000</v>
      </c>
      <c r="EX54" s="66">
        <v>31.58</v>
      </c>
      <c r="EY54" s="26">
        <v>2110.0300000000002</v>
      </c>
      <c r="EZ54" s="26">
        <v>4200</v>
      </c>
      <c r="FA54" s="100">
        <v>50.24</v>
      </c>
      <c r="FB54" s="26">
        <v>2110.0300000000002</v>
      </c>
      <c r="FC54" s="138">
        <v>4200</v>
      </c>
      <c r="FD54" s="140">
        <f>(ULB_Data[[#This Row],[SLP + Cert. (obtained) SS2022]]/ULB_Data[[#This Row],[SLP + Cert. (max.) SS2022]])*100</f>
        <v>50.238809523809522</v>
      </c>
    </row>
    <row r="55" spans="1:160" ht="15.75" thickBot="1">
      <c r="A55" s="104">
        <v>54</v>
      </c>
      <c r="B55" s="65" t="s">
        <v>310</v>
      </c>
      <c r="C55" s="65" t="s">
        <v>134</v>
      </c>
      <c r="D55" s="65" t="s">
        <v>93</v>
      </c>
      <c r="E55" s="79">
        <v>15631</v>
      </c>
      <c r="F55" s="28" t="s">
        <v>411</v>
      </c>
      <c r="G55" s="28">
        <v>2214</v>
      </c>
      <c r="H55" s="28">
        <v>2072</v>
      </c>
      <c r="I55" s="28">
        <v>2072</v>
      </c>
      <c r="J55" s="28">
        <v>3325</v>
      </c>
      <c r="K55" s="28">
        <v>3178</v>
      </c>
      <c r="L55" s="28">
        <v>3178</v>
      </c>
      <c r="M55" s="28">
        <v>3070.1</v>
      </c>
      <c r="N55" s="28">
        <v>2928.3</v>
      </c>
      <c r="O55" s="28">
        <v>2928.3</v>
      </c>
      <c r="P55" s="28">
        <v>4349.2</v>
      </c>
      <c r="Q55" s="28">
        <v>4349.2</v>
      </c>
      <c r="R55" s="118">
        <f>(ULB_Data[[#This Row],[Total score (obtained) SS2020]]-ULB_Data[[#This Row],[NA 2020]])/ULB_Data[[#This Row],[NA 2020]]</f>
        <v>0.43797651309846425</v>
      </c>
      <c r="S55" s="118">
        <f>(ULB_Data[[#This Row],[Total score (obtained) SS2021]]-ULB_Data[[#This Row],[NA 2021]])/ULB_Data[[#This Row],[NA 2021]]</f>
        <v>0.41435810810810819</v>
      </c>
      <c r="T55" s="118">
        <f>(ULB_Data[[#This Row],[Total score (obtained) SS2022]]-ULB_Data[[#This Row],[NA 2022]])/ULB_Data[[#This Row],[NA 2022]]</f>
        <v>0.41435810810810819</v>
      </c>
      <c r="U55" s="118">
        <f>(ULB_Data[[#This Row],[Total score (obtained) SS2020]]-ULB_Data[[#This Row],[SA 2020]])/ULB_Data[[#This Row],[SA 2020]]</f>
        <v>-4.2502255639097791E-2</v>
      </c>
      <c r="V55" s="118">
        <f>(ULB_Data[[#This Row],[Total score (obtained) SS2021]]-ULB_Data[[#This Row],[SA 2021]])/ULB_Data[[#This Row],[SA 2021]]</f>
        <v>-7.7863436123347965E-2</v>
      </c>
      <c r="W55" s="118">
        <f>(ULB_Data[[#This Row],[Total score (obtained) SS2022]]-ULB_Data[[#This Row],[SA 2022]])/ULB_Data[[#This Row],[SA 2022]]</f>
        <v>-7.7863436123347965E-2</v>
      </c>
      <c r="X55" s="118">
        <f>(ULB_Data[[#This Row],[Total score (obtained) SS2020]]-ULB_Data[[#This Row],[SA Cat 2020]])/ULB_Data[[#This Row],[SA Cat 2020]]</f>
        <v>3.6995537604638265E-2</v>
      </c>
      <c r="Y55" s="118">
        <f>(ULB_Data[[#This Row],[Total score (obtained) SS2021]]-ULB_Data[[#This Row],[SA Cat 2021]])/ULB_Data[[#This Row],[SA Cat 2021]]</f>
        <v>7.6836389714168623E-4</v>
      </c>
      <c r="Z55" s="118">
        <f>(ULB_Data[[#This Row],[Total score (obtained) SS2022]]-ULB_Data[[#This Row],[SA Cat 2022]])/ULB_Data[[#This Row],[SA Cat 2022]]</f>
        <v>7.6836389714168623E-4</v>
      </c>
      <c r="AA55" s="118">
        <f>(ULB_Data[[#This Row],[Total score (obtained) SS2021]]-ULB_Data[[#This Row],[SA Cat t.10 2021]])/ULB_Data[[#This Row],[SA Cat t.10 2021]]</f>
        <v>-0.32618642508967161</v>
      </c>
      <c r="AB55" s="118">
        <f>(ULB_Data[[#This Row],[Total score (obtained) SS2022]]-ULB_Data[[#This Row],[SA Cat t.10 2022]])/ULB_Data[[#This Row],[SA Cat t.10 2022]]</f>
        <v>-0.32618642508967161</v>
      </c>
      <c r="AC55" s="122">
        <v>306.24</v>
      </c>
      <c r="AD55" s="122">
        <v>913.6</v>
      </c>
      <c r="AE55" s="122">
        <v>915</v>
      </c>
      <c r="AF55" s="122">
        <v>706.64</v>
      </c>
      <c r="AG55" s="122">
        <v>1509.3</v>
      </c>
      <c r="AH55" s="122">
        <v>1509.3</v>
      </c>
      <c r="AI55" s="122">
        <v>593.21</v>
      </c>
      <c r="AJ55" s="122">
        <v>1412.08</v>
      </c>
      <c r="AK55" s="122">
        <v>1412.08</v>
      </c>
      <c r="AL55" s="122">
        <v>1984.11</v>
      </c>
      <c r="AM55" s="122">
        <v>1984.11</v>
      </c>
      <c r="AN55" s="118">
        <f>(ULB_Data[[#This Row],[SLP- obtained SS2020]]-ULB_Data[[#This Row],[SLP NA 2020]])/ULB_Data[[#This Row],[SLP NA 2020]]</f>
        <v>1.2075496342737719</v>
      </c>
      <c r="AO55" s="118">
        <f>(ULB_Data[[#This Row],[SLP- obtained SS2021]]-ULB_Data[[#This Row],[SLP NA 2021]])/ULB_Data[[#This Row],[SLP NA 2021]]</f>
        <v>0.62065455341506137</v>
      </c>
      <c r="AP55" s="118">
        <f>(ULB_Data[[#This Row],[SLP- obtained SS2022]]-ULB_Data[[#This Row],[SLP NA 2022]])/ULB_Data[[#This Row],[SLP NA 2022]]</f>
        <v>0.61817486338797822</v>
      </c>
      <c r="AQ55" s="118">
        <f>(ULB_Data[[#This Row],[SLP- obtained SS2020]]-ULB_Data[[#This Row],[SLP SA 2020]])/ULB_Data[[#This Row],[SLP SA 2020]]</f>
        <v>-4.3303520887580695E-2</v>
      </c>
      <c r="AR55" s="118">
        <f>(ULB_Data[[#This Row],[SLP- obtained SS2021]]-ULB_Data[[#This Row],[SLP SA 2021]])/ULB_Data[[#This Row],[SLP SA 2021]]</f>
        <v>-1.899556085602587E-2</v>
      </c>
      <c r="AS55" s="118">
        <f>(ULB_Data[[#This Row],[SLP- obtained SS2022]]-ULB_Data[[#This Row],[SLP SA 2022]])/ULB_Data[[#This Row],[SLP SA 2022]]</f>
        <v>-1.899556085602587E-2</v>
      </c>
      <c r="AT55" s="118">
        <f>(ULB_Data[[#This Row],[SLP- obtained SS2020]]-ULB_Data[[#This Row],[SLP SA cat 2020]])/ULB_Data[[#This Row],[SLP SA cat 2020]]</f>
        <v>0.13963014783971936</v>
      </c>
      <c r="AU55" s="118">
        <f>(ULB_Data[[#This Row],[SLP- obtained SS2021]]-ULB_Data[[#This Row],[SLP SA cat 2021]])/ULB_Data[[#This Row],[SLP SA cat 2021]]</f>
        <v>4.8545408192170549E-2</v>
      </c>
      <c r="AV55" s="118">
        <f>(ULB_Data[[#This Row],[SLP- obtained SS2022]]-ULB_Data[[#This Row],[SLP SA cat 2022]])/ULB_Data[[#This Row],[SLP SA cat 2022]]</f>
        <v>4.8545408192170549E-2</v>
      </c>
      <c r="AW55" s="118">
        <f>(ULB_Data[[#This Row],[SLP- obtained SS2021]]-ULB_Data[[#This Row],[SLP SA cat t.10 2021]])/ULB_Data[[#This Row],[SLP SA cat t.10 2021]]</f>
        <v>-0.25375609215214873</v>
      </c>
      <c r="AX55" s="118">
        <f>(ULB_Data[[#This Row],[SLP- obtained SS2022]]-ULB_Data[[#This Row],[SLP SA cat t.10 2022]])/ULB_Data[[#This Row],[SLP SA cat t.10 2022]]</f>
        <v>-0.25375609215214873</v>
      </c>
      <c r="AY55" s="122">
        <v>232.44</v>
      </c>
      <c r="AZ55" s="122">
        <v>298.10000000000002</v>
      </c>
      <c r="BA55" s="122">
        <v>295</v>
      </c>
      <c r="BB55" s="122">
        <v>421.09</v>
      </c>
      <c r="BC55" s="122">
        <v>522.70000000000005</v>
      </c>
      <c r="BD55" s="122">
        <v>525</v>
      </c>
      <c r="BE55" s="122">
        <v>365.77</v>
      </c>
      <c r="BF55" s="122">
        <v>453.88</v>
      </c>
      <c r="BG55" s="122">
        <v>453.88</v>
      </c>
      <c r="BH55" s="122">
        <v>1100</v>
      </c>
      <c r="BI55" s="122">
        <v>1100</v>
      </c>
      <c r="BJ55" s="118">
        <f>(ULB_Data[[#This Row],[Cert.- obtained SS2020]]-ULB_Data[[#This Row],[NA cert 2020]])/ULB_Data[[#This Row],[NA cert 2020]]</f>
        <v>0.29065565307176044</v>
      </c>
      <c r="BK55" s="118">
        <f>(ULB_Data[[#This Row],[Cert.- obtained SS2021]]-ULB_Data[[#This Row],[NA cert 2021]])/ULB_Data[[#This Row],[NA cert 2021]]</f>
        <v>6.3737001006372931E-3</v>
      </c>
      <c r="BL55" s="118">
        <f>(ULB_Data[[#This Row],[Cert.- obtained SS2022]]-ULB_Data[[#This Row],[NA cert 2022]])/ULB_Data[[#This Row],[NA cert 2022]]</f>
        <v>1.6949152542372881E-2</v>
      </c>
      <c r="BM55" s="118">
        <f>(ULB_Data[[#This Row],[Cert.- obtained SS2020]]-ULB_Data[[#This Row],[SA Cert 2020]])/ULB_Data[[#This Row],[SA Cert 2020]]</f>
        <v>-0.2875632287634472</v>
      </c>
      <c r="BN55" s="118">
        <f>(ULB_Data[[#This Row],[Cert.- obtained SS2021]]-ULB_Data[[#This Row],[SA cert 2021]])/ULB_Data[[#This Row],[SA cert 2021]]</f>
        <v>-0.42605701167017412</v>
      </c>
      <c r="BO55" s="118">
        <f>(ULB_Data[[#This Row],[Cert.- obtained SS2022]]-ULB_Data[[#This Row],[SA cert 2022]])/ULB_Data[[#This Row],[SA cert 2022]]</f>
        <v>-0.42857142857142855</v>
      </c>
      <c r="BP55" s="118">
        <f>(ULB_Data[[#This Row],[Cert.- obtained SS2020]]-ULB_Data[[#This Row],[SA cert cat 2020]])/ULB_Data[[#This Row],[SA cert cat 2020]]</f>
        <v>-0.17981245044700217</v>
      </c>
      <c r="BQ55" s="118">
        <f>(ULB_Data[[#This Row],[Cert.- obtained SS2021]]-ULB_Data[[#This Row],[SA cert cat 2021]])/ULB_Data[[#This Row],[SA cert cat 2021]]</f>
        <v>-0.33903234335066534</v>
      </c>
      <c r="BR55" s="118">
        <f>(ULB_Data[[#This Row],[Cert.- obtained SS2022]]-ULB_Data[[#This Row],[SA cert cat 2022]])/ULB_Data[[#This Row],[SA cert cat 2022]]</f>
        <v>-0.33903234335066534</v>
      </c>
      <c r="BS55" s="118">
        <f>(ULB_Data[[#This Row],[Cert.- obtained SS2021]]-ULB_Data[[#This Row],[SA cert cat t.10 2021]])/ULB_Data[[#This Row],[SA cert cat t.10 2021]]</f>
        <v>-0.72727272727272729</v>
      </c>
      <c r="BT55" s="118">
        <f>(ULB_Data[[#This Row],[Cert.- obtained SS2022]]-ULB_Data[[#This Row],[SA cert cat t.10 2022]])/ULB_Data[[#This Row],[SA cert cat t.10 2022]]</f>
        <v>-0.72727272727272729</v>
      </c>
      <c r="BU55" s="122">
        <v>855.72</v>
      </c>
      <c r="BV55" s="122">
        <v>860.25</v>
      </c>
      <c r="BW55" s="122">
        <v>865</v>
      </c>
      <c r="BX55" s="122">
        <v>1100</v>
      </c>
      <c r="BY55" s="122">
        <v>1147.0899999999999</v>
      </c>
      <c r="BZ55" s="122">
        <v>1150</v>
      </c>
      <c r="CA55" s="122">
        <v>1056.55</v>
      </c>
      <c r="CB55" s="122">
        <v>1062.31</v>
      </c>
      <c r="CC55" s="122">
        <v>1062.31</v>
      </c>
      <c r="CD55" s="122">
        <v>1484.95</v>
      </c>
      <c r="CE55" s="122">
        <v>1484.95</v>
      </c>
      <c r="CF55" s="118">
        <f>(ULB_Data[[#This Row],[CP- obtained SS2020]]-ULB_Data[[#This Row],[NA CV 2020]])/ULB_Data[[#This Row],[NA CV 2020]]</f>
        <v>0.17245126910671707</v>
      </c>
      <c r="CG55" s="118">
        <f>(ULB_Data[[#This Row],[CV- obtained SS2021]]-ULB_Data[[#This Row],[NA CV 2021]])/ULB_Data[[#This Row],[NA CV 2021]]</f>
        <v>0.33673931996512652</v>
      </c>
      <c r="CH55" s="118">
        <f>(ULB_Data[[#This Row],[CV- obtained SS2022]]-ULB_Data[[#This Row],[NA CV 2022]])/ULB_Data[[#This Row],[NA CV 2022]]</f>
        <v>0.3293988439306359</v>
      </c>
      <c r="CI55" s="118">
        <f>(ULB_Data[[#This Row],[CP- obtained SS2020]]-ULB_Data[[#This Row],[SA CV 2020]])/ULB_Data[[#This Row],[SA CV 2020]]</f>
        <v>-8.7918181818181854E-2</v>
      </c>
      <c r="CJ55" s="118">
        <f>(ULB_Data[[#This Row],[CV- obtained SS2021]]-ULB_Data[[#This Row],[SA CV 2021]])/ULB_Data[[#This Row],[SA CV 2021]]</f>
        <v>2.4758301441039025E-3</v>
      </c>
      <c r="CK55" s="118">
        <f>(ULB_Data[[#This Row],[CV- obtained SS2022]]-ULB_Data[[#This Row],[SA CV 2022]])/ULB_Data[[#This Row],[SA CV 2022]]</f>
        <v>-6.0869565217335944E-5</v>
      </c>
      <c r="CL55" s="118">
        <f>(ULB_Data[[#This Row],[CP- obtained SS2020]]-ULB_Data[[#This Row],[SA CV  cat 2020]])/ULB_Data[[#This Row],[SA CV  cat 2020]]</f>
        <v>-5.0409351190194497E-2</v>
      </c>
      <c r="CM55" s="118">
        <f>(ULB_Data[[#This Row],[CV- obtained SS2021]]-ULB_Data[[#This Row],[SA CV cat 2021]])/ULB_Data[[#This Row],[SA CV cat 2021]]</f>
        <v>8.2480631830633352E-2</v>
      </c>
      <c r="CN55" s="118">
        <f>(ULB_Data[[#This Row],[CV- obtained SS2022]]-ULB_Data[[#This Row],[SA CV cat 2022]])/ULB_Data[[#This Row],[SA CV cat 2022]]</f>
        <v>8.2480631830633352E-2</v>
      </c>
      <c r="CO55" s="118">
        <f>(ULB_Data[[#This Row],[CV- obtained SS2021]]-ULB_Data[[#This Row],[SA CV cat t.10 2021]])/ULB_Data[[#This Row],[SA CV cat t.10 2021]]</f>
        <v>-0.22561028990875112</v>
      </c>
      <c r="CP55" s="118">
        <f>(ULB_Data[[#This Row],[CV- obtained SS2022]]-ULB_Data[[#This Row],[SA CV cat t.10 2022]])/ULB_Data[[#This Row],[SA CV cat t.10 2022]]</f>
        <v>-0.22561028990875112</v>
      </c>
      <c r="CQ55" s="60">
        <v>112</v>
      </c>
      <c r="CR55" s="60">
        <v>75</v>
      </c>
      <c r="CS55" s="27">
        <v>175</v>
      </c>
      <c r="CT55" s="27">
        <v>92</v>
      </c>
      <c r="CU55" s="27">
        <v>175</v>
      </c>
      <c r="CV55" s="27">
        <v>92</v>
      </c>
      <c r="CW55" s="28" t="s">
        <v>414</v>
      </c>
      <c r="CX55" s="27" t="s">
        <v>414</v>
      </c>
      <c r="CY55" s="27" t="s">
        <v>414</v>
      </c>
      <c r="CZ55" s="28" t="s">
        <v>405</v>
      </c>
      <c r="DA55" s="27" t="s">
        <v>405</v>
      </c>
      <c r="DB55" s="27" t="s">
        <v>405</v>
      </c>
      <c r="DC55" s="22">
        <v>676.04</v>
      </c>
      <c r="DD55" s="22">
        <v>1500</v>
      </c>
      <c r="DE55" s="66">
        <v>45.07</v>
      </c>
      <c r="DF55" s="22">
        <v>300</v>
      </c>
      <c r="DG55" s="22">
        <v>1500</v>
      </c>
      <c r="DH55" s="66">
        <v>20</v>
      </c>
      <c r="DI55" s="22">
        <v>1204.3499999999999</v>
      </c>
      <c r="DJ55" s="22">
        <v>1500</v>
      </c>
      <c r="DK55" s="66">
        <v>80.290000000000006</v>
      </c>
      <c r="DL55" s="22">
        <v>1003.29</v>
      </c>
      <c r="DM55" s="22">
        <v>1500</v>
      </c>
      <c r="DN55" s="66">
        <v>66.89</v>
      </c>
      <c r="DO55" s="22">
        <v>3183.68</v>
      </c>
      <c r="DP55" s="22">
        <v>6000</v>
      </c>
      <c r="DQ55" s="66">
        <v>53.06</v>
      </c>
      <c r="DR55" s="72">
        <v>1480.63</v>
      </c>
      <c r="DS55" s="67">
        <v>2400</v>
      </c>
      <c r="DT55" s="159">
        <f>ULB_Data[[#This Row],[SLP- obtained SS2021]]/ULB_Data[[#This Row],[SLP-max. marks SS2021]]</f>
        <v>0.61692916666666675</v>
      </c>
      <c r="DU55" s="159">
        <f>ULB_Data[[#This Row],[SLP- obtained SS2021]]/ULB_Data[[#This Row],[Total score (obtained) SS2021]]</f>
        <v>0.50523963078602996</v>
      </c>
      <c r="DV55" s="72">
        <v>1480.63</v>
      </c>
      <c r="DW55" s="66">
        <v>2400</v>
      </c>
      <c r="DX55" s="159">
        <f>ULB_Data[[#This Row],[SLP- obtained SS2022]]/ULB_Data[[#This Row],[SLP-max. marks SS2022]]</f>
        <v>0.61692916666666675</v>
      </c>
      <c r="DY55" s="159">
        <f>ULB_Data[[#This Row],[SLP- obtained SS2022]]/ULB_Data[[#This Row],[Total score (obtained) SS2022]]</f>
        <v>0.50523963078602996</v>
      </c>
      <c r="DZ55" s="72">
        <v>1149.93</v>
      </c>
      <c r="EA55" s="67">
        <v>1800</v>
      </c>
      <c r="EB55" s="159">
        <f>ULB_Data[[#This Row],[CV- obtained SS2021]]/ULB_Data[[#This Row],[CV-max. marks SS2021]]</f>
        <v>0.63885000000000003</v>
      </c>
      <c r="EC55" s="159">
        <f>ULB_Data[[#This Row],[CV- obtained SS2021]]/ULB_Data[[#This Row],[Total score (obtained) SS2021]]</f>
        <v>0.39239391923017863</v>
      </c>
      <c r="ED55" s="72">
        <v>1149.93</v>
      </c>
      <c r="EE55" s="66">
        <v>1800</v>
      </c>
      <c r="EF55" s="159">
        <f>ULB_Data[[#This Row],[CV- obtained SS2022]]/ULB_Data[[#This Row],[CV-max. marks SS2022]]</f>
        <v>0.63885000000000003</v>
      </c>
      <c r="EG55" s="159">
        <f>ULB_Data[[#This Row],[CV- obtained SS2022]]/ULB_Data[[#This Row],[Total score (obtained) SS2022]]</f>
        <v>0.39239391923017863</v>
      </c>
      <c r="EH55" s="72">
        <v>300</v>
      </c>
      <c r="EI55" s="67">
        <v>1800</v>
      </c>
      <c r="EJ55" s="159">
        <f>ULB_Data[[#This Row],[Cert.- obtained SS2021]]/ULB_Data[[#This Row],[Cert.-max. marks SS2021]]</f>
        <v>0.16666666666666666</v>
      </c>
      <c r="EK55" s="159">
        <f>ULB_Data[[#This Row],[Cert.- obtained SS2021]]/ULB_Data[[#This Row],[Total score (obtained) SS2021]]</f>
        <v>0.10236986231253518</v>
      </c>
      <c r="EL55" s="72">
        <v>300</v>
      </c>
      <c r="EM55" s="66">
        <v>1800</v>
      </c>
      <c r="EN55" s="159">
        <f>ULB_Data[[#This Row],[Cert.- obtained SS2022]]/ULB_Data[[#This Row],[Cert.-max. marks SS2022]]</f>
        <v>0.16666666666666666</v>
      </c>
      <c r="EO55" s="159">
        <f>ULB_Data[[#This Row],[Cert.- obtained SS2022]]/ULB_Data[[#This Row],[Total score (obtained) SS2022]]</f>
        <v>0.10236986231253518</v>
      </c>
      <c r="EP55" s="73">
        <v>2930.55</v>
      </c>
      <c r="EQ55" s="26">
        <v>6000</v>
      </c>
      <c r="ER55" s="66">
        <v>48.84</v>
      </c>
      <c r="ES55" s="73">
        <v>2930.55</v>
      </c>
      <c r="ET55" s="66">
        <v>6000</v>
      </c>
      <c r="EU55" s="128">
        <f>(ULB_Data[[#This Row],[Total score (obtained) SS2022]]/ULB_Data[[#This Row],[Total score (max) SS2022]])*100</f>
        <v>48.842500000000008</v>
      </c>
      <c r="EV55" s="26">
        <v>976.04</v>
      </c>
      <c r="EW55" s="26">
        <v>3000</v>
      </c>
      <c r="EX55" s="66">
        <v>32.53</v>
      </c>
      <c r="EY55" s="26">
        <v>1780.63</v>
      </c>
      <c r="EZ55" s="26">
        <v>4200</v>
      </c>
      <c r="FA55" s="100">
        <v>42.4</v>
      </c>
      <c r="FB55" s="26">
        <v>1780.63</v>
      </c>
      <c r="FC55" s="138">
        <v>4200</v>
      </c>
      <c r="FD55" s="140">
        <f>(ULB_Data[[#This Row],[SLP + Cert. (obtained) SS2022]]/ULB_Data[[#This Row],[SLP + Cert. (max.) SS2022]])*100</f>
        <v>42.395952380952387</v>
      </c>
    </row>
    <row r="56" spans="1:160" ht="15.75" thickBot="1">
      <c r="A56" s="104">
        <v>55</v>
      </c>
      <c r="B56" s="65" t="s">
        <v>277</v>
      </c>
      <c r="C56" s="65" t="s">
        <v>134</v>
      </c>
      <c r="D56" s="65" t="s">
        <v>93</v>
      </c>
      <c r="E56" s="26">
        <v>47458</v>
      </c>
      <c r="F56" s="28" t="s">
        <v>412</v>
      </c>
      <c r="G56" s="28">
        <v>2214</v>
      </c>
      <c r="H56" s="28">
        <v>2072</v>
      </c>
      <c r="I56" s="28">
        <v>2072</v>
      </c>
      <c r="J56" s="28">
        <v>3325</v>
      </c>
      <c r="K56" s="28">
        <v>3178</v>
      </c>
      <c r="L56" s="28">
        <v>3178</v>
      </c>
      <c r="M56" s="28">
        <v>3400</v>
      </c>
      <c r="N56" s="28">
        <v>3298.6</v>
      </c>
      <c r="O56" s="28">
        <v>3298.6</v>
      </c>
      <c r="P56" s="28">
        <v>4601.3999999999996</v>
      </c>
      <c r="Q56" s="28">
        <v>4601.3999999999996</v>
      </c>
      <c r="R56" s="118">
        <f>(ULB_Data[[#This Row],[Total score (obtained) SS2020]]-ULB_Data[[#This Row],[NA 2020]])/ULB_Data[[#This Row],[NA 2020]]</f>
        <v>0.468464317976513</v>
      </c>
      <c r="S56" s="118">
        <f>(ULB_Data[[#This Row],[Total score (obtained) SS2021]]-ULB_Data[[#This Row],[NA 2021]])/ULB_Data[[#This Row],[NA 2021]]</f>
        <v>0.71712355212355217</v>
      </c>
      <c r="T56" s="118">
        <f>(ULB_Data[[#This Row],[Total score (obtained) SS2022]]-ULB_Data[[#This Row],[NA 2022]])/ULB_Data[[#This Row],[NA 2022]]</f>
        <v>0.71712355212355217</v>
      </c>
      <c r="U56" s="118">
        <f>(ULB_Data[[#This Row],[Total score (obtained) SS2020]]-ULB_Data[[#This Row],[SA 2020]])/ULB_Data[[#This Row],[SA 2020]]</f>
        <v>-2.2201503759398545E-2</v>
      </c>
      <c r="V56" s="118">
        <f>(ULB_Data[[#This Row],[Total score (obtained) SS2021]]-ULB_Data[[#This Row],[SA 2021]])/ULB_Data[[#This Row],[SA 2021]]</f>
        <v>0.11953429830081816</v>
      </c>
      <c r="W56" s="118">
        <f>(ULB_Data[[#This Row],[Total score (obtained) SS2022]]-ULB_Data[[#This Row],[SA 2022]])/ULB_Data[[#This Row],[SA 2022]]</f>
        <v>0.11953429830081816</v>
      </c>
      <c r="X56" s="118">
        <f>(ULB_Data[[#This Row],[Total score (obtained) SS2020]]-ULB_Data[[#This Row],[SA Cat 2020]])/ULB_Data[[#This Row],[SA Cat 2020]]</f>
        <v>-4.3770588235294165E-2</v>
      </c>
      <c r="Y56" s="118">
        <f>(ULB_Data[[#This Row],[Total score (obtained) SS2021]]-ULB_Data[[#This Row],[SA Cat 2021]])/ULB_Data[[#This Row],[SA Cat 2021]]</f>
        <v>7.8603043715515741E-2</v>
      </c>
      <c r="Z56" s="118">
        <f>(ULB_Data[[#This Row],[Total score (obtained) SS2022]]-ULB_Data[[#This Row],[SA Cat 2022]])/ULB_Data[[#This Row],[SA Cat 2022]]</f>
        <v>7.8603043715515741E-2</v>
      </c>
      <c r="AA56" s="118">
        <f>(ULB_Data[[#This Row],[Total score (obtained) SS2021]]-ULB_Data[[#This Row],[SA Cat t.10 2021]])/ULB_Data[[#This Row],[SA Cat t.10 2021]]</f>
        <v>-0.22678315295344886</v>
      </c>
      <c r="AB56" s="118">
        <f>(ULB_Data[[#This Row],[Total score (obtained) SS2022]]-ULB_Data[[#This Row],[SA Cat t.10 2022]])/ULB_Data[[#This Row],[SA Cat t.10 2022]]</f>
        <v>-0.22678315295344886</v>
      </c>
      <c r="AC56" s="122">
        <v>306.24</v>
      </c>
      <c r="AD56" s="122">
        <v>913.6</v>
      </c>
      <c r="AE56" s="122">
        <v>915</v>
      </c>
      <c r="AF56" s="122">
        <v>706.64</v>
      </c>
      <c r="AG56" s="122">
        <v>1509.3</v>
      </c>
      <c r="AH56" s="122">
        <v>1509.3</v>
      </c>
      <c r="AI56" s="122">
        <v>737.03</v>
      </c>
      <c r="AJ56" s="122">
        <v>1543.8</v>
      </c>
      <c r="AK56" s="122">
        <v>1543.8</v>
      </c>
      <c r="AL56" s="122">
        <v>2033.9</v>
      </c>
      <c r="AM56" s="122">
        <v>2033.9</v>
      </c>
      <c r="AN56" s="118">
        <f>(ULB_Data[[#This Row],[SLP- obtained SS2020]]-ULB_Data[[#This Row],[SLP NA 2020]])/ULB_Data[[#This Row],[SLP NA 2020]]</f>
        <v>0.87460815047021956</v>
      </c>
      <c r="AO56" s="118">
        <f>(ULB_Data[[#This Row],[SLP- obtained SS2021]]-ULB_Data[[#This Row],[SLP NA 2021]])/ULB_Data[[#This Row],[SLP NA 2021]]</f>
        <v>0.88598949211908928</v>
      </c>
      <c r="AP56" s="118">
        <f>(ULB_Data[[#This Row],[SLP- obtained SS2022]]-ULB_Data[[#This Row],[SLP NA 2022]])/ULB_Data[[#This Row],[SLP NA 2022]]</f>
        <v>0.88310382513661201</v>
      </c>
      <c r="AQ56" s="118">
        <f>(ULB_Data[[#This Row],[SLP- obtained SS2020]]-ULB_Data[[#This Row],[SLP SA 2020]])/ULB_Data[[#This Row],[SLP SA 2020]]</f>
        <v>-0.18759198460319251</v>
      </c>
      <c r="AR56" s="118">
        <f>(ULB_Data[[#This Row],[SLP- obtained SS2021]]-ULB_Data[[#This Row],[SLP SA 2021]])/ULB_Data[[#This Row],[SLP SA 2021]]</f>
        <v>0.14161531835950442</v>
      </c>
      <c r="AS56" s="118">
        <f>(ULB_Data[[#This Row],[SLP- obtained SS2022]]-ULB_Data[[#This Row],[SLP SA 2022]])/ULB_Data[[#This Row],[SLP SA 2022]]</f>
        <v>0.14161531835950442</v>
      </c>
      <c r="AT56" s="118">
        <f>(ULB_Data[[#This Row],[SLP- obtained SS2020]]-ULB_Data[[#This Row],[SLP SA cat 2020]])/ULB_Data[[#This Row],[SLP SA cat 2020]]</f>
        <v>-0.22109005060852333</v>
      </c>
      <c r="AU56" s="118">
        <f>(ULB_Data[[#This Row],[SLP- obtained SS2021]]-ULB_Data[[#This Row],[SLP SA cat 2021]])/ULB_Data[[#This Row],[SLP SA cat 2021]]</f>
        <v>0.11610312216608371</v>
      </c>
      <c r="AV56" s="118">
        <f>(ULB_Data[[#This Row],[SLP- obtained SS2022]]-ULB_Data[[#This Row],[SLP SA cat 2022]])/ULB_Data[[#This Row],[SLP SA cat 2022]]</f>
        <v>0.11610312216608371</v>
      </c>
      <c r="AW56" s="118">
        <f>(ULB_Data[[#This Row],[SLP- obtained SS2021]]-ULB_Data[[#This Row],[SLP SA cat t.10 2021]])/ULB_Data[[#This Row],[SLP SA cat t.10 2021]]</f>
        <v>-0.15283937263385619</v>
      </c>
      <c r="AX56" s="118">
        <f>(ULB_Data[[#This Row],[SLP- obtained SS2022]]-ULB_Data[[#This Row],[SLP SA cat t.10 2022]])/ULB_Data[[#This Row],[SLP SA cat t.10 2022]]</f>
        <v>-0.15283937263385619</v>
      </c>
      <c r="AY56" s="122">
        <v>232.44</v>
      </c>
      <c r="AZ56" s="122">
        <v>298.10000000000002</v>
      </c>
      <c r="BA56" s="122">
        <v>295</v>
      </c>
      <c r="BB56" s="122">
        <v>421.09</v>
      </c>
      <c r="BC56" s="122">
        <v>522.70000000000005</v>
      </c>
      <c r="BD56" s="122">
        <v>525</v>
      </c>
      <c r="BE56" s="122">
        <v>433.64</v>
      </c>
      <c r="BF56" s="122">
        <v>570</v>
      </c>
      <c r="BG56" s="122">
        <v>570</v>
      </c>
      <c r="BH56" s="122">
        <v>1100</v>
      </c>
      <c r="BI56" s="122">
        <v>1100</v>
      </c>
      <c r="BJ56" s="118">
        <f>(ULB_Data[[#This Row],[Cert.- obtained SS2020]]-ULB_Data[[#This Row],[NA cert 2020]])/ULB_Data[[#This Row],[NA cert 2020]]</f>
        <v>0.29065565307176044</v>
      </c>
      <c r="BK56" s="118">
        <f>(ULB_Data[[#This Row],[Cert.- obtained SS2021]]-ULB_Data[[#This Row],[NA cert 2021]])/ULB_Data[[#This Row],[NA cert 2021]]</f>
        <v>0.67728950016772882</v>
      </c>
      <c r="BL56" s="118">
        <f>(ULB_Data[[#This Row],[Cert.- obtained SS2022]]-ULB_Data[[#This Row],[NA cert 2022]])/ULB_Data[[#This Row],[NA cert 2022]]</f>
        <v>0.69491525423728817</v>
      </c>
      <c r="BM56" s="118">
        <f>(ULB_Data[[#This Row],[Cert.- obtained SS2020]]-ULB_Data[[#This Row],[SA Cert 2020]])/ULB_Data[[#This Row],[SA Cert 2020]]</f>
        <v>-0.2875632287634472</v>
      </c>
      <c r="BN56" s="118">
        <f>(ULB_Data[[#This Row],[Cert.- obtained SS2021]]-ULB_Data[[#This Row],[SA cert 2021]])/ULB_Data[[#This Row],[SA cert 2021]]</f>
        <v>-4.3428352783623579E-2</v>
      </c>
      <c r="BO56" s="118">
        <f>(ULB_Data[[#This Row],[Cert.- obtained SS2022]]-ULB_Data[[#This Row],[SA cert 2022]])/ULB_Data[[#This Row],[SA cert 2022]]</f>
        <v>-4.7619047619047616E-2</v>
      </c>
      <c r="BP56" s="118">
        <f>(ULB_Data[[#This Row],[Cert.- obtained SS2020]]-ULB_Data[[#This Row],[SA cert cat 2020]])/ULB_Data[[#This Row],[SA cert cat 2020]]</f>
        <v>-0.30818190203855733</v>
      </c>
      <c r="BQ56" s="118">
        <f>(ULB_Data[[#This Row],[Cert.- obtained SS2021]]-ULB_Data[[#This Row],[SA cert cat 2021]])/ULB_Data[[#This Row],[SA cert cat 2021]]</f>
        <v>-0.12280701754385964</v>
      </c>
      <c r="BR56" s="118">
        <f>(ULB_Data[[#This Row],[Cert.- obtained SS2022]]-ULB_Data[[#This Row],[SA cert cat 2022]])/ULB_Data[[#This Row],[SA cert cat 2022]]</f>
        <v>-0.12280701754385964</v>
      </c>
      <c r="BS56" s="118">
        <f>(ULB_Data[[#This Row],[Cert.- obtained SS2021]]-ULB_Data[[#This Row],[SA cert cat t.10 2021]])/ULB_Data[[#This Row],[SA cert cat t.10 2021]]</f>
        <v>-0.54545454545454541</v>
      </c>
      <c r="BT56" s="118">
        <f>(ULB_Data[[#This Row],[Cert.- obtained SS2022]]-ULB_Data[[#This Row],[SA cert cat t.10 2022]])/ULB_Data[[#This Row],[SA cert cat t.10 2022]]</f>
        <v>-0.54545454545454541</v>
      </c>
      <c r="BU56" s="122">
        <v>855.72</v>
      </c>
      <c r="BV56" s="122">
        <v>860.25</v>
      </c>
      <c r="BW56" s="122">
        <v>865</v>
      </c>
      <c r="BX56" s="122">
        <v>1100</v>
      </c>
      <c r="BY56" s="122">
        <v>1147.0899999999999</v>
      </c>
      <c r="BZ56" s="122">
        <v>1150</v>
      </c>
      <c r="CA56" s="122">
        <v>1114.93</v>
      </c>
      <c r="CB56" s="122">
        <v>1184.79</v>
      </c>
      <c r="CC56" s="122">
        <v>1184.79</v>
      </c>
      <c r="CD56" s="122">
        <v>1531.86</v>
      </c>
      <c r="CE56" s="122">
        <v>1531.86</v>
      </c>
      <c r="CF56" s="118">
        <f>(ULB_Data[[#This Row],[CP- obtained SS2020]]-ULB_Data[[#This Row],[NA CV 2020]])/ULB_Data[[#This Row],[NA CV 2020]]</f>
        <v>0.31713644650119183</v>
      </c>
      <c r="CG56" s="118">
        <f>(ULB_Data[[#This Row],[CV- obtained SS2021]]-ULB_Data[[#This Row],[NA CV 2021]])/ULB_Data[[#This Row],[NA CV 2021]]</f>
        <v>0.55168846265620453</v>
      </c>
      <c r="CH56" s="118">
        <f>(ULB_Data[[#This Row],[CV- obtained SS2022]]-ULB_Data[[#This Row],[NA CV 2022]])/ULB_Data[[#This Row],[NA CV 2022]]</f>
        <v>0.54316763005780333</v>
      </c>
      <c r="CI56" s="118">
        <f>(ULB_Data[[#This Row],[CP- obtained SS2020]]-ULB_Data[[#This Row],[SA CV 2020]])/ULB_Data[[#This Row],[SA CV 2020]]</f>
        <v>2.4636363636363554E-2</v>
      </c>
      <c r="CJ56" s="118">
        <f>(ULB_Data[[#This Row],[CV- obtained SS2021]]-ULB_Data[[#This Row],[SA CV 2021]])/ULB_Data[[#This Row],[SA CV 2021]]</f>
        <v>0.16367503857587462</v>
      </c>
      <c r="CK56" s="118">
        <f>(ULB_Data[[#This Row],[CV- obtained SS2022]]-ULB_Data[[#This Row],[SA CV 2022]])/ULB_Data[[#This Row],[SA CV 2022]]</f>
        <v>0.16073043478260862</v>
      </c>
      <c r="CL56" s="118">
        <f>(ULB_Data[[#This Row],[CP- obtained SS2020]]-ULB_Data[[#This Row],[SA CV  cat 2020]])/ULB_Data[[#This Row],[SA CV  cat 2020]]</f>
        <v>1.0915483483267869E-2</v>
      </c>
      <c r="CM56" s="118">
        <f>(ULB_Data[[#This Row],[CV- obtained SS2021]]-ULB_Data[[#This Row],[SA CV cat 2021]])/ULB_Data[[#This Row],[SA CV cat 2021]]</f>
        <v>0.12664691633116415</v>
      </c>
      <c r="CN56" s="118">
        <f>(ULB_Data[[#This Row],[CV- obtained SS2022]]-ULB_Data[[#This Row],[SA CV cat 2022]])/ULB_Data[[#This Row],[SA CV cat 2022]]</f>
        <v>0.12664691633116415</v>
      </c>
      <c r="CO56" s="118">
        <f>(ULB_Data[[#This Row],[CV- obtained SS2021]]-ULB_Data[[#This Row],[SA CV cat t.10 2021]])/ULB_Data[[#This Row],[SA CV cat t.10 2021]]</f>
        <v>-0.12861488647787656</v>
      </c>
      <c r="CP56" s="118">
        <f>(ULB_Data[[#This Row],[CV- obtained SS2022]]-ULB_Data[[#This Row],[SA CV cat t.10 2022]])/ULB_Data[[#This Row],[SA CV cat t.10 2022]]</f>
        <v>-0.12861488647787656</v>
      </c>
      <c r="CQ56" s="60">
        <v>76</v>
      </c>
      <c r="CR56" s="60">
        <v>53</v>
      </c>
      <c r="CS56" s="28">
        <v>50</v>
      </c>
      <c r="CT56" s="27">
        <v>44</v>
      </c>
      <c r="CU56" s="28">
        <v>50</v>
      </c>
      <c r="CV56" s="27">
        <v>44</v>
      </c>
      <c r="CW56" s="28" t="s">
        <v>414</v>
      </c>
      <c r="CX56" s="28" t="s">
        <v>414</v>
      </c>
      <c r="CY56" s="28" t="s">
        <v>414</v>
      </c>
      <c r="CZ56" s="28" t="s">
        <v>405</v>
      </c>
      <c r="DA56" s="27" t="s">
        <v>408</v>
      </c>
      <c r="DB56" s="27" t="s">
        <v>408</v>
      </c>
      <c r="DC56" s="22">
        <v>574.08000000000004</v>
      </c>
      <c r="DD56" s="22">
        <v>1500</v>
      </c>
      <c r="DE56" s="66">
        <v>38.270000000000003</v>
      </c>
      <c r="DF56" s="22">
        <v>300</v>
      </c>
      <c r="DG56" s="22">
        <v>1500</v>
      </c>
      <c r="DH56" s="66">
        <v>20</v>
      </c>
      <c r="DI56" s="22">
        <v>1250</v>
      </c>
      <c r="DJ56" s="22">
        <v>1500</v>
      </c>
      <c r="DK56" s="66">
        <v>83.33</v>
      </c>
      <c r="DL56" s="22">
        <v>1127.0999999999999</v>
      </c>
      <c r="DM56" s="22">
        <v>1500</v>
      </c>
      <c r="DN56" s="66">
        <v>75.14</v>
      </c>
      <c r="DO56" s="22">
        <v>3251.18</v>
      </c>
      <c r="DP56" s="22">
        <v>6000</v>
      </c>
      <c r="DQ56" s="66">
        <v>54.19</v>
      </c>
      <c r="DR56" s="67">
        <v>1723.04</v>
      </c>
      <c r="DS56" s="67">
        <v>2400</v>
      </c>
      <c r="DT56" s="159">
        <f>ULB_Data[[#This Row],[SLP- obtained SS2021]]/ULB_Data[[#This Row],[SLP-max. marks SS2021]]</f>
        <v>0.71793333333333331</v>
      </c>
      <c r="DU56" s="159">
        <f>ULB_Data[[#This Row],[SLP- obtained SS2021]]/ULB_Data[[#This Row],[Total score (obtained) SS2021]]</f>
        <v>0.48428839646081373</v>
      </c>
      <c r="DV56" s="67">
        <v>1723.04</v>
      </c>
      <c r="DW56" s="66">
        <v>2400</v>
      </c>
      <c r="DX56" s="159">
        <f>ULB_Data[[#This Row],[SLP- obtained SS2022]]/ULB_Data[[#This Row],[SLP-max. marks SS2022]]</f>
        <v>0.71793333333333331</v>
      </c>
      <c r="DY56" s="159">
        <f>ULB_Data[[#This Row],[SLP- obtained SS2022]]/ULB_Data[[#This Row],[Total score (obtained) SS2022]]</f>
        <v>0.48428839646081373</v>
      </c>
      <c r="DZ56" s="67">
        <v>1334.84</v>
      </c>
      <c r="EA56" s="67">
        <v>1800</v>
      </c>
      <c r="EB56" s="159">
        <f>ULB_Data[[#This Row],[CV- obtained SS2021]]/ULB_Data[[#This Row],[CV-max. marks SS2021]]</f>
        <v>0.74157777777777778</v>
      </c>
      <c r="EC56" s="159">
        <f>ULB_Data[[#This Row],[CV- obtained SS2021]]/ULB_Data[[#This Row],[Total score (obtained) SS2021]]</f>
        <v>0.37517847707061502</v>
      </c>
      <c r="ED56" s="67">
        <v>1334.84</v>
      </c>
      <c r="EE56" s="66">
        <v>1800</v>
      </c>
      <c r="EF56" s="159">
        <f>ULB_Data[[#This Row],[CV- obtained SS2022]]/ULB_Data[[#This Row],[CV-max. marks SS2022]]</f>
        <v>0.74157777777777778</v>
      </c>
      <c r="EG56" s="159">
        <f>ULB_Data[[#This Row],[CV- obtained SS2022]]/ULB_Data[[#This Row],[Total score (obtained) SS2022]]</f>
        <v>0.37517847707061502</v>
      </c>
      <c r="EH56" s="67">
        <v>500</v>
      </c>
      <c r="EI56" s="67">
        <v>1800</v>
      </c>
      <c r="EJ56" s="159">
        <f>ULB_Data[[#This Row],[Cert.- obtained SS2021]]/ULB_Data[[#This Row],[Cert.-max. marks SS2021]]</f>
        <v>0.27777777777777779</v>
      </c>
      <c r="EK56" s="159">
        <f>ULB_Data[[#This Row],[Cert.- obtained SS2021]]/ULB_Data[[#This Row],[Total score (obtained) SS2021]]</f>
        <v>0.14053312646857116</v>
      </c>
      <c r="EL56" s="67">
        <v>500</v>
      </c>
      <c r="EM56" s="66">
        <v>1800</v>
      </c>
      <c r="EN56" s="159">
        <f>ULB_Data[[#This Row],[Cert.- obtained SS2022]]/ULB_Data[[#This Row],[Cert.-max. marks SS2022]]</f>
        <v>0.27777777777777779</v>
      </c>
      <c r="EO56" s="159">
        <f>ULB_Data[[#This Row],[Cert.- obtained SS2022]]/ULB_Data[[#This Row],[Total score (obtained) SS2022]]</f>
        <v>0.14053312646857116</v>
      </c>
      <c r="EP56" s="68">
        <v>3557.88</v>
      </c>
      <c r="EQ56" s="26">
        <v>6000</v>
      </c>
      <c r="ER56" s="66">
        <v>59.3</v>
      </c>
      <c r="ES56" s="68">
        <v>3557.88</v>
      </c>
      <c r="ET56" s="66">
        <v>6000</v>
      </c>
      <c r="EU56" s="128">
        <f>(ULB_Data[[#This Row],[Total score (obtained) SS2022]]/ULB_Data[[#This Row],[Total score (max) SS2022]])*100</f>
        <v>59.298000000000009</v>
      </c>
      <c r="EV56" s="26">
        <v>874.08</v>
      </c>
      <c r="EW56" s="26">
        <v>3000</v>
      </c>
      <c r="EX56" s="66">
        <v>29.14</v>
      </c>
      <c r="EY56" s="26">
        <v>2223.04</v>
      </c>
      <c r="EZ56" s="26">
        <v>4200</v>
      </c>
      <c r="FA56" s="100">
        <v>52.93</v>
      </c>
      <c r="FB56" s="26">
        <v>2223.04</v>
      </c>
      <c r="FC56" s="138">
        <v>4200</v>
      </c>
      <c r="FD56" s="140">
        <f>(ULB_Data[[#This Row],[SLP + Cert. (obtained) SS2022]]/ULB_Data[[#This Row],[SLP + Cert. (max.) SS2022]])*100</f>
        <v>52.929523809523801</v>
      </c>
    </row>
    <row r="57" spans="1:160" ht="15.75" thickBot="1">
      <c r="A57" s="104">
        <v>56</v>
      </c>
      <c r="B57" s="65" t="s">
        <v>223</v>
      </c>
      <c r="C57" s="65" t="s">
        <v>134</v>
      </c>
      <c r="D57" s="65" t="s">
        <v>93</v>
      </c>
      <c r="E57" s="26">
        <v>58840</v>
      </c>
      <c r="F57" s="28" t="s">
        <v>413</v>
      </c>
      <c r="G57" s="28">
        <v>2214</v>
      </c>
      <c r="H57" s="28">
        <v>2072</v>
      </c>
      <c r="I57" s="28">
        <v>2072</v>
      </c>
      <c r="J57" s="28">
        <v>3325</v>
      </c>
      <c r="K57" s="28">
        <v>3178</v>
      </c>
      <c r="L57" s="28">
        <v>3178</v>
      </c>
      <c r="M57" s="28">
        <v>3595.3</v>
      </c>
      <c r="N57" s="28">
        <v>3469.2</v>
      </c>
      <c r="O57" s="28">
        <v>3469.2</v>
      </c>
      <c r="P57" s="28">
        <v>4328.8</v>
      </c>
      <c r="Q57" s="28">
        <v>4328.8</v>
      </c>
      <c r="R57" s="118">
        <f>(ULB_Data[[#This Row],[Total score (obtained) SS2020]]-ULB_Data[[#This Row],[NA 2020]])/ULB_Data[[#This Row],[NA 2020]]</f>
        <v>0.36863143631436318</v>
      </c>
      <c r="S57" s="118">
        <f>(ULB_Data[[#This Row],[Total score (obtained) SS2021]]-ULB_Data[[#This Row],[NA 2021]])/ULB_Data[[#This Row],[NA 2021]]</f>
        <v>0.51645752895752894</v>
      </c>
      <c r="T57" s="118">
        <f>(ULB_Data[[#This Row],[Total score (obtained) SS2022]]-ULB_Data[[#This Row],[NA 2022]])/ULB_Data[[#This Row],[NA 2022]]</f>
        <v>0.51645752895752894</v>
      </c>
      <c r="U57" s="118">
        <f>(ULB_Data[[#This Row],[Total score (obtained) SS2020]]-ULB_Data[[#This Row],[SA 2020]])/ULB_Data[[#This Row],[SA 2020]]</f>
        <v>-8.8676691729323284E-2</v>
      </c>
      <c r="V57" s="118">
        <f>(ULB_Data[[#This Row],[Total score (obtained) SS2021]]-ULB_Data[[#This Row],[SA 2021]])/ULB_Data[[#This Row],[SA 2021]]</f>
        <v>-1.1296412838263088E-2</v>
      </c>
      <c r="W57" s="118">
        <f>(ULB_Data[[#This Row],[Total score (obtained) SS2022]]-ULB_Data[[#This Row],[SA 2022]])/ULB_Data[[#This Row],[SA 2022]]</f>
        <v>-1.1296412838263088E-2</v>
      </c>
      <c r="X57" s="118">
        <f>(ULB_Data[[#This Row],[Total score (obtained) SS2020]]-ULB_Data[[#This Row],[SA Cat 2020]])/ULB_Data[[#This Row],[SA Cat 2020]]</f>
        <v>-0.15719133312936334</v>
      </c>
      <c r="Y57" s="118">
        <f>(ULB_Data[[#This Row],[Total score (obtained) SS2021]]-ULB_Data[[#This Row],[SA Cat 2021]])/ULB_Data[[#This Row],[SA Cat 2021]]</f>
        <v>-9.4286867289288576E-2</v>
      </c>
      <c r="Z57" s="118">
        <f>(ULB_Data[[#This Row],[Total score (obtained) SS2022]]-ULB_Data[[#This Row],[SA Cat 2022]])/ULB_Data[[#This Row],[SA Cat 2022]]</f>
        <v>-9.4286867289288576E-2</v>
      </c>
      <c r="AA57" s="118">
        <f>(ULB_Data[[#This Row],[Total score (obtained) SS2021]]-ULB_Data[[#This Row],[SA Cat t.10 2021]])/ULB_Data[[#This Row],[SA Cat t.10 2021]]</f>
        <v>-0.27414063943818151</v>
      </c>
      <c r="AB57" s="118">
        <f>(ULB_Data[[#This Row],[Total score (obtained) SS2022]]-ULB_Data[[#This Row],[SA Cat t.10 2022]])/ULB_Data[[#This Row],[SA Cat t.10 2022]]</f>
        <v>-0.27414063943818151</v>
      </c>
      <c r="AC57" s="122">
        <v>306.24</v>
      </c>
      <c r="AD57" s="122">
        <v>913.6</v>
      </c>
      <c r="AE57" s="122">
        <v>915</v>
      </c>
      <c r="AF57" s="122">
        <v>706.64</v>
      </c>
      <c r="AG57" s="122">
        <v>1509.3</v>
      </c>
      <c r="AH57" s="122">
        <v>1509.3</v>
      </c>
      <c r="AI57" s="122">
        <v>829.22</v>
      </c>
      <c r="AJ57" s="122">
        <v>1623.2</v>
      </c>
      <c r="AK57" s="122">
        <v>1623.2</v>
      </c>
      <c r="AL57" s="122">
        <v>1999.6</v>
      </c>
      <c r="AM57" s="122">
        <v>1999.6</v>
      </c>
      <c r="AN57" s="118">
        <f>(ULB_Data[[#This Row],[SLP- obtained SS2020]]-ULB_Data[[#This Row],[SLP NA 2020]])/ULB_Data[[#This Row],[SLP NA 2020]]</f>
        <v>0.66000522466039702</v>
      </c>
      <c r="AO57" s="118">
        <f>(ULB_Data[[#This Row],[SLP- obtained SS2021]]-ULB_Data[[#This Row],[SLP NA 2021]])/ULB_Data[[#This Row],[SLP NA 2021]]</f>
        <v>0.61045315236427311</v>
      </c>
      <c r="AP57" s="118">
        <f>(ULB_Data[[#This Row],[SLP- obtained SS2022]]-ULB_Data[[#This Row],[SLP NA 2022]])/ULB_Data[[#This Row],[SLP NA 2022]]</f>
        <v>0.60798907103825128</v>
      </c>
      <c r="AQ57" s="118">
        <f>(ULB_Data[[#This Row],[SLP- obtained SS2020]]-ULB_Data[[#This Row],[SLP SA 2020]])/ULB_Data[[#This Row],[SLP SA 2020]]</f>
        <v>-0.28059549416959129</v>
      </c>
      <c r="AR57" s="118">
        <f>(ULB_Data[[#This Row],[SLP- obtained SS2021]]-ULB_Data[[#This Row],[SLP SA 2021]])/ULB_Data[[#This Row],[SLP SA 2021]]</f>
        <v>-2.5170608891539131E-2</v>
      </c>
      <c r="AS57" s="118">
        <f>(ULB_Data[[#This Row],[SLP- obtained SS2022]]-ULB_Data[[#This Row],[SLP SA 2022]])/ULB_Data[[#This Row],[SLP SA 2022]]</f>
        <v>-2.5170608891539131E-2</v>
      </c>
      <c r="AT57" s="118">
        <f>(ULB_Data[[#This Row],[SLP- obtained SS2020]]-ULB_Data[[#This Row],[SLP SA cat 2020]])/ULB_Data[[#This Row],[SLP SA cat 2020]]</f>
        <v>-0.38694194544270522</v>
      </c>
      <c r="AU57" s="118">
        <f>(ULB_Data[[#This Row],[SLP- obtained SS2021]]-ULB_Data[[#This Row],[SLP SA cat 2021]])/ULB_Data[[#This Row],[SLP SA cat 2021]]</f>
        <v>-9.3574420896993651E-2</v>
      </c>
      <c r="AV57" s="118">
        <f>(ULB_Data[[#This Row],[SLP- obtained SS2022]]-ULB_Data[[#This Row],[SLP SA cat 2022]])/ULB_Data[[#This Row],[SLP SA cat 2022]]</f>
        <v>-9.3574420896993651E-2</v>
      </c>
      <c r="AW57" s="118">
        <f>(ULB_Data[[#This Row],[SLP- obtained SS2021]]-ULB_Data[[#This Row],[SLP SA cat t.10 2021]])/ULB_Data[[#This Row],[SLP SA cat t.10 2021]]</f>
        <v>-0.26419783956791359</v>
      </c>
      <c r="AX57" s="118">
        <f>(ULB_Data[[#This Row],[SLP- obtained SS2022]]-ULB_Data[[#This Row],[SLP SA cat t.10 2022]])/ULB_Data[[#This Row],[SLP SA cat t.10 2022]]</f>
        <v>-0.26419783956791359</v>
      </c>
      <c r="AY57" s="122">
        <v>232.44</v>
      </c>
      <c r="AZ57" s="122">
        <v>298.10000000000002</v>
      </c>
      <c r="BA57" s="122">
        <v>295</v>
      </c>
      <c r="BB57" s="122">
        <v>421.09</v>
      </c>
      <c r="BC57" s="122">
        <v>522.70000000000005</v>
      </c>
      <c r="BD57" s="122">
        <v>525</v>
      </c>
      <c r="BE57" s="122">
        <v>448.93</v>
      </c>
      <c r="BF57" s="122">
        <v>602.08000000000004</v>
      </c>
      <c r="BG57" s="122">
        <v>602.08000000000004</v>
      </c>
      <c r="BH57" s="122">
        <v>1100</v>
      </c>
      <c r="BI57" s="122">
        <v>1100</v>
      </c>
      <c r="BJ57" s="118">
        <f>(ULB_Data[[#This Row],[Cert.- obtained SS2020]]-ULB_Data[[#This Row],[NA cert 2020]])/ULB_Data[[#This Row],[NA cert 2020]]</f>
        <v>0.29065565307176044</v>
      </c>
      <c r="BK57" s="118">
        <f>(ULB_Data[[#This Row],[Cert.- obtained SS2021]]-ULB_Data[[#This Row],[NA cert 2021]])/ULB_Data[[#This Row],[NA cert 2021]]</f>
        <v>6.3737001006372931E-3</v>
      </c>
      <c r="BL57" s="118">
        <f>(ULB_Data[[#This Row],[Cert.- obtained SS2022]]-ULB_Data[[#This Row],[NA cert 2022]])/ULB_Data[[#This Row],[NA cert 2022]]</f>
        <v>1.6949152542372881E-2</v>
      </c>
      <c r="BM57" s="118">
        <f>(ULB_Data[[#This Row],[Cert.- obtained SS2020]]-ULB_Data[[#This Row],[SA Cert 2020]])/ULB_Data[[#This Row],[SA Cert 2020]]</f>
        <v>-0.2875632287634472</v>
      </c>
      <c r="BN57" s="118">
        <f>(ULB_Data[[#This Row],[Cert.- obtained SS2021]]-ULB_Data[[#This Row],[SA cert 2021]])/ULB_Data[[#This Row],[SA cert 2021]]</f>
        <v>-0.42605701167017412</v>
      </c>
      <c r="BO57" s="118">
        <f>(ULB_Data[[#This Row],[Cert.- obtained SS2022]]-ULB_Data[[#This Row],[SA cert 2022]])/ULB_Data[[#This Row],[SA cert 2022]]</f>
        <v>-0.42857142857142855</v>
      </c>
      <c r="BP57" s="118">
        <f>(ULB_Data[[#This Row],[Cert.- obtained SS2020]]-ULB_Data[[#This Row],[SA cert cat 2020]])/ULB_Data[[#This Row],[SA cert cat 2020]]</f>
        <v>-0.33174436994631679</v>
      </c>
      <c r="BQ57" s="118">
        <f>(ULB_Data[[#This Row],[Cert.- obtained SS2021]]-ULB_Data[[#This Row],[SA cert cat 2021]])/ULB_Data[[#This Row],[SA cert cat 2021]]</f>
        <v>-0.50172734520329532</v>
      </c>
      <c r="BR57" s="118">
        <f>(ULB_Data[[#This Row],[Cert.- obtained SS2022]]-ULB_Data[[#This Row],[SA cert cat 2022]])/ULB_Data[[#This Row],[SA cert cat 2022]]</f>
        <v>-0.50172734520329532</v>
      </c>
      <c r="BS57" s="118">
        <f>(ULB_Data[[#This Row],[Cert.- obtained SS2021]]-ULB_Data[[#This Row],[SA cert cat t.10 2021]])/ULB_Data[[#This Row],[SA cert cat t.10 2021]]</f>
        <v>-0.72727272727272729</v>
      </c>
      <c r="BT57" s="118">
        <f>(ULB_Data[[#This Row],[Cert.- obtained SS2022]]-ULB_Data[[#This Row],[SA cert cat t.10 2022]])/ULB_Data[[#This Row],[SA cert cat t.10 2022]]</f>
        <v>-0.72727272727272729</v>
      </c>
      <c r="BU57" s="122">
        <v>855.72</v>
      </c>
      <c r="BV57" s="122">
        <v>860.25</v>
      </c>
      <c r="BW57" s="122">
        <v>865</v>
      </c>
      <c r="BX57" s="122">
        <v>1100</v>
      </c>
      <c r="BY57" s="122">
        <v>1147.0899999999999</v>
      </c>
      <c r="BZ57" s="122">
        <v>1150</v>
      </c>
      <c r="CA57" s="122">
        <v>1163.58</v>
      </c>
      <c r="CB57" s="122">
        <v>1243.93</v>
      </c>
      <c r="CC57" s="122">
        <v>1243.93</v>
      </c>
      <c r="CD57" s="122">
        <v>1508.87</v>
      </c>
      <c r="CE57" s="122">
        <v>1508.87</v>
      </c>
      <c r="CF57" s="118">
        <f>(ULB_Data[[#This Row],[CP- obtained SS2020]]-ULB_Data[[#This Row],[NA CV 2020]])/ULB_Data[[#This Row],[NA CV 2020]]</f>
        <v>0.30656055719160463</v>
      </c>
      <c r="CG57" s="118">
        <f>(ULB_Data[[#This Row],[CV- obtained SS2021]]-ULB_Data[[#This Row],[NA CV 2021]])/ULB_Data[[#This Row],[NA CV 2021]]</f>
        <v>0.59347863993025274</v>
      </c>
      <c r="CH57" s="118">
        <f>(ULB_Data[[#This Row],[CV- obtained SS2022]]-ULB_Data[[#This Row],[NA CV 2022]])/ULB_Data[[#This Row],[NA CV 2022]]</f>
        <v>0.58472832369942196</v>
      </c>
      <c r="CI57" s="118">
        <f>(ULB_Data[[#This Row],[CP- obtained SS2020]]-ULB_Data[[#This Row],[SA CV 2020]])/ULB_Data[[#This Row],[SA CV 2020]]</f>
        <v>1.6409090909090866E-2</v>
      </c>
      <c r="CJ57" s="118">
        <f>(ULB_Data[[#This Row],[CV- obtained SS2021]]-ULB_Data[[#This Row],[SA CV 2021]])/ULB_Data[[#This Row],[SA CV 2021]]</f>
        <v>0.19501521240704744</v>
      </c>
      <c r="CK57" s="118">
        <f>(ULB_Data[[#This Row],[CV- obtained SS2022]]-ULB_Data[[#This Row],[SA CV 2022]])/ULB_Data[[#This Row],[SA CV 2022]]</f>
        <v>0.19199130434782605</v>
      </c>
      <c r="CL57" s="118">
        <f>(ULB_Data[[#This Row],[CP- obtained SS2020]]-ULB_Data[[#This Row],[SA CV  cat 2020]])/ULB_Data[[#This Row],[SA CV  cat 2020]]</f>
        <v>-3.9129239072517551E-2</v>
      </c>
      <c r="CM57" s="118">
        <f>(ULB_Data[[#This Row],[CV- obtained SS2021]]-ULB_Data[[#This Row],[SA CV cat 2021]])/ULB_Data[[#This Row],[SA CV cat 2021]]</f>
        <v>0.10198323056763636</v>
      </c>
      <c r="CN57" s="118">
        <f>(ULB_Data[[#This Row],[CV- obtained SS2022]]-ULB_Data[[#This Row],[SA CV cat 2022]])/ULB_Data[[#This Row],[SA CV cat 2022]]</f>
        <v>0.10198323056763636</v>
      </c>
      <c r="CO57" s="118">
        <f>(ULB_Data[[#This Row],[CV- obtained SS2021]]-ULB_Data[[#This Row],[SA CV cat t.10 2021]])/ULB_Data[[#This Row],[SA CV cat t.10 2021]]</f>
        <v>-9.1512191242452925E-2</v>
      </c>
      <c r="CP57" s="118">
        <f>(ULB_Data[[#This Row],[CV- obtained SS2022]]-ULB_Data[[#This Row],[SA CV cat t.10 2022]])/ULB_Data[[#This Row],[SA CV cat t.10 2022]]</f>
        <v>-9.1512191242452925E-2</v>
      </c>
      <c r="CQ57" s="60">
        <v>68</v>
      </c>
      <c r="CR57" s="60">
        <v>38</v>
      </c>
      <c r="CS57" s="28">
        <v>55</v>
      </c>
      <c r="CT57" s="28">
        <v>32</v>
      </c>
      <c r="CU57" s="28">
        <v>55</v>
      </c>
      <c r="CV57" s="28">
        <v>32</v>
      </c>
      <c r="CW57" s="28" t="s">
        <v>414</v>
      </c>
      <c r="CX57" s="28" t="s">
        <v>414</v>
      </c>
      <c r="CY57" s="28" t="s">
        <v>414</v>
      </c>
      <c r="CZ57" s="28" t="s">
        <v>405</v>
      </c>
      <c r="DA57" s="28" t="s">
        <v>405</v>
      </c>
      <c r="DB57" s="28" t="s">
        <v>405</v>
      </c>
      <c r="DC57" s="22">
        <v>508.36</v>
      </c>
      <c r="DD57" s="22">
        <v>1500</v>
      </c>
      <c r="DE57" s="66">
        <v>33.89</v>
      </c>
      <c r="DF57" s="22">
        <v>300</v>
      </c>
      <c r="DG57" s="22">
        <v>1500</v>
      </c>
      <c r="DH57" s="66">
        <v>20</v>
      </c>
      <c r="DI57" s="22">
        <v>1103.74</v>
      </c>
      <c r="DJ57" s="22">
        <v>1500</v>
      </c>
      <c r="DK57" s="66">
        <v>73.58</v>
      </c>
      <c r="DL57" s="22">
        <v>1118.05</v>
      </c>
      <c r="DM57" s="22">
        <v>1500</v>
      </c>
      <c r="DN57" s="66">
        <v>74.540000000000006</v>
      </c>
      <c r="DO57" s="22">
        <v>3030.15</v>
      </c>
      <c r="DP57" s="22">
        <v>6000</v>
      </c>
      <c r="DQ57" s="66">
        <v>50.5</v>
      </c>
      <c r="DR57" s="67">
        <v>1471.31</v>
      </c>
      <c r="DS57" s="67">
        <v>2400</v>
      </c>
      <c r="DT57" s="159">
        <f>ULB_Data[[#This Row],[SLP- obtained SS2021]]/ULB_Data[[#This Row],[SLP-max. marks SS2021]]</f>
        <v>0.61304583333333329</v>
      </c>
      <c r="DU57" s="159">
        <f>ULB_Data[[#This Row],[SLP- obtained SS2021]]/ULB_Data[[#This Row],[Total score (obtained) SS2021]]</f>
        <v>0.4682568982527609</v>
      </c>
      <c r="DV57" s="67">
        <v>1471.31</v>
      </c>
      <c r="DW57" s="66">
        <v>2400</v>
      </c>
      <c r="DX57" s="159">
        <f>ULB_Data[[#This Row],[SLP- obtained SS2022]]/ULB_Data[[#This Row],[SLP-max. marks SS2022]]</f>
        <v>0.61304583333333329</v>
      </c>
      <c r="DY57" s="159">
        <f>ULB_Data[[#This Row],[SLP- obtained SS2022]]/ULB_Data[[#This Row],[Total score (obtained) SS2022]]</f>
        <v>0.4682568982527609</v>
      </c>
      <c r="DZ57" s="67">
        <v>1370.79</v>
      </c>
      <c r="EA57" s="67">
        <v>1800</v>
      </c>
      <c r="EB57" s="159">
        <f>ULB_Data[[#This Row],[CV- obtained SS2021]]/ULB_Data[[#This Row],[CV-max. marks SS2021]]</f>
        <v>0.76154999999999995</v>
      </c>
      <c r="EC57" s="159">
        <f>ULB_Data[[#This Row],[CV- obtained SS2021]]/ULB_Data[[#This Row],[Total score (obtained) SS2021]]</f>
        <v>0.43626555488367652</v>
      </c>
      <c r="ED57" s="67">
        <v>1370.79</v>
      </c>
      <c r="EE57" s="66">
        <v>1800</v>
      </c>
      <c r="EF57" s="159">
        <f>ULB_Data[[#This Row],[CV- obtained SS2022]]/ULB_Data[[#This Row],[CV-max. marks SS2022]]</f>
        <v>0.76154999999999995</v>
      </c>
      <c r="EG57" s="159">
        <f>ULB_Data[[#This Row],[CV- obtained SS2022]]/ULB_Data[[#This Row],[Total score (obtained) SS2022]]</f>
        <v>0.43626555488367652</v>
      </c>
      <c r="EH57" s="67">
        <v>300</v>
      </c>
      <c r="EI57" s="67">
        <v>1800</v>
      </c>
      <c r="EJ57" s="159">
        <f>ULB_Data[[#This Row],[Cert.- obtained SS2021]]/ULB_Data[[#This Row],[Cert.-max. marks SS2021]]</f>
        <v>0.16666666666666666</v>
      </c>
      <c r="EK57" s="159">
        <f>ULB_Data[[#This Row],[Cert.- obtained SS2021]]/ULB_Data[[#This Row],[Total score (obtained) SS2021]]</f>
        <v>9.5477546863562593E-2</v>
      </c>
      <c r="EL57" s="67">
        <v>300</v>
      </c>
      <c r="EM57" s="66">
        <v>1800</v>
      </c>
      <c r="EN57" s="159">
        <f>ULB_Data[[#This Row],[Cert.- obtained SS2022]]/ULB_Data[[#This Row],[Cert.-max. marks SS2022]]</f>
        <v>0.16666666666666666</v>
      </c>
      <c r="EO57" s="159">
        <f>ULB_Data[[#This Row],[Cert.- obtained SS2022]]/ULB_Data[[#This Row],[Total score (obtained) SS2022]]</f>
        <v>9.5477546863562593E-2</v>
      </c>
      <c r="EP57" s="68">
        <v>3142.1</v>
      </c>
      <c r="EQ57" s="26">
        <v>6000</v>
      </c>
      <c r="ER57" s="66">
        <v>52.37</v>
      </c>
      <c r="ES57" s="68">
        <v>3142.1</v>
      </c>
      <c r="ET57" s="66">
        <v>6000</v>
      </c>
      <c r="EU57" s="128">
        <f>(ULB_Data[[#This Row],[Total score (obtained) SS2022]]/ULB_Data[[#This Row],[Total score (max) SS2022]])*100</f>
        <v>52.368333333333325</v>
      </c>
      <c r="EV57" s="26">
        <v>808.36</v>
      </c>
      <c r="EW57" s="26">
        <v>3000</v>
      </c>
      <c r="EX57" s="66">
        <v>26.95</v>
      </c>
      <c r="EY57" s="26">
        <v>1771.31</v>
      </c>
      <c r="EZ57" s="26">
        <v>4200</v>
      </c>
      <c r="FA57" s="100">
        <v>42.17</v>
      </c>
      <c r="FB57" s="26">
        <v>1771.31</v>
      </c>
      <c r="FC57" s="138">
        <v>4200</v>
      </c>
      <c r="FD57" s="140">
        <f>(ULB_Data[[#This Row],[SLP + Cert. (obtained) SS2022]]/ULB_Data[[#This Row],[SLP + Cert. (max.) SS2022]])*100</f>
        <v>42.174047619047613</v>
      </c>
    </row>
    <row r="58" spans="1:160" ht="15.75" thickBot="1">
      <c r="A58" s="104">
        <v>57</v>
      </c>
      <c r="B58" s="65" t="s">
        <v>134</v>
      </c>
      <c r="C58" s="65" t="s">
        <v>134</v>
      </c>
      <c r="D58" s="65" t="s">
        <v>93</v>
      </c>
      <c r="E58" s="26">
        <v>139835</v>
      </c>
      <c r="F58" s="28" t="s">
        <v>410</v>
      </c>
      <c r="G58" s="28">
        <v>2214</v>
      </c>
      <c r="H58" s="28">
        <v>2072</v>
      </c>
      <c r="I58" s="28">
        <v>2072</v>
      </c>
      <c r="J58" s="28">
        <v>3325</v>
      </c>
      <c r="K58" s="28">
        <v>3178</v>
      </c>
      <c r="L58" s="28">
        <v>3178</v>
      </c>
      <c r="M58" s="28">
        <v>3878.5</v>
      </c>
      <c r="N58" s="28">
        <v>3782.7</v>
      </c>
      <c r="O58" s="28">
        <v>3782.7</v>
      </c>
      <c r="P58" s="28">
        <v>4344.1000000000004</v>
      </c>
      <c r="Q58" s="28">
        <v>4344.1000000000004</v>
      </c>
      <c r="R58" s="118">
        <f>(ULB_Data[[#This Row],[Total score (obtained) SS2020]]-ULB_Data[[#This Row],[NA 2020]])/ULB_Data[[#This Row],[NA 2020]]</f>
        <v>0.54991869918699188</v>
      </c>
      <c r="S58" s="118">
        <f>(ULB_Data[[#This Row],[Total score (obtained) SS2021]]-ULB_Data[[#This Row],[NA 2021]])/ULB_Data[[#This Row],[NA 2021]]</f>
        <v>0.53513513513513522</v>
      </c>
      <c r="T58" s="118">
        <f>(ULB_Data[[#This Row],[Total score (obtained) SS2022]]-ULB_Data[[#This Row],[NA 2022]])/ULB_Data[[#This Row],[NA 2022]]</f>
        <v>0.53513513513513522</v>
      </c>
      <c r="U58" s="118">
        <f>(ULB_Data[[#This Row],[Total score (obtained) SS2020]]-ULB_Data[[#This Row],[SA 2020]])/ULB_Data[[#This Row],[SA 2020]]</f>
        <v>3.2036090225563904E-2</v>
      </c>
      <c r="V58" s="118">
        <f>(ULB_Data[[#This Row],[Total score (obtained) SS2021]]-ULB_Data[[#This Row],[SA 2021]])/ULB_Data[[#This Row],[SA 2021]]</f>
        <v>8.8105726872252424E-4</v>
      </c>
      <c r="W58" s="118">
        <f>(ULB_Data[[#This Row],[Total score (obtained) SS2022]]-ULB_Data[[#This Row],[SA 2022]])/ULB_Data[[#This Row],[SA 2022]]</f>
        <v>8.8105726872252424E-4</v>
      </c>
      <c r="X58" s="118">
        <f>(ULB_Data[[#This Row],[Total score (obtained) SS2020]]-ULB_Data[[#This Row],[SA Cat 2020]])/ULB_Data[[#This Row],[SA Cat 2020]]</f>
        <v>-0.1152455846332345</v>
      </c>
      <c r="Y58" s="118">
        <f>(ULB_Data[[#This Row],[Total score (obtained) SS2021]]-ULB_Data[[#This Row],[SA Cat 2021]])/ULB_Data[[#This Row],[SA Cat 2021]]</f>
        <v>-0.15911914769873362</v>
      </c>
      <c r="Z58" s="118">
        <f>(ULB_Data[[#This Row],[Total score (obtained) SS2022]]-ULB_Data[[#This Row],[SA Cat 2022]])/ULB_Data[[#This Row],[SA Cat 2022]]</f>
        <v>-0.15911914769873362</v>
      </c>
      <c r="AA58" s="118">
        <f>(ULB_Data[[#This Row],[Total score (obtained) SS2021]]-ULB_Data[[#This Row],[SA Cat t.10 2021]])/ULB_Data[[#This Row],[SA Cat t.10 2021]]</f>
        <v>-0.26778849473999217</v>
      </c>
      <c r="AB58" s="118">
        <f>(ULB_Data[[#This Row],[Total score (obtained) SS2022]]-ULB_Data[[#This Row],[SA Cat t.10 2022]])/ULB_Data[[#This Row],[SA Cat t.10 2022]]</f>
        <v>-0.26778849473999217</v>
      </c>
      <c r="AC58" s="122">
        <v>306.24</v>
      </c>
      <c r="AD58" s="122">
        <v>913.6</v>
      </c>
      <c r="AE58" s="122">
        <v>915</v>
      </c>
      <c r="AF58" s="122">
        <v>706.64</v>
      </c>
      <c r="AG58" s="122">
        <v>1509.3</v>
      </c>
      <c r="AH58" s="122">
        <v>1509.3</v>
      </c>
      <c r="AI58" s="122">
        <v>948.15</v>
      </c>
      <c r="AJ58" s="122">
        <v>1786.5</v>
      </c>
      <c r="AK58" s="122">
        <v>1786.5</v>
      </c>
      <c r="AL58" s="122">
        <v>2014.9</v>
      </c>
      <c r="AM58" s="122">
        <v>2014.9</v>
      </c>
      <c r="AN58" s="118">
        <f>(ULB_Data[[#This Row],[SLP- obtained SS2020]]-ULB_Data[[#This Row],[SLP NA 2020]])/ULB_Data[[#This Row],[SLP NA 2020]]</f>
        <v>1.6900470219435735</v>
      </c>
      <c r="AO58" s="118">
        <f>(ULB_Data[[#This Row],[SLP- obtained SS2021]]-ULB_Data[[#This Row],[SLP NA 2021]])/ULB_Data[[#This Row],[SLP NA 2021]]</f>
        <v>0.74727451838879144</v>
      </c>
      <c r="AP58" s="118">
        <f>(ULB_Data[[#This Row],[SLP- obtained SS2022]]-ULB_Data[[#This Row],[SLP NA 2022]])/ULB_Data[[#This Row],[SLP NA 2022]]</f>
        <v>0.74460109289617482</v>
      </c>
      <c r="AQ58" s="118">
        <f>(ULB_Data[[#This Row],[SLP- obtained SS2020]]-ULB_Data[[#This Row],[SLP SA 2020]])/ULB_Data[[#This Row],[SLP SA 2020]]</f>
        <v>0.16579870938525978</v>
      </c>
      <c r="AR58" s="118">
        <f>(ULB_Data[[#This Row],[SLP- obtained SS2021]]-ULB_Data[[#This Row],[SLP SA 2021]])/ULB_Data[[#This Row],[SLP SA 2021]]</f>
        <v>5.7649241370171599E-2</v>
      </c>
      <c r="AS58" s="118">
        <f>(ULB_Data[[#This Row],[SLP- obtained SS2022]]-ULB_Data[[#This Row],[SLP SA 2022]])/ULB_Data[[#This Row],[SLP SA 2022]]</f>
        <v>5.7649241370171599E-2</v>
      </c>
      <c r="AT58" s="118">
        <f>(ULB_Data[[#This Row],[SLP- obtained SS2020]]-ULB_Data[[#This Row],[SLP SA cat 2020]])/ULB_Data[[#This Row],[SLP SA cat 2020]]</f>
        <v>-0.13115013447239363</v>
      </c>
      <c r="AU58" s="118">
        <f>(ULB_Data[[#This Row],[SLP- obtained SS2021]]-ULB_Data[[#This Row],[SLP SA cat 2021]])/ULB_Data[[#This Row],[SLP SA cat 2021]]</f>
        <v>-0.10645955779457042</v>
      </c>
      <c r="AV58" s="118">
        <f>(ULB_Data[[#This Row],[SLP- obtained SS2022]]-ULB_Data[[#This Row],[SLP SA cat 2022]])/ULB_Data[[#This Row],[SLP SA cat 2022]]</f>
        <v>-0.10645955779457042</v>
      </c>
      <c r="AW58" s="118">
        <f>(ULB_Data[[#This Row],[SLP- obtained SS2021]]-ULB_Data[[#This Row],[SLP SA cat t.10 2021]])/ULB_Data[[#This Row],[SLP SA cat t.10 2021]]</f>
        <v>-0.20774728274356052</v>
      </c>
      <c r="AX58" s="118">
        <f>(ULB_Data[[#This Row],[SLP- obtained SS2022]]-ULB_Data[[#This Row],[SLP SA cat t.10 2022]])/ULB_Data[[#This Row],[SLP SA cat t.10 2022]]</f>
        <v>-0.20774728274356052</v>
      </c>
      <c r="AY58" s="122">
        <v>232.44</v>
      </c>
      <c r="AZ58" s="122">
        <v>298.10000000000002</v>
      </c>
      <c r="BA58" s="122">
        <v>295</v>
      </c>
      <c r="BB58" s="122">
        <v>421.09</v>
      </c>
      <c r="BC58" s="122">
        <v>522.70000000000005</v>
      </c>
      <c r="BD58" s="122">
        <v>525</v>
      </c>
      <c r="BE58" s="122">
        <v>566.66</v>
      </c>
      <c r="BF58" s="122">
        <v>651.51</v>
      </c>
      <c r="BG58" s="122">
        <v>651.51</v>
      </c>
      <c r="BH58" s="122">
        <v>1020</v>
      </c>
      <c r="BI58" s="122">
        <v>1020</v>
      </c>
      <c r="BJ58" s="118">
        <f>(ULB_Data[[#This Row],[Cert.- obtained SS2020]]-ULB_Data[[#This Row],[NA cert 2020]])/ULB_Data[[#This Row],[NA cert 2020]]</f>
        <v>-0.13956289795215968</v>
      </c>
      <c r="BK58" s="118">
        <f>(ULB_Data[[#This Row],[Cert.- obtained SS2021]]-ULB_Data[[#This Row],[NA cert 2021]])/ULB_Data[[#This Row],[NA cert 2021]]</f>
        <v>6.3737001006372931E-3</v>
      </c>
      <c r="BL58" s="118">
        <f>(ULB_Data[[#This Row],[Cert.- obtained SS2022]]-ULB_Data[[#This Row],[NA cert 2022]])/ULB_Data[[#This Row],[NA cert 2022]]</f>
        <v>1.6949152542372881E-2</v>
      </c>
      <c r="BM58" s="118">
        <f>(ULB_Data[[#This Row],[Cert.- obtained SS2020]]-ULB_Data[[#This Row],[SA Cert 2020]])/ULB_Data[[#This Row],[SA Cert 2020]]</f>
        <v>-0.5250421525089648</v>
      </c>
      <c r="BN58" s="118">
        <f>(ULB_Data[[#This Row],[Cert.- obtained SS2021]]-ULB_Data[[#This Row],[SA cert 2021]])/ULB_Data[[#This Row],[SA cert 2021]]</f>
        <v>-0.42605701167017412</v>
      </c>
      <c r="BO58" s="118">
        <f>(ULB_Data[[#This Row],[Cert.- obtained SS2022]]-ULB_Data[[#This Row],[SA cert 2022]])/ULB_Data[[#This Row],[SA cert 2022]]</f>
        <v>-0.42857142857142855</v>
      </c>
      <c r="BP58" s="118">
        <f>(ULB_Data[[#This Row],[Cert.- obtained SS2020]]-ULB_Data[[#This Row],[SA cert cat 2020]])/ULB_Data[[#This Row],[SA cert cat 2020]]</f>
        <v>-0.64705467123142624</v>
      </c>
      <c r="BQ58" s="118">
        <f>(ULB_Data[[#This Row],[Cert.- obtained SS2021]]-ULB_Data[[#This Row],[SA cert cat 2021]])/ULB_Data[[#This Row],[SA cert cat 2021]]</f>
        <v>-0.53953124280517561</v>
      </c>
      <c r="BR58" s="118">
        <f>(ULB_Data[[#This Row],[Cert.- obtained SS2022]]-ULB_Data[[#This Row],[SA cert cat 2022]])/ULB_Data[[#This Row],[SA cert cat 2022]]</f>
        <v>-0.53953124280517561</v>
      </c>
      <c r="BS58" s="118">
        <f>(ULB_Data[[#This Row],[Cert.- obtained SS2021]]-ULB_Data[[#This Row],[SA cert cat t.10 2021]])/ULB_Data[[#This Row],[SA cert cat t.10 2021]]</f>
        <v>-0.70588235294117652</v>
      </c>
      <c r="BT58" s="118">
        <f>(ULB_Data[[#This Row],[Cert.- obtained SS2022]]-ULB_Data[[#This Row],[SA cert cat t.10 2022]])/ULB_Data[[#This Row],[SA cert cat t.10 2022]]</f>
        <v>-0.70588235294117652</v>
      </c>
      <c r="BU58" s="122">
        <v>855.72</v>
      </c>
      <c r="BV58" s="122">
        <v>860.25</v>
      </c>
      <c r="BW58" s="122">
        <v>865</v>
      </c>
      <c r="BX58" s="122">
        <v>1100</v>
      </c>
      <c r="BY58" s="122">
        <v>1147.0899999999999</v>
      </c>
      <c r="BZ58" s="122">
        <v>1150</v>
      </c>
      <c r="CA58" s="122">
        <v>1201.1099999999999</v>
      </c>
      <c r="CB58" s="122">
        <v>1344.7</v>
      </c>
      <c r="CC58" s="122">
        <v>1344.7</v>
      </c>
      <c r="CD58" s="122">
        <v>1496.04</v>
      </c>
      <c r="CE58" s="122">
        <v>1496.04</v>
      </c>
      <c r="CF58" s="118">
        <f>(ULB_Data[[#This Row],[CP- obtained SS2020]]-ULB_Data[[#This Row],[NA CV 2020]])/ULB_Data[[#This Row],[NA CV 2020]]</f>
        <v>0.4744542607394942</v>
      </c>
      <c r="CG58" s="118">
        <f>(ULB_Data[[#This Row],[CV- obtained SS2021]]-ULB_Data[[#This Row],[NA CV 2021]])/ULB_Data[[#This Row],[NA CV 2021]]</f>
        <v>0.49315896541702997</v>
      </c>
      <c r="CH58" s="118">
        <f>(ULB_Data[[#This Row],[CV- obtained SS2022]]-ULB_Data[[#This Row],[NA CV 2022]])/ULB_Data[[#This Row],[NA CV 2022]]</f>
        <v>0.48495953757225435</v>
      </c>
      <c r="CI58" s="118">
        <f>(ULB_Data[[#This Row],[CP- obtained SS2020]]-ULB_Data[[#This Row],[SA CV 2020]])/ULB_Data[[#This Row],[SA CV 2020]]</f>
        <v>0.14701818181818185</v>
      </c>
      <c r="CJ58" s="118">
        <f>(ULB_Data[[#This Row],[CV- obtained SS2021]]-ULB_Data[[#This Row],[SA CV 2021]])/ULB_Data[[#This Row],[SA CV 2021]]</f>
        <v>0.11978135978868275</v>
      </c>
      <c r="CK58" s="118">
        <f>(ULB_Data[[#This Row],[CV- obtained SS2022]]-ULB_Data[[#This Row],[SA CV 2022]])/ULB_Data[[#This Row],[SA CV 2022]]</f>
        <v>0.11694782608695653</v>
      </c>
      <c r="CL58" s="118">
        <f>(ULB_Data[[#This Row],[CP- obtained SS2020]]-ULB_Data[[#This Row],[SA CV  cat 2020]])/ULB_Data[[#This Row],[SA CV  cat 2020]]</f>
        <v>5.0461656301254786E-2</v>
      </c>
      <c r="CM58" s="118">
        <f>(ULB_Data[[#This Row],[CV- obtained SS2021]]-ULB_Data[[#This Row],[SA CV cat 2021]])/ULB_Data[[#This Row],[SA CV cat 2021]]</f>
        <v>-4.477578642076302E-2</v>
      </c>
      <c r="CN58" s="118">
        <f>(ULB_Data[[#This Row],[CV- obtained SS2022]]-ULB_Data[[#This Row],[SA CV cat 2022]])/ULB_Data[[#This Row],[SA CV cat 2022]]</f>
        <v>-4.477578642076302E-2</v>
      </c>
      <c r="CO58" s="118">
        <f>(ULB_Data[[#This Row],[CV- obtained SS2021]]-ULB_Data[[#This Row],[SA CV cat t.10 2021]])/ULB_Data[[#This Row],[SA CV cat t.10 2021]]</f>
        <v>-0.14140664688109941</v>
      </c>
      <c r="CP58" s="118">
        <f>(ULB_Data[[#This Row],[CV- obtained SS2022]]-ULB_Data[[#This Row],[SA CV cat t.10 2022]])/ULB_Data[[#This Row],[SA CV cat t.10 2022]]</f>
        <v>-0.14140664688109941</v>
      </c>
      <c r="CQ58" s="60">
        <v>88</v>
      </c>
      <c r="CR58" s="60">
        <v>24</v>
      </c>
      <c r="CS58" s="28">
        <v>110</v>
      </c>
      <c r="CT58" s="28">
        <v>29</v>
      </c>
      <c r="CU58" s="28">
        <v>110</v>
      </c>
      <c r="CV58" s="28">
        <v>29</v>
      </c>
      <c r="CW58" s="28" t="s">
        <v>414</v>
      </c>
      <c r="CX58" s="28" t="s">
        <v>414</v>
      </c>
      <c r="CY58" s="28" t="s">
        <v>414</v>
      </c>
      <c r="CZ58" s="28" t="s">
        <v>407</v>
      </c>
      <c r="DA58" s="28" t="s">
        <v>404</v>
      </c>
      <c r="DB58" s="28" t="s">
        <v>404</v>
      </c>
      <c r="DC58" s="22">
        <v>823.8</v>
      </c>
      <c r="DD58" s="22">
        <v>1500</v>
      </c>
      <c r="DE58" s="66">
        <v>54.92</v>
      </c>
      <c r="DF58" s="22">
        <v>200</v>
      </c>
      <c r="DG58" s="22">
        <v>1500</v>
      </c>
      <c r="DH58" s="66">
        <v>13.33</v>
      </c>
      <c r="DI58" s="22">
        <v>1146</v>
      </c>
      <c r="DJ58" s="22">
        <v>1500</v>
      </c>
      <c r="DK58" s="66">
        <v>76.400000000000006</v>
      </c>
      <c r="DL58" s="22">
        <v>1261.72</v>
      </c>
      <c r="DM58" s="22">
        <v>1500</v>
      </c>
      <c r="DN58" s="66">
        <v>84.11</v>
      </c>
      <c r="DO58" s="22">
        <v>3431.52</v>
      </c>
      <c r="DP58" s="22">
        <v>6000</v>
      </c>
      <c r="DQ58" s="66">
        <v>57.19</v>
      </c>
      <c r="DR58" s="67">
        <v>1596.31</v>
      </c>
      <c r="DS58" s="67">
        <v>2400</v>
      </c>
      <c r="DT58" s="159">
        <f>ULB_Data[[#This Row],[SLP- obtained SS2021]]/ULB_Data[[#This Row],[SLP-max. marks SS2021]]</f>
        <v>0.66512916666666666</v>
      </c>
      <c r="DU58" s="159">
        <f>ULB_Data[[#This Row],[SLP- obtained SS2021]]/ULB_Data[[#This Row],[Total score (obtained) SS2021]]</f>
        <v>0.50185802313883299</v>
      </c>
      <c r="DV58" s="67">
        <v>1596.31</v>
      </c>
      <c r="DW58" s="66">
        <v>2400</v>
      </c>
      <c r="DX58" s="159">
        <f>ULB_Data[[#This Row],[SLP- obtained SS2022]]/ULB_Data[[#This Row],[SLP-max. marks SS2022]]</f>
        <v>0.66512916666666666</v>
      </c>
      <c r="DY58" s="159">
        <f>ULB_Data[[#This Row],[SLP- obtained SS2022]]/ULB_Data[[#This Row],[Total score (obtained) SS2022]]</f>
        <v>0.50185802313883299</v>
      </c>
      <c r="DZ58" s="67">
        <v>1284.49</v>
      </c>
      <c r="EA58" s="67">
        <v>1800</v>
      </c>
      <c r="EB58" s="159">
        <f>ULB_Data[[#This Row],[CV- obtained SS2021]]/ULB_Data[[#This Row],[CV-max. marks SS2021]]</f>
        <v>0.7136055555555556</v>
      </c>
      <c r="EC58" s="159">
        <f>ULB_Data[[#This Row],[CV- obtained SS2021]]/ULB_Data[[#This Row],[Total score (obtained) SS2021]]</f>
        <v>0.40382608148893356</v>
      </c>
      <c r="ED58" s="67">
        <v>1284.49</v>
      </c>
      <c r="EE58" s="66">
        <v>1800</v>
      </c>
      <c r="EF58" s="159">
        <f>ULB_Data[[#This Row],[CV- obtained SS2022]]/ULB_Data[[#This Row],[CV-max. marks SS2022]]</f>
        <v>0.7136055555555556</v>
      </c>
      <c r="EG58" s="159">
        <f>ULB_Data[[#This Row],[CV- obtained SS2022]]/ULB_Data[[#This Row],[Total score (obtained) SS2022]]</f>
        <v>0.40382608148893356</v>
      </c>
      <c r="EH58" s="67">
        <v>300</v>
      </c>
      <c r="EI58" s="67">
        <v>1800</v>
      </c>
      <c r="EJ58" s="159">
        <f>ULB_Data[[#This Row],[Cert.- obtained SS2021]]/ULB_Data[[#This Row],[Cert.-max. marks SS2021]]</f>
        <v>0.16666666666666666</v>
      </c>
      <c r="EK58" s="159">
        <f>ULB_Data[[#This Row],[Cert.- obtained SS2021]]/ULB_Data[[#This Row],[Total score (obtained) SS2021]]</f>
        <v>9.4315895372233394E-2</v>
      </c>
      <c r="EL58" s="67">
        <v>300</v>
      </c>
      <c r="EM58" s="66">
        <v>1800</v>
      </c>
      <c r="EN58" s="159">
        <f>ULB_Data[[#This Row],[Cert.- obtained SS2022]]/ULB_Data[[#This Row],[Cert.-max. marks SS2022]]</f>
        <v>0.16666666666666666</v>
      </c>
      <c r="EO58" s="159">
        <f>ULB_Data[[#This Row],[Cert.- obtained SS2022]]/ULB_Data[[#This Row],[Total score (obtained) SS2022]]</f>
        <v>9.4315895372233394E-2</v>
      </c>
      <c r="EP58" s="68">
        <v>3180.8</v>
      </c>
      <c r="EQ58" s="26">
        <v>6000</v>
      </c>
      <c r="ER58" s="66">
        <v>53.01</v>
      </c>
      <c r="ES58" s="68">
        <v>3180.8</v>
      </c>
      <c r="ET58" s="66">
        <v>6000</v>
      </c>
      <c r="EU58" s="128">
        <f>(ULB_Data[[#This Row],[Total score (obtained) SS2022]]/ULB_Data[[#This Row],[Total score (max) SS2022]])*100</f>
        <v>53.013333333333335</v>
      </c>
      <c r="EV58" s="26">
        <v>1023.8</v>
      </c>
      <c r="EW58" s="26">
        <v>3000</v>
      </c>
      <c r="EX58" s="66">
        <v>34.130000000000003</v>
      </c>
      <c r="EY58" s="26">
        <v>1896.31</v>
      </c>
      <c r="EZ58" s="26">
        <v>4200</v>
      </c>
      <c r="FA58" s="100">
        <v>45.15</v>
      </c>
      <c r="FB58" s="26">
        <v>1896.31</v>
      </c>
      <c r="FC58" s="138">
        <v>4200</v>
      </c>
      <c r="FD58" s="140">
        <f>(ULB_Data[[#This Row],[SLP + Cert. (obtained) SS2022]]/ULB_Data[[#This Row],[SLP + Cert. (max.) SS2022]])*100</f>
        <v>45.150238095238095</v>
      </c>
    </row>
    <row r="59" spans="1:160" ht="15.75" thickBot="1">
      <c r="A59" s="104">
        <v>58</v>
      </c>
      <c r="B59" s="65" t="s">
        <v>334</v>
      </c>
      <c r="C59" s="65" t="s">
        <v>134</v>
      </c>
      <c r="D59" s="65" t="s">
        <v>93</v>
      </c>
      <c r="E59" s="79">
        <v>9375</v>
      </c>
      <c r="F59" s="28" t="s">
        <v>411</v>
      </c>
      <c r="G59" s="28">
        <v>2214</v>
      </c>
      <c r="H59" s="28">
        <v>2072</v>
      </c>
      <c r="I59" s="28">
        <v>2072</v>
      </c>
      <c r="J59" s="28">
        <v>3325</v>
      </c>
      <c r="K59" s="28">
        <v>3178</v>
      </c>
      <c r="L59" s="28">
        <v>3178</v>
      </c>
      <c r="M59" s="28">
        <v>3070.1</v>
      </c>
      <c r="N59" s="28">
        <v>2928.3</v>
      </c>
      <c r="O59" s="28">
        <v>2928.3</v>
      </c>
      <c r="P59" s="28">
        <v>4349.2</v>
      </c>
      <c r="Q59" s="28">
        <v>4349.2</v>
      </c>
      <c r="R59" s="118">
        <f>(ULB_Data[[#This Row],[Total score (obtained) SS2020]]-ULB_Data[[#This Row],[NA 2020]])/ULB_Data[[#This Row],[NA 2020]]</f>
        <v>0.36937217705510389</v>
      </c>
      <c r="S59" s="118">
        <f>(ULB_Data[[#This Row],[Total score (obtained) SS2021]]-ULB_Data[[#This Row],[NA 2021]])/ULB_Data[[#This Row],[NA 2021]]</f>
        <v>8.5062741312741316E-2</v>
      </c>
      <c r="T59" s="118">
        <f>(ULB_Data[[#This Row],[Total score (obtained) SS2022]]-ULB_Data[[#This Row],[NA 2022]])/ULB_Data[[#This Row],[NA 2022]]</f>
        <v>8.5062741312741316E-2</v>
      </c>
      <c r="U59" s="118">
        <f>(ULB_Data[[#This Row],[Total score (obtained) SS2020]]-ULB_Data[[#This Row],[SA 2020]])/ULB_Data[[#This Row],[SA 2020]]</f>
        <v>-8.8183458646616558E-2</v>
      </c>
      <c r="V59" s="118">
        <f>(ULB_Data[[#This Row],[Total score (obtained) SS2021]]-ULB_Data[[#This Row],[SA 2021]])/ULB_Data[[#This Row],[SA 2021]]</f>
        <v>-0.29255821271239774</v>
      </c>
      <c r="W59" s="118">
        <f>(ULB_Data[[#This Row],[Total score (obtained) SS2022]]-ULB_Data[[#This Row],[SA 2022]])/ULB_Data[[#This Row],[SA 2022]]</f>
        <v>-0.29255821271239774</v>
      </c>
      <c r="X59" s="118">
        <f>(ULB_Data[[#This Row],[Total score (obtained) SS2020]]-ULB_Data[[#This Row],[SA Cat 2020]])/ULB_Data[[#This Row],[SA Cat 2020]]</f>
        <v>-1.2478420898342056E-2</v>
      </c>
      <c r="Y59" s="118">
        <f>(ULB_Data[[#This Row],[Total score (obtained) SS2021]]-ULB_Data[[#This Row],[SA Cat 2021]])/ULB_Data[[#This Row],[SA Cat 2021]]</f>
        <v>-0.23223371922275729</v>
      </c>
      <c r="Z59" s="118">
        <f>(ULB_Data[[#This Row],[Total score (obtained) SS2022]]-ULB_Data[[#This Row],[SA Cat 2022]])/ULB_Data[[#This Row],[SA Cat 2022]]</f>
        <v>-0.23223371922275729</v>
      </c>
      <c r="AA59" s="118">
        <f>(ULB_Data[[#This Row],[Total score (obtained) SS2021]]-ULB_Data[[#This Row],[SA Cat t.10 2021]])/ULB_Data[[#This Row],[SA Cat t.10 2021]]</f>
        <v>-0.48306585119102363</v>
      </c>
      <c r="AB59" s="118">
        <f>(ULB_Data[[#This Row],[Total score (obtained) SS2022]]-ULB_Data[[#This Row],[SA Cat t.10 2022]])/ULB_Data[[#This Row],[SA Cat t.10 2022]]</f>
        <v>-0.48306585119102363</v>
      </c>
      <c r="AC59" s="122">
        <v>306.24</v>
      </c>
      <c r="AD59" s="122">
        <v>913.6</v>
      </c>
      <c r="AE59" s="122">
        <v>915</v>
      </c>
      <c r="AF59" s="122">
        <v>706.64</v>
      </c>
      <c r="AG59" s="122">
        <v>1509.3</v>
      </c>
      <c r="AH59" s="122">
        <v>1509.3</v>
      </c>
      <c r="AI59" s="122">
        <v>593.21</v>
      </c>
      <c r="AJ59" s="122">
        <v>1412.08</v>
      </c>
      <c r="AK59" s="122">
        <v>1412.08</v>
      </c>
      <c r="AL59" s="122">
        <v>1984.11</v>
      </c>
      <c r="AM59" s="122">
        <v>1984.11</v>
      </c>
      <c r="AN59" s="118">
        <f>(ULB_Data[[#This Row],[SLP- obtained SS2020]]-ULB_Data[[#This Row],[SLP NA 2020]])/ULB_Data[[#This Row],[SLP NA 2020]]</f>
        <v>0.65840517241379304</v>
      </c>
      <c r="AO59" s="118">
        <f>(ULB_Data[[#This Row],[SLP- obtained SS2021]]-ULB_Data[[#This Row],[SLP NA 2021]])/ULB_Data[[#This Row],[SLP NA 2021]]</f>
        <v>0.17317206654991235</v>
      </c>
      <c r="AP59" s="118">
        <f>(ULB_Data[[#This Row],[SLP- obtained SS2022]]-ULB_Data[[#This Row],[SLP NA 2022]])/ULB_Data[[#This Row],[SLP NA 2022]]</f>
        <v>0.17137704918032781</v>
      </c>
      <c r="AQ59" s="118">
        <f>(ULB_Data[[#This Row],[SLP- obtained SS2020]]-ULB_Data[[#This Row],[SLP SA 2020]])/ULB_Data[[#This Row],[SLP SA 2020]]</f>
        <v>-0.28128891656288912</v>
      </c>
      <c r="AR59" s="118">
        <f>(ULB_Data[[#This Row],[SLP- obtained SS2021]]-ULB_Data[[#This Row],[SLP SA 2021]])/ULB_Data[[#This Row],[SLP SA 2021]]</f>
        <v>-0.2898628503279666</v>
      </c>
      <c r="AS59" s="118">
        <f>(ULB_Data[[#This Row],[SLP- obtained SS2022]]-ULB_Data[[#This Row],[SLP SA 2022]])/ULB_Data[[#This Row],[SLP SA 2022]]</f>
        <v>-0.2898628503279666</v>
      </c>
      <c r="AT59" s="118">
        <f>(ULB_Data[[#This Row],[SLP- obtained SS2020]]-ULB_Data[[#This Row],[SLP SA cat 2020]])/ULB_Data[[#This Row],[SLP SA cat 2020]]</f>
        <v>-0.14386136444092315</v>
      </c>
      <c r="AU59" s="118">
        <f>(ULB_Data[[#This Row],[SLP- obtained SS2021]]-ULB_Data[[#This Row],[SLP SA cat 2021]])/ULB_Data[[#This Row],[SLP SA cat 2021]]</f>
        <v>-0.24097076652880856</v>
      </c>
      <c r="AV59" s="118">
        <f>(ULB_Data[[#This Row],[SLP- obtained SS2022]]-ULB_Data[[#This Row],[SLP SA cat 2022]])/ULB_Data[[#This Row],[SLP SA cat 2022]]</f>
        <v>-0.24097076652880856</v>
      </c>
      <c r="AW59" s="118">
        <f>(ULB_Data[[#This Row],[SLP- obtained SS2021]]-ULB_Data[[#This Row],[SLP SA cat t.10 2021]])/ULB_Data[[#This Row],[SLP SA cat t.10 2021]]</f>
        <v>-0.45980313591484345</v>
      </c>
      <c r="AX59" s="118">
        <f>(ULB_Data[[#This Row],[SLP- obtained SS2022]]-ULB_Data[[#This Row],[SLP SA cat t.10 2022]])/ULB_Data[[#This Row],[SLP SA cat t.10 2022]]</f>
        <v>-0.45980313591484345</v>
      </c>
      <c r="AY59" s="122">
        <v>232.44</v>
      </c>
      <c r="AZ59" s="122">
        <v>298.10000000000002</v>
      </c>
      <c r="BA59" s="122">
        <v>295</v>
      </c>
      <c r="BB59" s="122">
        <v>421.09</v>
      </c>
      <c r="BC59" s="122">
        <v>522.70000000000005</v>
      </c>
      <c r="BD59" s="122">
        <v>525</v>
      </c>
      <c r="BE59" s="122">
        <v>365.77</v>
      </c>
      <c r="BF59" s="122">
        <v>453.88</v>
      </c>
      <c r="BG59" s="122">
        <v>453.88</v>
      </c>
      <c r="BH59" s="122">
        <v>1100</v>
      </c>
      <c r="BI59" s="122">
        <v>1100</v>
      </c>
      <c r="BJ59" s="118">
        <f>(ULB_Data[[#This Row],[Cert.- obtained SS2020]]-ULB_Data[[#This Row],[NA cert 2020]])/ULB_Data[[#This Row],[NA cert 2020]]</f>
        <v>0.29065565307176044</v>
      </c>
      <c r="BK59" s="118">
        <f>(ULB_Data[[#This Row],[Cert.- obtained SS2021]]-ULB_Data[[#This Row],[NA cert 2021]])/ULB_Data[[#This Row],[NA cert 2021]]</f>
        <v>6.3737001006372931E-3</v>
      </c>
      <c r="BL59" s="118">
        <f>(ULB_Data[[#This Row],[Cert.- obtained SS2022]]-ULB_Data[[#This Row],[NA cert 2022]])/ULB_Data[[#This Row],[NA cert 2022]]</f>
        <v>1.6949152542372881E-2</v>
      </c>
      <c r="BM59" s="118">
        <f>(ULB_Data[[#This Row],[Cert.- obtained SS2020]]-ULB_Data[[#This Row],[SA Cert 2020]])/ULB_Data[[#This Row],[SA Cert 2020]]</f>
        <v>-0.2875632287634472</v>
      </c>
      <c r="BN59" s="118">
        <f>(ULB_Data[[#This Row],[Cert.- obtained SS2021]]-ULB_Data[[#This Row],[SA cert 2021]])/ULB_Data[[#This Row],[SA cert 2021]]</f>
        <v>-0.42605701167017412</v>
      </c>
      <c r="BO59" s="118">
        <f>(ULB_Data[[#This Row],[Cert.- obtained SS2022]]-ULB_Data[[#This Row],[SA cert 2022]])/ULB_Data[[#This Row],[SA cert 2022]]</f>
        <v>-0.42857142857142855</v>
      </c>
      <c r="BP59" s="118">
        <f>(ULB_Data[[#This Row],[Cert.- obtained SS2020]]-ULB_Data[[#This Row],[SA cert cat 2020]])/ULB_Data[[#This Row],[SA cert cat 2020]]</f>
        <v>-0.17981245044700217</v>
      </c>
      <c r="BQ59" s="118">
        <f>(ULB_Data[[#This Row],[Cert.- obtained SS2021]]-ULB_Data[[#This Row],[SA cert cat 2021]])/ULB_Data[[#This Row],[SA cert cat 2021]]</f>
        <v>-0.33903234335066534</v>
      </c>
      <c r="BR59" s="118">
        <f>(ULB_Data[[#This Row],[Cert.- obtained SS2022]]-ULB_Data[[#This Row],[SA cert cat 2022]])/ULB_Data[[#This Row],[SA cert cat 2022]]</f>
        <v>-0.33903234335066534</v>
      </c>
      <c r="BS59" s="118">
        <f>(ULB_Data[[#This Row],[Cert.- obtained SS2021]]-ULB_Data[[#This Row],[SA cert cat t.10 2021]])/ULB_Data[[#This Row],[SA cert cat t.10 2021]]</f>
        <v>-0.72727272727272729</v>
      </c>
      <c r="BT59" s="118">
        <f>(ULB_Data[[#This Row],[Cert.- obtained SS2022]]-ULB_Data[[#This Row],[SA cert cat t.10 2022]])/ULB_Data[[#This Row],[SA cert cat t.10 2022]]</f>
        <v>-0.72727272727272729</v>
      </c>
      <c r="BU59" s="122">
        <v>855.72</v>
      </c>
      <c r="BV59" s="122">
        <v>860.25</v>
      </c>
      <c r="BW59" s="122">
        <v>865</v>
      </c>
      <c r="BX59" s="122">
        <v>1100</v>
      </c>
      <c r="BY59" s="122">
        <v>1147.0899999999999</v>
      </c>
      <c r="BZ59" s="122">
        <v>1150</v>
      </c>
      <c r="CA59" s="122">
        <v>1056.55</v>
      </c>
      <c r="CB59" s="122">
        <v>1062.31</v>
      </c>
      <c r="CC59" s="122">
        <v>1062.31</v>
      </c>
      <c r="CD59" s="122">
        <v>1484.95</v>
      </c>
      <c r="CE59" s="122">
        <v>1484.95</v>
      </c>
      <c r="CF59" s="118">
        <f>(ULB_Data[[#This Row],[CP- obtained SS2020]]-ULB_Data[[#This Row],[NA CV 2020]])/ULB_Data[[#This Row],[NA CV 2020]]</f>
        <v>1.7540784368718729E-2</v>
      </c>
      <c r="CG59" s="118">
        <f>(ULB_Data[[#This Row],[CV- obtained SS2021]]-ULB_Data[[#This Row],[NA CV 2021]])/ULB_Data[[#This Row],[NA CV 2021]]</f>
        <v>1.8820110433013723E-2</v>
      </c>
      <c r="CH59" s="118">
        <f>(ULB_Data[[#This Row],[CV- obtained SS2022]]-ULB_Data[[#This Row],[NA CV 2022]])/ULB_Data[[#This Row],[NA CV 2022]]</f>
        <v>1.3225433526011623E-2</v>
      </c>
      <c r="CI59" s="118">
        <f>(ULB_Data[[#This Row],[CP- obtained SS2020]]-ULB_Data[[#This Row],[SA CV 2020]])/ULB_Data[[#This Row],[SA CV 2020]]</f>
        <v>-0.20842727272727271</v>
      </c>
      <c r="CJ59" s="118">
        <f>(ULB_Data[[#This Row],[CV- obtained SS2021]]-ULB_Data[[#This Row],[SA CV 2021]])/ULB_Data[[#This Row],[SA CV 2021]]</f>
        <v>-0.23594486919073471</v>
      </c>
      <c r="CK59" s="118">
        <f>(ULB_Data[[#This Row],[CV- obtained SS2022]]-ULB_Data[[#This Row],[SA CV 2022]])/ULB_Data[[#This Row],[SA CV 2022]]</f>
        <v>-0.23787826086956518</v>
      </c>
      <c r="CL59" s="118">
        <f>(ULB_Data[[#This Row],[CP- obtained SS2020]]-ULB_Data[[#This Row],[SA CV  cat 2020]])/ULB_Data[[#This Row],[SA CV  cat 2020]]</f>
        <v>-0.17587430788888359</v>
      </c>
      <c r="CM59" s="118">
        <f>(ULB_Data[[#This Row],[CV- obtained SS2021]]-ULB_Data[[#This Row],[SA CV cat 2021]])/ULB_Data[[#This Row],[SA CV cat 2021]]</f>
        <v>-0.17496775894042219</v>
      </c>
      <c r="CN59" s="118">
        <f>(ULB_Data[[#This Row],[CV- obtained SS2022]]-ULB_Data[[#This Row],[SA CV cat 2022]])/ULB_Data[[#This Row],[SA CV cat 2022]]</f>
        <v>-0.17496775894042219</v>
      </c>
      <c r="CO59" s="118">
        <f>(ULB_Data[[#This Row],[CV- obtained SS2021]]-ULB_Data[[#This Row],[SA CV cat t.10 2021]])/ULB_Data[[#This Row],[SA CV cat t.10 2021]]</f>
        <v>-0.40978484124044579</v>
      </c>
      <c r="CP59" s="118">
        <f>(ULB_Data[[#This Row],[CV- obtained SS2022]]-ULB_Data[[#This Row],[SA CV cat t.10 2022]])/ULB_Data[[#This Row],[SA CV cat t.10 2022]]</f>
        <v>-0.40978484124044579</v>
      </c>
      <c r="CQ59" s="60">
        <v>159</v>
      </c>
      <c r="CR59" s="60">
        <v>99</v>
      </c>
      <c r="CS59" s="27">
        <v>429</v>
      </c>
      <c r="CT59" s="28">
        <v>166</v>
      </c>
      <c r="CU59" s="27">
        <v>429</v>
      </c>
      <c r="CV59" s="28">
        <v>166</v>
      </c>
      <c r="CW59" s="28" t="s">
        <v>414</v>
      </c>
      <c r="CX59" s="27" t="s">
        <v>414</v>
      </c>
      <c r="CY59" s="27" t="s">
        <v>414</v>
      </c>
      <c r="CZ59" s="28" t="s">
        <v>405</v>
      </c>
      <c r="DA59" s="27" t="s">
        <v>405</v>
      </c>
      <c r="DB59" s="27" t="s">
        <v>405</v>
      </c>
      <c r="DC59" s="22">
        <v>507.87</v>
      </c>
      <c r="DD59" s="22">
        <v>1500</v>
      </c>
      <c r="DE59" s="66">
        <v>33.86</v>
      </c>
      <c r="DF59" s="22">
        <v>300</v>
      </c>
      <c r="DG59" s="22">
        <v>1500</v>
      </c>
      <c r="DH59" s="66">
        <v>20</v>
      </c>
      <c r="DI59" s="22">
        <v>1353.19</v>
      </c>
      <c r="DJ59" s="22">
        <v>1500</v>
      </c>
      <c r="DK59" s="66">
        <v>90.21</v>
      </c>
      <c r="DL59" s="22">
        <v>870.73</v>
      </c>
      <c r="DM59" s="22">
        <v>1500</v>
      </c>
      <c r="DN59" s="66">
        <v>58.05</v>
      </c>
      <c r="DO59" s="22">
        <v>3031.79</v>
      </c>
      <c r="DP59" s="22">
        <v>6000</v>
      </c>
      <c r="DQ59" s="66">
        <v>50.53</v>
      </c>
      <c r="DR59" s="60">
        <v>1071.81</v>
      </c>
      <c r="DS59" s="67">
        <v>2400</v>
      </c>
      <c r="DT59" s="159">
        <f>ULB_Data[[#This Row],[SLP- obtained SS2021]]/ULB_Data[[#This Row],[SLP-max. marks SS2021]]</f>
        <v>0.44658749999999997</v>
      </c>
      <c r="DU59" s="159">
        <f>ULB_Data[[#This Row],[SLP- obtained SS2021]]/ULB_Data[[#This Row],[Total score (obtained) SS2021]]</f>
        <v>0.47673079061492268</v>
      </c>
      <c r="DV59" s="60">
        <v>1071.81</v>
      </c>
      <c r="DW59" s="66">
        <v>2400</v>
      </c>
      <c r="DX59" s="159">
        <f>ULB_Data[[#This Row],[SLP- obtained SS2022]]/ULB_Data[[#This Row],[SLP-max. marks SS2022]]</f>
        <v>0.44658749999999997</v>
      </c>
      <c r="DY59" s="159">
        <f>ULB_Data[[#This Row],[SLP- obtained SS2022]]/ULB_Data[[#This Row],[Total score (obtained) SS2022]]</f>
        <v>0.47673079061492268</v>
      </c>
      <c r="DZ59" s="26">
        <v>876.44</v>
      </c>
      <c r="EA59" s="67">
        <v>1800</v>
      </c>
      <c r="EB59" s="159">
        <f>ULB_Data[[#This Row],[CV- obtained SS2021]]/ULB_Data[[#This Row],[CV-max. marks SS2021]]</f>
        <v>0.48691111111111113</v>
      </c>
      <c r="EC59" s="159">
        <f>ULB_Data[[#This Row],[CV- obtained SS2021]]/ULB_Data[[#This Row],[Total score (obtained) SS2021]]</f>
        <v>0.38983209162682086</v>
      </c>
      <c r="ED59" s="26">
        <v>876.44</v>
      </c>
      <c r="EE59" s="66">
        <v>1800</v>
      </c>
      <c r="EF59" s="159">
        <f>ULB_Data[[#This Row],[CV- obtained SS2022]]/ULB_Data[[#This Row],[CV-max. marks SS2022]]</f>
        <v>0.48691111111111113</v>
      </c>
      <c r="EG59" s="159">
        <f>ULB_Data[[#This Row],[CV- obtained SS2022]]/ULB_Data[[#This Row],[Total score (obtained) SS2022]]</f>
        <v>0.38983209162682086</v>
      </c>
      <c r="EH59" s="26">
        <v>300</v>
      </c>
      <c r="EI59" s="67">
        <v>1800</v>
      </c>
      <c r="EJ59" s="159">
        <f>ULB_Data[[#This Row],[Cert.- obtained SS2021]]/ULB_Data[[#This Row],[Cert.-max. marks SS2021]]</f>
        <v>0.16666666666666666</v>
      </c>
      <c r="EK59" s="159">
        <f>ULB_Data[[#This Row],[Cert.- obtained SS2021]]/ULB_Data[[#This Row],[Total score (obtained) SS2021]]</f>
        <v>0.13343711775825642</v>
      </c>
      <c r="EL59" s="26">
        <v>300</v>
      </c>
      <c r="EM59" s="66">
        <v>1800</v>
      </c>
      <c r="EN59" s="159">
        <f>ULB_Data[[#This Row],[Cert.- obtained SS2022]]/ULB_Data[[#This Row],[Cert.-max. marks SS2022]]</f>
        <v>0.16666666666666666</v>
      </c>
      <c r="EO59" s="159">
        <f>ULB_Data[[#This Row],[Cert.- obtained SS2022]]/ULB_Data[[#This Row],[Total score (obtained) SS2022]]</f>
        <v>0.13343711775825642</v>
      </c>
      <c r="EP59" s="26">
        <v>2248.25</v>
      </c>
      <c r="EQ59" s="26">
        <v>6000</v>
      </c>
      <c r="ER59" s="66">
        <v>37.47</v>
      </c>
      <c r="ES59" s="26">
        <v>2248.25</v>
      </c>
      <c r="ET59" s="66">
        <v>6000</v>
      </c>
      <c r="EU59" s="128">
        <f>(ULB_Data[[#This Row],[Total score (obtained) SS2022]]/ULB_Data[[#This Row],[Total score (max) SS2022]])*100</f>
        <v>37.470833333333331</v>
      </c>
      <c r="EV59" s="26">
        <v>807.87</v>
      </c>
      <c r="EW59" s="26">
        <v>3000</v>
      </c>
      <c r="EX59" s="66">
        <v>26.93</v>
      </c>
      <c r="EY59" s="26">
        <v>1371.81</v>
      </c>
      <c r="EZ59" s="26">
        <v>4200</v>
      </c>
      <c r="FA59" s="100">
        <v>32.659999999999997</v>
      </c>
      <c r="FB59" s="26">
        <v>1371.81</v>
      </c>
      <c r="FC59" s="138">
        <v>4200</v>
      </c>
      <c r="FD59" s="140">
        <f>(ULB_Data[[#This Row],[SLP + Cert. (obtained) SS2022]]/ULB_Data[[#This Row],[SLP + Cert. (max.) SS2022]])*100</f>
        <v>32.662142857142854</v>
      </c>
    </row>
    <row r="60" spans="1:160" ht="15.75" thickBot="1">
      <c r="A60" s="104">
        <v>59</v>
      </c>
      <c r="B60" s="65" t="s">
        <v>304</v>
      </c>
      <c r="C60" s="65" t="s">
        <v>304</v>
      </c>
      <c r="D60" s="65" t="s">
        <v>304</v>
      </c>
      <c r="E60" s="26">
        <v>1175116</v>
      </c>
      <c r="F60" s="28" t="s">
        <v>409</v>
      </c>
      <c r="G60" s="28">
        <v>2214</v>
      </c>
      <c r="H60" s="28">
        <v>2072</v>
      </c>
      <c r="I60" s="28">
        <v>2072</v>
      </c>
      <c r="J60" s="28">
        <v>3325</v>
      </c>
      <c r="K60" s="28">
        <v>3178</v>
      </c>
      <c r="L60" s="28">
        <v>3178</v>
      </c>
      <c r="M60" s="28">
        <v>4176.7</v>
      </c>
      <c r="N60" s="28">
        <v>4089.2</v>
      </c>
      <c r="O60" s="28">
        <v>4089.2</v>
      </c>
      <c r="P60" s="28">
        <v>4089.2</v>
      </c>
      <c r="Q60" s="28">
        <v>4089.2</v>
      </c>
      <c r="R60" s="118">
        <f>(ULB_Data[[#This Row],[Total score (obtained) SS2020]]-ULB_Data[[#This Row],[NA 2020]])/ULB_Data[[#This Row],[NA 2020]]</f>
        <v>0.68456639566395672</v>
      </c>
      <c r="S60" s="118">
        <f>(ULB_Data[[#This Row],[Total score (obtained) SS2021]]-ULB_Data[[#This Row],[NA 2021]])/ULB_Data[[#This Row],[NA 2021]]</f>
        <v>0.81720559845559848</v>
      </c>
      <c r="T60" s="118">
        <f>(ULB_Data[[#This Row],[Total score (obtained) SS2022]]-ULB_Data[[#This Row],[NA 2022]])/ULB_Data[[#This Row],[NA 2022]]</f>
        <v>0.81720559845559848</v>
      </c>
      <c r="U60" s="118">
        <f>(ULB_Data[[#This Row],[Total score (obtained) SS2020]]-ULB_Data[[#This Row],[SA 2020]])/ULB_Data[[#This Row],[SA 2020]]</f>
        <v>0.1216932330827068</v>
      </c>
      <c r="V60" s="118">
        <f>(ULB_Data[[#This Row],[Total score (obtained) SS2021]]-ULB_Data[[#This Row],[SA 2021]])/ULB_Data[[#This Row],[SA 2021]]</f>
        <v>0.18478602894902454</v>
      </c>
      <c r="W60" s="118">
        <f>(ULB_Data[[#This Row],[Total score (obtained) SS2022]]-ULB_Data[[#This Row],[SA 2022]])/ULB_Data[[#This Row],[SA 2022]]</f>
        <v>0.18478602894902454</v>
      </c>
      <c r="X60" s="118">
        <f>(ULB_Data[[#This Row],[Total score (obtained) SS2020]]-ULB_Data[[#This Row],[SA Cat 2020]])/ULB_Data[[#This Row],[SA Cat 2020]]</f>
        <v>-0.10703904996767777</v>
      </c>
      <c r="Y60" s="118">
        <f>(ULB_Data[[#This Row],[Total score (obtained) SS2021]]-ULB_Data[[#This Row],[SA Cat 2021]])/ULB_Data[[#This Row],[SA Cat 2021]]</f>
        <v>-7.9220874498679414E-2</v>
      </c>
      <c r="Z60" s="118">
        <f>(ULB_Data[[#This Row],[Total score (obtained) SS2022]]-ULB_Data[[#This Row],[SA Cat 2022]])/ULB_Data[[#This Row],[SA Cat 2022]]</f>
        <v>-7.9220874498679414E-2</v>
      </c>
      <c r="AA60" s="118">
        <f>(ULB_Data[[#This Row],[Total score (obtained) SS2021]]-ULB_Data[[#This Row],[SA Cat t.10 2021]])/ULB_Data[[#This Row],[SA Cat t.10 2021]]</f>
        <v>-7.9220874498679414E-2</v>
      </c>
      <c r="AB60" s="118">
        <f>(ULB_Data[[#This Row],[Total score (obtained) SS2022]]-ULB_Data[[#This Row],[SA Cat t.10 2022]])/ULB_Data[[#This Row],[SA Cat t.10 2022]]</f>
        <v>-7.9220874498679414E-2</v>
      </c>
      <c r="AC60" s="122">
        <v>306.24</v>
      </c>
      <c r="AD60" s="122">
        <v>913.6</v>
      </c>
      <c r="AE60" s="122">
        <v>915</v>
      </c>
      <c r="AF60" s="122">
        <v>706.64</v>
      </c>
      <c r="AG60" s="122">
        <v>1509.3</v>
      </c>
      <c r="AH60" s="122">
        <v>1509.3</v>
      </c>
      <c r="AI60" s="122">
        <v>1129.3</v>
      </c>
      <c r="AJ60" s="122">
        <v>1955.8</v>
      </c>
      <c r="AK60" s="122">
        <v>1955.8</v>
      </c>
      <c r="AL60" s="122">
        <v>1955.8</v>
      </c>
      <c r="AM60" s="122">
        <v>1955.8</v>
      </c>
      <c r="AN60" s="118">
        <f>(ULB_Data[[#This Row],[SLP- obtained SS2020]]-ULB_Data[[#This Row],[SLP NA 2020]])/ULB_Data[[#This Row],[SLP NA 2020]]</f>
        <v>1.1080525078369907</v>
      </c>
      <c r="AO60" s="118">
        <f>(ULB_Data[[#This Row],[SLP- obtained SS2021]]-ULB_Data[[#This Row],[SLP NA 2021]])/ULB_Data[[#This Row],[SLP NA 2021]]</f>
        <v>1.04151707530648</v>
      </c>
      <c r="AP60" s="118">
        <f>(ULB_Data[[#This Row],[SLP- obtained SS2022]]-ULB_Data[[#This Row],[SLP NA 2022]])/ULB_Data[[#This Row],[SLP NA 2022]]</f>
        <v>1.0383934426229509</v>
      </c>
      <c r="AQ60" s="118">
        <f>(ULB_Data[[#This Row],[SLP- obtained SS2020]]-ULB_Data[[#This Row],[SLP SA 2020]])/ULB_Data[[#This Row],[SLP SA 2020]]</f>
        <v>-8.6423072568776085E-2</v>
      </c>
      <c r="AR60" s="118">
        <f>(ULB_Data[[#This Row],[SLP- obtained SS2021]]-ULB_Data[[#This Row],[SLP SA 2021]])/ULB_Data[[#This Row],[SLP SA 2021]]</f>
        <v>0.23575829854899633</v>
      </c>
      <c r="AS60" s="118">
        <f>(ULB_Data[[#This Row],[SLP- obtained SS2022]]-ULB_Data[[#This Row],[SLP SA 2022]])/ULB_Data[[#This Row],[SLP SA 2022]]</f>
        <v>0.23575829854899633</v>
      </c>
      <c r="AT60" s="118">
        <f>(ULB_Data[[#This Row],[SLP- obtained SS2020]]-ULB_Data[[#This Row],[SLP SA cat 2020]])/ULB_Data[[#This Row],[SLP SA cat 2020]]</f>
        <v>-0.42834499247321345</v>
      </c>
      <c r="AU60" s="118">
        <f>(ULB_Data[[#This Row],[SLP- obtained SS2021]]-ULB_Data[[#This Row],[SLP SA cat 2021]])/ULB_Data[[#This Row],[SLP SA cat 2021]]</f>
        <v>-4.63595459658451E-2</v>
      </c>
      <c r="AV60" s="118">
        <f>(ULB_Data[[#This Row],[SLP- obtained SS2022]]-ULB_Data[[#This Row],[SLP SA cat 2022]])/ULB_Data[[#This Row],[SLP SA cat 2022]]</f>
        <v>-4.63595459658451E-2</v>
      </c>
      <c r="AW60" s="118">
        <f>(ULB_Data[[#This Row],[SLP- obtained SS2021]]-ULB_Data[[#This Row],[SLP SA cat t.10 2021]])/ULB_Data[[#This Row],[SLP SA cat t.10 2021]]</f>
        <v>-4.63595459658451E-2</v>
      </c>
      <c r="AX60" s="118">
        <f>(ULB_Data[[#This Row],[SLP- obtained SS2022]]-ULB_Data[[#This Row],[SLP SA cat t.10 2022]])/ULB_Data[[#This Row],[SLP SA cat t.10 2022]]</f>
        <v>-4.63595459658451E-2</v>
      </c>
      <c r="AY60" s="122">
        <v>232.44</v>
      </c>
      <c r="AZ60" s="122">
        <v>298.10000000000002</v>
      </c>
      <c r="BA60" s="122">
        <v>295</v>
      </c>
      <c r="BB60" s="122">
        <v>421.09</v>
      </c>
      <c r="BC60" s="122">
        <v>522.70000000000005</v>
      </c>
      <c r="BD60" s="122">
        <v>525</v>
      </c>
      <c r="BE60" s="122">
        <v>710</v>
      </c>
      <c r="BF60" s="122">
        <v>730</v>
      </c>
      <c r="BG60" s="122">
        <v>730</v>
      </c>
      <c r="BH60" s="122">
        <v>730</v>
      </c>
      <c r="BI60" s="122">
        <v>730</v>
      </c>
      <c r="BJ60" s="118">
        <f>(ULB_Data[[#This Row],[Cert.- obtained SS2020]]-ULB_Data[[#This Row],[NA cert 2020]])/ULB_Data[[#This Row],[NA cert 2020]]</f>
        <v>1.1510927551196009</v>
      </c>
      <c r="BK60" s="118">
        <f>(ULB_Data[[#This Row],[Cert.- obtained SS2021]]-ULB_Data[[#This Row],[NA cert 2021]])/ULB_Data[[#This Row],[NA cert 2021]]</f>
        <v>0.67728950016772882</v>
      </c>
      <c r="BL60" s="118">
        <f>(ULB_Data[[#This Row],[Cert.- obtained SS2022]]-ULB_Data[[#This Row],[NA cert 2022]])/ULB_Data[[#This Row],[NA cert 2022]]</f>
        <v>0.69491525423728817</v>
      </c>
      <c r="BM60" s="118">
        <f>(ULB_Data[[#This Row],[Cert.- obtained SS2020]]-ULB_Data[[#This Row],[SA Cert 2020]])/ULB_Data[[#This Row],[SA Cert 2020]]</f>
        <v>0.187394618727588</v>
      </c>
      <c r="BN60" s="118">
        <f>(ULB_Data[[#This Row],[Cert.- obtained SS2021]]-ULB_Data[[#This Row],[SA cert 2021]])/ULB_Data[[#This Row],[SA cert 2021]]</f>
        <v>-4.3428352783623579E-2</v>
      </c>
      <c r="BO60" s="118">
        <f>(ULB_Data[[#This Row],[Cert.- obtained SS2022]]-ULB_Data[[#This Row],[SA cert 2022]])/ULB_Data[[#This Row],[SA cert 2022]]</f>
        <v>-4.7619047619047616E-2</v>
      </c>
      <c r="BP60" s="118">
        <f>(ULB_Data[[#This Row],[Cert.- obtained SS2020]]-ULB_Data[[#This Row],[SA cert cat 2020]])/ULB_Data[[#This Row],[SA cert cat 2020]]</f>
        <v>-0.29577464788732394</v>
      </c>
      <c r="BQ60" s="118">
        <f>(ULB_Data[[#This Row],[Cert.- obtained SS2021]]-ULB_Data[[#This Row],[SA cert cat 2021]])/ULB_Data[[#This Row],[SA cert cat 2021]]</f>
        <v>-0.31506849315068491</v>
      </c>
      <c r="BR60" s="118">
        <f>(ULB_Data[[#This Row],[Cert.- obtained SS2022]]-ULB_Data[[#This Row],[SA cert cat 2022]])/ULB_Data[[#This Row],[SA cert cat 2022]]</f>
        <v>-0.31506849315068491</v>
      </c>
      <c r="BS60" s="118">
        <f>(ULB_Data[[#This Row],[Cert.- obtained SS2021]]-ULB_Data[[#This Row],[SA cert cat t.10 2021]])/ULB_Data[[#This Row],[SA cert cat t.10 2021]]</f>
        <v>-0.31506849315068491</v>
      </c>
      <c r="BT60" s="118">
        <f>(ULB_Data[[#This Row],[Cert.- obtained SS2022]]-ULB_Data[[#This Row],[SA cert cat t.10 2022]])/ULB_Data[[#This Row],[SA cert cat t.10 2022]]</f>
        <v>-0.31506849315068491</v>
      </c>
      <c r="BU60" s="122">
        <v>855.72</v>
      </c>
      <c r="BV60" s="122">
        <v>860.25</v>
      </c>
      <c r="BW60" s="122">
        <v>865</v>
      </c>
      <c r="BX60" s="122">
        <v>1100</v>
      </c>
      <c r="BY60" s="122">
        <v>1147.0899999999999</v>
      </c>
      <c r="BZ60" s="122">
        <v>1150</v>
      </c>
      <c r="CA60" s="122">
        <v>1120.1199999999999</v>
      </c>
      <c r="CB60" s="122">
        <v>1403.44</v>
      </c>
      <c r="CC60" s="122">
        <v>1403.44</v>
      </c>
      <c r="CD60" s="122">
        <v>1403.44</v>
      </c>
      <c r="CE60" s="122">
        <v>1403.44</v>
      </c>
      <c r="CF60" s="118">
        <f>(ULB_Data[[#This Row],[CP- obtained SS2020]]-ULB_Data[[#This Row],[NA CV 2020]])/ULB_Data[[#This Row],[NA CV 2020]]</f>
        <v>0.30671247604356566</v>
      </c>
      <c r="CG60" s="118">
        <f>(ULB_Data[[#This Row],[CV- obtained SS2021]]-ULB_Data[[#This Row],[NA CV 2021]])/ULB_Data[[#This Row],[NA CV 2021]]</f>
        <v>0.62757337983144423</v>
      </c>
      <c r="CH60" s="118">
        <f>(ULB_Data[[#This Row],[CV- obtained SS2022]]-ULB_Data[[#This Row],[NA CV 2022]])/ULB_Data[[#This Row],[NA CV 2022]]</f>
        <v>0.61863583815028889</v>
      </c>
      <c r="CI60" s="118">
        <f>(ULB_Data[[#This Row],[CP- obtained SS2020]]-ULB_Data[[#This Row],[SA CV 2020]])/ULB_Data[[#This Row],[SA CV 2020]]</f>
        <v>1.6527272727272786E-2</v>
      </c>
      <c r="CJ60" s="118">
        <f>(ULB_Data[[#This Row],[CV- obtained SS2021]]-ULB_Data[[#This Row],[SA CV 2021]])/ULB_Data[[#This Row],[SA CV 2021]]</f>
        <v>0.22058426104316139</v>
      </c>
      <c r="CK60" s="118">
        <f>(ULB_Data[[#This Row],[CV- obtained SS2022]]-ULB_Data[[#This Row],[SA CV 2022]])/ULB_Data[[#This Row],[SA CV 2022]]</f>
        <v>0.21749565217391295</v>
      </c>
      <c r="CL60" s="118">
        <f>(ULB_Data[[#This Row],[CP- obtained SS2020]]-ULB_Data[[#This Row],[SA CV  cat 2020]])/ULB_Data[[#This Row],[SA CV  cat 2020]]</f>
        <v>-1.731957290290172E-3</v>
      </c>
      <c r="CM60" s="118">
        <f>(ULB_Data[[#This Row],[CV- obtained SS2021]]-ULB_Data[[#This Row],[SA CV cat 2021]])/ULB_Data[[#This Row],[SA CV cat 2021]]</f>
        <v>-2.3656159151799602E-3</v>
      </c>
      <c r="CN60" s="118">
        <f>(ULB_Data[[#This Row],[CV- obtained SS2022]]-ULB_Data[[#This Row],[SA CV cat 2022]])/ULB_Data[[#This Row],[SA CV cat 2022]]</f>
        <v>-2.3656159151799602E-3</v>
      </c>
      <c r="CO60" s="118">
        <f>(ULB_Data[[#This Row],[CV- obtained SS2021]]-ULB_Data[[#This Row],[SA CV cat t.10 2021]])/ULB_Data[[#This Row],[SA CV cat t.10 2021]]</f>
        <v>-2.3656159151799602E-3</v>
      </c>
      <c r="CP60" s="118">
        <f>(ULB_Data[[#This Row],[CV- obtained SS2022]]-ULB_Data[[#This Row],[SA CV cat t.10 2022]])/ULB_Data[[#This Row],[SA CV cat t.10 2022]]</f>
        <v>-2.3656159151799602E-3</v>
      </c>
      <c r="CQ60" s="60">
        <v>26</v>
      </c>
      <c r="CR60" s="60">
        <v>8</v>
      </c>
      <c r="CS60" s="28">
        <v>22</v>
      </c>
      <c r="CT60" s="28">
        <v>6</v>
      </c>
      <c r="CU60" s="28">
        <v>22</v>
      </c>
      <c r="CV60" s="28">
        <v>6</v>
      </c>
      <c r="CW60" s="28" t="s">
        <v>414</v>
      </c>
      <c r="CX60" s="28" t="s">
        <v>414</v>
      </c>
      <c r="CY60" s="28" t="s">
        <v>414</v>
      </c>
      <c r="CZ60" s="28" t="s">
        <v>408</v>
      </c>
      <c r="DA60" s="28" t="s">
        <v>408</v>
      </c>
      <c r="DB60" s="28" t="s">
        <v>408</v>
      </c>
      <c r="DC60" s="22">
        <v>645.57000000000005</v>
      </c>
      <c r="DD60" s="22">
        <v>1500</v>
      </c>
      <c r="DE60" s="66">
        <v>43.04</v>
      </c>
      <c r="DF60" s="22">
        <v>500</v>
      </c>
      <c r="DG60" s="22">
        <v>1500</v>
      </c>
      <c r="DH60" s="66">
        <v>33.33</v>
      </c>
      <c r="DI60" s="22">
        <v>1465.88</v>
      </c>
      <c r="DJ60" s="22">
        <v>1500</v>
      </c>
      <c r="DK60" s="66">
        <v>97.73</v>
      </c>
      <c r="DL60" s="22">
        <v>1118.18</v>
      </c>
      <c r="DM60" s="22">
        <v>1500</v>
      </c>
      <c r="DN60" s="66">
        <v>74.55</v>
      </c>
      <c r="DO60" s="22">
        <v>3729.63</v>
      </c>
      <c r="DP60" s="22">
        <v>6000</v>
      </c>
      <c r="DQ60" s="66">
        <v>62.16</v>
      </c>
      <c r="DR60" s="67">
        <v>1865.13</v>
      </c>
      <c r="DS60" s="67">
        <v>2400</v>
      </c>
      <c r="DT60" s="159">
        <f>ULB_Data[[#This Row],[SLP- obtained SS2021]]/ULB_Data[[#This Row],[SLP-max. marks SS2021]]</f>
        <v>0.77713750000000004</v>
      </c>
      <c r="DU60" s="159">
        <f>ULB_Data[[#This Row],[SLP- obtained SS2021]]/ULB_Data[[#This Row],[Total score (obtained) SS2021]]</f>
        <v>0.49535356218046611</v>
      </c>
      <c r="DV60" s="67">
        <v>1865.13</v>
      </c>
      <c r="DW60" s="66">
        <v>2400</v>
      </c>
      <c r="DX60" s="159">
        <f>ULB_Data[[#This Row],[SLP- obtained SS2022]]/ULB_Data[[#This Row],[SLP-max. marks SS2022]]</f>
        <v>0.77713750000000004</v>
      </c>
      <c r="DY60" s="159">
        <f>ULB_Data[[#This Row],[SLP- obtained SS2022]]/ULB_Data[[#This Row],[Total score (obtained) SS2022]]</f>
        <v>0.49535356218046611</v>
      </c>
      <c r="DZ60" s="67">
        <v>1400.12</v>
      </c>
      <c r="EA60" s="67">
        <v>1800</v>
      </c>
      <c r="EB60" s="159">
        <f>ULB_Data[[#This Row],[CV- obtained SS2021]]/ULB_Data[[#This Row],[CV-max. marks SS2021]]</f>
        <v>0.77784444444444434</v>
      </c>
      <c r="EC60" s="159">
        <f>ULB_Data[[#This Row],[CV- obtained SS2021]]/ULB_Data[[#This Row],[Total score (obtained) SS2021]]</f>
        <v>0.37185313060221764</v>
      </c>
      <c r="ED60" s="67">
        <v>1400.12</v>
      </c>
      <c r="EE60" s="66">
        <v>1800</v>
      </c>
      <c r="EF60" s="159">
        <f>ULB_Data[[#This Row],[CV- obtained SS2022]]/ULB_Data[[#This Row],[CV-max. marks SS2022]]</f>
        <v>0.77784444444444434</v>
      </c>
      <c r="EG60" s="159">
        <f>ULB_Data[[#This Row],[CV- obtained SS2022]]/ULB_Data[[#This Row],[Total score (obtained) SS2022]]</f>
        <v>0.37185313060221764</v>
      </c>
      <c r="EH60" s="67">
        <v>500</v>
      </c>
      <c r="EI60" s="67">
        <v>1800</v>
      </c>
      <c r="EJ60" s="159">
        <f>ULB_Data[[#This Row],[Cert.- obtained SS2021]]/ULB_Data[[#This Row],[Cert.-max. marks SS2021]]</f>
        <v>0.27777777777777779</v>
      </c>
      <c r="EK60" s="159">
        <f>ULB_Data[[#This Row],[Cert.- obtained SS2021]]/ULB_Data[[#This Row],[Total score (obtained) SS2021]]</f>
        <v>0.13279330721731625</v>
      </c>
      <c r="EL60" s="67">
        <v>500</v>
      </c>
      <c r="EM60" s="66">
        <v>1800</v>
      </c>
      <c r="EN60" s="159">
        <f>ULB_Data[[#This Row],[Cert.- obtained SS2022]]/ULB_Data[[#This Row],[Cert.-max. marks SS2022]]</f>
        <v>0.27777777777777779</v>
      </c>
      <c r="EO60" s="159">
        <f>ULB_Data[[#This Row],[Cert.- obtained SS2022]]/ULB_Data[[#This Row],[Total score (obtained) SS2022]]</f>
        <v>0.13279330721731625</v>
      </c>
      <c r="EP60" s="68">
        <v>3765.25</v>
      </c>
      <c r="EQ60" s="26">
        <v>6000</v>
      </c>
      <c r="ER60" s="66">
        <v>62.75</v>
      </c>
      <c r="ES60" s="68">
        <v>3765.25</v>
      </c>
      <c r="ET60" s="66">
        <v>6000</v>
      </c>
      <c r="EU60" s="128">
        <f>(ULB_Data[[#This Row],[Total score (obtained) SS2022]]/ULB_Data[[#This Row],[Total score (max) SS2022]])*100</f>
        <v>62.754166666666663</v>
      </c>
      <c r="EV60" s="26">
        <v>1145.57</v>
      </c>
      <c r="EW60" s="26">
        <v>3000</v>
      </c>
      <c r="EX60" s="66">
        <v>38.19</v>
      </c>
      <c r="EY60" s="26">
        <v>2365.13</v>
      </c>
      <c r="EZ60" s="26">
        <v>4200</v>
      </c>
      <c r="FA60" s="100">
        <v>56.31</v>
      </c>
      <c r="FB60" s="26">
        <v>2365.13</v>
      </c>
      <c r="FC60" s="138">
        <v>4200</v>
      </c>
      <c r="FD60" s="140">
        <f>(ULB_Data[[#This Row],[SLP + Cert. (obtained) SS2022]]/ULB_Data[[#This Row],[SLP + Cert. (max.) SS2022]])*100</f>
        <v>56.312619047619052</v>
      </c>
    </row>
    <row r="61" spans="1:160" ht="15.75" thickBot="1">
      <c r="A61" s="104">
        <v>60</v>
      </c>
      <c r="B61" s="65" t="s">
        <v>121</v>
      </c>
      <c r="C61" s="65" t="s">
        <v>304</v>
      </c>
      <c r="D61" s="65" t="s">
        <v>304</v>
      </c>
      <c r="E61" s="22">
        <v>27745</v>
      </c>
      <c r="F61" s="28" t="s">
        <v>412</v>
      </c>
      <c r="G61" s="28">
        <v>2214</v>
      </c>
      <c r="H61" s="28">
        <v>2072</v>
      </c>
      <c r="I61" s="28">
        <v>2072</v>
      </c>
      <c r="J61" s="28">
        <v>3325</v>
      </c>
      <c r="K61" s="28">
        <v>3178</v>
      </c>
      <c r="L61" s="28">
        <v>3178</v>
      </c>
      <c r="M61" s="28">
        <v>3400</v>
      </c>
      <c r="N61" s="28">
        <v>3298.6</v>
      </c>
      <c r="O61" s="28">
        <v>3298.6</v>
      </c>
      <c r="P61" s="28">
        <v>4601.3999999999996</v>
      </c>
      <c r="Q61" s="28">
        <v>4601.3999999999996</v>
      </c>
      <c r="R61" s="118">
        <f>(ULB_Data[[#This Row],[Total score (obtained) SS2020]]-ULB_Data[[#This Row],[NA 2020]])/ULB_Data[[#This Row],[NA 2020]]</f>
        <v>0.57924119241192418</v>
      </c>
      <c r="S61" s="118">
        <f>(ULB_Data[[#This Row],[Total score (obtained) SS2021]]-ULB_Data[[#This Row],[NA 2021]])/ULB_Data[[#This Row],[NA 2021]]</f>
        <v>0.40851351351351356</v>
      </c>
      <c r="T61" s="118">
        <f>(ULB_Data[[#This Row],[Total score (obtained) SS2022]]-ULB_Data[[#This Row],[NA 2022]])/ULB_Data[[#This Row],[NA 2022]]</f>
        <v>0.40851351351351356</v>
      </c>
      <c r="U61" s="118">
        <f>(ULB_Data[[#This Row],[Total score (obtained) SS2020]]-ULB_Data[[#This Row],[SA 2020]])/ULB_Data[[#This Row],[SA 2020]]</f>
        <v>5.1560902255639113E-2</v>
      </c>
      <c r="V61" s="118">
        <f>(ULB_Data[[#This Row],[Total score (obtained) SS2021]]-ULB_Data[[#This Row],[SA 2021]])/ULB_Data[[#This Row],[SA 2021]]</f>
        <v>-8.1674008810572671E-2</v>
      </c>
      <c r="W61" s="118">
        <f>(ULB_Data[[#This Row],[Total score (obtained) SS2022]]-ULB_Data[[#This Row],[SA 2022]])/ULB_Data[[#This Row],[SA 2022]]</f>
        <v>-8.1674008810572671E-2</v>
      </c>
      <c r="X61" s="118">
        <f>(ULB_Data[[#This Row],[Total score (obtained) SS2020]]-ULB_Data[[#This Row],[SA Cat 2020]])/ULB_Data[[#This Row],[SA Cat 2020]]</f>
        <v>2.8364705882352959E-2</v>
      </c>
      <c r="Y61" s="118">
        <f>(ULB_Data[[#This Row],[Total score (obtained) SS2021]]-ULB_Data[[#This Row],[SA Cat 2021]])/ULB_Data[[#This Row],[SA Cat 2021]]</f>
        <v>-0.11524889346995691</v>
      </c>
      <c r="Z61" s="118">
        <f>(ULB_Data[[#This Row],[Total score (obtained) SS2022]]-ULB_Data[[#This Row],[SA Cat 2022]])/ULB_Data[[#This Row],[SA Cat 2022]]</f>
        <v>-0.11524889346995691</v>
      </c>
      <c r="AA61" s="118">
        <f>(ULB_Data[[#This Row],[Total score (obtained) SS2021]]-ULB_Data[[#This Row],[SA Cat t.10 2021]])/ULB_Data[[#This Row],[SA Cat t.10 2021]]</f>
        <v>-0.365749554483418</v>
      </c>
      <c r="AB61" s="118">
        <f>(ULB_Data[[#This Row],[Total score (obtained) SS2022]]-ULB_Data[[#This Row],[SA Cat t.10 2022]])/ULB_Data[[#This Row],[SA Cat t.10 2022]]</f>
        <v>-0.365749554483418</v>
      </c>
      <c r="AC61" s="122">
        <v>306.24</v>
      </c>
      <c r="AD61" s="122">
        <v>913.6</v>
      </c>
      <c r="AE61" s="122">
        <v>915</v>
      </c>
      <c r="AF61" s="122">
        <v>706.64</v>
      </c>
      <c r="AG61" s="122">
        <v>1509.3</v>
      </c>
      <c r="AH61" s="122">
        <v>1509.3</v>
      </c>
      <c r="AI61" s="122">
        <v>737.03</v>
      </c>
      <c r="AJ61" s="122">
        <v>1543.8</v>
      </c>
      <c r="AK61" s="122">
        <v>1543.8</v>
      </c>
      <c r="AL61" s="122">
        <v>2033.9</v>
      </c>
      <c r="AM61" s="122">
        <v>2033.9</v>
      </c>
      <c r="AN61" s="118">
        <f>(ULB_Data[[#This Row],[SLP- obtained SS2020]]-ULB_Data[[#This Row],[SLP NA 2020]])/ULB_Data[[#This Row],[SLP NA 2020]]</f>
        <v>1.334933385579937</v>
      </c>
      <c r="AO61" s="118">
        <f>(ULB_Data[[#This Row],[SLP- obtained SS2021]]-ULB_Data[[#This Row],[SLP NA 2021]])/ULB_Data[[#This Row],[SLP NA 2021]]</f>
        <v>0.3836361646234675</v>
      </c>
      <c r="AP61" s="118">
        <f>(ULB_Data[[#This Row],[SLP- obtained SS2022]]-ULB_Data[[#This Row],[SLP NA 2022]])/ULB_Data[[#This Row],[SLP NA 2022]]</f>
        <v>0.38151912568306001</v>
      </c>
      <c r="AQ61" s="118">
        <f>(ULB_Data[[#This Row],[SLP- obtained SS2020]]-ULB_Data[[#This Row],[SLP SA 2020]])/ULB_Data[[#This Row],[SLP SA 2020]]</f>
        <v>1.1901392505377516E-2</v>
      </c>
      <c r="AR61" s="118">
        <f>(ULB_Data[[#This Row],[SLP- obtained SS2021]]-ULB_Data[[#This Row],[SLP SA 2021]])/ULB_Data[[#This Row],[SLP SA 2021]]</f>
        <v>-0.16246604386139274</v>
      </c>
      <c r="AS61" s="118">
        <f>(ULB_Data[[#This Row],[SLP- obtained SS2022]]-ULB_Data[[#This Row],[SLP SA 2022]])/ULB_Data[[#This Row],[SLP SA 2022]]</f>
        <v>-0.16246604386139274</v>
      </c>
      <c r="AT61" s="118">
        <f>(ULB_Data[[#This Row],[SLP- obtained SS2020]]-ULB_Data[[#This Row],[SLP SA cat 2020]])/ULB_Data[[#This Row],[SLP SA cat 2020]]</f>
        <v>-2.9822395289201279E-2</v>
      </c>
      <c r="AU61" s="118">
        <f>(ULB_Data[[#This Row],[SLP- obtained SS2021]]-ULB_Data[[#This Row],[SLP SA cat 2021]])/ULB_Data[[#This Row],[SLP SA cat 2021]]</f>
        <v>-0.18118279569892476</v>
      </c>
      <c r="AV61" s="118">
        <f>(ULB_Data[[#This Row],[SLP- obtained SS2022]]-ULB_Data[[#This Row],[SLP SA cat 2022]])/ULB_Data[[#This Row],[SLP SA cat 2022]]</f>
        <v>-0.18118279569892476</v>
      </c>
      <c r="AW61" s="118">
        <f>(ULB_Data[[#This Row],[SLP- obtained SS2021]]-ULB_Data[[#This Row],[SLP SA cat t.10 2021]])/ULB_Data[[#This Row],[SLP SA cat t.10 2021]]</f>
        <v>-0.37848960125866571</v>
      </c>
      <c r="AX61" s="118">
        <f>(ULB_Data[[#This Row],[SLP- obtained SS2022]]-ULB_Data[[#This Row],[SLP SA cat t.10 2022]])/ULB_Data[[#This Row],[SLP SA cat t.10 2022]]</f>
        <v>-0.37848960125866571</v>
      </c>
      <c r="AY61" s="122">
        <v>232.44</v>
      </c>
      <c r="AZ61" s="122">
        <v>298.10000000000002</v>
      </c>
      <c r="BA61" s="122">
        <v>295</v>
      </c>
      <c r="BB61" s="122">
        <v>421.09</v>
      </c>
      <c r="BC61" s="122">
        <v>522.70000000000005</v>
      </c>
      <c r="BD61" s="122">
        <v>525</v>
      </c>
      <c r="BE61" s="122">
        <v>433.64</v>
      </c>
      <c r="BF61" s="122">
        <v>570</v>
      </c>
      <c r="BG61" s="122">
        <v>570</v>
      </c>
      <c r="BH61" s="122">
        <v>1100</v>
      </c>
      <c r="BI61" s="122">
        <v>1100</v>
      </c>
      <c r="BJ61" s="118">
        <f>(ULB_Data[[#This Row],[Cert.- obtained SS2020]]-ULB_Data[[#This Row],[NA cert 2020]])/ULB_Data[[#This Row],[NA cert 2020]]</f>
        <v>0.29065565307176044</v>
      </c>
      <c r="BK61" s="118">
        <f>(ULB_Data[[#This Row],[Cert.- obtained SS2021]]-ULB_Data[[#This Row],[NA cert 2021]])/ULB_Data[[#This Row],[NA cert 2021]]</f>
        <v>1.3482053002348204</v>
      </c>
      <c r="BL61" s="118">
        <f>(ULB_Data[[#This Row],[Cert.- obtained SS2022]]-ULB_Data[[#This Row],[NA cert 2022]])/ULB_Data[[#This Row],[NA cert 2022]]</f>
        <v>1.3728813559322033</v>
      </c>
      <c r="BM61" s="118">
        <f>(ULB_Data[[#This Row],[Cert.- obtained SS2020]]-ULB_Data[[#This Row],[SA Cert 2020]])/ULB_Data[[#This Row],[SA Cert 2020]]</f>
        <v>-0.2875632287634472</v>
      </c>
      <c r="BN61" s="118">
        <f>(ULB_Data[[#This Row],[Cert.- obtained SS2021]]-ULB_Data[[#This Row],[SA cert 2021]])/ULB_Data[[#This Row],[SA cert 2021]]</f>
        <v>0.33920030610292701</v>
      </c>
      <c r="BO61" s="118">
        <f>(ULB_Data[[#This Row],[Cert.- obtained SS2022]]-ULB_Data[[#This Row],[SA cert 2022]])/ULB_Data[[#This Row],[SA cert 2022]]</f>
        <v>0.33333333333333331</v>
      </c>
      <c r="BP61" s="118">
        <f>(ULB_Data[[#This Row],[Cert.- obtained SS2020]]-ULB_Data[[#This Row],[SA cert cat 2020]])/ULB_Data[[#This Row],[SA cert cat 2020]]</f>
        <v>-0.30818190203855733</v>
      </c>
      <c r="BQ61" s="118">
        <f>(ULB_Data[[#This Row],[Cert.- obtained SS2021]]-ULB_Data[[#This Row],[SA cert cat 2021]])/ULB_Data[[#This Row],[SA cert cat 2021]]</f>
        <v>0.22807017543859648</v>
      </c>
      <c r="BR61" s="118">
        <f>(ULB_Data[[#This Row],[Cert.- obtained SS2022]]-ULB_Data[[#This Row],[SA cert cat 2022]])/ULB_Data[[#This Row],[SA cert cat 2022]]</f>
        <v>0.22807017543859648</v>
      </c>
      <c r="BS61" s="118">
        <f>(ULB_Data[[#This Row],[Cert.- obtained SS2021]]-ULB_Data[[#This Row],[SA cert cat t.10 2021]])/ULB_Data[[#This Row],[SA cert cat t.10 2021]]</f>
        <v>-0.36363636363636365</v>
      </c>
      <c r="BT61" s="118">
        <f>(ULB_Data[[#This Row],[Cert.- obtained SS2022]]-ULB_Data[[#This Row],[SA cert cat t.10 2022]])/ULB_Data[[#This Row],[SA cert cat t.10 2022]]</f>
        <v>-0.36363636363636365</v>
      </c>
      <c r="BU61" s="122">
        <v>855.72</v>
      </c>
      <c r="BV61" s="122">
        <v>860.25</v>
      </c>
      <c r="BW61" s="122">
        <v>865</v>
      </c>
      <c r="BX61" s="122">
        <v>1100</v>
      </c>
      <c r="BY61" s="122">
        <v>1147.0899999999999</v>
      </c>
      <c r="BZ61" s="122">
        <v>1150</v>
      </c>
      <c r="CA61" s="122">
        <v>1114.93</v>
      </c>
      <c r="CB61" s="122">
        <v>1184.79</v>
      </c>
      <c r="CC61" s="122">
        <v>1184.79</v>
      </c>
      <c r="CD61" s="122">
        <v>1531.86</v>
      </c>
      <c r="CE61" s="122">
        <v>1531.86</v>
      </c>
      <c r="CF61" s="118">
        <f>(ULB_Data[[#This Row],[CP- obtained SS2020]]-ULB_Data[[#This Row],[NA CV 2020]])/ULB_Data[[#This Row],[NA CV 2020]]</f>
        <v>0.27146730238863176</v>
      </c>
      <c r="CG61" s="118">
        <f>(ULB_Data[[#This Row],[CV- obtained SS2021]]-ULB_Data[[#This Row],[NA CV 2021]])/ULB_Data[[#This Row],[NA CV 2021]]</f>
        <v>0.10938680616099973</v>
      </c>
      <c r="CH61" s="118">
        <f>(ULB_Data[[#This Row],[CV- obtained SS2022]]-ULB_Data[[#This Row],[NA CV 2022]])/ULB_Data[[#This Row],[NA CV 2022]]</f>
        <v>0.1032947976878613</v>
      </c>
      <c r="CI61" s="118">
        <f>(ULB_Data[[#This Row],[CP- obtained SS2020]]-ULB_Data[[#This Row],[SA CV 2020]])/ULB_Data[[#This Row],[SA CV 2020]]</f>
        <v>-1.0890909090909107E-2</v>
      </c>
      <c r="CJ61" s="118">
        <f>(ULB_Data[[#This Row],[CV- obtained SS2021]]-ULB_Data[[#This Row],[SA CV 2021]])/ULB_Data[[#This Row],[SA CV 2021]]</f>
        <v>-0.16802517675160616</v>
      </c>
      <c r="CK61" s="118">
        <f>(ULB_Data[[#This Row],[CV- obtained SS2022]]-ULB_Data[[#This Row],[SA CV 2022]])/ULB_Data[[#This Row],[SA CV 2022]]</f>
        <v>-0.17013043478260867</v>
      </c>
      <c r="CL61" s="118">
        <f>(ULB_Data[[#This Row],[CP- obtained SS2020]]-ULB_Data[[#This Row],[SA CV  cat 2020]])/ULB_Data[[#This Row],[SA CV  cat 2020]]</f>
        <v>-2.4136044415344532E-2</v>
      </c>
      <c r="CM61" s="118">
        <f>(ULB_Data[[#This Row],[CV- obtained SS2021]]-ULB_Data[[#This Row],[SA CV cat 2021]])/ULB_Data[[#This Row],[SA CV cat 2021]]</f>
        <v>-0.19449860312798045</v>
      </c>
      <c r="CN61" s="118">
        <f>(ULB_Data[[#This Row],[CV- obtained SS2022]]-ULB_Data[[#This Row],[SA CV cat 2022]])/ULB_Data[[#This Row],[SA CV cat 2022]]</f>
        <v>-0.19449860312798045</v>
      </c>
      <c r="CO61" s="118">
        <f>(ULB_Data[[#This Row],[CV- obtained SS2021]]-ULB_Data[[#This Row],[SA CV cat t.10 2021]])/ULB_Data[[#This Row],[SA CV cat t.10 2021]]</f>
        <v>-0.37699920358257277</v>
      </c>
      <c r="CP61" s="118">
        <f>(ULB_Data[[#This Row],[CV- obtained SS2022]]-ULB_Data[[#This Row],[SA CV cat t.10 2022]])/ULB_Data[[#This Row],[SA CV cat t.10 2022]]</f>
        <v>-0.37699920358257277</v>
      </c>
      <c r="CQ61" s="60">
        <v>55</v>
      </c>
      <c r="CR61" s="60">
        <v>44</v>
      </c>
      <c r="CS61" s="28">
        <v>116</v>
      </c>
      <c r="CT61" s="27">
        <v>70</v>
      </c>
      <c r="CU61" s="28">
        <v>116</v>
      </c>
      <c r="CV61" s="27">
        <v>70</v>
      </c>
      <c r="CW61" s="28" t="s">
        <v>414</v>
      </c>
      <c r="CX61" s="28" t="s">
        <v>406</v>
      </c>
      <c r="CY61" s="28" t="s">
        <v>406</v>
      </c>
      <c r="CZ61" s="28" t="s">
        <v>405</v>
      </c>
      <c r="DA61" s="28" t="s">
        <v>408</v>
      </c>
      <c r="DB61" s="28" t="s">
        <v>408</v>
      </c>
      <c r="DC61" s="22">
        <v>715.05</v>
      </c>
      <c r="DD61" s="22">
        <v>1500</v>
      </c>
      <c r="DE61" s="66">
        <v>47.67</v>
      </c>
      <c r="DF61" s="22">
        <v>300</v>
      </c>
      <c r="DG61" s="22">
        <v>1500</v>
      </c>
      <c r="DH61" s="66">
        <v>20</v>
      </c>
      <c r="DI61" s="22">
        <v>1393.36</v>
      </c>
      <c r="DJ61" s="22">
        <v>1500</v>
      </c>
      <c r="DK61" s="66">
        <v>92.89</v>
      </c>
      <c r="DL61" s="22">
        <v>1088.02</v>
      </c>
      <c r="DM61" s="22">
        <v>1500</v>
      </c>
      <c r="DN61" s="66">
        <v>72.53</v>
      </c>
      <c r="DO61" s="22">
        <v>3496.44</v>
      </c>
      <c r="DP61" s="22">
        <v>6000</v>
      </c>
      <c r="DQ61" s="66">
        <v>58.27</v>
      </c>
      <c r="DR61" s="67">
        <v>1264.0899999999999</v>
      </c>
      <c r="DS61" s="67">
        <v>2400</v>
      </c>
      <c r="DT61" s="159">
        <f>ULB_Data[[#This Row],[SLP- obtained SS2021]]/ULB_Data[[#This Row],[SLP-max. marks SS2021]]</f>
        <v>0.52670416666666664</v>
      </c>
      <c r="DU61" s="159">
        <f>ULB_Data[[#This Row],[SLP- obtained SS2021]]/ULB_Data[[#This Row],[Total score (obtained) SS2021]]</f>
        <v>0.4331389372404435</v>
      </c>
      <c r="DV61" s="67">
        <v>1264.0899999999999</v>
      </c>
      <c r="DW61" s="66">
        <v>2400</v>
      </c>
      <c r="DX61" s="159">
        <f>ULB_Data[[#This Row],[SLP- obtained SS2022]]/ULB_Data[[#This Row],[SLP-max. marks SS2022]]</f>
        <v>0.52670416666666664</v>
      </c>
      <c r="DY61" s="159">
        <f>ULB_Data[[#This Row],[SLP- obtained SS2022]]/ULB_Data[[#This Row],[Total score (obtained) SS2022]]</f>
        <v>0.4331389372404435</v>
      </c>
      <c r="DZ61" s="67">
        <v>954.35</v>
      </c>
      <c r="EA61" s="67">
        <v>1800</v>
      </c>
      <c r="EB61" s="159">
        <f>ULB_Data[[#This Row],[CV- obtained SS2021]]/ULB_Data[[#This Row],[CV-max. marks SS2021]]</f>
        <v>0.53019444444444441</v>
      </c>
      <c r="EC61" s="159">
        <f>ULB_Data[[#This Row],[CV- obtained SS2021]]/ULB_Data[[#This Row],[Total score (obtained) SS2021]]</f>
        <v>0.32700689409410505</v>
      </c>
      <c r="ED61" s="67">
        <v>954.35</v>
      </c>
      <c r="EE61" s="66">
        <v>1800</v>
      </c>
      <c r="EF61" s="159">
        <f>ULB_Data[[#This Row],[CV- obtained SS2022]]/ULB_Data[[#This Row],[CV-max. marks SS2022]]</f>
        <v>0.53019444444444441</v>
      </c>
      <c r="EG61" s="159">
        <f>ULB_Data[[#This Row],[CV- obtained SS2022]]/ULB_Data[[#This Row],[Total score (obtained) SS2022]]</f>
        <v>0.32700689409410505</v>
      </c>
      <c r="EH61" s="67">
        <v>700</v>
      </c>
      <c r="EI61" s="67">
        <v>1800</v>
      </c>
      <c r="EJ61" s="159">
        <f>ULB_Data[[#This Row],[Cert.- obtained SS2021]]/ULB_Data[[#This Row],[Cert.-max. marks SS2021]]</f>
        <v>0.3888888888888889</v>
      </c>
      <c r="EK61" s="159">
        <f>ULB_Data[[#This Row],[Cert.- obtained SS2021]]/ULB_Data[[#This Row],[Total score (obtained) SS2021]]</f>
        <v>0.23985416866545139</v>
      </c>
      <c r="EL61" s="67">
        <v>700</v>
      </c>
      <c r="EM61" s="66">
        <v>1800</v>
      </c>
      <c r="EN61" s="159">
        <f>ULB_Data[[#This Row],[Cert.- obtained SS2022]]/ULB_Data[[#This Row],[Cert.-max. marks SS2022]]</f>
        <v>0.3888888888888889</v>
      </c>
      <c r="EO61" s="159">
        <f>ULB_Data[[#This Row],[Cert.- obtained SS2022]]/ULB_Data[[#This Row],[Total score (obtained) SS2022]]</f>
        <v>0.23985416866545139</v>
      </c>
      <c r="EP61" s="68">
        <v>2918.44</v>
      </c>
      <c r="EQ61" s="26">
        <v>6000</v>
      </c>
      <c r="ER61" s="66">
        <v>48.64</v>
      </c>
      <c r="ES61" s="68">
        <v>2918.44</v>
      </c>
      <c r="ET61" s="66">
        <v>6000</v>
      </c>
      <c r="EU61" s="128">
        <f>(ULB_Data[[#This Row],[Total score (obtained) SS2022]]/ULB_Data[[#This Row],[Total score (max) SS2022]])*100</f>
        <v>48.640666666666668</v>
      </c>
      <c r="EV61" s="26">
        <v>1015.05</v>
      </c>
      <c r="EW61" s="26">
        <v>3000</v>
      </c>
      <c r="EX61" s="66">
        <v>33.840000000000003</v>
      </c>
      <c r="EY61" s="26">
        <v>1964.09</v>
      </c>
      <c r="EZ61" s="26">
        <v>4200</v>
      </c>
      <c r="FA61" s="100">
        <v>46.76</v>
      </c>
      <c r="FB61" s="26">
        <v>1964.09</v>
      </c>
      <c r="FC61" s="138">
        <v>4200</v>
      </c>
      <c r="FD61" s="140">
        <f>(ULB_Data[[#This Row],[SLP + Cert. (obtained) SS2022]]/ULB_Data[[#This Row],[SLP + Cert. (max.) SS2022]])*100</f>
        <v>46.764047619047616</v>
      </c>
    </row>
    <row r="62" spans="1:160" ht="15.75" thickBot="1">
      <c r="A62" s="104">
        <v>61</v>
      </c>
      <c r="B62" s="65" t="s">
        <v>162</v>
      </c>
      <c r="C62" s="65" t="s">
        <v>304</v>
      </c>
      <c r="D62" s="65" t="s">
        <v>304</v>
      </c>
      <c r="E62" s="22">
        <v>40759</v>
      </c>
      <c r="F62" s="28" t="s">
        <v>412</v>
      </c>
      <c r="G62" s="28">
        <v>2214</v>
      </c>
      <c r="H62" s="28">
        <v>2072</v>
      </c>
      <c r="I62" s="28">
        <v>2072</v>
      </c>
      <c r="J62" s="28">
        <v>3325</v>
      </c>
      <c r="K62" s="28">
        <v>3178</v>
      </c>
      <c r="L62" s="28">
        <v>3178</v>
      </c>
      <c r="M62" s="28">
        <v>3400</v>
      </c>
      <c r="N62" s="28">
        <v>3298.6</v>
      </c>
      <c r="O62" s="28">
        <v>3298.6</v>
      </c>
      <c r="P62" s="28">
        <v>4601.3999999999996</v>
      </c>
      <c r="Q62" s="28">
        <v>4601.3999999999996</v>
      </c>
      <c r="R62" s="118">
        <f>(ULB_Data[[#This Row],[Total score (obtained) SS2020]]-ULB_Data[[#This Row],[NA 2020]])/ULB_Data[[#This Row],[NA 2020]]</f>
        <v>0.41965221318879864</v>
      </c>
      <c r="S62" s="118">
        <f>(ULB_Data[[#This Row],[Total score (obtained) SS2021]]-ULB_Data[[#This Row],[NA 2021]])/ULB_Data[[#This Row],[NA 2021]]</f>
        <v>0.43976351351351356</v>
      </c>
      <c r="T62" s="118">
        <f>(ULB_Data[[#This Row],[Total score (obtained) SS2022]]-ULB_Data[[#This Row],[NA 2022]])/ULB_Data[[#This Row],[NA 2022]]</f>
        <v>0.43976351351351356</v>
      </c>
      <c r="U62" s="118">
        <f>(ULB_Data[[#This Row],[Total score (obtained) SS2020]]-ULB_Data[[#This Row],[SA 2020]])/ULB_Data[[#This Row],[SA 2020]]</f>
        <v>-5.4703759398496199E-2</v>
      </c>
      <c r="V62" s="118">
        <f>(ULB_Data[[#This Row],[Total score (obtained) SS2021]]-ULB_Data[[#This Row],[SA 2021]])/ULB_Data[[#This Row],[SA 2021]]</f>
        <v>-6.1299559471365624E-2</v>
      </c>
      <c r="W62" s="118">
        <f>(ULB_Data[[#This Row],[Total score (obtained) SS2022]]-ULB_Data[[#This Row],[SA 2022]])/ULB_Data[[#This Row],[SA 2022]]</f>
        <v>-6.1299559471365624E-2</v>
      </c>
      <c r="X62" s="118">
        <f>(ULB_Data[[#This Row],[Total score (obtained) SS2020]]-ULB_Data[[#This Row],[SA Cat 2020]])/ULB_Data[[#This Row],[SA Cat 2020]]</f>
        <v>-7.5555882352941139E-2</v>
      </c>
      <c r="Y62" s="118">
        <f>(ULB_Data[[#This Row],[Total score (obtained) SS2021]]-ULB_Data[[#This Row],[SA Cat 2021]])/ULB_Data[[#This Row],[SA Cat 2021]]</f>
        <v>-9.5619353665191253E-2</v>
      </c>
      <c r="Z62" s="118">
        <f>(ULB_Data[[#This Row],[Total score (obtained) SS2022]]-ULB_Data[[#This Row],[SA Cat 2022]])/ULB_Data[[#This Row],[SA Cat 2022]]</f>
        <v>-9.5619353665191253E-2</v>
      </c>
      <c r="AA62" s="118">
        <f>(ULB_Data[[#This Row],[Total score (obtained) SS2021]]-ULB_Data[[#This Row],[SA Cat t.10 2021]])/ULB_Data[[#This Row],[SA Cat t.10 2021]]</f>
        <v>-0.35167775024992387</v>
      </c>
      <c r="AB62" s="118">
        <f>(ULB_Data[[#This Row],[Total score (obtained) SS2022]]-ULB_Data[[#This Row],[SA Cat t.10 2022]])/ULB_Data[[#This Row],[SA Cat t.10 2022]]</f>
        <v>-0.35167775024992387</v>
      </c>
      <c r="AC62" s="122">
        <v>306.24</v>
      </c>
      <c r="AD62" s="122">
        <v>913.6</v>
      </c>
      <c r="AE62" s="122">
        <v>915</v>
      </c>
      <c r="AF62" s="122">
        <v>706.64</v>
      </c>
      <c r="AG62" s="122">
        <v>1509.3</v>
      </c>
      <c r="AH62" s="122">
        <v>1509.3</v>
      </c>
      <c r="AI62" s="122">
        <v>737.03</v>
      </c>
      <c r="AJ62" s="122">
        <v>1543.8</v>
      </c>
      <c r="AK62" s="122">
        <v>1543.8</v>
      </c>
      <c r="AL62" s="122">
        <v>2033.9</v>
      </c>
      <c r="AM62" s="122">
        <v>2033.9</v>
      </c>
      <c r="AN62" s="118">
        <f>(ULB_Data[[#This Row],[SLP- obtained SS2020]]-ULB_Data[[#This Row],[SLP NA 2020]])/ULB_Data[[#This Row],[SLP NA 2020]]</f>
        <v>3.0237722048066844E-2</v>
      </c>
      <c r="AO62" s="118">
        <f>(ULB_Data[[#This Row],[SLP- obtained SS2021]]-ULB_Data[[#This Row],[SLP NA 2021]])/ULB_Data[[#This Row],[SLP NA 2021]]</f>
        <v>0.31234676007005252</v>
      </c>
      <c r="AP62" s="118">
        <f>(ULB_Data[[#This Row],[SLP- obtained SS2022]]-ULB_Data[[#This Row],[SLP NA 2022]])/ULB_Data[[#This Row],[SLP NA 2022]]</f>
        <v>0.3103387978142077</v>
      </c>
      <c r="AQ62" s="118">
        <f>(ULB_Data[[#This Row],[SLP- obtained SS2020]]-ULB_Data[[#This Row],[SLP SA 2020]])/ULB_Data[[#This Row],[SLP SA 2020]]</f>
        <v>-0.55352088758066342</v>
      </c>
      <c r="AR62" s="118">
        <f>(ULB_Data[[#This Row],[SLP- obtained SS2021]]-ULB_Data[[#This Row],[SLP SA 2021]])/ULB_Data[[#This Row],[SLP SA 2021]]</f>
        <v>-0.20561849864175441</v>
      </c>
      <c r="AS62" s="118">
        <f>(ULB_Data[[#This Row],[SLP- obtained SS2022]]-ULB_Data[[#This Row],[SLP SA 2022]])/ULB_Data[[#This Row],[SLP SA 2022]]</f>
        <v>-0.20561849864175441</v>
      </c>
      <c r="AT62" s="118">
        <f>(ULB_Data[[#This Row],[SLP- obtained SS2020]]-ULB_Data[[#This Row],[SLP SA cat 2020]])/ULB_Data[[#This Row],[SLP SA cat 2020]]</f>
        <v>-0.57193058627192916</v>
      </c>
      <c r="AU62" s="118">
        <f>(ULB_Data[[#This Row],[SLP- obtained SS2021]]-ULB_Data[[#This Row],[SLP SA cat 2021]])/ULB_Data[[#This Row],[SLP SA cat 2021]]</f>
        <v>-0.22337090296670548</v>
      </c>
      <c r="AV62" s="118">
        <f>(ULB_Data[[#This Row],[SLP- obtained SS2022]]-ULB_Data[[#This Row],[SLP SA cat 2022]])/ULB_Data[[#This Row],[SLP SA cat 2022]]</f>
        <v>-0.22337090296670548</v>
      </c>
      <c r="AW62" s="118">
        <f>(ULB_Data[[#This Row],[SLP- obtained SS2021]]-ULB_Data[[#This Row],[SLP SA cat t.10 2021]])/ULB_Data[[#This Row],[SLP SA cat t.10 2021]]</f>
        <v>-0.41051182457347951</v>
      </c>
      <c r="AX62" s="118">
        <f>(ULB_Data[[#This Row],[SLP- obtained SS2022]]-ULB_Data[[#This Row],[SLP SA cat t.10 2022]])/ULB_Data[[#This Row],[SLP SA cat t.10 2022]]</f>
        <v>-0.41051182457347951</v>
      </c>
      <c r="AY62" s="122">
        <v>232.44</v>
      </c>
      <c r="AZ62" s="122">
        <v>298.10000000000002</v>
      </c>
      <c r="BA62" s="122">
        <v>295</v>
      </c>
      <c r="BB62" s="122">
        <v>421.09</v>
      </c>
      <c r="BC62" s="122">
        <v>522.70000000000005</v>
      </c>
      <c r="BD62" s="122">
        <v>525</v>
      </c>
      <c r="BE62" s="122">
        <v>433.64</v>
      </c>
      <c r="BF62" s="122">
        <v>570</v>
      </c>
      <c r="BG62" s="122">
        <v>570</v>
      </c>
      <c r="BH62" s="122">
        <v>1100</v>
      </c>
      <c r="BI62" s="122">
        <v>1100</v>
      </c>
      <c r="BJ62" s="118">
        <f>(ULB_Data[[#This Row],[Cert.- obtained SS2020]]-ULB_Data[[#This Row],[NA cert 2020]])/ULB_Data[[#This Row],[NA cert 2020]]</f>
        <v>0.29065565307176044</v>
      </c>
      <c r="BK62" s="118">
        <f>(ULB_Data[[#This Row],[Cert.- obtained SS2021]]-ULB_Data[[#This Row],[NA cert 2021]])/ULB_Data[[#This Row],[NA cert 2021]]</f>
        <v>1.3482053002348204</v>
      </c>
      <c r="BL62" s="118">
        <f>(ULB_Data[[#This Row],[Cert.- obtained SS2022]]-ULB_Data[[#This Row],[NA cert 2022]])/ULB_Data[[#This Row],[NA cert 2022]]</f>
        <v>1.3728813559322033</v>
      </c>
      <c r="BM62" s="118">
        <f>(ULB_Data[[#This Row],[Cert.- obtained SS2020]]-ULB_Data[[#This Row],[SA Cert 2020]])/ULB_Data[[#This Row],[SA Cert 2020]]</f>
        <v>-0.2875632287634472</v>
      </c>
      <c r="BN62" s="118">
        <f>(ULB_Data[[#This Row],[Cert.- obtained SS2021]]-ULB_Data[[#This Row],[SA cert 2021]])/ULB_Data[[#This Row],[SA cert 2021]]</f>
        <v>0.33920030610292701</v>
      </c>
      <c r="BO62" s="118">
        <f>(ULB_Data[[#This Row],[Cert.- obtained SS2022]]-ULB_Data[[#This Row],[SA cert 2022]])/ULB_Data[[#This Row],[SA cert 2022]]</f>
        <v>0.33333333333333331</v>
      </c>
      <c r="BP62" s="118">
        <f>(ULB_Data[[#This Row],[Cert.- obtained SS2020]]-ULB_Data[[#This Row],[SA cert cat 2020]])/ULB_Data[[#This Row],[SA cert cat 2020]]</f>
        <v>-0.30818190203855733</v>
      </c>
      <c r="BQ62" s="118">
        <f>(ULB_Data[[#This Row],[Cert.- obtained SS2021]]-ULB_Data[[#This Row],[SA cert cat 2021]])/ULB_Data[[#This Row],[SA cert cat 2021]]</f>
        <v>0.22807017543859648</v>
      </c>
      <c r="BR62" s="118">
        <f>(ULB_Data[[#This Row],[Cert.- obtained SS2022]]-ULB_Data[[#This Row],[SA cert cat 2022]])/ULB_Data[[#This Row],[SA cert cat 2022]]</f>
        <v>0.22807017543859648</v>
      </c>
      <c r="BS62" s="118">
        <f>(ULB_Data[[#This Row],[Cert.- obtained SS2021]]-ULB_Data[[#This Row],[SA cert cat t.10 2021]])/ULB_Data[[#This Row],[SA cert cat t.10 2021]]</f>
        <v>-0.36363636363636365</v>
      </c>
      <c r="BT62" s="118">
        <f>(ULB_Data[[#This Row],[Cert.- obtained SS2022]]-ULB_Data[[#This Row],[SA cert cat t.10 2022]])/ULB_Data[[#This Row],[SA cert cat t.10 2022]]</f>
        <v>-0.36363636363636365</v>
      </c>
      <c r="BU62" s="122">
        <v>855.72</v>
      </c>
      <c r="BV62" s="122">
        <v>860.25</v>
      </c>
      <c r="BW62" s="122">
        <v>865</v>
      </c>
      <c r="BX62" s="122">
        <v>1100</v>
      </c>
      <c r="BY62" s="122">
        <v>1147.0899999999999</v>
      </c>
      <c r="BZ62" s="122">
        <v>1150</v>
      </c>
      <c r="CA62" s="122">
        <v>1114.93</v>
      </c>
      <c r="CB62" s="122">
        <v>1184.79</v>
      </c>
      <c r="CC62" s="122">
        <v>1184.79</v>
      </c>
      <c r="CD62" s="122">
        <v>1531.86</v>
      </c>
      <c r="CE62" s="122">
        <v>1531.86</v>
      </c>
      <c r="CF62" s="118">
        <f>(ULB_Data[[#This Row],[CP- obtained SS2020]]-ULB_Data[[#This Row],[NA CV 2020]])/ULB_Data[[#This Row],[NA CV 2020]]</f>
        <v>0.36369373159444679</v>
      </c>
      <c r="CG62" s="118">
        <f>(ULB_Data[[#This Row],[CV- obtained SS2021]]-ULB_Data[[#This Row],[NA CV 2021]])/ULB_Data[[#This Row],[NA CV 2021]]</f>
        <v>0.26035454809648362</v>
      </c>
      <c r="CH62" s="118">
        <f>(ULB_Data[[#This Row],[CV- obtained SS2022]]-ULB_Data[[#This Row],[NA CV 2022]])/ULB_Data[[#This Row],[NA CV 2022]]</f>
        <v>0.25343352601156072</v>
      </c>
      <c r="CI62" s="118">
        <f>(ULB_Data[[#This Row],[CP- obtained SS2020]]-ULB_Data[[#This Row],[SA CV 2020]])/ULB_Data[[#This Row],[SA CV 2020]]</f>
        <v>6.0854545454545501E-2</v>
      </c>
      <c r="CJ62" s="118">
        <f>(ULB_Data[[#This Row],[CV- obtained SS2021]]-ULB_Data[[#This Row],[SA CV 2021]])/ULB_Data[[#This Row],[SA CV 2021]]</f>
        <v>-5.4808253929508492E-2</v>
      </c>
      <c r="CK62" s="118">
        <f>(ULB_Data[[#This Row],[CV- obtained SS2022]]-ULB_Data[[#This Row],[SA CV 2022]])/ULB_Data[[#This Row],[SA CV 2022]]</f>
        <v>-5.7199999999999973E-2</v>
      </c>
      <c r="CL62" s="118">
        <f>(ULB_Data[[#This Row],[CP- obtained SS2020]]-ULB_Data[[#This Row],[SA CV  cat 2020]])/ULB_Data[[#This Row],[SA CV  cat 2020]]</f>
        <v>4.664866852627518E-2</v>
      </c>
      <c r="CM62" s="118">
        <f>(ULB_Data[[#This Row],[CV- obtained SS2021]]-ULB_Data[[#This Row],[SA CV cat 2021]])/ULB_Data[[#This Row],[SA CV cat 2021]]</f>
        <v>-8.4884241089138113E-2</v>
      </c>
      <c r="CN62" s="118">
        <f>(ULB_Data[[#This Row],[CV- obtained SS2022]]-ULB_Data[[#This Row],[SA CV cat 2022]])/ULB_Data[[#This Row],[SA CV cat 2022]]</f>
        <v>-8.4884241089138113E-2</v>
      </c>
      <c r="CO62" s="118">
        <f>(ULB_Data[[#This Row],[CV- obtained SS2021]]-ULB_Data[[#This Row],[SA CV cat t.10 2021]])/ULB_Data[[#This Row],[SA CV cat t.10 2021]]</f>
        <v>-0.2922199156580888</v>
      </c>
      <c r="CP62" s="118">
        <f>(ULB_Data[[#This Row],[CV- obtained SS2022]]-ULB_Data[[#This Row],[SA CV cat t.10 2022]])/ULB_Data[[#This Row],[SA CV cat t.10 2022]]</f>
        <v>-0.2922199156580888</v>
      </c>
      <c r="CQ62" s="60">
        <v>88</v>
      </c>
      <c r="CR62" s="60">
        <v>64</v>
      </c>
      <c r="CS62" s="28">
        <v>106</v>
      </c>
      <c r="CT62" s="27">
        <v>66</v>
      </c>
      <c r="CU62" s="28">
        <v>106</v>
      </c>
      <c r="CV62" s="27">
        <v>66</v>
      </c>
      <c r="CW62" s="28" t="s">
        <v>414</v>
      </c>
      <c r="CX62" s="28" t="s">
        <v>406</v>
      </c>
      <c r="CY62" s="28" t="s">
        <v>406</v>
      </c>
      <c r="CZ62" s="28" t="s">
        <v>405</v>
      </c>
      <c r="DA62" s="28" t="s">
        <v>402</v>
      </c>
      <c r="DB62" s="28" t="s">
        <v>402</v>
      </c>
      <c r="DC62" s="22">
        <v>315.5</v>
      </c>
      <c r="DD62" s="22">
        <v>1500</v>
      </c>
      <c r="DE62" s="66">
        <v>21.03</v>
      </c>
      <c r="DF62" s="22">
        <v>300</v>
      </c>
      <c r="DG62" s="22">
        <v>1500</v>
      </c>
      <c r="DH62" s="66">
        <v>20</v>
      </c>
      <c r="DI62" s="22">
        <v>1360.66</v>
      </c>
      <c r="DJ62" s="22">
        <v>1500</v>
      </c>
      <c r="DK62" s="66">
        <v>90.71</v>
      </c>
      <c r="DL62" s="22">
        <v>1166.94</v>
      </c>
      <c r="DM62" s="22">
        <v>1500</v>
      </c>
      <c r="DN62" s="66">
        <v>77.8</v>
      </c>
      <c r="DO62" s="22">
        <v>3143.11</v>
      </c>
      <c r="DP62" s="22">
        <v>6000</v>
      </c>
      <c r="DQ62" s="66">
        <v>52.39</v>
      </c>
      <c r="DR62" s="67">
        <v>1198.96</v>
      </c>
      <c r="DS62" s="67">
        <v>2400</v>
      </c>
      <c r="DT62" s="159">
        <f>ULB_Data[[#This Row],[SLP- obtained SS2021]]/ULB_Data[[#This Row],[SLP-max. marks SS2021]]</f>
        <v>0.49956666666666666</v>
      </c>
      <c r="DU62" s="159">
        <f>ULB_Data[[#This Row],[SLP- obtained SS2021]]/ULB_Data[[#This Row],[Total score (obtained) SS2021]]</f>
        <v>0.40190534293826408</v>
      </c>
      <c r="DV62" s="67">
        <v>1198.96</v>
      </c>
      <c r="DW62" s="66">
        <v>2400</v>
      </c>
      <c r="DX62" s="159">
        <f>ULB_Data[[#This Row],[SLP- obtained SS2022]]/ULB_Data[[#This Row],[SLP-max. marks SS2022]]</f>
        <v>0.49956666666666666</v>
      </c>
      <c r="DY62" s="159">
        <f>ULB_Data[[#This Row],[SLP- obtained SS2022]]/ULB_Data[[#This Row],[Total score (obtained) SS2022]]</f>
        <v>0.40190534293826408</v>
      </c>
      <c r="DZ62" s="67">
        <v>1084.22</v>
      </c>
      <c r="EA62" s="67">
        <v>1800</v>
      </c>
      <c r="EB62" s="159">
        <f>ULB_Data[[#This Row],[CV- obtained SS2021]]/ULB_Data[[#This Row],[CV-max. marks SS2021]]</f>
        <v>0.60234444444444446</v>
      </c>
      <c r="EC62" s="159">
        <f>ULB_Data[[#This Row],[CV- obtained SS2021]]/ULB_Data[[#This Row],[Total score (obtained) SS2021]]</f>
        <v>0.36344315983896436</v>
      </c>
      <c r="ED62" s="67">
        <v>1084.22</v>
      </c>
      <c r="EE62" s="66">
        <v>1800</v>
      </c>
      <c r="EF62" s="159">
        <f>ULB_Data[[#This Row],[CV- obtained SS2022]]/ULB_Data[[#This Row],[CV-max. marks SS2022]]</f>
        <v>0.60234444444444446</v>
      </c>
      <c r="EG62" s="159">
        <f>ULB_Data[[#This Row],[CV- obtained SS2022]]/ULB_Data[[#This Row],[Total score (obtained) SS2022]]</f>
        <v>0.36344315983896436</v>
      </c>
      <c r="EH62" s="67">
        <v>700</v>
      </c>
      <c r="EI62" s="67">
        <v>1800</v>
      </c>
      <c r="EJ62" s="159">
        <f>ULB_Data[[#This Row],[Cert.- obtained SS2021]]/ULB_Data[[#This Row],[Cert.-max. marks SS2021]]</f>
        <v>0.3888888888888889</v>
      </c>
      <c r="EK62" s="159">
        <f>ULB_Data[[#This Row],[Cert.- obtained SS2021]]/ULB_Data[[#This Row],[Total score (obtained) SS2021]]</f>
        <v>0.23464814510641294</v>
      </c>
      <c r="EL62" s="67">
        <v>700</v>
      </c>
      <c r="EM62" s="66">
        <v>1800</v>
      </c>
      <c r="EN62" s="159">
        <f>ULB_Data[[#This Row],[Cert.- obtained SS2022]]/ULB_Data[[#This Row],[Cert.-max. marks SS2022]]</f>
        <v>0.3888888888888889</v>
      </c>
      <c r="EO62" s="159">
        <f>ULB_Data[[#This Row],[Cert.- obtained SS2022]]/ULB_Data[[#This Row],[Total score (obtained) SS2022]]</f>
        <v>0.23464814510641294</v>
      </c>
      <c r="EP62" s="68">
        <v>2983.19</v>
      </c>
      <c r="EQ62" s="26">
        <v>6000</v>
      </c>
      <c r="ER62" s="66">
        <v>49.72</v>
      </c>
      <c r="ES62" s="68">
        <v>2983.19</v>
      </c>
      <c r="ET62" s="66">
        <v>6000</v>
      </c>
      <c r="EU62" s="128">
        <f>(ULB_Data[[#This Row],[Total score (obtained) SS2022]]/ULB_Data[[#This Row],[Total score (max) SS2022]])*100</f>
        <v>49.719833333333334</v>
      </c>
      <c r="EV62" s="26">
        <v>615.5</v>
      </c>
      <c r="EW62" s="26">
        <v>3000</v>
      </c>
      <c r="EX62" s="66">
        <v>20.52</v>
      </c>
      <c r="EY62" s="26">
        <v>1898.96</v>
      </c>
      <c r="EZ62" s="26">
        <v>4200</v>
      </c>
      <c r="FA62" s="100">
        <v>45.21</v>
      </c>
      <c r="FB62" s="26">
        <v>1898.96</v>
      </c>
      <c r="FC62" s="138">
        <v>4200</v>
      </c>
      <c r="FD62" s="140">
        <f>(ULB_Data[[#This Row],[SLP + Cert. (obtained) SS2022]]/ULB_Data[[#This Row],[SLP + Cert. (max.) SS2022]])*100</f>
        <v>45.213333333333331</v>
      </c>
    </row>
    <row r="63" spans="1:160" ht="15.75" thickBot="1">
      <c r="A63" s="104">
        <v>62</v>
      </c>
      <c r="B63" s="65" t="s">
        <v>143</v>
      </c>
      <c r="C63" s="65" t="s">
        <v>304</v>
      </c>
      <c r="D63" s="65" t="s">
        <v>304</v>
      </c>
      <c r="E63" s="22">
        <v>15749</v>
      </c>
      <c r="F63" s="28" t="s">
        <v>411</v>
      </c>
      <c r="G63" s="28">
        <v>2214</v>
      </c>
      <c r="H63" s="28">
        <v>2072</v>
      </c>
      <c r="I63" s="28">
        <v>2072</v>
      </c>
      <c r="J63" s="28">
        <v>3325</v>
      </c>
      <c r="K63" s="28">
        <v>3178</v>
      </c>
      <c r="L63" s="28">
        <v>3178</v>
      </c>
      <c r="M63" s="28">
        <v>3070.1</v>
      </c>
      <c r="N63" s="28">
        <v>2928.3</v>
      </c>
      <c r="O63" s="28">
        <v>2928.3</v>
      </c>
      <c r="P63" s="28">
        <v>4349.2</v>
      </c>
      <c r="Q63" s="28">
        <v>4349.2</v>
      </c>
      <c r="R63" s="118">
        <f>(ULB_Data[[#This Row],[Total score (obtained) SS2020]]-ULB_Data[[#This Row],[NA 2020]])/ULB_Data[[#This Row],[NA 2020]]</f>
        <v>0.79222673893405593</v>
      </c>
      <c r="S63" s="118">
        <f>(ULB_Data[[#This Row],[Total score (obtained) SS2021]]-ULB_Data[[#This Row],[NA 2021]])/ULB_Data[[#This Row],[NA 2021]]</f>
        <v>0.46403957528957518</v>
      </c>
      <c r="T63" s="118">
        <f>(ULB_Data[[#This Row],[Total score (obtained) SS2022]]-ULB_Data[[#This Row],[NA 2022]])/ULB_Data[[#This Row],[NA 2022]]</f>
        <v>0.46403957528957518</v>
      </c>
      <c r="U63" s="118">
        <f>(ULB_Data[[#This Row],[Total score (obtained) SS2020]]-ULB_Data[[#This Row],[SA 2020]])/ULB_Data[[#This Row],[SA 2020]]</f>
        <v>0.19338045112781949</v>
      </c>
      <c r="V63" s="118">
        <f>(ULB_Data[[#This Row],[Total score (obtained) SS2021]]-ULB_Data[[#This Row],[SA 2021]])/ULB_Data[[#This Row],[SA 2021]]</f>
        <v>-4.5471994965387105E-2</v>
      </c>
      <c r="W63" s="118">
        <f>(ULB_Data[[#This Row],[Total score (obtained) SS2022]]-ULB_Data[[#This Row],[SA 2022]])/ULB_Data[[#This Row],[SA 2022]]</f>
        <v>-4.5471994965387105E-2</v>
      </c>
      <c r="X63" s="118">
        <f>(ULB_Data[[#This Row],[Total score (obtained) SS2020]]-ULB_Data[[#This Row],[SA Cat 2020]])/ULB_Data[[#This Row],[SA Cat 2020]]</f>
        <v>0.29246278622846156</v>
      </c>
      <c r="Y63" s="118">
        <f>(ULB_Data[[#This Row],[Total score (obtained) SS2021]]-ULB_Data[[#This Row],[SA Cat 2021]])/ULB_Data[[#This Row],[SA Cat 2021]]</f>
        <v>3.5921865929037185E-2</v>
      </c>
      <c r="Z63" s="118">
        <f>(ULB_Data[[#This Row],[Total score (obtained) SS2022]]-ULB_Data[[#This Row],[SA Cat 2022]])/ULB_Data[[#This Row],[SA Cat 2022]]</f>
        <v>3.5921865929037185E-2</v>
      </c>
      <c r="AA63" s="118">
        <f>(ULB_Data[[#This Row],[Total score (obtained) SS2021]]-ULB_Data[[#This Row],[SA Cat t.10 2021]])/ULB_Data[[#This Row],[SA Cat t.10 2021]]</f>
        <v>-0.30251770440540793</v>
      </c>
      <c r="AB63" s="118">
        <f>(ULB_Data[[#This Row],[Total score (obtained) SS2022]]-ULB_Data[[#This Row],[SA Cat t.10 2022]])/ULB_Data[[#This Row],[SA Cat t.10 2022]]</f>
        <v>-0.30251770440540793</v>
      </c>
      <c r="AC63" s="122">
        <v>306.24</v>
      </c>
      <c r="AD63" s="122">
        <v>913.6</v>
      </c>
      <c r="AE63" s="122">
        <v>915</v>
      </c>
      <c r="AF63" s="122">
        <v>706.64</v>
      </c>
      <c r="AG63" s="122">
        <v>1509.3</v>
      </c>
      <c r="AH63" s="122">
        <v>1509.3</v>
      </c>
      <c r="AI63" s="122">
        <v>593.21</v>
      </c>
      <c r="AJ63" s="122">
        <v>1412.08</v>
      </c>
      <c r="AK63" s="122">
        <v>1412.08</v>
      </c>
      <c r="AL63" s="122">
        <v>1984.11</v>
      </c>
      <c r="AM63" s="122">
        <v>1984.11</v>
      </c>
      <c r="AN63" s="118">
        <f>(ULB_Data[[#This Row],[SLP- obtained SS2020]]-ULB_Data[[#This Row],[SLP NA 2020]])/ULB_Data[[#This Row],[SLP NA 2020]]</f>
        <v>2.1400208986415881</v>
      </c>
      <c r="AO63" s="118">
        <f>(ULB_Data[[#This Row],[SLP- obtained SS2021]]-ULB_Data[[#This Row],[SLP NA 2021]])/ULB_Data[[#This Row],[SLP NA 2021]]</f>
        <v>0.56908931698774079</v>
      </c>
      <c r="AP63" s="118">
        <f>(ULB_Data[[#This Row],[SLP- obtained SS2022]]-ULB_Data[[#This Row],[SLP NA 2022]])/ULB_Data[[#This Row],[SLP NA 2022]]</f>
        <v>0.56668852459016394</v>
      </c>
      <c r="AQ63" s="118">
        <f>(ULB_Data[[#This Row],[SLP- obtained SS2020]]-ULB_Data[[#This Row],[SLP SA 2020]])/ULB_Data[[#This Row],[SLP SA 2020]]</f>
        <v>0.36080606815351529</v>
      </c>
      <c r="AR63" s="118">
        <f>(ULB_Data[[#This Row],[SLP- obtained SS2021]]-ULB_Data[[#This Row],[SLP SA 2021]])/ULB_Data[[#This Row],[SLP SA 2021]]</f>
        <v>-5.0208706022659491E-2</v>
      </c>
      <c r="AS63" s="118">
        <f>(ULB_Data[[#This Row],[SLP- obtained SS2022]]-ULB_Data[[#This Row],[SLP SA 2022]])/ULB_Data[[#This Row],[SLP SA 2022]]</f>
        <v>-5.0208706022659491E-2</v>
      </c>
      <c r="AT63" s="118">
        <f>(ULB_Data[[#This Row],[SLP- obtained SS2020]]-ULB_Data[[#This Row],[SLP SA cat 2020]])/ULB_Data[[#This Row],[SLP SA cat 2020]]</f>
        <v>0.62101110905075763</v>
      </c>
      <c r="AU63" s="118">
        <f>(ULB_Data[[#This Row],[SLP- obtained SS2021]]-ULB_Data[[#This Row],[SLP SA cat 2021]])/ULB_Data[[#This Row],[SLP SA cat 2021]]</f>
        <v>1.518327573508587E-2</v>
      </c>
      <c r="AV63" s="118">
        <f>(ULB_Data[[#This Row],[SLP- obtained SS2022]]-ULB_Data[[#This Row],[SLP SA cat 2022]])/ULB_Data[[#This Row],[SLP SA cat 2022]]</f>
        <v>1.518327573508587E-2</v>
      </c>
      <c r="AW63" s="118">
        <f>(ULB_Data[[#This Row],[SLP- obtained SS2021]]-ULB_Data[[#This Row],[SLP SA cat t.10 2021]])/ULB_Data[[#This Row],[SLP SA cat t.10 2021]]</f>
        <v>-0.27749973539773498</v>
      </c>
      <c r="AX63" s="118">
        <f>(ULB_Data[[#This Row],[SLP- obtained SS2022]]-ULB_Data[[#This Row],[SLP SA cat t.10 2022]])/ULB_Data[[#This Row],[SLP SA cat t.10 2022]]</f>
        <v>-0.27749973539773498</v>
      </c>
      <c r="AY63" s="122">
        <v>232.44</v>
      </c>
      <c r="AZ63" s="122">
        <v>298.10000000000002</v>
      </c>
      <c r="BA63" s="122">
        <v>295</v>
      </c>
      <c r="BB63" s="122">
        <v>421.09</v>
      </c>
      <c r="BC63" s="122">
        <v>522.70000000000005</v>
      </c>
      <c r="BD63" s="122">
        <v>525</v>
      </c>
      <c r="BE63" s="122">
        <v>365.77</v>
      </c>
      <c r="BF63" s="122">
        <v>453.88</v>
      </c>
      <c r="BG63" s="122">
        <v>453.88</v>
      </c>
      <c r="BH63" s="122">
        <v>1100</v>
      </c>
      <c r="BI63" s="122">
        <v>1100</v>
      </c>
      <c r="BJ63" s="118">
        <f>(ULB_Data[[#This Row],[Cert.- obtained SS2020]]-ULB_Data[[#This Row],[NA cert 2020]])/ULB_Data[[#This Row],[NA cert 2020]]</f>
        <v>1.1510927551196009</v>
      </c>
      <c r="BK63" s="118">
        <f>(ULB_Data[[#This Row],[Cert.- obtained SS2021]]-ULB_Data[[#This Row],[NA cert 2021]])/ULB_Data[[#This Row],[NA cert 2021]]</f>
        <v>0.67728950016772882</v>
      </c>
      <c r="BL63" s="118">
        <f>(ULB_Data[[#This Row],[Cert.- obtained SS2022]]-ULB_Data[[#This Row],[NA cert 2022]])/ULB_Data[[#This Row],[NA cert 2022]]</f>
        <v>0.69491525423728817</v>
      </c>
      <c r="BM63" s="118">
        <f>(ULB_Data[[#This Row],[Cert.- obtained SS2020]]-ULB_Data[[#This Row],[SA Cert 2020]])/ULB_Data[[#This Row],[SA Cert 2020]]</f>
        <v>0.187394618727588</v>
      </c>
      <c r="BN63" s="118">
        <f>(ULB_Data[[#This Row],[Cert.- obtained SS2021]]-ULB_Data[[#This Row],[SA cert 2021]])/ULB_Data[[#This Row],[SA cert 2021]]</f>
        <v>-4.3428352783623579E-2</v>
      </c>
      <c r="BO63" s="118">
        <f>(ULB_Data[[#This Row],[Cert.- obtained SS2022]]-ULB_Data[[#This Row],[SA cert 2022]])/ULB_Data[[#This Row],[SA cert 2022]]</f>
        <v>-4.7619047619047616E-2</v>
      </c>
      <c r="BP63" s="118">
        <f>(ULB_Data[[#This Row],[Cert.- obtained SS2020]]-ULB_Data[[#This Row],[SA cert cat 2020]])/ULB_Data[[#This Row],[SA cert cat 2020]]</f>
        <v>0.36697924925499636</v>
      </c>
      <c r="BQ63" s="118">
        <f>(ULB_Data[[#This Row],[Cert.- obtained SS2021]]-ULB_Data[[#This Row],[SA cert cat 2021]])/ULB_Data[[#This Row],[SA cert cat 2021]]</f>
        <v>0.10161276108222439</v>
      </c>
      <c r="BR63" s="118">
        <f>(ULB_Data[[#This Row],[Cert.- obtained SS2022]]-ULB_Data[[#This Row],[SA cert cat 2022]])/ULB_Data[[#This Row],[SA cert cat 2022]]</f>
        <v>0.10161276108222439</v>
      </c>
      <c r="BS63" s="118">
        <f>(ULB_Data[[#This Row],[Cert.- obtained SS2021]]-ULB_Data[[#This Row],[SA cert cat t.10 2021]])/ULB_Data[[#This Row],[SA cert cat t.10 2021]]</f>
        <v>-0.54545454545454541</v>
      </c>
      <c r="BT63" s="118">
        <f>(ULB_Data[[#This Row],[Cert.- obtained SS2022]]-ULB_Data[[#This Row],[SA cert cat t.10 2022]])/ULB_Data[[#This Row],[SA cert cat t.10 2022]]</f>
        <v>-0.54545454545454541</v>
      </c>
      <c r="BU63" s="122">
        <v>855.72</v>
      </c>
      <c r="BV63" s="122">
        <v>860.25</v>
      </c>
      <c r="BW63" s="122">
        <v>865</v>
      </c>
      <c r="BX63" s="122">
        <v>1100</v>
      </c>
      <c r="BY63" s="122">
        <v>1147.0899999999999</v>
      </c>
      <c r="BZ63" s="122">
        <v>1150</v>
      </c>
      <c r="CA63" s="122">
        <v>1056.55</v>
      </c>
      <c r="CB63" s="122">
        <v>1062.31</v>
      </c>
      <c r="CC63" s="122">
        <v>1062.31</v>
      </c>
      <c r="CD63" s="122">
        <v>1484.95</v>
      </c>
      <c r="CE63" s="122">
        <v>1484.95</v>
      </c>
      <c r="CF63" s="118">
        <f>(ULB_Data[[#This Row],[CP- obtained SS2020]]-ULB_Data[[#This Row],[NA CV 2020]])/ULB_Data[[#This Row],[NA CV 2020]]</f>
        <v>0.317802552236713</v>
      </c>
      <c r="CG63" s="118">
        <f>(ULB_Data[[#This Row],[CV- obtained SS2021]]-ULB_Data[[#This Row],[NA CV 2021]])/ULB_Data[[#This Row],[NA CV 2021]]</f>
        <v>0.27867480383609416</v>
      </c>
      <c r="CH63" s="118">
        <f>(ULB_Data[[#This Row],[CV- obtained SS2022]]-ULB_Data[[#This Row],[NA CV 2022]])/ULB_Data[[#This Row],[NA CV 2022]]</f>
        <v>0.27165317919075149</v>
      </c>
      <c r="CI63" s="118">
        <f>(ULB_Data[[#This Row],[CP- obtained SS2020]]-ULB_Data[[#This Row],[SA CV 2020]])/ULB_Data[[#This Row],[SA CV 2020]]</f>
        <v>2.515454545454552E-2</v>
      </c>
      <c r="CJ63" s="118">
        <f>(ULB_Data[[#This Row],[CV- obtained SS2021]]-ULB_Data[[#This Row],[SA CV 2021]])/ULB_Data[[#This Row],[SA CV 2021]]</f>
        <v>-4.106914017208755E-2</v>
      </c>
      <c r="CK63" s="118">
        <f>(ULB_Data[[#This Row],[CV- obtained SS2022]]-ULB_Data[[#This Row],[SA CV 2022]])/ULB_Data[[#This Row],[SA CV 2022]]</f>
        <v>-4.3495652173913026E-2</v>
      </c>
      <c r="CL63" s="118">
        <f>(ULB_Data[[#This Row],[CP- obtained SS2020]]-ULB_Data[[#This Row],[SA CV  cat 2020]])/ULB_Data[[#This Row],[SA CV  cat 2020]]</f>
        <v>6.7313425772561761E-2</v>
      </c>
      <c r="CM63" s="118">
        <f>(ULB_Data[[#This Row],[CV- obtained SS2021]]-ULB_Data[[#This Row],[SA CV cat 2021]])/ULB_Data[[#This Row],[SA CV cat 2021]]</f>
        <v>3.5460458811458116E-2</v>
      </c>
      <c r="CN63" s="118">
        <f>(ULB_Data[[#This Row],[CV- obtained SS2022]]-ULB_Data[[#This Row],[SA CV cat 2022]])/ULB_Data[[#This Row],[SA CV cat 2022]]</f>
        <v>3.5460458811458116E-2</v>
      </c>
      <c r="CO63" s="118">
        <f>(ULB_Data[[#This Row],[CV- obtained SS2021]]-ULB_Data[[#This Row],[SA CV cat t.10 2021]])/ULB_Data[[#This Row],[SA CV cat t.10 2021]]</f>
        <v>-0.25924778612074484</v>
      </c>
      <c r="CP63" s="118">
        <f>(ULB_Data[[#This Row],[CV- obtained SS2022]]-ULB_Data[[#This Row],[SA CV cat t.10 2022]])/ULB_Data[[#This Row],[SA CV cat t.10 2022]]</f>
        <v>-0.25924778612074484</v>
      </c>
      <c r="CQ63" s="60">
        <v>25</v>
      </c>
      <c r="CR63" s="60">
        <v>19</v>
      </c>
      <c r="CS63" s="27">
        <v>144</v>
      </c>
      <c r="CT63" s="27">
        <v>78</v>
      </c>
      <c r="CU63" s="27">
        <v>144</v>
      </c>
      <c r="CV63" s="27">
        <v>78</v>
      </c>
      <c r="CW63" s="28" t="s">
        <v>414</v>
      </c>
      <c r="CX63" s="27" t="s">
        <v>414</v>
      </c>
      <c r="CY63" s="27" t="s">
        <v>414</v>
      </c>
      <c r="CZ63" s="28" t="s">
        <v>408</v>
      </c>
      <c r="DA63" s="27" t="s">
        <v>408</v>
      </c>
      <c r="DB63" s="27" t="s">
        <v>408</v>
      </c>
      <c r="DC63" s="22">
        <v>961.6</v>
      </c>
      <c r="DD63" s="22">
        <v>1500</v>
      </c>
      <c r="DE63" s="66">
        <v>64.11</v>
      </c>
      <c r="DF63" s="22">
        <v>500</v>
      </c>
      <c r="DG63" s="22">
        <v>1500</v>
      </c>
      <c r="DH63" s="66">
        <v>33.33</v>
      </c>
      <c r="DI63" s="22">
        <v>1378.72</v>
      </c>
      <c r="DJ63" s="22">
        <v>1500</v>
      </c>
      <c r="DK63" s="66">
        <v>91.91</v>
      </c>
      <c r="DL63" s="22">
        <v>1127.67</v>
      </c>
      <c r="DM63" s="22">
        <v>1500</v>
      </c>
      <c r="DN63" s="66">
        <v>75.180000000000007</v>
      </c>
      <c r="DO63" s="22">
        <v>3967.99</v>
      </c>
      <c r="DP63" s="22">
        <v>6000</v>
      </c>
      <c r="DQ63" s="66">
        <v>66.13</v>
      </c>
      <c r="DR63" s="67">
        <v>1433.52</v>
      </c>
      <c r="DS63" s="67">
        <v>2400</v>
      </c>
      <c r="DT63" s="159">
        <f>ULB_Data[[#This Row],[SLP- obtained SS2021]]/ULB_Data[[#This Row],[SLP-max. marks SS2021]]</f>
        <v>0.59729999999999994</v>
      </c>
      <c r="DU63" s="159">
        <f>ULB_Data[[#This Row],[SLP- obtained SS2021]]/ULB_Data[[#This Row],[Total score (obtained) SS2021]]</f>
        <v>0.4725646038061771</v>
      </c>
      <c r="DV63" s="67">
        <v>1433.52</v>
      </c>
      <c r="DW63" s="66">
        <v>2400</v>
      </c>
      <c r="DX63" s="159">
        <f>ULB_Data[[#This Row],[SLP- obtained SS2022]]/ULB_Data[[#This Row],[SLP-max. marks SS2022]]</f>
        <v>0.59729999999999994</v>
      </c>
      <c r="DY63" s="159">
        <f>ULB_Data[[#This Row],[SLP- obtained SS2022]]/ULB_Data[[#This Row],[Total score (obtained) SS2022]]</f>
        <v>0.4725646038061771</v>
      </c>
      <c r="DZ63" s="67">
        <v>1099.98</v>
      </c>
      <c r="EA63" s="67">
        <v>1800</v>
      </c>
      <c r="EB63" s="159">
        <f>ULB_Data[[#This Row],[CV- obtained SS2021]]/ULB_Data[[#This Row],[CV-max. marks SS2021]]</f>
        <v>0.61109999999999998</v>
      </c>
      <c r="EC63" s="159">
        <f>ULB_Data[[#This Row],[CV- obtained SS2021]]/ULB_Data[[#This Row],[Total score (obtained) SS2021]]</f>
        <v>0.36261204091656807</v>
      </c>
      <c r="ED63" s="67">
        <v>1099.98</v>
      </c>
      <c r="EE63" s="66">
        <v>1800</v>
      </c>
      <c r="EF63" s="159">
        <f>ULB_Data[[#This Row],[CV- obtained SS2022]]/ULB_Data[[#This Row],[CV-max. marks SS2022]]</f>
        <v>0.61109999999999998</v>
      </c>
      <c r="EG63" s="159">
        <f>ULB_Data[[#This Row],[CV- obtained SS2022]]/ULB_Data[[#This Row],[Total score (obtained) SS2022]]</f>
        <v>0.36261204091656807</v>
      </c>
      <c r="EH63" s="67">
        <v>500</v>
      </c>
      <c r="EI63" s="67">
        <v>1800</v>
      </c>
      <c r="EJ63" s="159">
        <f>ULB_Data[[#This Row],[Cert.- obtained SS2021]]/ULB_Data[[#This Row],[Cert.-max. marks SS2021]]</f>
        <v>0.27777777777777779</v>
      </c>
      <c r="EK63" s="159">
        <f>ULB_Data[[#This Row],[Cert.- obtained SS2021]]/ULB_Data[[#This Row],[Total score (obtained) SS2021]]</f>
        <v>0.16482665181029113</v>
      </c>
      <c r="EL63" s="67">
        <v>500</v>
      </c>
      <c r="EM63" s="66">
        <v>1800</v>
      </c>
      <c r="EN63" s="159">
        <f>ULB_Data[[#This Row],[Cert.- obtained SS2022]]/ULB_Data[[#This Row],[Cert.-max. marks SS2022]]</f>
        <v>0.27777777777777779</v>
      </c>
      <c r="EO63" s="159">
        <f>ULB_Data[[#This Row],[Cert.- obtained SS2022]]/ULB_Data[[#This Row],[Total score (obtained) SS2022]]</f>
        <v>0.16482665181029113</v>
      </c>
      <c r="EP63" s="68">
        <v>3033.49</v>
      </c>
      <c r="EQ63" s="26">
        <v>6000</v>
      </c>
      <c r="ER63" s="66">
        <v>50.56</v>
      </c>
      <c r="ES63" s="68">
        <v>3033.49</v>
      </c>
      <c r="ET63" s="66">
        <v>6000</v>
      </c>
      <c r="EU63" s="128">
        <f>(ULB_Data[[#This Row],[Total score (obtained) SS2022]]/ULB_Data[[#This Row],[Total score (max) SS2022]])*100</f>
        <v>50.558166666666658</v>
      </c>
      <c r="EV63" s="26">
        <v>1461.6</v>
      </c>
      <c r="EW63" s="26">
        <v>3000</v>
      </c>
      <c r="EX63" s="66">
        <v>48.72</v>
      </c>
      <c r="EY63" s="26">
        <v>1933.52</v>
      </c>
      <c r="EZ63" s="26">
        <v>4200</v>
      </c>
      <c r="FA63" s="100">
        <v>46.04</v>
      </c>
      <c r="FB63" s="26">
        <v>1933.52</v>
      </c>
      <c r="FC63" s="138">
        <v>4200</v>
      </c>
      <c r="FD63" s="140">
        <f>(ULB_Data[[#This Row],[SLP + Cert. (obtained) SS2022]]/ULB_Data[[#This Row],[SLP + Cert. (max.) SS2022]])*100</f>
        <v>46.036190476190477</v>
      </c>
    </row>
    <row r="64" spans="1:160" ht="15.75" thickBot="1">
      <c r="A64" s="104">
        <v>63</v>
      </c>
      <c r="B64" s="69" t="s">
        <v>96</v>
      </c>
      <c r="C64" s="65" t="s">
        <v>304</v>
      </c>
      <c r="D64" s="65" t="s">
        <v>304</v>
      </c>
      <c r="E64" s="26">
        <v>41536</v>
      </c>
      <c r="F64" s="28" t="s">
        <v>412</v>
      </c>
      <c r="G64" s="28">
        <v>2214</v>
      </c>
      <c r="H64" s="28">
        <v>2072</v>
      </c>
      <c r="I64" s="28">
        <v>2072</v>
      </c>
      <c r="J64" s="28">
        <v>3325</v>
      </c>
      <c r="K64" s="28">
        <v>3178</v>
      </c>
      <c r="L64" s="28">
        <v>3178</v>
      </c>
      <c r="M64" s="28">
        <v>3400</v>
      </c>
      <c r="N64" s="28">
        <v>3298.6</v>
      </c>
      <c r="O64" s="28">
        <v>3298.6</v>
      </c>
      <c r="P64" s="28">
        <v>4601.3999999999996</v>
      </c>
      <c r="Q64" s="28">
        <v>4601.3999999999996</v>
      </c>
      <c r="R64" s="118">
        <f>(ULB_Data[[#This Row],[Total score (obtained) SS2020]]-ULB_Data[[#This Row],[NA 2020]])/ULB_Data[[#This Row],[NA 2020]]</f>
        <v>0.88238482384823869</v>
      </c>
      <c r="S64" s="118">
        <f>(ULB_Data[[#This Row],[Total score (obtained) SS2021]]-ULB_Data[[#This Row],[NA 2021]])/ULB_Data[[#This Row],[NA 2021]]</f>
        <v>0.84046814671814662</v>
      </c>
      <c r="T64" s="118">
        <f>(ULB_Data[[#This Row],[Total score (obtained) SS2022]]-ULB_Data[[#This Row],[NA 2022]])/ULB_Data[[#This Row],[NA 2022]]</f>
        <v>0.84046814671814662</v>
      </c>
      <c r="U64" s="118">
        <f>(ULB_Data[[#This Row],[Total score (obtained) SS2020]]-ULB_Data[[#This Row],[SA 2020]])/ULB_Data[[#This Row],[SA 2020]]</f>
        <v>0.25341353383458659</v>
      </c>
      <c r="V64" s="118">
        <f>(ULB_Data[[#This Row],[Total score (obtained) SS2021]]-ULB_Data[[#This Row],[SA 2021]])/ULB_Data[[#This Row],[SA 2021]]</f>
        <v>0.19995280050346123</v>
      </c>
      <c r="W64" s="118">
        <f>(ULB_Data[[#This Row],[Total score (obtained) SS2022]]-ULB_Data[[#This Row],[SA 2022]])/ULB_Data[[#This Row],[SA 2022]]</f>
        <v>0.19995280050346123</v>
      </c>
      <c r="X64" s="118">
        <f>(ULB_Data[[#This Row],[Total score (obtained) SS2020]]-ULB_Data[[#This Row],[SA Cat 2020]])/ULB_Data[[#This Row],[SA Cat 2020]]</f>
        <v>0.22576470588235306</v>
      </c>
      <c r="Y64" s="118">
        <f>(ULB_Data[[#This Row],[Total score (obtained) SS2021]]-ULB_Data[[#This Row],[SA Cat 2021]])/ULB_Data[[#This Row],[SA Cat 2021]]</f>
        <v>0.15608136785302854</v>
      </c>
      <c r="Z64" s="118">
        <f>(ULB_Data[[#This Row],[Total score (obtained) SS2022]]-ULB_Data[[#This Row],[SA Cat 2022]])/ULB_Data[[#This Row],[SA Cat 2022]]</f>
        <v>0.15608136785302854</v>
      </c>
      <c r="AA64" s="118">
        <f>(ULB_Data[[#This Row],[Total score (obtained) SS2021]]-ULB_Data[[#This Row],[SA Cat t.10 2021]])/ULB_Data[[#This Row],[SA Cat t.10 2021]]</f>
        <v>-0.17124136132481416</v>
      </c>
      <c r="AB64" s="118">
        <f>(ULB_Data[[#This Row],[Total score (obtained) SS2022]]-ULB_Data[[#This Row],[SA Cat t.10 2022]])/ULB_Data[[#This Row],[SA Cat t.10 2022]]</f>
        <v>-0.17124136132481416</v>
      </c>
      <c r="AC64" s="122">
        <v>306.24</v>
      </c>
      <c r="AD64" s="122">
        <v>913.6</v>
      </c>
      <c r="AE64" s="122">
        <v>915</v>
      </c>
      <c r="AF64" s="122">
        <v>706.64</v>
      </c>
      <c r="AG64" s="122">
        <v>1509.3</v>
      </c>
      <c r="AH64" s="122">
        <v>1509.3</v>
      </c>
      <c r="AI64" s="122">
        <v>737.03</v>
      </c>
      <c r="AJ64" s="122">
        <v>1543.8</v>
      </c>
      <c r="AK64" s="122">
        <v>1543.8</v>
      </c>
      <c r="AL64" s="122">
        <v>2033.9</v>
      </c>
      <c r="AM64" s="122">
        <v>2033.9</v>
      </c>
      <c r="AN64" s="118">
        <f>(ULB_Data[[#This Row],[SLP- obtained SS2020]]-ULB_Data[[#This Row],[SLP NA 2020]])/ULB_Data[[#This Row],[SLP NA 2020]]</f>
        <v>2.79878526645768</v>
      </c>
      <c r="AO64" s="118">
        <f>(ULB_Data[[#This Row],[SLP- obtained SS2021]]-ULB_Data[[#This Row],[SLP NA 2021]])/ULB_Data[[#This Row],[SLP NA 2021]]</f>
        <v>1.0236865148861645</v>
      </c>
      <c r="AP64" s="118">
        <f>(ULB_Data[[#This Row],[SLP- obtained SS2022]]-ULB_Data[[#This Row],[SLP NA 2022]])/ULB_Data[[#This Row],[SLP NA 2022]]</f>
        <v>1.0205901639344261</v>
      </c>
      <c r="AQ64" s="118">
        <f>(ULB_Data[[#This Row],[SLP- obtained SS2020]]-ULB_Data[[#This Row],[SLP SA 2020]])/ULB_Data[[#This Row],[SLP SA 2020]]</f>
        <v>0.64629797350843421</v>
      </c>
      <c r="AR64" s="118">
        <f>(ULB_Data[[#This Row],[SLP- obtained SS2021]]-ULB_Data[[#This Row],[SLP SA 2021]])/ULB_Data[[#This Row],[SLP SA 2021]]</f>
        <v>0.22496521566289007</v>
      </c>
      <c r="AS64" s="118">
        <f>(ULB_Data[[#This Row],[SLP- obtained SS2022]]-ULB_Data[[#This Row],[SLP SA 2022]])/ULB_Data[[#This Row],[SLP SA 2022]]</f>
        <v>0.22496521566289007</v>
      </c>
      <c r="AT64" s="118">
        <f>(ULB_Data[[#This Row],[SLP- obtained SS2020]]-ULB_Data[[#This Row],[SLP SA cat 2020]])/ULB_Data[[#This Row],[SLP SA cat 2020]]</f>
        <v>0.57841607532936234</v>
      </c>
      <c r="AU64" s="118">
        <f>(ULB_Data[[#This Row],[SLP- obtained SS2021]]-ULB_Data[[#This Row],[SLP SA cat 2021]])/ULB_Data[[#This Row],[SLP SA cat 2021]]</f>
        <v>0.19759036144578312</v>
      </c>
      <c r="AV64" s="118">
        <f>(ULB_Data[[#This Row],[SLP- obtained SS2022]]-ULB_Data[[#This Row],[SLP SA cat 2022]])/ULB_Data[[#This Row],[SLP SA cat 2022]]</f>
        <v>0.19759036144578312</v>
      </c>
      <c r="AW64" s="118">
        <f>(ULB_Data[[#This Row],[SLP- obtained SS2021]]-ULB_Data[[#This Row],[SLP SA cat t.10 2021]])/ULB_Data[[#This Row],[SLP SA cat t.10 2021]]</f>
        <v>-9.0987757510202161E-2</v>
      </c>
      <c r="AX64" s="118">
        <f>(ULB_Data[[#This Row],[SLP- obtained SS2022]]-ULB_Data[[#This Row],[SLP SA cat t.10 2022]])/ULB_Data[[#This Row],[SLP SA cat t.10 2022]]</f>
        <v>-9.0987757510202161E-2</v>
      </c>
      <c r="AY64" s="122">
        <v>232.44</v>
      </c>
      <c r="AZ64" s="122">
        <v>298.10000000000002</v>
      </c>
      <c r="BA64" s="122">
        <v>295</v>
      </c>
      <c r="BB64" s="122">
        <v>421.09</v>
      </c>
      <c r="BC64" s="122">
        <v>522.70000000000005</v>
      </c>
      <c r="BD64" s="122">
        <v>525</v>
      </c>
      <c r="BE64" s="122">
        <v>433.64</v>
      </c>
      <c r="BF64" s="122">
        <v>570</v>
      </c>
      <c r="BG64" s="122">
        <v>570</v>
      </c>
      <c r="BH64" s="122">
        <v>1100</v>
      </c>
      <c r="BI64" s="122">
        <v>1100</v>
      </c>
      <c r="BJ64" s="118">
        <f>(ULB_Data[[#This Row],[Cert.- obtained SS2020]]-ULB_Data[[#This Row],[NA cert 2020]])/ULB_Data[[#This Row],[NA cert 2020]]</f>
        <v>1.1510927551196009</v>
      </c>
      <c r="BK64" s="118">
        <f>(ULB_Data[[#This Row],[Cert.- obtained SS2021]]-ULB_Data[[#This Row],[NA cert 2021]])/ULB_Data[[#This Row],[NA cert 2021]]</f>
        <v>1.3482053002348204</v>
      </c>
      <c r="BL64" s="118">
        <f>(ULB_Data[[#This Row],[Cert.- obtained SS2022]]-ULB_Data[[#This Row],[NA cert 2022]])/ULB_Data[[#This Row],[NA cert 2022]]</f>
        <v>1.3728813559322033</v>
      </c>
      <c r="BM64" s="118">
        <f>(ULB_Data[[#This Row],[Cert.- obtained SS2020]]-ULB_Data[[#This Row],[SA Cert 2020]])/ULB_Data[[#This Row],[SA Cert 2020]]</f>
        <v>0.187394618727588</v>
      </c>
      <c r="BN64" s="118">
        <f>(ULB_Data[[#This Row],[Cert.- obtained SS2021]]-ULB_Data[[#This Row],[SA cert 2021]])/ULB_Data[[#This Row],[SA cert 2021]]</f>
        <v>0.33920030610292701</v>
      </c>
      <c r="BO64" s="118">
        <f>(ULB_Data[[#This Row],[Cert.- obtained SS2022]]-ULB_Data[[#This Row],[SA cert 2022]])/ULB_Data[[#This Row],[SA cert 2022]]</f>
        <v>0.33333333333333331</v>
      </c>
      <c r="BP64" s="118">
        <f>(ULB_Data[[#This Row],[Cert.- obtained SS2020]]-ULB_Data[[#This Row],[SA cert cat 2020]])/ULB_Data[[#This Row],[SA cert cat 2020]]</f>
        <v>0.15303016326907115</v>
      </c>
      <c r="BQ64" s="118">
        <f>(ULB_Data[[#This Row],[Cert.- obtained SS2021]]-ULB_Data[[#This Row],[SA cert cat 2021]])/ULB_Data[[#This Row],[SA cert cat 2021]]</f>
        <v>0.22807017543859648</v>
      </c>
      <c r="BR64" s="118">
        <f>(ULB_Data[[#This Row],[Cert.- obtained SS2022]]-ULB_Data[[#This Row],[SA cert cat 2022]])/ULB_Data[[#This Row],[SA cert cat 2022]]</f>
        <v>0.22807017543859648</v>
      </c>
      <c r="BS64" s="118">
        <f>(ULB_Data[[#This Row],[Cert.- obtained SS2021]]-ULB_Data[[#This Row],[SA cert cat t.10 2021]])/ULB_Data[[#This Row],[SA cert cat t.10 2021]]</f>
        <v>-0.36363636363636365</v>
      </c>
      <c r="BT64" s="118">
        <f>(ULB_Data[[#This Row],[Cert.- obtained SS2022]]-ULB_Data[[#This Row],[SA cert cat t.10 2022]])/ULB_Data[[#This Row],[SA cert cat t.10 2022]]</f>
        <v>-0.36363636363636365</v>
      </c>
      <c r="BU64" s="122">
        <v>855.72</v>
      </c>
      <c r="BV64" s="122">
        <v>860.25</v>
      </c>
      <c r="BW64" s="122">
        <v>865</v>
      </c>
      <c r="BX64" s="122">
        <v>1100</v>
      </c>
      <c r="BY64" s="122">
        <v>1147.0899999999999</v>
      </c>
      <c r="BZ64" s="122">
        <v>1150</v>
      </c>
      <c r="CA64" s="122">
        <v>1114.93</v>
      </c>
      <c r="CB64" s="122">
        <v>1184.79</v>
      </c>
      <c r="CC64" s="122">
        <v>1184.79</v>
      </c>
      <c r="CD64" s="122">
        <v>1531.86</v>
      </c>
      <c r="CE64" s="122">
        <v>1531.86</v>
      </c>
      <c r="CF64" s="118">
        <f>(ULB_Data[[#This Row],[CP- obtained SS2020]]-ULB_Data[[#This Row],[NA CV 2020]])/ULB_Data[[#This Row],[NA CV 2020]]</f>
        <v>0.4454143878838871</v>
      </c>
      <c r="CG64" s="118">
        <f>(ULB_Data[[#This Row],[CV- obtained SS2021]]-ULB_Data[[#This Row],[NA CV 2021]])/ULB_Data[[#This Row],[NA CV 2021]]</f>
        <v>0.4700494042429525</v>
      </c>
      <c r="CH64" s="118">
        <f>(ULB_Data[[#This Row],[CV- obtained SS2022]]-ULB_Data[[#This Row],[NA CV 2022]])/ULB_Data[[#This Row],[NA CV 2022]]</f>
        <v>0.46197687861271663</v>
      </c>
      <c r="CI64" s="118">
        <f>(ULB_Data[[#This Row],[CP- obtained SS2020]]-ULB_Data[[#This Row],[SA CV 2020]])/ULB_Data[[#This Row],[SA CV 2020]]</f>
        <v>0.12442727272727262</v>
      </c>
      <c r="CJ64" s="118">
        <f>(ULB_Data[[#This Row],[CV- obtained SS2021]]-ULB_Data[[#This Row],[SA CV 2021]])/ULB_Data[[#This Row],[SA CV 2021]]</f>
        <v>0.10245054877995623</v>
      </c>
      <c r="CK64" s="118">
        <f>(ULB_Data[[#This Row],[CV- obtained SS2022]]-ULB_Data[[#This Row],[SA CV 2022]])/ULB_Data[[#This Row],[SA CV 2022]]</f>
        <v>9.9660869565217303E-2</v>
      </c>
      <c r="CL64" s="118">
        <f>(ULB_Data[[#This Row],[CP- obtained SS2020]]-ULB_Data[[#This Row],[SA CV  cat 2020]])/ULB_Data[[#This Row],[SA CV  cat 2020]]</f>
        <v>0.1093700949835414</v>
      </c>
      <c r="CM64" s="118">
        <f>(ULB_Data[[#This Row],[CV- obtained SS2021]]-ULB_Data[[#This Row],[SA CV cat 2021]])/ULB_Data[[#This Row],[SA CV cat 2021]]</f>
        <v>6.7370588880729873E-2</v>
      </c>
      <c r="CN64" s="118">
        <f>(ULB_Data[[#This Row],[CV- obtained SS2022]]-ULB_Data[[#This Row],[SA CV cat 2022]])/ULB_Data[[#This Row],[SA CV cat 2022]]</f>
        <v>6.7370588880729873E-2</v>
      </c>
      <c r="CO64" s="118">
        <f>(ULB_Data[[#This Row],[CV- obtained SS2021]]-ULB_Data[[#This Row],[SA CV cat t.10 2021]])/ULB_Data[[#This Row],[SA CV cat t.10 2021]]</f>
        <v>-0.17446111263431385</v>
      </c>
      <c r="CP64" s="118">
        <f>(ULB_Data[[#This Row],[CV- obtained SS2022]]-ULB_Data[[#This Row],[SA CV cat t.10 2022]])/ULB_Data[[#This Row],[SA CV cat t.10 2022]]</f>
        <v>-0.17446111263431385</v>
      </c>
      <c r="CQ64" s="60">
        <v>24</v>
      </c>
      <c r="CR64" s="60">
        <v>23</v>
      </c>
      <c r="CS64" s="28">
        <v>33</v>
      </c>
      <c r="CT64" s="27">
        <v>32</v>
      </c>
      <c r="CU64" s="28">
        <v>33</v>
      </c>
      <c r="CV64" s="27">
        <v>32</v>
      </c>
      <c r="CW64" s="28" t="s">
        <v>406</v>
      </c>
      <c r="CX64" s="28" t="s">
        <v>406</v>
      </c>
      <c r="CY64" s="28" t="s">
        <v>406</v>
      </c>
      <c r="CZ64" s="28" t="s">
        <v>405</v>
      </c>
      <c r="DA64" s="28" t="s">
        <v>408</v>
      </c>
      <c r="DB64" s="28" t="s">
        <v>408</v>
      </c>
      <c r="DC64" s="22">
        <v>1163.3399999999999</v>
      </c>
      <c r="DD64" s="22">
        <v>1500</v>
      </c>
      <c r="DE64" s="66">
        <v>77.56</v>
      </c>
      <c r="DF64" s="22">
        <v>500</v>
      </c>
      <c r="DG64" s="22">
        <v>1500</v>
      </c>
      <c r="DH64" s="66">
        <v>33.33</v>
      </c>
      <c r="DI64" s="22">
        <v>1267.3900000000001</v>
      </c>
      <c r="DJ64" s="22">
        <v>1500</v>
      </c>
      <c r="DK64" s="66">
        <v>84.49</v>
      </c>
      <c r="DL64" s="22">
        <v>1236.8699999999999</v>
      </c>
      <c r="DM64" s="22">
        <v>1500</v>
      </c>
      <c r="DN64" s="66">
        <v>82.46</v>
      </c>
      <c r="DO64" s="22">
        <v>4167.6000000000004</v>
      </c>
      <c r="DP64" s="22">
        <v>6000</v>
      </c>
      <c r="DQ64" s="66">
        <v>69.459999999999994</v>
      </c>
      <c r="DR64" s="67">
        <v>1848.84</v>
      </c>
      <c r="DS64" s="67">
        <v>2400</v>
      </c>
      <c r="DT64" s="159">
        <f>ULB_Data[[#This Row],[SLP- obtained SS2021]]/ULB_Data[[#This Row],[SLP-max. marks SS2021]]</f>
        <v>0.77034999999999998</v>
      </c>
      <c r="DU64" s="159">
        <f>ULB_Data[[#This Row],[SLP- obtained SS2021]]/ULB_Data[[#This Row],[Total score (obtained) SS2021]]</f>
        <v>0.48482083153050387</v>
      </c>
      <c r="DV64" s="67">
        <v>1848.84</v>
      </c>
      <c r="DW64" s="66">
        <v>2400</v>
      </c>
      <c r="DX64" s="159">
        <f>ULB_Data[[#This Row],[SLP- obtained SS2022]]/ULB_Data[[#This Row],[SLP-max. marks SS2022]]</f>
        <v>0.77034999999999998</v>
      </c>
      <c r="DY64" s="159">
        <f>ULB_Data[[#This Row],[SLP- obtained SS2022]]/ULB_Data[[#This Row],[Total score (obtained) SS2022]]</f>
        <v>0.48482083153050387</v>
      </c>
      <c r="DZ64" s="67">
        <v>1264.6099999999999</v>
      </c>
      <c r="EA64" s="67">
        <v>1800</v>
      </c>
      <c r="EB64" s="159">
        <f>ULB_Data[[#This Row],[CV- obtained SS2021]]/ULB_Data[[#This Row],[CV-max. marks SS2021]]</f>
        <v>0.70256111111111108</v>
      </c>
      <c r="EC64" s="159">
        <f>ULB_Data[[#This Row],[CV- obtained SS2021]]/ULB_Data[[#This Row],[Total score (obtained) SS2021]]</f>
        <v>0.33161835083716845</v>
      </c>
      <c r="ED64" s="67">
        <v>1264.6099999999999</v>
      </c>
      <c r="EE64" s="66">
        <v>1800</v>
      </c>
      <c r="EF64" s="159">
        <f>ULB_Data[[#This Row],[CV- obtained SS2022]]/ULB_Data[[#This Row],[CV-max. marks SS2022]]</f>
        <v>0.70256111111111108</v>
      </c>
      <c r="EG64" s="159">
        <f>ULB_Data[[#This Row],[CV- obtained SS2022]]/ULB_Data[[#This Row],[Total score (obtained) SS2022]]</f>
        <v>0.33161835083716845</v>
      </c>
      <c r="EH64" s="67">
        <v>700</v>
      </c>
      <c r="EI64" s="67">
        <v>1800</v>
      </c>
      <c r="EJ64" s="159">
        <f>ULB_Data[[#This Row],[Cert.- obtained SS2021]]/ULB_Data[[#This Row],[Cert.-max. marks SS2021]]</f>
        <v>0.3888888888888889</v>
      </c>
      <c r="EK64" s="159">
        <f>ULB_Data[[#This Row],[Cert.- obtained SS2021]]/ULB_Data[[#This Row],[Total score (obtained) SS2021]]</f>
        <v>0.18356081763232768</v>
      </c>
      <c r="EL64" s="67">
        <v>700</v>
      </c>
      <c r="EM64" s="66">
        <v>1800</v>
      </c>
      <c r="EN64" s="159">
        <f>ULB_Data[[#This Row],[Cert.- obtained SS2022]]/ULB_Data[[#This Row],[Cert.-max. marks SS2022]]</f>
        <v>0.3888888888888889</v>
      </c>
      <c r="EO64" s="159">
        <f>ULB_Data[[#This Row],[Cert.- obtained SS2022]]/ULB_Data[[#This Row],[Total score (obtained) SS2022]]</f>
        <v>0.18356081763232768</v>
      </c>
      <c r="EP64" s="68">
        <v>3813.45</v>
      </c>
      <c r="EQ64" s="26">
        <v>6000</v>
      </c>
      <c r="ER64" s="66">
        <v>63.56</v>
      </c>
      <c r="ES64" s="68">
        <v>3813.45</v>
      </c>
      <c r="ET64" s="66">
        <v>6000</v>
      </c>
      <c r="EU64" s="128">
        <f>(ULB_Data[[#This Row],[Total score (obtained) SS2022]]/ULB_Data[[#This Row],[Total score (max) SS2022]])*100</f>
        <v>63.557499999999997</v>
      </c>
      <c r="EV64" s="26">
        <v>1663.34</v>
      </c>
      <c r="EW64" s="26">
        <v>3000</v>
      </c>
      <c r="EX64" s="66">
        <v>55.44</v>
      </c>
      <c r="EY64" s="26">
        <v>2548.84</v>
      </c>
      <c r="EZ64" s="26">
        <v>4200</v>
      </c>
      <c r="FA64" s="100">
        <v>60.69</v>
      </c>
      <c r="FB64" s="26">
        <v>2548.84</v>
      </c>
      <c r="FC64" s="138">
        <v>4200</v>
      </c>
      <c r="FD64" s="140">
        <f>(ULB_Data[[#This Row],[SLP + Cert. (obtained) SS2022]]/ULB_Data[[#This Row],[SLP + Cert. (max.) SS2022]])*100</f>
        <v>60.686666666666667</v>
      </c>
    </row>
    <row r="65" spans="1:160" ht="15.75" thickBot="1">
      <c r="A65" s="104">
        <v>64</v>
      </c>
      <c r="B65" s="65" t="s">
        <v>265</v>
      </c>
      <c r="C65" s="65" t="s">
        <v>304</v>
      </c>
      <c r="D65" s="65" t="s">
        <v>304</v>
      </c>
      <c r="E65" s="26">
        <v>16665</v>
      </c>
      <c r="F65" s="28" t="s">
        <v>411</v>
      </c>
      <c r="G65" s="28">
        <v>2214</v>
      </c>
      <c r="H65" s="28">
        <v>2072</v>
      </c>
      <c r="I65" s="28">
        <v>2072</v>
      </c>
      <c r="J65" s="28">
        <v>3325</v>
      </c>
      <c r="K65" s="28">
        <v>3178</v>
      </c>
      <c r="L65" s="28">
        <v>3178</v>
      </c>
      <c r="M65" s="28">
        <v>3070.1</v>
      </c>
      <c r="N65" s="28">
        <v>2928.3</v>
      </c>
      <c r="O65" s="28">
        <v>2928.3</v>
      </c>
      <c r="P65" s="28">
        <v>4349.2</v>
      </c>
      <c r="Q65" s="28">
        <v>4349.2</v>
      </c>
      <c r="R65" s="118">
        <f>(ULB_Data[[#This Row],[Total score (obtained) SS2020]]-ULB_Data[[#This Row],[NA 2020]])/ULB_Data[[#This Row],[NA 2020]]</f>
        <v>0.49066847335140024</v>
      </c>
      <c r="S65" s="118">
        <f>(ULB_Data[[#This Row],[Total score (obtained) SS2021]]-ULB_Data[[#This Row],[NA 2021]])/ULB_Data[[#This Row],[NA 2021]]</f>
        <v>0.43645270270270264</v>
      </c>
      <c r="T65" s="118">
        <f>(ULB_Data[[#This Row],[Total score (obtained) SS2022]]-ULB_Data[[#This Row],[NA 2022]])/ULB_Data[[#This Row],[NA 2022]]</f>
        <v>0.43645270270270264</v>
      </c>
      <c r="U65" s="118">
        <f>(ULB_Data[[#This Row],[Total score (obtained) SS2020]]-ULB_Data[[#This Row],[SA 2020]])/ULB_Data[[#This Row],[SA 2020]]</f>
        <v>-7.416541353383415E-3</v>
      </c>
      <c r="V65" s="118">
        <f>(ULB_Data[[#This Row],[Total score (obtained) SS2021]]-ULB_Data[[#This Row],[SA 2021]])/ULB_Data[[#This Row],[SA 2021]]</f>
        <v>-6.3458149779735712E-2</v>
      </c>
      <c r="W65" s="118">
        <f>(ULB_Data[[#This Row],[Total score (obtained) SS2022]]-ULB_Data[[#This Row],[SA 2022]])/ULB_Data[[#This Row],[SA 2022]]</f>
        <v>-6.3458149779735712E-2</v>
      </c>
      <c r="X65" s="118">
        <f>(ULB_Data[[#This Row],[Total score (obtained) SS2020]]-ULB_Data[[#This Row],[SA Cat 2020]])/ULB_Data[[#This Row],[SA Cat 2020]]</f>
        <v>7.4994299859939495E-2</v>
      </c>
      <c r="Y65" s="118">
        <f>(ULB_Data[[#This Row],[Total score (obtained) SS2021]]-ULB_Data[[#This Row],[SA Cat 2021]])/ULB_Data[[#This Row],[SA Cat 2021]]</f>
        <v>1.6402007990984444E-2</v>
      </c>
      <c r="Z65" s="118">
        <f>(ULB_Data[[#This Row],[Total score (obtained) SS2022]]-ULB_Data[[#This Row],[SA Cat 2022]])/ULB_Data[[#This Row],[SA Cat 2022]]</f>
        <v>1.6402007990984444E-2</v>
      </c>
      <c r="AA65" s="118">
        <f>(ULB_Data[[#This Row],[Total score (obtained) SS2021]]-ULB_Data[[#This Row],[SA Cat t.10 2021]])/ULB_Data[[#This Row],[SA Cat t.10 2021]]</f>
        <v>-0.31566035132898002</v>
      </c>
      <c r="AB65" s="118">
        <f>(ULB_Data[[#This Row],[Total score (obtained) SS2022]]-ULB_Data[[#This Row],[SA Cat t.10 2022]])/ULB_Data[[#This Row],[SA Cat t.10 2022]]</f>
        <v>-0.31566035132898002</v>
      </c>
      <c r="AC65" s="122">
        <v>306.24</v>
      </c>
      <c r="AD65" s="122">
        <v>913.6</v>
      </c>
      <c r="AE65" s="122">
        <v>915</v>
      </c>
      <c r="AF65" s="122">
        <v>706.64</v>
      </c>
      <c r="AG65" s="122">
        <v>1509.3</v>
      </c>
      <c r="AH65" s="122">
        <v>1509.3</v>
      </c>
      <c r="AI65" s="122">
        <v>593.21</v>
      </c>
      <c r="AJ65" s="122">
        <v>1412.08</v>
      </c>
      <c r="AK65" s="122">
        <v>1412.08</v>
      </c>
      <c r="AL65" s="122">
        <v>1984.11</v>
      </c>
      <c r="AM65" s="122">
        <v>1984.11</v>
      </c>
      <c r="AN65" s="118">
        <f>(ULB_Data[[#This Row],[SLP- obtained SS2020]]-ULB_Data[[#This Row],[SLP NA 2020]])/ULB_Data[[#This Row],[SLP NA 2020]]</f>
        <v>0.3576933124346916</v>
      </c>
      <c r="AO65" s="118">
        <f>(ULB_Data[[#This Row],[SLP- obtained SS2021]]-ULB_Data[[#This Row],[SLP NA 2021]])/ULB_Data[[#This Row],[SLP NA 2021]]</f>
        <v>0.4756457968476358</v>
      </c>
      <c r="AP65" s="118">
        <f>(ULB_Data[[#This Row],[SLP- obtained SS2022]]-ULB_Data[[#This Row],[SLP NA 2022]])/ULB_Data[[#This Row],[SLP NA 2022]]</f>
        <v>0.47338797814207662</v>
      </c>
      <c r="AQ65" s="118">
        <f>(ULB_Data[[#This Row],[SLP- obtained SS2020]]-ULB_Data[[#This Row],[SLP SA 2020]])/ULB_Data[[#This Row],[SLP SA 2020]]</f>
        <v>-0.4116098720706442</v>
      </c>
      <c r="AR65" s="118">
        <f>(ULB_Data[[#This Row],[SLP- obtained SS2021]]-ULB_Data[[#This Row],[SLP SA 2021]])/ULB_Data[[#This Row],[SLP SA 2021]]</f>
        <v>-0.10677135095739738</v>
      </c>
      <c r="AS65" s="118">
        <f>(ULB_Data[[#This Row],[SLP- obtained SS2022]]-ULB_Data[[#This Row],[SLP SA 2022]])/ULB_Data[[#This Row],[SLP SA 2022]]</f>
        <v>-0.10677135095739738</v>
      </c>
      <c r="AT65" s="118">
        <f>(ULB_Data[[#This Row],[SLP- obtained SS2020]]-ULB_Data[[#This Row],[SLP SA cat 2020]])/ULB_Data[[#This Row],[SLP SA cat 2020]]</f>
        <v>-0.29910149862611901</v>
      </c>
      <c r="AU65" s="118">
        <f>(ULB_Data[[#This Row],[SLP- obtained SS2021]]-ULB_Data[[#This Row],[SLP SA cat 2021]])/ULB_Data[[#This Row],[SLP SA cat 2021]]</f>
        <v>-4.5273638887315053E-2</v>
      </c>
      <c r="AV65" s="118">
        <f>(ULB_Data[[#This Row],[SLP- obtained SS2022]]-ULB_Data[[#This Row],[SLP SA cat 2022]])/ULB_Data[[#This Row],[SLP SA cat 2022]]</f>
        <v>-4.5273638887315053E-2</v>
      </c>
      <c r="AW65" s="118">
        <f>(ULB_Data[[#This Row],[SLP- obtained SS2021]]-ULB_Data[[#This Row],[SLP SA cat t.10 2021]])/ULB_Data[[#This Row],[SLP SA cat t.10 2021]]</f>
        <v>-0.32052658370755643</v>
      </c>
      <c r="AX65" s="118">
        <f>(ULB_Data[[#This Row],[SLP- obtained SS2022]]-ULB_Data[[#This Row],[SLP SA cat t.10 2022]])/ULB_Data[[#This Row],[SLP SA cat t.10 2022]]</f>
        <v>-0.32052658370755643</v>
      </c>
      <c r="AY65" s="122">
        <v>232.44</v>
      </c>
      <c r="AZ65" s="122">
        <v>298.10000000000002</v>
      </c>
      <c r="BA65" s="122">
        <v>295</v>
      </c>
      <c r="BB65" s="122">
        <v>421.09</v>
      </c>
      <c r="BC65" s="122">
        <v>522.70000000000005</v>
      </c>
      <c r="BD65" s="122">
        <v>525</v>
      </c>
      <c r="BE65" s="122">
        <v>365.77</v>
      </c>
      <c r="BF65" s="122">
        <v>453.88</v>
      </c>
      <c r="BG65" s="122">
        <v>453.88</v>
      </c>
      <c r="BH65" s="122">
        <v>1100</v>
      </c>
      <c r="BI65" s="122">
        <v>1100</v>
      </c>
      <c r="BJ65" s="118">
        <f>(ULB_Data[[#This Row],[Cert.- obtained SS2020]]-ULB_Data[[#This Row],[NA cert 2020]])/ULB_Data[[#This Row],[NA cert 2020]]</f>
        <v>1.1510927551196009</v>
      </c>
      <c r="BK65" s="118">
        <f>(ULB_Data[[#This Row],[Cert.- obtained SS2021]]-ULB_Data[[#This Row],[NA cert 2021]])/ULB_Data[[#This Row],[NA cert 2021]]</f>
        <v>1.3482053002348204</v>
      </c>
      <c r="BL65" s="118">
        <f>(ULB_Data[[#This Row],[Cert.- obtained SS2022]]-ULB_Data[[#This Row],[NA cert 2022]])/ULB_Data[[#This Row],[NA cert 2022]]</f>
        <v>1.3728813559322033</v>
      </c>
      <c r="BM65" s="118">
        <f>(ULB_Data[[#This Row],[Cert.- obtained SS2020]]-ULB_Data[[#This Row],[SA Cert 2020]])/ULB_Data[[#This Row],[SA Cert 2020]]</f>
        <v>0.187394618727588</v>
      </c>
      <c r="BN65" s="118">
        <f>(ULB_Data[[#This Row],[Cert.- obtained SS2021]]-ULB_Data[[#This Row],[SA cert 2021]])/ULB_Data[[#This Row],[SA cert 2021]]</f>
        <v>0.33920030610292701</v>
      </c>
      <c r="BO65" s="118">
        <f>(ULB_Data[[#This Row],[Cert.- obtained SS2022]]-ULB_Data[[#This Row],[SA cert 2022]])/ULB_Data[[#This Row],[SA cert 2022]]</f>
        <v>0.33333333333333331</v>
      </c>
      <c r="BP65" s="118">
        <f>(ULB_Data[[#This Row],[Cert.- obtained SS2020]]-ULB_Data[[#This Row],[SA cert cat 2020]])/ULB_Data[[#This Row],[SA cert cat 2020]]</f>
        <v>0.36697924925499636</v>
      </c>
      <c r="BQ65" s="118">
        <f>(ULB_Data[[#This Row],[Cert.- obtained SS2021]]-ULB_Data[[#This Row],[SA cert cat 2021]])/ULB_Data[[#This Row],[SA cert cat 2021]]</f>
        <v>0.54225786551511412</v>
      </c>
      <c r="BR65" s="118">
        <f>(ULB_Data[[#This Row],[Cert.- obtained SS2022]]-ULB_Data[[#This Row],[SA cert cat 2022]])/ULB_Data[[#This Row],[SA cert cat 2022]]</f>
        <v>0.54225786551511412</v>
      </c>
      <c r="BS65" s="118">
        <f>(ULB_Data[[#This Row],[Cert.- obtained SS2021]]-ULB_Data[[#This Row],[SA cert cat t.10 2021]])/ULB_Data[[#This Row],[SA cert cat t.10 2021]]</f>
        <v>-0.36363636363636365</v>
      </c>
      <c r="BT65" s="118">
        <f>(ULB_Data[[#This Row],[Cert.- obtained SS2022]]-ULB_Data[[#This Row],[SA cert cat t.10 2022]])/ULB_Data[[#This Row],[SA cert cat t.10 2022]]</f>
        <v>-0.36363636363636365</v>
      </c>
      <c r="BU65" s="122">
        <v>855.72</v>
      </c>
      <c r="BV65" s="122">
        <v>860.25</v>
      </c>
      <c r="BW65" s="122">
        <v>865</v>
      </c>
      <c r="BX65" s="122">
        <v>1100</v>
      </c>
      <c r="BY65" s="122">
        <v>1147.0899999999999</v>
      </c>
      <c r="BZ65" s="122">
        <v>1150</v>
      </c>
      <c r="CA65" s="122">
        <v>1056.55</v>
      </c>
      <c r="CB65" s="122">
        <v>1062.31</v>
      </c>
      <c r="CC65" s="122">
        <v>1062.31</v>
      </c>
      <c r="CD65" s="122">
        <v>1484.95</v>
      </c>
      <c r="CE65" s="122">
        <v>1484.95</v>
      </c>
      <c r="CF65" s="118">
        <f>(ULB_Data[[#This Row],[CP- obtained SS2020]]-ULB_Data[[#This Row],[NA CV 2020]])/ULB_Data[[#This Row],[NA CV 2020]]</f>
        <v>0.33855700462768196</v>
      </c>
      <c r="CG65" s="118">
        <f>(ULB_Data[[#This Row],[CV- obtained SS2021]]-ULB_Data[[#This Row],[NA CV 2021]])/ULB_Data[[#This Row],[NA CV 2021]]</f>
        <v>7.8965417029933108E-2</v>
      </c>
      <c r="CH65" s="118">
        <f>(ULB_Data[[#This Row],[CV- obtained SS2022]]-ULB_Data[[#This Row],[NA CV 2022]])/ULB_Data[[#This Row],[NA CV 2022]]</f>
        <v>7.3040462427745603E-2</v>
      </c>
      <c r="CI65" s="118">
        <f>(ULB_Data[[#This Row],[CP- obtained SS2020]]-ULB_Data[[#This Row],[SA CV 2020]])/ULB_Data[[#This Row],[SA CV 2020]]</f>
        <v>4.1300000000000059E-2</v>
      </c>
      <c r="CJ65" s="118">
        <f>(ULB_Data[[#This Row],[CV- obtained SS2021]]-ULB_Data[[#This Row],[SA CV 2021]])/ULB_Data[[#This Row],[SA CV 2021]]</f>
        <v>-0.19083942846681601</v>
      </c>
      <c r="CK65" s="118">
        <f>(ULB_Data[[#This Row],[CV- obtained SS2022]]-ULB_Data[[#This Row],[SA CV 2022]])/ULB_Data[[#This Row],[SA CV 2022]]</f>
        <v>-0.19288695652173918</v>
      </c>
      <c r="CL65" s="118">
        <f>(ULB_Data[[#This Row],[CP- obtained SS2020]]-ULB_Data[[#This Row],[SA CV  cat 2020]])/ULB_Data[[#This Row],[SA CV  cat 2020]]</f>
        <v>8.4122852680895477E-2</v>
      </c>
      <c r="CM65" s="118">
        <f>(ULB_Data[[#This Row],[CV- obtained SS2021]]-ULB_Data[[#This Row],[SA CV cat 2021]])/ULB_Data[[#This Row],[SA CV cat 2021]]</f>
        <v>-0.12626257871995933</v>
      </c>
      <c r="CN65" s="118">
        <f>(ULB_Data[[#This Row],[CV- obtained SS2022]]-ULB_Data[[#This Row],[SA CV cat 2022]])/ULB_Data[[#This Row],[SA CV cat 2022]]</f>
        <v>-0.12626257871995933</v>
      </c>
      <c r="CO65" s="118">
        <f>(ULB_Data[[#This Row],[CV- obtained SS2021]]-ULB_Data[[#This Row],[SA CV cat t.10 2021]])/ULB_Data[[#This Row],[SA CV cat t.10 2021]]</f>
        <v>-0.37494191723627063</v>
      </c>
      <c r="CP65" s="118">
        <f>(ULB_Data[[#This Row],[CV- obtained SS2022]]-ULB_Data[[#This Row],[SA CV cat t.10 2022]])/ULB_Data[[#This Row],[SA CV cat t.10 2022]]</f>
        <v>-0.37494191723627063</v>
      </c>
      <c r="CQ65" s="60">
        <v>90</v>
      </c>
      <c r="CR65" s="60">
        <v>60</v>
      </c>
      <c r="CS65" s="27">
        <v>162</v>
      </c>
      <c r="CT65" s="27">
        <v>86</v>
      </c>
      <c r="CU65" s="27">
        <v>162</v>
      </c>
      <c r="CV65" s="27">
        <v>86</v>
      </c>
      <c r="CW65" s="28" t="s">
        <v>406</v>
      </c>
      <c r="CX65" s="27" t="s">
        <v>406</v>
      </c>
      <c r="CY65" s="27" t="s">
        <v>406</v>
      </c>
      <c r="CZ65" s="28" t="s">
        <v>405</v>
      </c>
      <c r="DA65" s="27" t="s">
        <v>408</v>
      </c>
      <c r="DB65" s="27" t="s">
        <v>408</v>
      </c>
      <c r="DC65" s="22">
        <v>415.78</v>
      </c>
      <c r="DD65" s="22">
        <v>1500</v>
      </c>
      <c r="DE65" s="66">
        <v>27.72</v>
      </c>
      <c r="DF65" s="22">
        <v>500</v>
      </c>
      <c r="DG65" s="22">
        <v>1500</v>
      </c>
      <c r="DH65" s="66">
        <v>33.33</v>
      </c>
      <c r="DI65" s="22">
        <v>1239.1300000000001</v>
      </c>
      <c r="DJ65" s="22">
        <v>1500</v>
      </c>
      <c r="DK65" s="66">
        <v>82.61</v>
      </c>
      <c r="DL65" s="22">
        <v>1145.43</v>
      </c>
      <c r="DM65" s="22">
        <v>1500</v>
      </c>
      <c r="DN65" s="66">
        <v>76.36</v>
      </c>
      <c r="DO65" s="22">
        <v>3300.34</v>
      </c>
      <c r="DP65" s="22">
        <v>6000</v>
      </c>
      <c r="DQ65" s="66">
        <v>55.01</v>
      </c>
      <c r="DR65" s="67">
        <v>1348.15</v>
      </c>
      <c r="DS65" s="67">
        <v>2400</v>
      </c>
      <c r="DT65" s="159">
        <f>ULB_Data[[#This Row],[SLP- obtained SS2021]]/ULB_Data[[#This Row],[SLP-max. marks SS2021]]</f>
        <v>0.56172916666666672</v>
      </c>
      <c r="DU65" s="159">
        <f>ULB_Data[[#This Row],[SLP- obtained SS2021]]/ULB_Data[[#This Row],[Total score (obtained) SS2021]]</f>
        <v>0.45295716536808761</v>
      </c>
      <c r="DV65" s="67">
        <v>1348.15</v>
      </c>
      <c r="DW65" s="66">
        <v>2400</v>
      </c>
      <c r="DX65" s="159">
        <f>ULB_Data[[#This Row],[SLP- obtained SS2022]]/ULB_Data[[#This Row],[SLP-max. marks SS2022]]</f>
        <v>0.56172916666666672</v>
      </c>
      <c r="DY65" s="159">
        <f>ULB_Data[[#This Row],[SLP- obtained SS2022]]/ULB_Data[[#This Row],[Total score (obtained) SS2022]]</f>
        <v>0.45295716536808761</v>
      </c>
      <c r="DZ65" s="67">
        <v>928.18</v>
      </c>
      <c r="EA65" s="67">
        <v>1800</v>
      </c>
      <c r="EB65" s="159">
        <f>ULB_Data[[#This Row],[CV- obtained SS2021]]/ULB_Data[[#This Row],[CV-max. marks SS2021]]</f>
        <v>0.51565555555555553</v>
      </c>
      <c r="EC65" s="159">
        <f>ULB_Data[[#This Row],[CV- obtained SS2021]]/ULB_Data[[#This Row],[Total score (obtained) SS2021]]</f>
        <v>0.31185386029102957</v>
      </c>
      <c r="ED65" s="67">
        <v>928.18</v>
      </c>
      <c r="EE65" s="66">
        <v>1800</v>
      </c>
      <c r="EF65" s="159">
        <f>ULB_Data[[#This Row],[CV- obtained SS2022]]/ULB_Data[[#This Row],[CV-max. marks SS2022]]</f>
        <v>0.51565555555555553</v>
      </c>
      <c r="EG65" s="159">
        <f>ULB_Data[[#This Row],[CV- obtained SS2022]]/ULB_Data[[#This Row],[Total score (obtained) SS2022]]</f>
        <v>0.31185386029102957</v>
      </c>
      <c r="EH65" s="67">
        <v>700</v>
      </c>
      <c r="EI65" s="67">
        <v>1800</v>
      </c>
      <c r="EJ65" s="159">
        <f>ULB_Data[[#This Row],[Cert.- obtained SS2021]]/ULB_Data[[#This Row],[Cert.-max. marks SS2021]]</f>
        <v>0.3888888888888889</v>
      </c>
      <c r="EK65" s="159">
        <f>ULB_Data[[#This Row],[Cert.- obtained SS2021]]/ULB_Data[[#This Row],[Total score (obtained) SS2021]]</f>
        <v>0.2351889743408829</v>
      </c>
      <c r="EL65" s="67">
        <v>700</v>
      </c>
      <c r="EM65" s="66">
        <v>1800</v>
      </c>
      <c r="EN65" s="159">
        <f>ULB_Data[[#This Row],[Cert.- obtained SS2022]]/ULB_Data[[#This Row],[Cert.-max. marks SS2022]]</f>
        <v>0.3888888888888889</v>
      </c>
      <c r="EO65" s="159">
        <f>ULB_Data[[#This Row],[Cert.- obtained SS2022]]/ULB_Data[[#This Row],[Total score (obtained) SS2022]]</f>
        <v>0.2351889743408829</v>
      </c>
      <c r="EP65" s="68">
        <v>2976.33</v>
      </c>
      <c r="EQ65" s="26">
        <v>6000</v>
      </c>
      <c r="ER65" s="66">
        <v>49.61</v>
      </c>
      <c r="ES65" s="68">
        <v>2976.33</v>
      </c>
      <c r="ET65" s="66">
        <v>6000</v>
      </c>
      <c r="EU65" s="128">
        <f>(ULB_Data[[#This Row],[Total score (obtained) SS2022]]/ULB_Data[[#This Row],[Total score (max) SS2022]])*100</f>
        <v>49.605499999999999</v>
      </c>
      <c r="EV65" s="26">
        <v>915.78</v>
      </c>
      <c r="EW65" s="26">
        <v>3000</v>
      </c>
      <c r="EX65" s="66">
        <v>30.53</v>
      </c>
      <c r="EY65" s="26">
        <v>2048.15</v>
      </c>
      <c r="EZ65" s="26">
        <v>4200</v>
      </c>
      <c r="FA65" s="100">
        <v>48.77</v>
      </c>
      <c r="FB65" s="26">
        <v>2048.15</v>
      </c>
      <c r="FC65" s="138">
        <v>4200</v>
      </c>
      <c r="FD65" s="140">
        <f>(ULB_Data[[#This Row],[SLP + Cert. (obtained) SS2022]]/ULB_Data[[#This Row],[SLP + Cert. (max.) SS2022]])*100</f>
        <v>48.765476190476193</v>
      </c>
    </row>
    <row r="66" spans="1:160" ht="15.75" thickBot="1">
      <c r="A66" s="104">
        <v>65</v>
      </c>
      <c r="B66" s="65" t="s">
        <v>140</v>
      </c>
      <c r="C66" s="65" t="s">
        <v>304</v>
      </c>
      <c r="D66" s="65" t="s">
        <v>304</v>
      </c>
      <c r="E66" s="26">
        <v>58230</v>
      </c>
      <c r="F66" s="28" t="s">
        <v>413</v>
      </c>
      <c r="G66" s="28">
        <v>2214</v>
      </c>
      <c r="H66" s="28">
        <v>2072</v>
      </c>
      <c r="I66" s="28">
        <v>2072</v>
      </c>
      <c r="J66" s="28">
        <v>3325</v>
      </c>
      <c r="K66" s="28">
        <v>3178</v>
      </c>
      <c r="L66" s="28">
        <v>3178</v>
      </c>
      <c r="M66" s="28">
        <v>3595.3</v>
      </c>
      <c r="N66" s="28">
        <v>3469.2</v>
      </c>
      <c r="O66" s="28">
        <v>3469.2</v>
      </c>
      <c r="P66" s="28">
        <v>4328.8</v>
      </c>
      <c r="Q66" s="28">
        <v>4328.8</v>
      </c>
      <c r="R66" s="118">
        <f>(ULB_Data[[#This Row],[Total score (obtained) SS2020]]-ULB_Data[[#This Row],[NA 2020]])/ULB_Data[[#This Row],[NA 2020]]</f>
        <v>0.60599819331526639</v>
      </c>
      <c r="S66" s="118">
        <f>(ULB_Data[[#This Row],[Total score (obtained) SS2021]]-ULB_Data[[#This Row],[NA 2021]])/ULB_Data[[#This Row],[NA 2021]]</f>
        <v>0.85101833976833974</v>
      </c>
      <c r="T66" s="118">
        <f>(ULB_Data[[#This Row],[Total score (obtained) SS2022]]-ULB_Data[[#This Row],[NA 2022]])/ULB_Data[[#This Row],[NA 2022]]</f>
        <v>0.85101833976833974</v>
      </c>
      <c r="U66" s="118">
        <f>(ULB_Data[[#This Row],[Total score (obtained) SS2020]]-ULB_Data[[#This Row],[SA 2020]])/ULB_Data[[#This Row],[SA 2020]]</f>
        <v>6.937744360902251E-2</v>
      </c>
      <c r="V66" s="118">
        <f>(ULB_Data[[#This Row],[Total score (obtained) SS2021]]-ULB_Data[[#This Row],[SA 2021]])/ULB_Data[[#This Row],[SA 2021]]</f>
        <v>0.20683134046570167</v>
      </c>
      <c r="W66" s="118">
        <f>(ULB_Data[[#This Row],[Total score (obtained) SS2022]]-ULB_Data[[#This Row],[SA 2022]])/ULB_Data[[#This Row],[SA 2022]]</f>
        <v>0.20683134046570167</v>
      </c>
      <c r="X66" s="118">
        <f>(ULB_Data[[#This Row],[Total score (obtained) SS2020]]-ULB_Data[[#This Row],[SA Cat 2020]])/ULB_Data[[#This Row],[SA Cat 2020]]</f>
        <v>-1.1019942702973422E-2</v>
      </c>
      <c r="Y66" s="118">
        <f>(ULB_Data[[#This Row],[Total score (obtained) SS2021]]-ULB_Data[[#This Row],[SA Cat 2021]])/ULB_Data[[#This Row],[SA Cat 2021]]</f>
        <v>0.10553153464775746</v>
      </c>
      <c r="Z66" s="118">
        <f>(ULB_Data[[#This Row],[Total score (obtained) SS2022]]-ULB_Data[[#This Row],[SA Cat 2022]])/ULB_Data[[#This Row],[SA Cat 2022]]</f>
        <v>0.10553153464775746</v>
      </c>
      <c r="AA66" s="118">
        <f>(ULB_Data[[#This Row],[Total score (obtained) SS2021]]-ULB_Data[[#This Row],[SA Cat t.10 2021]])/ULB_Data[[#This Row],[SA Cat t.10 2021]]</f>
        <v>-0.11400157087414531</v>
      </c>
      <c r="AB66" s="118">
        <f>(ULB_Data[[#This Row],[Total score (obtained) SS2022]]-ULB_Data[[#This Row],[SA Cat t.10 2022]])/ULB_Data[[#This Row],[SA Cat t.10 2022]]</f>
        <v>-0.11400157087414531</v>
      </c>
      <c r="AC66" s="122">
        <v>306.24</v>
      </c>
      <c r="AD66" s="122">
        <v>913.6</v>
      </c>
      <c r="AE66" s="122">
        <v>915</v>
      </c>
      <c r="AF66" s="122">
        <v>706.64</v>
      </c>
      <c r="AG66" s="122">
        <v>1509.3</v>
      </c>
      <c r="AH66" s="122">
        <v>1509.3</v>
      </c>
      <c r="AI66" s="122">
        <v>829.22</v>
      </c>
      <c r="AJ66" s="122">
        <v>1623.2</v>
      </c>
      <c r="AK66" s="122">
        <v>1623.2</v>
      </c>
      <c r="AL66" s="122">
        <v>1999.6</v>
      </c>
      <c r="AM66" s="122">
        <v>1999.6</v>
      </c>
      <c r="AN66" s="118">
        <f>(ULB_Data[[#This Row],[SLP- obtained SS2020]]-ULB_Data[[#This Row],[SLP NA 2020]])/ULB_Data[[#This Row],[SLP NA 2020]]</f>
        <v>1.3019527168234066</v>
      </c>
      <c r="AO66" s="118">
        <f>(ULB_Data[[#This Row],[SLP- obtained SS2021]]-ULB_Data[[#This Row],[SLP NA 2021]])/ULB_Data[[#This Row],[SLP NA 2021]]</f>
        <v>0.78473073555166373</v>
      </c>
      <c r="AP66" s="118">
        <f>(ULB_Data[[#This Row],[SLP- obtained SS2022]]-ULB_Data[[#This Row],[SLP NA 2022]])/ULB_Data[[#This Row],[SLP NA 2022]]</f>
        <v>0.78199999999999992</v>
      </c>
      <c r="AQ66" s="118">
        <f>(ULB_Data[[#This Row],[SLP- obtained SS2020]]-ULB_Data[[#This Row],[SLP SA 2020]])/ULB_Data[[#This Row],[SLP SA 2020]]</f>
        <v>-2.3915996830068224E-3</v>
      </c>
      <c r="AR66" s="118">
        <f>(ULB_Data[[#This Row],[SLP- obtained SS2021]]-ULB_Data[[#This Row],[SLP SA 2021]])/ULB_Data[[#This Row],[SLP SA 2021]]</f>
        <v>8.0322003577817547E-2</v>
      </c>
      <c r="AS66" s="118">
        <f>(ULB_Data[[#This Row],[SLP- obtained SS2022]]-ULB_Data[[#This Row],[SLP SA 2022]])/ULB_Data[[#This Row],[SLP SA 2022]]</f>
        <v>8.0322003577817547E-2</v>
      </c>
      <c r="AT66" s="118">
        <f>(ULB_Data[[#This Row],[SLP- obtained SS2020]]-ULB_Data[[#This Row],[SLP SA cat 2020]])/ULB_Data[[#This Row],[SLP SA cat 2020]]</f>
        <v>-0.14986372735824025</v>
      </c>
      <c r="AU66" s="118">
        <f>(ULB_Data[[#This Row],[SLP- obtained SS2021]]-ULB_Data[[#This Row],[SLP SA cat 2021]])/ULB_Data[[#This Row],[SLP SA cat 2021]]</f>
        <v>4.5157713159191268E-3</v>
      </c>
      <c r="AV66" s="118">
        <f>(ULB_Data[[#This Row],[SLP- obtained SS2022]]-ULB_Data[[#This Row],[SLP SA cat 2022]])/ULB_Data[[#This Row],[SLP SA cat 2022]]</f>
        <v>4.5157713159191268E-3</v>
      </c>
      <c r="AW66" s="118">
        <f>(ULB_Data[[#This Row],[SLP- obtained SS2021]]-ULB_Data[[#This Row],[SLP SA cat t.10 2021]])/ULB_Data[[#This Row],[SLP SA cat t.10 2021]]</f>
        <v>-0.18457191438287654</v>
      </c>
      <c r="AX66" s="118">
        <f>(ULB_Data[[#This Row],[SLP- obtained SS2022]]-ULB_Data[[#This Row],[SLP SA cat t.10 2022]])/ULB_Data[[#This Row],[SLP SA cat t.10 2022]]</f>
        <v>-0.18457191438287654</v>
      </c>
      <c r="AY66" s="122">
        <v>232.44</v>
      </c>
      <c r="AZ66" s="122">
        <v>298.10000000000002</v>
      </c>
      <c r="BA66" s="122">
        <v>295</v>
      </c>
      <c r="BB66" s="122">
        <v>421.09</v>
      </c>
      <c r="BC66" s="122">
        <v>522.70000000000005</v>
      </c>
      <c r="BD66" s="122">
        <v>525</v>
      </c>
      <c r="BE66" s="122">
        <v>448.93</v>
      </c>
      <c r="BF66" s="122">
        <v>602.08000000000004</v>
      </c>
      <c r="BG66" s="122">
        <v>602.08000000000004</v>
      </c>
      <c r="BH66" s="122">
        <v>1100</v>
      </c>
      <c r="BI66" s="122">
        <v>1100</v>
      </c>
      <c r="BJ66" s="118">
        <f>(ULB_Data[[#This Row],[Cert.- obtained SS2020]]-ULB_Data[[#This Row],[NA cert 2020]])/ULB_Data[[#This Row],[NA cert 2020]]</f>
        <v>0.29065565307176044</v>
      </c>
      <c r="BK66" s="118">
        <f>(ULB_Data[[#This Row],[Cert.- obtained SS2021]]-ULB_Data[[#This Row],[NA cert 2021]])/ULB_Data[[#This Row],[NA cert 2021]]</f>
        <v>2.6900369003690034</v>
      </c>
      <c r="BL66" s="118">
        <f>(ULB_Data[[#This Row],[Cert.- obtained SS2022]]-ULB_Data[[#This Row],[NA cert 2022]])/ULB_Data[[#This Row],[NA cert 2022]]</f>
        <v>2.7288135593220337</v>
      </c>
      <c r="BM66" s="118">
        <f>(ULB_Data[[#This Row],[Cert.- obtained SS2020]]-ULB_Data[[#This Row],[SA Cert 2020]])/ULB_Data[[#This Row],[SA Cert 2020]]</f>
        <v>-0.2875632287634472</v>
      </c>
      <c r="BN66" s="118">
        <f>(ULB_Data[[#This Row],[Cert.- obtained SS2021]]-ULB_Data[[#This Row],[SA cert 2021]])/ULB_Data[[#This Row],[SA cert 2021]]</f>
        <v>1.1044576238760282</v>
      </c>
      <c r="BO66" s="118">
        <f>(ULB_Data[[#This Row],[Cert.- obtained SS2022]]-ULB_Data[[#This Row],[SA cert 2022]])/ULB_Data[[#This Row],[SA cert 2022]]</f>
        <v>1.0952380952380953</v>
      </c>
      <c r="BP66" s="118">
        <f>(ULB_Data[[#This Row],[Cert.- obtained SS2020]]-ULB_Data[[#This Row],[SA cert cat 2020]])/ULB_Data[[#This Row],[SA cert cat 2020]]</f>
        <v>-0.33174436994631679</v>
      </c>
      <c r="BQ66" s="118">
        <f>(ULB_Data[[#This Row],[Cert.- obtained SS2021]]-ULB_Data[[#This Row],[SA cert cat 2021]])/ULB_Data[[#This Row],[SA cert cat 2021]]</f>
        <v>0.82699973425458395</v>
      </c>
      <c r="BR66" s="118">
        <f>(ULB_Data[[#This Row],[Cert.- obtained SS2022]]-ULB_Data[[#This Row],[SA cert cat 2022]])/ULB_Data[[#This Row],[SA cert cat 2022]]</f>
        <v>0.82699973425458395</v>
      </c>
      <c r="BS66" s="118">
        <f>(ULB_Data[[#This Row],[Cert.- obtained SS2021]]-ULB_Data[[#This Row],[SA cert cat t.10 2021]])/ULB_Data[[#This Row],[SA cert cat t.10 2021]]</f>
        <v>0</v>
      </c>
      <c r="BT66" s="118">
        <f>(ULB_Data[[#This Row],[Cert.- obtained SS2022]]-ULB_Data[[#This Row],[SA cert cat t.10 2022]])/ULB_Data[[#This Row],[SA cert cat t.10 2022]]</f>
        <v>0</v>
      </c>
      <c r="BU66" s="122">
        <v>855.72</v>
      </c>
      <c r="BV66" s="122">
        <v>860.25</v>
      </c>
      <c r="BW66" s="122">
        <v>865</v>
      </c>
      <c r="BX66" s="122">
        <v>1100</v>
      </c>
      <c r="BY66" s="122">
        <v>1147.0899999999999</v>
      </c>
      <c r="BZ66" s="122">
        <v>1150</v>
      </c>
      <c r="CA66" s="122">
        <v>1163.58</v>
      </c>
      <c r="CB66" s="122">
        <v>1243.93</v>
      </c>
      <c r="CC66" s="122">
        <v>1243.93</v>
      </c>
      <c r="CD66" s="122">
        <v>1508.87</v>
      </c>
      <c r="CE66" s="122">
        <v>1508.87</v>
      </c>
      <c r="CF66" s="118">
        <f>(ULB_Data[[#This Row],[CP- obtained SS2020]]-ULB_Data[[#This Row],[NA CV 2020]])/ULB_Data[[#This Row],[NA CV 2020]]</f>
        <v>0.38241480858224652</v>
      </c>
      <c r="CG66" s="118">
        <f>(ULB_Data[[#This Row],[CV- obtained SS2021]]-ULB_Data[[#This Row],[NA CV 2021]])/ULB_Data[[#This Row],[NA CV 2021]]</f>
        <v>0.28425457715780295</v>
      </c>
      <c r="CH66" s="118">
        <f>(ULB_Data[[#This Row],[CV- obtained SS2022]]-ULB_Data[[#This Row],[NA CV 2022]])/ULB_Data[[#This Row],[NA CV 2022]]</f>
        <v>0.27720231213872831</v>
      </c>
      <c r="CI66" s="118">
        <f>(ULB_Data[[#This Row],[CP- obtained SS2020]]-ULB_Data[[#This Row],[SA CV 2020]])/ULB_Data[[#This Row],[SA CV 2020]]</f>
        <v>7.5418181818181856E-2</v>
      </c>
      <c r="CJ66" s="118">
        <f>(ULB_Data[[#This Row],[CV- obtained SS2021]]-ULB_Data[[#This Row],[SA CV 2021]])/ULB_Data[[#This Row],[SA CV 2021]]</f>
        <v>-3.6884638520081205E-2</v>
      </c>
      <c r="CK66" s="118">
        <f>(ULB_Data[[#This Row],[CV- obtained SS2022]]-ULB_Data[[#This Row],[SA CV 2022]])/ULB_Data[[#This Row],[SA CV 2022]]</f>
        <v>-3.9321739130434803E-2</v>
      </c>
      <c r="CL66" s="118">
        <f>(ULB_Data[[#This Row],[CP- obtained SS2020]]-ULB_Data[[#This Row],[SA CV  cat 2020]])/ULB_Data[[#This Row],[SA CV  cat 2020]]</f>
        <v>1.6655494250502854E-2</v>
      </c>
      <c r="CM66" s="118">
        <f>(ULB_Data[[#This Row],[CV- obtained SS2021]]-ULB_Data[[#This Row],[SA CV cat 2021]])/ULB_Data[[#This Row],[SA CV cat 2021]]</f>
        <v>-0.11186320773676982</v>
      </c>
      <c r="CN66" s="118">
        <f>(ULB_Data[[#This Row],[CV- obtained SS2022]]-ULB_Data[[#This Row],[SA CV cat 2022]])/ULB_Data[[#This Row],[SA CV cat 2022]]</f>
        <v>-0.11186320773676982</v>
      </c>
      <c r="CO66" s="118">
        <f>(ULB_Data[[#This Row],[CV- obtained SS2021]]-ULB_Data[[#This Row],[SA CV cat t.10 2021]])/ULB_Data[[#This Row],[SA CV cat t.10 2021]]</f>
        <v>-0.2678096853937052</v>
      </c>
      <c r="CP66" s="118">
        <f>(ULB_Data[[#This Row],[CV- obtained SS2022]]-ULB_Data[[#This Row],[SA CV cat t.10 2022]])/ULB_Data[[#This Row],[SA CV cat t.10 2022]]</f>
        <v>-0.2678096853937052</v>
      </c>
      <c r="CQ66" s="60">
        <v>33</v>
      </c>
      <c r="CR66" s="60">
        <v>21</v>
      </c>
      <c r="CS66" s="27">
        <v>17</v>
      </c>
      <c r="CT66" s="27">
        <v>16</v>
      </c>
      <c r="CU66" s="27">
        <v>17</v>
      </c>
      <c r="CV66" s="27">
        <v>16</v>
      </c>
      <c r="CW66" s="28" t="s">
        <v>414</v>
      </c>
      <c r="CX66" s="28" t="s">
        <v>401</v>
      </c>
      <c r="CY66" s="28" t="s">
        <v>401</v>
      </c>
      <c r="CZ66" s="28" t="s">
        <v>405</v>
      </c>
      <c r="DA66" s="28" t="s">
        <v>408</v>
      </c>
      <c r="DB66" s="28" t="s">
        <v>408</v>
      </c>
      <c r="DC66" s="22">
        <v>704.95</v>
      </c>
      <c r="DD66" s="22">
        <v>1500</v>
      </c>
      <c r="DE66" s="66">
        <v>47</v>
      </c>
      <c r="DF66" s="22">
        <v>300</v>
      </c>
      <c r="DG66" s="22">
        <v>1500</v>
      </c>
      <c r="DH66" s="66">
        <v>20</v>
      </c>
      <c r="DI66" s="22">
        <v>1367.77</v>
      </c>
      <c r="DJ66" s="22">
        <v>1500</v>
      </c>
      <c r="DK66" s="66">
        <v>91.18</v>
      </c>
      <c r="DL66" s="22">
        <v>1182.96</v>
      </c>
      <c r="DM66" s="22">
        <v>1500</v>
      </c>
      <c r="DN66" s="66">
        <v>78.86</v>
      </c>
      <c r="DO66" s="22">
        <v>3555.68</v>
      </c>
      <c r="DP66" s="22">
        <v>6000</v>
      </c>
      <c r="DQ66" s="66">
        <v>59.26</v>
      </c>
      <c r="DR66" s="67">
        <v>1630.53</v>
      </c>
      <c r="DS66" s="67">
        <v>2400</v>
      </c>
      <c r="DT66" s="159">
        <f>ULB_Data[[#This Row],[SLP- obtained SS2021]]/ULB_Data[[#This Row],[SLP-max. marks SS2021]]</f>
        <v>0.67938750000000003</v>
      </c>
      <c r="DU66" s="159">
        <f>ULB_Data[[#This Row],[SLP- obtained SS2021]]/ULB_Data[[#This Row],[Total score (obtained) SS2021]]</f>
        <v>0.42513642964975451</v>
      </c>
      <c r="DV66" s="67">
        <v>1630.53</v>
      </c>
      <c r="DW66" s="66">
        <v>2400</v>
      </c>
      <c r="DX66" s="159">
        <f>ULB_Data[[#This Row],[SLP- obtained SS2022]]/ULB_Data[[#This Row],[SLP-max. marks SS2022]]</f>
        <v>0.67938750000000003</v>
      </c>
      <c r="DY66" s="159">
        <f>ULB_Data[[#This Row],[SLP- obtained SS2022]]/ULB_Data[[#This Row],[Total score (obtained) SS2022]]</f>
        <v>0.42513642964975451</v>
      </c>
      <c r="DZ66" s="67">
        <v>1104.78</v>
      </c>
      <c r="EA66" s="67">
        <v>1800</v>
      </c>
      <c r="EB66" s="159">
        <f>ULB_Data[[#This Row],[CV- obtained SS2021]]/ULB_Data[[#This Row],[CV-max. marks SS2021]]</f>
        <v>0.61376666666666668</v>
      </c>
      <c r="EC66" s="159">
        <f>ULB_Data[[#This Row],[CV- obtained SS2021]]/ULB_Data[[#This Row],[Total score (obtained) SS2021]]</f>
        <v>0.28805494210376736</v>
      </c>
      <c r="ED66" s="67">
        <v>1104.78</v>
      </c>
      <c r="EE66" s="66">
        <v>1800</v>
      </c>
      <c r="EF66" s="159">
        <f>ULB_Data[[#This Row],[CV- obtained SS2022]]/ULB_Data[[#This Row],[CV-max. marks SS2022]]</f>
        <v>0.61376666666666668</v>
      </c>
      <c r="EG66" s="159">
        <f>ULB_Data[[#This Row],[CV- obtained SS2022]]/ULB_Data[[#This Row],[Total score (obtained) SS2022]]</f>
        <v>0.28805494210376736</v>
      </c>
      <c r="EH66" s="67">
        <v>1100</v>
      </c>
      <c r="EI66" s="67">
        <v>1800</v>
      </c>
      <c r="EJ66" s="159">
        <f>ULB_Data[[#This Row],[Cert.- obtained SS2021]]/ULB_Data[[#This Row],[Cert.-max. marks SS2021]]</f>
        <v>0.61111111111111116</v>
      </c>
      <c r="EK66" s="159">
        <f>ULB_Data[[#This Row],[Cert.- obtained SS2021]]/ULB_Data[[#This Row],[Total score (obtained) SS2021]]</f>
        <v>0.28680862824647813</v>
      </c>
      <c r="EL66" s="67">
        <v>1100</v>
      </c>
      <c r="EM66" s="66">
        <v>1800</v>
      </c>
      <c r="EN66" s="159">
        <f>ULB_Data[[#This Row],[Cert.- obtained SS2022]]/ULB_Data[[#This Row],[Cert.-max. marks SS2022]]</f>
        <v>0.61111111111111116</v>
      </c>
      <c r="EO66" s="159">
        <f>ULB_Data[[#This Row],[Cert.- obtained SS2022]]/ULB_Data[[#This Row],[Total score (obtained) SS2022]]</f>
        <v>0.28680862824647813</v>
      </c>
      <c r="EP66" s="68">
        <v>3835.31</v>
      </c>
      <c r="EQ66" s="26">
        <v>6000</v>
      </c>
      <c r="ER66" s="66">
        <v>63.92</v>
      </c>
      <c r="ES66" s="68">
        <v>3835.31</v>
      </c>
      <c r="ET66" s="66">
        <v>6000</v>
      </c>
      <c r="EU66" s="128">
        <f>(ULB_Data[[#This Row],[Total score (obtained) SS2022]]/ULB_Data[[#This Row],[Total score (max) SS2022]])*100</f>
        <v>63.921833333333332</v>
      </c>
      <c r="EV66" s="26">
        <v>1004.95</v>
      </c>
      <c r="EW66" s="26">
        <v>3000</v>
      </c>
      <c r="EX66" s="66">
        <v>33.5</v>
      </c>
      <c r="EY66" s="26">
        <v>2730.53</v>
      </c>
      <c r="EZ66" s="26">
        <v>4200</v>
      </c>
      <c r="FA66" s="100">
        <v>65.010000000000005</v>
      </c>
      <c r="FB66" s="26">
        <v>2730.53</v>
      </c>
      <c r="FC66" s="138">
        <v>4200</v>
      </c>
      <c r="FD66" s="140">
        <f>(ULB_Data[[#This Row],[SLP + Cert. (obtained) SS2022]]/ULB_Data[[#This Row],[SLP + Cert. (max.) SS2022]])*100</f>
        <v>65.01261904761904</v>
      </c>
    </row>
    <row r="67" spans="1:160" ht="15.75" thickBot="1">
      <c r="A67" s="104">
        <v>66</v>
      </c>
      <c r="B67" s="65" t="s">
        <v>231</v>
      </c>
      <c r="C67" s="65" t="s">
        <v>304</v>
      </c>
      <c r="D67" s="65" t="s">
        <v>304</v>
      </c>
      <c r="E67" s="22">
        <v>1250</v>
      </c>
      <c r="F67" s="28" t="s">
        <v>411</v>
      </c>
      <c r="G67" s="28">
        <v>2214</v>
      </c>
      <c r="H67" s="28">
        <v>2072</v>
      </c>
      <c r="I67" s="28">
        <v>2072</v>
      </c>
      <c r="J67" s="28">
        <v>3325</v>
      </c>
      <c r="K67" s="28">
        <v>3178</v>
      </c>
      <c r="L67" s="28">
        <v>3178</v>
      </c>
      <c r="M67" s="28">
        <v>3070.1</v>
      </c>
      <c r="N67" s="28">
        <v>2928.3</v>
      </c>
      <c r="O67" s="28">
        <v>2928.3</v>
      </c>
      <c r="P67" s="28">
        <v>4349.2</v>
      </c>
      <c r="Q67" s="28">
        <v>4349.2</v>
      </c>
      <c r="R67" s="118">
        <f>(ULB_Data[[#This Row],[Total score (obtained) SS2020]]-ULB_Data[[#This Row],[NA 2020]])/ULB_Data[[#This Row],[NA 2020]]</f>
        <v>0.44289069557362237</v>
      </c>
      <c r="S67" s="118">
        <f>(ULB_Data[[#This Row],[Total score (obtained) SS2021]]-ULB_Data[[#This Row],[NA 2021]])/ULB_Data[[#This Row],[NA 2021]]</f>
        <v>-0.10988416988416992</v>
      </c>
      <c r="T67" s="118">
        <f>(ULB_Data[[#This Row],[Total score (obtained) SS2022]]-ULB_Data[[#This Row],[NA 2022]])/ULB_Data[[#This Row],[NA 2022]]</f>
        <v>-0.10988416988416992</v>
      </c>
      <c r="U67" s="118">
        <f>(ULB_Data[[#This Row],[Total score (obtained) SS2020]]-ULB_Data[[#This Row],[SA 2020]])/ULB_Data[[#This Row],[SA 2020]]</f>
        <v>-3.9230075187969941E-2</v>
      </c>
      <c r="V67" s="118">
        <f>(ULB_Data[[#This Row],[Total score (obtained) SS2021]]-ULB_Data[[#This Row],[SA 2021]])/ULB_Data[[#This Row],[SA 2021]]</f>
        <v>-0.41966016362492137</v>
      </c>
      <c r="W67" s="118">
        <f>(ULB_Data[[#This Row],[Total score (obtained) SS2022]]-ULB_Data[[#This Row],[SA 2022]])/ULB_Data[[#This Row],[SA 2022]]</f>
        <v>-0.41966016362492137</v>
      </c>
      <c r="X67" s="118">
        <f>(ULB_Data[[#This Row],[Total score (obtained) SS2020]]-ULB_Data[[#This Row],[SA Cat 2020]])/ULB_Data[[#This Row],[SA Cat 2020]]</f>
        <v>4.0539396110875883E-2</v>
      </c>
      <c r="Y67" s="118">
        <f>(ULB_Data[[#This Row],[Total score (obtained) SS2021]]-ULB_Data[[#This Row],[SA Cat 2021]])/ULB_Data[[#This Row],[SA Cat 2021]]</f>
        <v>-0.37017382098828677</v>
      </c>
      <c r="Z67" s="118">
        <f>(ULB_Data[[#This Row],[Total score (obtained) SS2022]]-ULB_Data[[#This Row],[SA Cat 2022]])/ULB_Data[[#This Row],[SA Cat 2022]]</f>
        <v>-0.37017382098828677</v>
      </c>
      <c r="AA67" s="118">
        <f>(ULB_Data[[#This Row],[Total score (obtained) SS2021]]-ULB_Data[[#This Row],[SA Cat t.10 2021]])/ULB_Data[[#This Row],[SA Cat t.10 2021]]</f>
        <v>-0.57594040283270487</v>
      </c>
      <c r="AB67" s="118">
        <f>(ULB_Data[[#This Row],[Total score (obtained) SS2022]]-ULB_Data[[#This Row],[SA Cat t.10 2022]])/ULB_Data[[#This Row],[SA Cat t.10 2022]]</f>
        <v>-0.57594040283270487</v>
      </c>
      <c r="AC67" s="122">
        <v>306.24</v>
      </c>
      <c r="AD67" s="122">
        <v>913.6</v>
      </c>
      <c r="AE67" s="122">
        <v>915</v>
      </c>
      <c r="AF67" s="122">
        <v>706.64</v>
      </c>
      <c r="AG67" s="122">
        <v>1509.3</v>
      </c>
      <c r="AH67" s="122">
        <v>1509.3</v>
      </c>
      <c r="AI67" s="122">
        <v>593.21</v>
      </c>
      <c r="AJ67" s="122">
        <v>1412.08</v>
      </c>
      <c r="AK67" s="122">
        <v>1412.08</v>
      </c>
      <c r="AL67" s="122">
        <v>1984.11</v>
      </c>
      <c r="AM67" s="122">
        <v>1984.11</v>
      </c>
      <c r="AN67" s="118">
        <f>(ULB_Data[[#This Row],[SLP- obtained SS2020]]-ULB_Data[[#This Row],[SLP NA 2020]])/ULB_Data[[#This Row],[SLP NA 2020]]</f>
        <v>0.81152037617554851</v>
      </c>
      <c r="AO67" s="118">
        <f>(ULB_Data[[#This Row],[SLP- obtained SS2021]]-ULB_Data[[#This Row],[SLP NA 2021]])/ULB_Data[[#This Row],[SLP NA 2021]]</f>
        <v>8.6482049036777572E-2</v>
      </c>
      <c r="AP67" s="118">
        <f>(ULB_Data[[#This Row],[SLP- obtained SS2022]]-ULB_Data[[#This Row],[SLP NA 2022]])/ULB_Data[[#This Row],[SLP NA 2022]]</f>
        <v>8.481967213114755E-2</v>
      </c>
      <c r="AQ67" s="118">
        <f>(ULB_Data[[#This Row],[SLP- obtained SS2020]]-ULB_Data[[#This Row],[SLP SA 2020]])/ULB_Data[[#This Row],[SLP SA 2020]]</f>
        <v>-0.21493263896750819</v>
      </c>
      <c r="AR67" s="118">
        <f>(ULB_Data[[#This Row],[SLP- obtained SS2021]]-ULB_Data[[#This Row],[SLP SA 2021]])/ULB_Data[[#This Row],[SLP SA 2021]]</f>
        <v>-0.34233750745378649</v>
      </c>
      <c r="AS67" s="118">
        <f>(ULB_Data[[#This Row],[SLP- obtained SS2022]]-ULB_Data[[#This Row],[SLP SA 2022]])/ULB_Data[[#This Row],[SLP SA 2022]]</f>
        <v>-0.34233750745378649</v>
      </c>
      <c r="AT67" s="118">
        <f>(ULB_Data[[#This Row],[SLP- obtained SS2020]]-ULB_Data[[#This Row],[SLP SA cat 2020]])/ULB_Data[[#This Row],[SLP SA cat 2020]]</f>
        <v>-6.4816843950708927E-2</v>
      </c>
      <c r="AU67" s="118">
        <f>(ULB_Data[[#This Row],[SLP- obtained SS2021]]-ULB_Data[[#This Row],[SLP SA cat 2021]])/ULB_Data[[#This Row],[SLP SA cat 2021]]</f>
        <v>-0.29705824032632705</v>
      </c>
      <c r="AV67" s="118">
        <f>(ULB_Data[[#This Row],[SLP- obtained SS2022]]-ULB_Data[[#This Row],[SLP SA cat 2022]])/ULB_Data[[#This Row],[SLP SA cat 2022]]</f>
        <v>-0.29705824032632705</v>
      </c>
      <c r="AW67" s="118">
        <f>(ULB_Data[[#This Row],[SLP- obtained SS2021]]-ULB_Data[[#This Row],[SLP SA cat t.10 2021]])/ULB_Data[[#This Row],[SLP SA cat t.10 2021]]</f>
        <v>-0.49972027760557625</v>
      </c>
      <c r="AX67" s="118">
        <f>(ULB_Data[[#This Row],[SLP- obtained SS2022]]-ULB_Data[[#This Row],[SLP SA cat t.10 2022]])/ULB_Data[[#This Row],[SLP SA cat t.10 2022]]</f>
        <v>-0.49972027760557625</v>
      </c>
      <c r="AY67" s="122">
        <v>232.44</v>
      </c>
      <c r="AZ67" s="122">
        <v>298.10000000000002</v>
      </c>
      <c r="BA67" s="122">
        <v>295</v>
      </c>
      <c r="BB67" s="122">
        <v>421.09</v>
      </c>
      <c r="BC67" s="122">
        <v>522.70000000000005</v>
      </c>
      <c r="BD67" s="122">
        <v>525</v>
      </c>
      <c r="BE67" s="122">
        <v>365.77</v>
      </c>
      <c r="BF67" s="122">
        <v>453.88</v>
      </c>
      <c r="BG67" s="122">
        <v>453.88</v>
      </c>
      <c r="BH67" s="122">
        <v>1100</v>
      </c>
      <c r="BI67" s="122">
        <v>1100</v>
      </c>
      <c r="BJ67" s="118">
        <f>(ULB_Data[[#This Row],[Cert.- obtained SS2020]]-ULB_Data[[#This Row],[NA cert 2020]])/ULB_Data[[#This Row],[NA cert 2020]]</f>
        <v>0.29065565307176044</v>
      </c>
      <c r="BK67" s="118">
        <f>(ULB_Data[[#This Row],[Cert.- obtained SS2021]]-ULB_Data[[#This Row],[NA cert 2021]])/ULB_Data[[#This Row],[NA cert 2021]]</f>
        <v>-1</v>
      </c>
      <c r="BL67" s="118">
        <f>(ULB_Data[[#This Row],[Cert.- obtained SS2022]]-ULB_Data[[#This Row],[NA cert 2022]])/ULB_Data[[#This Row],[NA cert 2022]]</f>
        <v>-1</v>
      </c>
      <c r="BM67" s="118">
        <f>(ULB_Data[[#This Row],[Cert.- obtained SS2020]]-ULB_Data[[#This Row],[SA Cert 2020]])/ULB_Data[[#This Row],[SA Cert 2020]]</f>
        <v>-0.2875632287634472</v>
      </c>
      <c r="BN67" s="118">
        <f>(ULB_Data[[#This Row],[Cert.- obtained SS2021]]-ULB_Data[[#This Row],[SA cert 2021]])/ULB_Data[[#This Row],[SA cert 2021]]</f>
        <v>-1</v>
      </c>
      <c r="BO67" s="118">
        <f>(ULB_Data[[#This Row],[Cert.- obtained SS2022]]-ULB_Data[[#This Row],[SA cert 2022]])/ULB_Data[[#This Row],[SA cert 2022]]</f>
        <v>-1</v>
      </c>
      <c r="BP67" s="118">
        <f>(ULB_Data[[#This Row],[Cert.- obtained SS2020]]-ULB_Data[[#This Row],[SA cert cat 2020]])/ULB_Data[[#This Row],[SA cert cat 2020]]</f>
        <v>-0.17981245044700217</v>
      </c>
      <c r="BQ67" s="118">
        <f>(ULB_Data[[#This Row],[Cert.- obtained SS2021]]-ULB_Data[[#This Row],[SA cert cat 2021]])/ULB_Data[[#This Row],[SA cert cat 2021]]</f>
        <v>-1</v>
      </c>
      <c r="BR67" s="118">
        <f>(ULB_Data[[#This Row],[Cert.- obtained SS2022]]-ULB_Data[[#This Row],[SA cert cat 2022]])/ULB_Data[[#This Row],[SA cert cat 2022]]</f>
        <v>-1</v>
      </c>
      <c r="BS67" s="118">
        <f>(ULB_Data[[#This Row],[Cert.- obtained SS2021]]-ULB_Data[[#This Row],[SA cert cat t.10 2021]])/ULB_Data[[#This Row],[SA cert cat t.10 2021]]</f>
        <v>-1</v>
      </c>
      <c r="BT67" s="118">
        <f>(ULB_Data[[#This Row],[Cert.- obtained SS2022]]-ULB_Data[[#This Row],[SA cert cat t.10 2022]])/ULB_Data[[#This Row],[SA cert cat t.10 2022]]</f>
        <v>-1</v>
      </c>
      <c r="BU67" s="122">
        <v>855.72</v>
      </c>
      <c r="BV67" s="122">
        <v>860.25</v>
      </c>
      <c r="BW67" s="122">
        <v>865</v>
      </c>
      <c r="BX67" s="122">
        <v>1100</v>
      </c>
      <c r="BY67" s="122">
        <v>1147.0899999999999</v>
      </c>
      <c r="BZ67" s="122">
        <v>1150</v>
      </c>
      <c r="CA67" s="122">
        <v>1056.55</v>
      </c>
      <c r="CB67" s="122">
        <v>1062.31</v>
      </c>
      <c r="CC67" s="122">
        <v>1062.31</v>
      </c>
      <c r="CD67" s="122">
        <v>1484.95</v>
      </c>
      <c r="CE67" s="122">
        <v>1484.95</v>
      </c>
      <c r="CF67" s="118">
        <f>(ULB_Data[[#This Row],[CP- obtained SS2020]]-ULB_Data[[#This Row],[NA CV 2020]])/ULB_Data[[#This Row],[NA CV 2020]]</f>
        <v>0.2863670359463375</v>
      </c>
      <c r="CG67" s="118">
        <f>(ULB_Data[[#This Row],[CV- obtained SS2021]]-ULB_Data[[#This Row],[NA CV 2021]])/ULB_Data[[#This Row],[NA CV 2021]]</f>
        <v>-9.927346701540208E-3</v>
      </c>
      <c r="CH67" s="118">
        <f>(ULB_Data[[#This Row],[CV- obtained SS2022]]-ULB_Data[[#This Row],[NA CV 2022]])/ULB_Data[[#This Row],[NA CV 2022]]</f>
        <v>-1.536416184971094E-2</v>
      </c>
      <c r="CI67" s="118">
        <f>(ULB_Data[[#This Row],[CP- obtained SS2020]]-ULB_Data[[#This Row],[SA CV 2020]])/ULB_Data[[#This Row],[SA CV 2020]]</f>
        <v>6.9999999999998351E-4</v>
      </c>
      <c r="CJ67" s="118">
        <f>(ULB_Data[[#This Row],[CV- obtained SS2021]]-ULB_Data[[#This Row],[SA CV 2021]])/ULB_Data[[#This Row],[SA CV 2021]]</f>
        <v>-0.25750377041034261</v>
      </c>
      <c r="CK67" s="118">
        <f>(ULB_Data[[#This Row],[CV- obtained SS2022]]-ULB_Data[[#This Row],[SA CV 2022]])/ULB_Data[[#This Row],[SA CV 2022]]</f>
        <v>-0.25938260869565216</v>
      </c>
      <c r="CL67" s="118">
        <f>(ULB_Data[[#This Row],[CP- obtained SS2020]]-ULB_Data[[#This Row],[SA CV  cat 2020]])/ULB_Data[[#This Row],[SA CV  cat 2020]]</f>
        <v>4.1853201457574207E-2</v>
      </c>
      <c r="CM67" s="118">
        <f>(ULB_Data[[#This Row],[CV- obtained SS2021]]-ULB_Data[[#This Row],[SA CV cat 2021]])/ULB_Data[[#This Row],[SA CV cat 2021]]</f>
        <v>-0.19824721597273859</v>
      </c>
      <c r="CN67" s="118">
        <f>(ULB_Data[[#This Row],[CV- obtained SS2022]]-ULB_Data[[#This Row],[SA CV cat 2022]])/ULB_Data[[#This Row],[SA CV cat 2022]]</f>
        <v>-0.19824721597273859</v>
      </c>
      <c r="CO67" s="118">
        <f>(ULB_Data[[#This Row],[CV- obtained SS2021]]-ULB_Data[[#This Row],[SA CV cat t.10 2021]])/ULB_Data[[#This Row],[SA CV cat t.10 2021]]</f>
        <v>-0.42643860062628369</v>
      </c>
      <c r="CP67" s="118">
        <f>(ULB_Data[[#This Row],[CV- obtained SS2022]]-ULB_Data[[#This Row],[SA CV cat t.10 2022]])/ULB_Data[[#This Row],[SA CV cat t.10 2022]]</f>
        <v>-0.42643860062628369</v>
      </c>
      <c r="CQ67" s="60">
        <v>108</v>
      </c>
      <c r="CR67" s="60">
        <v>72</v>
      </c>
      <c r="CS67" s="27">
        <v>492</v>
      </c>
      <c r="CT67" s="27">
        <v>185</v>
      </c>
      <c r="CU67" s="27">
        <v>492</v>
      </c>
      <c r="CV67" s="27">
        <v>185</v>
      </c>
      <c r="CW67" s="28" t="s">
        <v>414</v>
      </c>
      <c r="CX67" s="27" t="s">
        <v>414</v>
      </c>
      <c r="CY67" s="27" t="s">
        <v>414</v>
      </c>
      <c r="CZ67" s="28" t="s">
        <v>405</v>
      </c>
      <c r="DA67" s="27" t="s">
        <v>415</v>
      </c>
      <c r="DB67" s="27" t="s">
        <v>415</v>
      </c>
      <c r="DC67" s="22">
        <v>554.76</v>
      </c>
      <c r="DD67" s="22">
        <v>1500</v>
      </c>
      <c r="DE67" s="66">
        <v>36.979999999999997</v>
      </c>
      <c r="DF67" s="22">
        <v>300</v>
      </c>
      <c r="DG67" s="22">
        <v>1500</v>
      </c>
      <c r="DH67" s="66">
        <v>20</v>
      </c>
      <c r="DI67" s="22">
        <v>1239.02</v>
      </c>
      <c r="DJ67" s="22">
        <v>1500</v>
      </c>
      <c r="DK67" s="66">
        <v>82.6</v>
      </c>
      <c r="DL67" s="22">
        <v>1100.77</v>
      </c>
      <c r="DM67" s="22">
        <v>1500</v>
      </c>
      <c r="DN67" s="66">
        <v>73.38</v>
      </c>
      <c r="DO67" s="22">
        <v>3194.56</v>
      </c>
      <c r="DP67" s="22">
        <v>6000</v>
      </c>
      <c r="DQ67" s="66">
        <v>53.24</v>
      </c>
      <c r="DR67" s="67">
        <v>992.61</v>
      </c>
      <c r="DS67" s="67">
        <v>2400</v>
      </c>
      <c r="DT67" s="159">
        <f>ULB_Data[[#This Row],[SLP- obtained SS2021]]/ULB_Data[[#This Row],[SLP-max. marks SS2021]]</f>
        <v>0.4135875</v>
      </c>
      <c r="DU67" s="159">
        <f>ULB_Data[[#This Row],[SLP- obtained SS2021]]/ULB_Data[[#This Row],[Total score (obtained) SS2021]]</f>
        <v>0.5381983603713022</v>
      </c>
      <c r="DV67" s="67">
        <v>992.61</v>
      </c>
      <c r="DW67" s="66">
        <v>2400</v>
      </c>
      <c r="DX67" s="159">
        <f>ULB_Data[[#This Row],[SLP- obtained SS2022]]/ULB_Data[[#This Row],[SLP-max. marks SS2022]]</f>
        <v>0.4135875</v>
      </c>
      <c r="DY67" s="159">
        <f>ULB_Data[[#This Row],[SLP- obtained SS2022]]/ULB_Data[[#This Row],[Total score (obtained) SS2022]]</f>
        <v>0.5381983603713022</v>
      </c>
      <c r="DZ67" s="67">
        <v>851.71</v>
      </c>
      <c r="EA67" s="67">
        <v>1800</v>
      </c>
      <c r="EB67" s="159">
        <f>ULB_Data[[#This Row],[CV- obtained SS2021]]/ULB_Data[[#This Row],[CV-max. marks SS2021]]</f>
        <v>0.47317222222222222</v>
      </c>
      <c r="EC67" s="159">
        <f>ULB_Data[[#This Row],[CV- obtained SS2021]]/ULB_Data[[#This Row],[Total score (obtained) SS2021]]</f>
        <v>0.46180163962869786</v>
      </c>
      <c r="ED67" s="67">
        <v>851.71</v>
      </c>
      <c r="EE67" s="66">
        <v>1800</v>
      </c>
      <c r="EF67" s="159">
        <f>ULB_Data[[#This Row],[CV- obtained SS2022]]/ULB_Data[[#This Row],[CV-max. marks SS2022]]</f>
        <v>0.47317222222222222</v>
      </c>
      <c r="EG67" s="159">
        <f>ULB_Data[[#This Row],[CV- obtained SS2022]]/ULB_Data[[#This Row],[Total score (obtained) SS2022]]</f>
        <v>0.46180163962869786</v>
      </c>
      <c r="EH67" s="67">
        <v>0</v>
      </c>
      <c r="EI67" s="67">
        <v>1800</v>
      </c>
      <c r="EJ67" s="159">
        <f>ULB_Data[[#This Row],[Cert.- obtained SS2021]]/ULB_Data[[#This Row],[Cert.-max. marks SS2021]]</f>
        <v>0</v>
      </c>
      <c r="EK67" s="159">
        <f>ULB_Data[[#This Row],[Cert.- obtained SS2021]]/ULB_Data[[#This Row],[Total score (obtained) SS2021]]</f>
        <v>0</v>
      </c>
      <c r="EL67" s="67">
        <v>0</v>
      </c>
      <c r="EM67" s="66">
        <v>1800</v>
      </c>
      <c r="EN67" s="159">
        <f>ULB_Data[[#This Row],[Cert.- obtained SS2022]]/ULB_Data[[#This Row],[Cert.-max. marks SS2022]]</f>
        <v>0</v>
      </c>
      <c r="EO67" s="159">
        <f>ULB_Data[[#This Row],[Cert.- obtained SS2022]]/ULB_Data[[#This Row],[Total score (obtained) SS2022]]</f>
        <v>0</v>
      </c>
      <c r="EP67" s="68">
        <v>1844.32</v>
      </c>
      <c r="EQ67" s="26">
        <v>6000</v>
      </c>
      <c r="ER67" s="66">
        <v>30.74</v>
      </c>
      <c r="ES67" s="68">
        <v>1844.32</v>
      </c>
      <c r="ET67" s="66">
        <v>6000</v>
      </c>
      <c r="EU67" s="128">
        <f>(ULB_Data[[#This Row],[Total score (obtained) SS2022]]/ULB_Data[[#This Row],[Total score (max) SS2022]])*100</f>
        <v>30.738666666666663</v>
      </c>
      <c r="EV67" s="26">
        <v>854.76</v>
      </c>
      <c r="EW67" s="26">
        <v>3000</v>
      </c>
      <c r="EX67" s="66">
        <v>28.49</v>
      </c>
      <c r="EY67" s="26">
        <v>992.61</v>
      </c>
      <c r="EZ67" s="26">
        <v>4200</v>
      </c>
      <c r="FA67" s="100">
        <v>23.63</v>
      </c>
      <c r="FB67" s="26">
        <v>992.61</v>
      </c>
      <c r="FC67" s="138">
        <v>4200</v>
      </c>
      <c r="FD67" s="140">
        <f>(ULB_Data[[#This Row],[SLP + Cert. (obtained) SS2022]]/ULB_Data[[#This Row],[SLP + Cert. (max.) SS2022]])*100</f>
        <v>23.633571428571429</v>
      </c>
    </row>
    <row r="68" spans="1:160" ht="15.75" thickBot="1">
      <c r="A68" s="104">
        <v>67</v>
      </c>
      <c r="B68" s="65" t="s">
        <v>38</v>
      </c>
      <c r="C68" s="65" t="s">
        <v>304</v>
      </c>
      <c r="D68" s="65" t="s">
        <v>304</v>
      </c>
      <c r="E68" s="22">
        <v>41296</v>
      </c>
      <c r="F68" s="28" t="s">
        <v>412</v>
      </c>
      <c r="G68" s="28">
        <v>2214</v>
      </c>
      <c r="H68" s="28">
        <v>2072</v>
      </c>
      <c r="I68" s="28">
        <v>2072</v>
      </c>
      <c r="J68" s="28">
        <v>3325</v>
      </c>
      <c r="K68" s="28">
        <v>3178</v>
      </c>
      <c r="L68" s="28">
        <v>3178</v>
      </c>
      <c r="M68" s="28">
        <v>3400</v>
      </c>
      <c r="N68" s="28">
        <v>3298.6</v>
      </c>
      <c r="O68" s="28">
        <v>3298.6</v>
      </c>
      <c r="P68" s="28">
        <v>4601.3999999999996</v>
      </c>
      <c r="Q68" s="28">
        <v>4601.3999999999996</v>
      </c>
      <c r="R68" s="118">
        <f>(ULB_Data[[#This Row],[Total score (obtained) SS2020]]-ULB_Data[[#This Row],[NA 2020]])/ULB_Data[[#This Row],[NA 2020]]</f>
        <v>0.92403794037940368</v>
      </c>
      <c r="S68" s="118">
        <f>(ULB_Data[[#This Row],[Total score (obtained) SS2021]]-ULB_Data[[#This Row],[NA 2021]])/ULB_Data[[#This Row],[NA 2021]]</f>
        <v>0.94836872586872589</v>
      </c>
      <c r="T68" s="118">
        <f>(ULB_Data[[#This Row],[Total score (obtained) SS2022]]-ULB_Data[[#This Row],[NA 2022]])/ULB_Data[[#This Row],[NA 2022]]</f>
        <v>0.94836872586872589</v>
      </c>
      <c r="U68" s="118">
        <f>(ULB_Data[[#This Row],[Total score (obtained) SS2020]]-ULB_Data[[#This Row],[SA 2020]])/ULB_Data[[#This Row],[SA 2020]]</f>
        <v>0.28114887218045104</v>
      </c>
      <c r="V68" s="118">
        <f>(ULB_Data[[#This Row],[Total score (obtained) SS2021]]-ULB_Data[[#This Row],[SA 2021]])/ULB_Data[[#This Row],[SA 2021]]</f>
        <v>0.27030207677784768</v>
      </c>
      <c r="W68" s="118">
        <f>(ULB_Data[[#This Row],[Total score (obtained) SS2022]]-ULB_Data[[#This Row],[SA 2022]])/ULB_Data[[#This Row],[SA 2022]]</f>
        <v>0.27030207677784768</v>
      </c>
      <c r="X68" s="118">
        <f>(ULB_Data[[#This Row],[Total score (obtained) SS2020]]-ULB_Data[[#This Row],[SA Cat 2020]])/ULB_Data[[#This Row],[SA Cat 2020]]</f>
        <v>0.25288823529411758</v>
      </c>
      <c r="Y68" s="118">
        <f>(ULB_Data[[#This Row],[Total score (obtained) SS2021]]-ULB_Data[[#This Row],[SA Cat 2021]])/ULB_Data[[#This Row],[SA Cat 2021]]</f>
        <v>0.22385860668162252</v>
      </c>
      <c r="Z68" s="118">
        <f>(ULB_Data[[#This Row],[Total score (obtained) SS2022]]-ULB_Data[[#This Row],[SA Cat 2022]])/ULB_Data[[#This Row],[SA Cat 2022]]</f>
        <v>0.22385860668162252</v>
      </c>
      <c r="AA68" s="118">
        <f>(ULB_Data[[#This Row],[Total score (obtained) SS2021]]-ULB_Data[[#This Row],[SA Cat t.10 2021]])/ULB_Data[[#This Row],[SA Cat t.10 2021]]</f>
        <v>-0.12265397487721122</v>
      </c>
      <c r="AB68" s="118">
        <f>(ULB_Data[[#This Row],[Total score (obtained) SS2022]]-ULB_Data[[#This Row],[SA Cat t.10 2022]])/ULB_Data[[#This Row],[SA Cat t.10 2022]]</f>
        <v>-0.12265397487721122</v>
      </c>
      <c r="AC68" s="122">
        <v>306.24</v>
      </c>
      <c r="AD68" s="122">
        <v>913.6</v>
      </c>
      <c r="AE68" s="122">
        <v>915</v>
      </c>
      <c r="AF68" s="122">
        <v>706.64</v>
      </c>
      <c r="AG68" s="122">
        <v>1509.3</v>
      </c>
      <c r="AH68" s="122">
        <v>1509.3</v>
      </c>
      <c r="AI68" s="122">
        <v>737.03</v>
      </c>
      <c r="AJ68" s="122">
        <v>1543.8</v>
      </c>
      <c r="AK68" s="122">
        <v>1543.8</v>
      </c>
      <c r="AL68" s="122">
        <v>2033.9</v>
      </c>
      <c r="AM68" s="122">
        <v>2033.9</v>
      </c>
      <c r="AN68" s="118">
        <f>(ULB_Data[[#This Row],[SLP- obtained SS2020]]-ULB_Data[[#This Row],[SLP NA 2020]])/ULB_Data[[#This Row],[SLP NA 2020]]</f>
        <v>2.0135841170323929</v>
      </c>
      <c r="AO68" s="118">
        <f>(ULB_Data[[#This Row],[SLP- obtained SS2021]]-ULB_Data[[#This Row],[SLP NA 2021]])/ULB_Data[[#This Row],[SLP NA 2021]]</f>
        <v>1.1018717162872154</v>
      </c>
      <c r="AP68" s="118">
        <f>(ULB_Data[[#This Row],[SLP- obtained SS2022]]-ULB_Data[[#This Row],[SLP NA 2022]])/ULB_Data[[#This Row],[SLP NA 2022]]</f>
        <v>1.098655737704918</v>
      </c>
      <c r="AQ68" s="118">
        <f>(ULB_Data[[#This Row],[SLP- obtained SS2020]]-ULB_Data[[#This Row],[SLP SA 2020]])/ULB_Data[[#This Row],[SLP SA 2020]]</f>
        <v>0.30601154760557003</v>
      </c>
      <c r="AR68" s="118">
        <f>(ULB_Data[[#This Row],[SLP- obtained SS2021]]-ULB_Data[[#This Row],[SLP SA 2021]])/ULB_Data[[#This Row],[SLP SA 2021]]</f>
        <v>0.27229179089644207</v>
      </c>
      <c r="AS68" s="118">
        <f>(ULB_Data[[#This Row],[SLP- obtained SS2022]]-ULB_Data[[#This Row],[SLP SA 2022]])/ULB_Data[[#This Row],[SLP SA 2022]]</f>
        <v>0.27229179089644207</v>
      </c>
      <c r="AT68" s="118">
        <f>(ULB_Data[[#This Row],[SLP- obtained SS2020]]-ULB_Data[[#This Row],[SLP SA cat 2020]])/ULB_Data[[#This Row],[SLP SA cat 2020]]</f>
        <v>0.25216069902174948</v>
      </c>
      <c r="AU68" s="118">
        <f>(ULB_Data[[#This Row],[SLP- obtained SS2021]]-ULB_Data[[#This Row],[SLP SA cat 2021]])/ULB_Data[[#This Row],[SLP SA cat 2021]]</f>
        <v>0.24385930820054413</v>
      </c>
      <c r="AV68" s="118">
        <f>(ULB_Data[[#This Row],[SLP- obtained SS2022]]-ULB_Data[[#This Row],[SLP SA cat 2022]])/ULB_Data[[#This Row],[SLP SA cat 2022]]</f>
        <v>0.24385930820054413</v>
      </c>
      <c r="AW68" s="118">
        <f>(ULB_Data[[#This Row],[SLP- obtained SS2021]]-ULB_Data[[#This Row],[SLP SA cat t.10 2021]])/ULB_Data[[#This Row],[SLP SA cat t.10 2021]]</f>
        <v>-5.5868036776636071E-2</v>
      </c>
      <c r="AX68" s="118">
        <f>(ULB_Data[[#This Row],[SLP- obtained SS2022]]-ULB_Data[[#This Row],[SLP SA cat t.10 2022]])/ULB_Data[[#This Row],[SLP SA cat t.10 2022]]</f>
        <v>-5.5868036776636071E-2</v>
      </c>
      <c r="AY68" s="122">
        <v>232.44</v>
      </c>
      <c r="AZ68" s="122">
        <v>298.10000000000002</v>
      </c>
      <c r="BA68" s="122">
        <v>295</v>
      </c>
      <c r="BB68" s="122">
        <v>421.09</v>
      </c>
      <c r="BC68" s="122">
        <v>522.70000000000005</v>
      </c>
      <c r="BD68" s="122">
        <v>525</v>
      </c>
      <c r="BE68" s="122">
        <v>433.64</v>
      </c>
      <c r="BF68" s="122">
        <v>570</v>
      </c>
      <c r="BG68" s="122">
        <v>570</v>
      </c>
      <c r="BH68" s="122">
        <v>1100</v>
      </c>
      <c r="BI68" s="122">
        <v>1100</v>
      </c>
      <c r="BJ68" s="118">
        <f>(ULB_Data[[#This Row],[Cert.- obtained SS2020]]-ULB_Data[[#This Row],[NA cert 2020]])/ULB_Data[[#This Row],[NA cert 2020]]</f>
        <v>2.0115298571674409</v>
      </c>
      <c r="BK68" s="118">
        <f>(ULB_Data[[#This Row],[Cert.- obtained SS2021]]-ULB_Data[[#This Row],[NA cert 2021]])/ULB_Data[[#This Row],[NA cert 2021]]</f>
        <v>1.3482053002348204</v>
      </c>
      <c r="BL68" s="118">
        <f>(ULB_Data[[#This Row],[Cert.- obtained SS2022]]-ULB_Data[[#This Row],[NA cert 2022]])/ULB_Data[[#This Row],[NA cert 2022]]</f>
        <v>1.3728813559322033</v>
      </c>
      <c r="BM68" s="118">
        <f>(ULB_Data[[#This Row],[Cert.- obtained SS2020]]-ULB_Data[[#This Row],[SA Cert 2020]])/ULB_Data[[#This Row],[SA Cert 2020]]</f>
        <v>0.6623524662186232</v>
      </c>
      <c r="BN68" s="118">
        <f>(ULB_Data[[#This Row],[Cert.- obtained SS2021]]-ULB_Data[[#This Row],[SA cert 2021]])/ULB_Data[[#This Row],[SA cert 2021]]</f>
        <v>0.33920030610292701</v>
      </c>
      <c r="BO68" s="118">
        <f>(ULB_Data[[#This Row],[Cert.- obtained SS2022]]-ULB_Data[[#This Row],[SA cert 2022]])/ULB_Data[[#This Row],[SA cert 2022]]</f>
        <v>0.33333333333333331</v>
      </c>
      <c r="BP68" s="118">
        <f>(ULB_Data[[#This Row],[Cert.- obtained SS2020]]-ULB_Data[[#This Row],[SA cert cat 2020]])/ULB_Data[[#This Row],[SA cert cat 2020]]</f>
        <v>0.61424222857669963</v>
      </c>
      <c r="BQ68" s="118">
        <f>(ULB_Data[[#This Row],[Cert.- obtained SS2021]]-ULB_Data[[#This Row],[SA cert cat 2021]])/ULB_Data[[#This Row],[SA cert cat 2021]]</f>
        <v>0.22807017543859648</v>
      </c>
      <c r="BR68" s="118">
        <f>(ULB_Data[[#This Row],[Cert.- obtained SS2022]]-ULB_Data[[#This Row],[SA cert cat 2022]])/ULB_Data[[#This Row],[SA cert cat 2022]]</f>
        <v>0.22807017543859648</v>
      </c>
      <c r="BS68" s="118">
        <f>(ULB_Data[[#This Row],[Cert.- obtained SS2021]]-ULB_Data[[#This Row],[SA cert cat t.10 2021]])/ULB_Data[[#This Row],[SA cert cat t.10 2021]]</f>
        <v>-0.36363636363636365</v>
      </c>
      <c r="BT68" s="118">
        <f>(ULB_Data[[#This Row],[Cert.- obtained SS2022]]-ULB_Data[[#This Row],[SA cert cat t.10 2022]])/ULB_Data[[#This Row],[SA cert cat t.10 2022]]</f>
        <v>-0.36363636363636365</v>
      </c>
      <c r="BU68" s="122">
        <v>855.72</v>
      </c>
      <c r="BV68" s="122">
        <v>860.25</v>
      </c>
      <c r="BW68" s="122">
        <v>865</v>
      </c>
      <c r="BX68" s="122">
        <v>1100</v>
      </c>
      <c r="BY68" s="122">
        <v>1147.0899999999999</v>
      </c>
      <c r="BZ68" s="122">
        <v>1150</v>
      </c>
      <c r="CA68" s="122">
        <v>1114.93</v>
      </c>
      <c r="CB68" s="122">
        <v>1184.79</v>
      </c>
      <c r="CC68" s="122">
        <v>1184.79</v>
      </c>
      <c r="CD68" s="122">
        <v>1531.86</v>
      </c>
      <c r="CE68" s="122">
        <v>1531.86</v>
      </c>
      <c r="CF68" s="118">
        <f>(ULB_Data[[#This Row],[CP- obtained SS2020]]-ULB_Data[[#This Row],[NA CV 2020]])/ULB_Data[[#This Row],[NA CV 2020]]</f>
        <v>0.40104239704576272</v>
      </c>
      <c r="CG68" s="118">
        <f>(ULB_Data[[#This Row],[CV- obtained SS2021]]-ULB_Data[[#This Row],[NA CV 2021]])/ULB_Data[[#This Row],[NA CV 2021]]</f>
        <v>0.6469049694856146</v>
      </c>
      <c r="CH68" s="118">
        <f>(ULB_Data[[#This Row],[CV- obtained SS2022]]-ULB_Data[[#This Row],[NA CV 2022]])/ULB_Data[[#This Row],[NA CV 2022]]</f>
        <v>0.63786127167630058</v>
      </c>
      <c r="CI68" s="118">
        <f>(ULB_Data[[#This Row],[CP- obtained SS2020]]-ULB_Data[[#This Row],[SA CV 2020]])/ULB_Data[[#This Row],[SA CV 2020]]</f>
        <v>8.9909090909090994E-2</v>
      </c>
      <c r="CJ68" s="118">
        <f>(ULB_Data[[#This Row],[CV- obtained SS2021]]-ULB_Data[[#This Row],[SA CV 2021]])/ULB_Data[[#This Row],[SA CV 2021]]</f>
        <v>0.23508181572500858</v>
      </c>
      <c r="CK68" s="118">
        <f>(ULB_Data[[#This Row],[CV- obtained SS2022]]-ULB_Data[[#This Row],[SA CV 2022]])/ULB_Data[[#This Row],[SA CV 2022]]</f>
        <v>0.23195652173913042</v>
      </c>
      <c r="CL68" s="118">
        <f>(ULB_Data[[#This Row],[CP- obtained SS2020]]-ULB_Data[[#This Row],[SA CV  cat 2020]])/ULB_Data[[#This Row],[SA CV  cat 2020]]</f>
        <v>7.5314145282663503E-2</v>
      </c>
      <c r="CM68" s="118">
        <f>(ULB_Data[[#This Row],[CV- obtained SS2021]]-ULB_Data[[#This Row],[SA CV cat 2021]])/ULB_Data[[#This Row],[SA CV cat 2021]]</f>
        <v>0.19578153090421091</v>
      </c>
      <c r="CN68" s="118">
        <f>(ULB_Data[[#This Row],[CV- obtained SS2022]]-ULB_Data[[#This Row],[SA CV cat 2022]])/ULB_Data[[#This Row],[SA CV cat 2022]]</f>
        <v>0.19578153090421091</v>
      </c>
      <c r="CO68" s="118">
        <f>(ULB_Data[[#This Row],[CV- obtained SS2021]]-ULB_Data[[#This Row],[SA CV cat t.10 2021]])/ULB_Data[[#This Row],[SA CV cat t.10 2021]]</f>
        <v>-7.5143942657945176E-2</v>
      </c>
      <c r="CP68" s="118">
        <f>(ULB_Data[[#This Row],[CV- obtained SS2022]]-ULB_Data[[#This Row],[SA CV cat t.10 2022]])/ULB_Data[[#This Row],[SA CV cat t.10 2022]]</f>
        <v>-7.5143942657945176E-2</v>
      </c>
      <c r="CQ68" s="60">
        <v>19</v>
      </c>
      <c r="CR68" s="60">
        <v>18</v>
      </c>
      <c r="CS68" s="28">
        <v>22</v>
      </c>
      <c r="CT68" s="27">
        <v>21</v>
      </c>
      <c r="CU68" s="28">
        <v>22</v>
      </c>
      <c r="CV68" s="27">
        <v>21</v>
      </c>
      <c r="CW68" s="28" t="s">
        <v>406</v>
      </c>
      <c r="CX68" s="27" t="s">
        <v>406</v>
      </c>
      <c r="CY68" s="27" t="s">
        <v>406</v>
      </c>
      <c r="CZ68" s="28" t="s">
        <v>408</v>
      </c>
      <c r="DA68" s="27" t="s">
        <v>408</v>
      </c>
      <c r="DB68" s="27" t="s">
        <v>408</v>
      </c>
      <c r="DC68" s="22">
        <v>922.88</v>
      </c>
      <c r="DD68" s="22">
        <v>1500</v>
      </c>
      <c r="DE68" s="66">
        <v>61.53</v>
      </c>
      <c r="DF68" s="22">
        <v>700</v>
      </c>
      <c r="DG68" s="22">
        <v>1500</v>
      </c>
      <c r="DH68" s="66">
        <v>46.67</v>
      </c>
      <c r="DI68" s="22">
        <v>1438.04</v>
      </c>
      <c r="DJ68" s="22">
        <v>1500</v>
      </c>
      <c r="DK68" s="66">
        <v>95.87</v>
      </c>
      <c r="DL68" s="22">
        <v>1198.9000000000001</v>
      </c>
      <c r="DM68" s="22">
        <v>1500</v>
      </c>
      <c r="DN68" s="66">
        <v>79.930000000000007</v>
      </c>
      <c r="DO68" s="22">
        <v>4259.82</v>
      </c>
      <c r="DP68" s="22">
        <v>6000</v>
      </c>
      <c r="DQ68" s="66">
        <v>71</v>
      </c>
      <c r="DR68" s="67">
        <v>1920.27</v>
      </c>
      <c r="DS68" s="67">
        <v>2400</v>
      </c>
      <c r="DT68" s="159">
        <f>ULB_Data[[#This Row],[SLP- obtained SS2021]]/ULB_Data[[#This Row],[SLP-max. marks SS2021]]</f>
        <v>0.8001125</v>
      </c>
      <c r="DU68" s="159">
        <f>ULB_Data[[#This Row],[SLP- obtained SS2021]]/ULB_Data[[#This Row],[Total score (obtained) SS2021]]</f>
        <v>0.47566521840367398</v>
      </c>
      <c r="DV68" s="67">
        <v>1920.27</v>
      </c>
      <c r="DW68" s="66">
        <v>2400</v>
      </c>
      <c r="DX68" s="159">
        <f>ULB_Data[[#This Row],[SLP- obtained SS2022]]/ULB_Data[[#This Row],[SLP-max. marks SS2022]]</f>
        <v>0.8001125</v>
      </c>
      <c r="DY68" s="159">
        <f>ULB_Data[[#This Row],[SLP- obtained SS2022]]/ULB_Data[[#This Row],[Total score (obtained) SS2022]]</f>
        <v>0.47566521840367398</v>
      </c>
      <c r="DZ68" s="67">
        <v>1416.75</v>
      </c>
      <c r="EA68" s="67">
        <v>1800</v>
      </c>
      <c r="EB68" s="159">
        <f>ULB_Data[[#This Row],[CV- obtained SS2021]]/ULB_Data[[#This Row],[CV-max. marks SS2021]]</f>
        <v>0.78708333333333336</v>
      </c>
      <c r="EC68" s="159">
        <f>ULB_Data[[#This Row],[CV- obtained SS2021]]/ULB_Data[[#This Row],[Total score (obtained) SS2021]]</f>
        <v>0.35093955442380764</v>
      </c>
      <c r="ED68" s="67">
        <v>1416.75</v>
      </c>
      <c r="EE68" s="66">
        <v>1800</v>
      </c>
      <c r="EF68" s="159">
        <f>ULB_Data[[#This Row],[CV- obtained SS2022]]/ULB_Data[[#This Row],[CV-max. marks SS2022]]</f>
        <v>0.78708333333333336</v>
      </c>
      <c r="EG68" s="159">
        <f>ULB_Data[[#This Row],[CV- obtained SS2022]]/ULB_Data[[#This Row],[Total score (obtained) SS2022]]</f>
        <v>0.35093955442380764</v>
      </c>
      <c r="EH68" s="67">
        <v>700</v>
      </c>
      <c r="EI68" s="67">
        <v>1800</v>
      </c>
      <c r="EJ68" s="159">
        <f>ULB_Data[[#This Row],[Cert.- obtained SS2021]]/ULB_Data[[#This Row],[Cert.-max. marks SS2021]]</f>
        <v>0.3888888888888889</v>
      </c>
      <c r="EK68" s="159">
        <f>ULB_Data[[#This Row],[Cert.- obtained SS2021]]/ULB_Data[[#This Row],[Total score (obtained) SS2021]]</f>
        <v>0.17339522717251835</v>
      </c>
      <c r="EL68" s="67">
        <v>700</v>
      </c>
      <c r="EM68" s="66">
        <v>1800</v>
      </c>
      <c r="EN68" s="159">
        <f>ULB_Data[[#This Row],[Cert.- obtained SS2022]]/ULB_Data[[#This Row],[Cert.-max. marks SS2022]]</f>
        <v>0.3888888888888889</v>
      </c>
      <c r="EO68" s="159">
        <f>ULB_Data[[#This Row],[Cert.- obtained SS2022]]/ULB_Data[[#This Row],[Total score (obtained) SS2022]]</f>
        <v>0.17339522717251835</v>
      </c>
      <c r="EP68" s="68">
        <v>4037.02</v>
      </c>
      <c r="EQ68" s="26">
        <v>6000</v>
      </c>
      <c r="ER68" s="66">
        <v>67.28</v>
      </c>
      <c r="ES68" s="68">
        <v>4037.02</v>
      </c>
      <c r="ET68" s="66">
        <v>6000</v>
      </c>
      <c r="EU68" s="128">
        <f>(ULB_Data[[#This Row],[Total score (obtained) SS2022]]/ULB_Data[[#This Row],[Total score (max) SS2022]])*100</f>
        <v>67.283666666666662</v>
      </c>
      <c r="EV68" s="26">
        <v>1622.88</v>
      </c>
      <c r="EW68" s="26">
        <v>3000</v>
      </c>
      <c r="EX68" s="66">
        <v>54.1</v>
      </c>
      <c r="EY68" s="26">
        <v>2620.27</v>
      </c>
      <c r="EZ68" s="26">
        <v>4200</v>
      </c>
      <c r="FA68" s="100">
        <v>62.39</v>
      </c>
      <c r="FB68" s="26">
        <v>2620.27</v>
      </c>
      <c r="FC68" s="138">
        <v>4200</v>
      </c>
      <c r="FD68" s="140">
        <f>(ULB_Data[[#This Row],[SLP + Cert. (obtained) SS2022]]/ULB_Data[[#This Row],[SLP + Cert. (max.) SS2022]])*100</f>
        <v>62.387380952380958</v>
      </c>
    </row>
    <row r="69" spans="1:160" ht="15.75" thickBot="1">
      <c r="A69" s="104">
        <v>68</v>
      </c>
      <c r="B69" s="65" t="s">
        <v>326</v>
      </c>
      <c r="C69" s="65" t="s">
        <v>130</v>
      </c>
      <c r="D69" s="65" t="s">
        <v>304</v>
      </c>
      <c r="E69" s="26">
        <v>73975</v>
      </c>
      <c r="F69" s="28" t="s">
        <v>413</v>
      </c>
      <c r="G69" s="28">
        <v>2214</v>
      </c>
      <c r="H69" s="28">
        <v>2072</v>
      </c>
      <c r="I69" s="28">
        <v>2072</v>
      </c>
      <c r="J69" s="28">
        <v>3325</v>
      </c>
      <c r="K69" s="28">
        <v>3178</v>
      </c>
      <c r="L69" s="28">
        <v>3178</v>
      </c>
      <c r="M69" s="28">
        <v>3595.3</v>
      </c>
      <c r="N69" s="28">
        <v>3469.2</v>
      </c>
      <c r="O69" s="28">
        <v>3469.2</v>
      </c>
      <c r="P69" s="28">
        <v>4328.8</v>
      </c>
      <c r="Q69" s="28">
        <v>4328.8</v>
      </c>
      <c r="R69" s="118">
        <f>(ULB_Data[[#This Row],[Total score (obtained) SS2020]]-ULB_Data[[#This Row],[NA 2020]])/ULB_Data[[#This Row],[NA 2020]]</f>
        <v>0.43490514905149058</v>
      </c>
      <c r="S69" s="118">
        <f>(ULB_Data[[#This Row],[Total score (obtained) SS2021]]-ULB_Data[[#This Row],[NA 2021]])/ULB_Data[[#This Row],[NA 2021]]</f>
        <v>0.41892374517374525</v>
      </c>
      <c r="T69" s="118">
        <f>(ULB_Data[[#This Row],[Total score (obtained) SS2022]]-ULB_Data[[#This Row],[NA 2022]])/ULB_Data[[#This Row],[NA 2022]]</f>
        <v>0.41892374517374525</v>
      </c>
      <c r="U69" s="118">
        <f>(ULB_Data[[#This Row],[Total score (obtained) SS2020]]-ULB_Data[[#This Row],[SA 2020]])/ULB_Data[[#This Row],[SA 2020]]</f>
        <v>-4.4547368421052599E-2</v>
      </c>
      <c r="V69" s="118">
        <f>(ULB_Data[[#This Row],[Total score (obtained) SS2021]]-ULB_Data[[#This Row],[SA 2021]])/ULB_Data[[#This Row],[SA 2021]]</f>
        <v>-7.4886721208307042E-2</v>
      </c>
      <c r="W69" s="118">
        <f>(ULB_Data[[#This Row],[Total score (obtained) SS2022]]-ULB_Data[[#This Row],[SA 2022]])/ULB_Data[[#This Row],[SA 2022]]</f>
        <v>-7.4886721208307042E-2</v>
      </c>
      <c r="X69" s="118">
        <f>(ULB_Data[[#This Row],[Total score (obtained) SS2020]]-ULB_Data[[#This Row],[SA Cat 2020]])/ULB_Data[[#This Row],[SA Cat 2020]]</f>
        <v>-0.11637971796512114</v>
      </c>
      <c r="Y69" s="118">
        <f>(ULB_Data[[#This Row],[Total score (obtained) SS2021]]-ULB_Data[[#This Row],[SA Cat 2021]])/ULB_Data[[#This Row],[SA Cat 2021]]</f>
        <v>-0.15253949037242004</v>
      </c>
      <c r="Z69" s="118">
        <f>(ULB_Data[[#This Row],[Total score (obtained) SS2022]]-ULB_Data[[#This Row],[SA Cat 2022]])/ULB_Data[[#This Row],[SA Cat 2022]]</f>
        <v>-0.15253949037242004</v>
      </c>
      <c r="AA69" s="118">
        <f>(ULB_Data[[#This Row],[Total score (obtained) SS2021]]-ULB_Data[[#This Row],[SA Cat t.10 2021]])/ULB_Data[[#This Row],[SA Cat t.10 2021]]</f>
        <v>-0.32082563296987615</v>
      </c>
      <c r="AB69" s="118">
        <f>(ULB_Data[[#This Row],[Total score (obtained) SS2022]]-ULB_Data[[#This Row],[SA Cat t.10 2022]])/ULB_Data[[#This Row],[SA Cat t.10 2022]]</f>
        <v>-0.32082563296987615</v>
      </c>
      <c r="AC69" s="122">
        <v>306.24</v>
      </c>
      <c r="AD69" s="122">
        <v>913.6</v>
      </c>
      <c r="AE69" s="122">
        <v>915</v>
      </c>
      <c r="AF69" s="122">
        <v>706.64</v>
      </c>
      <c r="AG69" s="122">
        <v>1509.3</v>
      </c>
      <c r="AH69" s="122">
        <v>1509.3</v>
      </c>
      <c r="AI69" s="122">
        <v>829.22</v>
      </c>
      <c r="AJ69" s="122">
        <v>1623.2</v>
      </c>
      <c r="AK69" s="122">
        <v>1623.2</v>
      </c>
      <c r="AL69" s="122">
        <v>1999.6</v>
      </c>
      <c r="AM69" s="122">
        <v>1999.6</v>
      </c>
      <c r="AN69" s="118">
        <f>(ULB_Data[[#This Row],[SLP- obtained SS2020]]-ULB_Data[[#This Row],[SLP NA 2020]])/ULB_Data[[#This Row],[SLP NA 2020]]</f>
        <v>1.6914511494252873</v>
      </c>
      <c r="AO69" s="118">
        <f>(ULB_Data[[#This Row],[SLP- obtained SS2021]]-ULB_Data[[#This Row],[SLP NA 2021]])/ULB_Data[[#This Row],[SLP NA 2021]]</f>
        <v>0.62348949211908933</v>
      </c>
      <c r="AP69" s="118">
        <f>(ULB_Data[[#This Row],[SLP- obtained SS2022]]-ULB_Data[[#This Row],[SLP NA 2022]])/ULB_Data[[#This Row],[SLP NA 2022]]</f>
        <v>0.62100546448087435</v>
      </c>
      <c r="AQ69" s="118">
        <f>(ULB_Data[[#This Row],[SLP- obtained SS2020]]-ULB_Data[[#This Row],[SLP SA 2020]])/ULB_Data[[#This Row],[SLP SA 2020]]</f>
        <v>0.16640722291407228</v>
      </c>
      <c r="AR69" s="118">
        <f>(ULB_Data[[#This Row],[SLP- obtained SS2021]]-ULB_Data[[#This Row],[SLP SA 2021]])/ULB_Data[[#This Row],[SLP SA 2021]]</f>
        <v>-1.7279533558603278E-2</v>
      </c>
      <c r="AS69" s="118">
        <f>(ULB_Data[[#This Row],[SLP- obtained SS2022]]-ULB_Data[[#This Row],[SLP SA 2022]])/ULB_Data[[#This Row],[SLP SA 2022]]</f>
        <v>-1.7279533558603278E-2</v>
      </c>
      <c r="AT69" s="118">
        <f>(ULB_Data[[#This Row],[SLP- obtained SS2020]]-ULB_Data[[#This Row],[SLP SA cat 2020]])/ULB_Data[[#This Row],[SLP SA cat 2020]]</f>
        <v>-6.0177033839029555E-3</v>
      </c>
      <c r="AU69" s="118">
        <f>(ULB_Data[[#This Row],[SLP- obtained SS2021]]-ULB_Data[[#This Row],[SLP SA cat 2021]])/ULB_Data[[#This Row],[SLP SA cat 2021]]</f>
        <v>-8.6237062592410069E-2</v>
      </c>
      <c r="AV69" s="118">
        <f>(ULB_Data[[#This Row],[SLP- obtained SS2022]]-ULB_Data[[#This Row],[SLP SA cat 2022]])/ULB_Data[[#This Row],[SLP SA cat 2022]]</f>
        <v>-8.6237062592410069E-2</v>
      </c>
      <c r="AW69" s="118">
        <f>(ULB_Data[[#This Row],[SLP- obtained SS2021]]-ULB_Data[[#This Row],[SLP SA cat t.10 2021]])/ULB_Data[[#This Row],[SLP SA cat t.10 2021]]</f>
        <v>-0.2582416483296659</v>
      </c>
      <c r="AX69" s="118">
        <f>(ULB_Data[[#This Row],[SLP- obtained SS2022]]-ULB_Data[[#This Row],[SLP SA cat t.10 2022]])/ULB_Data[[#This Row],[SLP SA cat t.10 2022]]</f>
        <v>-0.2582416483296659</v>
      </c>
      <c r="AY69" s="122">
        <v>232.44</v>
      </c>
      <c r="AZ69" s="122">
        <v>298.10000000000002</v>
      </c>
      <c r="BA69" s="122">
        <v>295</v>
      </c>
      <c r="BB69" s="122">
        <v>421.09</v>
      </c>
      <c r="BC69" s="122">
        <v>522.70000000000005</v>
      </c>
      <c r="BD69" s="122">
        <v>525</v>
      </c>
      <c r="BE69" s="122">
        <v>448.93</v>
      </c>
      <c r="BF69" s="122">
        <v>602.08000000000004</v>
      </c>
      <c r="BG69" s="122">
        <v>602.08000000000004</v>
      </c>
      <c r="BH69" s="122">
        <v>1100</v>
      </c>
      <c r="BI69" s="122">
        <v>1100</v>
      </c>
      <c r="BJ69" s="118">
        <f>(ULB_Data[[#This Row],[Cert.- obtained SS2020]]-ULB_Data[[#This Row],[NA cert 2020]])/ULB_Data[[#This Row],[NA cert 2020]]</f>
        <v>0.29065565307176044</v>
      </c>
      <c r="BK69" s="118">
        <f>(ULB_Data[[#This Row],[Cert.- obtained SS2021]]-ULB_Data[[#This Row],[NA cert 2021]])/ULB_Data[[#This Row],[NA cert 2021]]</f>
        <v>0.67728950016772882</v>
      </c>
      <c r="BL69" s="118">
        <f>(ULB_Data[[#This Row],[Cert.- obtained SS2022]]-ULB_Data[[#This Row],[NA cert 2022]])/ULB_Data[[#This Row],[NA cert 2022]]</f>
        <v>0.69491525423728817</v>
      </c>
      <c r="BM69" s="118">
        <f>(ULB_Data[[#This Row],[Cert.- obtained SS2020]]-ULB_Data[[#This Row],[SA Cert 2020]])/ULB_Data[[#This Row],[SA Cert 2020]]</f>
        <v>-0.2875632287634472</v>
      </c>
      <c r="BN69" s="118">
        <f>(ULB_Data[[#This Row],[Cert.- obtained SS2021]]-ULB_Data[[#This Row],[SA cert 2021]])/ULB_Data[[#This Row],[SA cert 2021]]</f>
        <v>-4.3428352783623579E-2</v>
      </c>
      <c r="BO69" s="118">
        <f>(ULB_Data[[#This Row],[Cert.- obtained SS2022]]-ULB_Data[[#This Row],[SA cert 2022]])/ULB_Data[[#This Row],[SA cert 2022]]</f>
        <v>-4.7619047619047616E-2</v>
      </c>
      <c r="BP69" s="118">
        <f>(ULB_Data[[#This Row],[Cert.- obtained SS2020]]-ULB_Data[[#This Row],[SA cert cat 2020]])/ULB_Data[[#This Row],[SA cert cat 2020]]</f>
        <v>-0.33174436994631679</v>
      </c>
      <c r="BQ69" s="118">
        <f>(ULB_Data[[#This Row],[Cert.- obtained SS2021]]-ULB_Data[[#This Row],[SA cert cat 2021]])/ULB_Data[[#This Row],[SA cert cat 2021]]</f>
        <v>-0.16954557533882547</v>
      </c>
      <c r="BR69" s="118">
        <f>(ULB_Data[[#This Row],[Cert.- obtained SS2022]]-ULB_Data[[#This Row],[SA cert cat 2022]])/ULB_Data[[#This Row],[SA cert cat 2022]]</f>
        <v>-0.16954557533882547</v>
      </c>
      <c r="BS69" s="118">
        <f>(ULB_Data[[#This Row],[Cert.- obtained SS2021]]-ULB_Data[[#This Row],[SA cert cat t.10 2021]])/ULB_Data[[#This Row],[SA cert cat t.10 2021]]</f>
        <v>-0.54545454545454541</v>
      </c>
      <c r="BT69" s="118">
        <f>(ULB_Data[[#This Row],[Cert.- obtained SS2022]]-ULB_Data[[#This Row],[SA cert cat t.10 2022]])/ULB_Data[[#This Row],[SA cert cat t.10 2022]]</f>
        <v>-0.54545454545454541</v>
      </c>
      <c r="BU69" s="122">
        <v>855.72</v>
      </c>
      <c r="BV69" s="122">
        <v>860.25</v>
      </c>
      <c r="BW69" s="122">
        <v>865</v>
      </c>
      <c r="BX69" s="122">
        <v>1100</v>
      </c>
      <c r="BY69" s="122">
        <v>1147.0899999999999</v>
      </c>
      <c r="BZ69" s="122">
        <v>1150</v>
      </c>
      <c r="CA69" s="122">
        <v>1163.58</v>
      </c>
      <c r="CB69" s="122">
        <v>1243.93</v>
      </c>
      <c r="CC69" s="122">
        <v>1243.93</v>
      </c>
      <c r="CD69" s="122">
        <v>1508.87</v>
      </c>
      <c r="CE69" s="122">
        <v>1508.87</v>
      </c>
      <c r="CF69" s="118">
        <f>(ULB_Data[[#This Row],[CP- obtained SS2020]]-ULB_Data[[#This Row],[NA CV 2020]])/ULB_Data[[#This Row],[NA CV 2020]]</f>
        <v>0.20091852475108687</v>
      </c>
      <c r="CG69" s="118">
        <f>(ULB_Data[[#This Row],[CV- obtained SS2021]]-ULB_Data[[#This Row],[NA CV 2021]])/ULB_Data[[#This Row],[NA CV 2021]]</f>
        <v>0.11222319093286831</v>
      </c>
      <c r="CH69" s="118">
        <f>(ULB_Data[[#This Row],[CV- obtained SS2022]]-ULB_Data[[#This Row],[NA CV 2022]])/ULB_Data[[#This Row],[NA CV 2022]]</f>
        <v>0.10611560693641614</v>
      </c>
      <c r="CI69" s="118">
        <f>(ULB_Data[[#This Row],[CP- obtained SS2020]]-ULB_Data[[#This Row],[SA CV 2020]])/ULB_Data[[#This Row],[SA CV 2020]]</f>
        <v>-6.5772727272727191E-2</v>
      </c>
      <c r="CJ69" s="118">
        <f>(ULB_Data[[#This Row],[CV- obtained SS2021]]-ULB_Data[[#This Row],[SA CV 2021]])/ULB_Data[[#This Row],[SA CV 2021]]</f>
        <v>-0.16589805507850297</v>
      </c>
      <c r="CK69" s="118">
        <f>(ULB_Data[[#This Row],[CV- obtained SS2022]]-ULB_Data[[#This Row],[SA CV 2022]])/ULB_Data[[#This Row],[SA CV 2022]]</f>
        <v>-0.16800869565217394</v>
      </c>
      <c r="CL69" s="118">
        <f>(ULB_Data[[#This Row],[CP- obtained SS2020]]-ULB_Data[[#This Row],[SA CV  cat 2020]])/ULB_Data[[#This Row],[SA CV  cat 2020]]</f>
        <v>-0.11682050224307726</v>
      </c>
      <c r="CM69" s="118">
        <f>(ULB_Data[[#This Row],[CV- obtained SS2021]]-ULB_Data[[#This Row],[SA CV cat 2021]])/ULB_Data[[#This Row],[SA CV cat 2021]]</f>
        <v>-0.23083292468225711</v>
      </c>
      <c r="CN69" s="118">
        <f>(ULB_Data[[#This Row],[CV- obtained SS2022]]-ULB_Data[[#This Row],[SA CV cat 2022]])/ULB_Data[[#This Row],[SA CV cat 2022]]</f>
        <v>-0.23083292468225711</v>
      </c>
      <c r="CO69" s="118">
        <f>(ULB_Data[[#This Row],[CV- obtained SS2021]]-ULB_Data[[#This Row],[SA CV cat t.10 2021]])/ULB_Data[[#This Row],[SA CV cat t.10 2021]]</f>
        <v>-0.36588970554123285</v>
      </c>
      <c r="CP69" s="118">
        <f>(ULB_Data[[#This Row],[CV- obtained SS2022]]-ULB_Data[[#This Row],[SA CV cat t.10 2022]])/ULB_Data[[#This Row],[SA CV cat t.10 2022]]</f>
        <v>-0.36588970554123285</v>
      </c>
      <c r="CQ69" s="60">
        <v>59</v>
      </c>
      <c r="CR69" s="60">
        <v>34</v>
      </c>
      <c r="CS69" s="28">
        <v>69</v>
      </c>
      <c r="CT69" s="28">
        <v>38</v>
      </c>
      <c r="CU69" s="28">
        <v>69</v>
      </c>
      <c r="CV69" s="28">
        <v>38</v>
      </c>
      <c r="CW69" s="28" t="s">
        <v>414</v>
      </c>
      <c r="CX69" s="28" t="s">
        <v>414</v>
      </c>
      <c r="CY69" s="28" t="s">
        <v>414</v>
      </c>
      <c r="CZ69" s="28" t="s">
        <v>405</v>
      </c>
      <c r="DA69" s="28" t="s">
        <v>408</v>
      </c>
      <c r="DB69" s="28" t="s">
        <v>408</v>
      </c>
      <c r="DC69" s="22">
        <v>824.23</v>
      </c>
      <c r="DD69" s="22">
        <v>1500</v>
      </c>
      <c r="DE69" s="66">
        <v>54.95</v>
      </c>
      <c r="DF69" s="22">
        <v>300</v>
      </c>
      <c r="DG69" s="22">
        <v>1500</v>
      </c>
      <c r="DH69" s="66">
        <v>20</v>
      </c>
      <c r="DI69" s="22">
        <v>1025</v>
      </c>
      <c r="DJ69" s="22">
        <v>1500</v>
      </c>
      <c r="DK69" s="66">
        <v>68.33</v>
      </c>
      <c r="DL69" s="22">
        <v>1027.6500000000001</v>
      </c>
      <c r="DM69" s="22">
        <v>1500</v>
      </c>
      <c r="DN69" s="66">
        <v>68.510000000000005</v>
      </c>
      <c r="DO69" s="22">
        <v>3176.88</v>
      </c>
      <c r="DP69" s="22">
        <v>6000</v>
      </c>
      <c r="DQ69" s="66">
        <v>52.95</v>
      </c>
      <c r="DR69" s="67">
        <v>1483.22</v>
      </c>
      <c r="DS69" s="67">
        <v>2400</v>
      </c>
      <c r="DT69" s="159">
        <f>ULB_Data[[#This Row],[SLP- obtained SS2021]]/ULB_Data[[#This Row],[SLP-max. marks SS2021]]</f>
        <v>0.61800833333333338</v>
      </c>
      <c r="DU69" s="159">
        <f>ULB_Data[[#This Row],[SLP- obtained SS2021]]/ULB_Data[[#This Row],[Total score (obtained) SS2021]]</f>
        <v>0.50449488267046705</v>
      </c>
      <c r="DV69" s="67">
        <v>1483.22</v>
      </c>
      <c r="DW69" s="66">
        <v>2400</v>
      </c>
      <c r="DX69" s="159">
        <f>ULB_Data[[#This Row],[SLP- obtained SS2022]]/ULB_Data[[#This Row],[SLP-max. marks SS2022]]</f>
        <v>0.61800833333333338</v>
      </c>
      <c r="DY69" s="159">
        <f>ULB_Data[[#This Row],[SLP- obtained SS2022]]/ULB_Data[[#This Row],[Total score (obtained) SS2022]]</f>
        <v>0.50449488267046705</v>
      </c>
      <c r="DZ69" s="67">
        <v>956.79</v>
      </c>
      <c r="EA69" s="67">
        <v>1800</v>
      </c>
      <c r="EB69" s="159">
        <f>ULB_Data[[#This Row],[CV- obtained SS2021]]/ULB_Data[[#This Row],[CV-max. marks SS2021]]</f>
        <v>0.53154999999999997</v>
      </c>
      <c r="EC69" s="159">
        <f>ULB_Data[[#This Row],[CV- obtained SS2021]]/ULB_Data[[#This Row],[Total score (obtained) SS2021]]</f>
        <v>0.32543766857935852</v>
      </c>
      <c r="ED69" s="67">
        <v>956.79</v>
      </c>
      <c r="EE69" s="66">
        <v>1800</v>
      </c>
      <c r="EF69" s="159">
        <f>ULB_Data[[#This Row],[CV- obtained SS2022]]/ULB_Data[[#This Row],[CV-max. marks SS2022]]</f>
        <v>0.53154999999999997</v>
      </c>
      <c r="EG69" s="159">
        <f>ULB_Data[[#This Row],[CV- obtained SS2022]]/ULB_Data[[#This Row],[Total score (obtained) SS2022]]</f>
        <v>0.32543766857935852</v>
      </c>
      <c r="EH69" s="67">
        <v>500</v>
      </c>
      <c r="EI69" s="67">
        <v>1800</v>
      </c>
      <c r="EJ69" s="159">
        <f>ULB_Data[[#This Row],[Cert.- obtained SS2021]]/ULB_Data[[#This Row],[Cert.-max. marks SS2021]]</f>
        <v>0.27777777777777779</v>
      </c>
      <c r="EK69" s="159">
        <f>ULB_Data[[#This Row],[Cert.- obtained SS2021]]/ULB_Data[[#This Row],[Total score (obtained) SS2021]]</f>
        <v>0.17006744875017429</v>
      </c>
      <c r="EL69" s="67">
        <v>500</v>
      </c>
      <c r="EM69" s="66">
        <v>1800</v>
      </c>
      <c r="EN69" s="159">
        <f>ULB_Data[[#This Row],[Cert.- obtained SS2022]]/ULB_Data[[#This Row],[Cert.-max. marks SS2022]]</f>
        <v>0.27777777777777779</v>
      </c>
      <c r="EO69" s="159">
        <f>ULB_Data[[#This Row],[Cert.- obtained SS2022]]/ULB_Data[[#This Row],[Total score (obtained) SS2022]]</f>
        <v>0.17006744875017429</v>
      </c>
      <c r="EP69" s="68">
        <v>2940.01</v>
      </c>
      <c r="EQ69" s="26">
        <v>6000</v>
      </c>
      <c r="ER69" s="66">
        <v>49</v>
      </c>
      <c r="ES69" s="68">
        <v>2940.01</v>
      </c>
      <c r="ET69" s="66">
        <v>6000</v>
      </c>
      <c r="EU69" s="128">
        <f>(ULB_Data[[#This Row],[Total score (obtained) SS2022]]/ULB_Data[[#This Row],[Total score (max) SS2022]])*100</f>
        <v>49.000166666666672</v>
      </c>
      <c r="EV69" s="26">
        <v>1124.23</v>
      </c>
      <c r="EW69" s="26">
        <v>3000</v>
      </c>
      <c r="EX69" s="66">
        <v>37.47</v>
      </c>
      <c r="EY69" s="26">
        <v>1983.22</v>
      </c>
      <c r="EZ69" s="26">
        <v>4200</v>
      </c>
      <c r="FA69" s="100">
        <v>47.22</v>
      </c>
      <c r="FB69" s="26">
        <v>1983.22</v>
      </c>
      <c r="FC69" s="138">
        <v>4200</v>
      </c>
      <c r="FD69" s="140">
        <f>(ULB_Data[[#This Row],[SLP + Cert. (obtained) SS2022]]/ULB_Data[[#This Row],[SLP + Cert. (max.) SS2022]])*100</f>
        <v>47.219523809523814</v>
      </c>
    </row>
    <row r="70" spans="1:160" ht="15.75" thickBot="1">
      <c r="A70" s="104">
        <v>69</v>
      </c>
      <c r="B70" s="65" t="s">
        <v>366</v>
      </c>
      <c r="C70" s="65" t="s">
        <v>130</v>
      </c>
      <c r="D70" s="65" t="s">
        <v>304</v>
      </c>
      <c r="E70" s="26">
        <v>11972</v>
      </c>
      <c r="F70" s="28" t="s">
        <v>411</v>
      </c>
      <c r="G70" s="28">
        <v>2214</v>
      </c>
      <c r="H70" s="28">
        <v>2072</v>
      </c>
      <c r="I70" s="28">
        <v>2072</v>
      </c>
      <c r="J70" s="28">
        <v>3325</v>
      </c>
      <c r="K70" s="28">
        <v>3178</v>
      </c>
      <c r="L70" s="28">
        <v>3178</v>
      </c>
      <c r="M70" s="28">
        <v>3070.1</v>
      </c>
      <c r="N70" s="28">
        <v>2928.3</v>
      </c>
      <c r="O70" s="28">
        <v>2928.3</v>
      </c>
      <c r="P70" s="28">
        <v>4349.2</v>
      </c>
      <c r="Q70" s="28">
        <v>4349.2</v>
      </c>
      <c r="R70" s="118">
        <f>(ULB_Data[[#This Row],[Total score (obtained) SS2020]]-ULB_Data[[#This Row],[NA 2020]])/ULB_Data[[#This Row],[NA 2020]]</f>
        <v>0.20031165311653107</v>
      </c>
      <c r="S70" s="118">
        <f>(ULB_Data[[#This Row],[Total score (obtained) SS2021]]-ULB_Data[[#This Row],[NA 2021]])/ULB_Data[[#This Row],[NA 2021]]</f>
        <v>0.30161679536679525</v>
      </c>
      <c r="T70" s="118">
        <f>(ULB_Data[[#This Row],[Total score (obtained) SS2022]]-ULB_Data[[#This Row],[NA 2022]])/ULB_Data[[#This Row],[NA 2022]]</f>
        <v>0.30161679536679525</v>
      </c>
      <c r="U70" s="118">
        <f>(ULB_Data[[#This Row],[Total score (obtained) SS2020]]-ULB_Data[[#This Row],[SA 2020]])/ULB_Data[[#This Row],[SA 2020]]</f>
        <v>-0.20075488721804519</v>
      </c>
      <c r="V70" s="118">
        <f>(ULB_Data[[#This Row],[Total score (obtained) SS2021]]-ULB_Data[[#This Row],[SA 2021]])/ULB_Data[[#This Row],[SA 2021]]</f>
        <v>-0.15136878539962245</v>
      </c>
      <c r="W70" s="118">
        <f>(ULB_Data[[#This Row],[Total score (obtained) SS2022]]-ULB_Data[[#This Row],[SA 2022]])/ULB_Data[[#This Row],[SA 2022]]</f>
        <v>-0.15136878539962245</v>
      </c>
      <c r="X70" s="118">
        <f>(ULB_Data[[#This Row],[Total score (obtained) SS2020]]-ULB_Data[[#This Row],[SA Cat 2020]])/ULB_Data[[#This Row],[SA Cat 2020]]</f>
        <v>-0.13439627373701188</v>
      </c>
      <c r="Y70" s="118">
        <f>(ULB_Data[[#This Row],[Total score (obtained) SS2021]]-ULB_Data[[#This Row],[SA Cat 2021]])/ULB_Data[[#This Row],[SA Cat 2021]]</f>
        <v>-7.9004883379435287E-2</v>
      </c>
      <c r="Z70" s="118">
        <f>(ULB_Data[[#This Row],[Total score (obtained) SS2022]]-ULB_Data[[#This Row],[SA Cat 2022]])/ULB_Data[[#This Row],[SA Cat 2022]]</f>
        <v>-7.9004883379435287E-2</v>
      </c>
      <c r="AA70" s="118">
        <f>(ULB_Data[[#This Row],[Total score (obtained) SS2021]]-ULB_Data[[#This Row],[SA Cat t.10 2021]])/ULB_Data[[#This Row],[SA Cat t.10 2021]]</f>
        <v>-0.37989745240504003</v>
      </c>
      <c r="AB70" s="118">
        <f>(ULB_Data[[#This Row],[Total score (obtained) SS2022]]-ULB_Data[[#This Row],[SA Cat t.10 2022]])/ULB_Data[[#This Row],[SA Cat t.10 2022]]</f>
        <v>-0.37989745240504003</v>
      </c>
      <c r="AC70" s="122">
        <v>306.24</v>
      </c>
      <c r="AD70" s="122">
        <v>913.6</v>
      </c>
      <c r="AE70" s="122">
        <v>915</v>
      </c>
      <c r="AF70" s="122">
        <v>706.64</v>
      </c>
      <c r="AG70" s="122">
        <v>1509.3</v>
      </c>
      <c r="AH70" s="122">
        <v>1509.3</v>
      </c>
      <c r="AI70" s="122">
        <v>593.21</v>
      </c>
      <c r="AJ70" s="122">
        <v>1412.08</v>
      </c>
      <c r="AK70" s="122">
        <v>1412.08</v>
      </c>
      <c r="AL70" s="122">
        <v>1984.11</v>
      </c>
      <c r="AM70" s="122">
        <v>1984.11</v>
      </c>
      <c r="AN70" s="118">
        <f>(ULB_Data[[#This Row],[SLP- obtained SS2020]]-ULB_Data[[#This Row],[SLP NA 2020]])/ULB_Data[[#This Row],[SLP NA 2020]]</f>
        <v>-0.13215125391849539</v>
      </c>
      <c r="AO70" s="118">
        <f>(ULB_Data[[#This Row],[SLP- obtained SS2021]]-ULB_Data[[#This Row],[SLP NA 2021]])/ULB_Data[[#This Row],[SLP NA 2021]]</f>
        <v>0.5060201401050789</v>
      </c>
      <c r="AP70" s="118">
        <f>(ULB_Data[[#This Row],[SLP- obtained SS2022]]-ULB_Data[[#This Row],[SLP NA 2022]])/ULB_Data[[#This Row],[SLP NA 2022]]</f>
        <v>0.50371584699453564</v>
      </c>
      <c r="AQ70" s="118">
        <f>(ULB_Data[[#This Row],[SLP- obtained SS2020]]-ULB_Data[[#This Row],[SLP SA 2020]])/ULB_Data[[#This Row],[SLP SA 2020]]</f>
        <v>-0.62389618476168918</v>
      </c>
      <c r="AR70" s="118">
        <f>(ULB_Data[[#This Row],[SLP- obtained SS2021]]-ULB_Data[[#This Row],[SLP SA 2021]])/ULB_Data[[#This Row],[SLP SA 2021]]</f>
        <v>-8.8385344199297597E-2</v>
      </c>
      <c r="AS70" s="118">
        <f>(ULB_Data[[#This Row],[SLP- obtained SS2022]]-ULB_Data[[#This Row],[SLP SA 2022]])/ULB_Data[[#This Row],[SLP SA 2022]]</f>
        <v>-8.8385344199297597E-2</v>
      </c>
      <c r="AT70" s="118">
        <f>(ULB_Data[[#This Row],[SLP- obtained SS2020]]-ULB_Data[[#This Row],[SLP SA cat 2020]])/ULB_Data[[#This Row],[SLP SA cat 2020]]</f>
        <v>-0.5519799059355035</v>
      </c>
      <c r="AU70" s="118">
        <f>(ULB_Data[[#This Row],[SLP- obtained SS2021]]-ULB_Data[[#This Row],[SLP SA cat 2021]])/ULB_Data[[#This Row],[SLP SA cat 2021]]</f>
        <v>-2.5621777802957223E-2</v>
      </c>
      <c r="AV70" s="118">
        <f>(ULB_Data[[#This Row],[SLP- obtained SS2022]]-ULB_Data[[#This Row],[SLP SA cat 2022]])/ULB_Data[[#This Row],[SLP SA cat 2022]]</f>
        <v>-2.5621777802957223E-2</v>
      </c>
      <c r="AW70" s="118">
        <f>(ULB_Data[[#This Row],[SLP- obtained SS2021]]-ULB_Data[[#This Row],[SLP SA cat t.10 2021]])/ULB_Data[[#This Row],[SLP SA cat t.10 2021]]</f>
        <v>-0.30654046398637164</v>
      </c>
      <c r="AX70" s="118">
        <f>(ULB_Data[[#This Row],[SLP- obtained SS2022]]-ULB_Data[[#This Row],[SLP SA cat t.10 2022]])/ULB_Data[[#This Row],[SLP SA cat t.10 2022]]</f>
        <v>-0.30654046398637164</v>
      </c>
      <c r="AY70" s="122">
        <v>232.44</v>
      </c>
      <c r="AZ70" s="122">
        <v>298.10000000000002</v>
      </c>
      <c r="BA70" s="122">
        <v>295</v>
      </c>
      <c r="BB70" s="122">
        <v>421.09</v>
      </c>
      <c r="BC70" s="122">
        <v>522.70000000000005</v>
      </c>
      <c r="BD70" s="122">
        <v>525</v>
      </c>
      <c r="BE70" s="122">
        <v>365.77</v>
      </c>
      <c r="BF70" s="122">
        <v>453.88</v>
      </c>
      <c r="BG70" s="122">
        <v>453.88</v>
      </c>
      <c r="BH70" s="122">
        <v>1100</v>
      </c>
      <c r="BI70" s="122">
        <v>1100</v>
      </c>
      <c r="BJ70" s="118">
        <f>(ULB_Data[[#This Row],[Cert.- obtained SS2020]]-ULB_Data[[#This Row],[NA cert 2020]])/ULB_Data[[#This Row],[NA cert 2020]]</f>
        <v>-0.13956289795215968</v>
      </c>
      <c r="BK70" s="118">
        <f>(ULB_Data[[#This Row],[Cert.- obtained SS2021]]-ULB_Data[[#This Row],[NA cert 2021]])/ULB_Data[[#This Row],[NA cert 2021]]</f>
        <v>6.3737001006372931E-3</v>
      </c>
      <c r="BL70" s="118">
        <f>(ULB_Data[[#This Row],[Cert.- obtained SS2022]]-ULB_Data[[#This Row],[NA cert 2022]])/ULB_Data[[#This Row],[NA cert 2022]]</f>
        <v>1.6949152542372881E-2</v>
      </c>
      <c r="BM70" s="118">
        <f>(ULB_Data[[#This Row],[Cert.- obtained SS2020]]-ULB_Data[[#This Row],[SA Cert 2020]])/ULB_Data[[#This Row],[SA Cert 2020]]</f>
        <v>-0.5250421525089648</v>
      </c>
      <c r="BN70" s="118">
        <f>(ULB_Data[[#This Row],[Cert.- obtained SS2021]]-ULB_Data[[#This Row],[SA cert 2021]])/ULB_Data[[#This Row],[SA cert 2021]]</f>
        <v>-0.42605701167017412</v>
      </c>
      <c r="BO70" s="118">
        <f>(ULB_Data[[#This Row],[Cert.- obtained SS2022]]-ULB_Data[[#This Row],[SA cert 2022]])/ULB_Data[[#This Row],[SA cert 2022]]</f>
        <v>-0.42857142857142855</v>
      </c>
      <c r="BP70" s="118">
        <f>(ULB_Data[[#This Row],[Cert.- obtained SS2020]]-ULB_Data[[#This Row],[SA cert cat 2020]])/ULB_Data[[#This Row],[SA cert cat 2020]]</f>
        <v>-0.45320830029800147</v>
      </c>
      <c r="BQ70" s="118">
        <f>(ULB_Data[[#This Row],[Cert.- obtained SS2021]]-ULB_Data[[#This Row],[SA cert cat 2021]])/ULB_Data[[#This Row],[SA cert cat 2021]]</f>
        <v>-0.33903234335066534</v>
      </c>
      <c r="BR70" s="118">
        <f>(ULB_Data[[#This Row],[Cert.- obtained SS2022]]-ULB_Data[[#This Row],[SA cert cat 2022]])/ULB_Data[[#This Row],[SA cert cat 2022]]</f>
        <v>-0.33903234335066534</v>
      </c>
      <c r="BS70" s="118">
        <f>(ULB_Data[[#This Row],[Cert.- obtained SS2021]]-ULB_Data[[#This Row],[SA cert cat t.10 2021]])/ULB_Data[[#This Row],[SA cert cat t.10 2021]]</f>
        <v>-0.72727272727272729</v>
      </c>
      <c r="BT70" s="118">
        <f>(ULB_Data[[#This Row],[Cert.- obtained SS2022]]-ULB_Data[[#This Row],[SA cert cat t.10 2022]])/ULB_Data[[#This Row],[SA cert cat t.10 2022]]</f>
        <v>-0.72727272727272729</v>
      </c>
      <c r="BU70" s="122">
        <v>855.72</v>
      </c>
      <c r="BV70" s="122">
        <v>860.25</v>
      </c>
      <c r="BW70" s="122">
        <v>865</v>
      </c>
      <c r="BX70" s="122">
        <v>1100</v>
      </c>
      <c r="BY70" s="122">
        <v>1147.0899999999999</v>
      </c>
      <c r="BZ70" s="122">
        <v>1150</v>
      </c>
      <c r="CA70" s="122">
        <v>1056.55</v>
      </c>
      <c r="CB70" s="122">
        <v>1062.31</v>
      </c>
      <c r="CC70" s="122">
        <v>1062.31</v>
      </c>
      <c r="CD70" s="122">
        <v>1484.95</v>
      </c>
      <c r="CE70" s="122">
        <v>1484.95</v>
      </c>
      <c r="CF70" s="118">
        <f>(ULB_Data[[#This Row],[CP- obtained SS2020]]-ULB_Data[[#This Row],[NA CV 2020]])/ULB_Data[[#This Row],[NA CV 2020]]</f>
        <v>0.23650259430654871</v>
      </c>
      <c r="CG70" s="118">
        <f>(ULB_Data[[#This Row],[CV- obtained SS2021]]-ULB_Data[[#This Row],[NA CV 2021]])/ULB_Data[[#This Row],[NA CV 2021]]</f>
        <v>0.18692240627724493</v>
      </c>
      <c r="CH70" s="118">
        <f>(ULB_Data[[#This Row],[CV- obtained SS2022]]-ULB_Data[[#This Row],[NA CV 2022]])/ULB_Data[[#This Row],[NA CV 2022]]</f>
        <v>0.1804046242774566</v>
      </c>
      <c r="CI70" s="118">
        <f>(ULB_Data[[#This Row],[CP- obtained SS2020]]-ULB_Data[[#This Row],[SA CV 2020]])/ULB_Data[[#This Row],[SA CV 2020]]</f>
        <v>-3.8090909090909175E-2</v>
      </c>
      <c r="CJ70" s="118">
        <f>(ULB_Data[[#This Row],[CV- obtained SS2021]]-ULB_Data[[#This Row],[SA CV 2021]])/ULB_Data[[#This Row],[SA CV 2021]]</f>
        <v>-0.10987803921226753</v>
      </c>
      <c r="CK70" s="118">
        <f>(ULB_Data[[#This Row],[CV- obtained SS2022]]-ULB_Data[[#This Row],[SA CV 2022]])/ULB_Data[[#This Row],[SA CV 2022]]</f>
        <v>-0.11213043478260873</v>
      </c>
      <c r="CL70" s="118">
        <f>(ULB_Data[[#This Row],[CP- obtained SS2020]]-ULB_Data[[#This Row],[SA CV  cat 2020]])/ULB_Data[[#This Row],[SA CV  cat 2020]]</f>
        <v>1.4670389475178217E-3</v>
      </c>
      <c r="CM70" s="118">
        <f>(ULB_Data[[#This Row],[CV- obtained SS2021]]-ULB_Data[[#This Row],[SA CV cat 2021]])/ULB_Data[[#This Row],[SA CV cat 2021]]</f>
        <v>-3.8839886662085446E-2</v>
      </c>
      <c r="CN70" s="118">
        <f>(ULB_Data[[#This Row],[CV- obtained SS2022]]-ULB_Data[[#This Row],[SA CV cat 2022]])/ULB_Data[[#This Row],[SA CV cat 2022]]</f>
        <v>-3.8839886662085446E-2</v>
      </c>
      <c r="CO70" s="118">
        <f>(ULB_Data[[#This Row],[CV- obtained SS2021]]-ULB_Data[[#This Row],[SA CV cat t.10 2021]])/ULB_Data[[#This Row],[SA CV cat t.10 2021]]</f>
        <v>-0.31240109094582313</v>
      </c>
      <c r="CP70" s="118">
        <f>(ULB_Data[[#This Row],[CV- obtained SS2022]]-ULB_Data[[#This Row],[SA CV cat t.10 2022]])/ULB_Data[[#This Row],[SA CV cat t.10 2022]]</f>
        <v>-0.31240109094582313</v>
      </c>
      <c r="CQ70" s="60">
        <v>273</v>
      </c>
      <c r="CR70" s="60">
        <v>138</v>
      </c>
      <c r="CS70" s="27">
        <v>265</v>
      </c>
      <c r="CT70" s="27">
        <v>119</v>
      </c>
      <c r="CU70" s="27">
        <v>265</v>
      </c>
      <c r="CV70" s="27">
        <v>119</v>
      </c>
      <c r="CW70" s="28" t="s">
        <v>414</v>
      </c>
      <c r="CX70" s="27" t="s">
        <v>414</v>
      </c>
      <c r="CY70" s="27" t="s">
        <v>414</v>
      </c>
      <c r="CZ70" s="28" t="s">
        <v>407</v>
      </c>
      <c r="DA70" s="27" t="s">
        <v>405</v>
      </c>
      <c r="DB70" s="27" t="s">
        <v>405</v>
      </c>
      <c r="DC70" s="22">
        <v>265.77</v>
      </c>
      <c r="DD70" s="22">
        <v>1500</v>
      </c>
      <c r="DE70" s="66">
        <v>17.72</v>
      </c>
      <c r="DF70" s="22">
        <v>200</v>
      </c>
      <c r="DG70" s="22">
        <v>1500</v>
      </c>
      <c r="DH70" s="66">
        <v>13.33</v>
      </c>
      <c r="DI70" s="22">
        <v>1133.6199999999999</v>
      </c>
      <c r="DJ70" s="22">
        <v>1500</v>
      </c>
      <c r="DK70" s="66">
        <v>75.569999999999993</v>
      </c>
      <c r="DL70" s="22">
        <v>1058.0999999999999</v>
      </c>
      <c r="DM70" s="22">
        <v>1500</v>
      </c>
      <c r="DN70" s="66">
        <v>70.540000000000006</v>
      </c>
      <c r="DO70" s="22">
        <v>2657.49</v>
      </c>
      <c r="DP70" s="22">
        <v>6000</v>
      </c>
      <c r="DQ70" s="66">
        <v>44.29</v>
      </c>
      <c r="DR70" s="67">
        <v>1375.9</v>
      </c>
      <c r="DS70" s="67">
        <v>2400</v>
      </c>
      <c r="DT70" s="159">
        <f>ULB_Data[[#This Row],[SLP- obtained SS2021]]/ULB_Data[[#This Row],[SLP-max. marks SS2021]]</f>
        <v>0.57329166666666675</v>
      </c>
      <c r="DU70" s="159">
        <f>ULB_Data[[#This Row],[SLP- obtained SS2021]]/ULB_Data[[#This Row],[Total score (obtained) SS2021]]</f>
        <v>0.51016889449192615</v>
      </c>
      <c r="DV70" s="67">
        <v>1375.9</v>
      </c>
      <c r="DW70" s="66">
        <v>2400</v>
      </c>
      <c r="DX70" s="159">
        <f>ULB_Data[[#This Row],[SLP- obtained SS2022]]/ULB_Data[[#This Row],[SLP-max. marks SS2022]]</f>
        <v>0.57329166666666675</v>
      </c>
      <c r="DY70" s="159">
        <f>ULB_Data[[#This Row],[SLP- obtained SS2022]]/ULB_Data[[#This Row],[Total score (obtained) SS2022]]</f>
        <v>0.51016889449192615</v>
      </c>
      <c r="DZ70" s="67">
        <v>1021.05</v>
      </c>
      <c r="EA70" s="67">
        <v>1800</v>
      </c>
      <c r="EB70" s="159">
        <f>ULB_Data[[#This Row],[CV- obtained SS2021]]/ULB_Data[[#This Row],[CV-max. marks SS2021]]</f>
        <v>0.56724999999999992</v>
      </c>
      <c r="EC70" s="159">
        <f>ULB_Data[[#This Row],[CV- obtained SS2021]]/ULB_Data[[#This Row],[Total score (obtained) SS2021]]</f>
        <v>0.37859433804853632</v>
      </c>
      <c r="ED70" s="67">
        <v>1021.05</v>
      </c>
      <c r="EE70" s="66">
        <v>1800</v>
      </c>
      <c r="EF70" s="159">
        <f>ULB_Data[[#This Row],[CV- obtained SS2022]]/ULB_Data[[#This Row],[CV-max. marks SS2022]]</f>
        <v>0.56724999999999992</v>
      </c>
      <c r="EG70" s="159">
        <f>ULB_Data[[#This Row],[CV- obtained SS2022]]/ULB_Data[[#This Row],[Total score (obtained) SS2022]]</f>
        <v>0.37859433804853632</v>
      </c>
      <c r="EH70" s="67">
        <v>300</v>
      </c>
      <c r="EI70" s="67">
        <v>1800</v>
      </c>
      <c r="EJ70" s="159">
        <f>ULB_Data[[#This Row],[Cert.- obtained SS2021]]/ULB_Data[[#This Row],[Cert.-max. marks SS2021]]</f>
        <v>0.16666666666666666</v>
      </c>
      <c r="EK70" s="159">
        <f>ULB_Data[[#This Row],[Cert.- obtained SS2021]]/ULB_Data[[#This Row],[Total score (obtained) SS2021]]</f>
        <v>0.11123676745953763</v>
      </c>
      <c r="EL70" s="67">
        <v>300</v>
      </c>
      <c r="EM70" s="66">
        <v>1800</v>
      </c>
      <c r="EN70" s="159">
        <f>ULB_Data[[#This Row],[Cert.- obtained SS2022]]/ULB_Data[[#This Row],[Cert.-max. marks SS2022]]</f>
        <v>0.16666666666666666</v>
      </c>
      <c r="EO70" s="159">
        <f>ULB_Data[[#This Row],[Cert.- obtained SS2022]]/ULB_Data[[#This Row],[Total score (obtained) SS2022]]</f>
        <v>0.11123676745953763</v>
      </c>
      <c r="EP70" s="68">
        <v>2696.95</v>
      </c>
      <c r="EQ70" s="26">
        <v>6000</v>
      </c>
      <c r="ER70" s="66">
        <v>44.95</v>
      </c>
      <c r="ES70" s="68">
        <v>2696.95</v>
      </c>
      <c r="ET70" s="66">
        <v>6000</v>
      </c>
      <c r="EU70" s="128">
        <f>(ULB_Data[[#This Row],[Total score (obtained) SS2022]]/ULB_Data[[#This Row],[Total score (max) SS2022]])*100</f>
        <v>44.949166666666663</v>
      </c>
      <c r="EV70" s="26">
        <v>465.77</v>
      </c>
      <c r="EW70" s="26">
        <v>3000</v>
      </c>
      <c r="EX70" s="66">
        <v>15.53</v>
      </c>
      <c r="EY70" s="26">
        <v>1675.9</v>
      </c>
      <c r="EZ70" s="26">
        <v>4200</v>
      </c>
      <c r="FA70" s="100">
        <v>39.9</v>
      </c>
      <c r="FB70" s="26">
        <v>1675.9</v>
      </c>
      <c r="FC70" s="138">
        <v>4200</v>
      </c>
      <c r="FD70" s="140">
        <f>(ULB_Data[[#This Row],[SLP + Cert. (obtained) SS2022]]/ULB_Data[[#This Row],[SLP + Cert. (max.) SS2022]])*100</f>
        <v>39.902380952380959</v>
      </c>
    </row>
    <row r="71" spans="1:160" ht="15.75" thickBot="1">
      <c r="A71" s="104">
        <v>70</v>
      </c>
      <c r="B71" s="65" t="s">
        <v>130</v>
      </c>
      <c r="C71" s="65" t="s">
        <v>130</v>
      </c>
      <c r="D71" s="65" t="s">
        <v>304</v>
      </c>
      <c r="E71" s="26">
        <v>146709</v>
      </c>
      <c r="F71" s="28" t="s">
        <v>410</v>
      </c>
      <c r="G71" s="28">
        <v>2214</v>
      </c>
      <c r="H71" s="28">
        <v>2072</v>
      </c>
      <c r="I71" s="28">
        <v>2072</v>
      </c>
      <c r="J71" s="28">
        <v>3325</v>
      </c>
      <c r="K71" s="28">
        <v>3178</v>
      </c>
      <c r="L71" s="28">
        <v>3178</v>
      </c>
      <c r="M71" s="28">
        <v>3878.5</v>
      </c>
      <c r="N71" s="28">
        <v>3782.7</v>
      </c>
      <c r="O71" s="28">
        <v>3782.7</v>
      </c>
      <c r="P71" s="28">
        <v>4344.1000000000004</v>
      </c>
      <c r="Q71" s="28">
        <v>4344.1000000000004</v>
      </c>
      <c r="R71" s="118">
        <f>(ULB_Data[[#This Row],[Total score (obtained) SS2020]]-ULB_Data[[#This Row],[NA 2020]])/ULB_Data[[#This Row],[NA 2020]]</f>
        <v>0.47307136404697386</v>
      </c>
      <c r="S71" s="118">
        <f>(ULB_Data[[#This Row],[Total score (obtained) SS2021]]-ULB_Data[[#This Row],[NA 2021]])/ULB_Data[[#This Row],[NA 2021]]</f>
        <v>0.7477364864864865</v>
      </c>
      <c r="T71" s="118">
        <f>(ULB_Data[[#This Row],[Total score (obtained) SS2022]]-ULB_Data[[#This Row],[NA 2022]])/ULB_Data[[#This Row],[NA 2022]]</f>
        <v>0.7477364864864865</v>
      </c>
      <c r="U71" s="118">
        <f>(ULB_Data[[#This Row],[Total score (obtained) SS2020]]-ULB_Data[[#This Row],[SA 2020]])/ULB_Data[[#This Row],[SA 2020]]</f>
        <v>-1.9133834586466131E-2</v>
      </c>
      <c r="V71" s="118">
        <f>(ULB_Data[[#This Row],[Total score (obtained) SS2021]]-ULB_Data[[#This Row],[SA 2021]])/ULB_Data[[#This Row],[SA 2021]]</f>
        <v>0.13949339207048456</v>
      </c>
      <c r="W71" s="118">
        <f>(ULB_Data[[#This Row],[Total score (obtained) SS2022]]-ULB_Data[[#This Row],[SA 2022]])/ULB_Data[[#This Row],[SA 2022]]</f>
        <v>0.13949339207048456</v>
      </c>
      <c r="X71" s="118">
        <f>(ULB_Data[[#This Row],[Total score (obtained) SS2020]]-ULB_Data[[#This Row],[SA Cat 2020]])/ULB_Data[[#This Row],[SA Cat 2020]]</f>
        <v>-0.15911305917236043</v>
      </c>
      <c r="Y71" s="118">
        <f>(ULB_Data[[#This Row],[Total score (obtained) SS2021]]-ULB_Data[[#This Row],[SA Cat 2021]])/ULB_Data[[#This Row],[SA Cat 2021]]</f>
        <v>-4.2665291987204874E-2</v>
      </c>
      <c r="Z71" s="118">
        <f>(ULB_Data[[#This Row],[Total score (obtained) SS2022]]-ULB_Data[[#This Row],[SA Cat 2022]])/ULB_Data[[#This Row],[SA Cat 2022]]</f>
        <v>-4.2665291987204874E-2</v>
      </c>
      <c r="AA71" s="118">
        <f>(ULB_Data[[#This Row],[Total score (obtained) SS2021]]-ULB_Data[[#This Row],[SA Cat t.10 2021]])/ULB_Data[[#This Row],[SA Cat t.10 2021]]</f>
        <v>-0.16638429133767646</v>
      </c>
      <c r="AB71" s="118">
        <f>(ULB_Data[[#This Row],[Total score (obtained) SS2022]]-ULB_Data[[#This Row],[SA Cat t.10 2022]])/ULB_Data[[#This Row],[SA Cat t.10 2022]]</f>
        <v>-0.16638429133767646</v>
      </c>
      <c r="AC71" s="122">
        <v>306.24</v>
      </c>
      <c r="AD71" s="122">
        <v>913.6</v>
      </c>
      <c r="AE71" s="122">
        <v>915</v>
      </c>
      <c r="AF71" s="122">
        <v>706.64</v>
      </c>
      <c r="AG71" s="122">
        <v>1509.3</v>
      </c>
      <c r="AH71" s="122">
        <v>1509.3</v>
      </c>
      <c r="AI71" s="122">
        <v>948.15</v>
      </c>
      <c r="AJ71" s="122">
        <v>1786.5</v>
      </c>
      <c r="AK71" s="122">
        <v>1786.5</v>
      </c>
      <c r="AL71" s="122">
        <v>2014.9</v>
      </c>
      <c r="AM71" s="122">
        <v>2014.9</v>
      </c>
      <c r="AN71" s="118">
        <f>(ULB_Data[[#This Row],[SLP- obtained SS2020]]-ULB_Data[[#This Row],[SLP NA 2020]])/ULB_Data[[#This Row],[SLP NA 2020]]</f>
        <v>0.97074190177638442</v>
      </c>
      <c r="AO71" s="118">
        <f>(ULB_Data[[#This Row],[SLP- obtained SS2021]]-ULB_Data[[#This Row],[SLP NA 2021]])/ULB_Data[[#This Row],[SLP NA 2021]]</f>
        <v>1.1803743432574429</v>
      </c>
      <c r="AP71" s="118">
        <f>(ULB_Data[[#This Row],[SLP- obtained SS2022]]-ULB_Data[[#This Row],[SLP NA 2022]])/ULB_Data[[#This Row],[SLP NA 2022]]</f>
        <v>1.1770382513661202</v>
      </c>
      <c r="AQ71" s="118">
        <f>(ULB_Data[[#This Row],[SLP- obtained SS2020]]-ULB_Data[[#This Row],[SLP SA 2020]])/ULB_Data[[#This Row],[SLP SA 2020]]</f>
        <v>-0.14593003509566399</v>
      </c>
      <c r="AR71" s="118">
        <f>(ULB_Data[[#This Row],[SLP- obtained SS2021]]-ULB_Data[[#This Row],[SLP SA 2021]])/ULB_Data[[#This Row],[SLP SA 2021]]</f>
        <v>0.31981050818260126</v>
      </c>
      <c r="AS71" s="118">
        <f>(ULB_Data[[#This Row],[SLP- obtained SS2022]]-ULB_Data[[#This Row],[SLP SA 2022]])/ULB_Data[[#This Row],[SLP SA 2022]]</f>
        <v>0.31981050818260126</v>
      </c>
      <c r="AT71" s="118">
        <f>(ULB_Data[[#This Row],[SLP- obtained SS2020]]-ULB_Data[[#This Row],[SLP SA cat 2020]])/ULB_Data[[#This Row],[SLP SA cat 2020]]</f>
        <v>-0.36347624321046246</v>
      </c>
      <c r="AU71" s="118">
        <f>(ULB_Data[[#This Row],[SLP- obtained SS2021]]-ULB_Data[[#This Row],[SLP SA cat 2021]])/ULB_Data[[#This Row],[SLP SA cat 2021]]</f>
        <v>0.11502378953260566</v>
      </c>
      <c r="AV71" s="118">
        <f>(ULB_Data[[#This Row],[SLP- obtained SS2022]]-ULB_Data[[#This Row],[SLP SA cat 2022]])/ULB_Data[[#This Row],[SLP SA cat 2022]]</f>
        <v>0.11502378953260566</v>
      </c>
      <c r="AW71" s="118">
        <f>(ULB_Data[[#This Row],[SLP- obtained SS2021]]-ULB_Data[[#This Row],[SLP SA cat t.10 2021]])/ULB_Data[[#This Row],[SLP SA cat t.10 2021]]</f>
        <v>-1.1370291329594561E-2</v>
      </c>
      <c r="AX71" s="118">
        <f>(ULB_Data[[#This Row],[SLP- obtained SS2022]]-ULB_Data[[#This Row],[SLP SA cat t.10 2022]])/ULB_Data[[#This Row],[SLP SA cat t.10 2022]]</f>
        <v>-1.1370291329594561E-2</v>
      </c>
      <c r="AY71" s="122">
        <v>232.44</v>
      </c>
      <c r="AZ71" s="122">
        <v>298.10000000000002</v>
      </c>
      <c r="BA71" s="122">
        <v>295</v>
      </c>
      <c r="BB71" s="122">
        <v>421.09</v>
      </c>
      <c r="BC71" s="122">
        <v>522.70000000000005</v>
      </c>
      <c r="BD71" s="122">
        <v>525</v>
      </c>
      <c r="BE71" s="122">
        <v>566.66</v>
      </c>
      <c r="BF71" s="122">
        <v>651.51</v>
      </c>
      <c r="BG71" s="122">
        <v>651.51</v>
      </c>
      <c r="BH71" s="122">
        <v>1020</v>
      </c>
      <c r="BI71" s="122">
        <v>1020</v>
      </c>
      <c r="BJ71" s="118">
        <f>(ULB_Data[[#This Row],[Cert.- obtained SS2020]]-ULB_Data[[#This Row],[NA cert 2020]])/ULB_Data[[#This Row],[NA cert 2020]]</f>
        <v>1.1510927551196009</v>
      </c>
      <c r="BK71" s="118">
        <f>(ULB_Data[[#This Row],[Cert.- obtained SS2021]]-ULB_Data[[#This Row],[NA cert 2021]])/ULB_Data[[#This Row],[NA cert 2021]]</f>
        <v>1.3482053002348204</v>
      </c>
      <c r="BL71" s="118">
        <f>(ULB_Data[[#This Row],[Cert.- obtained SS2022]]-ULB_Data[[#This Row],[NA cert 2022]])/ULB_Data[[#This Row],[NA cert 2022]]</f>
        <v>1.3728813559322033</v>
      </c>
      <c r="BM71" s="118">
        <f>(ULB_Data[[#This Row],[Cert.- obtained SS2020]]-ULB_Data[[#This Row],[SA Cert 2020]])/ULB_Data[[#This Row],[SA Cert 2020]]</f>
        <v>0.187394618727588</v>
      </c>
      <c r="BN71" s="118">
        <f>(ULB_Data[[#This Row],[Cert.- obtained SS2021]]-ULB_Data[[#This Row],[SA cert 2021]])/ULB_Data[[#This Row],[SA cert 2021]]</f>
        <v>0.33920030610292701</v>
      </c>
      <c r="BO71" s="118">
        <f>(ULB_Data[[#This Row],[Cert.- obtained SS2022]]-ULB_Data[[#This Row],[SA cert 2022]])/ULB_Data[[#This Row],[SA cert 2022]]</f>
        <v>0.33333333333333331</v>
      </c>
      <c r="BP71" s="118">
        <f>(ULB_Data[[#This Row],[Cert.- obtained SS2020]]-ULB_Data[[#This Row],[SA cert cat 2020]])/ULB_Data[[#This Row],[SA cert cat 2020]]</f>
        <v>-0.11763667807856558</v>
      </c>
      <c r="BQ71" s="118">
        <f>(ULB_Data[[#This Row],[Cert.- obtained SS2021]]-ULB_Data[[#This Row],[SA cert cat 2021]])/ULB_Data[[#This Row],[SA cert cat 2021]]</f>
        <v>7.4427100121256792E-2</v>
      </c>
      <c r="BR71" s="118">
        <f>(ULB_Data[[#This Row],[Cert.- obtained SS2022]]-ULB_Data[[#This Row],[SA cert cat 2022]])/ULB_Data[[#This Row],[SA cert cat 2022]]</f>
        <v>7.4427100121256792E-2</v>
      </c>
      <c r="BS71" s="118">
        <f>(ULB_Data[[#This Row],[Cert.- obtained SS2021]]-ULB_Data[[#This Row],[SA cert cat t.10 2021]])/ULB_Data[[#This Row],[SA cert cat t.10 2021]]</f>
        <v>-0.31372549019607843</v>
      </c>
      <c r="BT71" s="118">
        <f>(ULB_Data[[#This Row],[Cert.- obtained SS2022]]-ULB_Data[[#This Row],[SA cert cat t.10 2022]])/ULB_Data[[#This Row],[SA cert cat t.10 2022]]</f>
        <v>-0.31372549019607843</v>
      </c>
      <c r="BU71" s="122">
        <v>855.72</v>
      </c>
      <c r="BV71" s="122">
        <v>860.25</v>
      </c>
      <c r="BW71" s="122">
        <v>865</v>
      </c>
      <c r="BX71" s="122">
        <v>1100</v>
      </c>
      <c r="BY71" s="122">
        <v>1147.0899999999999</v>
      </c>
      <c r="BZ71" s="122">
        <v>1150</v>
      </c>
      <c r="CA71" s="122">
        <v>1201.1099999999999</v>
      </c>
      <c r="CB71" s="122">
        <v>1344.7</v>
      </c>
      <c r="CC71" s="122">
        <v>1344.7</v>
      </c>
      <c r="CD71" s="122">
        <v>1496.04</v>
      </c>
      <c r="CE71" s="122">
        <v>1496.04</v>
      </c>
      <c r="CF71" s="118">
        <f>(ULB_Data[[#This Row],[CP- obtained SS2020]]-ULB_Data[[#This Row],[NA CV 2020]])/ULB_Data[[#This Row],[NA CV 2020]]</f>
        <v>0.13220445940260833</v>
      </c>
      <c r="CG71" s="118">
        <f>(ULB_Data[[#This Row],[CV- obtained SS2021]]-ULB_Data[[#This Row],[NA CV 2021]])/ULB_Data[[#This Row],[NA CV 2021]]</f>
        <v>8.0302237721592604E-2</v>
      </c>
      <c r="CH71" s="118">
        <f>(ULB_Data[[#This Row],[CV- obtained SS2022]]-ULB_Data[[#This Row],[NA CV 2022]])/ULB_Data[[#This Row],[NA CV 2022]]</f>
        <v>7.4369942196531841E-2</v>
      </c>
      <c r="CI71" s="118">
        <f>(ULB_Data[[#This Row],[CP- obtained SS2020]]-ULB_Data[[#This Row],[SA CV 2020]])/ULB_Data[[#This Row],[SA CV 2020]]</f>
        <v>-0.11922727272727271</v>
      </c>
      <c r="CJ71" s="118">
        <f>(ULB_Data[[#This Row],[CV- obtained SS2021]]-ULB_Data[[#This Row],[SA CV 2021]])/ULB_Data[[#This Row],[SA CV 2021]]</f>
        <v>-0.18983689161268941</v>
      </c>
      <c r="CK71" s="118">
        <f>(ULB_Data[[#This Row],[CV- obtained SS2022]]-ULB_Data[[#This Row],[SA CV 2022]])/ULB_Data[[#This Row],[SA CV 2022]]</f>
        <v>-0.19188695652173909</v>
      </c>
      <c r="CL71" s="118">
        <f>(ULB_Data[[#This Row],[CP- obtained SS2020]]-ULB_Data[[#This Row],[SA CV  cat 2020]])/ULB_Data[[#This Row],[SA CV  cat 2020]]</f>
        <v>-0.19337113170317446</v>
      </c>
      <c r="CM71" s="118">
        <f>(ULB_Data[[#This Row],[CV- obtained SS2021]]-ULB_Data[[#This Row],[SA CV cat 2021]])/ULB_Data[[#This Row],[SA CV cat 2021]]</f>
        <v>-0.30889417713988249</v>
      </c>
      <c r="CN71" s="118">
        <f>(ULB_Data[[#This Row],[CV- obtained SS2022]]-ULB_Data[[#This Row],[SA CV cat 2022]])/ULB_Data[[#This Row],[SA CV cat 2022]]</f>
        <v>-0.30889417713988249</v>
      </c>
      <c r="CO71" s="118">
        <f>(ULB_Data[[#This Row],[CV- obtained SS2021]]-ULB_Data[[#This Row],[SA CV cat t.10 2021]])/ULB_Data[[#This Row],[SA CV cat t.10 2021]]</f>
        <v>-0.37880671639795721</v>
      </c>
      <c r="CP71" s="118">
        <f>(ULB_Data[[#This Row],[CV- obtained SS2022]]-ULB_Data[[#This Row],[SA CV cat t.10 2022]])/ULB_Data[[#This Row],[SA CV cat t.10 2022]]</f>
        <v>-0.37880671639795721</v>
      </c>
      <c r="CQ71" s="60">
        <v>110</v>
      </c>
      <c r="CR71" s="60">
        <v>30</v>
      </c>
      <c r="CS71" s="28">
        <v>67</v>
      </c>
      <c r="CT71" s="28">
        <v>22</v>
      </c>
      <c r="CU71" s="28">
        <v>67</v>
      </c>
      <c r="CV71" s="28">
        <v>22</v>
      </c>
      <c r="CW71" s="28" t="s">
        <v>414</v>
      </c>
      <c r="CX71" s="28" t="s">
        <v>406</v>
      </c>
      <c r="CY71" s="28" t="s">
        <v>406</v>
      </c>
      <c r="CZ71" s="28" t="s">
        <v>408</v>
      </c>
      <c r="DA71" s="28" t="s">
        <v>408</v>
      </c>
      <c r="DB71" s="28" t="s">
        <v>408</v>
      </c>
      <c r="DC71" s="22">
        <v>603.52</v>
      </c>
      <c r="DD71" s="22">
        <v>1500</v>
      </c>
      <c r="DE71" s="66">
        <v>40.229999999999997</v>
      </c>
      <c r="DF71" s="22">
        <v>500</v>
      </c>
      <c r="DG71" s="22">
        <v>1500</v>
      </c>
      <c r="DH71" s="66">
        <v>33.33</v>
      </c>
      <c r="DI71" s="22">
        <v>1189</v>
      </c>
      <c r="DJ71" s="22">
        <v>1500</v>
      </c>
      <c r="DK71" s="66">
        <v>79.27</v>
      </c>
      <c r="DL71" s="22">
        <v>968.85</v>
      </c>
      <c r="DM71" s="22">
        <v>1500</v>
      </c>
      <c r="DN71" s="66">
        <v>64.59</v>
      </c>
      <c r="DO71" s="22">
        <v>3261.38</v>
      </c>
      <c r="DP71" s="22">
        <v>6000</v>
      </c>
      <c r="DQ71" s="66">
        <v>54.36</v>
      </c>
      <c r="DR71" s="67">
        <v>1991.99</v>
      </c>
      <c r="DS71" s="67">
        <v>2400</v>
      </c>
      <c r="DT71" s="159">
        <f>ULB_Data[[#This Row],[SLP- obtained SS2021]]/ULB_Data[[#This Row],[SLP-max. marks SS2021]]</f>
        <v>0.82999583333333338</v>
      </c>
      <c r="DU71" s="159">
        <f>ULB_Data[[#This Row],[SLP- obtained SS2021]]/ULB_Data[[#This Row],[Total score (obtained) SS2021]]</f>
        <v>0.5500744205826068</v>
      </c>
      <c r="DV71" s="67">
        <v>1991.99</v>
      </c>
      <c r="DW71" s="66">
        <v>2400</v>
      </c>
      <c r="DX71" s="159">
        <f>ULB_Data[[#This Row],[SLP- obtained SS2022]]/ULB_Data[[#This Row],[SLP-max. marks SS2022]]</f>
        <v>0.82999583333333338</v>
      </c>
      <c r="DY71" s="159">
        <f>ULB_Data[[#This Row],[SLP- obtained SS2022]]/ULB_Data[[#This Row],[Total score (obtained) SS2022]]</f>
        <v>0.5500744205826068</v>
      </c>
      <c r="DZ71" s="67">
        <v>929.33</v>
      </c>
      <c r="EA71" s="67">
        <v>1800</v>
      </c>
      <c r="EB71" s="159">
        <f>ULB_Data[[#This Row],[CV- obtained SS2021]]/ULB_Data[[#This Row],[CV-max. marks SS2021]]</f>
        <v>0.5162944444444445</v>
      </c>
      <c r="EC71" s="159">
        <f>ULB_Data[[#This Row],[CV- obtained SS2021]]/ULB_Data[[#This Row],[Total score (obtained) SS2021]]</f>
        <v>0.25662812628579162</v>
      </c>
      <c r="ED71" s="67">
        <v>929.33</v>
      </c>
      <c r="EE71" s="66">
        <v>1800</v>
      </c>
      <c r="EF71" s="159">
        <f>ULB_Data[[#This Row],[CV- obtained SS2022]]/ULB_Data[[#This Row],[CV-max. marks SS2022]]</f>
        <v>0.5162944444444445</v>
      </c>
      <c r="EG71" s="159">
        <f>ULB_Data[[#This Row],[CV- obtained SS2022]]/ULB_Data[[#This Row],[Total score (obtained) SS2022]]</f>
        <v>0.25662812628579162</v>
      </c>
      <c r="EH71" s="67">
        <v>700</v>
      </c>
      <c r="EI71" s="67">
        <v>1800</v>
      </c>
      <c r="EJ71" s="159">
        <f>ULB_Data[[#This Row],[Cert.- obtained SS2021]]/ULB_Data[[#This Row],[Cert.-max. marks SS2021]]</f>
        <v>0.3888888888888889</v>
      </c>
      <c r="EK71" s="159">
        <f>ULB_Data[[#This Row],[Cert.- obtained SS2021]]/ULB_Data[[#This Row],[Total score (obtained) SS2021]]</f>
        <v>0.19330021456323818</v>
      </c>
      <c r="EL71" s="67">
        <v>700</v>
      </c>
      <c r="EM71" s="66">
        <v>1800</v>
      </c>
      <c r="EN71" s="159">
        <f>ULB_Data[[#This Row],[Cert.- obtained SS2022]]/ULB_Data[[#This Row],[Cert.-max. marks SS2022]]</f>
        <v>0.3888888888888889</v>
      </c>
      <c r="EO71" s="159">
        <f>ULB_Data[[#This Row],[Cert.- obtained SS2022]]/ULB_Data[[#This Row],[Total score (obtained) SS2022]]</f>
        <v>0.19330021456323818</v>
      </c>
      <c r="EP71" s="68">
        <v>3621.31</v>
      </c>
      <c r="EQ71" s="26">
        <v>6000</v>
      </c>
      <c r="ER71" s="66">
        <v>60.36</v>
      </c>
      <c r="ES71" s="68">
        <v>3621.31</v>
      </c>
      <c r="ET71" s="66">
        <v>6000</v>
      </c>
      <c r="EU71" s="128">
        <f>(ULB_Data[[#This Row],[Total score (obtained) SS2022]]/ULB_Data[[#This Row],[Total score (max) SS2022]])*100</f>
        <v>60.355166666666669</v>
      </c>
      <c r="EV71" s="26">
        <v>1103.52</v>
      </c>
      <c r="EW71" s="26">
        <v>3000</v>
      </c>
      <c r="EX71" s="66">
        <v>36.78</v>
      </c>
      <c r="EY71" s="26">
        <v>2691.99</v>
      </c>
      <c r="EZ71" s="26">
        <v>4200</v>
      </c>
      <c r="FA71" s="100">
        <v>64.099999999999994</v>
      </c>
      <c r="FB71" s="26">
        <v>2691.99</v>
      </c>
      <c r="FC71" s="138">
        <v>4200</v>
      </c>
      <c r="FD71" s="140">
        <f>(ULB_Data[[#This Row],[SLP + Cert. (obtained) SS2022]]/ULB_Data[[#This Row],[SLP + Cert. (max.) SS2022]])*100</f>
        <v>64.094999999999985</v>
      </c>
    </row>
    <row r="72" spans="1:160" ht="15.75" thickBot="1">
      <c r="A72" s="104">
        <v>71</v>
      </c>
      <c r="B72" s="65" t="s">
        <v>330</v>
      </c>
      <c r="C72" s="65" t="s">
        <v>130</v>
      </c>
      <c r="D72" s="65" t="s">
        <v>304</v>
      </c>
      <c r="E72" s="26">
        <v>20417</v>
      </c>
      <c r="F72" s="28" t="s">
        <v>411</v>
      </c>
      <c r="G72" s="28">
        <v>2214</v>
      </c>
      <c r="H72" s="28">
        <v>2072</v>
      </c>
      <c r="I72" s="28">
        <v>2072</v>
      </c>
      <c r="J72" s="28">
        <v>3325</v>
      </c>
      <c r="K72" s="28">
        <v>3178</v>
      </c>
      <c r="L72" s="28">
        <v>3178</v>
      </c>
      <c r="M72" s="28">
        <v>3070.1</v>
      </c>
      <c r="N72" s="28">
        <v>2928.3</v>
      </c>
      <c r="O72" s="28">
        <v>2928.3</v>
      </c>
      <c r="P72" s="28">
        <v>4349.2</v>
      </c>
      <c r="Q72" s="28">
        <v>4349.2</v>
      </c>
      <c r="R72" s="118">
        <f>(ULB_Data[[#This Row],[Total score (obtained) SS2020]]-ULB_Data[[#This Row],[NA 2020]])/ULB_Data[[#This Row],[NA 2020]]</f>
        <v>-0.17748870822041554</v>
      </c>
      <c r="S72" s="118">
        <f>(ULB_Data[[#This Row],[Total score (obtained) SS2021]]-ULB_Data[[#This Row],[NA 2021]])/ULB_Data[[#This Row],[NA 2021]]</f>
        <v>0.14804536679536678</v>
      </c>
      <c r="T72" s="118">
        <f>(ULB_Data[[#This Row],[Total score (obtained) SS2022]]-ULB_Data[[#This Row],[NA 2022]])/ULB_Data[[#This Row],[NA 2022]]</f>
        <v>0.14804536679536678</v>
      </c>
      <c r="U72" s="118">
        <f>(ULB_Data[[#This Row],[Total score (obtained) SS2020]]-ULB_Data[[#This Row],[SA 2020]])/ULB_Data[[#This Row],[SA 2020]]</f>
        <v>-0.45231879699248123</v>
      </c>
      <c r="V72" s="118">
        <f>(ULB_Data[[#This Row],[Total score (obtained) SS2021]]-ULB_Data[[#This Row],[SA 2021]])/ULB_Data[[#This Row],[SA 2021]]</f>
        <v>-0.25149465072372562</v>
      </c>
      <c r="W72" s="118">
        <f>(ULB_Data[[#This Row],[Total score (obtained) SS2022]]-ULB_Data[[#This Row],[SA 2022]])/ULB_Data[[#This Row],[SA 2022]]</f>
        <v>-0.25149465072372562</v>
      </c>
      <c r="X72" s="118">
        <f>(ULB_Data[[#This Row],[Total score (obtained) SS2020]]-ULB_Data[[#This Row],[SA Cat 2020]])/ULB_Data[[#This Row],[SA Cat 2020]]</f>
        <v>-0.40684668251848471</v>
      </c>
      <c r="Y72" s="118">
        <f>(ULB_Data[[#This Row],[Total score (obtained) SS2021]]-ULB_Data[[#This Row],[SA Cat 2021]])/ULB_Data[[#This Row],[SA Cat 2021]]</f>
        <v>-0.18766861318853947</v>
      </c>
      <c r="Z72" s="118">
        <f>(ULB_Data[[#This Row],[Total score (obtained) SS2022]]-ULB_Data[[#This Row],[SA Cat 2022]])/ULB_Data[[#This Row],[SA Cat 2022]]</f>
        <v>-0.18766861318853947</v>
      </c>
      <c r="AA72" s="118">
        <f>(ULB_Data[[#This Row],[Total score (obtained) SS2021]]-ULB_Data[[#This Row],[SA Cat t.10 2021]])/ULB_Data[[#This Row],[SA Cat t.10 2021]]</f>
        <v>-0.45306033293479259</v>
      </c>
      <c r="AB72" s="118">
        <f>(ULB_Data[[#This Row],[Total score (obtained) SS2022]]-ULB_Data[[#This Row],[SA Cat t.10 2022]])/ULB_Data[[#This Row],[SA Cat t.10 2022]]</f>
        <v>-0.45306033293479259</v>
      </c>
      <c r="AC72" s="122">
        <v>306.24</v>
      </c>
      <c r="AD72" s="122">
        <v>913.6</v>
      </c>
      <c r="AE72" s="122">
        <v>915</v>
      </c>
      <c r="AF72" s="122">
        <v>706.64</v>
      </c>
      <c r="AG72" s="122">
        <v>1509.3</v>
      </c>
      <c r="AH72" s="122">
        <v>1509.3</v>
      </c>
      <c r="AI72" s="122">
        <v>593.21</v>
      </c>
      <c r="AJ72" s="122">
        <v>1412.08</v>
      </c>
      <c r="AK72" s="122">
        <v>1412.08</v>
      </c>
      <c r="AL72" s="122">
        <v>1984.11</v>
      </c>
      <c r="AM72" s="122">
        <v>1984.11</v>
      </c>
      <c r="AN72" s="118">
        <f>(ULB_Data[[#This Row],[SLP- obtained SS2020]]-ULB_Data[[#This Row],[SLP NA 2020]])/ULB_Data[[#This Row],[SLP NA 2020]]</f>
        <v>1.309430512016716E-2</v>
      </c>
      <c r="AO72" s="118">
        <f>(ULB_Data[[#This Row],[SLP- obtained SS2021]]-ULB_Data[[#This Row],[SLP NA 2021]])/ULB_Data[[#This Row],[SLP NA 2021]]</f>
        <v>-6.8498248686514926E-2</v>
      </c>
      <c r="AP72" s="118">
        <f>(ULB_Data[[#This Row],[SLP- obtained SS2022]]-ULB_Data[[#This Row],[SLP NA 2022]])/ULB_Data[[#This Row],[SLP NA 2022]]</f>
        <v>-6.992349726775958E-2</v>
      </c>
      <c r="AQ72" s="118">
        <f>(ULB_Data[[#This Row],[SLP- obtained SS2020]]-ULB_Data[[#This Row],[SLP SA 2020]])/ULB_Data[[#This Row],[SLP SA 2020]]</f>
        <v>-0.56095041322314054</v>
      </c>
      <c r="AR72" s="118">
        <f>(ULB_Data[[#This Row],[SLP- obtained SS2021]]-ULB_Data[[#This Row],[SLP SA 2021]])/ULB_Data[[#This Row],[SLP SA 2021]]</f>
        <v>-0.43614920824223147</v>
      </c>
      <c r="AS72" s="118">
        <f>(ULB_Data[[#This Row],[SLP- obtained SS2022]]-ULB_Data[[#This Row],[SLP SA 2022]])/ULB_Data[[#This Row],[SLP SA 2022]]</f>
        <v>-0.43614920824223147</v>
      </c>
      <c r="AT72" s="118">
        <f>(ULB_Data[[#This Row],[SLP- obtained SS2020]]-ULB_Data[[#This Row],[SLP SA cat 2020]])/ULB_Data[[#This Row],[SLP SA cat 2020]]</f>
        <v>-0.47699802767991101</v>
      </c>
      <c r="AU72" s="118">
        <f>(ULB_Data[[#This Row],[SLP- obtained SS2021]]-ULB_Data[[#This Row],[SLP SA cat 2021]])/ULB_Data[[#This Row],[SLP SA cat 2021]]</f>
        <v>-0.39732876324287575</v>
      </c>
      <c r="AV72" s="118">
        <f>(ULB_Data[[#This Row],[SLP- obtained SS2022]]-ULB_Data[[#This Row],[SLP SA cat 2022]])/ULB_Data[[#This Row],[SLP SA cat 2022]]</f>
        <v>-0.39732876324287575</v>
      </c>
      <c r="AW72" s="118">
        <f>(ULB_Data[[#This Row],[SLP- obtained SS2021]]-ULB_Data[[#This Row],[SLP SA cat t.10 2021]])/ULB_Data[[#This Row],[SLP SA cat t.10 2021]]</f>
        <v>-0.57108224846404687</v>
      </c>
      <c r="AX72" s="118">
        <f>(ULB_Data[[#This Row],[SLP- obtained SS2022]]-ULB_Data[[#This Row],[SLP SA cat t.10 2022]])/ULB_Data[[#This Row],[SLP SA cat t.10 2022]]</f>
        <v>-0.57108224846404687</v>
      </c>
      <c r="AY72" s="122">
        <v>232.44</v>
      </c>
      <c r="AZ72" s="122">
        <v>298.10000000000002</v>
      </c>
      <c r="BA72" s="122">
        <v>295</v>
      </c>
      <c r="BB72" s="122">
        <v>421.09</v>
      </c>
      <c r="BC72" s="122">
        <v>522.70000000000005</v>
      </c>
      <c r="BD72" s="122">
        <v>525</v>
      </c>
      <c r="BE72" s="122">
        <v>365.77</v>
      </c>
      <c r="BF72" s="122">
        <v>453.88</v>
      </c>
      <c r="BG72" s="122">
        <v>453.88</v>
      </c>
      <c r="BH72" s="122">
        <v>1100</v>
      </c>
      <c r="BI72" s="122">
        <v>1100</v>
      </c>
      <c r="BJ72" s="118">
        <f>(ULB_Data[[#This Row],[Cert.- obtained SS2020]]-ULB_Data[[#This Row],[NA cert 2020]])/ULB_Data[[#This Row],[NA cert 2020]]</f>
        <v>-0.13956289795215968</v>
      </c>
      <c r="BK72" s="118">
        <f>(ULB_Data[[#This Row],[Cert.- obtained SS2021]]-ULB_Data[[#This Row],[NA cert 2021]])/ULB_Data[[#This Row],[NA cert 2021]]</f>
        <v>0.67728950016772882</v>
      </c>
      <c r="BL72" s="118">
        <f>(ULB_Data[[#This Row],[Cert.- obtained SS2022]]-ULB_Data[[#This Row],[NA cert 2022]])/ULB_Data[[#This Row],[NA cert 2022]]</f>
        <v>0.69491525423728817</v>
      </c>
      <c r="BM72" s="118">
        <f>(ULB_Data[[#This Row],[Cert.- obtained SS2020]]-ULB_Data[[#This Row],[SA Cert 2020]])/ULB_Data[[#This Row],[SA Cert 2020]]</f>
        <v>-0.5250421525089648</v>
      </c>
      <c r="BN72" s="118">
        <f>(ULB_Data[[#This Row],[Cert.- obtained SS2021]]-ULB_Data[[#This Row],[SA cert 2021]])/ULB_Data[[#This Row],[SA cert 2021]]</f>
        <v>-4.3428352783623579E-2</v>
      </c>
      <c r="BO72" s="118">
        <f>(ULB_Data[[#This Row],[Cert.- obtained SS2022]]-ULB_Data[[#This Row],[SA cert 2022]])/ULB_Data[[#This Row],[SA cert 2022]]</f>
        <v>-4.7619047619047616E-2</v>
      </c>
      <c r="BP72" s="118">
        <f>(ULB_Data[[#This Row],[Cert.- obtained SS2020]]-ULB_Data[[#This Row],[SA cert cat 2020]])/ULB_Data[[#This Row],[SA cert cat 2020]]</f>
        <v>-0.45320830029800147</v>
      </c>
      <c r="BQ72" s="118">
        <f>(ULB_Data[[#This Row],[Cert.- obtained SS2021]]-ULB_Data[[#This Row],[SA cert cat 2021]])/ULB_Data[[#This Row],[SA cert cat 2021]]</f>
        <v>0.10161276108222439</v>
      </c>
      <c r="BR72" s="118">
        <f>(ULB_Data[[#This Row],[Cert.- obtained SS2022]]-ULB_Data[[#This Row],[SA cert cat 2022]])/ULB_Data[[#This Row],[SA cert cat 2022]]</f>
        <v>0.10161276108222439</v>
      </c>
      <c r="BS72" s="118">
        <f>(ULB_Data[[#This Row],[Cert.- obtained SS2021]]-ULB_Data[[#This Row],[SA cert cat t.10 2021]])/ULB_Data[[#This Row],[SA cert cat t.10 2021]]</f>
        <v>-0.54545454545454541</v>
      </c>
      <c r="BT72" s="118">
        <f>(ULB_Data[[#This Row],[Cert.- obtained SS2022]]-ULB_Data[[#This Row],[SA cert cat t.10 2022]])/ULB_Data[[#This Row],[SA cert cat t.10 2022]]</f>
        <v>-0.54545454545454541</v>
      </c>
      <c r="BU72" s="122">
        <v>855.72</v>
      </c>
      <c r="BV72" s="122">
        <v>860.25</v>
      </c>
      <c r="BW72" s="122">
        <v>865</v>
      </c>
      <c r="BX72" s="122">
        <v>1100</v>
      </c>
      <c r="BY72" s="122">
        <v>1147.0899999999999</v>
      </c>
      <c r="BZ72" s="122">
        <v>1150</v>
      </c>
      <c r="CA72" s="122">
        <v>1056.55</v>
      </c>
      <c r="CB72" s="122">
        <v>1062.31</v>
      </c>
      <c r="CC72" s="122">
        <v>1062.31</v>
      </c>
      <c r="CD72" s="122">
        <v>1484.95</v>
      </c>
      <c r="CE72" s="122">
        <v>1484.95</v>
      </c>
      <c r="CF72" s="118">
        <f>(ULB_Data[[#This Row],[CP- obtained SS2020]]-ULB_Data[[#This Row],[NA CV 2020]])/ULB_Data[[#This Row],[NA CV 2020]]</f>
        <v>-0.14269854625344741</v>
      </c>
      <c r="CG72" s="118">
        <f>(ULB_Data[[#This Row],[CV- obtained SS2021]]-ULB_Data[[#This Row],[NA CV 2021]])/ULB_Data[[#This Row],[NA CV 2021]]</f>
        <v>0.1946875908166231</v>
      </c>
      <c r="CH72" s="118">
        <f>(ULB_Data[[#This Row],[CV- obtained SS2022]]-ULB_Data[[#This Row],[NA CV 2022]])/ULB_Data[[#This Row],[NA CV 2022]]</f>
        <v>0.18812716763005782</v>
      </c>
      <c r="CI72" s="118">
        <f>(ULB_Data[[#This Row],[CP- obtained SS2020]]-ULB_Data[[#This Row],[SA CV 2020]])/ULB_Data[[#This Row],[SA CV 2020]]</f>
        <v>-0.33308181818181815</v>
      </c>
      <c r="CJ72" s="118">
        <f>(ULB_Data[[#This Row],[CV- obtained SS2021]]-ULB_Data[[#This Row],[SA CV 2021]])/ULB_Data[[#This Row],[SA CV 2021]]</f>
        <v>-0.1040546077465586</v>
      </c>
      <c r="CK72" s="118">
        <f>(ULB_Data[[#This Row],[CV- obtained SS2022]]-ULB_Data[[#This Row],[SA CV 2022]])/ULB_Data[[#This Row],[SA CV 2022]]</f>
        <v>-0.10632173913043477</v>
      </c>
      <c r="CL72" s="118">
        <f>(ULB_Data[[#This Row],[CP- obtained SS2020]]-ULB_Data[[#This Row],[SA CV  cat 2020]])/ULB_Data[[#This Row],[SA CV  cat 2020]]</f>
        <v>-0.30565519852349626</v>
      </c>
      <c r="CM72" s="118">
        <f>(ULB_Data[[#This Row],[CV- obtained SS2021]]-ULB_Data[[#This Row],[SA CV cat 2021]])/ULB_Data[[#This Row],[SA CV cat 2021]]</f>
        <v>-3.2551703363424923E-2</v>
      </c>
      <c r="CN72" s="118">
        <f>(ULB_Data[[#This Row],[CV- obtained SS2022]]-ULB_Data[[#This Row],[SA CV cat 2022]])/ULB_Data[[#This Row],[SA CV cat 2022]]</f>
        <v>-3.2551703363424923E-2</v>
      </c>
      <c r="CO72" s="118">
        <f>(ULB_Data[[#This Row],[CV- obtained SS2021]]-ULB_Data[[#This Row],[SA CV cat t.10 2021]])/ULB_Data[[#This Row],[SA CV cat t.10 2021]]</f>
        <v>-0.30790262298393889</v>
      </c>
      <c r="CP72" s="118">
        <f>(ULB_Data[[#This Row],[CV- obtained SS2022]]-ULB_Data[[#This Row],[SA CV cat t.10 2022]])/ULB_Data[[#This Row],[SA CV cat t.10 2022]]</f>
        <v>-0.30790262298393889</v>
      </c>
      <c r="CQ72" s="60">
        <v>486</v>
      </c>
      <c r="CR72" s="60">
        <v>180</v>
      </c>
      <c r="CS72" s="27">
        <v>389</v>
      </c>
      <c r="CT72" s="27">
        <v>154</v>
      </c>
      <c r="CU72" s="27">
        <v>389</v>
      </c>
      <c r="CV72" s="27">
        <v>154</v>
      </c>
      <c r="CW72" s="28" t="s">
        <v>414</v>
      </c>
      <c r="CX72" s="27" t="s">
        <v>414</v>
      </c>
      <c r="CY72" s="27" t="s">
        <v>414</v>
      </c>
      <c r="CZ72" s="28" t="s">
        <v>407</v>
      </c>
      <c r="DA72" s="27" t="s">
        <v>408</v>
      </c>
      <c r="DB72" s="27" t="s">
        <v>408</v>
      </c>
      <c r="DC72" s="22">
        <v>310.25</v>
      </c>
      <c r="DD72" s="22">
        <v>1500</v>
      </c>
      <c r="DE72" s="66">
        <v>20.68</v>
      </c>
      <c r="DF72" s="22">
        <v>200</v>
      </c>
      <c r="DG72" s="22">
        <v>1500</v>
      </c>
      <c r="DH72" s="66">
        <v>13.33</v>
      </c>
      <c r="DI72" s="22">
        <v>577.16999999999996</v>
      </c>
      <c r="DJ72" s="22">
        <v>1500</v>
      </c>
      <c r="DK72" s="66">
        <v>38.479999999999997</v>
      </c>
      <c r="DL72" s="22">
        <v>733.61</v>
      </c>
      <c r="DM72" s="22">
        <v>1500</v>
      </c>
      <c r="DN72" s="66">
        <v>48.91</v>
      </c>
      <c r="DO72" s="22">
        <v>1821.04</v>
      </c>
      <c r="DP72" s="22">
        <v>6000</v>
      </c>
      <c r="DQ72" s="66">
        <v>30.35</v>
      </c>
      <c r="DR72" s="67">
        <v>851.02</v>
      </c>
      <c r="DS72" s="67">
        <v>2400</v>
      </c>
      <c r="DT72" s="159">
        <f>ULB_Data[[#This Row],[SLP- obtained SS2021]]/ULB_Data[[#This Row],[SLP-max. marks SS2021]]</f>
        <v>0.35459166666666664</v>
      </c>
      <c r="DU72" s="159">
        <f>ULB_Data[[#This Row],[SLP- obtained SS2021]]/ULB_Data[[#This Row],[Total score (obtained) SS2021]]</f>
        <v>0.35775932737782445</v>
      </c>
      <c r="DV72" s="67">
        <v>851.02</v>
      </c>
      <c r="DW72" s="66">
        <v>2400</v>
      </c>
      <c r="DX72" s="159">
        <f>ULB_Data[[#This Row],[SLP- obtained SS2022]]/ULB_Data[[#This Row],[SLP-max. marks SS2022]]</f>
        <v>0.35459166666666664</v>
      </c>
      <c r="DY72" s="159">
        <f>ULB_Data[[#This Row],[SLP- obtained SS2022]]/ULB_Data[[#This Row],[Total score (obtained) SS2022]]</f>
        <v>0.35775932737782445</v>
      </c>
      <c r="DZ72" s="67">
        <v>1027.73</v>
      </c>
      <c r="EA72" s="67">
        <v>1800</v>
      </c>
      <c r="EB72" s="159">
        <f>ULB_Data[[#This Row],[CV- obtained SS2021]]/ULB_Data[[#This Row],[CV-max. marks SS2021]]</f>
        <v>0.57096111111111114</v>
      </c>
      <c r="EC72" s="159">
        <f>ULB_Data[[#This Row],[CV- obtained SS2021]]/ULB_Data[[#This Row],[Total score (obtained) SS2021]]</f>
        <v>0.43204624277456649</v>
      </c>
      <c r="ED72" s="67">
        <v>1027.73</v>
      </c>
      <c r="EE72" s="66">
        <v>1800</v>
      </c>
      <c r="EF72" s="159">
        <f>ULB_Data[[#This Row],[CV- obtained SS2022]]/ULB_Data[[#This Row],[CV-max. marks SS2022]]</f>
        <v>0.57096111111111114</v>
      </c>
      <c r="EG72" s="159">
        <f>ULB_Data[[#This Row],[CV- obtained SS2022]]/ULB_Data[[#This Row],[Total score (obtained) SS2022]]</f>
        <v>0.43204624277456649</v>
      </c>
      <c r="EH72" s="67">
        <v>500</v>
      </c>
      <c r="EI72" s="67">
        <v>1800</v>
      </c>
      <c r="EJ72" s="159">
        <f>ULB_Data[[#This Row],[Cert.- obtained SS2021]]/ULB_Data[[#This Row],[Cert.-max. marks SS2021]]</f>
        <v>0.27777777777777779</v>
      </c>
      <c r="EK72" s="159">
        <f>ULB_Data[[#This Row],[Cert.- obtained SS2021]]/ULB_Data[[#This Row],[Total score (obtained) SS2021]]</f>
        <v>0.21019442984760903</v>
      </c>
      <c r="EL72" s="67">
        <v>500</v>
      </c>
      <c r="EM72" s="66">
        <v>1800</v>
      </c>
      <c r="EN72" s="159">
        <f>ULB_Data[[#This Row],[Cert.- obtained SS2022]]/ULB_Data[[#This Row],[Cert.-max. marks SS2022]]</f>
        <v>0.27777777777777779</v>
      </c>
      <c r="EO72" s="159">
        <f>ULB_Data[[#This Row],[Cert.- obtained SS2022]]/ULB_Data[[#This Row],[Total score (obtained) SS2022]]</f>
        <v>0.21019442984760903</v>
      </c>
      <c r="EP72" s="68">
        <v>2378.75</v>
      </c>
      <c r="EQ72" s="26">
        <v>6000</v>
      </c>
      <c r="ER72" s="66">
        <v>39.65</v>
      </c>
      <c r="ES72" s="68">
        <v>2378.75</v>
      </c>
      <c r="ET72" s="66">
        <v>6000</v>
      </c>
      <c r="EU72" s="128">
        <f>(ULB_Data[[#This Row],[Total score (obtained) SS2022]]/ULB_Data[[#This Row],[Total score (max) SS2022]])*100</f>
        <v>39.645833333333336</v>
      </c>
      <c r="EV72" s="26">
        <v>510.25</v>
      </c>
      <c r="EW72" s="26">
        <v>3000</v>
      </c>
      <c r="EX72" s="66">
        <v>17.010000000000002</v>
      </c>
      <c r="EY72" s="26">
        <v>1351.02</v>
      </c>
      <c r="EZ72" s="26">
        <v>4200</v>
      </c>
      <c r="FA72" s="100">
        <v>32.17</v>
      </c>
      <c r="FB72" s="26">
        <v>1351.02</v>
      </c>
      <c r="FC72" s="138">
        <v>4200</v>
      </c>
      <c r="FD72" s="140">
        <f>(ULB_Data[[#This Row],[SLP + Cert. (obtained) SS2022]]/ULB_Data[[#This Row],[SLP + Cert. (max.) SS2022]])*100</f>
        <v>32.167142857142856</v>
      </c>
    </row>
    <row r="73" spans="1:160" ht="15.75" thickBot="1">
      <c r="A73" s="104">
        <v>72</v>
      </c>
      <c r="B73" s="65" t="s">
        <v>80</v>
      </c>
      <c r="C73" s="65" t="s">
        <v>130</v>
      </c>
      <c r="D73" s="65" t="s">
        <v>304</v>
      </c>
      <c r="E73" s="26">
        <v>33562</v>
      </c>
      <c r="F73" s="28" t="s">
        <v>412</v>
      </c>
      <c r="G73" s="28">
        <v>2214</v>
      </c>
      <c r="H73" s="28">
        <v>2072</v>
      </c>
      <c r="I73" s="28">
        <v>2072</v>
      </c>
      <c r="J73" s="28">
        <v>3325</v>
      </c>
      <c r="K73" s="28">
        <v>3178</v>
      </c>
      <c r="L73" s="28">
        <v>3178</v>
      </c>
      <c r="M73" s="28">
        <v>3400</v>
      </c>
      <c r="N73" s="28">
        <v>3298.6</v>
      </c>
      <c r="O73" s="28">
        <v>3298.6</v>
      </c>
      <c r="P73" s="28">
        <v>4601.3999999999996</v>
      </c>
      <c r="Q73" s="28">
        <v>4601.3999999999996</v>
      </c>
      <c r="R73" s="118">
        <f>(ULB_Data[[#This Row],[Total score (obtained) SS2020]]-ULB_Data[[#This Row],[NA 2020]])/ULB_Data[[#This Row],[NA 2020]]</f>
        <v>0.91202800361336922</v>
      </c>
      <c r="S73" s="118">
        <f>(ULB_Data[[#This Row],[Total score (obtained) SS2021]]-ULB_Data[[#This Row],[NA 2021]])/ULB_Data[[#This Row],[NA 2021]]</f>
        <v>0.74481177606177607</v>
      </c>
      <c r="T73" s="118">
        <f>(ULB_Data[[#This Row],[Total score (obtained) SS2022]]-ULB_Data[[#This Row],[NA 2022]])/ULB_Data[[#This Row],[NA 2022]]</f>
        <v>0.74481177606177607</v>
      </c>
      <c r="U73" s="118">
        <f>(ULB_Data[[#This Row],[Total score (obtained) SS2020]]-ULB_Data[[#This Row],[SA 2020]])/ULB_Data[[#This Row],[SA 2020]]</f>
        <v>0.27315187969924798</v>
      </c>
      <c r="V73" s="118">
        <f>(ULB_Data[[#This Row],[Total score (obtained) SS2021]]-ULB_Data[[#This Row],[SA 2021]])/ULB_Data[[#This Row],[SA 2021]]</f>
        <v>0.13758653241032096</v>
      </c>
      <c r="W73" s="118">
        <f>(ULB_Data[[#This Row],[Total score (obtained) SS2022]]-ULB_Data[[#This Row],[SA 2022]])/ULB_Data[[#This Row],[SA 2022]]</f>
        <v>0.13758653241032096</v>
      </c>
      <c r="X73" s="118">
        <f>(ULB_Data[[#This Row],[Total score (obtained) SS2020]]-ULB_Data[[#This Row],[SA Cat 2020]])/ULB_Data[[#This Row],[SA Cat 2020]]</f>
        <v>0.24506764705882339</v>
      </c>
      <c r="Y73" s="118">
        <f>(ULB_Data[[#This Row],[Total score (obtained) SS2021]]-ULB_Data[[#This Row],[SA Cat 2021]])/ULB_Data[[#This Row],[SA Cat 2021]]</f>
        <v>9.5995270720911935E-2</v>
      </c>
      <c r="Z73" s="118">
        <f>(ULB_Data[[#This Row],[Total score (obtained) SS2022]]-ULB_Data[[#This Row],[SA Cat 2022]])/ULB_Data[[#This Row],[SA Cat 2022]]</f>
        <v>9.5995270720911935E-2</v>
      </c>
      <c r="AA73" s="118">
        <f>(ULB_Data[[#This Row],[Total score (obtained) SS2021]]-ULB_Data[[#This Row],[SA Cat t.10 2021]])/ULB_Data[[#This Row],[SA Cat t.10 2021]]</f>
        <v>-0.21431520841483021</v>
      </c>
      <c r="AB73" s="118">
        <f>(ULB_Data[[#This Row],[Total score (obtained) SS2022]]-ULB_Data[[#This Row],[SA Cat t.10 2022]])/ULB_Data[[#This Row],[SA Cat t.10 2022]]</f>
        <v>-0.21431520841483021</v>
      </c>
      <c r="AC73" s="122">
        <v>306.24</v>
      </c>
      <c r="AD73" s="122">
        <v>913.6</v>
      </c>
      <c r="AE73" s="122">
        <v>915</v>
      </c>
      <c r="AF73" s="122">
        <v>706.64</v>
      </c>
      <c r="AG73" s="122">
        <v>1509.3</v>
      </c>
      <c r="AH73" s="122">
        <v>1509.3</v>
      </c>
      <c r="AI73" s="122">
        <v>737.03</v>
      </c>
      <c r="AJ73" s="122">
        <v>1543.8</v>
      </c>
      <c r="AK73" s="122">
        <v>1543.8</v>
      </c>
      <c r="AL73" s="122">
        <v>2033.9</v>
      </c>
      <c r="AM73" s="122">
        <v>2033.9</v>
      </c>
      <c r="AN73" s="118">
        <f>(ULB_Data[[#This Row],[SLP- obtained SS2020]]-ULB_Data[[#This Row],[SLP NA 2020]])/ULB_Data[[#This Row],[SLP NA 2020]]</f>
        <v>2.7283503134796239</v>
      </c>
      <c r="AO73" s="118">
        <f>(ULB_Data[[#This Row],[SLP- obtained SS2021]]-ULB_Data[[#This Row],[SLP NA 2021]])/ULB_Data[[#This Row],[SLP NA 2021]]</f>
        <v>0.86464535901926431</v>
      </c>
      <c r="AP73" s="118">
        <f>(ULB_Data[[#This Row],[SLP- obtained SS2022]]-ULB_Data[[#This Row],[SLP NA 2022]])/ULB_Data[[#This Row],[SLP NA 2022]]</f>
        <v>0.86179234972677587</v>
      </c>
      <c r="AQ73" s="118">
        <f>(ULB_Data[[#This Row],[SLP- obtained SS2020]]-ULB_Data[[#This Row],[SLP SA 2020]])/ULB_Data[[#This Row],[SLP SA 2020]]</f>
        <v>0.61577323672591422</v>
      </c>
      <c r="AR73" s="118">
        <f>(ULB_Data[[#This Row],[SLP- obtained SS2021]]-ULB_Data[[#This Row],[SLP SA 2021]])/ULB_Data[[#This Row],[SLP SA 2021]]</f>
        <v>0.12869542171867754</v>
      </c>
      <c r="AS73" s="118">
        <f>(ULB_Data[[#This Row],[SLP- obtained SS2022]]-ULB_Data[[#This Row],[SLP SA 2022]])/ULB_Data[[#This Row],[SLP SA 2022]]</f>
        <v>0.12869542171867754</v>
      </c>
      <c r="AT73" s="118">
        <f>(ULB_Data[[#This Row],[SLP- obtained SS2020]]-ULB_Data[[#This Row],[SLP SA cat 2020]])/ULB_Data[[#This Row],[SLP SA cat 2020]]</f>
        <v>0.5491499667584766</v>
      </c>
      <c r="AU73" s="118">
        <f>(ULB_Data[[#This Row],[SLP- obtained SS2021]]-ULB_Data[[#This Row],[SLP SA cat 2021]])/ULB_Data[[#This Row],[SLP SA cat 2021]]</f>
        <v>0.10347195232543076</v>
      </c>
      <c r="AV73" s="118">
        <f>(ULB_Data[[#This Row],[SLP- obtained SS2022]]-ULB_Data[[#This Row],[SLP SA cat 2022]])/ULB_Data[[#This Row],[SLP SA cat 2022]]</f>
        <v>0.10347195232543076</v>
      </c>
      <c r="AW73" s="118">
        <f>(ULB_Data[[#This Row],[SLP- obtained SS2021]]-ULB_Data[[#This Row],[SLP SA cat t.10 2021]])/ULB_Data[[#This Row],[SLP SA cat t.10 2021]]</f>
        <v>-0.16242686464427952</v>
      </c>
      <c r="AX73" s="118">
        <f>(ULB_Data[[#This Row],[SLP- obtained SS2022]]-ULB_Data[[#This Row],[SLP SA cat t.10 2022]])/ULB_Data[[#This Row],[SLP SA cat t.10 2022]]</f>
        <v>-0.16242686464427952</v>
      </c>
      <c r="AY73" s="122">
        <v>232.44</v>
      </c>
      <c r="AZ73" s="122">
        <v>298.10000000000002</v>
      </c>
      <c r="BA73" s="122">
        <v>295</v>
      </c>
      <c r="BB73" s="122">
        <v>421.09</v>
      </c>
      <c r="BC73" s="122">
        <v>522.70000000000005</v>
      </c>
      <c r="BD73" s="122">
        <v>525</v>
      </c>
      <c r="BE73" s="122">
        <v>433.64</v>
      </c>
      <c r="BF73" s="122">
        <v>570</v>
      </c>
      <c r="BG73" s="122">
        <v>570</v>
      </c>
      <c r="BH73" s="122">
        <v>1100</v>
      </c>
      <c r="BI73" s="122">
        <v>1100</v>
      </c>
      <c r="BJ73" s="118">
        <f>(ULB_Data[[#This Row],[Cert.- obtained SS2020]]-ULB_Data[[#This Row],[NA cert 2020]])/ULB_Data[[#This Row],[NA cert 2020]]</f>
        <v>1.1510927551196009</v>
      </c>
      <c r="BK73" s="118">
        <f>(ULB_Data[[#This Row],[Cert.- obtained SS2021]]-ULB_Data[[#This Row],[NA cert 2021]])/ULB_Data[[#This Row],[NA cert 2021]]</f>
        <v>1.3482053002348204</v>
      </c>
      <c r="BL73" s="118">
        <f>(ULB_Data[[#This Row],[Cert.- obtained SS2022]]-ULB_Data[[#This Row],[NA cert 2022]])/ULB_Data[[#This Row],[NA cert 2022]]</f>
        <v>1.3728813559322033</v>
      </c>
      <c r="BM73" s="118">
        <f>(ULB_Data[[#This Row],[Cert.- obtained SS2020]]-ULB_Data[[#This Row],[SA Cert 2020]])/ULB_Data[[#This Row],[SA Cert 2020]]</f>
        <v>0.187394618727588</v>
      </c>
      <c r="BN73" s="118">
        <f>(ULB_Data[[#This Row],[Cert.- obtained SS2021]]-ULB_Data[[#This Row],[SA cert 2021]])/ULB_Data[[#This Row],[SA cert 2021]]</f>
        <v>0.33920030610292701</v>
      </c>
      <c r="BO73" s="118">
        <f>(ULB_Data[[#This Row],[Cert.- obtained SS2022]]-ULB_Data[[#This Row],[SA cert 2022]])/ULB_Data[[#This Row],[SA cert 2022]]</f>
        <v>0.33333333333333331</v>
      </c>
      <c r="BP73" s="118">
        <f>(ULB_Data[[#This Row],[Cert.- obtained SS2020]]-ULB_Data[[#This Row],[SA cert cat 2020]])/ULB_Data[[#This Row],[SA cert cat 2020]]</f>
        <v>0.15303016326907115</v>
      </c>
      <c r="BQ73" s="118">
        <f>(ULB_Data[[#This Row],[Cert.- obtained SS2021]]-ULB_Data[[#This Row],[SA cert cat 2021]])/ULB_Data[[#This Row],[SA cert cat 2021]]</f>
        <v>0.22807017543859648</v>
      </c>
      <c r="BR73" s="118">
        <f>(ULB_Data[[#This Row],[Cert.- obtained SS2022]]-ULB_Data[[#This Row],[SA cert cat 2022]])/ULB_Data[[#This Row],[SA cert cat 2022]]</f>
        <v>0.22807017543859648</v>
      </c>
      <c r="BS73" s="118">
        <f>(ULB_Data[[#This Row],[Cert.- obtained SS2021]]-ULB_Data[[#This Row],[SA cert cat t.10 2021]])/ULB_Data[[#This Row],[SA cert cat t.10 2021]]</f>
        <v>-0.36363636363636365</v>
      </c>
      <c r="BT73" s="118">
        <f>(ULB_Data[[#This Row],[Cert.- obtained SS2022]]-ULB_Data[[#This Row],[SA cert cat t.10 2022]])/ULB_Data[[#This Row],[SA cert cat t.10 2022]]</f>
        <v>-0.36363636363636365</v>
      </c>
      <c r="BU73" s="122">
        <v>855.72</v>
      </c>
      <c r="BV73" s="122">
        <v>860.25</v>
      </c>
      <c r="BW73" s="122">
        <v>865</v>
      </c>
      <c r="BX73" s="122">
        <v>1100</v>
      </c>
      <c r="BY73" s="122">
        <v>1147.0899999999999</v>
      </c>
      <c r="BZ73" s="122">
        <v>1150</v>
      </c>
      <c r="CA73" s="122">
        <v>1114.93</v>
      </c>
      <c r="CB73" s="122">
        <v>1184.79</v>
      </c>
      <c r="CC73" s="122">
        <v>1184.79</v>
      </c>
      <c r="CD73" s="122">
        <v>1531.86</v>
      </c>
      <c r="CE73" s="122">
        <v>1531.86</v>
      </c>
      <c r="CF73" s="118">
        <f>(ULB_Data[[#This Row],[CP- obtained SS2020]]-ULB_Data[[#This Row],[NA CV 2020]])/ULB_Data[[#This Row],[NA CV 2020]]</f>
        <v>0.409877062590567</v>
      </c>
      <c r="CG73" s="118">
        <f>(ULB_Data[[#This Row],[CV- obtained SS2021]]-ULB_Data[[#This Row],[NA CV 2021]])/ULB_Data[[#This Row],[NA CV 2021]]</f>
        <v>0.40855565242662023</v>
      </c>
      <c r="CH73" s="118">
        <f>(ULB_Data[[#This Row],[CV- obtained SS2022]]-ULB_Data[[#This Row],[NA CV 2022]])/ULB_Data[[#This Row],[NA CV 2022]]</f>
        <v>0.40082080924855495</v>
      </c>
      <c r="CI73" s="118">
        <f>(ULB_Data[[#This Row],[CP- obtained SS2020]]-ULB_Data[[#This Row],[SA CV 2020]])/ULB_Data[[#This Row],[SA CV 2020]]</f>
        <v>9.6781818181818219E-2</v>
      </c>
      <c r="CJ73" s="118">
        <f>(ULB_Data[[#This Row],[CV- obtained SS2021]]-ULB_Data[[#This Row],[SA CV 2021]])/ULB_Data[[#This Row],[SA CV 2021]]</f>
        <v>5.6333853490136018E-2</v>
      </c>
      <c r="CK73" s="118">
        <f>(ULB_Data[[#This Row],[CV- obtained SS2022]]-ULB_Data[[#This Row],[SA CV 2022]])/ULB_Data[[#This Row],[SA CV 2022]]</f>
        <v>5.3660869565217421E-2</v>
      </c>
      <c r="CL73" s="118">
        <f>(ULB_Data[[#This Row],[CP- obtained SS2020]]-ULB_Data[[#This Row],[SA CV  cat 2020]])/ULB_Data[[#This Row],[SA CV  cat 2020]]</f>
        <v>8.2094840034800359E-2</v>
      </c>
      <c r="CM73" s="118">
        <f>(ULB_Data[[#This Row],[CV- obtained SS2021]]-ULB_Data[[#This Row],[SA CV cat 2021]])/ULB_Data[[#This Row],[SA CV cat 2021]]</f>
        <v>2.2721326142185597E-2</v>
      </c>
      <c r="CN73" s="118">
        <f>(ULB_Data[[#This Row],[CV- obtained SS2022]]-ULB_Data[[#This Row],[SA CV cat 2022]])/ULB_Data[[#This Row],[SA CV cat 2022]]</f>
        <v>2.2721326142185597E-2</v>
      </c>
      <c r="CO73" s="118">
        <f>(ULB_Data[[#This Row],[CV- obtained SS2021]]-ULB_Data[[#This Row],[SA CV cat t.10 2021]])/ULB_Data[[#This Row],[SA CV cat t.10 2021]]</f>
        <v>-0.20899429451777571</v>
      </c>
      <c r="CP73" s="118">
        <f>(ULB_Data[[#This Row],[CV- obtained SS2022]]-ULB_Data[[#This Row],[SA CV cat t.10 2022]])/ULB_Data[[#This Row],[SA CV cat t.10 2022]]</f>
        <v>-0.20899429451777571</v>
      </c>
      <c r="CQ73" s="60">
        <v>21</v>
      </c>
      <c r="CR73" s="60">
        <v>19</v>
      </c>
      <c r="CS73" s="28">
        <v>45</v>
      </c>
      <c r="CT73" s="27">
        <v>39</v>
      </c>
      <c r="CU73" s="28">
        <v>45</v>
      </c>
      <c r="CV73" s="27">
        <v>39</v>
      </c>
      <c r="CW73" s="28" t="s">
        <v>406</v>
      </c>
      <c r="CX73" s="28" t="s">
        <v>406</v>
      </c>
      <c r="CY73" s="28" t="s">
        <v>406</v>
      </c>
      <c r="CZ73" s="28" t="s">
        <v>405</v>
      </c>
      <c r="DA73" s="28" t="s">
        <v>408</v>
      </c>
      <c r="DB73" s="28" t="s">
        <v>408</v>
      </c>
      <c r="DC73" s="22">
        <v>1141.77</v>
      </c>
      <c r="DD73" s="22">
        <v>1500</v>
      </c>
      <c r="DE73" s="66">
        <v>76.12</v>
      </c>
      <c r="DF73" s="22">
        <v>500</v>
      </c>
      <c r="DG73" s="22">
        <v>1500</v>
      </c>
      <c r="DH73" s="66">
        <v>33.33</v>
      </c>
      <c r="DI73" s="22">
        <v>1385</v>
      </c>
      <c r="DJ73" s="22">
        <v>1500</v>
      </c>
      <c r="DK73" s="66">
        <v>92.33</v>
      </c>
      <c r="DL73" s="22">
        <v>1206.46</v>
      </c>
      <c r="DM73" s="22">
        <v>1500</v>
      </c>
      <c r="DN73" s="66">
        <v>80.430000000000007</v>
      </c>
      <c r="DO73" s="22">
        <v>4233.2299999999996</v>
      </c>
      <c r="DP73" s="22">
        <v>6000</v>
      </c>
      <c r="DQ73" s="66">
        <v>70.55</v>
      </c>
      <c r="DR73" s="67">
        <v>1703.54</v>
      </c>
      <c r="DS73" s="67">
        <v>2400</v>
      </c>
      <c r="DT73" s="159">
        <f>ULB_Data[[#This Row],[SLP- obtained SS2021]]/ULB_Data[[#This Row],[SLP-max. marks SS2021]]</f>
        <v>0.70980833333333326</v>
      </c>
      <c r="DU73" s="159">
        <f>ULB_Data[[#This Row],[SLP- obtained SS2021]]/ULB_Data[[#This Row],[Total score (obtained) SS2021]]</f>
        <v>0.47120945992669938</v>
      </c>
      <c r="DV73" s="67">
        <v>1703.54</v>
      </c>
      <c r="DW73" s="66">
        <v>2400</v>
      </c>
      <c r="DX73" s="159">
        <f>ULB_Data[[#This Row],[SLP- obtained SS2022]]/ULB_Data[[#This Row],[SLP-max. marks SS2022]]</f>
        <v>0.70980833333333326</v>
      </c>
      <c r="DY73" s="159">
        <f>ULB_Data[[#This Row],[SLP- obtained SS2022]]/ULB_Data[[#This Row],[Total score (obtained) SS2022]]</f>
        <v>0.47120945992669938</v>
      </c>
      <c r="DZ73" s="67">
        <v>1211.71</v>
      </c>
      <c r="EA73" s="67">
        <v>1800</v>
      </c>
      <c r="EB73" s="159">
        <f>ULB_Data[[#This Row],[CV- obtained SS2021]]/ULB_Data[[#This Row],[CV-max. marks SS2021]]</f>
        <v>0.67317222222222228</v>
      </c>
      <c r="EC73" s="159">
        <f>ULB_Data[[#This Row],[CV- obtained SS2021]]/ULB_Data[[#This Row],[Total score (obtained) SS2021]]</f>
        <v>0.33516630938386005</v>
      </c>
      <c r="ED73" s="67">
        <v>1211.71</v>
      </c>
      <c r="EE73" s="66">
        <v>1800</v>
      </c>
      <c r="EF73" s="159">
        <f>ULB_Data[[#This Row],[CV- obtained SS2022]]/ULB_Data[[#This Row],[CV-max. marks SS2022]]</f>
        <v>0.67317222222222228</v>
      </c>
      <c r="EG73" s="159">
        <f>ULB_Data[[#This Row],[CV- obtained SS2022]]/ULB_Data[[#This Row],[Total score (obtained) SS2022]]</f>
        <v>0.33516630938386005</v>
      </c>
      <c r="EH73" s="67">
        <v>700</v>
      </c>
      <c r="EI73" s="67">
        <v>1800</v>
      </c>
      <c r="EJ73" s="159">
        <f>ULB_Data[[#This Row],[Cert.- obtained SS2021]]/ULB_Data[[#This Row],[Cert.-max. marks SS2021]]</f>
        <v>0.3888888888888889</v>
      </c>
      <c r="EK73" s="159">
        <f>ULB_Data[[#This Row],[Cert.- obtained SS2021]]/ULB_Data[[#This Row],[Total score (obtained) SS2021]]</f>
        <v>0.19362423068944057</v>
      </c>
      <c r="EL73" s="67">
        <v>700</v>
      </c>
      <c r="EM73" s="66">
        <v>1800</v>
      </c>
      <c r="EN73" s="159">
        <f>ULB_Data[[#This Row],[Cert.- obtained SS2022]]/ULB_Data[[#This Row],[Cert.-max. marks SS2022]]</f>
        <v>0.3888888888888889</v>
      </c>
      <c r="EO73" s="159">
        <f>ULB_Data[[#This Row],[Cert.- obtained SS2022]]/ULB_Data[[#This Row],[Total score (obtained) SS2022]]</f>
        <v>0.19362423068944057</v>
      </c>
      <c r="EP73" s="68">
        <v>3615.25</v>
      </c>
      <c r="EQ73" s="26">
        <v>6000</v>
      </c>
      <c r="ER73" s="66">
        <v>60.25</v>
      </c>
      <c r="ES73" s="68">
        <v>3615.25</v>
      </c>
      <c r="ET73" s="66">
        <v>6000</v>
      </c>
      <c r="EU73" s="128">
        <f>(ULB_Data[[#This Row],[Total score (obtained) SS2022]]/ULB_Data[[#This Row],[Total score (max) SS2022]])*100</f>
        <v>60.254166666666663</v>
      </c>
      <c r="EV73" s="26">
        <v>1641.77</v>
      </c>
      <c r="EW73" s="26">
        <v>3000</v>
      </c>
      <c r="EX73" s="66">
        <v>54.73</v>
      </c>
      <c r="EY73" s="26">
        <v>2403.54</v>
      </c>
      <c r="EZ73" s="26">
        <v>4200</v>
      </c>
      <c r="FA73" s="100">
        <v>57.23</v>
      </c>
      <c r="FB73" s="26">
        <v>2403.54</v>
      </c>
      <c r="FC73" s="138">
        <v>4200</v>
      </c>
      <c r="FD73" s="140">
        <f>(ULB_Data[[#This Row],[SLP + Cert. (obtained) SS2022]]/ULB_Data[[#This Row],[SLP + Cert. (max.) SS2022]])*100</f>
        <v>57.227142857142852</v>
      </c>
    </row>
    <row r="74" spans="1:160" ht="15.75" thickBot="1">
      <c r="A74" s="104">
        <v>73</v>
      </c>
      <c r="B74" s="65" t="s">
        <v>196</v>
      </c>
      <c r="C74" s="65" t="s">
        <v>130</v>
      </c>
      <c r="D74" s="65" t="s">
        <v>304</v>
      </c>
      <c r="E74" s="74">
        <v>30704</v>
      </c>
      <c r="F74" s="28" t="s">
        <v>412</v>
      </c>
      <c r="G74" s="28">
        <v>2214</v>
      </c>
      <c r="H74" s="28">
        <v>2072</v>
      </c>
      <c r="I74" s="28">
        <v>2072</v>
      </c>
      <c r="J74" s="28">
        <v>3325</v>
      </c>
      <c r="K74" s="28">
        <v>3178</v>
      </c>
      <c r="L74" s="28">
        <v>3178</v>
      </c>
      <c r="M74" s="28">
        <v>3400</v>
      </c>
      <c r="N74" s="28">
        <v>3298.6</v>
      </c>
      <c r="O74" s="28">
        <v>3298.6</v>
      </c>
      <c r="P74" s="28">
        <v>4601.3999999999996</v>
      </c>
      <c r="Q74" s="28">
        <v>4601.3999999999996</v>
      </c>
      <c r="R74" s="118">
        <f>(ULB_Data[[#This Row],[Total score (obtained) SS2020]]-ULB_Data[[#This Row],[NA 2020]])/ULB_Data[[#This Row],[NA 2020]]</f>
        <v>0.14877597109304422</v>
      </c>
      <c r="S74" s="118">
        <f>(ULB_Data[[#This Row],[Total score (obtained) SS2021]]-ULB_Data[[#This Row],[NA 2021]])/ULB_Data[[#This Row],[NA 2021]]</f>
        <v>0.24908301158301155</v>
      </c>
      <c r="T74" s="118">
        <f>(ULB_Data[[#This Row],[Total score (obtained) SS2022]]-ULB_Data[[#This Row],[NA 2022]])/ULB_Data[[#This Row],[NA 2022]]</f>
        <v>0.24908301158301155</v>
      </c>
      <c r="U74" s="118">
        <f>(ULB_Data[[#This Row],[Total score (obtained) SS2020]]-ULB_Data[[#This Row],[SA 2020]])/ULB_Data[[#This Row],[SA 2020]]</f>
        <v>-0.23507067669172937</v>
      </c>
      <c r="V74" s="118">
        <f>(ULB_Data[[#This Row],[Total score (obtained) SS2021]]-ULB_Data[[#This Row],[SA 2021]])/ULB_Data[[#This Row],[SA 2021]]</f>
        <v>-0.18561988672120833</v>
      </c>
      <c r="W74" s="118">
        <f>(ULB_Data[[#This Row],[Total score (obtained) SS2022]]-ULB_Data[[#This Row],[SA 2022]])/ULB_Data[[#This Row],[SA 2022]]</f>
        <v>-0.18561988672120833</v>
      </c>
      <c r="X74" s="118">
        <f>(ULB_Data[[#This Row],[Total score (obtained) SS2020]]-ULB_Data[[#This Row],[SA Cat 2020]])/ULB_Data[[#This Row],[SA Cat 2020]]</f>
        <v>-0.25194411764705887</v>
      </c>
      <c r="Y74" s="118">
        <f>(ULB_Data[[#This Row],[Total score (obtained) SS2021]]-ULB_Data[[#This Row],[SA Cat 2021]])/ULB_Data[[#This Row],[SA Cat 2021]]</f>
        <v>-0.21539440974959073</v>
      </c>
      <c r="Z74" s="118">
        <f>(ULB_Data[[#This Row],[Total score (obtained) SS2022]]-ULB_Data[[#This Row],[SA Cat 2022]])/ULB_Data[[#This Row],[SA Cat 2022]]</f>
        <v>-0.21539440974959073</v>
      </c>
      <c r="AA74" s="118">
        <f>(ULB_Data[[#This Row],[Total score (obtained) SS2021]]-ULB_Data[[#This Row],[SA Cat t.10 2021]])/ULB_Data[[#This Row],[SA Cat t.10 2021]]</f>
        <v>-0.43754074846785757</v>
      </c>
      <c r="AB74" s="118">
        <f>(ULB_Data[[#This Row],[Total score (obtained) SS2022]]-ULB_Data[[#This Row],[SA Cat t.10 2022]])/ULB_Data[[#This Row],[SA Cat t.10 2022]]</f>
        <v>-0.43754074846785757</v>
      </c>
      <c r="AC74" s="122">
        <v>306.24</v>
      </c>
      <c r="AD74" s="122">
        <v>913.6</v>
      </c>
      <c r="AE74" s="122">
        <v>915</v>
      </c>
      <c r="AF74" s="122">
        <v>706.64</v>
      </c>
      <c r="AG74" s="122">
        <v>1509.3</v>
      </c>
      <c r="AH74" s="122">
        <v>1509.3</v>
      </c>
      <c r="AI74" s="122">
        <v>737.03</v>
      </c>
      <c r="AJ74" s="122">
        <v>1543.8</v>
      </c>
      <c r="AK74" s="122">
        <v>1543.8</v>
      </c>
      <c r="AL74" s="122">
        <v>2033.9</v>
      </c>
      <c r="AM74" s="122">
        <v>2033.9</v>
      </c>
      <c r="AN74" s="118">
        <f>(ULB_Data[[#This Row],[SLP- obtained SS2020]]-ULB_Data[[#This Row],[SLP NA 2020]])/ULB_Data[[#This Row],[SLP NA 2020]]</f>
        <v>0.34041927899686519</v>
      </c>
      <c r="AO74" s="118">
        <f>(ULB_Data[[#This Row],[SLP- obtained SS2021]]-ULB_Data[[#This Row],[SLP NA 2021]])/ULB_Data[[#This Row],[SLP NA 2021]]</f>
        <v>0.27385070052539395</v>
      </c>
      <c r="AP74" s="118">
        <f>(ULB_Data[[#This Row],[SLP- obtained SS2022]]-ULB_Data[[#This Row],[SLP NA 2022]])/ULB_Data[[#This Row],[SLP NA 2022]]</f>
        <v>0.27190163934426226</v>
      </c>
      <c r="AQ74" s="118">
        <f>(ULB_Data[[#This Row],[SLP- obtained SS2020]]-ULB_Data[[#This Row],[SLP SA 2020]])/ULB_Data[[#This Row],[SLP SA 2020]]</f>
        <v>-0.41909600362277821</v>
      </c>
      <c r="AR74" s="118">
        <f>(ULB_Data[[#This Row],[SLP- obtained SS2021]]-ULB_Data[[#This Row],[SLP SA 2021]])/ULB_Data[[#This Row],[SLP SA 2021]]</f>
        <v>-0.22892069171138937</v>
      </c>
      <c r="AS74" s="118">
        <f>(ULB_Data[[#This Row],[SLP- obtained SS2022]]-ULB_Data[[#This Row],[SLP SA 2022]])/ULB_Data[[#This Row],[SLP SA 2022]]</f>
        <v>-0.22892069171138937</v>
      </c>
      <c r="AT74" s="118">
        <f>(ULB_Data[[#This Row],[SLP- obtained SS2020]]-ULB_Data[[#This Row],[SLP SA cat 2020]])/ULB_Data[[#This Row],[SLP SA cat 2020]]</f>
        <v>-0.44304845121636838</v>
      </c>
      <c r="AU74" s="118">
        <f>(ULB_Data[[#This Row],[SLP- obtained SS2021]]-ULB_Data[[#This Row],[SLP SA cat 2021]])/ULB_Data[[#This Row],[SLP SA cat 2021]]</f>
        <v>-0.24615235134084726</v>
      </c>
      <c r="AV74" s="118">
        <f>(ULB_Data[[#This Row],[SLP- obtained SS2022]]-ULB_Data[[#This Row],[SLP SA cat 2022]])/ULB_Data[[#This Row],[SLP SA cat 2022]]</f>
        <v>-0.24615235134084726</v>
      </c>
      <c r="AW74" s="118">
        <f>(ULB_Data[[#This Row],[SLP- obtained SS2021]]-ULB_Data[[#This Row],[SLP SA cat t.10 2021]])/ULB_Data[[#This Row],[SLP SA cat t.10 2021]]</f>
        <v>-0.42780372683022766</v>
      </c>
      <c r="AX74" s="118">
        <f>(ULB_Data[[#This Row],[SLP- obtained SS2022]]-ULB_Data[[#This Row],[SLP SA cat t.10 2022]])/ULB_Data[[#This Row],[SLP SA cat t.10 2022]]</f>
        <v>-0.42780372683022766</v>
      </c>
      <c r="AY74" s="122">
        <v>232.44</v>
      </c>
      <c r="AZ74" s="122">
        <v>298.10000000000002</v>
      </c>
      <c r="BA74" s="122">
        <v>295</v>
      </c>
      <c r="BB74" s="122">
        <v>421.09</v>
      </c>
      <c r="BC74" s="122">
        <v>522.70000000000005</v>
      </c>
      <c r="BD74" s="122">
        <v>525</v>
      </c>
      <c r="BE74" s="122">
        <v>433.64</v>
      </c>
      <c r="BF74" s="122">
        <v>570</v>
      </c>
      <c r="BG74" s="122">
        <v>570</v>
      </c>
      <c r="BH74" s="122">
        <v>1100</v>
      </c>
      <c r="BI74" s="122">
        <v>1100</v>
      </c>
      <c r="BJ74" s="118">
        <f>(ULB_Data[[#This Row],[Cert.- obtained SS2020]]-ULB_Data[[#This Row],[NA cert 2020]])/ULB_Data[[#This Row],[NA cert 2020]]</f>
        <v>0.29065565307176044</v>
      </c>
      <c r="BK74" s="118">
        <f>(ULB_Data[[#This Row],[Cert.- obtained SS2021]]-ULB_Data[[#This Row],[NA cert 2021]])/ULB_Data[[#This Row],[NA cert 2021]]</f>
        <v>6.3737001006372931E-3</v>
      </c>
      <c r="BL74" s="118">
        <f>(ULB_Data[[#This Row],[Cert.- obtained SS2022]]-ULB_Data[[#This Row],[NA cert 2022]])/ULB_Data[[#This Row],[NA cert 2022]]</f>
        <v>1.6949152542372881E-2</v>
      </c>
      <c r="BM74" s="118">
        <f>(ULB_Data[[#This Row],[Cert.- obtained SS2020]]-ULB_Data[[#This Row],[SA Cert 2020]])/ULB_Data[[#This Row],[SA Cert 2020]]</f>
        <v>-0.2875632287634472</v>
      </c>
      <c r="BN74" s="118">
        <f>(ULB_Data[[#This Row],[Cert.- obtained SS2021]]-ULB_Data[[#This Row],[SA cert 2021]])/ULB_Data[[#This Row],[SA cert 2021]]</f>
        <v>-0.42605701167017412</v>
      </c>
      <c r="BO74" s="118">
        <f>(ULB_Data[[#This Row],[Cert.- obtained SS2022]]-ULB_Data[[#This Row],[SA cert 2022]])/ULB_Data[[#This Row],[SA cert 2022]]</f>
        <v>-0.42857142857142855</v>
      </c>
      <c r="BP74" s="118">
        <f>(ULB_Data[[#This Row],[Cert.- obtained SS2020]]-ULB_Data[[#This Row],[SA cert cat 2020]])/ULB_Data[[#This Row],[SA cert cat 2020]]</f>
        <v>-0.30818190203855733</v>
      </c>
      <c r="BQ74" s="118">
        <f>(ULB_Data[[#This Row],[Cert.- obtained SS2021]]-ULB_Data[[#This Row],[SA cert cat 2021]])/ULB_Data[[#This Row],[SA cert cat 2021]]</f>
        <v>-0.47368421052631576</v>
      </c>
      <c r="BR74" s="118">
        <f>(ULB_Data[[#This Row],[Cert.- obtained SS2022]]-ULB_Data[[#This Row],[SA cert cat 2022]])/ULB_Data[[#This Row],[SA cert cat 2022]]</f>
        <v>-0.47368421052631576</v>
      </c>
      <c r="BS74" s="118">
        <f>(ULB_Data[[#This Row],[Cert.- obtained SS2021]]-ULB_Data[[#This Row],[SA cert cat t.10 2021]])/ULB_Data[[#This Row],[SA cert cat t.10 2021]]</f>
        <v>-0.72727272727272729</v>
      </c>
      <c r="BT74" s="118">
        <f>(ULB_Data[[#This Row],[Cert.- obtained SS2022]]-ULB_Data[[#This Row],[SA cert cat t.10 2022]])/ULB_Data[[#This Row],[SA cert cat t.10 2022]]</f>
        <v>-0.72727272727272729</v>
      </c>
      <c r="BU74" s="122">
        <v>855.72</v>
      </c>
      <c r="BV74" s="122">
        <v>860.25</v>
      </c>
      <c r="BW74" s="122">
        <v>865</v>
      </c>
      <c r="BX74" s="122">
        <v>1100</v>
      </c>
      <c r="BY74" s="122">
        <v>1147.0899999999999</v>
      </c>
      <c r="BZ74" s="122">
        <v>1150</v>
      </c>
      <c r="CA74" s="122">
        <v>1114.93</v>
      </c>
      <c r="CB74" s="122">
        <v>1184.79</v>
      </c>
      <c r="CC74" s="122">
        <v>1184.79</v>
      </c>
      <c r="CD74" s="122">
        <v>1531.86</v>
      </c>
      <c r="CE74" s="122">
        <v>1531.86</v>
      </c>
      <c r="CF74" s="118">
        <f>(ULB_Data[[#This Row],[CP- obtained SS2020]]-ULB_Data[[#This Row],[NA CV 2020]])/ULB_Data[[#This Row],[NA CV 2020]]</f>
        <v>0.1088907586593745</v>
      </c>
      <c r="CG74" s="118">
        <f>(ULB_Data[[#This Row],[CV- obtained SS2021]]-ULB_Data[[#This Row],[NA CV 2021]])/ULB_Data[[#This Row],[NA CV 2021]]</f>
        <v>0.30695727986050558</v>
      </c>
      <c r="CH74" s="118">
        <f>(ULB_Data[[#This Row],[CV- obtained SS2022]]-ULB_Data[[#This Row],[NA CV 2022]])/ULB_Data[[#This Row],[NA CV 2022]]</f>
        <v>0.29978034682080917</v>
      </c>
      <c r="CI74" s="118">
        <f>(ULB_Data[[#This Row],[CP- obtained SS2020]]-ULB_Data[[#This Row],[SA CV 2020]])/ULB_Data[[#This Row],[SA CV 2020]]</f>
        <v>-0.13736363636363638</v>
      </c>
      <c r="CJ74" s="118">
        <f>(ULB_Data[[#This Row],[CV- obtained SS2021]]-ULB_Data[[#This Row],[SA CV 2021]])/ULB_Data[[#This Row],[SA CV 2021]]</f>
        <v>-1.9858947423480263E-2</v>
      </c>
      <c r="CK74" s="118">
        <f>(ULB_Data[[#This Row],[CV- obtained SS2022]]-ULB_Data[[#This Row],[SA CV 2022]])/ULB_Data[[#This Row],[SA CV 2022]]</f>
        <v>-2.2339130434782657E-2</v>
      </c>
      <c r="CL74" s="118">
        <f>(ULB_Data[[#This Row],[CP- obtained SS2020]]-ULB_Data[[#This Row],[SA CV  cat 2020]])/ULB_Data[[#This Row],[SA CV  cat 2020]]</f>
        <v>-0.14891517853138769</v>
      </c>
      <c r="CM74" s="118">
        <f>(ULB_Data[[#This Row],[CV- obtained SS2021]]-ULB_Data[[#This Row],[SA CV cat 2021]])/ULB_Data[[#This Row],[SA CV cat 2021]]</f>
        <v>-5.1047020991061724E-2</v>
      </c>
      <c r="CN74" s="118">
        <f>(ULB_Data[[#This Row],[CV- obtained SS2022]]-ULB_Data[[#This Row],[SA CV cat 2022]])/ULB_Data[[#This Row],[SA CV cat 2022]]</f>
        <v>-5.1047020991061724E-2</v>
      </c>
      <c r="CO74" s="118">
        <f>(ULB_Data[[#This Row],[CV- obtained SS2021]]-ULB_Data[[#This Row],[SA CV cat t.10 2021]])/ULB_Data[[#This Row],[SA CV cat t.10 2021]]</f>
        <v>-0.26604911676001725</v>
      </c>
      <c r="CP74" s="118">
        <f>(ULB_Data[[#This Row],[CV- obtained SS2022]]-ULB_Data[[#This Row],[SA CV cat t.10 2022]])/ULB_Data[[#This Row],[SA CV cat t.10 2022]]</f>
        <v>-0.26604911676001725</v>
      </c>
      <c r="CQ74" s="60">
        <v>308</v>
      </c>
      <c r="CR74" s="60">
        <v>146</v>
      </c>
      <c r="CS74" s="28">
        <v>173</v>
      </c>
      <c r="CT74" s="27">
        <v>91</v>
      </c>
      <c r="CU74" s="28">
        <v>173</v>
      </c>
      <c r="CV74" s="27">
        <v>91</v>
      </c>
      <c r="CW74" s="28" t="s">
        <v>414</v>
      </c>
      <c r="CX74" s="27" t="s">
        <v>414</v>
      </c>
      <c r="CY74" s="27" t="s">
        <v>414</v>
      </c>
      <c r="CZ74" s="28" t="s">
        <v>405</v>
      </c>
      <c r="DA74" s="27" t="s">
        <v>405</v>
      </c>
      <c r="DB74" s="27" t="s">
        <v>405</v>
      </c>
      <c r="DC74" s="22">
        <v>410.49</v>
      </c>
      <c r="DD74" s="22">
        <v>1500</v>
      </c>
      <c r="DE74" s="66">
        <v>27.37</v>
      </c>
      <c r="DF74" s="22">
        <v>300</v>
      </c>
      <c r="DG74" s="22">
        <v>1500</v>
      </c>
      <c r="DH74" s="66">
        <v>20</v>
      </c>
      <c r="DI74" s="22">
        <v>884</v>
      </c>
      <c r="DJ74" s="22">
        <v>1500</v>
      </c>
      <c r="DK74" s="66">
        <v>58.93</v>
      </c>
      <c r="DL74" s="22">
        <v>948.9</v>
      </c>
      <c r="DM74" s="22">
        <v>1500</v>
      </c>
      <c r="DN74" s="66">
        <v>63.26</v>
      </c>
      <c r="DO74" s="22">
        <v>2543.39</v>
      </c>
      <c r="DP74" s="22">
        <v>6000</v>
      </c>
      <c r="DQ74" s="66">
        <v>42.39</v>
      </c>
      <c r="DR74" s="67">
        <v>1163.79</v>
      </c>
      <c r="DS74" s="67">
        <v>2400</v>
      </c>
      <c r="DT74" s="159">
        <f>ULB_Data[[#This Row],[SLP- obtained SS2021]]/ULB_Data[[#This Row],[SLP-max. marks SS2021]]</f>
        <v>0.48491249999999997</v>
      </c>
      <c r="DU74" s="159">
        <f>ULB_Data[[#This Row],[SLP- obtained SS2021]]/ULB_Data[[#This Row],[Total score (obtained) SS2021]]</f>
        <v>0.44966964182218616</v>
      </c>
      <c r="DV74" s="67">
        <v>1163.79</v>
      </c>
      <c r="DW74" s="66">
        <v>2400</v>
      </c>
      <c r="DX74" s="159">
        <f>ULB_Data[[#This Row],[SLP- obtained SS2022]]/ULB_Data[[#This Row],[SLP-max. marks SS2022]]</f>
        <v>0.48491249999999997</v>
      </c>
      <c r="DY74" s="159">
        <f>ULB_Data[[#This Row],[SLP- obtained SS2022]]/ULB_Data[[#This Row],[Total score (obtained) SS2022]]</f>
        <v>0.44966964182218616</v>
      </c>
      <c r="DZ74" s="67">
        <v>1124.31</v>
      </c>
      <c r="EA74" s="67">
        <v>1800</v>
      </c>
      <c r="EB74" s="159">
        <f>ULB_Data[[#This Row],[CV- obtained SS2021]]/ULB_Data[[#This Row],[CV-max. marks SS2021]]</f>
        <v>0.6246166666666666</v>
      </c>
      <c r="EC74" s="159">
        <f>ULB_Data[[#This Row],[CV- obtained SS2021]]/ULB_Data[[#This Row],[Total score (obtained) SS2021]]</f>
        <v>0.43441520806769446</v>
      </c>
      <c r="ED74" s="67">
        <v>1124.31</v>
      </c>
      <c r="EE74" s="66">
        <v>1800</v>
      </c>
      <c r="EF74" s="159">
        <f>ULB_Data[[#This Row],[CV- obtained SS2022]]/ULB_Data[[#This Row],[CV-max. marks SS2022]]</f>
        <v>0.6246166666666666</v>
      </c>
      <c r="EG74" s="159">
        <f>ULB_Data[[#This Row],[CV- obtained SS2022]]/ULB_Data[[#This Row],[Total score (obtained) SS2022]]</f>
        <v>0.43441520806769446</v>
      </c>
      <c r="EH74" s="67">
        <v>300</v>
      </c>
      <c r="EI74" s="67">
        <v>1800</v>
      </c>
      <c r="EJ74" s="159">
        <f>ULB_Data[[#This Row],[Cert.- obtained SS2021]]/ULB_Data[[#This Row],[Cert.-max. marks SS2021]]</f>
        <v>0.16666666666666666</v>
      </c>
      <c r="EK74" s="159">
        <f>ULB_Data[[#This Row],[Cert.- obtained SS2021]]/ULB_Data[[#This Row],[Total score (obtained) SS2021]]</f>
        <v>0.11591515011011939</v>
      </c>
      <c r="EL74" s="67">
        <v>300</v>
      </c>
      <c r="EM74" s="66">
        <v>1800</v>
      </c>
      <c r="EN74" s="159">
        <f>ULB_Data[[#This Row],[Cert.- obtained SS2022]]/ULB_Data[[#This Row],[Cert.-max. marks SS2022]]</f>
        <v>0.16666666666666666</v>
      </c>
      <c r="EO74" s="159">
        <f>ULB_Data[[#This Row],[Cert.- obtained SS2022]]/ULB_Data[[#This Row],[Total score (obtained) SS2022]]</f>
        <v>0.11591515011011939</v>
      </c>
      <c r="EP74" s="68">
        <v>2588.1</v>
      </c>
      <c r="EQ74" s="26">
        <v>6000</v>
      </c>
      <c r="ER74" s="66">
        <v>43.14</v>
      </c>
      <c r="ES74" s="68">
        <v>2588.1</v>
      </c>
      <c r="ET74" s="66">
        <v>6000</v>
      </c>
      <c r="EU74" s="128">
        <f>(ULB_Data[[#This Row],[Total score (obtained) SS2022]]/ULB_Data[[#This Row],[Total score (max) SS2022]])*100</f>
        <v>43.134999999999998</v>
      </c>
      <c r="EV74" s="26">
        <v>710.49</v>
      </c>
      <c r="EW74" s="26">
        <v>3000</v>
      </c>
      <c r="EX74" s="66">
        <v>23.68</v>
      </c>
      <c r="EY74" s="26">
        <v>1463.79</v>
      </c>
      <c r="EZ74" s="26">
        <v>4200</v>
      </c>
      <c r="FA74" s="100">
        <v>34.85</v>
      </c>
      <c r="FB74" s="26">
        <v>1463.79</v>
      </c>
      <c r="FC74" s="138">
        <v>4200</v>
      </c>
      <c r="FD74" s="140">
        <f>(ULB_Data[[#This Row],[SLP + Cert. (obtained) SS2022]]/ULB_Data[[#This Row],[SLP + Cert. (max.) SS2022]])*100</f>
        <v>34.852142857142852</v>
      </c>
    </row>
    <row r="75" spans="1:160" ht="15.75" thickBot="1">
      <c r="A75" s="104">
        <v>74</v>
      </c>
      <c r="B75" s="69" t="s">
        <v>120</v>
      </c>
      <c r="C75" s="65" t="s">
        <v>130</v>
      </c>
      <c r="D75" s="65" t="s">
        <v>304</v>
      </c>
      <c r="E75" s="74">
        <v>49453</v>
      </c>
      <c r="F75" s="28" t="s">
        <v>412</v>
      </c>
      <c r="G75" s="28">
        <v>2214</v>
      </c>
      <c r="H75" s="28">
        <v>2072</v>
      </c>
      <c r="I75" s="28">
        <v>2072</v>
      </c>
      <c r="J75" s="28">
        <v>3325</v>
      </c>
      <c r="K75" s="28">
        <v>3178</v>
      </c>
      <c r="L75" s="28">
        <v>3178</v>
      </c>
      <c r="M75" s="28">
        <v>3400</v>
      </c>
      <c r="N75" s="28">
        <v>3298.6</v>
      </c>
      <c r="O75" s="28">
        <v>3298.6</v>
      </c>
      <c r="P75" s="28">
        <v>4601.3999999999996</v>
      </c>
      <c r="Q75" s="28">
        <v>4601.3999999999996</v>
      </c>
      <c r="R75" s="118">
        <f>(ULB_Data[[#This Row],[Total score (obtained) SS2020]]-ULB_Data[[#This Row],[NA 2020]])/ULB_Data[[#This Row],[NA 2020]]</f>
        <v>-0.2884281842818428</v>
      </c>
      <c r="S75" s="118">
        <f>(ULB_Data[[#This Row],[Total score (obtained) SS2021]]-ULB_Data[[#This Row],[NA 2021]])/ULB_Data[[#This Row],[NA 2021]]</f>
        <v>-2.4377413127413122E-2</v>
      </c>
      <c r="T75" s="118">
        <f>(ULB_Data[[#This Row],[Total score (obtained) SS2022]]-ULB_Data[[#This Row],[NA 2022]])/ULB_Data[[#This Row],[NA 2022]]</f>
        <v>-2.4377413127413122E-2</v>
      </c>
      <c r="U75" s="118">
        <f>(ULB_Data[[#This Row],[Total score (obtained) SS2020]]-ULB_Data[[#This Row],[SA 2020]])/ULB_Data[[#This Row],[SA 2020]]</f>
        <v>-0.52618947368421054</v>
      </c>
      <c r="V75" s="118">
        <f>(ULB_Data[[#This Row],[Total score (obtained) SS2021]]-ULB_Data[[#This Row],[SA 2021]])/ULB_Data[[#This Row],[SA 2021]]</f>
        <v>-0.36391126494650722</v>
      </c>
      <c r="W75" s="118">
        <f>(ULB_Data[[#This Row],[Total score (obtained) SS2022]]-ULB_Data[[#This Row],[SA 2022]])/ULB_Data[[#This Row],[SA 2022]]</f>
        <v>-0.36391126494650722</v>
      </c>
      <c r="X75" s="118">
        <f>(ULB_Data[[#This Row],[Total score (obtained) SS2020]]-ULB_Data[[#This Row],[SA Cat 2020]])/ULB_Data[[#This Row],[SA Cat 2020]]</f>
        <v>-0.53664117647058818</v>
      </c>
      <c r="Y75" s="118">
        <f>(ULB_Data[[#This Row],[Total score (obtained) SS2021]]-ULB_Data[[#This Row],[SA Cat 2021]])/ULB_Data[[#This Row],[SA Cat 2021]]</f>
        <v>-0.38716728308979564</v>
      </c>
      <c r="Z75" s="118">
        <f>(ULB_Data[[#This Row],[Total score (obtained) SS2022]]-ULB_Data[[#This Row],[SA Cat 2022]])/ULB_Data[[#This Row],[SA Cat 2022]]</f>
        <v>-0.38716728308979564</v>
      </c>
      <c r="AA75" s="118">
        <f>(ULB_Data[[#This Row],[Total score (obtained) SS2021]]-ULB_Data[[#This Row],[SA Cat t.10 2021]])/ULB_Data[[#This Row],[SA Cat t.10 2021]]</f>
        <v>-0.56067935845612205</v>
      </c>
      <c r="AB75" s="118">
        <f>(ULB_Data[[#This Row],[Total score (obtained) SS2022]]-ULB_Data[[#This Row],[SA Cat t.10 2022]])/ULB_Data[[#This Row],[SA Cat t.10 2022]]</f>
        <v>-0.56067935845612205</v>
      </c>
      <c r="AC75" s="122">
        <v>306.24</v>
      </c>
      <c r="AD75" s="122">
        <v>913.6</v>
      </c>
      <c r="AE75" s="122">
        <v>915</v>
      </c>
      <c r="AF75" s="122">
        <v>706.64</v>
      </c>
      <c r="AG75" s="122">
        <v>1509.3</v>
      </c>
      <c r="AH75" s="122">
        <v>1509.3</v>
      </c>
      <c r="AI75" s="122">
        <v>737.03</v>
      </c>
      <c r="AJ75" s="122">
        <v>1543.8</v>
      </c>
      <c r="AK75" s="122">
        <v>1543.8</v>
      </c>
      <c r="AL75" s="122">
        <v>2033.9</v>
      </c>
      <c r="AM75" s="122">
        <v>2033.9</v>
      </c>
      <c r="AN75" s="118">
        <f>(ULB_Data[[#This Row],[SLP- obtained SS2020]]-ULB_Data[[#This Row],[SLP NA 2020]])/ULB_Data[[#This Row],[SLP NA 2020]]</f>
        <v>0.15004571577847436</v>
      </c>
      <c r="AO75" s="118">
        <f>(ULB_Data[[#This Row],[SLP- obtained SS2021]]-ULB_Data[[#This Row],[SLP NA 2021]])/ULB_Data[[#This Row],[SLP NA 2021]]</f>
        <v>0.11766637478108581</v>
      </c>
      <c r="AP75" s="118">
        <f>(ULB_Data[[#This Row],[SLP- obtained SS2022]]-ULB_Data[[#This Row],[SLP NA 2022]])/ULB_Data[[#This Row],[SLP NA 2022]]</f>
        <v>0.11595628415300549</v>
      </c>
      <c r="AQ75" s="118">
        <f>(ULB_Data[[#This Row],[SLP- obtained SS2020]]-ULB_Data[[#This Row],[SLP SA 2020]])/ULB_Data[[#This Row],[SLP SA 2020]]</f>
        <v>-0.50159911694780934</v>
      </c>
      <c r="AR75" s="118">
        <f>(ULB_Data[[#This Row],[SLP- obtained SS2021]]-ULB_Data[[#This Row],[SLP SA 2021]])/ULB_Data[[#This Row],[SLP SA 2021]]</f>
        <v>-0.32346120718213739</v>
      </c>
      <c r="AS75" s="118">
        <f>(ULB_Data[[#This Row],[SLP- obtained SS2022]]-ULB_Data[[#This Row],[SLP SA 2022]])/ULB_Data[[#This Row],[SLP SA 2022]]</f>
        <v>-0.32346120718213739</v>
      </c>
      <c r="AT75" s="118">
        <f>(ULB_Data[[#This Row],[SLP- obtained SS2020]]-ULB_Data[[#This Row],[SLP SA cat 2020]])/ULB_Data[[#This Row],[SLP SA cat 2020]]</f>
        <v>-0.52214970896707058</v>
      </c>
      <c r="AU75" s="118">
        <f>(ULB_Data[[#This Row],[SLP- obtained SS2021]]-ULB_Data[[#This Row],[SLP SA cat 2021]])/ULB_Data[[#This Row],[SLP SA cat 2021]]</f>
        <v>-0.33858012695945067</v>
      </c>
      <c r="AV75" s="118">
        <f>(ULB_Data[[#This Row],[SLP- obtained SS2022]]-ULB_Data[[#This Row],[SLP SA cat 2022]])/ULB_Data[[#This Row],[SLP SA cat 2022]]</f>
        <v>-0.33858012695945067</v>
      </c>
      <c r="AW75" s="118">
        <f>(ULB_Data[[#This Row],[SLP- obtained SS2021]]-ULB_Data[[#This Row],[SLP SA cat t.10 2021]])/ULB_Data[[#This Row],[SLP SA cat t.10 2021]]</f>
        <v>-0.49795958503367915</v>
      </c>
      <c r="AX75" s="118">
        <f>(ULB_Data[[#This Row],[SLP- obtained SS2022]]-ULB_Data[[#This Row],[SLP SA cat t.10 2022]])/ULB_Data[[#This Row],[SLP SA cat t.10 2022]]</f>
        <v>-0.49795958503367915</v>
      </c>
      <c r="AY75" s="122">
        <v>232.44</v>
      </c>
      <c r="AZ75" s="122">
        <v>298.10000000000002</v>
      </c>
      <c r="BA75" s="122">
        <v>295</v>
      </c>
      <c r="BB75" s="122">
        <v>421.09</v>
      </c>
      <c r="BC75" s="122">
        <v>522.70000000000005</v>
      </c>
      <c r="BD75" s="122">
        <v>525</v>
      </c>
      <c r="BE75" s="122">
        <v>433.64</v>
      </c>
      <c r="BF75" s="122">
        <v>570</v>
      </c>
      <c r="BG75" s="122">
        <v>570</v>
      </c>
      <c r="BH75" s="122">
        <v>1100</v>
      </c>
      <c r="BI75" s="122">
        <v>1100</v>
      </c>
      <c r="BJ75" s="118">
        <f>(ULB_Data[[#This Row],[Cert.- obtained SS2020]]-ULB_Data[[#This Row],[NA cert 2020]])/ULB_Data[[#This Row],[NA cert 2020]]</f>
        <v>0.29065565307176044</v>
      </c>
      <c r="BK75" s="118">
        <f>(ULB_Data[[#This Row],[Cert.- obtained SS2021]]-ULB_Data[[#This Row],[NA cert 2021]])/ULB_Data[[#This Row],[NA cert 2021]]</f>
        <v>-1</v>
      </c>
      <c r="BL75" s="118">
        <f>(ULB_Data[[#This Row],[Cert.- obtained SS2022]]-ULB_Data[[#This Row],[NA cert 2022]])/ULB_Data[[#This Row],[NA cert 2022]]</f>
        <v>-1</v>
      </c>
      <c r="BM75" s="118">
        <f>(ULB_Data[[#This Row],[Cert.- obtained SS2020]]-ULB_Data[[#This Row],[SA Cert 2020]])/ULB_Data[[#This Row],[SA Cert 2020]]</f>
        <v>-0.2875632287634472</v>
      </c>
      <c r="BN75" s="118">
        <f>(ULB_Data[[#This Row],[Cert.- obtained SS2021]]-ULB_Data[[#This Row],[SA cert 2021]])/ULB_Data[[#This Row],[SA cert 2021]]</f>
        <v>-1</v>
      </c>
      <c r="BO75" s="118">
        <f>(ULB_Data[[#This Row],[Cert.- obtained SS2022]]-ULB_Data[[#This Row],[SA cert 2022]])/ULB_Data[[#This Row],[SA cert 2022]]</f>
        <v>-1</v>
      </c>
      <c r="BP75" s="118">
        <f>(ULB_Data[[#This Row],[Cert.- obtained SS2020]]-ULB_Data[[#This Row],[SA cert cat 2020]])/ULB_Data[[#This Row],[SA cert cat 2020]]</f>
        <v>-0.30818190203855733</v>
      </c>
      <c r="BQ75" s="118">
        <f>(ULB_Data[[#This Row],[Cert.- obtained SS2021]]-ULB_Data[[#This Row],[SA cert cat 2021]])/ULB_Data[[#This Row],[SA cert cat 2021]]</f>
        <v>-1</v>
      </c>
      <c r="BR75" s="118">
        <f>(ULB_Data[[#This Row],[Cert.- obtained SS2022]]-ULB_Data[[#This Row],[SA cert cat 2022]])/ULB_Data[[#This Row],[SA cert cat 2022]]</f>
        <v>-1</v>
      </c>
      <c r="BS75" s="118">
        <f>(ULB_Data[[#This Row],[Cert.- obtained SS2021]]-ULB_Data[[#This Row],[SA cert cat t.10 2021]])/ULB_Data[[#This Row],[SA cert cat t.10 2021]]</f>
        <v>-1</v>
      </c>
      <c r="BT75" s="118">
        <f>(ULB_Data[[#This Row],[Cert.- obtained SS2022]]-ULB_Data[[#This Row],[SA cert cat t.10 2022]])/ULB_Data[[#This Row],[SA cert cat t.10 2022]]</f>
        <v>-1</v>
      </c>
      <c r="BU75" s="122">
        <v>855.72</v>
      </c>
      <c r="BV75" s="122">
        <v>860.25</v>
      </c>
      <c r="BW75" s="122">
        <v>865</v>
      </c>
      <c r="BX75" s="122">
        <v>1100</v>
      </c>
      <c r="BY75" s="122">
        <v>1147.0899999999999</v>
      </c>
      <c r="BZ75" s="122">
        <v>1150</v>
      </c>
      <c r="CA75" s="122">
        <v>1114.93</v>
      </c>
      <c r="CB75" s="122">
        <v>1184.79</v>
      </c>
      <c r="CC75" s="122">
        <v>1184.79</v>
      </c>
      <c r="CD75" s="122">
        <v>1531.86</v>
      </c>
      <c r="CE75" s="122">
        <v>1531.86</v>
      </c>
      <c r="CF75" s="118">
        <f>(ULB_Data[[#This Row],[CP- obtained SS2020]]-ULB_Data[[#This Row],[NA CV 2020]])/ULB_Data[[#This Row],[NA CV 2020]]</f>
        <v>-0.17366661992240454</v>
      </c>
      <c r="CG75" s="118">
        <f>(ULB_Data[[#This Row],[CV- obtained SS2021]]-ULB_Data[[#This Row],[NA CV 2021]])/ULB_Data[[#This Row],[NA CV 2021]]</f>
        <v>0.16290613193838999</v>
      </c>
      <c r="CH75" s="118">
        <f>(ULB_Data[[#This Row],[CV- obtained SS2022]]-ULB_Data[[#This Row],[NA CV 2022]])/ULB_Data[[#This Row],[NA CV 2022]]</f>
        <v>0.15652023121387282</v>
      </c>
      <c r="CI75" s="118">
        <f>(ULB_Data[[#This Row],[CP- obtained SS2020]]-ULB_Data[[#This Row],[SA CV 2020]])/ULB_Data[[#This Row],[SA CV 2020]]</f>
        <v>-0.35717272727272725</v>
      </c>
      <c r="CJ75" s="118">
        <f>(ULB_Data[[#This Row],[CV- obtained SS2021]]-ULB_Data[[#This Row],[SA CV 2021]])/ULB_Data[[#This Row],[SA CV 2021]]</f>
        <v>-0.12788883173944499</v>
      </c>
      <c r="CK75" s="118">
        <f>(ULB_Data[[#This Row],[CV- obtained SS2022]]-ULB_Data[[#This Row],[SA CV 2022]])/ULB_Data[[#This Row],[SA CV 2022]]</f>
        <v>-0.13009565217391306</v>
      </c>
      <c r="CL75" s="118">
        <f>(ULB_Data[[#This Row],[CP- obtained SS2020]]-ULB_Data[[#This Row],[SA CV  cat 2020]])/ULB_Data[[#This Row],[SA CV  cat 2020]]</f>
        <v>-0.36578081135138529</v>
      </c>
      <c r="CM75" s="118">
        <f>(ULB_Data[[#This Row],[CV- obtained SS2021]]-ULB_Data[[#This Row],[SA CV cat 2021]])/ULB_Data[[#This Row],[SA CV cat 2021]]</f>
        <v>-0.15563939601110743</v>
      </c>
      <c r="CN75" s="118">
        <f>(ULB_Data[[#This Row],[CV- obtained SS2022]]-ULB_Data[[#This Row],[SA CV cat 2022]])/ULB_Data[[#This Row],[SA CV cat 2022]]</f>
        <v>-0.15563939601110743</v>
      </c>
      <c r="CO75" s="118">
        <f>(ULB_Data[[#This Row],[CV- obtained SS2021]]-ULB_Data[[#This Row],[SA CV cat t.10 2021]])/ULB_Data[[#This Row],[SA CV cat t.10 2021]]</f>
        <v>-0.34694423772407396</v>
      </c>
      <c r="CP75" s="118">
        <f>(ULB_Data[[#This Row],[CV- obtained SS2022]]-ULB_Data[[#This Row],[SA CV cat t.10 2022]])/ULB_Data[[#This Row],[SA CV cat t.10 2022]]</f>
        <v>-0.34694423772407396</v>
      </c>
      <c r="CQ75" s="60">
        <v>277</v>
      </c>
      <c r="CR75" s="60">
        <v>107</v>
      </c>
      <c r="CS75" s="28">
        <v>230</v>
      </c>
      <c r="CT75" s="28">
        <v>107</v>
      </c>
      <c r="CU75" s="28">
        <v>230</v>
      </c>
      <c r="CV75" s="28">
        <v>107</v>
      </c>
      <c r="CW75" s="28" t="s">
        <v>414</v>
      </c>
      <c r="CX75" s="28" t="s">
        <v>414</v>
      </c>
      <c r="CY75" s="28" t="s">
        <v>414</v>
      </c>
      <c r="CZ75" s="28" t="s">
        <v>405</v>
      </c>
      <c r="DA75" s="28" t="s">
        <v>415</v>
      </c>
      <c r="DB75" s="28" t="s">
        <v>415</v>
      </c>
      <c r="DC75" s="22">
        <v>352.19</v>
      </c>
      <c r="DD75" s="22">
        <v>1500</v>
      </c>
      <c r="DE75" s="66">
        <v>23.48</v>
      </c>
      <c r="DF75" s="22">
        <v>300</v>
      </c>
      <c r="DG75" s="22">
        <v>1500</v>
      </c>
      <c r="DH75" s="66">
        <v>20</v>
      </c>
      <c r="DI75" s="22">
        <v>216.11</v>
      </c>
      <c r="DJ75" s="22">
        <v>1500</v>
      </c>
      <c r="DK75" s="66">
        <v>14.41</v>
      </c>
      <c r="DL75" s="22">
        <v>707.11</v>
      </c>
      <c r="DM75" s="22">
        <v>1500</v>
      </c>
      <c r="DN75" s="66">
        <v>47.14</v>
      </c>
      <c r="DO75" s="22">
        <v>1575.42</v>
      </c>
      <c r="DP75" s="22">
        <v>6000</v>
      </c>
      <c r="DQ75" s="66">
        <v>26.26</v>
      </c>
      <c r="DR75" s="25">
        <v>1021.1</v>
      </c>
      <c r="DS75" s="67">
        <v>2400</v>
      </c>
      <c r="DT75" s="159">
        <f>ULB_Data[[#This Row],[SLP- obtained SS2021]]/ULB_Data[[#This Row],[SLP-max. marks SS2021]]</f>
        <v>0.42545833333333333</v>
      </c>
      <c r="DU75" s="159">
        <f>ULB_Data[[#This Row],[SLP- obtained SS2021]]/ULB_Data[[#This Row],[Total score (obtained) SS2021]]</f>
        <v>0.50512245917615228</v>
      </c>
      <c r="DV75" s="25">
        <v>1021.1</v>
      </c>
      <c r="DW75" s="66">
        <v>2400</v>
      </c>
      <c r="DX75" s="159">
        <f>ULB_Data[[#This Row],[SLP- obtained SS2022]]/ULB_Data[[#This Row],[SLP-max. marks SS2022]]</f>
        <v>0.42545833333333333</v>
      </c>
      <c r="DY75" s="159">
        <f>ULB_Data[[#This Row],[SLP- obtained SS2022]]/ULB_Data[[#This Row],[Total score (obtained) SS2022]]</f>
        <v>0.50512245917615228</v>
      </c>
      <c r="DZ75" s="22">
        <v>1000.39</v>
      </c>
      <c r="EA75" s="67">
        <v>1800</v>
      </c>
      <c r="EB75" s="159">
        <f>ULB_Data[[#This Row],[CV- obtained SS2021]]/ULB_Data[[#This Row],[CV-max. marks SS2021]]</f>
        <v>0.55577222222222222</v>
      </c>
      <c r="EC75" s="159">
        <f>ULB_Data[[#This Row],[CV- obtained SS2021]]/ULB_Data[[#This Row],[Total score (obtained) SS2021]]</f>
        <v>0.49487754082384777</v>
      </c>
      <c r="ED75" s="22">
        <v>1000.39</v>
      </c>
      <c r="EE75" s="66">
        <v>1800</v>
      </c>
      <c r="EF75" s="159">
        <f>ULB_Data[[#This Row],[CV- obtained SS2022]]/ULB_Data[[#This Row],[CV-max. marks SS2022]]</f>
        <v>0.55577222222222222</v>
      </c>
      <c r="EG75" s="159">
        <f>ULB_Data[[#This Row],[CV- obtained SS2022]]/ULB_Data[[#This Row],[Total score (obtained) SS2022]]</f>
        <v>0.49487754082384777</v>
      </c>
      <c r="EH75" s="22">
        <v>0</v>
      </c>
      <c r="EI75" s="67">
        <v>1800</v>
      </c>
      <c r="EJ75" s="159">
        <f>ULB_Data[[#This Row],[Cert.- obtained SS2021]]/ULB_Data[[#This Row],[Cert.-max. marks SS2021]]</f>
        <v>0</v>
      </c>
      <c r="EK75" s="159">
        <f>ULB_Data[[#This Row],[Cert.- obtained SS2021]]/ULB_Data[[#This Row],[Total score (obtained) SS2021]]</f>
        <v>0</v>
      </c>
      <c r="EL75" s="22">
        <v>0</v>
      </c>
      <c r="EM75" s="66">
        <v>1800</v>
      </c>
      <c r="EN75" s="159">
        <f>ULB_Data[[#This Row],[Cert.- obtained SS2022]]/ULB_Data[[#This Row],[Cert.-max. marks SS2022]]</f>
        <v>0</v>
      </c>
      <c r="EO75" s="159">
        <f>ULB_Data[[#This Row],[Cert.- obtained SS2022]]/ULB_Data[[#This Row],[Total score (obtained) SS2022]]</f>
        <v>0</v>
      </c>
      <c r="EP75" s="22">
        <v>2021.49</v>
      </c>
      <c r="EQ75" s="26">
        <v>6000</v>
      </c>
      <c r="ER75" s="66">
        <v>33.69</v>
      </c>
      <c r="ES75" s="22">
        <v>2021.49</v>
      </c>
      <c r="ET75" s="66">
        <v>6000</v>
      </c>
      <c r="EU75" s="128">
        <f>(ULB_Data[[#This Row],[Total score (obtained) SS2022]]/ULB_Data[[#This Row],[Total score (max) SS2022]])*100</f>
        <v>33.691500000000005</v>
      </c>
      <c r="EV75" s="26">
        <v>652.19000000000005</v>
      </c>
      <c r="EW75" s="26">
        <v>3000</v>
      </c>
      <c r="EX75" s="66">
        <v>21.74</v>
      </c>
      <c r="EY75" s="26">
        <v>1021.1</v>
      </c>
      <c r="EZ75" s="26">
        <v>4200</v>
      </c>
      <c r="FA75" s="100">
        <v>24.31</v>
      </c>
      <c r="FB75" s="26">
        <v>1021.1</v>
      </c>
      <c r="FC75" s="138">
        <v>4200</v>
      </c>
      <c r="FD75" s="140">
        <f>(ULB_Data[[#This Row],[SLP + Cert. (obtained) SS2022]]/ULB_Data[[#This Row],[SLP + Cert. (max.) SS2022]])*100</f>
        <v>24.311904761904763</v>
      </c>
    </row>
    <row r="76" spans="1:160" ht="15.75" thickBot="1">
      <c r="A76" s="104">
        <v>75</v>
      </c>
      <c r="B76" s="65" t="s">
        <v>64</v>
      </c>
      <c r="C76" s="65" t="s">
        <v>130</v>
      </c>
      <c r="D76" s="65" t="s">
        <v>304</v>
      </c>
      <c r="E76" s="26">
        <v>90975</v>
      </c>
      <c r="F76" s="28" t="s">
        <v>413</v>
      </c>
      <c r="G76" s="28">
        <v>2214</v>
      </c>
      <c r="H76" s="28">
        <v>2072</v>
      </c>
      <c r="I76" s="28">
        <v>2072</v>
      </c>
      <c r="J76" s="28">
        <v>3325</v>
      </c>
      <c r="K76" s="28">
        <v>3178</v>
      </c>
      <c r="L76" s="28">
        <v>3178</v>
      </c>
      <c r="M76" s="28">
        <v>3595.3</v>
      </c>
      <c r="N76" s="28">
        <v>3469.2</v>
      </c>
      <c r="O76" s="28">
        <v>3469.2</v>
      </c>
      <c r="P76" s="28">
        <v>4328.8</v>
      </c>
      <c r="Q76" s="28">
        <v>4328.8</v>
      </c>
      <c r="R76" s="118">
        <f>(ULB_Data[[#This Row],[Total score (obtained) SS2020]]-ULB_Data[[#This Row],[NA 2020]])/ULB_Data[[#This Row],[NA 2020]]</f>
        <v>0.4042457091237579</v>
      </c>
      <c r="S76" s="118">
        <f>(ULB_Data[[#This Row],[Total score (obtained) SS2021]]-ULB_Data[[#This Row],[NA 2021]])/ULB_Data[[#This Row],[NA 2021]]</f>
        <v>0.48082528957528958</v>
      </c>
      <c r="T76" s="118">
        <f>(ULB_Data[[#This Row],[Total score (obtained) SS2022]]-ULB_Data[[#This Row],[NA 2022]])/ULB_Data[[#This Row],[NA 2022]]</f>
        <v>0.48082528957528958</v>
      </c>
      <c r="U76" s="118">
        <f>(ULB_Data[[#This Row],[Total score (obtained) SS2020]]-ULB_Data[[#This Row],[SA 2020]])/ULB_Data[[#This Row],[SA 2020]]</f>
        <v>-6.4962406015037596E-2</v>
      </c>
      <c r="V76" s="118">
        <f>(ULB_Data[[#This Row],[Total score (obtained) SS2021]]-ULB_Data[[#This Row],[SA 2021]])/ULB_Data[[#This Row],[SA 2021]]</f>
        <v>-3.4528005034612973E-2</v>
      </c>
      <c r="W76" s="118">
        <f>(ULB_Data[[#This Row],[Total score (obtained) SS2022]]-ULB_Data[[#This Row],[SA 2022]])/ULB_Data[[#This Row],[SA 2022]]</f>
        <v>-3.4528005034612973E-2</v>
      </c>
      <c r="X76" s="118">
        <f>(ULB_Data[[#This Row],[Total score (obtained) SS2020]]-ULB_Data[[#This Row],[SA Cat 2020]])/ULB_Data[[#This Row],[SA Cat 2020]]</f>
        <v>-0.13525992267682813</v>
      </c>
      <c r="Y76" s="118">
        <f>(ULB_Data[[#This Row],[Total score (obtained) SS2021]]-ULB_Data[[#This Row],[SA Cat 2021]])/ULB_Data[[#This Row],[SA Cat 2021]]</f>
        <v>-0.11556843076213533</v>
      </c>
      <c r="Z76" s="118">
        <f>(ULB_Data[[#This Row],[Total score (obtained) SS2022]]-ULB_Data[[#This Row],[SA Cat 2022]])/ULB_Data[[#This Row],[SA Cat 2022]]</f>
        <v>-0.11556843076213533</v>
      </c>
      <c r="AA76" s="118">
        <f>(ULB_Data[[#This Row],[Total score (obtained) SS2021]]-ULB_Data[[#This Row],[SA Cat t.10 2021]])/ULB_Data[[#This Row],[SA Cat t.10 2021]]</f>
        <v>-0.29119617445943452</v>
      </c>
      <c r="AB76" s="118">
        <f>(ULB_Data[[#This Row],[Total score (obtained) SS2022]]-ULB_Data[[#This Row],[SA Cat t.10 2022]])/ULB_Data[[#This Row],[SA Cat t.10 2022]]</f>
        <v>-0.29119617445943452</v>
      </c>
      <c r="AC76" s="122">
        <v>306.24</v>
      </c>
      <c r="AD76" s="122">
        <v>913.6</v>
      </c>
      <c r="AE76" s="122">
        <v>915</v>
      </c>
      <c r="AF76" s="122">
        <v>706.64</v>
      </c>
      <c r="AG76" s="122">
        <v>1509.3</v>
      </c>
      <c r="AH76" s="122">
        <v>1509.3</v>
      </c>
      <c r="AI76" s="122">
        <v>829.22</v>
      </c>
      <c r="AJ76" s="122">
        <v>1623.2</v>
      </c>
      <c r="AK76" s="122">
        <v>1623.2</v>
      </c>
      <c r="AL76" s="122">
        <v>1999.6</v>
      </c>
      <c r="AM76" s="122">
        <v>1999.6</v>
      </c>
      <c r="AN76" s="118">
        <f>(ULB_Data[[#This Row],[SLP- obtained SS2020]]-ULB_Data[[#This Row],[SLP NA 2020]])/ULB_Data[[#This Row],[SLP NA 2020]]</f>
        <v>1.3895963949843257</v>
      </c>
      <c r="AO76" s="118">
        <f>(ULB_Data[[#This Row],[SLP- obtained SS2021]]-ULB_Data[[#This Row],[SLP NA 2021]])/ULB_Data[[#This Row],[SLP NA 2021]]</f>
        <v>0.61077057793344991</v>
      </c>
      <c r="AP76" s="118">
        <f>(ULB_Data[[#This Row],[SLP- obtained SS2022]]-ULB_Data[[#This Row],[SLP NA 2022]])/ULB_Data[[#This Row],[SLP NA 2022]]</f>
        <v>0.60830601092896164</v>
      </c>
      <c r="AQ76" s="118">
        <f>(ULB_Data[[#This Row],[SLP- obtained SS2020]]-ULB_Data[[#This Row],[SLP SA 2020]])/ULB_Data[[#This Row],[SLP SA 2020]]</f>
        <v>3.5590965696818716E-2</v>
      </c>
      <c r="AR76" s="118">
        <f>(ULB_Data[[#This Row],[SLP- obtained SS2021]]-ULB_Data[[#This Row],[SLP SA 2021]])/ULB_Data[[#This Row],[SLP SA 2021]]</f>
        <v>-2.4978466838931988E-2</v>
      </c>
      <c r="AS76" s="118">
        <f>(ULB_Data[[#This Row],[SLP- obtained SS2022]]-ULB_Data[[#This Row],[SLP SA 2022]])/ULB_Data[[#This Row],[SLP SA 2022]]</f>
        <v>-2.4978466838931988E-2</v>
      </c>
      <c r="AT76" s="118">
        <f>(ULB_Data[[#This Row],[SLP- obtained SS2020]]-ULB_Data[[#This Row],[SLP SA cat 2020]])/ULB_Data[[#This Row],[SLP SA cat 2020]]</f>
        <v>-0.11749596005885056</v>
      </c>
      <c r="AU76" s="118">
        <f>(ULB_Data[[#This Row],[SLP- obtained SS2021]]-ULB_Data[[#This Row],[SLP SA cat 2021]])/ULB_Data[[#This Row],[SLP SA cat 2021]]</f>
        <v>-9.3395761458846802E-2</v>
      </c>
      <c r="AV76" s="118">
        <f>(ULB_Data[[#This Row],[SLP- obtained SS2022]]-ULB_Data[[#This Row],[SLP SA cat 2022]])/ULB_Data[[#This Row],[SLP SA cat 2022]]</f>
        <v>-9.3395761458846802E-2</v>
      </c>
      <c r="AW76" s="118">
        <f>(ULB_Data[[#This Row],[SLP- obtained SS2021]]-ULB_Data[[#This Row],[SLP SA cat t.10 2021]])/ULB_Data[[#This Row],[SLP SA cat t.10 2021]]</f>
        <v>-0.26405281056211244</v>
      </c>
      <c r="AX76" s="118">
        <f>(ULB_Data[[#This Row],[SLP- obtained SS2022]]-ULB_Data[[#This Row],[SLP SA cat t.10 2022]])/ULB_Data[[#This Row],[SLP SA cat t.10 2022]]</f>
        <v>-0.26405281056211244</v>
      </c>
      <c r="AY76" s="122">
        <v>232.44</v>
      </c>
      <c r="AZ76" s="122">
        <v>298.10000000000002</v>
      </c>
      <c r="BA76" s="122">
        <v>295</v>
      </c>
      <c r="BB76" s="122">
        <v>421.09</v>
      </c>
      <c r="BC76" s="122">
        <v>522.70000000000005</v>
      </c>
      <c r="BD76" s="122">
        <v>525</v>
      </c>
      <c r="BE76" s="122">
        <v>448.93</v>
      </c>
      <c r="BF76" s="122">
        <v>602.08000000000004</v>
      </c>
      <c r="BG76" s="122">
        <v>602.08000000000004</v>
      </c>
      <c r="BH76" s="122">
        <v>1100</v>
      </c>
      <c r="BI76" s="122">
        <v>1100</v>
      </c>
      <c r="BJ76" s="118">
        <f>(ULB_Data[[#This Row],[Cert.- obtained SS2020]]-ULB_Data[[#This Row],[NA cert 2020]])/ULB_Data[[#This Row],[NA cert 2020]]</f>
        <v>-1</v>
      </c>
      <c r="BK76" s="118">
        <f>(ULB_Data[[#This Row],[Cert.- obtained SS2021]]-ULB_Data[[#This Row],[NA cert 2021]])/ULB_Data[[#This Row],[NA cert 2021]]</f>
        <v>0.67728950016772882</v>
      </c>
      <c r="BL76" s="118">
        <f>(ULB_Data[[#This Row],[Cert.- obtained SS2022]]-ULB_Data[[#This Row],[NA cert 2022]])/ULB_Data[[#This Row],[NA cert 2022]]</f>
        <v>0.69491525423728817</v>
      </c>
      <c r="BM76" s="118">
        <f>(ULB_Data[[#This Row],[Cert.- obtained SS2020]]-ULB_Data[[#This Row],[SA Cert 2020]])/ULB_Data[[#This Row],[SA Cert 2020]]</f>
        <v>-1</v>
      </c>
      <c r="BN76" s="118">
        <f>(ULB_Data[[#This Row],[Cert.- obtained SS2021]]-ULB_Data[[#This Row],[SA cert 2021]])/ULB_Data[[#This Row],[SA cert 2021]]</f>
        <v>-4.3428352783623579E-2</v>
      </c>
      <c r="BO76" s="118">
        <f>(ULB_Data[[#This Row],[Cert.- obtained SS2022]]-ULB_Data[[#This Row],[SA cert 2022]])/ULB_Data[[#This Row],[SA cert 2022]]</f>
        <v>-4.7619047619047616E-2</v>
      </c>
      <c r="BP76" s="118">
        <f>(ULB_Data[[#This Row],[Cert.- obtained SS2020]]-ULB_Data[[#This Row],[SA cert cat 2020]])/ULB_Data[[#This Row],[SA cert cat 2020]]</f>
        <v>-1</v>
      </c>
      <c r="BQ76" s="118">
        <f>(ULB_Data[[#This Row],[Cert.- obtained SS2021]]-ULB_Data[[#This Row],[SA cert cat 2021]])/ULB_Data[[#This Row],[SA cert cat 2021]]</f>
        <v>-0.16954557533882547</v>
      </c>
      <c r="BR76" s="118">
        <f>(ULB_Data[[#This Row],[Cert.- obtained SS2022]]-ULB_Data[[#This Row],[SA cert cat 2022]])/ULB_Data[[#This Row],[SA cert cat 2022]]</f>
        <v>-0.16954557533882547</v>
      </c>
      <c r="BS76" s="118">
        <f>(ULB_Data[[#This Row],[Cert.- obtained SS2021]]-ULB_Data[[#This Row],[SA cert cat t.10 2021]])/ULB_Data[[#This Row],[SA cert cat t.10 2021]]</f>
        <v>-0.54545454545454541</v>
      </c>
      <c r="BT76" s="118">
        <f>(ULB_Data[[#This Row],[Cert.- obtained SS2022]]-ULB_Data[[#This Row],[SA cert cat t.10 2022]])/ULB_Data[[#This Row],[SA cert cat t.10 2022]]</f>
        <v>-0.54545454545454541</v>
      </c>
      <c r="BU76" s="122">
        <v>855.72</v>
      </c>
      <c r="BV76" s="122">
        <v>860.25</v>
      </c>
      <c r="BW76" s="122">
        <v>865</v>
      </c>
      <c r="BX76" s="122">
        <v>1100</v>
      </c>
      <c r="BY76" s="122">
        <v>1147.0899999999999</v>
      </c>
      <c r="BZ76" s="122">
        <v>1150</v>
      </c>
      <c r="CA76" s="122">
        <v>1163.58</v>
      </c>
      <c r="CB76" s="122">
        <v>1243.93</v>
      </c>
      <c r="CC76" s="122">
        <v>1243.93</v>
      </c>
      <c r="CD76" s="122">
        <v>1508.87</v>
      </c>
      <c r="CE76" s="122">
        <v>1508.87</v>
      </c>
      <c r="CF76" s="118">
        <f>(ULB_Data[[#This Row],[CP- obtained SS2020]]-ULB_Data[[#This Row],[NA CV 2020]])/ULB_Data[[#This Row],[NA CV 2020]]</f>
        <v>0.28762913102416665</v>
      </c>
      <c r="CG76" s="118">
        <f>(ULB_Data[[#This Row],[CV- obtained SS2021]]-ULB_Data[[#This Row],[NA CV 2021]])/ULB_Data[[#This Row],[NA CV 2021]]</f>
        <v>0.27481546062191231</v>
      </c>
      <c r="CH76" s="118">
        <f>(ULB_Data[[#This Row],[CV- obtained SS2022]]-ULB_Data[[#This Row],[NA CV 2022]])/ULB_Data[[#This Row],[NA CV 2022]]</f>
        <v>0.2678150289017342</v>
      </c>
      <c r="CI76" s="118">
        <f>(ULB_Data[[#This Row],[CP- obtained SS2020]]-ULB_Data[[#This Row],[SA CV 2020]])/ULB_Data[[#This Row],[SA CV 2020]]</f>
        <v>1.6818181818180991E-3</v>
      </c>
      <c r="CJ76" s="118">
        <f>(ULB_Data[[#This Row],[CV- obtained SS2021]]-ULB_Data[[#This Row],[SA CV 2021]])/ULB_Data[[#This Row],[SA CV 2021]]</f>
        <v>-4.3963420481391902E-2</v>
      </c>
      <c r="CK76" s="118">
        <f>(ULB_Data[[#This Row],[CV- obtained SS2022]]-ULB_Data[[#This Row],[SA CV 2022]])/ULB_Data[[#This Row],[SA CV 2022]]</f>
        <v>-4.6382608695652104E-2</v>
      </c>
      <c r="CL76" s="118">
        <f>(ULB_Data[[#This Row],[CP- obtained SS2020]]-ULB_Data[[#This Row],[SA CV  cat 2020]])/ULB_Data[[#This Row],[SA CV  cat 2020]]</f>
        <v>-5.3051788446002869E-2</v>
      </c>
      <c r="CM76" s="118">
        <f>(ULB_Data[[#This Row],[CV- obtained SS2021]]-ULB_Data[[#This Row],[SA CV cat 2021]])/ULB_Data[[#This Row],[SA CV cat 2021]]</f>
        <v>-0.11839090624070485</v>
      </c>
      <c r="CN76" s="118">
        <f>(ULB_Data[[#This Row],[CV- obtained SS2022]]-ULB_Data[[#This Row],[SA CV cat 2022]])/ULB_Data[[#This Row],[SA CV cat 2022]]</f>
        <v>-0.11839090624070485</v>
      </c>
      <c r="CO76" s="118">
        <f>(ULB_Data[[#This Row],[CV- obtained SS2021]]-ULB_Data[[#This Row],[SA CV cat t.10 2021]])/ULB_Data[[#This Row],[SA CV cat t.10 2021]]</f>
        <v>-0.27319119606062803</v>
      </c>
      <c r="CP76" s="118">
        <f>(ULB_Data[[#This Row],[CV- obtained SS2022]]-ULB_Data[[#This Row],[SA CV cat t.10 2022]])/ULB_Data[[#This Row],[SA CV cat t.10 2022]]</f>
        <v>-0.27319119606062803</v>
      </c>
      <c r="CQ76" s="60">
        <v>61</v>
      </c>
      <c r="CR76" s="60">
        <v>35</v>
      </c>
      <c r="CS76" s="28">
        <v>58</v>
      </c>
      <c r="CT76" s="27">
        <v>33</v>
      </c>
      <c r="CU76" s="28">
        <v>58</v>
      </c>
      <c r="CV76" s="27">
        <v>33</v>
      </c>
      <c r="CW76" s="28" t="s">
        <v>414</v>
      </c>
      <c r="CX76" s="28" t="s">
        <v>406</v>
      </c>
      <c r="CY76" s="28" t="s">
        <v>406</v>
      </c>
      <c r="CZ76" s="28" t="s">
        <v>415</v>
      </c>
      <c r="DA76" s="28" t="s">
        <v>405</v>
      </c>
      <c r="DB76" s="28" t="s">
        <v>405</v>
      </c>
      <c r="DC76" s="22">
        <v>731.79</v>
      </c>
      <c r="DD76" s="22">
        <v>1500</v>
      </c>
      <c r="DE76" s="66">
        <v>48.79</v>
      </c>
      <c r="DF76" s="22">
        <v>0</v>
      </c>
      <c r="DG76" s="22">
        <v>1500</v>
      </c>
      <c r="DH76" s="66">
        <v>0</v>
      </c>
      <c r="DI76" s="22">
        <v>1275.3599999999999</v>
      </c>
      <c r="DJ76" s="22">
        <v>1500</v>
      </c>
      <c r="DK76" s="66">
        <v>85.02</v>
      </c>
      <c r="DL76" s="22">
        <v>1101.8499999999999</v>
      </c>
      <c r="DM76" s="22">
        <v>1500</v>
      </c>
      <c r="DN76" s="66">
        <v>73.459999999999994</v>
      </c>
      <c r="DO76" s="22">
        <v>3109</v>
      </c>
      <c r="DP76" s="22">
        <v>6000</v>
      </c>
      <c r="DQ76" s="66">
        <v>51.82</v>
      </c>
      <c r="DR76" s="67">
        <v>1471.6</v>
      </c>
      <c r="DS76" s="67">
        <v>2400</v>
      </c>
      <c r="DT76" s="159">
        <f>ULB_Data[[#This Row],[SLP- obtained SS2021]]/ULB_Data[[#This Row],[SLP-max. marks SS2021]]</f>
        <v>0.61316666666666664</v>
      </c>
      <c r="DU76" s="159">
        <f>ULB_Data[[#This Row],[SLP- obtained SS2021]]/ULB_Data[[#This Row],[Total score (obtained) SS2021]]</f>
        <v>0.47961880799277767</v>
      </c>
      <c r="DV76" s="67">
        <v>1471.6</v>
      </c>
      <c r="DW76" s="66">
        <v>2400</v>
      </c>
      <c r="DX76" s="159">
        <f>ULB_Data[[#This Row],[SLP- obtained SS2022]]/ULB_Data[[#This Row],[SLP-max. marks SS2022]]</f>
        <v>0.61316666666666664</v>
      </c>
      <c r="DY76" s="159">
        <f>ULB_Data[[#This Row],[SLP- obtained SS2022]]/ULB_Data[[#This Row],[Total score (obtained) SS2022]]</f>
        <v>0.47961880799277767</v>
      </c>
      <c r="DZ76" s="67">
        <v>1096.6600000000001</v>
      </c>
      <c r="EA76" s="67">
        <v>1800</v>
      </c>
      <c r="EB76" s="159">
        <f>ULB_Data[[#This Row],[CV- obtained SS2021]]/ULB_Data[[#This Row],[CV-max. marks SS2021]]</f>
        <v>0.60925555555555555</v>
      </c>
      <c r="EC76" s="159">
        <f>ULB_Data[[#This Row],[CV- obtained SS2021]]/ULB_Data[[#This Row],[Total score (obtained) SS2021]]</f>
        <v>0.35741965342033133</v>
      </c>
      <c r="ED76" s="67">
        <v>1096.6600000000001</v>
      </c>
      <c r="EE76" s="66">
        <v>1800</v>
      </c>
      <c r="EF76" s="159">
        <f>ULB_Data[[#This Row],[CV- obtained SS2022]]/ULB_Data[[#This Row],[CV-max. marks SS2022]]</f>
        <v>0.60925555555555555</v>
      </c>
      <c r="EG76" s="159">
        <f>ULB_Data[[#This Row],[CV- obtained SS2022]]/ULB_Data[[#This Row],[Total score (obtained) SS2022]]</f>
        <v>0.35741965342033133</v>
      </c>
      <c r="EH76" s="67">
        <v>500</v>
      </c>
      <c r="EI76" s="67">
        <v>1800</v>
      </c>
      <c r="EJ76" s="159">
        <f>ULB_Data[[#This Row],[Cert.- obtained SS2021]]/ULB_Data[[#This Row],[Cert.-max. marks SS2021]]</f>
        <v>0.27777777777777779</v>
      </c>
      <c r="EK76" s="159">
        <f>ULB_Data[[#This Row],[Cert.- obtained SS2021]]/ULB_Data[[#This Row],[Total score (obtained) SS2021]]</f>
        <v>0.16295827942130256</v>
      </c>
      <c r="EL76" s="67">
        <v>500</v>
      </c>
      <c r="EM76" s="66">
        <v>1800</v>
      </c>
      <c r="EN76" s="159">
        <f>ULB_Data[[#This Row],[Cert.- obtained SS2022]]/ULB_Data[[#This Row],[Cert.-max. marks SS2022]]</f>
        <v>0.27777777777777779</v>
      </c>
      <c r="EO76" s="159">
        <f>ULB_Data[[#This Row],[Cert.- obtained SS2022]]/ULB_Data[[#This Row],[Total score (obtained) SS2022]]</f>
        <v>0.16295827942130256</v>
      </c>
      <c r="EP76" s="68">
        <v>3068.27</v>
      </c>
      <c r="EQ76" s="26">
        <v>6000</v>
      </c>
      <c r="ER76" s="66">
        <v>51.14</v>
      </c>
      <c r="ES76" s="68">
        <v>3068.27</v>
      </c>
      <c r="ET76" s="66">
        <v>6000</v>
      </c>
      <c r="EU76" s="128">
        <f>(ULB_Data[[#This Row],[Total score (obtained) SS2022]]/ULB_Data[[#This Row],[Total score (max) SS2022]])*100</f>
        <v>51.13783333333334</v>
      </c>
      <c r="EV76" s="26">
        <v>731.79</v>
      </c>
      <c r="EW76" s="26">
        <v>3000</v>
      </c>
      <c r="EX76" s="66">
        <v>24.39</v>
      </c>
      <c r="EY76" s="26">
        <v>1971.6</v>
      </c>
      <c r="EZ76" s="26">
        <v>4200</v>
      </c>
      <c r="FA76" s="100">
        <v>46.94</v>
      </c>
      <c r="FB76" s="26">
        <v>1971.6</v>
      </c>
      <c r="FC76" s="138">
        <v>4200</v>
      </c>
      <c r="FD76" s="140">
        <f>(ULB_Data[[#This Row],[SLP + Cert. (obtained) SS2022]]/ULB_Data[[#This Row],[SLP + Cert. (max.) SS2022]])*100</f>
        <v>46.942857142857143</v>
      </c>
    </row>
    <row r="77" spans="1:160" ht="15.75" thickBot="1">
      <c r="A77" s="104">
        <v>76</v>
      </c>
      <c r="B77" s="65" t="s">
        <v>346</v>
      </c>
      <c r="C77" s="65" t="s">
        <v>130</v>
      </c>
      <c r="D77" s="65" t="s">
        <v>304</v>
      </c>
      <c r="E77" s="74">
        <v>14476</v>
      </c>
      <c r="F77" s="28" t="s">
        <v>411</v>
      </c>
      <c r="G77" s="28">
        <v>2214</v>
      </c>
      <c r="H77" s="28">
        <v>2072</v>
      </c>
      <c r="I77" s="28">
        <v>2072</v>
      </c>
      <c r="J77" s="28">
        <v>3325</v>
      </c>
      <c r="K77" s="28">
        <v>3178</v>
      </c>
      <c r="L77" s="28">
        <v>3178</v>
      </c>
      <c r="M77" s="28">
        <v>3070.1</v>
      </c>
      <c r="N77" s="28">
        <v>2928.3</v>
      </c>
      <c r="O77" s="28">
        <v>2928.3</v>
      </c>
      <c r="P77" s="28">
        <v>4349.2</v>
      </c>
      <c r="Q77" s="28">
        <v>4349.2</v>
      </c>
      <c r="R77" s="118">
        <f>(ULB_Data[[#This Row],[Total score (obtained) SS2020]]-ULB_Data[[#This Row],[NA 2020]])/ULB_Data[[#This Row],[NA 2020]]</f>
        <v>0.16193315266485997</v>
      </c>
      <c r="S77" s="118">
        <f>(ULB_Data[[#This Row],[Total score (obtained) SS2021]]-ULB_Data[[#This Row],[NA 2021]])/ULB_Data[[#This Row],[NA 2021]]</f>
        <v>0.42036679536679539</v>
      </c>
      <c r="T77" s="118">
        <f>(ULB_Data[[#This Row],[Total score (obtained) SS2022]]-ULB_Data[[#This Row],[NA 2022]])/ULB_Data[[#This Row],[NA 2022]]</f>
        <v>0.42036679536679539</v>
      </c>
      <c r="U77" s="118">
        <f>(ULB_Data[[#This Row],[Total score (obtained) SS2020]]-ULB_Data[[#This Row],[SA 2020]])/ULB_Data[[#This Row],[SA 2020]]</f>
        <v>-0.22630977443609024</v>
      </c>
      <c r="V77" s="118">
        <f>(ULB_Data[[#This Row],[Total score (obtained) SS2021]]-ULB_Data[[#This Row],[SA 2021]])/ULB_Data[[#This Row],[SA 2021]]</f>
        <v>-7.3945877910635616E-2</v>
      </c>
      <c r="W77" s="118">
        <f>(ULB_Data[[#This Row],[Total score (obtained) SS2022]]-ULB_Data[[#This Row],[SA 2022]])/ULB_Data[[#This Row],[SA 2022]]</f>
        <v>-7.3945877910635616E-2</v>
      </c>
      <c r="X77" s="118">
        <f>(ULB_Data[[#This Row],[Total score (obtained) SS2020]]-ULB_Data[[#This Row],[SA Cat 2020]])/ULB_Data[[#This Row],[SA Cat 2020]]</f>
        <v>-0.16207289664831762</v>
      </c>
      <c r="Y77" s="118">
        <f>(ULB_Data[[#This Row],[Total score (obtained) SS2021]]-ULB_Data[[#This Row],[SA Cat 2021]])/ULB_Data[[#This Row],[SA Cat 2021]]</f>
        <v>5.0199774613256211E-3</v>
      </c>
      <c r="Z77" s="118">
        <f>(ULB_Data[[#This Row],[Total score (obtained) SS2022]]-ULB_Data[[#This Row],[SA Cat 2022]])/ULB_Data[[#This Row],[SA Cat 2022]]</f>
        <v>5.0199774613256211E-3</v>
      </c>
      <c r="AA77" s="118">
        <f>(ULB_Data[[#This Row],[Total score (obtained) SS2021]]-ULB_Data[[#This Row],[SA Cat t.10 2021]])/ULB_Data[[#This Row],[SA Cat t.10 2021]]</f>
        <v>-0.32332382966982431</v>
      </c>
      <c r="AB77" s="118">
        <f>(ULB_Data[[#This Row],[Total score (obtained) SS2022]]-ULB_Data[[#This Row],[SA Cat t.10 2022]])/ULB_Data[[#This Row],[SA Cat t.10 2022]]</f>
        <v>-0.32332382966982431</v>
      </c>
      <c r="AC77" s="122">
        <v>306.24</v>
      </c>
      <c r="AD77" s="122">
        <v>913.6</v>
      </c>
      <c r="AE77" s="122">
        <v>915</v>
      </c>
      <c r="AF77" s="122">
        <v>706.64</v>
      </c>
      <c r="AG77" s="122">
        <v>1509.3</v>
      </c>
      <c r="AH77" s="122">
        <v>1509.3</v>
      </c>
      <c r="AI77" s="122">
        <v>593.21</v>
      </c>
      <c r="AJ77" s="122">
        <v>1412.08</v>
      </c>
      <c r="AK77" s="122">
        <v>1412.08</v>
      </c>
      <c r="AL77" s="122">
        <v>1984.11</v>
      </c>
      <c r="AM77" s="122">
        <v>1984.11</v>
      </c>
      <c r="AN77" s="118">
        <f>(ULB_Data[[#This Row],[SLP- obtained SS2020]]-ULB_Data[[#This Row],[SLP NA 2020]])/ULB_Data[[#This Row],[SLP NA 2020]]</f>
        <v>-0.13871473354231981</v>
      </c>
      <c r="AO77" s="118">
        <f>(ULB_Data[[#This Row],[SLP- obtained SS2021]]-ULB_Data[[#This Row],[SLP NA 2021]])/ULB_Data[[#This Row],[SLP NA 2021]]</f>
        <v>0.51613397548161133</v>
      </c>
      <c r="AP77" s="118">
        <f>(ULB_Data[[#This Row],[SLP- obtained SS2022]]-ULB_Data[[#This Row],[SLP NA 2022]])/ULB_Data[[#This Row],[SLP NA 2022]]</f>
        <v>0.5138142076502733</v>
      </c>
      <c r="AQ77" s="118">
        <f>(ULB_Data[[#This Row],[SLP- obtained SS2020]]-ULB_Data[[#This Row],[SLP SA 2020]])/ULB_Data[[#This Row],[SLP SA 2020]]</f>
        <v>-0.62674063172195182</v>
      </c>
      <c r="AR77" s="118">
        <f>(ULB_Data[[#This Row],[SLP- obtained SS2021]]-ULB_Data[[#This Row],[SLP SA 2021]])/ULB_Data[[#This Row],[SLP SA 2021]]</f>
        <v>-8.226330086795193E-2</v>
      </c>
      <c r="AS77" s="118">
        <f>(ULB_Data[[#This Row],[SLP- obtained SS2022]]-ULB_Data[[#This Row],[SLP SA 2022]])/ULB_Data[[#This Row],[SLP SA 2022]]</f>
        <v>-8.226330086795193E-2</v>
      </c>
      <c r="AT77" s="118">
        <f>(ULB_Data[[#This Row],[SLP- obtained SS2020]]-ULB_Data[[#This Row],[SLP SA cat 2020]])/ULB_Data[[#This Row],[SLP SA cat 2020]]</f>
        <v>-0.55536825070379803</v>
      </c>
      <c r="AU77" s="118">
        <f>(ULB_Data[[#This Row],[SLP- obtained SS2021]]-ULB_Data[[#This Row],[SLP SA cat 2021]])/ULB_Data[[#This Row],[SLP SA cat 2021]]</f>
        <v>-1.9078239193246721E-2</v>
      </c>
      <c r="AV77" s="118">
        <f>(ULB_Data[[#This Row],[SLP- obtained SS2022]]-ULB_Data[[#This Row],[SLP SA cat 2022]])/ULB_Data[[#This Row],[SLP SA cat 2022]]</f>
        <v>-1.9078239193246721E-2</v>
      </c>
      <c r="AW77" s="118">
        <f>(ULB_Data[[#This Row],[SLP- obtained SS2021]]-ULB_Data[[#This Row],[SLP SA cat t.10 2021]])/ULB_Data[[#This Row],[SLP SA cat t.10 2021]]</f>
        <v>-0.30188346412245282</v>
      </c>
      <c r="AX77" s="118">
        <f>(ULB_Data[[#This Row],[SLP- obtained SS2022]]-ULB_Data[[#This Row],[SLP SA cat t.10 2022]])/ULB_Data[[#This Row],[SLP SA cat t.10 2022]]</f>
        <v>-0.30188346412245282</v>
      </c>
      <c r="AY77" s="122">
        <v>232.44</v>
      </c>
      <c r="AZ77" s="122">
        <v>298.10000000000002</v>
      </c>
      <c r="BA77" s="122">
        <v>295</v>
      </c>
      <c r="BB77" s="122">
        <v>421.09</v>
      </c>
      <c r="BC77" s="122">
        <v>522.70000000000005</v>
      </c>
      <c r="BD77" s="122">
        <v>525</v>
      </c>
      <c r="BE77" s="122">
        <v>365.77</v>
      </c>
      <c r="BF77" s="122">
        <v>453.88</v>
      </c>
      <c r="BG77" s="122">
        <v>453.88</v>
      </c>
      <c r="BH77" s="122">
        <v>1100</v>
      </c>
      <c r="BI77" s="122">
        <v>1100</v>
      </c>
      <c r="BJ77" s="118">
        <f>(ULB_Data[[#This Row],[Cert.- obtained SS2020]]-ULB_Data[[#This Row],[NA cert 2020]])/ULB_Data[[#This Row],[NA cert 2020]]</f>
        <v>-0.13956289795215968</v>
      </c>
      <c r="BK77" s="118">
        <f>(ULB_Data[[#This Row],[Cert.- obtained SS2021]]-ULB_Data[[#This Row],[NA cert 2021]])/ULB_Data[[#This Row],[NA cert 2021]]</f>
        <v>6.3737001006372931E-3</v>
      </c>
      <c r="BL77" s="118">
        <f>(ULB_Data[[#This Row],[Cert.- obtained SS2022]]-ULB_Data[[#This Row],[NA cert 2022]])/ULB_Data[[#This Row],[NA cert 2022]]</f>
        <v>1.6949152542372881E-2</v>
      </c>
      <c r="BM77" s="118">
        <f>(ULB_Data[[#This Row],[Cert.- obtained SS2020]]-ULB_Data[[#This Row],[SA Cert 2020]])/ULB_Data[[#This Row],[SA Cert 2020]]</f>
        <v>-0.5250421525089648</v>
      </c>
      <c r="BN77" s="118">
        <f>(ULB_Data[[#This Row],[Cert.- obtained SS2021]]-ULB_Data[[#This Row],[SA cert 2021]])/ULB_Data[[#This Row],[SA cert 2021]]</f>
        <v>-0.42605701167017412</v>
      </c>
      <c r="BO77" s="118">
        <f>(ULB_Data[[#This Row],[Cert.- obtained SS2022]]-ULB_Data[[#This Row],[SA cert 2022]])/ULB_Data[[#This Row],[SA cert 2022]]</f>
        <v>-0.42857142857142855</v>
      </c>
      <c r="BP77" s="118">
        <f>(ULB_Data[[#This Row],[Cert.- obtained SS2020]]-ULB_Data[[#This Row],[SA cert cat 2020]])/ULB_Data[[#This Row],[SA cert cat 2020]]</f>
        <v>-0.45320830029800147</v>
      </c>
      <c r="BQ77" s="118">
        <f>(ULB_Data[[#This Row],[Cert.- obtained SS2021]]-ULB_Data[[#This Row],[SA cert cat 2021]])/ULB_Data[[#This Row],[SA cert cat 2021]]</f>
        <v>-0.33903234335066534</v>
      </c>
      <c r="BR77" s="118">
        <f>(ULB_Data[[#This Row],[Cert.- obtained SS2022]]-ULB_Data[[#This Row],[SA cert cat 2022]])/ULB_Data[[#This Row],[SA cert cat 2022]]</f>
        <v>-0.33903234335066534</v>
      </c>
      <c r="BS77" s="118">
        <f>(ULB_Data[[#This Row],[Cert.- obtained SS2021]]-ULB_Data[[#This Row],[SA cert cat t.10 2021]])/ULB_Data[[#This Row],[SA cert cat t.10 2021]]</f>
        <v>-0.72727272727272729</v>
      </c>
      <c r="BT77" s="118">
        <f>(ULB_Data[[#This Row],[Cert.- obtained SS2022]]-ULB_Data[[#This Row],[SA cert cat t.10 2022]])/ULB_Data[[#This Row],[SA cert cat t.10 2022]]</f>
        <v>-0.72727272727272729</v>
      </c>
      <c r="BU77" s="122">
        <v>855.72</v>
      </c>
      <c r="BV77" s="122">
        <v>860.25</v>
      </c>
      <c r="BW77" s="122">
        <v>865</v>
      </c>
      <c r="BX77" s="122">
        <v>1100</v>
      </c>
      <c r="BY77" s="122">
        <v>1147.0899999999999</v>
      </c>
      <c r="BZ77" s="122">
        <v>1150</v>
      </c>
      <c r="CA77" s="122">
        <v>1056.55</v>
      </c>
      <c r="CB77" s="122">
        <v>1062.31</v>
      </c>
      <c r="CC77" s="122">
        <v>1062.31</v>
      </c>
      <c r="CD77" s="122">
        <v>1484.95</v>
      </c>
      <c r="CE77" s="122">
        <v>1484.95</v>
      </c>
      <c r="CF77" s="118">
        <f>(ULB_Data[[#This Row],[CP- obtained SS2020]]-ULB_Data[[#This Row],[NA CV 2020]])/ULB_Data[[#This Row],[NA CV 2020]]</f>
        <v>0.2816809236666199</v>
      </c>
      <c r="CG77" s="118">
        <f>(ULB_Data[[#This Row],[CV- obtained SS2021]]-ULB_Data[[#This Row],[NA CV 2021]])/ULB_Data[[#This Row],[NA CV 2021]]</f>
        <v>0.46220284800929951</v>
      </c>
      <c r="CH77" s="118">
        <f>(ULB_Data[[#This Row],[CV- obtained SS2022]]-ULB_Data[[#This Row],[NA CV 2022]])/ULB_Data[[#This Row],[NA CV 2022]]</f>
        <v>0.45417341040462417</v>
      </c>
      <c r="CI77" s="118">
        <f>(ULB_Data[[#This Row],[CP- obtained SS2020]]-ULB_Data[[#This Row],[SA CV 2020]])/ULB_Data[[#This Row],[SA CV 2020]]</f>
        <v>-2.9454545454545536E-3</v>
      </c>
      <c r="CJ77" s="118">
        <f>(ULB_Data[[#This Row],[CV- obtained SS2021]]-ULB_Data[[#This Row],[SA CV 2021]])/ULB_Data[[#This Row],[SA CV 2021]]</f>
        <v>9.6566093331822256E-2</v>
      </c>
      <c r="CK77" s="118">
        <f>(ULB_Data[[#This Row],[CV- obtained SS2022]]-ULB_Data[[#This Row],[SA CV 2022]])/ULB_Data[[#This Row],[SA CV 2022]]</f>
        <v>9.3791304347825996E-2</v>
      </c>
      <c r="CL77" s="118">
        <f>(ULB_Data[[#This Row],[CP- obtained SS2020]]-ULB_Data[[#This Row],[SA CV  cat 2020]])/ULB_Data[[#This Row],[SA CV  cat 2020]]</f>
        <v>3.8057829728834452E-2</v>
      </c>
      <c r="CM77" s="118">
        <f>(ULB_Data[[#This Row],[CV- obtained SS2021]]-ULB_Data[[#This Row],[SA CV cat 2021]])/ULB_Data[[#This Row],[SA CV cat 2021]]</f>
        <v>0.18407997665464879</v>
      </c>
      <c r="CN77" s="118">
        <f>(ULB_Data[[#This Row],[CV- obtained SS2022]]-ULB_Data[[#This Row],[SA CV cat 2022]])/ULB_Data[[#This Row],[SA CV cat 2022]]</f>
        <v>0.18407997665464879</v>
      </c>
      <c r="CO77" s="118">
        <f>(ULB_Data[[#This Row],[CV- obtained SS2021]]-ULB_Data[[#This Row],[SA CV cat t.10 2021]])/ULB_Data[[#This Row],[SA CV cat t.10 2021]]</f>
        <v>-0.15292770800363659</v>
      </c>
      <c r="CP77" s="118">
        <f>(ULB_Data[[#This Row],[CV- obtained SS2022]]-ULB_Data[[#This Row],[SA CV cat t.10 2022]])/ULB_Data[[#This Row],[SA CV cat t.10 2022]]</f>
        <v>-0.15292770800363659</v>
      </c>
      <c r="CQ77" s="60">
        <v>298</v>
      </c>
      <c r="CR77" s="60">
        <v>144</v>
      </c>
      <c r="CS77" s="27">
        <v>170</v>
      </c>
      <c r="CT77" s="27">
        <v>89</v>
      </c>
      <c r="CU77" s="27">
        <v>170</v>
      </c>
      <c r="CV77" s="27">
        <v>89</v>
      </c>
      <c r="CW77" s="28" t="s">
        <v>414</v>
      </c>
      <c r="CX77" s="27" t="s">
        <v>414</v>
      </c>
      <c r="CY77" s="27" t="s">
        <v>414</v>
      </c>
      <c r="CZ77" s="28" t="s">
        <v>407</v>
      </c>
      <c r="DA77" s="27" t="s">
        <v>405</v>
      </c>
      <c r="DB77" s="27" t="s">
        <v>405</v>
      </c>
      <c r="DC77" s="22">
        <v>263.76</v>
      </c>
      <c r="DD77" s="22">
        <v>1500</v>
      </c>
      <c r="DE77" s="66">
        <v>17.579999999999998</v>
      </c>
      <c r="DF77" s="22">
        <v>200</v>
      </c>
      <c r="DG77" s="22">
        <v>1500</v>
      </c>
      <c r="DH77" s="66">
        <v>13.33</v>
      </c>
      <c r="DI77" s="22">
        <v>1012</v>
      </c>
      <c r="DJ77" s="22">
        <v>1500</v>
      </c>
      <c r="DK77" s="66">
        <v>67.47</v>
      </c>
      <c r="DL77" s="22">
        <v>1096.76</v>
      </c>
      <c r="DM77" s="22">
        <v>1500</v>
      </c>
      <c r="DN77" s="66">
        <v>73.12</v>
      </c>
      <c r="DO77" s="22">
        <v>2572.52</v>
      </c>
      <c r="DP77" s="22">
        <v>6000</v>
      </c>
      <c r="DQ77" s="66">
        <v>42.88</v>
      </c>
      <c r="DR77" s="67">
        <v>1385.14</v>
      </c>
      <c r="DS77" s="67">
        <v>2400</v>
      </c>
      <c r="DT77" s="159">
        <f>ULB_Data[[#This Row],[SLP- obtained SS2021]]/ULB_Data[[#This Row],[SLP-max. marks SS2021]]</f>
        <v>0.57714166666666666</v>
      </c>
      <c r="DU77" s="159">
        <f>ULB_Data[[#This Row],[SLP- obtained SS2021]]/ULB_Data[[#This Row],[Total score (obtained) SS2021]]</f>
        <v>0.470655793408087</v>
      </c>
      <c r="DV77" s="67">
        <v>1385.14</v>
      </c>
      <c r="DW77" s="66">
        <v>2400</v>
      </c>
      <c r="DX77" s="159">
        <f>ULB_Data[[#This Row],[SLP- obtained SS2022]]/ULB_Data[[#This Row],[SLP-max. marks SS2022]]</f>
        <v>0.57714166666666666</v>
      </c>
      <c r="DY77" s="159">
        <f>ULB_Data[[#This Row],[SLP- obtained SS2022]]/ULB_Data[[#This Row],[Total score (obtained) SS2022]]</f>
        <v>0.470655793408087</v>
      </c>
      <c r="DZ77" s="67">
        <v>1257.8599999999999</v>
      </c>
      <c r="EA77" s="67">
        <v>1800</v>
      </c>
      <c r="EB77" s="159">
        <f>ULB_Data[[#This Row],[CV- obtained SS2021]]/ULB_Data[[#This Row],[CV-max. marks SS2021]]</f>
        <v>0.69881111111111105</v>
      </c>
      <c r="EC77" s="159">
        <f>ULB_Data[[#This Row],[CV- obtained SS2021]]/ULB_Data[[#This Row],[Total score (obtained) SS2021]]</f>
        <v>0.42740740740740735</v>
      </c>
      <c r="ED77" s="67">
        <v>1257.8599999999999</v>
      </c>
      <c r="EE77" s="66">
        <v>1800</v>
      </c>
      <c r="EF77" s="159">
        <f>ULB_Data[[#This Row],[CV- obtained SS2022]]/ULB_Data[[#This Row],[CV-max. marks SS2022]]</f>
        <v>0.69881111111111105</v>
      </c>
      <c r="EG77" s="159">
        <f>ULB_Data[[#This Row],[CV- obtained SS2022]]/ULB_Data[[#This Row],[Total score (obtained) SS2022]]</f>
        <v>0.42740740740740735</v>
      </c>
      <c r="EH77" s="67">
        <v>300</v>
      </c>
      <c r="EI77" s="67">
        <v>1800</v>
      </c>
      <c r="EJ77" s="159">
        <f>ULB_Data[[#This Row],[Cert.- obtained SS2021]]/ULB_Data[[#This Row],[Cert.-max. marks SS2021]]</f>
        <v>0.16666666666666666</v>
      </c>
      <c r="EK77" s="159">
        <f>ULB_Data[[#This Row],[Cert.- obtained SS2021]]/ULB_Data[[#This Row],[Total score (obtained) SS2021]]</f>
        <v>0.1019367991845056</v>
      </c>
      <c r="EL77" s="67">
        <v>300</v>
      </c>
      <c r="EM77" s="66">
        <v>1800</v>
      </c>
      <c r="EN77" s="159">
        <f>ULB_Data[[#This Row],[Cert.- obtained SS2022]]/ULB_Data[[#This Row],[Cert.-max. marks SS2022]]</f>
        <v>0.16666666666666666</v>
      </c>
      <c r="EO77" s="159">
        <f>ULB_Data[[#This Row],[Cert.- obtained SS2022]]/ULB_Data[[#This Row],[Total score (obtained) SS2022]]</f>
        <v>0.1019367991845056</v>
      </c>
      <c r="EP77" s="68">
        <v>2943</v>
      </c>
      <c r="EQ77" s="26">
        <v>6000</v>
      </c>
      <c r="ER77" s="66">
        <v>49.05</v>
      </c>
      <c r="ES77" s="68">
        <v>2943</v>
      </c>
      <c r="ET77" s="66">
        <v>6000</v>
      </c>
      <c r="EU77" s="128">
        <f>(ULB_Data[[#This Row],[Total score (obtained) SS2022]]/ULB_Data[[#This Row],[Total score (max) SS2022]])*100</f>
        <v>49.05</v>
      </c>
      <c r="EV77" s="26">
        <v>463.76</v>
      </c>
      <c r="EW77" s="26">
        <v>3000</v>
      </c>
      <c r="EX77" s="66">
        <v>15.46</v>
      </c>
      <c r="EY77" s="26">
        <v>1685.14</v>
      </c>
      <c r="EZ77" s="26">
        <v>4200</v>
      </c>
      <c r="FA77" s="100">
        <v>40.119999999999997</v>
      </c>
      <c r="FB77" s="26">
        <v>1685.14</v>
      </c>
      <c r="FC77" s="138">
        <v>4200</v>
      </c>
      <c r="FD77" s="140">
        <f>(ULB_Data[[#This Row],[SLP + Cert. (obtained) SS2022]]/ULB_Data[[#This Row],[SLP + Cert. (max.) SS2022]])*100</f>
        <v>40.122380952380951</v>
      </c>
    </row>
    <row r="78" spans="1:160" ht="60.75" thickBot="1">
      <c r="A78" s="104">
        <v>77</v>
      </c>
      <c r="B78" s="65" t="s">
        <v>325</v>
      </c>
      <c r="C78" s="65" t="s">
        <v>130</v>
      </c>
      <c r="D78" s="65" t="s">
        <v>304</v>
      </c>
      <c r="E78" s="26">
        <v>5806</v>
      </c>
      <c r="F78" s="28" t="s">
        <v>412</v>
      </c>
      <c r="G78" s="28">
        <v>2214</v>
      </c>
      <c r="H78" s="28">
        <v>2072</v>
      </c>
      <c r="I78" s="28">
        <v>2072</v>
      </c>
      <c r="J78" s="28">
        <v>3325</v>
      </c>
      <c r="K78" s="28">
        <v>3178</v>
      </c>
      <c r="L78" s="28">
        <v>3178</v>
      </c>
      <c r="M78" s="28">
        <v>3400</v>
      </c>
      <c r="N78" s="28">
        <v>3298.6</v>
      </c>
      <c r="O78" s="28">
        <v>3298.6</v>
      </c>
      <c r="P78" s="28">
        <v>4601.3999999999996</v>
      </c>
      <c r="Q78" s="28">
        <v>4601.3999999999996</v>
      </c>
      <c r="R78" s="118">
        <f>(ULB_Data[[#This Row],[Total score (obtained) SS2020]]-ULB_Data[[#This Row],[NA 2020]])/ULB_Data[[#This Row],[NA 2020]]</f>
        <v>4.2944896115627788E-2</v>
      </c>
      <c r="S78" s="118">
        <f>(ULB_Data[[#This Row],[Total score (obtained) SS2021]]-ULB_Data[[#This Row],[NA 2021]])/ULB_Data[[#This Row],[NA 2021]]</f>
        <v>2.8243243243243236E-2</v>
      </c>
      <c r="T78" s="118">
        <f>(ULB_Data[[#This Row],[Total score (obtained) SS2022]]-ULB_Data[[#This Row],[NA 2022]])/ULB_Data[[#This Row],[NA 2022]]</f>
        <v>2.8243243243243236E-2</v>
      </c>
      <c r="U78" s="118">
        <f>(ULB_Data[[#This Row],[Total score (obtained) SS2020]]-ULB_Data[[#This Row],[SA 2020]])/ULB_Data[[#This Row],[SA 2020]]</f>
        <v>-0.30553984962406017</v>
      </c>
      <c r="V78" s="118">
        <f>(ULB_Data[[#This Row],[Total score (obtained) SS2021]]-ULB_Data[[#This Row],[SA 2021]])/ULB_Data[[#This Row],[SA 2021]]</f>
        <v>-0.32960352422907491</v>
      </c>
      <c r="W78" s="118">
        <f>(ULB_Data[[#This Row],[Total score (obtained) SS2022]]-ULB_Data[[#This Row],[SA 2022]])/ULB_Data[[#This Row],[SA 2022]]</f>
        <v>-0.32960352422907491</v>
      </c>
      <c r="X78" s="118">
        <f>(ULB_Data[[#This Row],[Total score (obtained) SS2020]]-ULB_Data[[#This Row],[SA Cat 2020]])/ULB_Data[[#This Row],[SA Cat 2020]]</f>
        <v>-0.32085882352941181</v>
      </c>
      <c r="Y78" s="118">
        <f>(ULB_Data[[#This Row],[Total score (obtained) SS2021]]-ULB_Data[[#This Row],[SA Cat 2021]])/ULB_Data[[#This Row],[SA Cat 2021]]</f>
        <v>-0.35411386648881343</v>
      </c>
      <c r="Z78" s="118">
        <f>(ULB_Data[[#This Row],[Total score (obtained) SS2022]]-ULB_Data[[#This Row],[SA Cat 2022]])/ULB_Data[[#This Row],[SA Cat 2022]]</f>
        <v>-0.35411386648881343</v>
      </c>
      <c r="AA78" s="118">
        <f>(ULB_Data[[#This Row],[Total score (obtained) SS2021]]-ULB_Data[[#This Row],[SA Cat t.10 2021]])/ULB_Data[[#This Row],[SA Cat t.10 2021]]</f>
        <v>-0.536984396053375</v>
      </c>
      <c r="AB78" s="118">
        <f>(ULB_Data[[#This Row],[Total score (obtained) SS2022]]-ULB_Data[[#This Row],[SA Cat t.10 2022]])/ULB_Data[[#This Row],[SA Cat t.10 2022]]</f>
        <v>-0.536984396053375</v>
      </c>
      <c r="AC78" s="122">
        <v>306.24</v>
      </c>
      <c r="AD78" s="122">
        <v>913.6</v>
      </c>
      <c r="AE78" s="122">
        <v>915</v>
      </c>
      <c r="AF78" s="122">
        <v>706.64</v>
      </c>
      <c r="AG78" s="122">
        <v>1509.3</v>
      </c>
      <c r="AH78" s="122">
        <v>1509.3</v>
      </c>
      <c r="AI78" s="122">
        <v>737.03</v>
      </c>
      <c r="AJ78" s="122">
        <v>1543.8</v>
      </c>
      <c r="AK78" s="122">
        <v>1543.8</v>
      </c>
      <c r="AL78" s="122">
        <v>2033.9</v>
      </c>
      <c r="AM78" s="122">
        <v>2033.9</v>
      </c>
      <c r="AN78" s="118">
        <f>(ULB_Data[[#This Row],[SLP- obtained SS2020]]-ULB_Data[[#This Row],[SLP NA 2020]])/ULB_Data[[#This Row],[SLP NA 2020]]</f>
        <v>0.24484064785788928</v>
      </c>
      <c r="AO78" s="118">
        <f>(ULB_Data[[#This Row],[SLP- obtained SS2021]]-ULB_Data[[#This Row],[SLP NA 2021]])/ULB_Data[[#This Row],[SLP NA 2021]]</f>
        <v>6.3813485113835319E-2</v>
      </c>
      <c r="AP78" s="118">
        <f>(ULB_Data[[#This Row],[SLP- obtained SS2022]]-ULB_Data[[#This Row],[SLP NA 2022]])/ULB_Data[[#This Row],[SLP NA 2022]]</f>
        <v>6.2185792349726751E-2</v>
      </c>
      <c r="AQ78" s="118">
        <f>(ULB_Data[[#This Row],[SLP- obtained SS2020]]-ULB_Data[[#This Row],[SLP SA 2020]])/ULB_Data[[#This Row],[SLP SA 2020]]</f>
        <v>-0.46051737801426462</v>
      </c>
      <c r="AR78" s="118">
        <f>(ULB_Data[[#This Row],[SLP- obtained SS2021]]-ULB_Data[[#This Row],[SLP SA 2021]])/ULB_Data[[#This Row],[SLP SA 2021]]</f>
        <v>-0.35605910024514675</v>
      </c>
      <c r="AS78" s="118">
        <f>(ULB_Data[[#This Row],[SLP- obtained SS2022]]-ULB_Data[[#This Row],[SLP SA 2022]])/ULB_Data[[#This Row],[SLP SA 2022]]</f>
        <v>-0.35605910024514675</v>
      </c>
      <c r="AT78" s="118">
        <f>(ULB_Data[[#This Row],[SLP- obtained SS2020]]-ULB_Data[[#This Row],[SLP SA cat 2020]])/ULB_Data[[#This Row],[SLP SA cat 2020]]</f>
        <v>-0.48276189571659223</v>
      </c>
      <c r="AU78" s="118">
        <f>(ULB_Data[[#This Row],[SLP- obtained SS2021]]-ULB_Data[[#This Row],[SLP SA cat 2021]])/ULB_Data[[#This Row],[SLP SA cat 2021]]</f>
        <v>-0.37044954009586734</v>
      </c>
      <c r="AV78" s="118">
        <f>(ULB_Data[[#This Row],[SLP- obtained SS2022]]-ULB_Data[[#This Row],[SLP SA cat 2022]])/ULB_Data[[#This Row],[SLP SA cat 2022]]</f>
        <v>-0.37044954009586734</v>
      </c>
      <c r="AW78" s="118">
        <f>(ULB_Data[[#This Row],[SLP- obtained SS2021]]-ULB_Data[[#This Row],[SLP SA cat t.10 2021]])/ULB_Data[[#This Row],[SLP SA cat t.10 2021]]</f>
        <v>-0.52214956487536257</v>
      </c>
      <c r="AX78" s="118">
        <f>(ULB_Data[[#This Row],[SLP- obtained SS2022]]-ULB_Data[[#This Row],[SLP SA cat t.10 2022]])/ULB_Data[[#This Row],[SLP SA cat t.10 2022]]</f>
        <v>-0.52214956487536257</v>
      </c>
      <c r="AY78" s="122">
        <v>232.44</v>
      </c>
      <c r="AZ78" s="122">
        <v>298.10000000000002</v>
      </c>
      <c r="BA78" s="122">
        <v>295</v>
      </c>
      <c r="BB78" s="122">
        <v>421.09</v>
      </c>
      <c r="BC78" s="122">
        <v>522.70000000000005</v>
      </c>
      <c r="BD78" s="122">
        <v>525</v>
      </c>
      <c r="BE78" s="122">
        <v>433.64</v>
      </c>
      <c r="BF78" s="122">
        <v>570</v>
      </c>
      <c r="BG78" s="122">
        <v>570</v>
      </c>
      <c r="BH78" s="122">
        <v>1100</v>
      </c>
      <c r="BI78" s="122">
        <v>1100</v>
      </c>
      <c r="BJ78" s="118">
        <f>(ULB_Data[[#This Row],[Cert.- obtained SS2020]]-ULB_Data[[#This Row],[NA cert 2020]])/ULB_Data[[#This Row],[NA cert 2020]]</f>
        <v>0.29065565307176044</v>
      </c>
      <c r="BK78" s="118">
        <f>(ULB_Data[[#This Row],[Cert.- obtained SS2021]]-ULB_Data[[#This Row],[NA cert 2021]])/ULB_Data[[#This Row],[NA cert 2021]]</f>
        <v>6.3737001006372931E-3</v>
      </c>
      <c r="BL78" s="118">
        <f>(ULB_Data[[#This Row],[Cert.- obtained SS2022]]-ULB_Data[[#This Row],[NA cert 2022]])/ULB_Data[[#This Row],[NA cert 2022]]</f>
        <v>1.6949152542372881E-2</v>
      </c>
      <c r="BM78" s="118">
        <f>(ULB_Data[[#This Row],[Cert.- obtained SS2020]]-ULB_Data[[#This Row],[SA Cert 2020]])/ULB_Data[[#This Row],[SA Cert 2020]]</f>
        <v>-0.2875632287634472</v>
      </c>
      <c r="BN78" s="118">
        <f>(ULB_Data[[#This Row],[Cert.- obtained SS2021]]-ULB_Data[[#This Row],[SA cert 2021]])/ULB_Data[[#This Row],[SA cert 2021]]</f>
        <v>-0.42605701167017412</v>
      </c>
      <c r="BO78" s="118">
        <f>(ULB_Data[[#This Row],[Cert.- obtained SS2022]]-ULB_Data[[#This Row],[SA cert 2022]])/ULB_Data[[#This Row],[SA cert 2022]]</f>
        <v>-0.42857142857142855</v>
      </c>
      <c r="BP78" s="118">
        <f>(ULB_Data[[#This Row],[Cert.- obtained SS2020]]-ULB_Data[[#This Row],[SA cert cat 2020]])/ULB_Data[[#This Row],[SA cert cat 2020]]</f>
        <v>-0.30818190203855733</v>
      </c>
      <c r="BQ78" s="118">
        <f>(ULB_Data[[#This Row],[Cert.- obtained SS2021]]-ULB_Data[[#This Row],[SA cert cat 2021]])/ULB_Data[[#This Row],[SA cert cat 2021]]</f>
        <v>-0.47368421052631576</v>
      </c>
      <c r="BR78" s="118">
        <f>(ULB_Data[[#This Row],[Cert.- obtained SS2022]]-ULB_Data[[#This Row],[SA cert cat 2022]])/ULB_Data[[#This Row],[SA cert cat 2022]]</f>
        <v>-0.47368421052631576</v>
      </c>
      <c r="BS78" s="118">
        <f>(ULB_Data[[#This Row],[Cert.- obtained SS2021]]-ULB_Data[[#This Row],[SA cert cat t.10 2021]])/ULB_Data[[#This Row],[SA cert cat t.10 2021]]</f>
        <v>-0.72727272727272729</v>
      </c>
      <c r="BT78" s="118">
        <f>(ULB_Data[[#This Row],[Cert.- obtained SS2022]]-ULB_Data[[#This Row],[SA cert cat t.10 2022]])/ULB_Data[[#This Row],[SA cert cat t.10 2022]]</f>
        <v>-0.72727272727272729</v>
      </c>
      <c r="BU78" s="122">
        <v>855.72</v>
      </c>
      <c r="BV78" s="122">
        <v>860.25</v>
      </c>
      <c r="BW78" s="122">
        <v>865</v>
      </c>
      <c r="BX78" s="122">
        <v>1100</v>
      </c>
      <c r="BY78" s="122">
        <v>1147.0899999999999</v>
      </c>
      <c r="BZ78" s="122">
        <v>1150</v>
      </c>
      <c r="CA78" s="122">
        <v>1114.93</v>
      </c>
      <c r="CB78" s="122">
        <v>1184.79</v>
      </c>
      <c r="CC78" s="122">
        <v>1184.79</v>
      </c>
      <c r="CD78" s="122">
        <v>1531.86</v>
      </c>
      <c r="CE78" s="122">
        <v>1531.86</v>
      </c>
      <c r="CF78" s="118">
        <f>(ULB_Data[[#This Row],[CP- obtained SS2020]]-ULB_Data[[#This Row],[NA CV 2020]])/ULB_Data[[#This Row],[NA CV 2020]]</f>
        <v>6.7662319450287048E-3</v>
      </c>
      <c r="CG78" s="118">
        <f>(ULB_Data[[#This Row],[CV- obtained SS2021]]-ULB_Data[[#This Row],[NA CV 2021]])/ULB_Data[[#This Row],[NA CV 2021]]</f>
        <v>-1.8947980238302766E-3</v>
      </c>
      <c r="CH78" s="118">
        <f>(ULB_Data[[#This Row],[CV- obtained SS2022]]-ULB_Data[[#This Row],[NA CV 2022]])/ULB_Data[[#This Row],[NA CV 2022]]</f>
        <v>-7.3757225433525959E-3</v>
      </c>
      <c r="CI78" s="118">
        <f>(ULB_Data[[#This Row],[CP- obtained SS2020]]-ULB_Data[[#This Row],[SA CV 2020]])/ULB_Data[[#This Row],[SA CV 2020]]</f>
        <v>-0.21680909090909092</v>
      </c>
      <c r="CJ78" s="118">
        <f>(ULB_Data[[#This Row],[CV- obtained SS2021]]-ULB_Data[[#This Row],[SA CV 2021]])/ULB_Data[[#This Row],[SA CV 2021]]</f>
        <v>-0.25147983157380843</v>
      </c>
      <c r="CK78" s="118">
        <f>(ULB_Data[[#This Row],[CV- obtained SS2022]]-ULB_Data[[#This Row],[SA CV 2022]])/ULB_Data[[#This Row],[SA CV 2022]]</f>
        <v>-0.25337391304347828</v>
      </c>
      <c r="CL78" s="118">
        <f>(ULB_Data[[#This Row],[CP- obtained SS2020]]-ULB_Data[[#This Row],[SA CV  cat 2020]])/ULB_Data[[#This Row],[SA CV  cat 2020]]</f>
        <v>-0.22729678096382738</v>
      </c>
      <c r="CM78" s="118">
        <f>(ULB_Data[[#This Row],[CV- obtained SS2021]]-ULB_Data[[#This Row],[SA CV cat 2021]])/ULB_Data[[#This Row],[SA CV cat 2021]]</f>
        <v>-0.27529773208754293</v>
      </c>
      <c r="CN78" s="118">
        <f>(ULB_Data[[#This Row],[CV- obtained SS2022]]-ULB_Data[[#This Row],[SA CV cat 2022]])/ULB_Data[[#This Row],[SA CV cat 2022]]</f>
        <v>-0.27529773208754293</v>
      </c>
      <c r="CO78" s="118">
        <f>(ULB_Data[[#This Row],[CV- obtained SS2021]]-ULB_Data[[#This Row],[SA CV cat t.10 2021]])/ULB_Data[[#This Row],[SA CV cat t.10 2021]]</f>
        <v>-0.43949185956941234</v>
      </c>
      <c r="CP78" s="118">
        <f>(ULB_Data[[#This Row],[CV- obtained SS2022]]-ULB_Data[[#This Row],[SA CV cat t.10 2022]])/ULB_Data[[#This Row],[SA CV cat t.10 2022]]</f>
        <v>-0.43949185956941234</v>
      </c>
      <c r="CQ78" s="60" t="s">
        <v>433</v>
      </c>
      <c r="CR78" s="60" t="s">
        <v>433</v>
      </c>
      <c r="CS78" s="28">
        <v>441</v>
      </c>
      <c r="CT78" s="28">
        <v>171</v>
      </c>
      <c r="CU78" s="28">
        <v>441</v>
      </c>
      <c r="CV78" s="28">
        <v>171</v>
      </c>
      <c r="CW78" s="28" t="s">
        <v>414</v>
      </c>
      <c r="CX78" s="28" t="s">
        <v>414</v>
      </c>
      <c r="CY78" s="28" t="s">
        <v>414</v>
      </c>
      <c r="CZ78" s="28" t="s">
        <v>405</v>
      </c>
      <c r="DA78" s="28" t="s">
        <v>405</v>
      </c>
      <c r="DB78" s="28" t="s">
        <v>405</v>
      </c>
      <c r="DC78" s="22">
        <v>381.22</v>
      </c>
      <c r="DD78" s="22">
        <v>1500</v>
      </c>
      <c r="DE78" s="66">
        <v>25.41</v>
      </c>
      <c r="DF78" s="22">
        <v>300</v>
      </c>
      <c r="DG78" s="22">
        <v>1500</v>
      </c>
      <c r="DH78" s="66">
        <v>20</v>
      </c>
      <c r="DI78" s="22">
        <v>766.35</v>
      </c>
      <c r="DJ78" s="22">
        <v>1500</v>
      </c>
      <c r="DK78" s="66">
        <v>51.09</v>
      </c>
      <c r="DL78" s="22">
        <v>861.51</v>
      </c>
      <c r="DM78" s="22">
        <v>1500</v>
      </c>
      <c r="DN78" s="66">
        <v>57.43</v>
      </c>
      <c r="DO78" s="22">
        <v>2309.08</v>
      </c>
      <c r="DP78" s="22">
        <v>6000</v>
      </c>
      <c r="DQ78" s="66">
        <v>38.479999999999997</v>
      </c>
      <c r="DR78" s="23">
        <v>971.9</v>
      </c>
      <c r="DS78" s="67">
        <v>2400</v>
      </c>
      <c r="DT78" s="159">
        <f>ULB_Data[[#This Row],[SLP- obtained SS2021]]/ULB_Data[[#This Row],[SLP-max. marks SS2021]]</f>
        <v>0.40495833333333331</v>
      </c>
      <c r="DU78" s="159">
        <f>ULB_Data[[#This Row],[SLP- obtained SS2021]]/ULB_Data[[#This Row],[Total score (obtained) SS2021]]</f>
        <v>0.45617971199519364</v>
      </c>
      <c r="DV78" s="23">
        <v>971.9</v>
      </c>
      <c r="DW78" s="66">
        <v>2400</v>
      </c>
      <c r="DX78" s="159">
        <f>ULB_Data[[#This Row],[SLP- obtained SS2022]]/ULB_Data[[#This Row],[SLP-max. marks SS2022]]</f>
        <v>0.40495833333333331</v>
      </c>
      <c r="DY78" s="159">
        <f>ULB_Data[[#This Row],[SLP- obtained SS2022]]/ULB_Data[[#This Row],[Total score (obtained) SS2022]]</f>
        <v>0.45617971199519364</v>
      </c>
      <c r="DZ78" s="22">
        <v>858.62</v>
      </c>
      <c r="EA78" s="67">
        <v>1800</v>
      </c>
      <c r="EB78" s="159">
        <f>ULB_Data[[#This Row],[CV- obtained SS2021]]/ULB_Data[[#This Row],[CV-max. marks SS2021]]</f>
        <v>0.47701111111111111</v>
      </c>
      <c r="EC78" s="159">
        <f>ULB_Data[[#This Row],[CV- obtained SS2021]]/ULB_Data[[#This Row],[Total score (obtained) SS2021]]</f>
        <v>0.40300959390195823</v>
      </c>
      <c r="ED78" s="22">
        <v>858.62</v>
      </c>
      <c r="EE78" s="66">
        <v>1800</v>
      </c>
      <c r="EF78" s="159">
        <f>ULB_Data[[#This Row],[CV- obtained SS2022]]/ULB_Data[[#This Row],[CV-max. marks SS2022]]</f>
        <v>0.47701111111111111</v>
      </c>
      <c r="EG78" s="159">
        <f>ULB_Data[[#This Row],[CV- obtained SS2022]]/ULB_Data[[#This Row],[Total score (obtained) SS2022]]</f>
        <v>0.40300959390195823</v>
      </c>
      <c r="EH78" s="22">
        <v>300</v>
      </c>
      <c r="EI78" s="67">
        <v>1800</v>
      </c>
      <c r="EJ78" s="159">
        <f>ULB_Data[[#This Row],[Cert.- obtained SS2021]]/ULB_Data[[#This Row],[Cert.-max. marks SS2021]]</f>
        <v>0.16666666666666666</v>
      </c>
      <c r="EK78" s="159">
        <f>ULB_Data[[#This Row],[Cert.- obtained SS2021]]/ULB_Data[[#This Row],[Total score (obtained) SS2021]]</f>
        <v>0.14081069410284813</v>
      </c>
      <c r="EL78" s="22">
        <v>300</v>
      </c>
      <c r="EM78" s="66">
        <v>1800</v>
      </c>
      <c r="EN78" s="159">
        <f>ULB_Data[[#This Row],[Cert.- obtained SS2022]]/ULB_Data[[#This Row],[Cert.-max. marks SS2022]]</f>
        <v>0.16666666666666666</v>
      </c>
      <c r="EO78" s="159">
        <f>ULB_Data[[#This Row],[Cert.- obtained SS2022]]/ULB_Data[[#This Row],[Total score (obtained) SS2022]]</f>
        <v>0.14081069410284813</v>
      </c>
      <c r="EP78" s="22">
        <v>2130.52</v>
      </c>
      <c r="EQ78" s="26">
        <v>6000</v>
      </c>
      <c r="ER78" s="66">
        <v>35.51</v>
      </c>
      <c r="ES78" s="22">
        <v>2130.52</v>
      </c>
      <c r="ET78" s="66">
        <v>6000</v>
      </c>
      <c r="EU78" s="128">
        <f>(ULB_Data[[#This Row],[Total score (obtained) SS2022]]/ULB_Data[[#This Row],[Total score (max) SS2022]])*100</f>
        <v>35.508666666666663</v>
      </c>
      <c r="EV78" s="26">
        <v>681.22</v>
      </c>
      <c r="EW78" s="26">
        <v>3000</v>
      </c>
      <c r="EX78" s="66">
        <v>22.71</v>
      </c>
      <c r="EY78" s="26">
        <v>1271.9000000000001</v>
      </c>
      <c r="EZ78" s="26">
        <v>4200</v>
      </c>
      <c r="FA78" s="100">
        <v>30.28</v>
      </c>
      <c r="FB78" s="26">
        <v>1271.9000000000001</v>
      </c>
      <c r="FC78" s="138">
        <v>4200</v>
      </c>
      <c r="FD78" s="140">
        <f>(ULB_Data[[#This Row],[SLP + Cert. (obtained) SS2022]]/ULB_Data[[#This Row],[SLP + Cert. (max.) SS2022]])*100</f>
        <v>30.283333333333335</v>
      </c>
    </row>
    <row r="79" spans="1:160" ht="15.75" thickBot="1">
      <c r="A79" s="104">
        <v>78</v>
      </c>
      <c r="B79" s="65" t="s">
        <v>347</v>
      </c>
      <c r="C79" s="65" t="s">
        <v>130</v>
      </c>
      <c r="D79" s="65" t="s">
        <v>304</v>
      </c>
      <c r="E79" s="74">
        <v>15000</v>
      </c>
      <c r="F79" s="28" t="s">
        <v>411</v>
      </c>
      <c r="G79" s="28">
        <v>2214</v>
      </c>
      <c r="H79" s="28">
        <v>2072</v>
      </c>
      <c r="I79" s="28">
        <v>2072</v>
      </c>
      <c r="J79" s="28">
        <v>3325</v>
      </c>
      <c r="K79" s="28">
        <v>3178</v>
      </c>
      <c r="L79" s="28">
        <v>3178</v>
      </c>
      <c r="M79" s="28">
        <v>3070.1</v>
      </c>
      <c r="N79" s="28">
        <v>2928.3</v>
      </c>
      <c r="O79" s="28">
        <v>2928.3</v>
      </c>
      <c r="P79" s="28">
        <v>4349.2</v>
      </c>
      <c r="Q79" s="28">
        <v>4349.2</v>
      </c>
      <c r="R79" s="118">
        <f>(ULB_Data[[#This Row],[Total score (obtained) SS2020]]-ULB_Data[[#This Row],[NA 2020]])/ULB_Data[[#This Row],[NA 2020]]</f>
        <v>-0.150063233965673</v>
      </c>
      <c r="S79" s="118">
        <f>(ULB_Data[[#This Row],[Total score (obtained) SS2021]]-ULB_Data[[#This Row],[NA 2021]])/ULB_Data[[#This Row],[NA 2021]]</f>
        <v>0.41892857142857143</v>
      </c>
      <c r="T79" s="118">
        <f>(ULB_Data[[#This Row],[Total score (obtained) SS2022]]-ULB_Data[[#This Row],[NA 2022]])/ULB_Data[[#This Row],[NA 2022]]</f>
        <v>0.41892857142857143</v>
      </c>
      <c r="U79" s="118">
        <f>(ULB_Data[[#This Row],[Total score (obtained) SS2020]]-ULB_Data[[#This Row],[SA 2020]])/ULB_Data[[#This Row],[SA 2020]]</f>
        <v>-0.43405714285714286</v>
      </c>
      <c r="V79" s="118">
        <f>(ULB_Data[[#This Row],[Total score (obtained) SS2021]]-ULB_Data[[#This Row],[SA 2021]])/ULB_Data[[#This Row],[SA 2021]]</f>
        <v>-7.4883574575204531E-2</v>
      </c>
      <c r="W79" s="118">
        <f>(ULB_Data[[#This Row],[Total score (obtained) SS2022]]-ULB_Data[[#This Row],[SA 2022]])/ULB_Data[[#This Row],[SA 2022]]</f>
        <v>-7.4883574575204531E-2</v>
      </c>
      <c r="X79" s="118">
        <f>(ULB_Data[[#This Row],[Total score (obtained) SS2020]]-ULB_Data[[#This Row],[SA Cat 2020]])/ULB_Data[[#This Row],[SA Cat 2020]]</f>
        <v>-0.38706882511970292</v>
      </c>
      <c r="Y79" s="118">
        <f>(ULB_Data[[#This Row],[Total score (obtained) SS2021]]-ULB_Data[[#This Row],[SA Cat 2021]])/ULB_Data[[#This Row],[SA Cat 2021]]</f>
        <v>4.0023221664446263E-3</v>
      </c>
      <c r="Z79" s="118">
        <f>(ULB_Data[[#This Row],[Total score (obtained) SS2022]]-ULB_Data[[#This Row],[SA Cat 2022]])/ULB_Data[[#This Row],[SA Cat 2022]]</f>
        <v>4.0023221664446263E-3</v>
      </c>
      <c r="AA79" s="118">
        <f>(ULB_Data[[#This Row],[Total score (obtained) SS2021]]-ULB_Data[[#This Row],[SA Cat t.10 2021]])/ULB_Data[[#This Row],[SA Cat t.10 2021]]</f>
        <v>-0.32400901315184399</v>
      </c>
      <c r="AB79" s="118">
        <f>(ULB_Data[[#This Row],[Total score (obtained) SS2022]]-ULB_Data[[#This Row],[SA Cat t.10 2022]])/ULB_Data[[#This Row],[SA Cat t.10 2022]]</f>
        <v>-0.32400901315184399</v>
      </c>
      <c r="AC79" s="122">
        <v>306.24</v>
      </c>
      <c r="AD79" s="122">
        <v>913.6</v>
      </c>
      <c r="AE79" s="122">
        <v>915</v>
      </c>
      <c r="AF79" s="122">
        <v>706.64</v>
      </c>
      <c r="AG79" s="122">
        <v>1509.3</v>
      </c>
      <c r="AH79" s="122">
        <v>1509.3</v>
      </c>
      <c r="AI79" s="122">
        <v>593.21</v>
      </c>
      <c r="AJ79" s="122">
        <v>1412.08</v>
      </c>
      <c r="AK79" s="122">
        <v>1412.08</v>
      </c>
      <c r="AL79" s="122">
        <v>1984.11</v>
      </c>
      <c r="AM79" s="122">
        <v>1984.11</v>
      </c>
      <c r="AN79" s="118">
        <f>(ULB_Data[[#This Row],[SLP- obtained SS2020]]-ULB_Data[[#This Row],[SLP NA 2020]])/ULB_Data[[#This Row],[SLP NA 2020]]</f>
        <v>0.13411050156739809</v>
      </c>
      <c r="AO79" s="118">
        <f>(ULB_Data[[#This Row],[SLP- obtained SS2021]]-ULB_Data[[#This Row],[SLP NA 2021]])/ULB_Data[[#This Row],[SLP NA 2021]]</f>
        <v>0.61665936952714528</v>
      </c>
      <c r="AP79" s="118">
        <f>(ULB_Data[[#This Row],[SLP- obtained SS2022]]-ULB_Data[[#This Row],[SLP NA 2022]])/ULB_Data[[#This Row],[SLP NA 2022]]</f>
        <v>0.61418579234972681</v>
      </c>
      <c r="AQ79" s="118">
        <f>(ULB_Data[[#This Row],[SLP- obtained SS2020]]-ULB_Data[[#This Row],[SLP SA 2020]])/ULB_Data[[#This Row],[SLP SA 2020]]</f>
        <v>-0.50850503792595947</v>
      </c>
      <c r="AR79" s="118">
        <f>(ULB_Data[[#This Row],[SLP- obtained SS2021]]-ULB_Data[[#This Row],[SLP SA 2021]])/ULB_Data[[#This Row],[SLP SA 2021]]</f>
        <v>-2.1413900483667883E-2</v>
      </c>
      <c r="AS79" s="118">
        <f>(ULB_Data[[#This Row],[SLP- obtained SS2022]]-ULB_Data[[#This Row],[SLP SA 2022]])/ULB_Data[[#This Row],[SLP SA 2022]]</f>
        <v>-2.1413900483667883E-2</v>
      </c>
      <c r="AT79" s="118">
        <f>(ULB_Data[[#This Row],[SLP- obtained SS2020]]-ULB_Data[[#This Row],[SLP SA cat 2020]])/ULB_Data[[#This Row],[SLP SA cat 2020]]</f>
        <v>-0.41452436742468945</v>
      </c>
      <c r="AU79" s="118">
        <f>(ULB_Data[[#This Row],[SLP- obtained SS2021]]-ULB_Data[[#This Row],[SLP SA cat 2021]])/ULB_Data[[#This Row],[SLP SA cat 2021]]</f>
        <v>4.5960568806299992E-2</v>
      </c>
      <c r="AV79" s="118">
        <f>(ULB_Data[[#This Row],[SLP- obtained SS2022]]-ULB_Data[[#This Row],[SLP SA cat 2022]])/ULB_Data[[#This Row],[SLP SA cat 2022]]</f>
        <v>4.5960568806299992E-2</v>
      </c>
      <c r="AW79" s="118">
        <f>(ULB_Data[[#This Row],[SLP- obtained SS2021]]-ULB_Data[[#This Row],[SLP SA cat t.10 2021]])/ULB_Data[[#This Row],[SLP SA cat t.10 2021]]</f>
        <v>-0.25559570789925956</v>
      </c>
      <c r="AX79" s="118">
        <f>(ULB_Data[[#This Row],[SLP- obtained SS2022]]-ULB_Data[[#This Row],[SLP SA cat t.10 2022]])/ULB_Data[[#This Row],[SLP SA cat t.10 2022]]</f>
        <v>-0.25559570789925956</v>
      </c>
      <c r="AY79" s="122">
        <v>232.44</v>
      </c>
      <c r="AZ79" s="122">
        <v>298.10000000000002</v>
      </c>
      <c r="BA79" s="122">
        <v>295</v>
      </c>
      <c r="BB79" s="122">
        <v>421.09</v>
      </c>
      <c r="BC79" s="122">
        <v>522.70000000000005</v>
      </c>
      <c r="BD79" s="122">
        <v>525</v>
      </c>
      <c r="BE79" s="122">
        <v>365.77</v>
      </c>
      <c r="BF79" s="122">
        <v>453.88</v>
      </c>
      <c r="BG79" s="122">
        <v>453.88</v>
      </c>
      <c r="BH79" s="122">
        <v>1100</v>
      </c>
      <c r="BI79" s="122">
        <v>1100</v>
      </c>
      <c r="BJ79" s="118">
        <f>(ULB_Data[[#This Row],[Cert.- obtained SS2020]]-ULB_Data[[#This Row],[NA cert 2020]])/ULB_Data[[#This Row],[NA cert 2020]]</f>
        <v>0.29065565307176044</v>
      </c>
      <c r="BK79" s="118">
        <f>(ULB_Data[[#This Row],[Cert.- obtained SS2021]]-ULB_Data[[#This Row],[NA cert 2021]])/ULB_Data[[#This Row],[NA cert 2021]]</f>
        <v>6.3737001006372931E-3</v>
      </c>
      <c r="BL79" s="118">
        <f>(ULB_Data[[#This Row],[Cert.- obtained SS2022]]-ULB_Data[[#This Row],[NA cert 2022]])/ULB_Data[[#This Row],[NA cert 2022]]</f>
        <v>1.6949152542372881E-2</v>
      </c>
      <c r="BM79" s="118">
        <f>(ULB_Data[[#This Row],[Cert.- obtained SS2020]]-ULB_Data[[#This Row],[SA Cert 2020]])/ULB_Data[[#This Row],[SA Cert 2020]]</f>
        <v>-0.2875632287634472</v>
      </c>
      <c r="BN79" s="118">
        <f>(ULB_Data[[#This Row],[Cert.- obtained SS2021]]-ULB_Data[[#This Row],[SA cert 2021]])/ULB_Data[[#This Row],[SA cert 2021]]</f>
        <v>-0.42605701167017412</v>
      </c>
      <c r="BO79" s="118">
        <f>(ULB_Data[[#This Row],[Cert.- obtained SS2022]]-ULB_Data[[#This Row],[SA cert 2022]])/ULB_Data[[#This Row],[SA cert 2022]]</f>
        <v>-0.42857142857142855</v>
      </c>
      <c r="BP79" s="118">
        <f>(ULB_Data[[#This Row],[Cert.- obtained SS2020]]-ULB_Data[[#This Row],[SA cert cat 2020]])/ULB_Data[[#This Row],[SA cert cat 2020]]</f>
        <v>-0.17981245044700217</v>
      </c>
      <c r="BQ79" s="118">
        <f>(ULB_Data[[#This Row],[Cert.- obtained SS2021]]-ULB_Data[[#This Row],[SA cert cat 2021]])/ULB_Data[[#This Row],[SA cert cat 2021]]</f>
        <v>-0.33903234335066534</v>
      </c>
      <c r="BR79" s="118">
        <f>(ULB_Data[[#This Row],[Cert.- obtained SS2022]]-ULB_Data[[#This Row],[SA cert cat 2022]])/ULB_Data[[#This Row],[SA cert cat 2022]]</f>
        <v>-0.33903234335066534</v>
      </c>
      <c r="BS79" s="118">
        <f>(ULB_Data[[#This Row],[Cert.- obtained SS2021]]-ULB_Data[[#This Row],[SA cert cat t.10 2021]])/ULB_Data[[#This Row],[SA cert cat t.10 2021]]</f>
        <v>-0.72727272727272729</v>
      </c>
      <c r="BT79" s="118">
        <f>(ULB_Data[[#This Row],[Cert.- obtained SS2022]]-ULB_Data[[#This Row],[SA cert cat t.10 2022]])/ULB_Data[[#This Row],[SA cert cat t.10 2022]]</f>
        <v>-0.72727272727272729</v>
      </c>
      <c r="BU79" s="122">
        <v>855.72</v>
      </c>
      <c r="BV79" s="122">
        <v>860.25</v>
      </c>
      <c r="BW79" s="122">
        <v>865</v>
      </c>
      <c r="BX79" s="122">
        <v>1100</v>
      </c>
      <c r="BY79" s="122">
        <v>1147.0899999999999</v>
      </c>
      <c r="BZ79" s="122">
        <v>1150</v>
      </c>
      <c r="CA79" s="122">
        <v>1056.55</v>
      </c>
      <c r="CB79" s="122">
        <v>1062.31</v>
      </c>
      <c r="CC79" s="122">
        <v>1062.31</v>
      </c>
      <c r="CD79" s="122">
        <v>1484.95</v>
      </c>
      <c r="CE79" s="122">
        <v>1484.95</v>
      </c>
      <c r="CF79" s="118">
        <f>(ULB_Data[[#This Row],[CP- obtained SS2020]]-ULB_Data[[#This Row],[NA CV 2020]])/ULB_Data[[#This Row],[NA CV 2020]]</f>
        <v>-0.11250175290983029</v>
      </c>
      <c r="CG79" s="118">
        <f>(ULB_Data[[#This Row],[CV- obtained SS2021]]-ULB_Data[[#This Row],[NA CV 2021]])/ULB_Data[[#This Row],[NA CV 2021]]</f>
        <v>0.35199070037779712</v>
      </c>
      <c r="CH79" s="118">
        <f>(ULB_Data[[#This Row],[CV- obtained SS2022]]-ULB_Data[[#This Row],[NA CV 2022]])/ULB_Data[[#This Row],[NA CV 2022]]</f>
        <v>0.34456647398843926</v>
      </c>
      <c r="CI79" s="118">
        <f>(ULB_Data[[#This Row],[CP- obtained SS2020]]-ULB_Data[[#This Row],[SA CV 2020]])/ULB_Data[[#This Row],[SA CV 2020]]</f>
        <v>-0.30959090909090903</v>
      </c>
      <c r="CJ79" s="118">
        <f>(ULB_Data[[#This Row],[CV- obtained SS2021]]-ULB_Data[[#This Row],[SA CV 2021]])/ULB_Data[[#This Row],[SA CV 2021]]</f>
        <v>1.3913467992921251E-2</v>
      </c>
      <c r="CK79" s="118">
        <f>(ULB_Data[[#This Row],[CV- obtained SS2022]]-ULB_Data[[#This Row],[SA CV 2022]])/ULB_Data[[#This Row],[SA CV 2022]]</f>
        <v>1.1347826086956482E-2</v>
      </c>
      <c r="CL79" s="118">
        <f>(ULB_Data[[#This Row],[CP- obtained SS2020]]-ULB_Data[[#This Row],[SA CV  cat 2020]])/ULB_Data[[#This Row],[SA CV  cat 2020]]</f>
        <v>-0.2811982395532629</v>
      </c>
      <c r="CM79" s="118">
        <f>(ULB_Data[[#This Row],[CV- obtained SS2021]]-ULB_Data[[#This Row],[SA CV cat 2021]])/ULB_Data[[#This Row],[SA CV cat 2021]]</f>
        <v>9.4831075674708901E-2</v>
      </c>
      <c r="CN79" s="118">
        <f>(ULB_Data[[#This Row],[CV- obtained SS2022]]-ULB_Data[[#This Row],[SA CV cat 2022]])/ULB_Data[[#This Row],[SA CV cat 2022]]</f>
        <v>9.4831075674708901E-2</v>
      </c>
      <c r="CO79" s="118">
        <f>(ULB_Data[[#This Row],[CV- obtained SS2021]]-ULB_Data[[#This Row],[SA CV cat t.10 2021]])/ULB_Data[[#This Row],[SA CV cat t.10 2021]]</f>
        <v>-0.2167749755884037</v>
      </c>
      <c r="CP79" s="118">
        <f>(ULB_Data[[#This Row],[CV- obtained SS2022]]-ULB_Data[[#This Row],[SA CV cat t.10 2022]])/ULB_Data[[#This Row],[SA CV cat t.10 2022]]</f>
        <v>-0.2167749755884037</v>
      </c>
      <c r="CQ79" s="60">
        <v>475</v>
      </c>
      <c r="CR79" s="60">
        <v>178</v>
      </c>
      <c r="CS79" s="27">
        <v>172</v>
      </c>
      <c r="CT79" s="27">
        <v>91</v>
      </c>
      <c r="CU79" s="27">
        <v>172</v>
      </c>
      <c r="CV79" s="27">
        <v>91</v>
      </c>
      <c r="CW79" s="28" t="s">
        <v>414</v>
      </c>
      <c r="CX79" s="27" t="s">
        <v>414</v>
      </c>
      <c r="CY79" s="27" t="s">
        <v>414</v>
      </c>
      <c r="CZ79" s="28" t="s">
        <v>405</v>
      </c>
      <c r="DA79" s="27" t="s">
        <v>405</v>
      </c>
      <c r="DB79" s="27" t="s">
        <v>405</v>
      </c>
      <c r="DC79" s="22">
        <v>347.31</v>
      </c>
      <c r="DD79" s="22">
        <v>1500</v>
      </c>
      <c r="DE79" s="66">
        <v>23.15</v>
      </c>
      <c r="DF79" s="22">
        <v>300</v>
      </c>
      <c r="DG79" s="22">
        <v>1500</v>
      </c>
      <c r="DH79" s="66">
        <v>20</v>
      </c>
      <c r="DI79" s="22">
        <v>475</v>
      </c>
      <c r="DJ79" s="22">
        <v>1500</v>
      </c>
      <c r="DK79" s="66">
        <v>31.67</v>
      </c>
      <c r="DL79" s="22">
        <v>759.45</v>
      </c>
      <c r="DM79" s="22">
        <v>1500</v>
      </c>
      <c r="DN79" s="66">
        <v>50.63</v>
      </c>
      <c r="DO79" s="22">
        <v>1881.76</v>
      </c>
      <c r="DP79" s="22">
        <v>6000</v>
      </c>
      <c r="DQ79" s="66">
        <v>31.36</v>
      </c>
      <c r="DR79" s="67">
        <v>1476.98</v>
      </c>
      <c r="DS79" s="67">
        <v>2400</v>
      </c>
      <c r="DT79" s="159">
        <f>ULB_Data[[#This Row],[SLP- obtained SS2021]]/ULB_Data[[#This Row],[SLP-max. marks SS2021]]</f>
        <v>0.61540833333333333</v>
      </c>
      <c r="DU79" s="159">
        <f>ULB_Data[[#This Row],[SLP- obtained SS2021]]/ULB_Data[[#This Row],[Total score (obtained) SS2021]]</f>
        <v>0.50237073217188999</v>
      </c>
      <c r="DV79" s="67">
        <v>1476.98</v>
      </c>
      <c r="DW79" s="66">
        <v>2400</v>
      </c>
      <c r="DX79" s="159">
        <f>ULB_Data[[#This Row],[SLP- obtained SS2022]]/ULB_Data[[#This Row],[SLP-max. marks SS2022]]</f>
        <v>0.61540833333333333</v>
      </c>
      <c r="DY79" s="159">
        <f>ULB_Data[[#This Row],[SLP- obtained SS2022]]/ULB_Data[[#This Row],[Total score (obtained) SS2022]]</f>
        <v>0.50237073217188999</v>
      </c>
      <c r="DZ79" s="67">
        <v>1163.05</v>
      </c>
      <c r="EA79" s="67">
        <v>1800</v>
      </c>
      <c r="EB79" s="159">
        <f>ULB_Data[[#This Row],[CV- obtained SS2021]]/ULB_Data[[#This Row],[CV-max. marks SS2021]]</f>
        <v>0.64613888888888882</v>
      </c>
      <c r="EC79" s="159">
        <f>ULB_Data[[#This Row],[CV- obtained SS2021]]/ULB_Data[[#This Row],[Total score (obtained) SS2021]]</f>
        <v>0.39559254698947627</v>
      </c>
      <c r="ED79" s="67">
        <v>1163.05</v>
      </c>
      <c r="EE79" s="66">
        <v>1800</v>
      </c>
      <c r="EF79" s="159">
        <f>ULB_Data[[#This Row],[CV- obtained SS2022]]/ULB_Data[[#This Row],[CV-max. marks SS2022]]</f>
        <v>0.64613888888888882</v>
      </c>
      <c r="EG79" s="159">
        <f>ULB_Data[[#This Row],[CV- obtained SS2022]]/ULB_Data[[#This Row],[Total score (obtained) SS2022]]</f>
        <v>0.39559254698947627</v>
      </c>
      <c r="EH79" s="67">
        <v>300</v>
      </c>
      <c r="EI79" s="67">
        <v>1800</v>
      </c>
      <c r="EJ79" s="159">
        <f>ULB_Data[[#This Row],[Cert.- obtained SS2021]]/ULB_Data[[#This Row],[Cert.-max. marks SS2021]]</f>
        <v>0.16666666666666666</v>
      </c>
      <c r="EK79" s="159">
        <f>ULB_Data[[#This Row],[Cert.- obtained SS2021]]/ULB_Data[[#This Row],[Total score (obtained) SS2021]]</f>
        <v>0.10204012217603962</v>
      </c>
      <c r="EL79" s="67">
        <v>300</v>
      </c>
      <c r="EM79" s="66">
        <v>1800</v>
      </c>
      <c r="EN79" s="159">
        <f>ULB_Data[[#This Row],[Cert.- obtained SS2022]]/ULB_Data[[#This Row],[Cert.-max. marks SS2022]]</f>
        <v>0.16666666666666666</v>
      </c>
      <c r="EO79" s="159">
        <f>ULB_Data[[#This Row],[Cert.- obtained SS2022]]/ULB_Data[[#This Row],[Total score (obtained) SS2022]]</f>
        <v>0.10204012217603962</v>
      </c>
      <c r="EP79" s="68">
        <v>2940.02</v>
      </c>
      <c r="EQ79" s="26">
        <v>6000</v>
      </c>
      <c r="ER79" s="66">
        <v>49</v>
      </c>
      <c r="ES79" s="68">
        <v>2940.02</v>
      </c>
      <c r="ET79" s="66">
        <v>6000</v>
      </c>
      <c r="EU79" s="128">
        <f>(ULB_Data[[#This Row],[Total score (obtained) SS2022]]/ULB_Data[[#This Row],[Total score (max) SS2022]])*100</f>
        <v>49.000333333333337</v>
      </c>
      <c r="EV79" s="26">
        <v>647.30999999999995</v>
      </c>
      <c r="EW79" s="26">
        <v>3000</v>
      </c>
      <c r="EX79" s="66">
        <v>21.58</v>
      </c>
      <c r="EY79" s="26">
        <v>1776.98</v>
      </c>
      <c r="EZ79" s="26">
        <v>4200</v>
      </c>
      <c r="FA79" s="100">
        <v>42.31</v>
      </c>
      <c r="FB79" s="26">
        <v>1776.98</v>
      </c>
      <c r="FC79" s="138">
        <v>4200</v>
      </c>
      <c r="FD79" s="140">
        <f>(ULB_Data[[#This Row],[SLP + Cert. (obtained) SS2022]]/ULB_Data[[#This Row],[SLP + Cert. (max.) SS2022]])*100</f>
        <v>42.309047619047618</v>
      </c>
    </row>
    <row r="80" spans="1:160" ht="15.75" thickBot="1">
      <c r="A80" s="104">
        <v>79</v>
      </c>
      <c r="B80" s="65" t="s">
        <v>158</v>
      </c>
      <c r="C80" s="65" t="s">
        <v>30</v>
      </c>
      <c r="D80" s="65" t="s">
        <v>304</v>
      </c>
      <c r="E80" s="79">
        <v>14801</v>
      </c>
      <c r="F80" s="28" t="s">
        <v>411</v>
      </c>
      <c r="G80" s="28">
        <v>2214</v>
      </c>
      <c r="H80" s="28">
        <v>2072</v>
      </c>
      <c r="I80" s="28">
        <v>2072</v>
      </c>
      <c r="J80" s="28">
        <v>3325</v>
      </c>
      <c r="K80" s="28">
        <v>3178</v>
      </c>
      <c r="L80" s="28">
        <v>3178</v>
      </c>
      <c r="M80" s="28">
        <v>3070.1</v>
      </c>
      <c r="N80" s="28">
        <v>2928.3</v>
      </c>
      <c r="O80" s="28">
        <v>2928.3</v>
      </c>
      <c r="P80" s="28">
        <v>4349.2</v>
      </c>
      <c r="Q80" s="28">
        <v>4349.2</v>
      </c>
      <c r="R80" s="118">
        <f>(ULB_Data[[#This Row],[Total score (obtained) SS2020]]-ULB_Data[[#This Row],[NA 2020]])/ULB_Data[[#This Row],[NA 2020]]</f>
        <v>0.44588527551942186</v>
      </c>
      <c r="S80" s="118">
        <f>(ULB_Data[[#This Row],[Total score (obtained) SS2021]]-ULB_Data[[#This Row],[NA 2021]])/ULB_Data[[#This Row],[NA 2021]]</f>
        <v>0.56729729729729728</v>
      </c>
      <c r="T80" s="118">
        <f>(ULB_Data[[#This Row],[Total score (obtained) SS2022]]-ULB_Data[[#This Row],[NA 2022]])/ULB_Data[[#This Row],[NA 2022]]</f>
        <v>0.56729729729729728</v>
      </c>
      <c r="U80" s="118">
        <f>(ULB_Data[[#This Row],[Total score (obtained) SS2020]]-ULB_Data[[#This Row],[SA 2020]])/ULB_Data[[#This Row],[SA 2020]]</f>
        <v>-3.7236090225563893E-2</v>
      </c>
      <c r="V80" s="118">
        <f>(ULB_Data[[#This Row],[Total score (obtained) SS2021]]-ULB_Data[[#This Row],[SA 2021]])/ULB_Data[[#This Row],[SA 2021]]</f>
        <v>2.1850220264317197E-2</v>
      </c>
      <c r="W80" s="118">
        <f>(ULB_Data[[#This Row],[Total score (obtained) SS2022]]-ULB_Data[[#This Row],[SA 2022]])/ULB_Data[[#This Row],[SA 2022]]</f>
        <v>2.1850220264317197E-2</v>
      </c>
      <c r="X80" s="118">
        <f>(ULB_Data[[#This Row],[Total score (obtained) SS2020]]-ULB_Data[[#This Row],[SA Cat 2020]])/ULB_Data[[#This Row],[SA Cat 2020]]</f>
        <v>4.2698934888114444E-2</v>
      </c>
      <c r="Y80" s="118">
        <f>(ULB_Data[[#This Row],[Total score (obtained) SS2021]]-ULB_Data[[#This Row],[SA Cat 2021]])/ULB_Data[[#This Row],[SA Cat 2021]]</f>
        <v>0.10898473517057673</v>
      </c>
      <c r="Z80" s="118">
        <f>(ULB_Data[[#This Row],[Total score (obtained) SS2022]]-ULB_Data[[#This Row],[SA Cat 2022]])/ULB_Data[[#This Row],[SA Cat 2022]]</f>
        <v>0.10898473517057673</v>
      </c>
      <c r="AA80" s="118">
        <f>(ULB_Data[[#This Row],[Total score (obtained) SS2021]]-ULB_Data[[#This Row],[SA Cat t.10 2021]])/ULB_Data[[#This Row],[SA Cat t.10 2021]]</f>
        <v>-0.25332474937919613</v>
      </c>
      <c r="AB80" s="118">
        <f>(ULB_Data[[#This Row],[Total score (obtained) SS2022]]-ULB_Data[[#This Row],[SA Cat t.10 2022]])/ULB_Data[[#This Row],[SA Cat t.10 2022]]</f>
        <v>-0.25332474937919613</v>
      </c>
      <c r="AC80" s="122">
        <v>306.24</v>
      </c>
      <c r="AD80" s="122">
        <v>913.6</v>
      </c>
      <c r="AE80" s="122">
        <v>915</v>
      </c>
      <c r="AF80" s="122">
        <v>706.64</v>
      </c>
      <c r="AG80" s="122">
        <v>1509.3</v>
      </c>
      <c r="AH80" s="122">
        <v>1509.3</v>
      </c>
      <c r="AI80" s="122">
        <v>593.21</v>
      </c>
      <c r="AJ80" s="122">
        <v>1412.08</v>
      </c>
      <c r="AK80" s="122">
        <v>1412.08</v>
      </c>
      <c r="AL80" s="122">
        <v>1984.11</v>
      </c>
      <c r="AM80" s="122">
        <v>1984.11</v>
      </c>
      <c r="AN80" s="118">
        <f>(ULB_Data[[#This Row],[SLP- obtained SS2020]]-ULB_Data[[#This Row],[SLP NA 2020]])/ULB_Data[[#This Row],[SLP NA 2020]]</f>
        <v>0.94696969696969691</v>
      </c>
      <c r="AO80" s="118">
        <f>(ULB_Data[[#This Row],[SLP- obtained SS2021]]-ULB_Data[[#This Row],[SLP NA 2021]])/ULB_Data[[#This Row],[SLP NA 2021]]</f>
        <v>0.70699430823117337</v>
      </c>
      <c r="AP80" s="118">
        <f>(ULB_Data[[#This Row],[SLP- obtained SS2022]]-ULB_Data[[#This Row],[SLP NA 2022]])/ULB_Data[[#This Row],[SLP NA 2022]]</f>
        <v>0.70438251366120219</v>
      </c>
      <c r="AQ80" s="118">
        <f>(ULB_Data[[#This Row],[SLP- obtained SS2020]]-ULB_Data[[#This Row],[SLP SA 2020]])/ULB_Data[[#This Row],[SLP SA 2020]]</f>
        <v>-0.15623231065323218</v>
      </c>
      <c r="AR80" s="118">
        <f>(ULB_Data[[#This Row],[SLP- obtained SS2021]]-ULB_Data[[#This Row],[SLP SA 2021]])/ULB_Data[[#This Row],[SLP SA 2021]]</f>
        <v>3.3267077453123989E-2</v>
      </c>
      <c r="AS80" s="118">
        <f>(ULB_Data[[#This Row],[SLP- obtained SS2022]]-ULB_Data[[#This Row],[SLP SA 2022]])/ULB_Data[[#This Row],[SLP SA 2022]]</f>
        <v>3.3267077453123989E-2</v>
      </c>
      <c r="AT80" s="118">
        <f>(ULB_Data[[#This Row],[SLP- obtained SS2020]]-ULB_Data[[#This Row],[SLP SA cat 2020]])/ULB_Data[[#This Row],[SLP SA cat 2020]]</f>
        <v>5.107803307429026E-3</v>
      </c>
      <c r="AU80" s="118">
        <f>(ULB_Data[[#This Row],[SLP- obtained SS2021]]-ULB_Data[[#This Row],[SLP SA cat 2021]])/ULB_Data[[#This Row],[SLP SA cat 2021]]</f>
        <v>0.10440626593394146</v>
      </c>
      <c r="AV80" s="118">
        <f>(ULB_Data[[#This Row],[SLP- obtained SS2022]]-ULB_Data[[#This Row],[SLP SA cat 2022]])/ULB_Data[[#This Row],[SLP SA cat 2022]]</f>
        <v>0.10440626593394146</v>
      </c>
      <c r="AW80" s="118">
        <f>(ULB_Data[[#This Row],[SLP- obtained SS2021]]-ULB_Data[[#This Row],[SLP SA cat t.10 2021]])/ULB_Data[[#This Row],[SLP SA cat t.10 2021]]</f>
        <v>-0.21400023184198452</v>
      </c>
      <c r="AX80" s="118">
        <f>(ULB_Data[[#This Row],[SLP- obtained SS2022]]-ULB_Data[[#This Row],[SLP SA cat t.10 2022]])/ULB_Data[[#This Row],[SLP SA cat t.10 2022]]</f>
        <v>-0.21400023184198452</v>
      </c>
      <c r="AY80" s="122">
        <v>232.44</v>
      </c>
      <c r="AZ80" s="122">
        <v>298.10000000000002</v>
      </c>
      <c r="BA80" s="122">
        <v>295</v>
      </c>
      <c r="BB80" s="122">
        <v>421.09</v>
      </c>
      <c r="BC80" s="122">
        <v>522.70000000000005</v>
      </c>
      <c r="BD80" s="122">
        <v>525</v>
      </c>
      <c r="BE80" s="122">
        <v>365.77</v>
      </c>
      <c r="BF80" s="122">
        <v>453.88</v>
      </c>
      <c r="BG80" s="122">
        <v>453.88</v>
      </c>
      <c r="BH80" s="122">
        <v>1100</v>
      </c>
      <c r="BI80" s="122">
        <v>1100</v>
      </c>
      <c r="BJ80" s="118">
        <f>(ULB_Data[[#This Row],[Cert.- obtained SS2020]]-ULB_Data[[#This Row],[NA cert 2020]])/ULB_Data[[#This Row],[NA cert 2020]]</f>
        <v>0.29065565307176044</v>
      </c>
      <c r="BK80" s="118">
        <f>(ULB_Data[[#This Row],[Cert.- obtained SS2021]]-ULB_Data[[#This Row],[NA cert 2021]])/ULB_Data[[#This Row],[NA cert 2021]]</f>
        <v>0.67728950016772882</v>
      </c>
      <c r="BL80" s="118">
        <f>(ULB_Data[[#This Row],[Cert.- obtained SS2022]]-ULB_Data[[#This Row],[NA cert 2022]])/ULB_Data[[#This Row],[NA cert 2022]]</f>
        <v>0.69491525423728817</v>
      </c>
      <c r="BM80" s="118">
        <f>(ULB_Data[[#This Row],[Cert.- obtained SS2020]]-ULB_Data[[#This Row],[SA Cert 2020]])/ULB_Data[[#This Row],[SA Cert 2020]]</f>
        <v>-0.2875632287634472</v>
      </c>
      <c r="BN80" s="118">
        <f>(ULB_Data[[#This Row],[Cert.- obtained SS2021]]-ULB_Data[[#This Row],[SA cert 2021]])/ULB_Data[[#This Row],[SA cert 2021]]</f>
        <v>-4.3428352783623579E-2</v>
      </c>
      <c r="BO80" s="118">
        <f>(ULB_Data[[#This Row],[Cert.- obtained SS2022]]-ULB_Data[[#This Row],[SA cert 2022]])/ULB_Data[[#This Row],[SA cert 2022]]</f>
        <v>-4.7619047619047616E-2</v>
      </c>
      <c r="BP80" s="118">
        <f>(ULB_Data[[#This Row],[Cert.- obtained SS2020]]-ULB_Data[[#This Row],[SA cert cat 2020]])/ULB_Data[[#This Row],[SA cert cat 2020]]</f>
        <v>-0.17981245044700217</v>
      </c>
      <c r="BQ80" s="118">
        <f>(ULB_Data[[#This Row],[Cert.- obtained SS2021]]-ULB_Data[[#This Row],[SA cert cat 2021]])/ULB_Data[[#This Row],[SA cert cat 2021]]</f>
        <v>0.10161276108222439</v>
      </c>
      <c r="BR80" s="118">
        <f>(ULB_Data[[#This Row],[Cert.- obtained SS2022]]-ULB_Data[[#This Row],[SA cert cat 2022]])/ULB_Data[[#This Row],[SA cert cat 2022]]</f>
        <v>0.10161276108222439</v>
      </c>
      <c r="BS80" s="118">
        <f>(ULB_Data[[#This Row],[Cert.- obtained SS2021]]-ULB_Data[[#This Row],[SA cert cat t.10 2021]])/ULB_Data[[#This Row],[SA cert cat t.10 2021]]</f>
        <v>-0.54545454545454541</v>
      </c>
      <c r="BT80" s="118">
        <f>(ULB_Data[[#This Row],[Cert.- obtained SS2022]]-ULB_Data[[#This Row],[SA cert cat t.10 2022]])/ULB_Data[[#This Row],[SA cert cat t.10 2022]]</f>
        <v>-0.54545454545454541</v>
      </c>
      <c r="BU80" s="122">
        <v>855.72</v>
      </c>
      <c r="BV80" s="122">
        <v>860.25</v>
      </c>
      <c r="BW80" s="122">
        <v>865</v>
      </c>
      <c r="BX80" s="122">
        <v>1100</v>
      </c>
      <c r="BY80" s="122">
        <v>1147.0899999999999</v>
      </c>
      <c r="BZ80" s="122">
        <v>1150</v>
      </c>
      <c r="CA80" s="122">
        <v>1056.55</v>
      </c>
      <c r="CB80" s="122">
        <v>1062.31</v>
      </c>
      <c r="CC80" s="122">
        <v>1062.31</v>
      </c>
      <c r="CD80" s="122">
        <v>1484.95</v>
      </c>
      <c r="CE80" s="122">
        <v>1484.95</v>
      </c>
      <c r="CF80" s="118">
        <f>(ULB_Data[[#This Row],[CP- obtained SS2020]]-ULB_Data[[#This Row],[NA CV 2020]])/ULB_Data[[#This Row],[NA CV 2020]]</f>
        <v>0.36254849717197213</v>
      </c>
      <c r="CG80" s="118">
        <f>(ULB_Data[[#This Row],[CV- obtained SS2021]]-ULB_Data[[#This Row],[NA CV 2021]])/ULB_Data[[#This Row],[NA CV 2021]]</f>
        <v>0.38091252542865456</v>
      </c>
      <c r="CH80" s="118">
        <f>(ULB_Data[[#This Row],[CV- obtained SS2022]]-ULB_Data[[#This Row],[NA CV 2022]])/ULB_Data[[#This Row],[NA CV 2022]]</f>
        <v>0.37332947976878622</v>
      </c>
      <c r="CI80" s="118">
        <f>(ULB_Data[[#This Row],[CP- obtained SS2020]]-ULB_Data[[#This Row],[SA CV 2020]])/ULB_Data[[#This Row],[SA CV 2020]]</f>
        <v>5.9963636363636399E-2</v>
      </c>
      <c r="CJ80" s="118">
        <f>(ULB_Data[[#This Row],[CV- obtained SS2021]]-ULB_Data[[#This Row],[SA CV 2021]])/ULB_Data[[#This Row],[SA CV 2021]]</f>
        <v>3.5603134889154425E-2</v>
      </c>
      <c r="CK80" s="118">
        <f>(ULB_Data[[#This Row],[CV- obtained SS2022]]-ULB_Data[[#This Row],[SA CV 2022]])/ULB_Data[[#This Row],[SA CV 2022]]</f>
        <v>3.2982608695652227E-2</v>
      </c>
      <c r="CL80" s="118">
        <f>(ULB_Data[[#This Row],[CP- obtained SS2020]]-ULB_Data[[#This Row],[SA CV  cat 2020]])/ULB_Data[[#This Row],[SA CV  cat 2020]]</f>
        <v>0.10355402015995466</v>
      </c>
      <c r="CM80" s="118">
        <f>(ULB_Data[[#This Row],[CV- obtained SS2021]]-ULB_Data[[#This Row],[SA CV cat 2021]])/ULB_Data[[#This Row],[SA CV cat 2021]]</f>
        <v>0.11825173442780368</v>
      </c>
      <c r="CN80" s="118">
        <f>(ULB_Data[[#This Row],[CV- obtained SS2022]]-ULB_Data[[#This Row],[SA CV cat 2022]])/ULB_Data[[#This Row],[SA CV cat 2022]]</f>
        <v>0.11825173442780368</v>
      </c>
      <c r="CO80" s="118">
        <f>(ULB_Data[[#This Row],[CV- obtained SS2021]]-ULB_Data[[#This Row],[SA CV cat t.10 2021]])/ULB_Data[[#This Row],[SA CV cat t.10 2021]]</f>
        <v>-0.20002020270042761</v>
      </c>
      <c r="CP80" s="118">
        <f>(ULB_Data[[#This Row],[CV- obtained SS2022]]-ULB_Data[[#This Row],[SA CV cat t.10 2022]])/ULB_Data[[#This Row],[SA CV cat t.10 2022]]</f>
        <v>-0.20002020270042761</v>
      </c>
      <c r="CQ80" s="60">
        <v>107</v>
      </c>
      <c r="CR80" s="60">
        <v>71</v>
      </c>
      <c r="CS80" s="27">
        <v>90</v>
      </c>
      <c r="CT80" s="27">
        <v>57</v>
      </c>
      <c r="CU80" s="27">
        <v>90</v>
      </c>
      <c r="CV80" s="27">
        <v>57</v>
      </c>
      <c r="CW80" s="28" t="s">
        <v>414</v>
      </c>
      <c r="CX80" s="27" t="s">
        <v>406</v>
      </c>
      <c r="CY80" s="27" t="s">
        <v>406</v>
      </c>
      <c r="CZ80" s="28" t="s">
        <v>405</v>
      </c>
      <c r="DA80" s="27" t="s">
        <v>404</v>
      </c>
      <c r="DB80" s="27" t="s">
        <v>404</v>
      </c>
      <c r="DC80" s="22">
        <v>596.24</v>
      </c>
      <c r="DD80" s="22">
        <v>1500</v>
      </c>
      <c r="DE80" s="66">
        <v>39.75</v>
      </c>
      <c r="DF80" s="22">
        <v>300</v>
      </c>
      <c r="DG80" s="22">
        <v>1500</v>
      </c>
      <c r="DH80" s="66">
        <v>20</v>
      </c>
      <c r="DI80" s="22">
        <v>1139</v>
      </c>
      <c r="DJ80" s="22">
        <v>1500</v>
      </c>
      <c r="DK80" s="66">
        <v>75.930000000000007</v>
      </c>
      <c r="DL80" s="22">
        <v>1165.96</v>
      </c>
      <c r="DM80" s="22">
        <v>1500</v>
      </c>
      <c r="DN80" s="66">
        <v>77.73</v>
      </c>
      <c r="DO80" s="22">
        <v>3201.19</v>
      </c>
      <c r="DP80" s="22">
        <v>6000</v>
      </c>
      <c r="DQ80" s="66">
        <v>53.35</v>
      </c>
      <c r="DR80" s="67">
        <v>1559.51</v>
      </c>
      <c r="DS80" s="67">
        <v>2400</v>
      </c>
      <c r="DT80" s="159">
        <f>ULB_Data[[#This Row],[SLP- obtained SS2021]]/ULB_Data[[#This Row],[SLP-max. marks SS2021]]</f>
        <v>0.64979583333333335</v>
      </c>
      <c r="DU80" s="159">
        <f>ULB_Data[[#This Row],[SLP- obtained SS2021]]/ULB_Data[[#This Row],[Total score (obtained) SS2021]]</f>
        <v>0.48022750227871802</v>
      </c>
      <c r="DV80" s="67">
        <v>1559.51</v>
      </c>
      <c r="DW80" s="66">
        <v>2400</v>
      </c>
      <c r="DX80" s="159">
        <f>ULB_Data[[#This Row],[SLP- obtained SS2022]]/ULB_Data[[#This Row],[SLP-max. marks SS2022]]</f>
        <v>0.64979583333333335</v>
      </c>
      <c r="DY80" s="159">
        <f>ULB_Data[[#This Row],[SLP- obtained SS2022]]/ULB_Data[[#This Row],[Total score (obtained) SS2022]]</f>
        <v>0.48022750227871802</v>
      </c>
      <c r="DZ80" s="67">
        <v>1187.93</v>
      </c>
      <c r="EA80" s="67">
        <v>1800</v>
      </c>
      <c r="EB80" s="159">
        <f>ULB_Data[[#This Row],[CV- obtained SS2021]]/ULB_Data[[#This Row],[CV-max. marks SS2021]]</f>
        <v>0.65996111111111111</v>
      </c>
      <c r="EC80" s="159">
        <f>ULB_Data[[#This Row],[CV- obtained SS2021]]/ULB_Data[[#This Row],[Total score (obtained) SS2021]]</f>
        <v>0.36580506491266968</v>
      </c>
      <c r="ED80" s="67">
        <v>1187.93</v>
      </c>
      <c r="EE80" s="66">
        <v>1800</v>
      </c>
      <c r="EF80" s="159">
        <f>ULB_Data[[#This Row],[CV- obtained SS2022]]/ULB_Data[[#This Row],[CV-max. marks SS2022]]</f>
        <v>0.65996111111111111</v>
      </c>
      <c r="EG80" s="159">
        <f>ULB_Data[[#This Row],[CV- obtained SS2022]]/ULB_Data[[#This Row],[Total score (obtained) SS2022]]</f>
        <v>0.36580506491266968</v>
      </c>
      <c r="EH80" s="67">
        <v>500</v>
      </c>
      <c r="EI80" s="67">
        <v>1800</v>
      </c>
      <c r="EJ80" s="159">
        <f>ULB_Data[[#This Row],[Cert.- obtained SS2021]]/ULB_Data[[#This Row],[Cert.-max. marks SS2021]]</f>
        <v>0.27777777777777779</v>
      </c>
      <c r="EK80" s="159">
        <f>ULB_Data[[#This Row],[Cert.- obtained SS2021]]/ULB_Data[[#This Row],[Total score (obtained) SS2021]]</f>
        <v>0.15396743280861233</v>
      </c>
      <c r="EL80" s="67">
        <v>500</v>
      </c>
      <c r="EM80" s="66">
        <v>1800</v>
      </c>
      <c r="EN80" s="159">
        <f>ULB_Data[[#This Row],[Cert.- obtained SS2022]]/ULB_Data[[#This Row],[Cert.-max. marks SS2022]]</f>
        <v>0.27777777777777779</v>
      </c>
      <c r="EO80" s="159">
        <f>ULB_Data[[#This Row],[Cert.- obtained SS2022]]/ULB_Data[[#This Row],[Total score (obtained) SS2022]]</f>
        <v>0.15396743280861233</v>
      </c>
      <c r="EP80" s="68">
        <v>3247.44</v>
      </c>
      <c r="EQ80" s="26">
        <v>6000</v>
      </c>
      <c r="ER80" s="66">
        <v>54.12</v>
      </c>
      <c r="ES80" s="68">
        <v>3247.44</v>
      </c>
      <c r="ET80" s="66">
        <v>6000</v>
      </c>
      <c r="EU80" s="128">
        <f>(ULB_Data[[#This Row],[Total score (obtained) SS2022]]/ULB_Data[[#This Row],[Total score (max) SS2022]])*100</f>
        <v>54.124000000000002</v>
      </c>
      <c r="EV80" s="26">
        <v>896.24</v>
      </c>
      <c r="EW80" s="26">
        <v>3000</v>
      </c>
      <c r="EX80" s="66">
        <v>29.87</v>
      </c>
      <c r="EY80" s="26">
        <v>2059.5100000000002</v>
      </c>
      <c r="EZ80" s="26">
        <v>4200</v>
      </c>
      <c r="FA80" s="100">
        <v>49.04</v>
      </c>
      <c r="FB80" s="26">
        <v>2059.5100000000002</v>
      </c>
      <c r="FC80" s="138">
        <v>4200</v>
      </c>
      <c r="FD80" s="140">
        <f>(ULB_Data[[#This Row],[SLP + Cert. (obtained) SS2022]]/ULB_Data[[#This Row],[SLP + Cert. (max.) SS2022]])*100</f>
        <v>49.035952380952388</v>
      </c>
    </row>
    <row r="81" spans="1:160" ht="15.75" thickBot="1">
      <c r="A81" s="104">
        <v>80</v>
      </c>
      <c r="B81" s="65" t="s">
        <v>336</v>
      </c>
      <c r="C81" s="65" t="s">
        <v>30</v>
      </c>
      <c r="D81" s="65" t="s">
        <v>304</v>
      </c>
      <c r="E81" s="26">
        <v>68846</v>
      </c>
      <c r="F81" s="28" t="s">
        <v>413</v>
      </c>
      <c r="G81" s="28">
        <v>2214</v>
      </c>
      <c r="H81" s="28">
        <v>2072</v>
      </c>
      <c r="I81" s="28">
        <v>2072</v>
      </c>
      <c r="J81" s="28">
        <v>3325</v>
      </c>
      <c r="K81" s="28">
        <v>3178</v>
      </c>
      <c r="L81" s="28">
        <v>3178</v>
      </c>
      <c r="M81" s="28">
        <v>3595.3</v>
      </c>
      <c r="N81" s="28">
        <v>3469.2</v>
      </c>
      <c r="O81" s="28">
        <v>3469.2</v>
      </c>
      <c r="P81" s="28">
        <v>4328.8</v>
      </c>
      <c r="Q81" s="28">
        <v>4328.8</v>
      </c>
      <c r="R81" s="118">
        <f>(ULB_Data[[#This Row],[Total score (obtained) SS2020]]-ULB_Data[[#This Row],[NA 2020]])/ULB_Data[[#This Row],[NA 2020]]</f>
        <v>0.49722673893405606</v>
      </c>
      <c r="S81" s="118">
        <f>(ULB_Data[[#This Row],[Total score (obtained) SS2021]]-ULB_Data[[#This Row],[NA 2021]])/ULB_Data[[#This Row],[NA 2021]]</f>
        <v>0.52107142857142852</v>
      </c>
      <c r="T81" s="118">
        <f>(ULB_Data[[#This Row],[Total score (obtained) SS2022]]-ULB_Data[[#This Row],[NA 2022]])/ULB_Data[[#This Row],[NA 2022]]</f>
        <v>0.52107142857142852</v>
      </c>
      <c r="U81" s="118">
        <f>(ULB_Data[[#This Row],[Total score (obtained) SS2020]]-ULB_Data[[#This Row],[SA 2020]])/ULB_Data[[#This Row],[SA 2020]]</f>
        <v>-3.0496240601503377E-3</v>
      </c>
      <c r="V81" s="118">
        <f>(ULB_Data[[#This Row],[Total score (obtained) SS2021]]-ULB_Data[[#This Row],[SA 2021]])/ULB_Data[[#This Row],[SA 2021]]</f>
        <v>-8.2882315921963962E-3</v>
      </c>
      <c r="W81" s="118">
        <f>(ULB_Data[[#This Row],[Total score (obtained) SS2022]]-ULB_Data[[#This Row],[SA 2022]])/ULB_Data[[#This Row],[SA 2022]]</f>
        <v>-8.2882315921963962E-3</v>
      </c>
      <c r="X81" s="118">
        <f>(ULB_Data[[#This Row],[Total score (obtained) SS2020]]-ULB_Data[[#This Row],[SA Cat 2020]])/ULB_Data[[#This Row],[SA Cat 2020]]</f>
        <v>-7.8001835729980817E-2</v>
      </c>
      <c r="Y81" s="118">
        <f>(ULB_Data[[#This Row],[Total score (obtained) SS2021]]-ULB_Data[[#This Row],[SA Cat 2021]])/ULB_Data[[#This Row],[SA Cat 2021]]</f>
        <v>-9.1531188746685116E-2</v>
      </c>
      <c r="Z81" s="118">
        <f>(ULB_Data[[#This Row],[Total score (obtained) SS2022]]-ULB_Data[[#This Row],[SA Cat 2022]])/ULB_Data[[#This Row],[SA Cat 2022]]</f>
        <v>-9.1531188746685116E-2</v>
      </c>
      <c r="AA81" s="118">
        <f>(ULB_Data[[#This Row],[Total score (obtained) SS2021]]-ULB_Data[[#This Row],[SA Cat t.10 2021]])/ULB_Data[[#This Row],[SA Cat t.10 2021]]</f>
        <v>-0.27193217519866947</v>
      </c>
      <c r="AB81" s="118">
        <f>(ULB_Data[[#This Row],[Total score (obtained) SS2022]]-ULB_Data[[#This Row],[SA Cat t.10 2022]])/ULB_Data[[#This Row],[SA Cat t.10 2022]]</f>
        <v>-0.27193217519866947</v>
      </c>
      <c r="AC81" s="122">
        <v>306.24</v>
      </c>
      <c r="AD81" s="122">
        <v>913.6</v>
      </c>
      <c r="AE81" s="122">
        <v>915</v>
      </c>
      <c r="AF81" s="122">
        <v>706.64</v>
      </c>
      <c r="AG81" s="122">
        <v>1509.3</v>
      </c>
      <c r="AH81" s="122">
        <v>1509.3</v>
      </c>
      <c r="AI81" s="122">
        <v>829.22</v>
      </c>
      <c r="AJ81" s="122">
        <v>1623.2</v>
      </c>
      <c r="AK81" s="122">
        <v>1623.2</v>
      </c>
      <c r="AL81" s="122">
        <v>1999.6</v>
      </c>
      <c r="AM81" s="122">
        <v>1999.6</v>
      </c>
      <c r="AN81" s="118">
        <f>(ULB_Data[[#This Row],[SLP- obtained SS2020]]-ULB_Data[[#This Row],[SLP NA 2020]])/ULB_Data[[#This Row],[SLP NA 2020]]</f>
        <v>0.95800679205851613</v>
      </c>
      <c r="AO81" s="118">
        <f>(ULB_Data[[#This Row],[SLP- obtained SS2021]]-ULB_Data[[#This Row],[SLP NA 2021]])/ULB_Data[[#This Row],[SLP NA 2021]]</f>
        <v>0.43058231173380035</v>
      </c>
      <c r="AP81" s="118">
        <f>(ULB_Data[[#This Row],[SLP- obtained SS2022]]-ULB_Data[[#This Row],[SLP NA 2022]])/ULB_Data[[#This Row],[SLP NA 2022]]</f>
        <v>0.42839344262295082</v>
      </c>
      <c r="AQ81" s="118">
        <f>(ULB_Data[[#This Row],[SLP- obtained SS2020]]-ULB_Data[[#This Row],[SLP SA 2020]])/ULB_Data[[#This Row],[SLP SA 2020]]</f>
        <v>-0.15144911128721836</v>
      </c>
      <c r="AR81" s="118">
        <f>(ULB_Data[[#This Row],[SLP- obtained SS2021]]-ULB_Data[[#This Row],[SLP SA 2021]])/ULB_Data[[#This Row],[SLP SA 2021]]</f>
        <v>-0.13404889683959448</v>
      </c>
      <c r="AS81" s="118">
        <f>(ULB_Data[[#This Row],[SLP- obtained SS2022]]-ULB_Data[[#This Row],[SLP SA 2022]])/ULB_Data[[#This Row],[SLP SA 2022]]</f>
        <v>-0.13404889683959448</v>
      </c>
      <c r="AT81" s="118">
        <f>(ULB_Data[[#This Row],[SLP- obtained SS2020]]-ULB_Data[[#This Row],[SLP SA cat 2020]])/ULB_Data[[#This Row],[SLP SA cat 2020]]</f>
        <v>-0.27688671281445215</v>
      </c>
      <c r="AU81" s="118">
        <f>(ULB_Data[[#This Row],[SLP- obtained SS2021]]-ULB_Data[[#This Row],[SLP SA cat 2021]])/ULB_Data[[#This Row],[SLP SA cat 2021]]</f>
        <v>-0.19481271562345984</v>
      </c>
      <c r="AV81" s="118">
        <f>(ULB_Data[[#This Row],[SLP- obtained SS2022]]-ULB_Data[[#This Row],[SLP SA cat 2022]])/ULB_Data[[#This Row],[SLP SA cat 2022]]</f>
        <v>-0.19481271562345984</v>
      </c>
      <c r="AW81" s="118">
        <f>(ULB_Data[[#This Row],[SLP- obtained SS2021]]-ULB_Data[[#This Row],[SLP SA cat t.10 2021]])/ULB_Data[[#This Row],[SLP SA cat t.10 2021]]</f>
        <v>-0.34637927585517098</v>
      </c>
      <c r="AX81" s="118">
        <f>(ULB_Data[[#This Row],[SLP- obtained SS2022]]-ULB_Data[[#This Row],[SLP SA cat t.10 2022]])/ULB_Data[[#This Row],[SLP SA cat t.10 2022]]</f>
        <v>-0.34637927585517098</v>
      </c>
      <c r="AY81" s="122">
        <v>232.44</v>
      </c>
      <c r="AZ81" s="122">
        <v>298.10000000000002</v>
      </c>
      <c r="BA81" s="122">
        <v>295</v>
      </c>
      <c r="BB81" s="122">
        <v>421.09</v>
      </c>
      <c r="BC81" s="122">
        <v>522.70000000000005</v>
      </c>
      <c r="BD81" s="122">
        <v>525</v>
      </c>
      <c r="BE81" s="122">
        <v>448.93</v>
      </c>
      <c r="BF81" s="122">
        <v>602.08000000000004</v>
      </c>
      <c r="BG81" s="122">
        <v>602.08000000000004</v>
      </c>
      <c r="BH81" s="122">
        <v>1100</v>
      </c>
      <c r="BI81" s="122">
        <v>1100</v>
      </c>
      <c r="BJ81" s="118">
        <f>(ULB_Data[[#This Row],[Cert.- obtained SS2020]]-ULB_Data[[#This Row],[NA cert 2020]])/ULB_Data[[#This Row],[NA cert 2020]]</f>
        <v>0.29065565307176044</v>
      </c>
      <c r="BK81" s="118">
        <f>(ULB_Data[[#This Row],[Cert.- obtained SS2021]]-ULB_Data[[#This Row],[NA cert 2021]])/ULB_Data[[#This Row],[NA cert 2021]]</f>
        <v>0.67728950016772882</v>
      </c>
      <c r="BL81" s="118">
        <f>(ULB_Data[[#This Row],[Cert.- obtained SS2022]]-ULB_Data[[#This Row],[NA cert 2022]])/ULB_Data[[#This Row],[NA cert 2022]]</f>
        <v>0.69491525423728817</v>
      </c>
      <c r="BM81" s="118">
        <f>(ULB_Data[[#This Row],[Cert.- obtained SS2020]]-ULB_Data[[#This Row],[SA Cert 2020]])/ULB_Data[[#This Row],[SA Cert 2020]]</f>
        <v>-0.2875632287634472</v>
      </c>
      <c r="BN81" s="118">
        <f>(ULB_Data[[#This Row],[Cert.- obtained SS2021]]-ULB_Data[[#This Row],[SA cert 2021]])/ULB_Data[[#This Row],[SA cert 2021]]</f>
        <v>-4.3428352783623579E-2</v>
      </c>
      <c r="BO81" s="118">
        <f>(ULB_Data[[#This Row],[Cert.- obtained SS2022]]-ULB_Data[[#This Row],[SA cert 2022]])/ULB_Data[[#This Row],[SA cert 2022]]</f>
        <v>-4.7619047619047616E-2</v>
      </c>
      <c r="BP81" s="118">
        <f>(ULB_Data[[#This Row],[Cert.- obtained SS2020]]-ULB_Data[[#This Row],[SA cert cat 2020]])/ULB_Data[[#This Row],[SA cert cat 2020]]</f>
        <v>-0.33174436994631679</v>
      </c>
      <c r="BQ81" s="118">
        <f>(ULB_Data[[#This Row],[Cert.- obtained SS2021]]-ULB_Data[[#This Row],[SA cert cat 2021]])/ULB_Data[[#This Row],[SA cert cat 2021]]</f>
        <v>-0.16954557533882547</v>
      </c>
      <c r="BR81" s="118">
        <f>(ULB_Data[[#This Row],[Cert.- obtained SS2022]]-ULB_Data[[#This Row],[SA cert cat 2022]])/ULB_Data[[#This Row],[SA cert cat 2022]]</f>
        <v>-0.16954557533882547</v>
      </c>
      <c r="BS81" s="118">
        <f>(ULB_Data[[#This Row],[Cert.- obtained SS2021]]-ULB_Data[[#This Row],[SA cert cat t.10 2021]])/ULB_Data[[#This Row],[SA cert cat t.10 2021]]</f>
        <v>-0.54545454545454541</v>
      </c>
      <c r="BT81" s="118">
        <f>(ULB_Data[[#This Row],[Cert.- obtained SS2022]]-ULB_Data[[#This Row],[SA cert cat t.10 2022]])/ULB_Data[[#This Row],[SA cert cat t.10 2022]]</f>
        <v>-0.54545454545454541</v>
      </c>
      <c r="BU81" s="122">
        <v>855.72</v>
      </c>
      <c r="BV81" s="122">
        <v>860.25</v>
      </c>
      <c r="BW81" s="122">
        <v>865</v>
      </c>
      <c r="BX81" s="122">
        <v>1100</v>
      </c>
      <c r="BY81" s="122">
        <v>1147.0899999999999</v>
      </c>
      <c r="BZ81" s="122">
        <v>1150</v>
      </c>
      <c r="CA81" s="122">
        <v>1163.58</v>
      </c>
      <c r="CB81" s="122">
        <v>1243.93</v>
      </c>
      <c r="CC81" s="122">
        <v>1243.93</v>
      </c>
      <c r="CD81" s="122">
        <v>1508.87</v>
      </c>
      <c r="CE81" s="122">
        <v>1508.87</v>
      </c>
      <c r="CF81" s="118">
        <f>(ULB_Data[[#This Row],[CP- obtained SS2020]]-ULB_Data[[#This Row],[NA CV 2020]])/ULB_Data[[#This Row],[NA CV 2020]]</f>
        <v>0.36697751600990974</v>
      </c>
      <c r="CG81" s="118">
        <f>(ULB_Data[[#This Row],[CV- obtained SS2021]]-ULB_Data[[#This Row],[NA CV 2021]])/ULB_Data[[#This Row],[NA CV 2021]]</f>
        <v>0.56312699796570775</v>
      </c>
      <c r="CH81" s="118">
        <f>(ULB_Data[[#This Row],[CV- obtained SS2022]]-ULB_Data[[#This Row],[NA CV 2022]])/ULB_Data[[#This Row],[NA CV 2022]]</f>
        <v>0.55454335260115617</v>
      </c>
      <c r="CI81" s="118">
        <f>(ULB_Data[[#This Row],[CP- obtained SS2020]]-ULB_Data[[#This Row],[SA CV 2020]])/ULB_Data[[#This Row],[SA CV 2020]]</f>
        <v>6.3409090909090915E-2</v>
      </c>
      <c r="CJ81" s="118">
        <f>(ULB_Data[[#This Row],[CV- obtained SS2021]]-ULB_Data[[#This Row],[SA CV 2021]])/ULB_Data[[#This Row],[SA CV 2021]]</f>
        <v>0.17225326696248783</v>
      </c>
      <c r="CK81" s="118">
        <f>(ULB_Data[[#This Row],[CV- obtained SS2022]]-ULB_Data[[#This Row],[SA CV 2022]])/ULB_Data[[#This Row],[SA CV 2022]]</f>
        <v>0.1692869565217392</v>
      </c>
      <c r="CL81" s="118">
        <f>(ULB_Data[[#This Row],[CP- obtained SS2020]]-ULB_Data[[#This Row],[SA CV  cat 2020]])/ULB_Data[[#This Row],[SA CV  cat 2020]]</f>
        <v>5.3026005947163692E-3</v>
      </c>
      <c r="CM81" s="118">
        <f>(ULB_Data[[#This Row],[CV- obtained SS2021]]-ULB_Data[[#This Row],[SA CV cat 2021]])/ULB_Data[[#This Row],[SA CV cat 2021]]</f>
        <v>8.0993303481707163E-2</v>
      </c>
      <c r="CN81" s="118">
        <f>(ULB_Data[[#This Row],[CV- obtained SS2022]]-ULB_Data[[#This Row],[SA CV cat 2022]])/ULB_Data[[#This Row],[SA CV cat 2022]]</f>
        <v>8.0993303481707163E-2</v>
      </c>
      <c r="CO81" s="118">
        <f>(ULB_Data[[#This Row],[CV- obtained SS2021]]-ULB_Data[[#This Row],[SA CV cat t.10 2021]])/ULB_Data[[#This Row],[SA CV cat t.10 2021]]</f>
        <v>-0.1088165315766102</v>
      </c>
      <c r="CP81" s="118">
        <f>(ULB_Data[[#This Row],[CV- obtained SS2022]]-ULB_Data[[#This Row],[SA CV cat t.10 2022]])/ULB_Data[[#This Row],[SA CV cat t.10 2022]]</f>
        <v>-0.1088165315766102</v>
      </c>
      <c r="CQ81" s="60">
        <v>44</v>
      </c>
      <c r="CR81" s="60">
        <v>26</v>
      </c>
      <c r="CS81" s="28">
        <v>54</v>
      </c>
      <c r="CT81" s="28">
        <v>31</v>
      </c>
      <c r="CU81" s="28">
        <v>54</v>
      </c>
      <c r="CV81" s="28">
        <v>31</v>
      </c>
      <c r="CW81" s="28" t="s">
        <v>414</v>
      </c>
      <c r="CX81" s="28" t="s">
        <v>414</v>
      </c>
      <c r="CY81" s="28" t="s">
        <v>414</v>
      </c>
      <c r="CZ81" s="28" t="s">
        <v>405</v>
      </c>
      <c r="DA81" s="28" t="s">
        <v>408</v>
      </c>
      <c r="DB81" s="28" t="s">
        <v>408</v>
      </c>
      <c r="DC81" s="22">
        <v>599.62</v>
      </c>
      <c r="DD81" s="22">
        <v>1500</v>
      </c>
      <c r="DE81" s="66">
        <v>39.97</v>
      </c>
      <c r="DF81" s="22">
        <v>300</v>
      </c>
      <c r="DG81" s="22">
        <v>1500</v>
      </c>
      <c r="DH81" s="66">
        <v>20</v>
      </c>
      <c r="DI81" s="22">
        <v>1245.5</v>
      </c>
      <c r="DJ81" s="22">
        <v>1500</v>
      </c>
      <c r="DK81" s="66">
        <v>83.03</v>
      </c>
      <c r="DL81" s="22">
        <v>1169.75</v>
      </c>
      <c r="DM81" s="22">
        <v>1500</v>
      </c>
      <c r="DN81" s="66">
        <v>77.98</v>
      </c>
      <c r="DO81" s="22">
        <v>3314.86</v>
      </c>
      <c r="DP81" s="22">
        <v>6000</v>
      </c>
      <c r="DQ81" s="66">
        <v>55.25</v>
      </c>
      <c r="DR81" s="67">
        <v>1306.98</v>
      </c>
      <c r="DS81" s="67">
        <v>2400</v>
      </c>
      <c r="DT81" s="159">
        <f>ULB_Data[[#This Row],[SLP- obtained SS2021]]/ULB_Data[[#This Row],[SLP-max. marks SS2021]]</f>
        <v>0.54457500000000003</v>
      </c>
      <c r="DU81" s="159">
        <f>ULB_Data[[#This Row],[SLP- obtained SS2021]]/ULB_Data[[#This Row],[Total score (obtained) SS2021]]</f>
        <v>0.41469574763775285</v>
      </c>
      <c r="DV81" s="67">
        <v>1306.98</v>
      </c>
      <c r="DW81" s="66">
        <v>2400</v>
      </c>
      <c r="DX81" s="159">
        <f>ULB_Data[[#This Row],[SLP- obtained SS2022]]/ULB_Data[[#This Row],[SLP-max. marks SS2022]]</f>
        <v>0.54457500000000003</v>
      </c>
      <c r="DY81" s="159">
        <f>ULB_Data[[#This Row],[SLP- obtained SS2022]]/ULB_Data[[#This Row],[Total score (obtained) SS2022]]</f>
        <v>0.41469574763775285</v>
      </c>
      <c r="DZ81" s="67">
        <v>1344.68</v>
      </c>
      <c r="EA81" s="67">
        <v>1800</v>
      </c>
      <c r="EB81" s="159">
        <f>ULB_Data[[#This Row],[CV- obtained SS2021]]/ULB_Data[[#This Row],[CV-max. marks SS2021]]</f>
        <v>0.74704444444444451</v>
      </c>
      <c r="EC81" s="159">
        <f>ULB_Data[[#This Row],[CV- obtained SS2021]]/ULB_Data[[#This Row],[Total score (obtained) SS2021]]</f>
        <v>0.42665769784811819</v>
      </c>
      <c r="ED81" s="67">
        <v>1344.68</v>
      </c>
      <c r="EE81" s="66">
        <v>1800</v>
      </c>
      <c r="EF81" s="159">
        <f>ULB_Data[[#This Row],[CV- obtained SS2022]]/ULB_Data[[#This Row],[CV-max. marks SS2022]]</f>
        <v>0.74704444444444451</v>
      </c>
      <c r="EG81" s="159">
        <f>ULB_Data[[#This Row],[CV- obtained SS2022]]/ULB_Data[[#This Row],[Total score (obtained) SS2022]]</f>
        <v>0.42665769784811819</v>
      </c>
      <c r="EH81" s="67">
        <v>500</v>
      </c>
      <c r="EI81" s="67">
        <v>1800</v>
      </c>
      <c r="EJ81" s="159">
        <f>ULB_Data[[#This Row],[Cert.- obtained SS2021]]/ULB_Data[[#This Row],[Cert.-max. marks SS2021]]</f>
        <v>0.27777777777777779</v>
      </c>
      <c r="EK81" s="159">
        <f>ULB_Data[[#This Row],[Cert.- obtained SS2021]]/ULB_Data[[#This Row],[Total score (obtained) SS2021]]</f>
        <v>0.15864655451412907</v>
      </c>
      <c r="EL81" s="67">
        <v>500</v>
      </c>
      <c r="EM81" s="66">
        <v>1800</v>
      </c>
      <c r="EN81" s="159">
        <f>ULB_Data[[#This Row],[Cert.- obtained SS2022]]/ULB_Data[[#This Row],[Cert.-max. marks SS2022]]</f>
        <v>0.27777777777777779</v>
      </c>
      <c r="EO81" s="159">
        <f>ULB_Data[[#This Row],[Cert.- obtained SS2022]]/ULB_Data[[#This Row],[Total score (obtained) SS2022]]</f>
        <v>0.15864655451412907</v>
      </c>
      <c r="EP81" s="68">
        <v>3151.66</v>
      </c>
      <c r="EQ81" s="26">
        <v>6000</v>
      </c>
      <c r="ER81" s="66">
        <v>52.53</v>
      </c>
      <c r="ES81" s="68">
        <v>3151.66</v>
      </c>
      <c r="ET81" s="66">
        <v>6000</v>
      </c>
      <c r="EU81" s="128">
        <f>(ULB_Data[[#This Row],[Total score (obtained) SS2022]]/ULB_Data[[#This Row],[Total score (max) SS2022]])*100</f>
        <v>52.527666666666661</v>
      </c>
      <c r="EV81" s="26">
        <v>899.62</v>
      </c>
      <c r="EW81" s="26">
        <v>3000</v>
      </c>
      <c r="EX81" s="66">
        <v>29.99</v>
      </c>
      <c r="EY81" s="26">
        <v>1806.98</v>
      </c>
      <c r="EZ81" s="26">
        <v>4200</v>
      </c>
      <c r="FA81" s="100">
        <v>43.02</v>
      </c>
      <c r="FB81" s="26">
        <v>1806.98</v>
      </c>
      <c r="FC81" s="138">
        <v>4200</v>
      </c>
      <c r="FD81" s="140">
        <f>(ULB_Data[[#This Row],[SLP + Cert. (obtained) SS2022]]/ULB_Data[[#This Row],[SLP + Cert. (max.) SS2022]])*100</f>
        <v>43.023333333333333</v>
      </c>
    </row>
    <row r="82" spans="1:160" ht="15.75" thickBot="1">
      <c r="A82" s="104">
        <v>81</v>
      </c>
      <c r="B82" s="69" t="s">
        <v>30</v>
      </c>
      <c r="C82" s="65" t="s">
        <v>30</v>
      </c>
      <c r="D82" s="65" t="s">
        <v>304</v>
      </c>
      <c r="E82" s="26">
        <v>85103</v>
      </c>
      <c r="F82" s="28" t="s">
        <v>413</v>
      </c>
      <c r="G82" s="28">
        <v>2214</v>
      </c>
      <c r="H82" s="28">
        <v>2072</v>
      </c>
      <c r="I82" s="28">
        <v>2072</v>
      </c>
      <c r="J82" s="28">
        <v>3325</v>
      </c>
      <c r="K82" s="28">
        <v>3178</v>
      </c>
      <c r="L82" s="28">
        <v>3178</v>
      </c>
      <c r="M82" s="28">
        <v>3595.3</v>
      </c>
      <c r="N82" s="28">
        <v>3469.2</v>
      </c>
      <c r="O82" s="28">
        <v>3469.2</v>
      </c>
      <c r="P82" s="28">
        <v>4328.8</v>
      </c>
      <c r="Q82" s="28">
        <v>4328.8</v>
      </c>
      <c r="R82" s="118">
        <f>(ULB_Data[[#This Row],[Total score (obtained) SS2020]]-ULB_Data[[#This Row],[NA 2020]])/ULB_Data[[#This Row],[NA 2020]]</f>
        <v>0.83895663956639555</v>
      </c>
      <c r="S82" s="118">
        <f>(ULB_Data[[#This Row],[Total score (obtained) SS2021]]-ULB_Data[[#This Row],[NA 2021]])/ULB_Data[[#This Row],[NA 2021]]</f>
        <v>1.1480743243243245</v>
      </c>
      <c r="T82" s="118">
        <f>(ULB_Data[[#This Row],[Total score (obtained) SS2022]]-ULB_Data[[#This Row],[NA 2022]])/ULB_Data[[#This Row],[NA 2022]]</f>
        <v>1.1480743243243245</v>
      </c>
      <c r="U82" s="118">
        <f>(ULB_Data[[#This Row],[Total score (obtained) SS2020]]-ULB_Data[[#This Row],[SA 2020]])/ULB_Data[[#This Row],[SA 2020]]</f>
        <v>0.22449624060150369</v>
      </c>
      <c r="V82" s="118">
        <f>(ULB_Data[[#This Row],[Total score (obtained) SS2021]]-ULB_Data[[#This Row],[SA 2021]])/ULB_Data[[#This Row],[SA 2021]]</f>
        <v>0.40050660792951553</v>
      </c>
      <c r="W82" s="118">
        <f>(ULB_Data[[#This Row],[Total score (obtained) SS2022]]-ULB_Data[[#This Row],[SA 2022]])/ULB_Data[[#This Row],[SA 2022]]</f>
        <v>0.40050660792951553</v>
      </c>
      <c r="X82" s="118">
        <f>(ULB_Data[[#This Row],[Total score (obtained) SS2020]]-ULB_Data[[#This Row],[SA Cat 2020]])/ULB_Data[[#This Row],[SA Cat 2020]]</f>
        <v>0.13243679247906978</v>
      </c>
      <c r="Y82" s="118">
        <f>(ULB_Data[[#This Row],[Total score (obtained) SS2021]]-ULB_Data[[#This Row],[SA Cat 2021]])/ULB_Data[[#This Row],[SA Cat 2021]]</f>
        <v>0.28294995964487507</v>
      </c>
      <c r="Z82" s="118">
        <f>(ULB_Data[[#This Row],[Total score (obtained) SS2022]]-ULB_Data[[#This Row],[SA Cat 2022]])/ULB_Data[[#This Row],[SA Cat 2022]]</f>
        <v>0.28294995964487507</v>
      </c>
      <c r="AA82" s="118">
        <f>(ULB_Data[[#This Row],[Total score (obtained) SS2021]]-ULB_Data[[#This Row],[SA Cat t.10 2021]])/ULB_Data[[#This Row],[SA Cat t.10 2021]]</f>
        <v>2.8185640362225147E-2</v>
      </c>
      <c r="AB82" s="118">
        <f>(ULB_Data[[#This Row],[Total score (obtained) SS2022]]-ULB_Data[[#This Row],[SA Cat t.10 2022]])/ULB_Data[[#This Row],[SA Cat t.10 2022]]</f>
        <v>2.8185640362225147E-2</v>
      </c>
      <c r="AC82" s="122">
        <v>306.24</v>
      </c>
      <c r="AD82" s="122">
        <v>913.6</v>
      </c>
      <c r="AE82" s="122">
        <v>915</v>
      </c>
      <c r="AF82" s="122">
        <v>706.64</v>
      </c>
      <c r="AG82" s="122">
        <v>1509.3</v>
      </c>
      <c r="AH82" s="122">
        <v>1509.3</v>
      </c>
      <c r="AI82" s="122">
        <v>829.22</v>
      </c>
      <c r="AJ82" s="122">
        <v>1623.2</v>
      </c>
      <c r="AK82" s="122">
        <v>1623.2</v>
      </c>
      <c r="AL82" s="122">
        <v>1999.6</v>
      </c>
      <c r="AM82" s="122">
        <v>1999.6</v>
      </c>
      <c r="AN82" s="118">
        <f>(ULB_Data[[#This Row],[SLP- obtained SS2020]]-ULB_Data[[#This Row],[SLP NA 2020]])/ULB_Data[[#This Row],[SLP NA 2020]]</f>
        <v>2.326867816091954</v>
      </c>
      <c r="AO82" s="118">
        <f>(ULB_Data[[#This Row],[SLP- obtained SS2021]]-ULB_Data[[#This Row],[SLP NA 2021]])/ULB_Data[[#This Row],[SLP NA 2021]]</f>
        <v>1.0683669001751315</v>
      </c>
      <c r="AP82" s="118">
        <f>(ULB_Data[[#This Row],[SLP- obtained SS2022]]-ULB_Data[[#This Row],[SLP NA 2022]])/ULB_Data[[#This Row],[SLP NA 2022]]</f>
        <v>1.0652021857923497</v>
      </c>
      <c r="AQ82" s="118">
        <f>(ULB_Data[[#This Row],[SLP- obtained SS2020]]-ULB_Data[[#This Row],[SLP SA 2020]])/ULB_Data[[#This Row],[SLP SA 2020]]</f>
        <v>0.44178082191780832</v>
      </c>
      <c r="AR82" s="118">
        <f>(ULB_Data[[#This Row],[SLP- obtained SS2021]]-ULB_Data[[#This Row],[SLP SA 2021]])/ULB_Data[[#This Row],[SLP SA 2021]]</f>
        <v>0.2520108659643544</v>
      </c>
      <c r="AS82" s="118">
        <f>(ULB_Data[[#This Row],[SLP- obtained SS2022]]-ULB_Data[[#This Row],[SLP SA 2022]])/ULB_Data[[#This Row],[SLP SA 2022]]</f>
        <v>0.2520108659643544</v>
      </c>
      <c r="AT82" s="118">
        <f>(ULB_Data[[#This Row],[SLP- obtained SS2020]]-ULB_Data[[#This Row],[SLP SA cat 2020]])/ULB_Data[[#This Row],[SLP SA cat 2020]]</f>
        <v>0.22864860953667304</v>
      </c>
      <c r="AU82" s="118">
        <f>(ULB_Data[[#This Row],[SLP- obtained SS2021]]-ULB_Data[[#This Row],[SLP SA cat 2021]])/ULB_Data[[#This Row],[SLP SA cat 2021]]</f>
        <v>0.16415722030556926</v>
      </c>
      <c r="AV82" s="118">
        <f>(ULB_Data[[#This Row],[SLP- obtained SS2022]]-ULB_Data[[#This Row],[SLP SA cat 2022]])/ULB_Data[[#This Row],[SLP SA cat 2022]]</f>
        <v>0.16415722030556926</v>
      </c>
      <c r="AW82" s="118">
        <f>(ULB_Data[[#This Row],[SLP- obtained SS2021]]-ULB_Data[[#This Row],[SLP SA cat t.10 2021]])/ULB_Data[[#This Row],[SLP SA cat t.10 2021]]</f>
        <v>-5.4980996199239761E-2</v>
      </c>
      <c r="AX82" s="118">
        <f>(ULB_Data[[#This Row],[SLP- obtained SS2022]]-ULB_Data[[#This Row],[SLP SA cat t.10 2022]])/ULB_Data[[#This Row],[SLP SA cat t.10 2022]]</f>
        <v>-5.4980996199239761E-2</v>
      </c>
      <c r="AY82" s="122">
        <v>232.44</v>
      </c>
      <c r="AZ82" s="122">
        <v>298.10000000000002</v>
      </c>
      <c r="BA82" s="122">
        <v>295</v>
      </c>
      <c r="BB82" s="122">
        <v>421.09</v>
      </c>
      <c r="BC82" s="122">
        <v>522.70000000000005</v>
      </c>
      <c r="BD82" s="122">
        <v>525</v>
      </c>
      <c r="BE82" s="122">
        <v>448.93</v>
      </c>
      <c r="BF82" s="122">
        <v>602.08000000000004</v>
      </c>
      <c r="BG82" s="122">
        <v>602.08000000000004</v>
      </c>
      <c r="BH82" s="122">
        <v>1100</v>
      </c>
      <c r="BI82" s="122">
        <v>1100</v>
      </c>
      <c r="BJ82" s="118">
        <f>(ULB_Data[[#This Row],[Cert.- obtained SS2020]]-ULB_Data[[#This Row],[NA cert 2020]])/ULB_Data[[#This Row],[NA cert 2020]]</f>
        <v>1.1510927551196009</v>
      </c>
      <c r="BK82" s="118">
        <f>(ULB_Data[[#This Row],[Cert.- obtained SS2021]]-ULB_Data[[#This Row],[NA cert 2021]])/ULB_Data[[#This Row],[NA cert 2021]]</f>
        <v>2.6900369003690034</v>
      </c>
      <c r="BL82" s="118">
        <f>(ULB_Data[[#This Row],[Cert.- obtained SS2022]]-ULB_Data[[#This Row],[NA cert 2022]])/ULB_Data[[#This Row],[NA cert 2022]]</f>
        <v>2.7288135593220337</v>
      </c>
      <c r="BM82" s="118">
        <f>(ULB_Data[[#This Row],[Cert.- obtained SS2020]]-ULB_Data[[#This Row],[SA Cert 2020]])/ULB_Data[[#This Row],[SA Cert 2020]]</f>
        <v>0.187394618727588</v>
      </c>
      <c r="BN82" s="118">
        <f>(ULB_Data[[#This Row],[Cert.- obtained SS2021]]-ULB_Data[[#This Row],[SA cert 2021]])/ULB_Data[[#This Row],[SA cert 2021]]</f>
        <v>1.1044576238760282</v>
      </c>
      <c r="BO82" s="118">
        <f>(ULB_Data[[#This Row],[Cert.- obtained SS2022]]-ULB_Data[[#This Row],[SA cert 2022]])/ULB_Data[[#This Row],[SA cert 2022]]</f>
        <v>1.0952380952380953</v>
      </c>
      <c r="BP82" s="118">
        <f>(ULB_Data[[#This Row],[Cert.- obtained SS2020]]-ULB_Data[[#This Row],[SA cert cat 2020]])/ULB_Data[[#This Row],[SA cert cat 2020]]</f>
        <v>0.11375938342280532</v>
      </c>
      <c r="BQ82" s="118">
        <f>(ULB_Data[[#This Row],[Cert.- obtained SS2021]]-ULB_Data[[#This Row],[SA cert cat 2021]])/ULB_Data[[#This Row],[SA cert cat 2021]]</f>
        <v>0.82699973425458395</v>
      </c>
      <c r="BR82" s="118">
        <f>(ULB_Data[[#This Row],[Cert.- obtained SS2022]]-ULB_Data[[#This Row],[SA cert cat 2022]])/ULB_Data[[#This Row],[SA cert cat 2022]]</f>
        <v>0.82699973425458395</v>
      </c>
      <c r="BS82" s="118">
        <f>(ULB_Data[[#This Row],[Cert.- obtained SS2021]]-ULB_Data[[#This Row],[SA cert cat t.10 2021]])/ULB_Data[[#This Row],[SA cert cat t.10 2021]]</f>
        <v>0</v>
      </c>
      <c r="BT82" s="118">
        <f>(ULB_Data[[#This Row],[Cert.- obtained SS2022]]-ULB_Data[[#This Row],[SA cert cat t.10 2022]])/ULB_Data[[#This Row],[SA cert cat t.10 2022]]</f>
        <v>0</v>
      </c>
      <c r="BU82" s="122">
        <v>855.72</v>
      </c>
      <c r="BV82" s="122">
        <v>860.25</v>
      </c>
      <c r="BW82" s="122">
        <v>865</v>
      </c>
      <c r="BX82" s="122">
        <v>1100</v>
      </c>
      <c r="BY82" s="122">
        <v>1147.0899999999999</v>
      </c>
      <c r="BZ82" s="122">
        <v>1150</v>
      </c>
      <c r="CA82" s="122">
        <v>1163.58</v>
      </c>
      <c r="CB82" s="122">
        <v>1243.93</v>
      </c>
      <c r="CC82" s="122">
        <v>1243.93</v>
      </c>
      <c r="CD82" s="122">
        <v>1508.87</v>
      </c>
      <c r="CE82" s="122">
        <v>1508.87</v>
      </c>
      <c r="CF82" s="118">
        <f>(ULB_Data[[#This Row],[CP- obtained SS2020]]-ULB_Data[[#This Row],[NA CV 2020]])/ULB_Data[[#This Row],[NA CV 2020]]</f>
        <v>0.59411957182255859</v>
      </c>
      <c r="CG82" s="118">
        <f>(ULB_Data[[#This Row],[CV- obtained SS2021]]-ULB_Data[[#This Row],[NA CV 2021]])/ULB_Data[[#This Row],[NA CV 2021]]</f>
        <v>0.69852949723917479</v>
      </c>
      <c r="CH82" s="118">
        <f>(ULB_Data[[#This Row],[CV- obtained SS2022]]-ULB_Data[[#This Row],[NA CV 2022]])/ULB_Data[[#This Row],[NA CV 2022]]</f>
        <v>0.6892023121387284</v>
      </c>
      <c r="CI82" s="118">
        <f>(ULB_Data[[#This Row],[CP- obtained SS2020]]-ULB_Data[[#This Row],[SA CV 2020]])/ULB_Data[[#This Row],[SA CV 2020]]</f>
        <v>0.2401090909090908</v>
      </c>
      <c r="CJ82" s="118">
        <f>(ULB_Data[[#This Row],[CV- obtained SS2021]]-ULB_Data[[#This Row],[SA CV 2021]])/ULB_Data[[#This Row],[SA CV 2021]]</f>
        <v>0.27379717371784268</v>
      </c>
      <c r="CK82" s="118">
        <f>(ULB_Data[[#This Row],[CV- obtained SS2022]]-ULB_Data[[#This Row],[SA CV 2022]])/ULB_Data[[#This Row],[SA CV 2022]]</f>
        <v>0.27057391304347833</v>
      </c>
      <c r="CL82" s="118">
        <f>(ULB_Data[[#This Row],[CP- obtained SS2020]]-ULB_Data[[#This Row],[SA CV  cat 2020]])/ULB_Data[[#This Row],[SA CV  cat 2020]]</f>
        <v>0.17234741057769984</v>
      </c>
      <c r="CM82" s="118">
        <f>(ULB_Data[[#This Row],[CV- obtained SS2021]]-ULB_Data[[#This Row],[SA CV cat 2021]])/ULB_Data[[#This Row],[SA CV cat 2021]]</f>
        <v>0.17463201305539702</v>
      </c>
      <c r="CN82" s="118">
        <f>(ULB_Data[[#This Row],[CV- obtained SS2022]]-ULB_Data[[#This Row],[SA CV cat 2022]])/ULB_Data[[#This Row],[SA CV cat 2022]]</f>
        <v>0.17463201305539702</v>
      </c>
      <c r="CO82" s="118">
        <f>(ULB_Data[[#This Row],[CV- obtained SS2021]]-ULB_Data[[#This Row],[SA CV cat t.10 2021]])/ULB_Data[[#This Row],[SA CV cat t.10 2021]]</f>
        <v>-3.1619688906267478E-2</v>
      </c>
      <c r="CP82" s="118">
        <f>(ULB_Data[[#This Row],[CV- obtained SS2022]]-ULB_Data[[#This Row],[SA CV cat t.10 2022]])/ULB_Data[[#This Row],[SA CV cat t.10 2022]]</f>
        <v>-3.1619688906267478E-2</v>
      </c>
      <c r="CQ82" s="60">
        <v>12</v>
      </c>
      <c r="CR82" s="60">
        <v>12</v>
      </c>
      <c r="CS82" s="28">
        <v>3</v>
      </c>
      <c r="CT82" s="28">
        <v>3</v>
      </c>
      <c r="CU82" s="28">
        <v>3</v>
      </c>
      <c r="CV82" s="28">
        <v>3</v>
      </c>
      <c r="CW82" s="28" t="s">
        <v>414</v>
      </c>
      <c r="CX82" s="28" t="s">
        <v>401</v>
      </c>
      <c r="CY82" s="28" t="s">
        <v>401</v>
      </c>
      <c r="CZ82" s="28" t="s">
        <v>408</v>
      </c>
      <c r="DA82" s="28" t="s">
        <v>408</v>
      </c>
      <c r="DB82" s="28" t="s">
        <v>408</v>
      </c>
      <c r="DC82" s="22">
        <v>1018.82</v>
      </c>
      <c r="DD82" s="22">
        <v>1500</v>
      </c>
      <c r="DE82" s="66">
        <v>67.92</v>
      </c>
      <c r="DF82" s="22">
        <v>500</v>
      </c>
      <c r="DG82" s="22">
        <v>1500</v>
      </c>
      <c r="DH82" s="66">
        <v>33.33</v>
      </c>
      <c r="DI82" s="22">
        <v>1188.51</v>
      </c>
      <c r="DJ82" s="22">
        <v>1500</v>
      </c>
      <c r="DK82" s="66">
        <v>79.23</v>
      </c>
      <c r="DL82" s="22">
        <v>1364.12</v>
      </c>
      <c r="DM82" s="22">
        <v>1500</v>
      </c>
      <c r="DN82" s="66">
        <v>90.94</v>
      </c>
      <c r="DO82" s="22">
        <v>4071.45</v>
      </c>
      <c r="DP82" s="22">
        <v>6000</v>
      </c>
      <c r="DQ82" s="66">
        <v>67.86</v>
      </c>
      <c r="DR82" s="67">
        <v>1889.66</v>
      </c>
      <c r="DS82" s="67">
        <v>2400</v>
      </c>
      <c r="DT82" s="159">
        <f>ULB_Data[[#This Row],[SLP- obtained SS2021]]/ULB_Data[[#This Row],[SLP-max. marks SS2021]]</f>
        <v>0.78735833333333338</v>
      </c>
      <c r="DU82" s="159">
        <f>ULB_Data[[#This Row],[SLP- obtained SS2021]]/ULB_Data[[#This Row],[Total score (obtained) SS2021]]</f>
        <v>0.42456541618267235</v>
      </c>
      <c r="DV82" s="67">
        <v>1889.66</v>
      </c>
      <c r="DW82" s="66">
        <v>2400</v>
      </c>
      <c r="DX82" s="159">
        <f>ULB_Data[[#This Row],[SLP- obtained SS2022]]/ULB_Data[[#This Row],[SLP-max. marks SS2022]]</f>
        <v>0.78735833333333338</v>
      </c>
      <c r="DY82" s="159">
        <f>ULB_Data[[#This Row],[SLP- obtained SS2022]]/ULB_Data[[#This Row],[Total score (obtained) SS2022]]</f>
        <v>0.42456541618267235</v>
      </c>
      <c r="DZ82" s="67">
        <v>1461.16</v>
      </c>
      <c r="EA82" s="67">
        <v>1800</v>
      </c>
      <c r="EB82" s="159">
        <f>ULB_Data[[#This Row],[CV- obtained SS2021]]/ULB_Data[[#This Row],[CV-max. marks SS2021]]</f>
        <v>0.81175555555555556</v>
      </c>
      <c r="EC82" s="159">
        <f>ULB_Data[[#This Row],[CV- obtained SS2021]]/ULB_Data[[#This Row],[Total score (obtained) SS2021]]</f>
        <v>0.32829080549383144</v>
      </c>
      <c r="ED82" s="67">
        <v>1461.16</v>
      </c>
      <c r="EE82" s="66">
        <v>1800</v>
      </c>
      <c r="EF82" s="159">
        <f>ULB_Data[[#This Row],[CV- obtained SS2022]]/ULB_Data[[#This Row],[CV-max. marks SS2022]]</f>
        <v>0.81175555555555556</v>
      </c>
      <c r="EG82" s="159">
        <f>ULB_Data[[#This Row],[CV- obtained SS2022]]/ULB_Data[[#This Row],[Total score (obtained) SS2022]]</f>
        <v>0.32829080549383144</v>
      </c>
      <c r="EH82" s="67">
        <v>1100</v>
      </c>
      <c r="EI82" s="67">
        <v>1800</v>
      </c>
      <c r="EJ82" s="159">
        <f>ULB_Data[[#This Row],[Cert.- obtained SS2021]]/ULB_Data[[#This Row],[Cert.-max. marks SS2021]]</f>
        <v>0.61111111111111116</v>
      </c>
      <c r="EK82" s="159">
        <f>ULB_Data[[#This Row],[Cert.- obtained SS2021]]/ULB_Data[[#This Row],[Total score (obtained) SS2021]]</f>
        <v>0.24714602510554257</v>
      </c>
      <c r="EL82" s="67">
        <v>1100</v>
      </c>
      <c r="EM82" s="66">
        <v>1800</v>
      </c>
      <c r="EN82" s="159">
        <f>ULB_Data[[#This Row],[Cert.- obtained SS2022]]/ULB_Data[[#This Row],[Cert.-max. marks SS2022]]</f>
        <v>0.61111111111111116</v>
      </c>
      <c r="EO82" s="159">
        <f>ULB_Data[[#This Row],[Cert.- obtained SS2022]]/ULB_Data[[#This Row],[Total score (obtained) SS2022]]</f>
        <v>0.24714602510554257</v>
      </c>
      <c r="EP82" s="68">
        <v>4450.8100000000004</v>
      </c>
      <c r="EQ82" s="26">
        <v>6000</v>
      </c>
      <c r="ER82" s="66">
        <v>74.180000000000007</v>
      </c>
      <c r="ES82" s="68">
        <v>4450.8100000000004</v>
      </c>
      <c r="ET82" s="66">
        <v>6000</v>
      </c>
      <c r="EU82" s="128">
        <f>(ULB_Data[[#This Row],[Total score (obtained) SS2022]]/ULB_Data[[#This Row],[Total score (max) SS2022]])*100</f>
        <v>74.180166666666665</v>
      </c>
      <c r="EV82" s="26">
        <v>1518.82</v>
      </c>
      <c r="EW82" s="26">
        <v>3000</v>
      </c>
      <c r="EX82" s="66">
        <v>50.63</v>
      </c>
      <c r="EY82" s="26">
        <v>2989.66</v>
      </c>
      <c r="EZ82" s="26">
        <v>4200</v>
      </c>
      <c r="FA82" s="100">
        <v>71.180000000000007</v>
      </c>
      <c r="FB82" s="26">
        <v>2989.66</v>
      </c>
      <c r="FC82" s="138">
        <v>4200</v>
      </c>
      <c r="FD82" s="140">
        <f>(ULB_Data[[#This Row],[SLP + Cert. (obtained) SS2022]]/ULB_Data[[#This Row],[SLP + Cert. (max.) SS2022]])*100</f>
        <v>71.182380952380953</v>
      </c>
    </row>
    <row r="83" spans="1:160" ht="15.75" thickBot="1">
      <c r="A83" s="104">
        <v>82</v>
      </c>
      <c r="B83" s="65" t="s">
        <v>157</v>
      </c>
      <c r="C83" s="65" t="s">
        <v>30</v>
      </c>
      <c r="D83" s="65" t="s">
        <v>304</v>
      </c>
      <c r="E83" s="22">
        <v>24784</v>
      </c>
      <c r="F83" s="28" t="s">
        <v>411</v>
      </c>
      <c r="G83" s="28">
        <v>2214</v>
      </c>
      <c r="H83" s="28">
        <v>2072</v>
      </c>
      <c r="I83" s="28">
        <v>2072</v>
      </c>
      <c r="J83" s="28">
        <v>3325</v>
      </c>
      <c r="K83" s="28">
        <v>3178</v>
      </c>
      <c r="L83" s="28">
        <v>3178</v>
      </c>
      <c r="M83" s="28">
        <v>3070.1</v>
      </c>
      <c r="N83" s="28">
        <v>2928.3</v>
      </c>
      <c r="O83" s="28">
        <v>2928.3</v>
      </c>
      <c r="P83" s="28">
        <v>4349.2</v>
      </c>
      <c r="Q83" s="28">
        <v>4349.2</v>
      </c>
      <c r="R83" s="118">
        <f>(ULB_Data[[#This Row],[Total score (obtained) SS2020]]-ULB_Data[[#This Row],[NA 2020]])/ULB_Data[[#This Row],[NA 2020]]</f>
        <v>0.31806684733513996</v>
      </c>
      <c r="S83" s="118">
        <f>(ULB_Data[[#This Row],[Total score (obtained) SS2021]]-ULB_Data[[#This Row],[NA 2021]])/ULB_Data[[#This Row],[NA 2021]]</f>
        <v>0.31787644787644781</v>
      </c>
      <c r="T83" s="118">
        <f>(ULB_Data[[#This Row],[Total score (obtained) SS2022]]-ULB_Data[[#This Row],[NA 2022]])/ULB_Data[[#This Row],[NA 2022]]</f>
        <v>0.31787644787644781</v>
      </c>
      <c r="U83" s="118">
        <f>(ULB_Data[[#This Row],[Total score (obtained) SS2020]]-ULB_Data[[#This Row],[SA 2020]])/ULB_Data[[#This Row],[SA 2020]]</f>
        <v>-0.12234586466165419</v>
      </c>
      <c r="V83" s="118">
        <f>(ULB_Data[[#This Row],[Total score (obtained) SS2021]]-ULB_Data[[#This Row],[SA 2021]])/ULB_Data[[#This Row],[SA 2021]]</f>
        <v>-0.14076777847702962</v>
      </c>
      <c r="W83" s="118">
        <f>(ULB_Data[[#This Row],[Total score (obtained) SS2022]]-ULB_Data[[#This Row],[SA 2022]])/ULB_Data[[#This Row],[SA 2022]]</f>
        <v>-0.14076777847702962</v>
      </c>
      <c r="X83" s="118">
        <f>(ULB_Data[[#This Row],[Total score (obtained) SS2020]]-ULB_Data[[#This Row],[SA Cat 2020]])/ULB_Data[[#This Row],[SA Cat 2020]]</f>
        <v>-4.9477215725872152E-2</v>
      </c>
      <c r="Y83" s="118">
        <f>(ULB_Data[[#This Row],[Total score (obtained) SS2021]]-ULB_Data[[#This Row],[SA Cat 2021]])/ULB_Data[[#This Row],[SA Cat 2021]]</f>
        <v>-6.7499914626233753E-2</v>
      </c>
      <c r="Z83" s="118">
        <f>(ULB_Data[[#This Row],[Total score (obtained) SS2022]]-ULB_Data[[#This Row],[SA Cat 2022]])/ULB_Data[[#This Row],[SA Cat 2022]]</f>
        <v>-6.7499914626233753E-2</v>
      </c>
      <c r="AA83" s="118">
        <f>(ULB_Data[[#This Row],[Total score (obtained) SS2021]]-ULB_Data[[#This Row],[SA Cat t.10 2021]])/ULB_Data[[#This Row],[SA Cat t.10 2021]]</f>
        <v>-0.37215120022073023</v>
      </c>
      <c r="AB83" s="118">
        <f>(ULB_Data[[#This Row],[Total score (obtained) SS2022]]-ULB_Data[[#This Row],[SA Cat t.10 2022]])/ULB_Data[[#This Row],[SA Cat t.10 2022]]</f>
        <v>-0.37215120022073023</v>
      </c>
      <c r="AC83" s="122">
        <v>306.24</v>
      </c>
      <c r="AD83" s="122">
        <v>913.6</v>
      </c>
      <c r="AE83" s="122">
        <v>915</v>
      </c>
      <c r="AF83" s="122">
        <v>706.64</v>
      </c>
      <c r="AG83" s="122">
        <v>1509.3</v>
      </c>
      <c r="AH83" s="122">
        <v>1509.3</v>
      </c>
      <c r="AI83" s="122">
        <v>593.21</v>
      </c>
      <c r="AJ83" s="122">
        <v>1412.08</v>
      </c>
      <c r="AK83" s="122">
        <v>1412.08</v>
      </c>
      <c r="AL83" s="122">
        <v>1984.11</v>
      </c>
      <c r="AM83" s="122">
        <v>1984.11</v>
      </c>
      <c r="AN83" s="118">
        <f>(ULB_Data[[#This Row],[SLP- obtained SS2020]]-ULB_Data[[#This Row],[SLP NA 2020]])/ULB_Data[[#This Row],[SLP NA 2020]]</f>
        <v>0.48670977011494254</v>
      </c>
      <c r="AO83" s="118">
        <f>(ULB_Data[[#This Row],[SLP- obtained SS2021]]-ULB_Data[[#This Row],[SLP NA 2021]])/ULB_Data[[#This Row],[SLP NA 2021]]</f>
        <v>0.4756457968476358</v>
      </c>
      <c r="AP83" s="118">
        <f>(ULB_Data[[#This Row],[SLP- obtained SS2022]]-ULB_Data[[#This Row],[SLP NA 2022]])/ULB_Data[[#This Row],[SLP NA 2022]]</f>
        <v>0.47338797814207662</v>
      </c>
      <c r="AQ83" s="118">
        <f>(ULB_Data[[#This Row],[SLP- obtained SS2020]]-ULB_Data[[#This Row],[SLP SA 2020]])/ULB_Data[[#This Row],[SLP SA 2020]]</f>
        <v>-0.35569738480697383</v>
      </c>
      <c r="AR83" s="118">
        <f>(ULB_Data[[#This Row],[SLP- obtained SS2021]]-ULB_Data[[#This Row],[SLP SA 2021]])/ULB_Data[[#This Row],[SLP SA 2021]]</f>
        <v>-0.10677135095739738</v>
      </c>
      <c r="AS83" s="118">
        <f>(ULB_Data[[#This Row],[SLP- obtained SS2022]]-ULB_Data[[#This Row],[SLP SA 2022]])/ULB_Data[[#This Row],[SLP SA 2022]]</f>
        <v>-0.10677135095739738</v>
      </c>
      <c r="AT83" s="118">
        <f>(ULB_Data[[#This Row],[SLP- obtained SS2020]]-ULB_Data[[#This Row],[SLP SA cat 2020]])/ULB_Data[[#This Row],[SLP SA cat 2020]]</f>
        <v>-0.23249776638964281</v>
      </c>
      <c r="AU83" s="118">
        <f>(ULB_Data[[#This Row],[SLP- obtained SS2021]]-ULB_Data[[#This Row],[SLP SA cat 2021]])/ULB_Data[[#This Row],[SLP SA cat 2021]]</f>
        <v>-4.5273638887315053E-2</v>
      </c>
      <c r="AV83" s="118">
        <f>(ULB_Data[[#This Row],[SLP- obtained SS2022]]-ULB_Data[[#This Row],[SLP SA cat 2022]])/ULB_Data[[#This Row],[SLP SA cat 2022]]</f>
        <v>-4.5273638887315053E-2</v>
      </c>
      <c r="AW83" s="118">
        <f>(ULB_Data[[#This Row],[SLP- obtained SS2021]]-ULB_Data[[#This Row],[SLP SA cat t.10 2021]])/ULB_Data[[#This Row],[SLP SA cat t.10 2021]]</f>
        <v>-0.32052658370755643</v>
      </c>
      <c r="AX83" s="118">
        <f>(ULB_Data[[#This Row],[SLP- obtained SS2022]]-ULB_Data[[#This Row],[SLP SA cat t.10 2022]])/ULB_Data[[#This Row],[SLP SA cat t.10 2022]]</f>
        <v>-0.32052658370755643</v>
      </c>
      <c r="AY83" s="122">
        <v>232.44</v>
      </c>
      <c r="AZ83" s="122">
        <v>298.10000000000002</v>
      </c>
      <c r="BA83" s="122">
        <v>295</v>
      </c>
      <c r="BB83" s="122">
        <v>421.09</v>
      </c>
      <c r="BC83" s="122">
        <v>522.70000000000005</v>
      </c>
      <c r="BD83" s="122">
        <v>525</v>
      </c>
      <c r="BE83" s="122">
        <v>365.77</v>
      </c>
      <c r="BF83" s="122">
        <v>453.88</v>
      </c>
      <c r="BG83" s="122">
        <v>453.88</v>
      </c>
      <c r="BH83" s="122">
        <v>1100</v>
      </c>
      <c r="BI83" s="122">
        <v>1100</v>
      </c>
      <c r="BJ83" s="118">
        <f>(ULB_Data[[#This Row],[Cert.- obtained SS2020]]-ULB_Data[[#This Row],[NA cert 2020]])/ULB_Data[[#This Row],[NA cert 2020]]</f>
        <v>0.29065565307176044</v>
      </c>
      <c r="BK83" s="118">
        <f>(ULB_Data[[#This Row],[Cert.- obtained SS2021]]-ULB_Data[[#This Row],[NA cert 2021]])/ULB_Data[[#This Row],[NA cert 2021]]</f>
        <v>6.3737001006372931E-3</v>
      </c>
      <c r="BL83" s="118">
        <f>(ULB_Data[[#This Row],[Cert.- obtained SS2022]]-ULB_Data[[#This Row],[NA cert 2022]])/ULB_Data[[#This Row],[NA cert 2022]]</f>
        <v>1.6949152542372881E-2</v>
      </c>
      <c r="BM83" s="118">
        <f>(ULB_Data[[#This Row],[Cert.- obtained SS2020]]-ULB_Data[[#This Row],[SA Cert 2020]])/ULB_Data[[#This Row],[SA Cert 2020]]</f>
        <v>-0.2875632287634472</v>
      </c>
      <c r="BN83" s="118">
        <f>(ULB_Data[[#This Row],[Cert.- obtained SS2021]]-ULB_Data[[#This Row],[SA cert 2021]])/ULB_Data[[#This Row],[SA cert 2021]]</f>
        <v>-0.42605701167017412</v>
      </c>
      <c r="BO83" s="118">
        <f>(ULB_Data[[#This Row],[Cert.- obtained SS2022]]-ULB_Data[[#This Row],[SA cert 2022]])/ULB_Data[[#This Row],[SA cert 2022]]</f>
        <v>-0.42857142857142855</v>
      </c>
      <c r="BP83" s="118">
        <f>(ULB_Data[[#This Row],[Cert.- obtained SS2020]]-ULB_Data[[#This Row],[SA cert cat 2020]])/ULB_Data[[#This Row],[SA cert cat 2020]]</f>
        <v>-0.17981245044700217</v>
      </c>
      <c r="BQ83" s="118">
        <f>(ULB_Data[[#This Row],[Cert.- obtained SS2021]]-ULB_Data[[#This Row],[SA cert cat 2021]])/ULB_Data[[#This Row],[SA cert cat 2021]]</f>
        <v>-0.33903234335066534</v>
      </c>
      <c r="BR83" s="118">
        <f>(ULB_Data[[#This Row],[Cert.- obtained SS2022]]-ULB_Data[[#This Row],[SA cert cat 2022]])/ULB_Data[[#This Row],[SA cert cat 2022]]</f>
        <v>-0.33903234335066534</v>
      </c>
      <c r="BS83" s="118">
        <f>(ULB_Data[[#This Row],[Cert.- obtained SS2021]]-ULB_Data[[#This Row],[SA cert cat t.10 2021]])/ULB_Data[[#This Row],[SA cert cat t.10 2021]]</f>
        <v>-0.72727272727272729</v>
      </c>
      <c r="BT83" s="118">
        <f>(ULB_Data[[#This Row],[Cert.- obtained SS2022]]-ULB_Data[[#This Row],[SA cert cat t.10 2022]])/ULB_Data[[#This Row],[SA cert cat t.10 2022]]</f>
        <v>-0.72727272727272729</v>
      </c>
      <c r="BU83" s="122">
        <v>855.72</v>
      </c>
      <c r="BV83" s="122">
        <v>860.25</v>
      </c>
      <c r="BW83" s="122">
        <v>865</v>
      </c>
      <c r="BX83" s="122">
        <v>1100</v>
      </c>
      <c r="BY83" s="122">
        <v>1147.0899999999999</v>
      </c>
      <c r="BZ83" s="122">
        <v>1150</v>
      </c>
      <c r="CA83" s="122">
        <v>1056.55</v>
      </c>
      <c r="CB83" s="122">
        <v>1062.31</v>
      </c>
      <c r="CC83" s="122">
        <v>1062.31</v>
      </c>
      <c r="CD83" s="122">
        <v>1484.95</v>
      </c>
      <c r="CE83" s="122">
        <v>1484.95</v>
      </c>
      <c r="CF83" s="118">
        <f>(ULB_Data[[#This Row],[CP- obtained SS2020]]-ULB_Data[[#This Row],[NA CV 2020]])/ULB_Data[[#This Row],[NA CV 2020]]</f>
        <v>0.33209461038657512</v>
      </c>
      <c r="CG83" s="118">
        <f>(ULB_Data[[#This Row],[CV- obtained SS2021]]-ULB_Data[[#This Row],[NA CV 2021]])/ULB_Data[[#This Row],[NA CV 2021]]</f>
        <v>0.2583435047951177</v>
      </c>
      <c r="CH83" s="118">
        <f>(ULB_Data[[#This Row],[CV- obtained SS2022]]-ULB_Data[[#This Row],[NA CV 2022]])/ULB_Data[[#This Row],[NA CV 2022]]</f>
        <v>0.25143352601156072</v>
      </c>
      <c r="CI83" s="118">
        <f>(ULB_Data[[#This Row],[CP- obtained SS2020]]-ULB_Data[[#This Row],[SA CV 2020]])/ULB_Data[[#This Row],[SA CV 2020]]</f>
        <v>3.6272727272727352E-2</v>
      </c>
      <c r="CJ83" s="118">
        <f>(ULB_Data[[#This Row],[CV- obtained SS2021]]-ULB_Data[[#This Row],[SA CV 2021]])/ULB_Data[[#This Row],[SA CV 2021]]</f>
        <v>-5.6316418066585806E-2</v>
      </c>
      <c r="CK83" s="118">
        <f>(ULB_Data[[#This Row],[CV- obtained SS2022]]-ULB_Data[[#This Row],[SA CV 2022]])/ULB_Data[[#This Row],[SA CV 2022]]</f>
        <v>-5.8704347826086946E-2</v>
      </c>
      <c r="CL83" s="118">
        <f>(ULB_Data[[#This Row],[CP- obtained SS2020]]-ULB_Data[[#This Row],[SA CV  cat 2020]])/ULB_Data[[#This Row],[SA CV  cat 2020]]</f>
        <v>7.8888836306847898E-2</v>
      </c>
      <c r="CM83" s="118">
        <f>(ULB_Data[[#This Row],[CV- obtained SS2021]]-ULB_Data[[#This Row],[SA CV cat 2021]])/ULB_Data[[#This Row],[SA CV cat 2021]]</f>
        <v>1.8996338168707876E-2</v>
      </c>
      <c r="CN83" s="118">
        <f>(ULB_Data[[#This Row],[CV- obtained SS2022]]-ULB_Data[[#This Row],[SA CV cat 2022]])/ULB_Data[[#This Row],[SA CV cat 2022]]</f>
        <v>1.8996338168707876E-2</v>
      </c>
      <c r="CO83" s="118">
        <f>(ULB_Data[[#This Row],[CV- obtained SS2021]]-ULB_Data[[#This Row],[SA CV cat t.10 2021]])/ULB_Data[[#This Row],[SA CV cat t.10 2021]]</f>
        <v>-0.27102596047004951</v>
      </c>
      <c r="CP83" s="118">
        <f>(ULB_Data[[#This Row],[CV- obtained SS2022]]-ULB_Data[[#This Row],[SA CV cat t.10 2022]])/ULB_Data[[#This Row],[SA CV cat t.10 2022]]</f>
        <v>-0.27102596047004951</v>
      </c>
      <c r="CQ83" s="60">
        <v>188</v>
      </c>
      <c r="CR83" s="60">
        <v>109</v>
      </c>
      <c r="CS83" s="27">
        <v>247</v>
      </c>
      <c r="CT83" s="27">
        <v>114</v>
      </c>
      <c r="CU83" s="27">
        <v>247</v>
      </c>
      <c r="CV83" s="27">
        <v>114</v>
      </c>
      <c r="CW83" s="28" t="s">
        <v>414</v>
      </c>
      <c r="CX83" s="27" t="s">
        <v>414</v>
      </c>
      <c r="CY83" s="27" t="s">
        <v>414</v>
      </c>
      <c r="CZ83" s="28" t="s">
        <v>405</v>
      </c>
      <c r="DA83" s="27" t="s">
        <v>405</v>
      </c>
      <c r="DB83" s="27" t="s">
        <v>405</v>
      </c>
      <c r="DC83" s="22">
        <v>455.29</v>
      </c>
      <c r="DD83" s="22">
        <v>1500</v>
      </c>
      <c r="DE83" s="66">
        <v>30.35</v>
      </c>
      <c r="DF83" s="22">
        <v>300</v>
      </c>
      <c r="DG83" s="22">
        <v>1500</v>
      </c>
      <c r="DH83" s="66">
        <v>20</v>
      </c>
      <c r="DI83" s="22">
        <v>1023</v>
      </c>
      <c r="DJ83" s="22">
        <v>1500</v>
      </c>
      <c r="DK83" s="66">
        <v>68.2</v>
      </c>
      <c r="DL83" s="22">
        <v>1139.9000000000001</v>
      </c>
      <c r="DM83" s="22">
        <v>1500</v>
      </c>
      <c r="DN83" s="66">
        <v>75.989999999999995</v>
      </c>
      <c r="DO83" s="22">
        <v>2918.2</v>
      </c>
      <c r="DP83" s="22">
        <v>6000</v>
      </c>
      <c r="DQ83" s="66">
        <v>48.64</v>
      </c>
      <c r="DR83" s="67">
        <v>1348.15</v>
      </c>
      <c r="DS83" s="67">
        <v>2400</v>
      </c>
      <c r="DT83" s="159">
        <f>ULB_Data[[#This Row],[SLP- obtained SS2021]]/ULB_Data[[#This Row],[SLP-max. marks SS2021]]</f>
        <v>0.56172916666666672</v>
      </c>
      <c r="DU83" s="159">
        <f>ULB_Data[[#This Row],[SLP- obtained SS2021]]/ULB_Data[[#This Row],[Total score (obtained) SS2021]]</f>
        <v>0.49371209679782035</v>
      </c>
      <c r="DV83" s="67">
        <v>1348.15</v>
      </c>
      <c r="DW83" s="66">
        <v>2400</v>
      </c>
      <c r="DX83" s="159">
        <f>ULB_Data[[#This Row],[SLP- obtained SS2022]]/ULB_Data[[#This Row],[SLP-max. marks SS2022]]</f>
        <v>0.56172916666666672</v>
      </c>
      <c r="DY83" s="159">
        <f>ULB_Data[[#This Row],[SLP- obtained SS2022]]/ULB_Data[[#This Row],[Total score (obtained) SS2022]]</f>
        <v>0.49371209679782035</v>
      </c>
      <c r="DZ83" s="67">
        <v>1082.49</v>
      </c>
      <c r="EA83" s="67">
        <v>1800</v>
      </c>
      <c r="EB83" s="159">
        <f>ULB_Data[[#This Row],[CV- obtained SS2021]]/ULB_Data[[#This Row],[CV-max. marks SS2021]]</f>
        <v>0.60138333333333338</v>
      </c>
      <c r="EC83" s="159">
        <f>ULB_Data[[#This Row],[CV- obtained SS2021]]/ULB_Data[[#This Row],[Total score (obtained) SS2021]]</f>
        <v>0.39642354905809629</v>
      </c>
      <c r="ED83" s="67">
        <v>1082.49</v>
      </c>
      <c r="EE83" s="66">
        <v>1800</v>
      </c>
      <c r="EF83" s="159">
        <f>ULB_Data[[#This Row],[CV- obtained SS2022]]/ULB_Data[[#This Row],[CV-max. marks SS2022]]</f>
        <v>0.60138333333333338</v>
      </c>
      <c r="EG83" s="159">
        <f>ULB_Data[[#This Row],[CV- obtained SS2022]]/ULB_Data[[#This Row],[Total score (obtained) SS2022]]</f>
        <v>0.39642354905809629</v>
      </c>
      <c r="EH83" s="67">
        <v>300</v>
      </c>
      <c r="EI83" s="67">
        <v>1800</v>
      </c>
      <c r="EJ83" s="159">
        <f>ULB_Data[[#This Row],[Cert.- obtained SS2021]]/ULB_Data[[#This Row],[Cert.-max. marks SS2021]]</f>
        <v>0.16666666666666666</v>
      </c>
      <c r="EK83" s="159">
        <f>ULB_Data[[#This Row],[Cert.- obtained SS2021]]/ULB_Data[[#This Row],[Total score (obtained) SS2021]]</f>
        <v>0.10986435414408344</v>
      </c>
      <c r="EL83" s="67">
        <v>300</v>
      </c>
      <c r="EM83" s="66">
        <v>1800</v>
      </c>
      <c r="EN83" s="159">
        <f>ULB_Data[[#This Row],[Cert.- obtained SS2022]]/ULB_Data[[#This Row],[Cert.-max. marks SS2022]]</f>
        <v>0.16666666666666666</v>
      </c>
      <c r="EO83" s="159">
        <f>ULB_Data[[#This Row],[Cert.- obtained SS2022]]/ULB_Data[[#This Row],[Total score (obtained) SS2022]]</f>
        <v>0.10986435414408344</v>
      </c>
      <c r="EP83" s="68">
        <v>2730.64</v>
      </c>
      <c r="EQ83" s="26">
        <v>6000</v>
      </c>
      <c r="ER83" s="66">
        <v>45.51</v>
      </c>
      <c r="ES83" s="68">
        <v>2730.64</v>
      </c>
      <c r="ET83" s="66">
        <v>6000</v>
      </c>
      <c r="EU83" s="128">
        <f>(ULB_Data[[#This Row],[Total score (obtained) SS2022]]/ULB_Data[[#This Row],[Total score (max) SS2022]])*100</f>
        <v>45.510666666666665</v>
      </c>
      <c r="EV83" s="26">
        <v>755.29</v>
      </c>
      <c r="EW83" s="26">
        <v>3000</v>
      </c>
      <c r="EX83" s="66">
        <v>25.18</v>
      </c>
      <c r="EY83" s="26">
        <v>1648.15</v>
      </c>
      <c r="EZ83" s="26">
        <v>4200</v>
      </c>
      <c r="FA83" s="100">
        <v>39.24</v>
      </c>
      <c r="FB83" s="26">
        <v>1648.15</v>
      </c>
      <c r="FC83" s="138">
        <v>4200</v>
      </c>
      <c r="FD83" s="140">
        <f>(ULB_Data[[#This Row],[SLP + Cert. (obtained) SS2022]]/ULB_Data[[#This Row],[SLP + Cert. (max.) SS2022]])*100</f>
        <v>39.241666666666667</v>
      </c>
    </row>
    <row r="84" spans="1:160" ht="15.75" thickBot="1">
      <c r="A84" s="104">
        <v>83</v>
      </c>
      <c r="B84" s="65" t="s">
        <v>317</v>
      </c>
      <c r="C84" s="65" t="s">
        <v>30</v>
      </c>
      <c r="D84" s="65" t="s">
        <v>304</v>
      </c>
      <c r="E84" s="79">
        <v>8455</v>
      </c>
      <c r="F84" s="28" t="s">
        <v>411</v>
      </c>
      <c r="G84" s="28">
        <v>2214</v>
      </c>
      <c r="H84" s="28">
        <v>2072</v>
      </c>
      <c r="I84" s="28">
        <v>2072</v>
      </c>
      <c r="J84" s="28">
        <v>3325</v>
      </c>
      <c r="K84" s="28">
        <v>3178</v>
      </c>
      <c r="L84" s="28">
        <v>3178</v>
      </c>
      <c r="M84" s="28">
        <v>3070.1</v>
      </c>
      <c r="N84" s="28">
        <v>2928.3</v>
      </c>
      <c r="O84" s="28">
        <v>2928.3</v>
      </c>
      <c r="P84" s="28">
        <v>4349.2</v>
      </c>
      <c r="Q84" s="28">
        <v>4349.2</v>
      </c>
      <c r="R84" s="118">
        <f>(ULB_Data[[#This Row],[Total score (obtained) SS2020]]-ULB_Data[[#This Row],[NA 2020]])/ULB_Data[[#This Row],[NA 2020]]</f>
        <v>0.38904697380307135</v>
      </c>
      <c r="S84" s="118">
        <f>(ULB_Data[[#This Row],[Total score (obtained) SS2021]]-ULB_Data[[#This Row],[NA 2021]])/ULB_Data[[#This Row],[NA 2021]]</f>
        <v>0.51771235521235515</v>
      </c>
      <c r="T84" s="118">
        <f>(ULB_Data[[#This Row],[Total score (obtained) SS2022]]-ULB_Data[[#This Row],[NA 2022]])/ULB_Data[[#This Row],[NA 2022]]</f>
        <v>0.51771235521235515</v>
      </c>
      <c r="U84" s="118">
        <f>(ULB_Data[[#This Row],[Total score (obtained) SS2020]]-ULB_Data[[#This Row],[SA 2020]])/ULB_Data[[#This Row],[SA 2020]]</f>
        <v>-7.508270676691732E-2</v>
      </c>
      <c r="V84" s="118">
        <f>(ULB_Data[[#This Row],[Total score (obtained) SS2021]]-ULB_Data[[#This Row],[SA 2021]])/ULB_Data[[#This Row],[SA 2021]]</f>
        <v>-1.0478288231592253E-2</v>
      </c>
      <c r="W84" s="118">
        <f>(ULB_Data[[#This Row],[Total score (obtained) SS2022]]-ULB_Data[[#This Row],[SA 2022]])/ULB_Data[[#This Row],[SA 2022]]</f>
        <v>-1.0478288231592253E-2</v>
      </c>
      <c r="X84" s="118">
        <f>(ULB_Data[[#This Row],[Total score (obtained) SS2020]]-ULB_Data[[#This Row],[SA Cat 2020]])/ULB_Data[[#This Row],[SA Cat 2020]]</f>
        <v>1.7100420181753039E-3</v>
      </c>
      <c r="Y84" s="118">
        <f>(ULB_Data[[#This Row],[Total score (obtained) SS2021]]-ULB_Data[[#This Row],[SA Cat 2021]])/ULB_Data[[#This Row],[SA Cat 2021]]</f>
        <v>7.3899532151760275E-2</v>
      </c>
      <c r="Z84" s="118">
        <f>(ULB_Data[[#This Row],[Total score (obtained) SS2022]]-ULB_Data[[#This Row],[SA Cat 2022]])/ULB_Data[[#This Row],[SA Cat 2022]]</f>
        <v>7.3899532151760275E-2</v>
      </c>
      <c r="AA84" s="118">
        <f>(ULB_Data[[#This Row],[Total score (obtained) SS2021]]-ULB_Data[[#This Row],[SA Cat t.10 2021]])/ULB_Data[[#This Row],[SA Cat t.10 2021]]</f>
        <v>-0.27694748459486801</v>
      </c>
      <c r="AB84" s="118">
        <f>(ULB_Data[[#This Row],[Total score (obtained) SS2022]]-ULB_Data[[#This Row],[SA Cat t.10 2022]])/ULB_Data[[#This Row],[SA Cat t.10 2022]]</f>
        <v>-0.27694748459486801</v>
      </c>
      <c r="AC84" s="122">
        <v>306.24</v>
      </c>
      <c r="AD84" s="122">
        <v>913.6</v>
      </c>
      <c r="AE84" s="122">
        <v>915</v>
      </c>
      <c r="AF84" s="122">
        <v>706.64</v>
      </c>
      <c r="AG84" s="122">
        <v>1509.3</v>
      </c>
      <c r="AH84" s="122">
        <v>1509.3</v>
      </c>
      <c r="AI84" s="122">
        <v>593.21</v>
      </c>
      <c r="AJ84" s="122">
        <v>1412.08</v>
      </c>
      <c r="AK84" s="122">
        <v>1412.08</v>
      </c>
      <c r="AL84" s="122">
        <v>1984.11</v>
      </c>
      <c r="AM84" s="122">
        <v>1984.11</v>
      </c>
      <c r="AN84" s="118">
        <f>(ULB_Data[[#This Row],[SLP- obtained SS2020]]-ULB_Data[[#This Row],[SLP NA 2020]])/ULB_Data[[#This Row],[SLP NA 2020]]</f>
        <v>0.44585945663531856</v>
      </c>
      <c r="AO84" s="118">
        <f>(ULB_Data[[#This Row],[SLP- obtained SS2021]]-ULB_Data[[#This Row],[SLP NA 2021]])/ULB_Data[[#This Row],[SLP NA 2021]]</f>
        <v>0.63185201401050772</v>
      </c>
      <c r="AP84" s="118">
        <f>(ULB_Data[[#This Row],[SLP- obtained SS2022]]-ULB_Data[[#This Row],[SLP NA 2022]])/ULB_Data[[#This Row],[SLP NA 2022]]</f>
        <v>0.62935519125683048</v>
      </c>
      <c r="AQ84" s="118">
        <f>(ULB_Data[[#This Row],[SLP- obtained SS2020]]-ULB_Data[[#This Row],[SLP SA 2020]])/ULB_Data[[#This Row],[SLP SA 2020]]</f>
        <v>-0.37340088305219066</v>
      </c>
      <c r="AR84" s="118">
        <f>(ULB_Data[[#This Row],[SLP- obtained SS2021]]-ULB_Data[[#This Row],[SLP SA 2021]])/ULB_Data[[#This Row],[SLP SA 2021]]</f>
        <v>-1.2217584310607602E-2</v>
      </c>
      <c r="AS84" s="118">
        <f>(ULB_Data[[#This Row],[SLP- obtained SS2022]]-ULB_Data[[#This Row],[SLP SA 2022]])/ULB_Data[[#This Row],[SLP SA 2022]]</f>
        <v>-1.2217584310607602E-2</v>
      </c>
      <c r="AT84" s="118">
        <f>(ULB_Data[[#This Row],[SLP- obtained SS2020]]-ULB_Data[[#This Row],[SLP SA cat 2020]])/ULB_Data[[#This Row],[SLP SA cat 2020]]</f>
        <v>-0.25358641964902828</v>
      </c>
      <c r="AU84" s="118">
        <f>(ULB_Data[[#This Row],[SLP- obtained SS2021]]-ULB_Data[[#This Row],[SLP SA cat 2021]])/ULB_Data[[#This Row],[SLP SA cat 2021]]</f>
        <v>5.5790040224349878E-2</v>
      </c>
      <c r="AV84" s="118">
        <f>(ULB_Data[[#This Row],[SLP- obtained SS2022]]-ULB_Data[[#This Row],[SLP SA cat 2022]])/ULB_Data[[#This Row],[SLP SA cat 2022]]</f>
        <v>5.5790040224349878E-2</v>
      </c>
      <c r="AW84" s="118">
        <f>(ULB_Data[[#This Row],[SLP- obtained SS2021]]-ULB_Data[[#This Row],[SLP SA cat t.10 2021]])/ULB_Data[[#This Row],[SLP SA cat t.10 2021]]</f>
        <v>-0.24860012801709583</v>
      </c>
      <c r="AX84" s="118">
        <f>(ULB_Data[[#This Row],[SLP- obtained SS2022]]-ULB_Data[[#This Row],[SLP SA cat t.10 2022]])/ULB_Data[[#This Row],[SLP SA cat t.10 2022]]</f>
        <v>-0.24860012801709583</v>
      </c>
      <c r="AY84" s="122">
        <v>232.44</v>
      </c>
      <c r="AZ84" s="122">
        <v>298.10000000000002</v>
      </c>
      <c r="BA84" s="122">
        <v>295</v>
      </c>
      <c r="BB84" s="122">
        <v>421.09</v>
      </c>
      <c r="BC84" s="122">
        <v>522.70000000000005</v>
      </c>
      <c r="BD84" s="122">
        <v>525</v>
      </c>
      <c r="BE84" s="122">
        <v>365.77</v>
      </c>
      <c r="BF84" s="122">
        <v>453.88</v>
      </c>
      <c r="BG84" s="122">
        <v>453.88</v>
      </c>
      <c r="BH84" s="122">
        <v>1100</v>
      </c>
      <c r="BI84" s="122">
        <v>1100</v>
      </c>
      <c r="BJ84" s="118">
        <f>(ULB_Data[[#This Row],[Cert.- obtained SS2020]]-ULB_Data[[#This Row],[NA cert 2020]])/ULB_Data[[#This Row],[NA cert 2020]]</f>
        <v>1.1510927551196009</v>
      </c>
      <c r="BK84" s="118">
        <f>(ULB_Data[[#This Row],[Cert.- obtained SS2021]]-ULB_Data[[#This Row],[NA cert 2021]])/ULB_Data[[#This Row],[NA cert 2021]]</f>
        <v>0.67728950016772882</v>
      </c>
      <c r="BL84" s="118">
        <f>(ULB_Data[[#This Row],[Cert.- obtained SS2022]]-ULB_Data[[#This Row],[NA cert 2022]])/ULB_Data[[#This Row],[NA cert 2022]]</f>
        <v>0.69491525423728817</v>
      </c>
      <c r="BM84" s="118">
        <f>(ULB_Data[[#This Row],[Cert.- obtained SS2020]]-ULB_Data[[#This Row],[SA Cert 2020]])/ULB_Data[[#This Row],[SA Cert 2020]]</f>
        <v>0.187394618727588</v>
      </c>
      <c r="BN84" s="118">
        <f>(ULB_Data[[#This Row],[Cert.- obtained SS2021]]-ULB_Data[[#This Row],[SA cert 2021]])/ULB_Data[[#This Row],[SA cert 2021]]</f>
        <v>-4.3428352783623579E-2</v>
      </c>
      <c r="BO84" s="118">
        <f>(ULB_Data[[#This Row],[Cert.- obtained SS2022]]-ULB_Data[[#This Row],[SA cert 2022]])/ULB_Data[[#This Row],[SA cert 2022]]</f>
        <v>-4.7619047619047616E-2</v>
      </c>
      <c r="BP84" s="118">
        <f>(ULB_Data[[#This Row],[Cert.- obtained SS2020]]-ULB_Data[[#This Row],[SA cert cat 2020]])/ULB_Data[[#This Row],[SA cert cat 2020]]</f>
        <v>0.36697924925499636</v>
      </c>
      <c r="BQ84" s="118">
        <f>(ULB_Data[[#This Row],[Cert.- obtained SS2021]]-ULB_Data[[#This Row],[SA cert cat 2021]])/ULB_Data[[#This Row],[SA cert cat 2021]]</f>
        <v>0.10161276108222439</v>
      </c>
      <c r="BR84" s="118">
        <f>(ULB_Data[[#This Row],[Cert.- obtained SS2022]]-ULB_Data[[#This Row],[SA cert cat 2022]])/ULB_Data[[#This Row],[SA cert cat 2022]]</f>
        <v>0.10161276108222439</v>
      </c>
      <c r="BS84" s="118">
        <f>(ULB_Data[[#This Row],[Cert.- obtained SS2021]]-ULB_Data[[#This Row],[SA cert cat t.10 2021]])/ULB_Data[[#This Row],[SA cert cat t.10 2021]]</f>
        <v>-0.54545454545454541</v>
      </c>
      <c r="BT84" s="118">
        <f>(ULB_Data[[#This Row],[Cert.- obtained SS2022]]-ULB_Data[[#This Row],[SA cert cat t.10 2022]])/ULB_Data[[#This Row],[SA cert cat t.10 2022]]</f>
        <v>-0.54545454545454541</v>
      </c>
      <c r="BU84" s="122">
        <v>855.72</v>
      </c>
      <c r="BV84" s="122">
        <v>860.25</v>
      </c>
      <c r="BW84" s="122">
        <v>865</v>
      </c>
      <c r="BX84" s="122">
        <v>1100</v>
      </c>
      <c r="BY84" s="122">
        <v>1147.0899999999999</v>
      </c>
      <c r="BZ84" s="122">
        <v>1150</v>
      </c>
      <c r="CA84" s="122">
        <v>1056.55</v>
      </c>
      <c r="CB84" s="122">
        <v>1062.31</v>
      </c>
      <c r="CC84" s="122">
        <v>1062.31</v>
      </c>
      <c r="CD84" s="122">
        <v>1484.95</v>
      </c>
      <c r="CE84" s="122">
        <v>1484.95</v>
      </c>
      <c r="CF84" s="118">
        <f>(ULB_Data[[#This Row],[CP- obtained SS2020]]-ULB_Data[[#This Row],[NA CV 2020]])/ULB_Data[[#This Row],[NA CV 2020]]</f>
        <v>0.39364511756181919</v>
      </c>
      <c r="CG84" s="118">
        <f>(ULB_Data[[#This Row],[CV- obtained SS2021]]-ULB_Data[[#This Row],[NA CV 2021]])/ULB_Data[[#This Row],[NA CV 2021]]</f>
        <v>0.34127288578901471</v>
      </c>
      <c r="CH84" s="118">
        <f>(ULB_Data[[#This Row],[CV- obtained SS2022]]-ULB_Data[[#This Row],[NA CV 2022]])/ULB_Data[[#This Row],[NA CV 2022]]</f>
        <v>0.33390751445086697</v>
      </c>
      <c r="CI84" s="118">
        <f>(ULB_Data[[#This Row],[CP- obtained SS2020]]-ULB_Data[[#This Row],[SA CV 2020]])/ULB_Data[[#This Row],[SA CV 2020]]</f>
        <v>8.4154545454545399E-2</v>
      </c>
      <c r="CJ84" s="118">
        <f>(ULB_Data[[#This Row],[CV- obtained SS2021]]-ULB_Data[[#This Row],[SA CV 2021]])/ULB_Data[[#This Row],[SA CV 2021]]</f>
        <v>5.8757377363589693E-3</v>
      </c>
      <c r="CK84" s="118">
        <f>(ULB_Data[[#This Row],[CV- obtained SS2022]]-ULB_Data[[#This Row],[SA CV 2022]])/ULB_Data[[#This Row],[SA CV 2022]]</f>
        <v>3.3304347826086326E-3</v>
      </c>
      <c r="CL84" s="118">
        <f>(ULB_Data[[#This Row],[CP- obtained SS2020]]-ULB_Data[[#This Row],[SA CV  cat 2020]])/ULB_Data[[#This Row],[SA CV  cat 2020]]</f>
        <v>0.12873976622024513</v>
      </c>
      <c r="CM84" s="118">
        <f>(ULB_Data[[#This Row],[CV- obtained SS2021]]-ULB_Data[[#This Row],[SA CV cat 2021]])/ULB_Data[[#This Row],[SA CV cat 2021]]</f>
        <v>8.6151876570869132E-2</v>
      </c>
      <c r="CN84" s="118">
        <f>(ULB_Data[[#This Row],[CV- obtained SS2022]]-ULB_Data[[#This Row],[SA CV cat 2022]])/ULB_Data[[#This Row],[SA CV cat 2022]]</f>
        <v>8.6151876570869132E-2</v>
      </c>
      <c r="CO84" s="118">
        <f>(ULB_Data[[#This Row],[CV- obtained SS2021]]-ULB_Data[[#This Row],[SA CV cat t.10 2021]])/ULB_Data[[#This Row],[SA CV cat t.10 2021]]</f>
        <v>-0.22298393885316012</v>
      </c>
      <c r="CP84" s="118">
        <f>(ULB_Data[[#This Row],[CV- obtained SS2022]]-ULB_Data[[#This Row],[SA CV cat t.10 2022]])/ULB_Data[[#This Row],[SA CV cat t.10 2022]]</f>
        <v>-0.22298393885316012</v>
      </c>
      <c r="CQ84" s="60">
        <v>141</v>
      </c>
      <c r="CR84" s="60">
        <v>89</v>
      </c>
      <c r="CS84" s="27">
        <v>112</v>
      </c>
      <c r="CT84" s="27">
        <v>65</v>
      </c>
      <c r="CU84" s="27">
        <v>112</v>
      </c>
      <c r="CV84" s="27">
        <v>65</v>
      </c>
      <c r="CW84" s="28" t="s">
        <v>414</v>
      </c>
      <c r="CX84" s="27" t="s">
        <v>414</v>
      </c>
      <c r="CY84" s="27" t="s">
        <v>414</v>
      </c>
      <c r="CZ84" s="28" t="s">
        <v>408</v>
      </c>
      <c r="DA84" s="27" t="s">
        <v>408</v>
      </c>
      <c r="DB84" s="27" t="s">
        <v>408</v>
      </c>
      <c r="DC84" s="22">
        <v>442.78</v>
      </c>
      <c r="DD84" s="22">
        <v>1500</v>
      </c>
      <c r="DE84" s="66">
        <v>29.52</v>
      </c>
      <c r="DF84" s="22">
        <v>500</v>
      </c>
      <c r="DG84" s="22">
        <v>1500</v>
      </c>
      <c r="DH84" s="66">
        <v>33.33</v>
      </c>
      <c r="DI84" s="22">
        <v>940</v>
      </c>
      <c r="DJ84" s="22">
        <v>1500</v>
      </c>
      <c r="DK84" s="66">
        <v>62.67</v>
      </c>
      <c r="DL84" s="22">
        <v>1192.57</v>
      </c>
      <c r="DM84" s="22">
        <v>1500</v>
      </c>
      <c r="DN84" s="66">
        <v>79.5</v>
      </c>
      <c r="DO84" s="22">
        <v>3075.35</v>
      </c>
      <c r="DP84" s="22">
        <v>6000</v>
      </c>
      <c r="DQ84" s="66">
        <v>51.26</v>
      </c>
      <c r="DR84" s="67">
        <v>1490.86</v>
      </c>
      <c r="DS84" s="67">
        <v>2400</v>
      </c>
      <c r="DT84" s="159">
        <f>ULB_Data[[#This Row],[SLP- obtained SS2021]]/ULB_Data[[#This Row],[SLP-max. marks SS2021]]</f>
        <v>0.62119166666666659</v>
      </c>
      <c r="DU84" s="159">
        <f>ULB_Data[[#This Row],[SLP- obtained SS2021]]/ULB_Data[[#This Row],[Total score (obtained) SS2021]]</f>
        <v>0.4740865583362483</v>
      </c>
      <c r="DV84" s="67">
        <v>1490.86</v>
      </c>
      <c r="DW84" s="66">
        <v>2400</v>
      </c>
      <c r="DX84" s="159">
        <f>ULB_Data[[#This Row],[SLP- obtained SS2022]]/ULB_Data[[#This Row],[SLP-max. marks SS2022]]</f>
        <v>0.62119166666666659</v>
      </c>
      <c r="DY84" s="159">
        <f>ULB_Data[[#This Row],[SLP- obtained SS2022]]/ULB_Data[[#This Row],[Total score (obtained) SS2022]]</f>
        <v>0.4740865583362483</v>
      </c>
      <c r="DZ84" s="67">
        <v>1153.83</v>
      </c>
      <c r="EA84" s="67">
        <v>1800</v>
      </c>
      <c r="EB84" s="159">
        <f>ULB_Data[[#This Row],[CV- obtained SS2021]]/ULB_Data[[#This Row],[CV-max. marks SS2021]]</f>
        <v>0.64101666666666668</v>
      </c>
      <c r="EC84" s="159">
        <f>ULB_Data[[#This Row],[CV- obtained SS2021]]/ULB_Data[[#This Row],[Total score (obtained) SS2021]]</f>
        <v>0.3669125830762871</v>
      </c>
      <c r="ED84" s="67">
        <v>1153.83</v>
      </c>
      <c r="EE84" s="66">
        <v>1800</v>
      </c>
      <c r="EF84" s="159">
        <f>ULB_Data[[#This Row],[CV- obtained SS2022]]/ULB_Data[[#This Row],[CV-max. marks SS2022]]</f>
        <v>0.64101666666666668</v>
      </c>
      <c r="EG84" s="159">
        <f>ULB_Data[[#This Row],[CV- obtained SS2022]]/ULB_Data[[#This Row],[Total score (obtained) SS2022]]</f>
        <v>0.3669125830762871</v>
      </c>
      <c r="EH84" s="67">
        <v>500</v>
      </c>
      <c r="EI84" s="67">
        <v>1800</v>
      </c>
      <c r="EJ84" s="159">
        <f>ULB_Data[[#This Row],[Cert.- obtained SS2021]]/ULB_Data[[#This Row],[Cert.-max. marks SS2021]]</f>
        <v>0.27777777777777779</v>
      </c>
      <c r="EK84" s="159">
        <f>ULB_Data[[#This Row],[Cert.- obtained SS2021]]/ULB_Data[[#This Row],[Total score (obtained) SS2021]]</f>
        <v>0.15899767863389194</v>
      </c>
      <c r="EL84" s="67">
        <v>500</v>
      </c>
      <c r="EM84" s="66">
        <v>1800</v>
      </c>
      <c r="EN84" s="159">
        <f>ULB_Data[[#This Row],[Cert.- obtained SS2022]]/ULB_Data[[#This Row],[Cert.-max. marks SS2022]]</f>
        <v>0.27777777777777779</v>
      </c>
      <c r="EO84" s="159">
        <f>ULB_Data[[#This Row],[Cert.- obtained SS2022]]/ULB_Data[[#This Row],[Total score (obtained) SS2022]]</f>
        <v>0.15899767863389194</v>
      </c>
      <c r="EP84" s="68">
        <v>3144.7</v>
      </c>
      <c r="EQ84" s="26">
        <v>6000</v>
      </c>
      <c r="ER84" s="66">
        <v>52.41</v>
      </c>
      <c r="ES84" s="68">
        <v>3144.7</v>
      </c>
      <c r="ET84" s="66">
        <v>6000</v>
      </c>
      <c r="EU84" s="128">
        <f>(ULB_Data[[#This Row],[Total score (obtained) SS2022]]/ULB_Data[[#This Row],[Total score (max) SS2022]])*100</f>
        <v>52.411666666666669</v>
      </c>
      <c r="EV84" s="26">
        <v>942.78</v>
      </c>
      <c r="EW84" s="26">
        <v>3000</v>
      </c>
      <c r="EX84" s="66">
        <v>31.43</v>
      </c>
      <c r="EY84" s="26">
        <v>1990.86</v>
      </c>
      <c r="EZ84" s="26">
        <v>4200</v>
      </c>
      <c r="FA84" s="100">
        <v>47.4</v>
      </c>
      <c r="FB84" s="26">
        <v>1990.86</v>
      </c>
      <c r="FC84" s="138">
        <v>4200</v>
      </c>
      <c r="FD84" s="140">
        <f>(ULB_Data[[#This Row],[SLP + Cert. (obtained) SS2022]]/ULB_Data[[#This Row],[SLP + Cert. (max.) SS2022]])*100</f>
        <v>47.401428571428568</v>
      </c>
    </row>
    <row r="85" spans="1:160" ht="15.75" thickBot="1">
      <c r="A85" s="104">
        <v>84</v>
      </c>
      <c r="B85" s="69" t="s">
        <v>90</v>
      </c>
      <c r="C85" s="65" t="s">
        <v>144</v>
      </c>
      <c r="D85" s="65" t="s">
        <v>304</v>
      </c>
      <c r="E85" s="26">
        <v>31553</v>
      </c>
      <c r="F85" s="28" t="s">
        <v>412</v>
      </c>
      <c r="G85" s="28">
        <v>2214</v>
      </c>
      <c r="H85" s="28">
        <v>2072</v>
      </c>
      <c r="I85" s="28">
        <v>2072</v>
      </c>
      <c r="J85" s="28">
        <v>3325</v>
      </c>
      <c r="K85" s="28">
        <v>3178</v>
      </c>
      <c r="L85" s="28">
        <v>3178</v>
      </c>
      <c r="M85" s="28">
        <v>3400</v>
      </c>
      <c r="N85" s="28">
        <v>3298.6</v>
      </c>
      <c r="O85" s="28">
        <v>3298.6</v>
      </c>
      <c r="P85" s="28">
        <v>4601.3999999999996</v>
      </c>
      <c r="Q85" s="28">
        <v>4601.3999999999996</v>
      </c>
      <c r="R85" s="118">
        <f>(ULB_Data[[#This Row],[Total score (obtained) SS2020]]-ULB_Data[[#This Row],[NA 2020]])/ULB_Data[[#This Row],[NA 2020]]</f>
        <v>0.32308943089430903</v>
      </c>
      <c r="S85" s="118">
        <f>(ULB_Data[[#This Row],[Total score (obtained) SS2021]]-ULB_Data[[#This Row],[NA 2021]])/ULB_Data[[#This Row],[NA 2021]]</f>
        <v>6.6119691119685849E-4</v>
      </c>
      <c r="T85" s="118">
        <f>(ULB_Data[[#This Row],[Total score (obtained) SS2022]]-ULB_Data[[#This Row],[NA 2022]])/ULB_Data[[#This Row],[NA 2022]]</f>
        <v>6.6119691119685849E-4</v>
      </c>
      <c r="U85" s="118">
        <f>(ULB_Data[[#This Row],[Total score (obtained) SS2020]]-ULB_Data[[#This Row],[SA 2020]])/ULB_Data[[#This Row],[SA 2020]]</f>
        <v>-0.11900150375939844</v>
      </c>
      <c r="V85" s="118">
        <f>(ULB_Data[[#This Row],[Total score (obtained) SS2021]]-ULB_Data[[#This Row],[SA 2021]])/ULB_Data[[#This Row],[SA 2021]]</f>
        <v>-0.347586532410321</v>
      </c>
      <c r="W85" s="118">
        <f>(ULB_Data[[#This Row],[Total score (obtained) SS2022]]-ULB_Data[[#This Row],[SA 2022]])/ULB_Data[[#This Row],[SA 2022]]</f>
        <v>-0.347586532410321</v>
      </c>
      <c r="X85" s="118">
        <f>(ULB_Data[[#This Row],[Total score (obtained) SS2020]]-ULB_Data[[#This Row],[SA Cat 2020]])/ULB_Data[[#This Row],[SA Cat 2020]]</f>
        <v>-0.13843529411764702</v>
      </c>
      <c r="Y85" s="118">
        <f>(ULB_Data[[#This Row],[Total score (obtained) SS2021]]-ULB_Data[[#This Row],[SA Cat 2021]])/ULB_Data[[#This Row],[SA Cat 2021]]</f>
        <v>-0.37143939853271085</v>
      </c>
      <c r="Z85" s="118">
        <f>(ULB_Data[[#This Row],[Total score (obtained) SS2022]]-ULB_Data[[#This Row],[SA Cat 2022]])/ULB_Data[[#This Row],[SA Cat 2022]]</f>
        <v>-0.37143939853271085</v>
      </c>
      <c r="AA85" s="118">
        <f>(ULB_Data[[#This Row],[Total score (obtained) SS2021]]-ULB_Data[[#This Row],[SA Cat t.10 2021]])/ULB_Data[[#This Row],[SA Cat t.10 2021]]</f>
        <v>-0.54940452905637416</v>
      </c>
      <c r="AB85" s="118">
        <f>(ULB_Data[[#This Row],[Total score (obtained) SS2022]]-ULB_Data[[#This Row],[SA Cat t.10 2022]])/ULB_Data[[#This Row],[SA Cat t.10 2022]]</f>
        <v>-0.54940452905637416</v>
      </c>
      <c r="AC85" s="122">
        <v>306.24</v>
      </c>
      <c r="AD85" s="122">
        <v>913.6</v>
      </c>
      <c r="AE85" s="122">
        <v>915</v>
      </c>
      <c r="AF85" s="122">
        <v>706.64</v>
      </c>
      <c r="AG85" s="122">
        <v>1509.3</v>
      </c>
      <c r="AH85" s="122">
        <v>1509.3</v>
      </c>
      <c r="AI85" s="122">
        <v>737.03</v>
      </c>
      <c r="AJ85" s="122">
        <v>1543.8</v>
      </c>
      <c r="AK85" s="122">
        <v>1543.8</v>
      </c>
      <c r="AL85" s="122">
        <v>2033.9</v>
      </c>
      <c r="AM85" s="122">
        <v>2033.9</v>
      </c>
      <c r="AN85" s="118">
        <f>(ULB_Data[[#This Row],[SLP- obtained SS2020]]-ULB_Data[[#This Row],[SLP NA 2020]])/ULB_Data[[#This Row],[SLP NA 2020]]</f>
        <v>1.5310540752351096</v>
      </c>
      <c r="AO85" s="118">
        <f>(ULB_Data[[#This Row],[SLP- obtained SS2021]]-ULB_Data[[#This Row],[SLP NA 2021]])/ULB_Data[[#This Row],[SLP NA 2021]]</f>
        <v>2.2416812609457111E-2</v>
      </c>
      <c r="AP85" s="118">
        <f>(ULB_Data[[#This Row],[SLP- obtained SS2022]]-ULB_Data[[#This Row],[SLP NA 2022]])/ULB_Data[[#This Row],[SLP NA 2022]]</f>
        <v>2.0852459016393488E-2</v>
      </c>
      <c r="AQ85" s="118">
        <f>(ULB_Data[[#This Row],[SLP- obtained SS2020]]-ULB_Data[[#This Row],[SLP SA 2020]])/ULB_Data[[#This Row],[SLP SA 2020]]</f>
        <v>9.6895165855315338E-2</v>
      </c>
      <c r="AR85" s="118">
        <f>(ULB_Data[[#This Row],[SLP- obtained SS2021]]-ULB_Data[[#This Row],[SLP SA 2021]])/ULB_Data[[#This Row],[SLP SA 2021]]</f>
        <v>-0.38111707414032991</v>
      </c>
      <c r="AS85" s="118">
        <f>(ULB_Data[[#This Row],[SLP- obtained SS2022]]-ULB_Data[[#This Row],[SLP SA 2022]])/ULB_Data[[#This Row],[SLP SA 2022]]</f>
        <v>-0.38111707414032991</v>
      </c>
      <c r="AT85" s="118">
        <f>(ULB_Data[[#This Row],[SLP- obtained SS2020]]-ULB_Data[[#This Row],[SLP SA cat 2020]])/ULB_Data[[#This Row],[SLP SA cat 2020]]</f>
        <v>5.166682495963535E-2</v>
      </c>
      <c r="AU85" s="118">
        <f>(ULB_Data[[#This Row],[SLP- obtained SS2021]]-ULB_Data[[#This Row],[SLP SA cat 2021]])/ULB_Data[[#This Row],[SLP SA cat 2021]]</f>
        <v>-0.39494753206373878</v>
      </c>
      <c r="AV85" s="118">
        <f>(ULB_Data[[#This Row],[SLP- obtained SS2022]]-ULB_Data[[#This Row],[SLP SA cat 2022]])/ULB_Data[[#This Row],[SLP SA cat 2022]]</f>
        <v>-0.39494753206373878</v>
      </c>
      <c r="AW85" s="118">
        <f>(ULB_Data[[#This Row],[SLP- obtained SS2021]]-ULB_Data[[#This Row],[SLP SA cat t.10 2021]])/ULB_Data[[#This Row],[SLP SA cat t.10 2021]]</f>
        <v>-0.5407443827130145</v>
      </c>
      <c r="AX85" s="118">
        <f>(ULB_Data[[#This Row],[SLP- obtained SS2022]]-ULB_Data[[#This Row],[SLP SA cat t.10 2022]])/ULB_Data[[#This Row],[SLP SA cat t.10 2022]]</f>
        <v>-0.5407443827130145</v>
      </c>
      <c r="AY85" s="122">
        <v>232.44</v>
      </c>
      <c r="AZ85" s="122">
        <v>298.10000000000002</v>
      </c>
      <c r="BA85" s="122">
        <v>295</v>
      </c>
      <c r="BB85" s="122">
        <v>421.09</v>
      </c>
      <c r="BC85" s="122">
        <v>522.70000000000005</v>
      </c>
      <c r="BD85" s="122">
        <v>525</v>
      </c>
      <c r="BE85" s="122">
        <v>433.64</v>
      </c>
      <c r="BF85" s="122">
        <v>570</v>
      </c>
      <c r="BG85" s="122">
        <v>570</v>
      </c>
      <c r="BH85" s="122">
        <v>1100</v>
      </c>
      <c r="BI85" s="122">
        <v>1100</v>
      </c>
      <c r="BJ85" s="118">
        <f>(ULB_Data[[#This Row],[Cert.- obtained SS2020]]-ULB_Data[[#This Row],[NA cert 2020]])/ULB_Data[[#This Row],[NA cert 2020]]</f>
        <v>0.29065565307176044</v>
      </c>
      <c r="BK85" s="118">
        <f>(ULB_Data[[#This Row],[Cert.- obtained SS2021]]-ULB_Data[[#This Row],[NA cert 2021]])/ULB_Data[[#This Row],[NA cert 2021]]</f>
        <v>6.3737001006372931E-3</v>
      </c>
      <c r="BL85" s="118">
        <f>(ULB_Data[[#This Row],[Cert.- obtained SS2022]]-ULB_Data[[#This Row],[NA cert 2022]])/ULB_Data[[#This Row],[NA cert 2022]]</f>
        <v>1.6949152542372881E-2</v>
      </c>
      <c r="BM85" s="118">
        <f>(ULB_Data[[#This Row],[Cert.- obtained SS2020]]-ULB_Data[[#This Row],[SA Cert 2020]])/ULB_Data[[#This Row],[SA Cert 2020]]</f>
        <v>-0.2875632287634472</v>
      </c>
      <c r="BN85" s="118">
        <f>(ULB_Data[[#This Row],[Cert.- obtained SS2021]]-ULB_Data[[#This Row],[SA cert 2021]])/ULB_Data[[#This Row],[SA cert 2021]]</f>
        <v>-0.42605701167017412</v>
      </c>
      <c r="BO85" s="118">
        <f>(ULB_Data[[#This Row],[Cert.- obtained SS2022]]-ULB_Data[[#This Row],[SA cert 2022]])/ULB_Data[[#This Row],[SA cert 2022]]</f>
        <v>-0.42857142857142855</v>
      </c>
      <c r="BP85" s="118">
        <f>(ULB_Data[[#This Row],[Cert.- obtained SS2020]]-ULB_Data[[#This Row],[SA cert cat 2020]])/ULB_Data[[#This Row],[SA cert cat 2020]]</f>
        <v>-0.30818190203855733</v>
      </c>
      <c r="BQ85" s="118">
        <f>(ULB_Data[[#This Row],[Cert.- obtained SS2021]]-ULB_Data[[#This Row],[SA cert cat 2021]])/ULB_Data[[#This Row],[SA cert cat 2021]]</f>
        <v>-0.47368421052631576</v>
      </c>
      <c r="BR85" s="118">
        <f>(ULB_Data[[#This Row],[Cert.- obtained SS2022]]-ULB_Data[[#This Row],[SA cert cat 2022]])/ULB_Data[[#This Row],[SA cert cat 2022]]</f>
        <v>-0.47368421052631576</v>
      </c>
      <c r="BS85" s="118">
        <f>(ULB_Data[[#This Row],[Cert.- obtained SS2021]]-ULB_Data[[#This Row],[SA cert cat t.10 2021]])/ULB_Data[[#This Row],[SA cert cat t.10 2021]]</f>
        <v>-0.72727272727272729</v>
      </c>
      <c r="BT85" s="118">
        <f>(ULB_Data[[#This Row],[Cert.- obtained SS2022]]-ULB_Data[[#This Row],[SA cert cat t.10 2022]])/ULB_Data[[#This Row],[SA cert cat t.10 2022]]</f>
        <v>-0.72727272727272729</v>
      </c>
      <c r="BU85" s="122">
        <v>855.72</v>
      </c>
      <c r="BV85" s="122">
        <v>860.25</v>
      </c>
      <c r="BW85" s="122">
        <v>865</v>
      </c>
      <c r="BX85" s="122">
        <v>1100</v>
      </c>
      <c r="BY85" s="122">
        <v>1147.0899999999999</v>
      </c>
      <c r="BZ85" s="122">
        <v>1150</v>
      </c>
      <c r="CA85" s="122">
        <v>1114.93</v>
      </c>
      <c r="CB85" s="122">
        <v>1184.79</v>
      </c>
      <c r="CC85" s="122">
        <v>1184.79</v>
      </c>
      <c r="CD85" s="122">
        <v>1531.86</v>
      </c>
      <c r="CE85" s="122">
        <v>1531.86</v>
      </c>
      <c r="CF85" s="118">
        <f>(ULB_Data[[#This Row],[CP- obtained SS2020]]-ULB_Data[[#This Row],[NA CV 2020]])/ULB_Data[[#This Row],[NA CV 2020]]</f>
        <v>2.8724349086149591E-2</v>
      </c>
      <c r="CG85" s="118">
        <f>(ULB_Data[[#This Row],[CV- obtained SS2021]]-ULB_Data[[#This Row],[NA CV 2021]])/ULB_Data[[#This Row],[NA CV 2021]]</f>
        <v>-2.4365010171461827E-2</v>
      </c>
      <c r="CH85" s="118">
        <f>(ULB_Data[[#This Row],[CV- obtained SS2022]]-ULB_Data[[#This Row],[NA CV 2022]])/ULB_Data[[#This Row],[NA CV 2022]]</f>
        <v>-2.9722543352601199E-2</v>
      </c>
      <c r="CI85" s="118">
        <f>(ULB_Data[[#This Row],[CP- obtained SS2020]]-ULB_Data[[#This Row],[SA CV 2020]])/ULB_Data[[#This Row],[SA CV 2020]]</f>
        <v>-0.19972727272727278</v>
      </c>
      <c r="CJ85" s="118">
        <f>(ULB_Data[[#This Row],[CV- obtained SS2021]]-ULB_Data[[#This Row],[SA CV 2021]])/ULB_Data[[#This Row],[SA CV 2021]]</f>
        <v>-0.26833116843490917</v>
      </c>
      <c r="CK85" s="118">
        <f>(ULB_Data[[#This Row],[CV- obtained SS2022]]-ULB_Data[[#This Row],[SA CV 2022]])/ULB_Data[[#This Row],[SA CV 2022]]</f>
        <v>-0.27018260869565219</v>
      </c>
      <c r="CL85" s="118">
        <f>(ULB_Data[[#This Row],[CP- obtained SS2020]]-ULB_Data[[#This Row],[SA CV  cat 2020]])/ULB_Data[[#This Row],[SA CV  cat 2020]]</f>
        <v>-0.21044370498596332</v>
      </c>
      <c r="CM85" s="118">
        <f>(ULB_Data[[#This Row],[CV- obtained SS2021]]-ULB_Data[[#This Row],[SA CV cat 2021]])/ULB_Data[[#This Row],[SA CV cat 2021]]</f>
        <v>-0.29161285966289385</v>
      </c>
      <c r="CN85" s="118">
        <f>(ULB_Data[[#This Row],[CV- obtained SS2022]]-ULB_Data[[#This Row],[SA CV cat 2022]])/ULB_Data[[#This Row],[SA CV cat 2022]]</f>
        <v>-0.29161285966289385</v>
      </c>
      <c r="CO85" s="118">
        <f>(ULB_Data[[#This Row],[CV- obtained SS2021]]-ULB_Data[[#This Row],[SA CV cat t.10 2021]])/ULB_Data[[#This Row],[SA CV cat t.10 2021]]</f>
        <v>-0.45211050618202708</v>
      </c>
      <c r="CP85" s="118">
        <f>(ULB_Data[[#This Row],[CV- obtained SS2022]]-ULB_Data[[#This Row],[SA CV cat t.10 2022]])/ULB_Data[[#This Row],[SA CV cat t.10 2022]]</f>
        <v>-0.45211050618202708</v>
      </c>
      <c r="CQ85" s="60">
        <v>123</v>
      </c>
      <c r="CR85" s="60">
        <v>80</v>
      </c>
      <c r="CS85" s="28">
        <v>226</v>
      </c>
      <c r="CT85" s="28">
        <v>106</v>
      </c>
      <c r="CU85" s="28">
        <v>226</v>
      </c>
      <c r="CV85" s="28">
        <v>106</v>
      </c>
      <c r="CW85" s="28" t="s">
        <v>414</v>
      </c>
      <c r="CX85" s="28" t="s">
        <v>414</v>
      </c>
      <c r="CY85" s="28" t="s">
        <v>414</v>
      </c>
      <c r="CZ85" s="28" t="s">
        <v>405</v>
      </c>
      <c r="DA85" s="28" t="s">
        <v>405</v>
      </c>
      <c r="DB85" s="28" t="s">
        <v>405</v>
      </c>
      <c r="DC85" s="22">
        <v>775.11</v>
      </c>
      <c r="DD85" s="22">
        <v>1500</v>
      </c>
      <c r="DE85" s="66">
        <v>51.67</v>
      </c>
      <c r="DF85" s="22">
        <v>300</v>
      </c>
      <c r="DG85" s="22">
        <v>1500</v>
      </c>
      <c r="DH85" s="66">
        <v>20</v>
      </c>
      <c r="DI85" s="22">
        <v>973.91</v>
      </c>
      <c r="DJ85" s="22">
        <v>1500</v>
      </c>
      <c r="DK85" s="66">
        <v>64.930000000000007</v>
      </c>
      <c r="DL85" s="22">
        <v>880.3</v>
      </c>
      <c r="DM85" s="22">
        <v>1500</v>
      </c>
      <c r="DN85" s="66">
        <v>58.69</v>
      </c>
      <c r="DO85" s="22">
        <v>2929.32</v>
      </c>
      <c r="DP85" s="22">
        <v>6000</v>
      </c>
      <c r="DQ85" s="66">
        <v>48.82</v>
      </c>
      <c r="DR85" s="23">
        <v>934.08</v>
      </c>
      <c r="DS85" s="67">
        <v>2400</v>
      </c>
      <c r="DT85" s="159">
        <f>ULB_Data[[#This Row],[SLP- obtained SS2021]]/ULB_Data[[#This Row],[SLP-max. marks SS2021]]</f>
        <v>0.38919999999999999</v>
      </c>
      <c r="DU85" s="159">
        <f>ULB_Data[[#This Row],[SLP- obtained SS2021]]/ULB_Data[[#This Row],[Total score (obtained) SS2021]]</f>
        <v>0.45051293305102325</v>
      </c>
      <c r="DV85" s="23">
        <v>934.08</v>
      </c>
      <c r="DW85" s="66">
        <v>2400</v>
      </c>
      <c r="DX85" s="159">
        <f>ULB_Data[[#This Row],[SLP- obtained SS2022]]/ULB_Data[[#This Row],[SLP-max. marks SS2022]]</f>
        <v>0.38919999999999999</v>
      </c>
      <c r="DY85" s="159">
        <f>ULB_Data[[#This Row],[SLP- obtained SS2022]]/ULB_Data[[#This Row],[Total score (obtained) SS2022]]</f>
        <v>0.45051293305102325</v>
      </c>
      <c r="DZ85" s="22">
        <v>839.29</v>
      </c>
      <c r="EA85" s="67">
        <v>1800</v>
      </c>
      <c r="EB85" s="159">
        <f>ULB_Data[[#This Row],[CV- obtained SS2021]]/ULB_Data[[#This Row],[CV-max. marks SS2021]]</f>
        <v>0.4662722222222222</v>
      </c>
      <c r="EC85" s="159">
        <f>ULB_Data[[#This Row],[CV- obtained SS2021]]/ULB_Data[[#This Row],[Total score (obtained) SS2021]]</f>
        <v>0.40479509204821135</v>
      </c>
      <c r="ED85" s="22">
        <v>839.29</v>
      </c>
      <c r="EE85" s="66">
        <v>1800</v>
      </c>
      <c r="EF85" s="159">
        <f>ULB_Data[[#This Row],[CV- obtained SS2022]]/ULB_Data[[#This Row],[CV-max. marks SS2022]]</f>
        <v>0.4662722222222222</v>
      </c>
      <c r="EG85" s="159">
        <f>ULB_Data[[#This Row],[CV- obtained SS2022]]/ULB_Data[[#This Row],[Total score (obtained) SS2022]]</f>
        <v>0.40479509204821135</v>
      </c>
      <c r="EH85" s="22">
        <v>300</v>
      </c>
      <c r="EI85" s="67">
        <v>1800</v>
      </c>
      <c r="EJ85" s="159">
        <f>ULB_Data[[#This Row],[Cert.- obtained SS2021]]/ULB_Data[[#This Row],[Cert.-max. marks SS2021]]</f>
        <v>0.16666666666666666</v>
      </c>
      <c r="EK85" s="159">
        <f>ULB_Data[[#This Row],[Cert.- obtained SS2021]]/ULB_Data[[#This Row],[Total score (obtained) SS2021]]</f>
        <v>0.14469197490076544</v>
      </c>
      <c r="EL85" s="22">
        <v>300</v>
      </c>
      <c r="EM85" s="66">
        <v>1800</v>
      </c>
      <c r="EN85" s="159">
        <f>ULB_Data[[#This Row],[Cert.- obtained SS2022]]/ULB_Data[[#This Row],[Cert.-max. marks SS2022]]</f>
        <v>0.16666666666666666</v>
      </c>
      <c r="EO85" s="159">
        <f>ULB_Data[[#This Row],[Cert.- obtained SS2022]]/ULB_Data[[#This Row],[Total score (obtained) SS2022]]</f>
        <v>0.14469197490076544</v>
      </c>
      <c r="EP85" s="22">
        <v>2073.37</v>
      </c>
      <c r="EQ85" s="26">
        <v>6000</v>
      </c>
      <c r="ER85" s="66">
        <v>34.56</v>
      </c>
      <c r="ES85" s="22">
        <v>2073.37</v>
      </c>
      <c r="ET85" s="66">
        <v>6000</v>
      </c>
      <c r="EU85" s="128">
        <f>(ULB_Data[[#This Row],[Total score (obtained) SS2022]]/ULB_Data[[#This Row],[Total score (max) SS2022]])*100</f>
        <v>34.556166666666662</v>
      </c>
      <c r="EV85" s="26">
        <v>1075.1099999999999</v>
      </c>
      <c r="EW85" s="26">
        <v>3000</v>
      </c>
      <c r="EX85" s="66">
        <v>35.840000000000003</v>
      </c>
      <c r="EY85" s="26">
        <v>1234.08</v>
      </c>
      <c r="EZ85" s="26">
        <v>4200</v>
      </c>
      <c r="FA85" s="100">
        <v>29.38</v>
      </c>
      <c r="FB85" s="26">
        <v>1234.08</v>
      </c>
      <c r="FC85" s="138">
        <v>4200</v>
      </c>
      <c r="FD85" s="140">
        <f>(ULB_Data[[#This Row],[SLP + Cert. (obtained) SS2022]]/ULB_Data[[#This Row],[SLP + Cert. (max.) SS2022]])*100</f>
        <v>29.382857142857144</v>
      </c>
    </row>
    <row r="86" spans="1:160" ht="15.75" thickBot="1">
      <c r="A86" s="104">
        <v>85</v>
      </c>
      <c r="B86" s="65" t="s">
        <v>237</v>
      </c>
      <c r="C86" s="65" t="s">
        <v>144</v>
      </c>
      <c r="D86" s="65" t="s">
        <v>304</v>
      </c>
      <c r="E86" s="74">
        <v>11869</v>
      </c>
      <c r="F86" s="28" t="s">
        <v>411</v>
      </c>
      <c r="G86" s="28">
        <v>2214</v>
      </c>
      <c r="H86" s="28">
        <v>2072</v>
      </c>
      <c r="I86" s="28">
        <v>2072</v>
      </c>
      <c r="J86" s="28">
        <v>3325</v>
      </c>
      <c r="K86" s="28">
        <v>3178</v>
      </c>
      <c r="L86" s="28">
        <v>3178</v>
      </c>
      <c r="M86" s="28">
        <v>3070.1</v>
      </c>
      <c r="N86" s="28">
        <v>2928.3</v>
      </c>
      <c r="O86" s="28">
        <v>2928.3</v>
      </c>
      <c r="P86" s="28">
        <v>4349.2</v>
      </c>
      <c r="Q86" s="28">
        <v>4349.2</v>
      </c>
      <c r="R86" s="118">
        <f>(ULB_Data[[#This Row],[Total score (obtained) SS2020]]-ULB_Data[[#This Row],[NA 2020]])/ULB_Data[[#This Row],[NA 2020]]</f>
        <v>0.37578590785907851</v>
      </c>
      <c r="S86" s="118">
        <f>(ULB_Data[[#This Row],[Total score (obtained) SS2021]]-ULB_Data[[#This Row],[NA 2021]])/ULB_Data[[#This Row],[NA 2021]]</f>
        <v>0.2081901544401544</v>
      </c>
      <c r="T86" s="118">
        <f>(ULB_Data[[#This Row],[Total score (obtained) SS2022]]-ULB_Data[[#This Row],[NA 2022]])/ULB_Data[[#This Row],[NA 2022]]</f>
        <v>0.2081901544401544</v>
      </c>
      <c r="U86" s="118">
        <f>(ULB_Data[[#This Row],[Total score (obtained) SS2020]]-ULB_Data[[#This Row],[SA 2020]])/ULB_Data[[#This Row],[SA 2020]]</f>
        <v>-8.3912781954887286E-2</v>
      </c>
      <c r="V86" s="118">
        <f>(ULB_Data[[#This Row],[Total score (obtained) SS2021]]-ULB_Data[[#This Row],[SA 2021]])/ULB_Data[[#This Row],[SA 2021]]</f>
        <v>-0.2122813089993707</v>
      </c>
      <c r="W86" s="118">
        <f>(ULB_Data[[#This Row],[Total score (obtained) SS2022]]-ULB_Data[[#This Row],[SA 2022]])/ULB_Data[[#This Row],[SA 2022]]</f>
        <v>-0.2122813089993707</v>
      </c>
      <c r="X86" s="118">
        <f>(ULB_Data[[#This Row],[Total score (obtained) SS2020]]-ULB_Data[[#This Row],[SA Cat 2020]])/ULB_Data[[#This Row],[SA Cat 2020]]</f>
        <v>-7.8531643920393898E-3</v>
      </c>
      <c r="Y86" s="118">
        <f>(ULB_Data[[#This Row],[Total score (obtained) SS2021]]-ULB_Data[[#This Row],[SA Cat 2021]])/ULB_Data[[#This Row],[SA Cat 2021]]</f>
        <v>-0.14511149813885199</v>
      </c>
      <c r="Z86" s="118">
        <f>(ULB_Data[[#This Row],[Total score (obtained) SS2022]]-ULB_Data[[#This Row],[SA Cat 2022]])/ULB_Data[[#This Row],[SA Cat 2022]]</f>
        <v>-0.14511149813885199</v>
      </c>
      <c r="AA86" s="118">
        <f>(ULB_Data[[#This Row],[Total score (obtained) SS2021]]-ULB_Data[[#This Row],[SA Cat t.10 2021]])/ULB_Data[[#This Row],[SA Cat t.10 2021]]</f>
        <v>-0.42440678745516419</v>
      </c>
      <c r="AB86" s="118">
        <f>(ULB_Data[[#This Row],[Total score (obtained) SS2022]]-ULB_Data[[#This Row],[SA Cat t.10 2022]])/ULB_Data[[#This Row],[SA Cat t.10 2022]]</f>
        <v>-0.42440678745516419</v>
      </c>
      <c r="AC86" s="122">
        <v>306.24</v>
      </c>
      <c r="AD86" s="122">
        <v>913.6</v>
      </c>
      <c r="AE86" s="122">
        <v>915</v>
      </c>
      <c r="AF86" s="122">
        <v>706.64</v>
      </c>
      <c r="AG86" s="122">
        <v>1509.3</v>
      </c>
      <c r="AH86" s="122">
        <v>1509.3</v>
      </c>
      <c r="AI86" s="122">
        <v>593.21</v>
      </c>
      <c r="AJ86" s="122">
        <v>1412.08</v>
      </c>
      <c r="AK86" s="122">
        <v>1412.08</v>
      </c>
      <c r="AL86" s="122">
        <v>1984.11</v>
      </c>
      <c r="AM86" s="122">
        <v>1984.11</v>
      </c>
      <c r="AN86" s="118">
        <f>(ULB_Data[[#This Row],[SLP- obtained SS2020]]-ULB_Data[[#This Row],[SLP NA 2020]])/ULB_Data[[#This Row],[SLP NA 2020]]</f>
        <v>0.53013975966562166</v>
      </c>
      <c r="AO86" s="118">
        <f>(ULB_Data[[#This Row],[SLP- obtained SS2021]]-ULB_Data[[#This Row],[SLP NA 2021]])/ULB_Data[[#This Row],[SLP NA 2021]]</f>
        <v>0.61719570928196144</v>
      </c>
      <c r="AP86" s="118">
        <f>(ULB_Data[[#This Row],[SLP- obtained SS2022]]-ULB_Data[[#This Row],[SLP NA 2022]])/ULB_Data[[#This Row],[SLP NA 2022]]</f>
        <v>0.61472131147540987</v>
      </c>
      <c r="AQ86" s="118">
        <f>(ULB_Data[[#This Row],[SLP- obtained SS2020]]-ULB_Data[[#This Row],[SLP SA 2020]])/ULB_Data[[#This Row],[SLP SA 2020]]</f>
        <v>-0.33687591984603193</v>
      </c>
      <c r="AR86" s="118">
        <f>(ULB_Data[[#This Row],[SLP- obtained SS2021]]-ULB_Data[[#This Row],[SLP SA 2021]])/ULB_Data[[#This Row],[SLP SA 2021]]</f>
        <v>-2.1089246670641972E-2</v>
      </c>
      <c r="AS86" s="118">
        <f>(ULB_Data[[#This Row],[SLP- obtained SS2022]]-ULB_Data[[#This Row],[SLP SA 2022]])/ULB_Data[[#This Row],[SLP SA 2022]]</f>
        <v>-2.1089246670641972E-2</v>
      </c>
      <c r="AT86" s="118">
        <f>(ULB_Data[[#This Row],[SLP- obtained SS2020]]-ULB_Data[[#This Row],[SLP SA cat 2020]])/ULB_Data[[#This Row],[SLP SA cat 2020]]</f>
        <v>-0.21007737563426115</v>
      </c>
      <c r="AU86" s="118">
        <f>(ULB_Data[[#This Row],[SLP- obtained SS2021]]-ULB_Data[[#This Row],[SLP SA cat 2021]])/ULB_Data[[#This Row],[SLP SA cat 2021]]</f>
        <v>4.6307574641663435E-2</v>
      </c>
      <c r="AV86" s="118">
        <f>(ULB_Data[[#This Row],[SLP- obtained SS2022]]-ULB_Data[[#This Row],[SLP SA cat 2022]])/ULB_Data[[#This Row],[SLP SA cat 2022]]</f>
        <v>4.6307574641663435E-2</v>
      </c>
      <c r="AW86" s="118">
        <f>(ULB_Data[[#This Row],[SLP- obtained SS2021]]-ULB_Data[[#This Row],[SLP SA cat t.10 2021]])/ULB_Data[[#This Row],[SLP SA cat t.10 2021]]</f>
        <v>-0.2553487457852639</v>
      </c>
      <c r="AX86" s="118">
        <f>(ULB_Data[[#This Row],[SLP- obtained SS2022]]-ULB_Data[[#This Row],[SLP SA cat t.10 2022]])/ULB_Data[[#This Row],[SLP SA cat t.10 2022]]</f>
        <v>-0.2553487457852639</v>
      </c>
      <c r="AY86" s="122">
        <v>232.44</v>
      </c>
      <c r="AZ86" s="122">
        <v>298.10000000000002</v>
      </c>
      <c r="BA86" s="122">
        <v>295</v>
      </c>
      <c r="BB86" s="122">
        <v>421.09</v>
      </c>
      <c r="BC86" s="122">
        <v>522.70000000000005</v>
      </c>
      <c r="BD86" s="122">
        <v>525</v>
      </c>
      <c r="BE86" s="122">
        <v>365.77</v>
      </c>
      <c r="BF86" s="122">
        <v>453.88</v>
      </c>
      <c r="BG86" s="122">
        <v>453.88</v>
      </c>
      <c r="BH86" s="122">
        <v>1100</v>
      </c>
      <c r="BI86" s="122">
        <v>1100</v>
      </c>
      <c r="BJ86" s="118">
        <f>(ULB_Data[[#This Row],[Cert.- obtained SS2020]]-ULB_Data[[#This Row],[NA cert 2020]])/ULB_Data[[#This Row],[NA cert 2020]]</f>
        <v>0.29065565307176044</v>
      </c>
      <c r="BK86" s="118">
        <f>(ULB_Data[[#This Row],[Cert.- obtained SS2021]]-ULB_Data[[#This Row],[NA cert 2021]])/ULB_Data[[#This Row],[NA cert 2021]]</f>
        <v>6.3737001006372931E-3</v>
      </c>
      <c r="BL86" s="118">
        <f>(ULB_Data[[#This Row],[Cert.- obtained SS2022]]-ULB_Data[[#This Row],[NA cert 2022]])/ULB_Data[[#This Row],[NA cert 2022]]</f>
        <v>1.6949152542372881E-2</v>
      </c>
      <c r="BM86" s="118">
        <f>(ULB_Data[[#This Row],[Cert.- obtained SS2020]]-ULB_Data[[#This Row],[SA Cert 2020]])/ULB_Data[[#This Row],[SA Cert 2020]]</f>
        <v>-0.2875632287634472</v>
      </c>
      <c r="BN86" s="118">
        <f>(ULB_Data[[#This Row],[Cert.- obtained SS2021]]-ULB_Data[[#This Row],[SA cert 2021]])/ULB_Data[[#This Row],[SA cert 2021]]</f>
        <v>-0.42605701167017412</v>
      </c>
      <c r="BO86" s="118">
        <f>(ULB_Data[[#This Row],[Cert.- obtained SS2022]]-ULB_Data[[#This Row],[SA cert 2022]])/ULB_Data[[#This Row],[SA cert 2022]]</f>
        <v>-0.42857142857142855</v>
      </c>
      <c r="BP86" s="118">
        <f>(ULB_Data[[#This Row],[Cert.- obtained SS2020]]-ULB_Data[[#This Row],[SA cert cat 2020]])/ULB_Data[[#This Row],[SA cert cat 2020]]</f>
        <v>-0.17981245044700217</v>
      </c>
      <c r="BQ86" s="118">
        <f>(ULB_Data[[#This Row],[Cert.- obtained SS2021]]-ULB_Data[[#This Row],[SA cert cat 2021]])/ULB_Data[[#This Row],[SA cert cat 2021]]</f>
        <v>-0.33903234335066534</v>
      </c>
      <c r="BR86" s="118">
        <f>(ULB_Data[[#This Row],[Cert.- obtained SS2022]]-ULB_Data[[#This Row],[SA cert cat 2022]])/ULB_Data[[#This Row],[SA cert cat 2022]]</f>
        <v>-0.33903234335066534</v>
      </c>
      <c r="BS86" s="118">
        <f>(ULB_Data[[#This Row],[Cert.- obtained SS2021]]-ULB_Data[[#This Row],[SA cert cat t.10 2021]])/ULB_Data[[#This Row],[SA cert cat t.10 2021]]</f>
        <v>-0.72727272727272729</v>
      </c>
      <c r="BT86" s="118">
        <f>(ULB_Data[[#This Row],[Cert.- obtained SS2022]]-ULB_Data[[#This Row],[SA cert cat t.10 2022]])/ULB_Data[[#This Row],[SA cert cat t.10 2022]]</f>
        <v>-0.72727272727272729</v>
      </c>
      <c r="BU86" s="122">
        <v>855.72</v>
      </c>
      <c r="BV86" s="122">
        <v>860.25</v>
      </c>
      <c r="BW86" s="122">
        <v>865</v>
      </c>
      <c r="BX86" s="122">
        <v>1100</v>
      </c>
      <c r="BY86" s="122">
        <v>1147.0899999999999</v>
      </c>
      <c r="BZ86" s="122">
        <v>1150</v>
      </c>
      <c r="CA86" s="122">
        <v>1056.55</v>
      </c>
      <c r="CB86" s="122">
        <v>1062.31</v>
      </c>
      <c r="CC86" s="122">
        <v>1062.31</v>
      </c>
      <c r="CD86" s="122">
        <v>1484.95</v>
      </c>
      <c r="CE86" s="122">
        <v>1484.95</v>
      </c>
      <c r="CF86" s="118">
        <f>(ULB_Data[[#This Row],[CP- obtained SS2020]]-ULB_Data[[#This Row],[NA CV 2020]])/ULB_Data[[#This Row],[NA CV 2020]]</f>
        <v>0.24245080166409574</v>
      </c>
      <c r="CG86" s="118">
        <f>(ULB_Data[[#This Row],[CV- obtained SS2021]]-ULB_Data[[#This Row],[NA CV 2021]])/ULB_Data[[#This Row],[NA CV 2021]]</f>
        <v>-0.15617553036907877</v>
      </c>
      <c r="CH86" s="118">
        <f>(ULB_Data[[#This Row],[CV- obtained SS2022]]-ULB_Data[[#This Row],[NA CV 2022]])/ULB_Data[[#This Row],[NA CV 2022]]</f>
        <v>-0.16080924855491333</v>
      </c>
      <c r="CI86" s="118">
        <f>(ULB_Data[[#This Row],[CP- obtained SS2020]]-ULB_Data[[#This Row],[SA CV 2020]])/ULB_Data[[#This Row],[SA CV 2020]]</f>
        <v>-3.3463636363636313E-2</v>
      </c>
      <c r="CJ86" s="118">
        <f>(ULB_Data[[#This Row],[CV- obtained SS2021]]-ULB_Data[[#This Row],[SA CV 2021]])/ULB_Data[[#This Row],[SA CV 2021]]</f>
        <v>-0.36718130225178491</v>
      </c>
      <c r="CK86" s="118">
        <f>(ULB_Data[[#This Row],[CV- obtained SS2022]]-ULB_Data[[#This Row],[SA CV 2022]])/ULB_Data[[#This Row],[SA CV 2022]]</f>
        <v>-0.36878260869565221</v>
      </c>
      <c r="CL86" s="118">
        <f>(ULB_Data[[#This Row],[CP- obtained SS2020]]-ULB_Data[[#This Row],[SA CV  cat 2020]])/ULB_Data[[#This Row],[SA CV  cat 2020]]</f>
        <v>6.2846055558185608E-3</v>
      </c>
      <c r="CM86" s="118">
        <f>(ULB_Data[[#This Row],[CV- obtained SS2021]]-ULB_Data[[#This Row],[SA CV cat 2021]])/ULB_Data[[#This Row],[SA CV cat 2021]]</f>
        <v>-0.31667780591352807</v>
      </c>
      <c r="CN86" s="118">
        <f>(ULB_Data[[#This Row],[CV- obtained SS2022]]-ULB_Data[[#This Row],[SA CV cat 2022]])/ULB_Data[[#This Row],[SA CV cat 2022]]</f>
        <v>-0.31667780591352807</v>
      </c>
      <c r="CO86" s="118">
        <f>(ULB_Data[[#This Row],[CV- obtained SS2021]]-ULB_Data[[#This Row],[SA CV cat t.10 2021]])/ULB_Data[[#This Row],[SA CV cat t.10 2021]]</f>
        <v>-0.51116199198626222</v>
      </c>
      <c r="CP86" s="118">
        <f>(ULB_Data[[#This Row],[CV- obtained SS2022]]-ULB_Data[[#This Row],[SA CV cat t.10 2022]])/ULB_Data[[#This Row],[SA CV cat t.10 2022]]</f>
        <v>-0.51116199198626222</v>
      </c>
      <c r="CQ86" s="60">
        <v>149</v>
      </c>
      <c r="CR86" s="60">
        <v>94</v>
      </c>
      <c r="CS86" s="27">
        <v>349</v>
      </c>
      <c r="CT86" s="28">
        <v>140</v>
      </c>
      <c r="CU86" s="27">
        <v>349</v>
      </c>
      <c r="CV86" s="28">
        <v>140</v>
      </c>
      <c r="CW86" s="28" t="s">
        <v>414</v>
      </c>
      <c r="CX86" s="27" t="s">
        <v>414</v>
      </c>
      <c r="CY86" s="27" t="s">
        <v>414</v>
      </c>
      <c r="CZ86" s="28" t="s">
        <v>405</v>
      </c>
      <c r="DA86" s="27" t="s">
        <v>405</v>
      </c>
      <c r="DB86" s="27" t="s">
        <v>405</v>
      </c>
      <c r="DC86" s="22">
        <v>468.59</v>
      </c>
      <c r="DD86" s="22">
        <v>1500</v>
      </c>
      <c r="DE86" s="66">
        <v>31.24</v>
      </c>
      <c r="DF86" s="22">
        <v>300</v>
      </c>
      <c r="DG86" s="22">
        <v>1500</v>
      </c>
      <c r="DH86" s="66">
        <v>20</v>
      </c>
      <c r="DI86" s="22">
        <v>1214.22</v>
      </c>
      <c r="DJ86" s="22">
        <v>1500</v>
      </c>
      <c r="DK86" s="66">
        <v>80.95</v>
      </c>
      <c r="DL86" s="22">
        <v>1063.19</v>
      </c>
      <c r="DM86" s="22">
        <v>1500</v>
      </c>
      <c r="DN86" s="66">
        <v>70.88</v>
      </c>
      <c r="DO86" s="22">
        <v>3045.99</v>
      </c>
      <c r="DP86" s="22">
        <v>6000</v>
      </c>
      <c r="DQ86" s="66">
        <v>50.77</v>
      </c>
      <c r="DR86" s="67">
        <v>1477.47</v>
      </c>
      <c r="DS86" s="67">
        <v>2400</v>
      </c>
      <c r="DT86" s="159">
        <f>ULB_Data[[#This Row],[SLP- obtained SS2021]]/ULB_Data[[#This Row],[SLP-max. marks SS2021]]</f>
        <v>0.61561250000000001</v>
      </c>
      <c r="DU86" s="159">
        <f>ULB_Data[[#This Row],[SLP- obtained SS2021]]/ULB_Data[[#This Row],[Total score (obtained) SS2021]]</f>
        <v>0.59019242061700827</v>
      </c>
      <c r="DV86" s="67">
        <v>1477.47</v>
      </c>
      <c r="DW86" s="66">
        <v>2400</v>
      </c>
      <c r="DX86" s="159">
        <f>ULB_Data[[#This Row],[SLP- obtained SS2022]]/ULB_Data[[#This Row],[SLP-max. marks SS2022]]</f>
        <v>0.61561250000000001</v>
      </c>
      <c r="DY86" s="159">
        <f>ULB_Data[[#This Row],[SLP- obtained SS2022]]/ULB_Data[[#This Row],[Total score (obtained) SS2022]]</f>
        <v>0.59019242061700827</v>
      </c>
      <c r="DZ86" s="67">
        <v>725.9</v>
      </c>
      <c r="EA86" s="67">
        <v>1800</v>
      </c>
      <c r="EB86" s="159">
        <f>ULB_Data[[#This Row],[CV- obtained SS2021]]/ULB_Data[[#This Row],[CV-max. marks SS2021]]</f>
        <v>0.40327777777777779</v>
      </c>
      <c r="EC86" s="159">
        <f>ULB_Data[[#This Row],[CV- obtained SS2021]]/ULB_Data[[#This Row],[Total score (obtained) SS2021]]</f>
        <v>0.28996912162405081</v>
      </c>
      <c r="ED86" s="67">
        <v>725.9</v>
      </c>
      <c r="EE86" s="66">
        <v>1800</v>
      </c>
      <c r="EF86" s="159">
        <f>ULB_Data[[#This Row],[CV- obtained SS2022]]/ULB_Data[[#This Row],[CV-max. marks SS2022]]</f>
        <v>0.40327777777777779</v>
      </c>
      <c r="EG86" s="159">
        <f>ULB_Data[[#This Row],[CV- obtained SS2022]]/ULB_Data[[#This Row],[Total score (obtained) SS2022]]</f>
        <v>0.28996912162405081</v>
      </c>
      <c r="EH86" s="67">
        <v>300</v>
      </c>
      <c r="EI86" s="67">
        <v>1800</v>
      </c>
      <c r="EJ86" s="159">
        <f>ULB_Data[[#This Row],[Cert.- obtained SS2021]]/ULB_Data[[#This Row],[Cert.-max. marks SS2021]]</f>
        <v>0.16666666666666666</v>
      </c>
      <c r="EK86" s="159">
        <f>ULB_Data[[#This Row],[Cert.- obtained SS2021]]/ULB_Data[[#This Row],[Total score (obtained) SS2021]]</f>
        <v>0.11983845775894095</v>
      </c>
      <c r="EL86" s="67">
        <v>300</v>
      </c>
      <c r="EM86" s="66">
        <v>1800</v>
      </c>
      <c r="EN86" s="159">
        <f>ULB_Data[[#This Row],[Cert.- obtained SS2022]]/ULB_Data[[#This Row],[Cert.-max. marks SS2022]]</f>
        <v>0.16666666666666666</v>
      </c>
      <c r="EO86" s="159">
        <f>ULB_Data[[#This Row],[Cert.- obtained SS2022]]/ULB_Data[[#This Row],[Total score (obtained) SS2022]]</f>
        <v>0.11983845775894095</v>
      </c>
      <c r="EP86" s="68">
        <v>2503.37</v>
      </c>
      <c r="EQ86" s="26">
        <v>6000</v>
      </c>
      <c r="ER86" s="66">
        <v>41.72</v>
      </c>
      <c r="ES86" s="68">
        <v>2503.37</v>
      </c>
      <c r="ET86" s="66">
        <v>6000</v>
      </c>
      <c r="EU86" s="128">
        <f>(ULB_Data[[#This Row],[Total score (obtained) SS2022]]/ULB_Data[[#This Row],[Total score (max) SS2022]])*100</f>
        <v>41.722833333333334</v>
      </c>
      <c r="EV86" s="26">
        <v>768.59</v>
      </c>
      <c r="EW86" s="26">
        <v>3000</v>
      </c>
      <c r="EX86" s="66">
        <v>25.62</v>
      </c>
      <c r="EY86" s="26">
        <v>1777.47</v>
      </c>
      <c r="EZ86" s="26">
        <v>4200</v>
      </c>
      <c r="FA86" s="100">
        <v>42.32</v>
      </c>
      <c r="FB86" s="26">
        <v>1777.47</v>
      </c>
      <c r="FC86" s="138">
        <v>4200</v>
      </c>
      <c r="FD86" s="140">
        <f>(ULB_Data[[#This Row],[SLP + Cert. (obtained) SS2022]]/ULB_Data[[#This Row],[SLP + Cert. (max.) SS2022]])*100</f>
        <v>42.320714285714281</v>
      </c>
    </row>
    <row r="87" spans="1:160" ht="15.75" thickBot="1">
      <c r="A87" s="104">
        <v>86</v>
      </c>
      <c r="B87" s="65" t="s">
        <v>217</v>
      </c>
      <c r="C87" s="65" t="s">
        <v>144</v>
      </c>
      <c r="D87" s="65" t="s">
        <v>304</v>
      </c>
      <c r="E87" s="26">
        <v>16950</v>
      </c>
      <c r="F87" s="28" t="s">
        <v>411</v>
      </c>
      <c r="G87" s="28">
        <v>2214</v>
      </c>
      <c r="H87" s="28">
        <v>2072</v>
      </c>
      <c r="I87" s="28">
        <v>2072</v>
      </c>
      <c r="J87" s="28">
        <v>3325</v>
      </c>
      <c r="K87" s="28">
        <v>3178</v>
      </c>
      <c r="L87" s="28">
        <v>3178</v>
      </c>
      <c r="M87" s="28">
        <v>3070.1</v>
      </c>
      <c r="N87" s="28">
        <v>2928.3</v>
      </c>
      <c r="O87" s="28">
        <v>2928.3</v>
      </c>
      <c r="P87" s="28">
        <v>4349.2</v>
      </c>
      <c r="Q87" s="28">
        <v>4349.2</v>
      </c>
      <c r="R87" s="118">
        <f>(ULB_Data[[#This Row],[Total score (obtained) SS2020]]-ULB_Data[[#This Row],[NA 2020]])/ULB_Data[[#This Row],[NA 2020]]</f>
        <v>0.56577235772357715</v>
      </c>
      <c r="S87" s="118">
        <f>(ULB_Data[[#This Row],[Total score (obtained) SS2021]]-ULB_Data[[#This Row],[NA 2021]])/ULB_Data[[#This Row],[NA 2021]]</f>
        <v>0.50555984555984557</v>
      </c>
      <c r="T87" s="118">
        <f>(ULB_Data[[#This Row],[Total score (obtained) SS2022]]-ULB_Data[[#This Row],[NA 2022]])/ULB_Data[[#This Row],[NA 2022]]</f>
        <v>0.50555984555984557</v>
      </c>
      <c r="U87" s="118">
        <f>(ULB_Data[[#This Row],[Total score (obtained) SS2020]]-ULB_Data[[#This Row],[SA 2020]])/ULB_Data[[#This Row],[SA 2020]]</f>
        <v>4.2592481203007487E-2</v>
      </c>
      <c r="V87" s="118">
        <f>(ULB_Data[[#This Row],[Total score (obtained) SS2021]]-ULB_Data[[#This Row],[SA 2021]])/ULB_Data[[#This Row],[SA 2021]]</f>
        <v>-1.8401510383889243E-2</v>
      </c>
      <c r="W87" s="118">
        <f>(ULB_Data[[#This Row],[Total score (obtained) SS2022]]-ULB_Data[[#This Row],[SA 2022]])/ULB_Data[[#This Row],[SA 2022]]</f>
        <v>-1.8401510383889243E-2</v>
      </c>
      <c r="X87" s="118">
        <f>(ULB_Data[[#This Row],[Total score (obtained) SS2020]]-ULB_Data[[#This Row],[SA Cat 2020]])/ULB_Data[[#This Row],[SA Cat 2020]]</f>
        <v>0.12915540210416598</v>
      </c>
      <c r="Y87" s="118">
        <f>(ULB_Data[[#This Row],[Total score (obtained) SS2021]]-ULB_Data[[#This Row],[SA Cat 2021]])/ULB_Data[[#This Row],[SA Cat 2021]]</f>
        <v>6.5300686405081368E-2</v>
      </c>
      <c r="Z87" s="118">
        <f>(ULB_Data[[#This Row],[Total score (obtained) SS2022]]-ULB_Data[[#This Row],[SA Cat 2022]])/ULB_Data[[#This Row],[SA Cat 2022]]</f>
        <v>6.5300686405081368E-2</v>
      </c>
      <c r="AA87" s="118">
        <f>(ULB_Data[[#This Row],[Total score (obtained) SS2021]]-ULB_Data[[#This Row],[SA Cat t.10 2021]])/ULB_Data[[#This Row],[SA Cat t.10 2021]]</f>
        <v>-0.28273705509059133</v>
      </c>
      <c r="AB87" s="118">
        <f>(ULB_Data[[#This Row],[Total score (obtained) SS2022]]-ULB_Data[[#This Row],[SA Cat t.10 2022]])/ULB_Data[[#This Row],[SA Cat t.10 2022]]</f>
        <v>-0.28273705509059133</v>
      </c>
      <c r="AC87" s="122">
        <v>306.24</v>
      </c>
      <c r="AD87" s="122">
        <v>913.6</v>
      </c>
      <c r="AE87" s="122">
        <v>915</v>
      </c>
      <c r="AF87" s="122">
        <v>706.64</v>
      </c>
      <c r="AG87" s="122">
        <v>1509.3</v>
      </c>
      <c r="AH87" s="122">
        <v>1509.3</v>
      </c>
      <c r="AI87" s="122">
        <v>593.21</v>
      </c>
      <c r="AJ87" s="122">
        <v>1412.08</v>
      </c>
      <c r="AK87" s="122">
        <v>1412.08</v>
      </c>
      <c r="AL87" s="122">
        <v>1984.11</v>
      </c>
      <c r="AM87" s="122">
        <v>1984.11</v>
      </c>
      <c r="AN87" s="118">
        <f>(ULB_Data[[#This Row],[SLP- obtained SS2020]]-ULB_Data[[#This Row],[SLP NA 2020]])/ULB_Data[[#This Row],[SLP NA 2020]]</f>
        <v>0.6946185997910137</v>
      </c>
      <c r="AO87" s="118">
        <f>(ULB_Data[[#This Row],[SLP- obtained SS2021]]-ULB_Data[[#This Row],[SLP NA 2021]])/ULB_Data[[#This Row],[SLP NA 2021]]</f>
        <v>0.62735332749562167</v>
      </c>
      <c r="AP87" s="118">
        <f>(ULB_Data[[#This Row],[SLP- obtained SS2022]]-ULB_Data[[#This Row],[SLP NA 2022]])/ULB_Data[[#This Row],[SLP NA 2022]]</f>
        <v>0.62486338797814212</v>
      </c>
      <c r="AQ87" s="118">
        <f>(ULB_Data[[#This Row],[SLP- obtained SS2020]]-ULB_Data[[#This Row],[SLP SA 2020]])/ULB_Data[[#This Row],[SLP SA 2020]]</f>
        <v>-0.26559492811049468</v>
      </c>
      <c r="AR87" s="118">
        <f>(ULB_Data[[#This Row],[SLP- obtained SS2021]]-ULB_Data[[#This Row],[SLP SA 2021]])/ULB_Data[[#This Row],[SLP SA 2021]]</f>
        <v>-1.4940700987212585E-2</v>
      </c>
      <c r="AS87" s="118">
        <f>(ULB_Data[[#This Row],[SLP- obtained SS2022]]-ULB_Data[[#This Row],[SLP SA 2022]])/ULB_Data[[#This Row],[SLP SA 2022]]</f>
        <v>-1.4940700987212585E-2</v>
      </c>
      <c r="AT87" s="118">
        <f>(ULB_Data[[#This Row],[SLP- obtained SS2020]]-ULB_Data[[#This Row],[SLP SA cat 2020]])/ULB_Data[[#This Row],[SLP SA cat 2020]]</f>
        <v>-0.12516646718699953</v>
      </c>
      <c r="AU87" s="118">
        <f>(ULB_Data[[#This Row],[SLP- obtained SS2021]]-ULB_Data[[#This Row],[SLP SA cat 2021]])/ULB_Data[[#This Row],[SLP SA cat 2021]]</f>
        <v>5.2879440258342361E-2</v>
      </c>
      <c r="AV87" s="118">
        <f>(ULB_Data[[#This Row],[SLP- obtained SS2022]]-ULB_Data[[#This Row],[SLP SA cat 2022]])/ULB_Data[[#This Row],[SLP SA cat 2022]]</f>
        <v>5.2879440258342361E-2</v>
      </c>
      <c r="AW87" s="118">
        <f>(ULB_Data[[#This Row],[SLP- obtained SS2021]]-ULB_Data[[#This Row],[SLP SA cat t.10 2021]])/ULB_Data[[#This Row],[SLP SA cat t.10 2021]]</f>
        <v>-0.25067158574877396</v>
      </c>
      <c r="AX87" s="118">
        <f>(ULB_Data[[#This Row],[SLP- obtained SS2022]]-ULB_Data[[#This Row],[SLP SA cat t.10 2022]])/ULB_Data[[#This Row],[SLP SA cat t.10 2022]]</f>
        <v>-0.25067158574877396</v>
      </c>
      <c r="AY87" s="122">
        <v>232.44</v>
      </c>
      <c r="AZ87" s="122">
        <v>298.10000000000002</v>
      </c>
      <c r="BA87" s="122">
        <v>295</v>
      </c>
      <c r="BB87" s="122">
        <v>421.09</v>
      </c>
      <c r="BC87" s="122">
        <v>522.70000000000005</v>
      </c>
      <c r="BD87" s="122">
        <v>525</v>
      </c>
      <c r="BE87" s="122">
        <v>365.77</v>
      </c>
      <c r="BF87" s="122">
        <v>453.88</v>
      </c>
      <c r="BG87" s="122">
        <v>453.88</v>
      </c>
      <c r="BH87" s="122">
        <v>1100</v>
      </c>
      <c r="BI87" s="122">
        <v>1100</v>
      </c>
      <c r="BJ87" s="118">
        <f>(ULB_Data[[#This Row],[Cert.- obtained SS2020]]-ULB_Data[[#This Row],[NA cert 2020]])/ULB_Data[[#This Row],[NA cert 2020]]</f>
        <v>1.1510927551196009</v>
      </c>
      <c r="BK87" s="118">
        <f>(ULB_Data[[#This Row],[Cert.- obtained SS2021]]-ULB_Data[[#This Row],[NA cert 2021]])/ULB_Data[[#This Row],[NA cert 2021]]</f>
        <v>0.67728950016772882</v>
      </c>
      <c r="BL87" s="118">
        <f>(ULB_Data[[#This Row],[Cert.- obtained SS2022]]-ULB_Data[[#This Row],[NA cert 2022]])/ULB_Data[[#This Row],[NA cert 2022]]</f>
        <v>0.69491525423728817</v>
      </c>
      <c r="BM87" s="118">
        <f>(ULB_Data[[#This Row],[Cert.- obtained SS2020]]-ULB_Data[[#This Row],[SA Cert 2020]])/ULB_Data[[#This Row],[SA Cert 2020]]</f>
        <v>0.187394618727588</v>
      </c>
      <c r="BN87" s="118">
        <f>(ULB_Data[[#This Row],[Cert.- obtained SS2021]]-ULB_Data[[#This Row],[SA cert 2021]])/ULB_Data[[#This Row],[SA cert 2021]]</f>
        <v>-4.3428352783623579E-2</v>
      </c>
      <c r="BO87" s="118">
        <f>(ULB_Data[[#This Row],[Cert.- obtained SS2022]]-ULB_Data[[#This Row],[SA cert 2022]])/ULB_Data[[#This Row],[SA cert 2022]]</f>
        <v>-4.7619047619047616E-2</v>
      </c>
      <c r="BP87" s="118">
        <f>(ULB_Data[[#This Row],[Cert.- obtained SS2020]]-ULB_Data[[#This Row],[SA cert cat 2020]])/ULB_Data[[#This Row],[SA cert cat 2020]]</f>
        <v>0.36697924925499636</v>
      </c>
      <c r="BQ87" s="118">
        <f>(ULB_Data[[#This Row],[Cert.- obtained SS2021]]-ULB_Data[[#This Row],[SA cert cat 2021]])/ULB_Data[[#This Row],[SA cert cat 2021]]</f>
        <v>0.10161276108222439</v>
      </c>
      <c r="BR87" s="118">
        <f>(ULB_Data[[#This Row],[Cert.- obtained SS2022]]-ULB_Data[[#This Row],[SA cert cat 2022]])/ULB_Data[[#This Row],[SA cert cat 2022]]</f>
        <v>0.10161276108222439</v>
      </c>
      <c r="BS87" s="118">
        <f>(ULB_Data[[#This Row],[Cert.- obtained SS2021]]-ULB_Data[[#This Row],[SA cert cat t.10 2021]])/ULB_Data[[#This Row],[SA cert cat t.10 2021]]</f>
        <v>-0.54545454545454541</v>
      </c>
      <c r="BT87" s="118">
        <f>(ULB_Data[[#This Row],[Cert.- obtained SS2022]]-ULB_Data[[#This Row],[SA cert cat t.10 2022]])/ULB_Data[[#This Row],[SA cert cat t.10 2022]]</f>
        <v>-0.54545454545454541</v>
      </c>
      <c r="BU87" s="122">
        <v>855.72</v>
      </c>
      <c r="BV87" s="122">
        <v>860.25</v>
      </c>
      <c r="BW87" s="122">
        <v>865</v>
      </c>
      <c r="BX87" s="122">
        <v>1100</v>
      </c>
      <c r="BY87" s="122">
        <v>1147.0899999999999</v>
      </c>
      <c r="BZ87" s="122">
        <v>1150</v>
      </c>
      <c r="CA87" s="122">
        <v>1056.55</v>
      </c>
      <c r="CB87" s="122">
        <v>1062.31</v>
      </c>
      <c r="CC87" s="122">
        <v>1062.31</v>
      </c>
      <c r="CD87" s="122">
        <v>1484.95</v>
      </c>
      <c r="CE87" s="122">
        <v>1484.95</v>
      </c>
      <c r="CF87" s="118">
        <f>(ULB_Data[[#This Row],[CP- obtained SS2020]]-ULB_Data[[#This Row],[NA CV 2020]])/ULB_Data[[#This Row],[NA CV 2020]]</f>
        <v>0.38989389052493789</v>
      </c>
      <c r="CG87" s="118">
        <f>(ULB_Data[[#This Row],[CV- obtained SS2021]]-ULB_Data[[#This Row],[NA CV 2021]])/ULB_Data[[#This Row],[NA CV 2021]]</f>
        <v>0.31680325486777094</v>
      </c>
      <c r="CH87" s="118">
        <f>(ULB_Data[[#This Row],[CV- obtained SS2022]]-ULB_Data[[#This Row],[NA CV 2022]])/ULB_Data[[#This Row],[NA CV 2022]]</f>
        <v>0.30957225433526009</v>
      </c>
      <c r="CI87" s="118">
        <f>(ULB_Data[[#This Row],[CP- obtained SS2020]]-ULB_Data[[#This Row],[SA CV 2020]])/ULB_Data[[#This Row],[SA CV 2020]]</f>
        <v>8.1236363636363551E-2</v>
      </c>
      <c r="CJ87" s="118">
        <f>(ULB_Data[[#This Row],[CV- obtained SS2021]]-ULB_Data[[#This Row],[SA CV 2021]])/ULB_Data[[#This Row],[SA CV 2021]]</f>
        <v>-1.2475045550043978E-2</v>
      </c>
      <c r="CK87" s="118">
        <f>(ULB_Data[[#This Row],[CV- obtained SS2022]]-ULB_Data[[#This Row],[SA CV 2022]])/ULB_Data[[#This Row],[SA CV 2022]]</f>
        <v>-1.4973913043478285E-2</v>
      </c>
      <c r="CL87" s="118">
        <f>(ULB_Data[[#This Row],[CP- obtained SS2020]]-ULB_Data[[#This Row],[SA CV  cat 2020]])/ULB_Data[[#This Row],[SA CV  cat 2020]]</f>
        <v>0.12570157588377262</v>
      </c>
      <c r="CM87" s="118">
        <f>(ULB_Data[[#This Row],[CV- obtained SS2021]]-ULB_Data[[#This Row],[SA CV cat 2021]])/ULB_Data[[#This Row],[SA CV cat 2021]]</f>
        <v>6.6336568421647188E-2</v>
      </c>
      <c r="CN87" s="118">
        <f>(ULB_Data[[#This Row],[CV- obtained SS2022]]-ULB_Data[[#This Row],[SA CV cat 2022]])/ULB_Data[[#This Row],[SA CV cat 2022]]</f>
        <v>6.6336568421647188E-2</v>
      </c>
      <c r="CO87" s="118">
        <f>(ULB_Data[[#This Row],[CV- obtained SS2021]]-ULB_Data[[#This Row],[SA CV cat t.10 2021]])/ULB_Data[[#This Row],[SA CV cat t.10 2021]]</f>
        <v>-0.23715950031987612</v>
      </c>
      <c r="CP87" s="118">
        <f>(ULB_Data[[#This Row],[CV- obtained SS2022]]-ULB_Data[[#This Row],[SA CV cat t.10 2022]])/ULB_Data[[#This Row],[SA CV cat t.10 2022]]</f>
        <v>-0.23715950031987612</v>
      </c>
      <c r="CQ87" s="60">
        <v>71</v>
      </c>
      <c r="CR87" s="60">
        <v>50</v>
      </c>
      <c r="CS87" s="27">
        <v>124</v>
      </c>
      <c r="CT87" s="27">
        <v>68</v>
      </c>
      <c r="CU87" s="27">
        <v>124</v>
      </c>
      <c r="CV87" s="27">
        <v>68</v>
      </c>
      <c r="CW87" s="28" t="s">
        <v>414</v>
      </c>
      <c r="CX87" s="27" t="s">
        <v>414</v>
      </c>
      <c r="CY87" s="27" t="s">
        <v>414</v>
      </c>
      <c r="CZ87" s="28" t="s">
        <v>408</v>
      </c>
      <c r="DA87" s="27" t="s">
        <v>408</v>
      </c>
      <c r="DB87" s="27" t="s">
        <v>408</v>
      </c>
      <c r="DC87" s="22">
        <v>518.96</v>
      </c>
      <c r="DD87" s="22">
        <v>1500</v>
      </c>
      <c r="DE87" s="66">
        <v>34.6</v>
      </c>
      <c r="DF87" s="22">
        <v>500</v>
      </c>
      <c r="DG87" s="22">
        <v>1500</v>
      </c>
      <c r="DH87" s="66">
        <v>33.33</v>
      </c>
      <c r="DI87" s="22">
        <v>1258.29</v>
      </c>
      <c r="DJ87" s="22">
        <v>1500</v>
      </c>
      <c r="DK87" s="66">
        <v>83.89</v>
      </c>
      <c r="DL87" s="22">
        <v>1189.3599999999999</v>
      </c>
      <c r="DM87" s="22">
        <v>1500</v>
      </c>
      <c r="DN87" s="66">
        <v>79.290000000000006</v>
      </c>
      <c r="DO87" s="22">
        <v>3466.62</v>
      </c>
      <c r="DP87" s="22">
        <v>6000</v>
      </c>
      <c r="DQ87" s="66">
        <v>57.78</v>
      </c>
      <c r="DR87" s="67">
        <v>1486.75</v>
      </c>
      <c r="DS87" s="67">
        <v>2400</v>
      </c>
      <c r="DT87" s="159">
        <f>ULB_Data[[#This Row],[SLP- obtained SS2021]]/ULB_Data[[#This Row],[SLP-max. marks SS2021]]</f>
        <v>0.61947916666666669</v>
      </c>
      <c r="DU87" s="159">
        <f>ULB_Data[[#This Row],[SLP- obtained SS2021]]/ULB_Data[[#This Row],[Total score (obtained) SS2021]]</f>
        <v>0.47659575832179307</v>
      </c>
      <c r="DV87" s="67">
        <v>1486.75</v>
      </c>
      <c r="DW87" s="66">
        <v>2400</v>
      </c>
      <c r="DX87" s="159">
        <f>ULB_Data[[#This Row],[SLP- obtained SS2022]]/ULB_Data[[#This Row],[SLP-max. marks SS2022]]</f>
        <v>0.61947916666666669</v>
      </c>
      <c r="DY87" s="159">
        <f>ULB_Data[[#This Row],[SLP- obtained SS2022]]/ULB_Data[[#This Row],[Total score (obtained) SS2022]]</f>
        <v>0.47659575832179307</v>
      </c>
      <c r="DZ87" s="67">
        <v>1132.78</v>
      </c>
      <c r="EA87" s="67">
        <v>1800</v>
      </c>
      <c r="EB87" s="159">
        <f>ULB_Data[[#This Row],[CV- obtained SS2021]]/ULB_Data[[#This Row],[CV-max. marks SS2021]]</f>
        <v>0.62932222222222223</v>
      </c>
      <c r="EC87" s="159">
        <f>ULB_Data[[#This Row],[CV- obtained SS2021]]/ULB_Data[[#This Row],[Total score (obtained) SS2021]]</f>
        <v>0.36312637841719236</v>
      </c>
      <c r="ED87" s="67">
        <v>1132.78</v>
      </c>
      <c r="EE87" s="66">
        <v>1800</v>
      </c>
      <c r="EF87" s="159">
        <f>ULB_Data[[#This Row],[CV- obtained SS2022]]/ULB_Data[[#This Row],[CV-max. marks SS2022]]</f>
        <v>0.62932222222222223</v>
      </c>
      <c r="EG87" s="159">
        <f>ULB_Data[[#This Row],[CV- obtained SS2022]]/ULB_Data[[#This Row],[Total score (obtained) SS2022]]</f>
        <v>0.36312637841719236</v>
      </c>
      <c r="EH87" s="67">
        <v>500</v>
      </c>
      <c r="EI87" s="67">
        <v>1800</v>
      </c>
      <c r="EJ87" s="159">
        <f>ULB_Data[[#This Row],[Cert.- obtained SS2021]]/ULB_Data[[#This Row],[Cert.-max. marks SS2021]]</f>
        <v>0.27777777777777779</v>
      </c>
      <c r="EK87" s="159">
        <f>ULB_Data[[#This Row],[Cert.- obtained SS2021]]/ULB_Data[[#This Row],[Total score (obtained) SS2021]]</f>
        <v>0.16028106888239216</v>
      </c>
      <c r="EL87" s="67">
        <v>500</v>
      </c>
      <c r="EM87" s="66">
        <v>1800</v>
      </c>
      <c r="EN87" s="159">
        <f>ULB_Data[[#This Row],[Cert.- obtained SS2022]]/ULB_Data[[#This Row],[Cert.-max. marks SS2022]]</f>
        <v>0.27777777777777779</v>
      </c>
      <c r="EO87" s="159">
        <f>ULB_Data[[#This Row],[Cert.- obtained SS2022]]/ULB_Data[[#This Row],[Total score (obtained) SS2022]]</f>
        <v>0.16028106888239216</v>
      </c>
      <c r="EP87" s="68">
        <v>3119.52</v>
      </c>
      <c r="EQ87" s="26">
        <v>6000</v>
      </c>
      <c r="ER87" s="66">
        <v>51.99</v>
      </c>
      <c r="ES87" s="68">
        <v>3119.52</v>
      </c>
      <c r="ET87" s="66">
        <v>6000</v>
      </c>
      <c r="EU87" s="128">
        <f>(ULB_Data[[#This Row],[Total score (obtained) SS2022]]/ULB_Data[[#This Row],[Total score (max) SS2022]])*100</f>
        <v>51.992000000000004</v>
      </c>
      <c r="EV87" s="26">
        <v>1018.96</v>
      </c>
      <c r="EW87" s="26">
        <v>3000</v>
      </c>
      <c r="EX87" s="66">
        <v>33.97</v>
      </c>
      <c r="EY87" s="26">
        <v>1986.75</v>
      </c>
      <c r="EZ87" s="26">
        <v>4200</v>
      </c>
      <c r="FA87" s="100">
        <v>47.3</v>
      </c>
      <c r="FB87" s="26">
        <v>1986.75</v>
      </c>
      <c r="FC87" s="138">
        <v>4200</v>
      </c>
      <c r="FD87" s="140">
        <f>(ULB_Data[[#This Row],[SLP + Cert. (obtained) SS2022]]/ULB_Data[[#This Row],[SLP + Cert. (max.) SS2022]])*100</f>
        <v>47.303571428571431</v>
      </c>
    </row>
    <row r="88" spans="1:160" ht="15.75" thickBot="1">
      <c r="A88" s="104">
        <v>87</v>
      </c>
      <c r="B88" s="65" t="s">
        <v>246</v>
      </c>
      <c r="C88" s="65" t="s">
        <v>144</v>
      </c>
      <c r="D88" s="65" t="s">
        <v>304</v>
      </c>
      <c r="E88" s="26">
        <v>7524</v>
      </c>
      <c r="F88" s="28" t="s">
        <v>411</v>
      </c>
      <c r="G88" s="28">
        <v>2214</v>
      </c>
      <c r="H88" s="28">
        <v>2072</v>
      </c>
      <c r="I88" s="28">
        <v>2072</v>
      </c>
      <c r="J88" s="28">
        <v>3325</v>
      </c>
      <c r="K88" s="28">
        <v>3178</v>
      </c>
      <c r="L88" s="28">
        <v>3178</v>
      </c>
      <c r="M88" s="28">
        <v>3070.1</v>
      </c>
      <c r="N88" s="28">
        <v>2928.3</v>
      </c>
      <c r="O88" s="28">
        <v>2928.3</v>
      </c>
      <c r="P88" s="28">
        <v>4349.2</v>
      </c>
      <c r="Q88" s="28">
        <v>4349.2</v>
      </c>
      <c r="R88" s="118">
        <f>(ULB_Data[[#This Row],[Total score (obtained) SS2020]]-ULB_Data[[#This Row],[NA 2020]])/ULB_Data[[#This Row],[NA 2020]]</f>
        <v>0.65090334236675695</v>
      </c>
      <c r="S88" s="118">
        <f>(ULB_Data[[#This Row],[Total score (obtained) SS2021]]-ULB_Data[[#This Row],[NA 2021]])/ULB_Data[[#This Row],[NA 2021]]</f>
        <v>0.99367277992278014</v>
      </c>
      <c r="T88" s="118">
        <f>(ULB_Data[[#This Row],[Total score (obtained) SS2022]]-ULB_Data[[#This Row],[NA 2022]])/ULB_Data[[#This Row],[NA 2022]]</f>
        <v>0.99367277992278014</v>
      </c>
      <c r="U88" s="118">
        <f>(ULB_Data[[#This Row],[Total score (obtained) SS2020]]-ULB_Data[[#This Row],[SA 2020]])/ULB_Data[[#This Row],[SA 2020]]</f>
        <v>9.9278195488721771E-2</v>
      </c>
      <c r="V88" s="118">
        <f>(ULB_Data[[#This Row],[Total score (obtained) SS2021]]-ULB_Data[[#This Row],[SA 2021]])/ULB_Data[[#This Row],[SA 2021]]</f>
        <v>0.29983952171176853</v>
      </c>
      <c r="W88" s="118">
        <f>(ULB_Data[[#This Row],[Total score (obtained) SS2022]]-ULB_Data[[#This Row],[SA 2022]])/ULB_Data[[#This Row],[SA 2022]]</f>
        <v>0.29983952171176853</v>
      </c>
      <c r="X88" s="118">
        <f>(ULB_Data[[#This Row],[Total score (obtained) SS2020]]-ULB_Data[[#This Row],[SA Cat 2020]])/ULB_Data[[#This Row],[SA Cat 2020]]</f>
        <v>0.19054753916810527</v>
      </c>
      <c r="Y88" s="118">
        <f>(ULB_Data[[#This Row],[Total score (obtained) SS2021]]-ULB_Data[[#This Row],[SA Cat 2021]])/ULB_Data[[#This Row],[SA Cat 2021]]</f>
        <v>0.41067855069494247</v>
      </c>
      <c r="Z88" s="118">
        <f>(ULB_Data[[#This Row],[Total score (obtained) SS2022]]-ULB_Data[[#This Row],[SA Cat 2022]])/ULB_Data[[#This Row],[SA Cat 2022]]</f>
        <v>0.41067855069494247</v>
      </c>
      <c r="AA88" s="118">
        <f>(ULB_Data[[#This Row],[Total score (obtained) SS2021]]-ULB_Data[[#This Row],[SA Cat t.10 2021]])/ULB_Data[[#This Row],[SA Cat t.10 2021]]</f>
        <v>-5.0195438241515566E-2</v>
      </c>
      <c r="AB88" s="118">
        <f>(ULB_Data[[#This Row],[Total score (obtained) SS2022]]-ULB_Data[[#This Row],[SA Cat t.10 2022]])/ULB_Data[[#This Row],[SA Cat t.10 2022]]</f>
        <v>-5.0195438241515566E-2</v>
      </c>
      <c r="AC88" s="122">
        <v>306.24</v>
      </c>
      <c r="AD88" s="122">
        <v>913.6</v>
      </c>
      <c r="AE88" s="122">
        <v>915</v>
      </c>
      <c r="AF88" s="122">
        <v>706.64</v>
      </c>
      <c r="AG88" s="122">
        <v>1509.3</v>
      </c>
      <c r="AH88" s="122">
        <v>1509.3</v>
      </c>
      <c r="AI88" s="122">
        <v>593.21</v>
      </c>
      <c r="AJ88" s="122">
        <v>1412.08</v>
      </c>
      <c r="AK88" s="122">
        <v>1412.08</v>
      </c>
      <c r="AL88" s="122">
        <v>1984.11</v>
      </c>
      <c r="AM88" s="122">
        <v>1984.11</v>
      </c>
      <c r="AN88" s="118">
        <f>(ULB_Data[[#This Row],[SLP- obtained SS2020]]-ULB_Data[[#This Row],[SLP NA 2020]])/ULB_Data[[#This Row],[SLP NA 2020]]</f>
        <v>1.6181099791013582</v>
      </c>
      <c r="AO88" s="118">
        <f>(ULB_Data[[#This Row],[SLP- obtained SS2021]]-ULB_Data[[#This Row],[SLP NA 2021]])/ULB_Data[[#This Row],[SLP NA 2021]]</f>
        <v>1.0078152364273203</v>
      </c>
      <c r="AP88" s="118">
        <f>(ULB_Data[[#This Row],[SLP- obtained SS2022]]-ULB_Data[[#This Row],[SLP NA 2022]])/ULB_Data[[#This Row],[SLP NA 2022]]</f>
        <v>1.0047431693989071</v>
      </c>
      <c r="AQ88" s="118">
        <f>(ULB_Data[[#This Row],[SLP- obtained SS2020]]-ULB_Data[[#This Row],[SLP SA 2020]])/ULB_Data[[#This Row],[SLP SA 2020]]</f>
        <v>0.13462300464168458</v>
      </c>
      <c r="AR88" s="118">
        <f>(ULB_Data[[#This Row],[SLP- obtained SS2021]]-ULB_Data[[#This Row],[SLP SA 2021]])/ULB_Data[[#This Row],[SLP SA 2021]]</f>
        <v>0.21535811303253161</v>
      </c>
      <c r="AS88" s="118">
        <f>(ULB_Data[[#This Row],[SLP- obtained SS2022]]-ULB_Data[[#This Row],[SLP SA 2022]])/ULB_Data[[#This Row],[SLP SA 2022]]</f>
        <v>0.21535811303253161</v>
      </c>
      <c r="AT88" s="118">
        <f>(ULB_Data[[#This Row],[SLP- obtained SS2020]]-ULB_Data[[#This Row],[SLP SA cat 2020]])/ULB_Data[[#This Row],[SLP SA cat 2020]]</f>
        <v>0.35157869894303861</v>
      </c>
      <c r="AU88" s="118">
        <f>(ULB_Data[[#This Row],[SLP- obtained SS2021]]-ULB_Data[[#This Row],[SLP SA cat 2021]])/ULB_Data[[#This Row],[SLP SA cat 2021]]</f>
        <v>0.29903404906237607</v>
      </c>
      <c r="AV88" s="118">
        <f>(ULB_Data[[#This Row],[SLP- obtained SS2022]]-ULB_Data[[#This Row],[SLP SA cat 2022]])/ULB_Data[[#This Row],[SLP SA cat 2022]]</f>
        <v>0.29903404906237607</v>
      </c>
      <c r="AW88" s="118">
        <f>(ULB_Data[[#This Row],[SLP- obtained SS2021]]-ULB_Data[[#This Row],[SLP SA cat t.10 2021]])/ULB_Data[[#This Row],[SLP SA cat t.10 2021]]</f>
        <v>-7.5484726149255832E-2</v>
      </c>
      <c r="AX88" s="118">
        <f>(ULB_Data[[#This Row],[SLP- obtained SS2022]]-ULB_Data[[#This Row],[SLP SA cat t.10 2022]])/ULB_Data[[#This Row],[SLP SA cat t.10 2022]]</f>
        <v>-7.5484726149255832E-2</v>
      </c>
      <c r="AY88" s="122">
        <v>232.44</v>
      </c>
      <c r="AZ88" s="122">
        <v>298.10000000000002</v>
      </c>
      <c r="BA88" s="122">
        <v>295</v>
      </c>
      <c r="BB88" s="122">
        <v>421.09</v>
      </c>
      <c r="BC88" s="122">
        <v>522.70000000000005</v>
      </c>
      <c r="BD88" s="122">
        <v>525</v>
      </c>
      <c r="BE88" s="122">
        <v>365.77</v>
      </c>
      <c r="BF88" s="122">
        <v>453.88</v>
      </c>
      <c r="BG88" s="122">
        <v>453.88</v>
      </c>
      <c r="BH88" s="122">
        <v>1100</v>
      </c>
      <c r="BI88" s="122">
        <v>1100</v>
      </c>
      <c r="BJ88" s="118">
        <f>(ULB_Data[[#This Row],[Cert.- obtained SS2020]]-ULB_Data[[#This Row],[NA cert 2020]])/ULB_Data[[#This Row],[NA cert 2020]]</f>
        <v>0.29065565307176044</v>
      </c>
      <c r="BK88" s="118">
        <f>(ULB_Data[[#This Row],[Cert.- obtained SS2021]]-ULB_Data[[#This Row],[NA cert 2021]])/ULB_Data[[#This Row],[NA cert 2021]]</f>
        <v>2.6900369003690034</v>
      </c>
      <c r="BL88" s="118">
        <f>(ULB_Data[[#This Row],[Cert.- obtained SS2022]]-ULB_Data[[#This Row],[NA cert 2022]])/ULB_Data[[#This Row],[NA cert 2022]]</f>
        <v>2.7288135593220337</v>
      </c>
      <c r="BM88" s="118">
        <f>(ULB_Data[[#This Row],[Cert.- obtained SS2020]]-ULB_Data[[#This Row],[SA Cert 2020]])/ULB_Data[[#This Row],[SA Cert 2020]]</f>
        <v>-0.2875632287634472</v>
      </c>
      <c r="BN88" s="118">
        <f>(ULB_Data[[#This Row],[Cert.- obtained SS2021]]-ULB_Data[[#This Row],[SA cert 2021]])/ULB_Data[[#This Row],[SA cert 2021]]</f>
        <v>1.1044576238760282</v>
      </c>
      <c r="BO88" s="118">
        <f>(ULB_Data[[#This Row],[Cert.- obtained SS2022]]-ULB_Data[[#This Row],[SA cert 2022]])/ULB_Data[[#This Row],[SA cert 2022]]</f>
        <v>1.0952380952380953</v>
      </c>
      <c r="BP88" s="118">
        <f>(ULB_Data[[#This Row],[Cert.- obtained SS2020]]-ULB_Data[[#This Row],[SA cert cat 2020]])/ULB_Data[[#This Row],[SA cert cat 2020]]</f>
        <v>-0.17981245044700217</v>
      </c>
      <c r="BQ88" s="118">
        <f>(ULB_Data[[#This Row],[Cert.- obtained SS2021]]-ULB_Data[[#This Row],[SA cert cat 2021]])/ULB_Data[[#This Row],[SA cert cat 2021]]</f>
        <v>1.4235480743808937</v>
      </c>
      <c r="BR88" s="118">
        <f>(ULB_Data[[#This Row],[Cert.- obtained SS2022]]-ULB_Data[[#This Row],[SA cert cat 2022]])/ULB_Data[[#This Row],[SA cert cat 2022]]</f>
        <v>1.4235480743808937</v>
      </c>
      <c r="BS88" s="118">
        <f>(ULB_Data[[#This Row],[Cert.- obtained SS2021]]-ULB_Data[[#This Row],[SA cert cat t.10 2021]])/ULB_Data[[#This Row],[SA cert cat t.10 2021]]</f>
        <v>0</v>
      </c>
      <c r="BT88" s="118">
        <f>(ULB_Data[[#This Row],[Cert.- obtained SS2022]]-ULB_Data[[#This Row],[SA cert cat t.10 2022]])/ULB_Data[[#This Row],[SA cert cat t.10 2022]]</f>
        <v>0</v>
      </c>
      <c r="BU88" s="122">
        <v>855.72</v>
      </c>
      <c r="BV88" s="122">
        <v>860.25</v>
      </c>
      <c r="BW88" s="122">
        <v>865</v>
      </c>
      <c r="BX88" s="122">
        <v>1100</v>
      </c>
      <c r="BY88" s="122">
        <v>1147.0899999999999</v>
      </c>
      <c r="BZ88" s="122">
        <v>1150</v>
      </c>
      <c r="CA88" s="122">
        <v>1056.55</v>
      </c>
      <c r="CB88" s="122">
        <v>1062.31</v>
      </c>
      <c r="CC88" s="122">
        <v>1062.31</v>
      </c>
      <c r="CD88" s="122">
        <v>1484.95</v>
      </c>
      <c r="CE88" s="122">
        <v>1484.95</v>
      </c>
      <c r="CF88" s="118">
        <f>(ULB_Data[[#This Row],[CP- obtained SS2020]]-ULB_Data[[#This Row],[NA CV 2020]])/ULB_Data[[#This Row],[NA CV 2020]]</f>
        <v>0.36051512176880285</v>
      </c>
      <c r="CG88" s="118">
        <f>(ULB_Data[[#This Row],[CV- obtained SS2021]]-ULB_Data[[#This Row],[NA CV 2021]])/ULB_Data[[#This Row],[NA CV 2021]]</f>
        <v>0.39093286835222313</v>
      </c>
      <c r="CH88" s="118">
        <f>(ULB_Data[[#This Row],[CV- obtained SS2022]]-ULB_Data[[#This Row],[NA CV 2022]])/ULB_Data[[#This Row],[NA CV 2022]]</f>
        <v>0.38329479768786123</v>
      </c>
      <c r="CI88" s="118">
        <f>(ULB_Data[[#This Row],[CP- obtained SS2020]]-ULB_Data[[#This Row],[SA CV 2020]])/ULB_Data[[#This Row],[SA CV 2020]]</f>
        <v>5.8381818181818208E-2</v>
      </c>
      <c r="CJ88" s="118">
        <f>(ULB_Data[[#This Row],[CV- obtained SS2021]]-ULB_Data[[#This Row],[SA CV 2021]])/ULB_Data[[#This Row],[SA CV 2021]]</f>
        <v>4.3117802439215792E-2</v>
      </c>
      <c r="CK88" s="118">
        <f>(ULB_Data[[#This Row],[CV- obtained SS2022]]-ULB_Data[[#This Row],[SA CV 2022]])/ULB_Data[[#This Row],[SA CV 2022]]</f>
        <v>4.0478260869565179E-2</v>
      </c>
      <c r="CL88" s="118">
        <f>(ULB_Data[[#This Row],[CP- obtained SS2020]]-ULB_Data[[#This Row],[SA CV  cat 2020]])/ULB_Data[[#This Row],[SA CV  cat 2020]]</f>
        <v>0.1019071506317733</v>
      </c>
      <c r="CM88" s="118">
        <f>(ULB_Data[[#This Row],[CV- obtained SS2021]]-ULB_Data[[#This Row],[SA CV cat 2021]])/ULB_Data[[#This Row],[SA CV cat 2021]]</f>
        <v>0.12636612664853011</v>
      </c>
      <c r="CN88" s="118">
        <f>(ULB_Data[[#This Row],[CV- obtained SS2022]]-ULB_Data[[#This Row],[SA CV cat 2022]])/ULB_Data[[#This Row],[SA CV cat 2022]]</f>
        <v>0.12636612664853011</v>
      </c>
      <c r="CO88" s="118">
        <f>(ULB_Data[[#This Row],[CV- obtained SS2021]]-ULB_Data[[#This Row],[SA CV cat t.10 2021]])/ULB_Data[[#This Row],[SA CV cat t.10 2021]]</f>
        <v>-0.19421529344422378</v>
      </c>
      <c r="CP88" s="118">
        <f>(ULB_Data[[#This Row],[CV- obtained SS2022]]-ULB_Data[[#This Row],[SA CV cat t.10 2022]])/ULB_Data[[#This Row],[SA CV cat t.10 2022]]</f>
        <v>-0.19421529344422378</v>
      </c>
      <c r="CQ88" s="60">
        <v>47</v>
      </c>
      <c r="CR88" s="60">
        <v>33</v>
      </c>
      <c r="CS88" s="27">
        <v>13</v>
      </c>
      <c r="CT88" s="27">
        <v>12</v>
      </c>
      <c r="CU88" s="27">
        <v>13</v>
      </c>
      <c r="CV88" s="27">
        <v>12</v>
      </c>
      <c r="CW88" s="28" t="s">
        <v>414</v>
      </c>
      <c r="CX88" s="27" t="s">
        <v>401</v>
      </c>
      <c r="CY88" s="27" t="s">
        <v>401</v>
      </c>
      <c r="CZ88" s="28" t="s">
        <v>405</v>
      </c>
      <c r="DA88" s="27" t="s">
        <v>408</v>
      </c>
      <c r="DB88" s="27" t="s">
        <v>408</v>
      </c>
      <c r="DC88" s="22">
        <v>801.77</v>
      </c>
      <c r="DD88" s="22">
        <v>1500</v>
      </c>
      <c r="DE88" s="66">
        <v>53.45</v>
      </c>
      <c r="DF88" s="22">
        <v>300</v>
      </c>
      <c r="DG88" s="22">
        <v>1500</v>
      </c>
      <c r="DH88" s="66">
        <v>20</v>
      </c>
      <c r="DI88" s="22">
        <v>1389.1</v>
      </c>
      <c r="DJ88" s="22">
        <v>1500</v>
      </c>
      <c r="DK88" s="66">
        <v>92.61</v>
      </c>
      <c r="DL88" s="22">
        <v>1164.22</v>
      </c>
      <c r="DM88" s="22">
        <v>1500</v>
      </c>
      <c r="DN88" s="66">
        <v>77.61</v>
      </c>
      <c r="DO88" s="22">
        <v>3655.1</v>
      </c>
      <c r="DP88" s="22">
        <v>6000</v>
      </c>
      <c r="DQ88" s="66">
        <v>60.92</v>
      </c>
      <c r="DR88" s="67">
        <v>1834.34</v>
      </c>
      <c r="DS88" s="67">
        <v>2400</v>
      </c>
      <c r="DT88" s="159">
        <f>ULB_Data[[#This Row],[SLP- obtained SS2021]]/ULB_Data[[#This Row],[SLP-max. marks SS2021]]</f>
        <v>0.76430833333333326</v>
      </c>
      <c r="DU88" s="159">
        <f>ULB_Data[[#This Row],[SLP- obtained SS2021]]/ULB_Data[[#This Row],[Total score (obtained) SS2021]]</f>
        <v>0.44405442894872527</v>
      </c>
      <c r="DV88" s="67">
        <v>1834.34</v>
      </c>
      <c r="DW88" s="66">
        <v>2400</v>
      </c>
      <c r="DX88" s="159">
        <f>ULB_Data[[#This Row],[SLP- obtained SS2022]]/ULB_Data[[#This Row],[SLP-max. marks SS2022]]</f>
        <v>0.76430833333333326</v>
      </c>
      <c r="DY88" s="159">
        <f>ULB_Data[[#This Row],[SLP- obtained SS2022]]/ULB_Data[[#This Row],[Total score (obtained) SS2022]]</f>
        <v>0.44405442894872527</v>
      </c>
      <c r="DZ88" s="67">
        <v>1196.55</v>
      </c>
      <c r="EA88" s="67">
        <v>1800</v>
      </c>
      <c r="EB88" s="159">
        <f>ULB_Data[[#This Row],[CV- obtained SS2021]]/ULB_Data[[#This Row],[CV-max. marks SS2021]]</f>
        <v>0.66474999999999995</v>
      </c>
      <c r="EC88" s="159">
        <f>ULB_Data[[#This Row],[CV- obtained SS2021]]/ULB_Data[[#This Row],[Total score (obtained) SS2021]]</f>
        <v>0.28965912914650349</v>
      </c>
      <c r="ED88" s="67">
        <v>1196.55</v>
      </c>
      <c r="EE88" s="66">
        <v>1800</v>
      </c>
      <c r="EF88" s="159">
        <f>ULB_Data[[#This Row],[CV- obtained SS2022]]/ULB_Data[[#This Row],[CV-max. marks SS2022]]</f>
        <v>0.66474999999999995</v>
      </c>
      <c r="EG88" s="159">
        <f>ULB_Data[[#This Row],[CV- obtained SS2022]]/ULB_Data[[#This Row],[Total score (obtained) SS2022]]</f>
        <v>0.28965912914650349</v>
      </c>
      <c r="EH88" s="67">
        <v>1100</v>
      </c>
      <c r="EI88" s="67">
        <v>1800</v>
      </c>
      <c r="EJ88" s="159">
        <f>ULB_Data[[#This Row],[Cert.- obtained SS2021]]/ULB_Data[[#This Row],[Cert.-max. marks SS2021]]</f>
        <v>0.61111111111111116</v>
      </c>
      <c r="EK88" s="159">
        <f>ULB_Data[[#This Row],[Cert.- obtained SS2021]]/ULB_Data[[#This Row],[Total score (obtained) SS2021]]</f>
        <v>0.26628644190477113</v>
      </c>
      <c r="EL88" s="67">
        <v>1100</v>
      </c>
      <c r="EM88" s="66">
        <v>1800</v>
      </c>
      <c r="EN88" s="159">
        <f>ULB_Data[[#This Row],[Cert.- obtained SS2022]]/ULB_Data[[#This Row],[Cert.-max. marks SS2022]]</f>
        <v>0.61111111111111116</v>
      </c>
      <c r="EO88" s="159">
        <f>ULB_Data[[#This Row],[Cert.- obtained SS2022]]/ULB_Data[[#This Row],[Total score (obtained) SS2022]]</f>
        <v>0.26628644190477113</v>
      </c>
      <c r="EP88" s="68">
        <v>4130.8900000000003</v>
      </c>
      <c r="EQ88" s="26">
        <v>6000</v>
      </c>
      <c r="ER88" s="66">
        <v>68.849999999999994</v>
      </c>
      <c r="ES88" s="68">
        <v>4130.8900000000003</v>
      </c>
      <c r="ET88" s="66">
        <v>6000</v>
      </c>
      <c r="EU88" s="128">
        <f>(ULB_Data[[#This Row],[Total score (obtained) SS2022]]/ULB_Data[[#This Row],[Total score (max) SS2022]])*100</f>
        <v>68.848166666666671</v>
      </c>
      <c r="EV88" s="26">
        <v>1101.77</v>
      </c>
      <c r="EW88" s="26">
        <v>3000</v>
      </c>
      <c r="EX88" s="66">
        <v>36.729999999999997</v>
      </c>
      <c r="EY88" s="26">
        <v>2934.34</v>
      </c>
      <c r="EZ88" s="26">
        <v>4200</v>
      </c>
      <c r="FA88" s="100">
        <v>69.87</v>
      </c>
      <c r="FB88" s="26">
        <v>2934.34</v>
      </c>
      <c r="FC88" s="138">
        <v>4200</v>
      </c>
      <c r="FD88" s="140">
        <f>(ULB_Data[[#This Row],[SLP + Cert. (obtained) SS2022]]/ULB_Data[[#This Row],[SLP + Cert. (max.) SS2022]])*100</f>
        <v>69.865238095238098</v>
      </c>
    </row>
    <row r="89" spans="1:160" ht="15.75" thickBot="1">
      <c r="A89" s="104">
        <v>88</v>
      </c>
      <c r="B89" s="65" t="s">
        <v>170</v>
      </c>
      <c r="C89" s="65" t="s">
        <v>144</v>
      </c>
      <c r="D89" s="65" t="s">
        <v>304</v>
      </c>
      <c r="E89" s="74">
        <v>15910</v>
      </c>
      <c r="F89" s="28" t="s">
        <v>411</v>
      </c>
      <c r="G89" s="28">
        <v>2214</v>
      </c>
      <c r="H89" s="28">
        <v>2072</v>
      </c>
      <c r="I89" s="28">
        <v>2072</v>
      </c>
      <c r="J89" s="28">
        <v>3325</v>
      </c>
      <c r="K89" s="28">
        <v>3178</v>
      </c>
      <c r="L89" s="28">
        <v>3178</v>
      </c>
      <c r="M89" s="28">
        <v>3070.1</v>
      </c>
      <c r="N89" s="28">
        <v>2928.3</v>
      </c>
      <c r="O89" s="28">
        <v>2928.3</v>
      </c>
      <c r="P89" s="28">
        <v>4349.2</v>
      </c>
      <c r="Q89" s="28">
        <v>4349.2</v>
      </c>
      <c r="R89" s="118">
        <f>(ULB_Data[[#This Row],[Total score (obtained) SS2020]]-ULB_Data[[#This Row],[NA 2020]])/ULB_Data[[#This Row],[NA 2020]]</f>
        <v>2.2086720867208712E-2</v>
      </c>
      <c r="S89" s="118">
        <f>(ULB_Data[[#This Row],[Total score (obtained) SS2021]]-ULB_Data[[#This Row],[NA 2021]])/ULB_Data[[#This Row],[NA 2021]]</f>
        <v>0.25699324324324313</v>
      </c>
      <c r="T89" s="118">
        <f>(ULB_Data[[#This Row],[Total score (obtained) SS2022]]-ULB_Data[[#This Row],[NA 2022]])/ULB_Data[[#This Row],[NA 2022]]</f>
        <v>0.25699324324324313</v>
      </c>
      <c r="U89" s="118">
        <f>(ULB_Data[[#This Row],[Total score (obtained) SS2020]]-ULB_Data[[#This Row],[SA 2020]])/ULB_Data[[#This Row],[SA 2020]]</f>
        <v>-0.3194285714285714</v>
      </c>
      <c r="V89" s="118">
        <f>(ULB_Data[[#This Row],[Total score (obtained) SS2021]]-ULB_Data[[#This Row],[SA 2021]])/ULB_Data[[#This Row],[SA 2021]]</f>
        <v>-0.18046255506607936</v>
      </c>
      <c r="W89" s="118">
        <f>(ULB_Data[[#This Row],[Total score (obtained) SS2022]]-ULB_Data[[#This Row],[SA 2022]])/ULB_Data[[#This Row],[SA 2022]]</f>
        <v>-0.18046255506607936</v>
      </c>
      <c r="X89" s="118">
        <f>(ULB_Data[[#This Row],[Total score (obtained) SS2020]]-ULB_Data[[#This Row],[SA Cat 2020]])/ULB_Data[[#This Row],[SA Cat 2020]]</f>
        <v>-0.26292303182306759</v>
      </c>
      <c r="Y89" s="118">
        <f>(ULB_Data[[#This Row],[Total score (obtained) SS2021]]-ULB_Data[[#This Row],[SA Cat 2021]])/ULB_Data[[#This Row],[SA Cat 2021]]</f>
        <v>-0.11057951712597766</v>
      </c>
      <c r="Z89" s="118">
        <f>(ULB_Data[[#This Row],[Total score (obtained) SS2022]]-ULB_Data[[#This Row],[SA Cat 2022]])/ULB_Data[[#This Row],[SA Cat 2022]]</f>
        <v>-0.11057951712597766</v>
      </c>
      <c r="AA89" s="118">
        <f>(ULB_Data[[#This Row],[Total score (obtained) SS2021]]-ULB_Data[[#This Row],[SA Cat t.10 2021]])/ULB_Data[[#This Row],[SA Cat t.10 2021]]</f>
        <v>-0.40115653453508693</v>
      </c>
      <c r="AB89" s="118">
        <f>(ULB_Data[[#This Row],[Total score (obtained) SS2022]]-ULB_Data[[#This Row],[SA Cat t.10 2022]])/ULB_Data[[#This Row],[SA Cat t.10 2022]]</f>
        <v>-0.40115653453508693</v>
      </c>
      <c r="AC89" s="122">
        <v>306.24</v>
      </c>
      <c r="AD89" s="122">
        <v>913.6</v>
      </c>
      <c r="AE89" s="122">
        <v>915</v>
      </c>
      <c r="AF89" s="122">
        <v>706.64</v>
      </c>
      <c r="AG89" s="122">
        <v>1509.3</v>
      </c>
      <c r="AH89" s="122">
        <v>1509.3</v>
      </c>
      <c r="AI89" s="122">
        <v>593.21</v>
      </c>
      <c r="AJ89" s="122">
        <v>1412.08</v>
      </c>
      <c r="AK89" s="122">
        <v>1412.08</v>
      </c>
      <c r="AL89" s="122">
        <v>1984.11</v>
      </c>
      <c r="AM89" s="122">
        <v>1984.11</v>
      </c>
      <c r="AN89" s="118">
        <f>(ULB_Data[[#This Row],[SLP- obtained SS2020]]-ULB_Data[[#This Row],[SLP NA 2020]])/ULB_Data[[#This Row],[SLP NA 2020]]</f>
        <v>-0.27703761755485895</v>
      </c>
      <c r="AO89" s="118">
        <f>(ULB_Data[[#This Row],[SLP- obtained SS2021]]-ULB_Data[[#This Row],[SLP NA 2021]])/ULB_Data[[#This Row],[SLP NA 2021]]</f>
        <v>-1.0464098073555231E-2</v>
      </c>
      <c r="AP89" s="118">
        <f>(ULB_Data[[#This Row],[SLP- obtained SS2022]]-ULB_Data[[#This Row],[SLP NA 2022]])/ULB_Data[[#This Row],[SLP NA 2022]]</f>
        <v>-1.1978142076502772E-2</v>
      </c>
      <c r="AQ89" s="118">
        <f>(ULB_Data[[#This Row],[SLP- obtained SS2020]]-ULB_Data[[#This Row],[SLP SA 2020]])/ULB_Data[[#This Row],[SLP SA 2020]]</f>
        <v>-0.68668629004868109</v>
      </c>
      <c r="AR89" s="118">
        <f>(ULB_Data[[#This Row],[SLP- obtained SS2021]]-ULB_Data[[#This Row],[SLP SA 2021]])/ULB_Data[[#This Row],[SLP SA 2021]]</f>
        <v>-0.40102034055522429</v>
      </c>
      <c r="AS89" s="118">
        <f>(ULB_Data[[#This Row],[SLP- obtained SS2022]]-ULB_Data[[#This Row],[SLP SA 2022]])/ULB_Data[[#This Row],[SLP SA 2022]]</f>
        <v>-0.40102034055522429</v>
      </c>
      <c r="AT89" s="118">
        <f>(ULB_Data[[#This Row],[SLP- obtained SS2020]]-ULB_Data[[#This Row],[SLP SA cat 2020]])/ULB_Data[[#This Row],[SLP SA cat 2020]]</f>
        <v>-0.62677635238785601</v>
      </c>
      <c r="AU89" s="118">
        <f>(ULB_Data[[#This Row],[SLP- obtained SS2021]]-ULB_Data[[#This Row],[SLP SA cat 2021]])/ULB_Data[[#This Row],[SLP SA cat 2021]]</f>
        <v>-0.35978131550620362</v>
      </c>
      <c r="AV89" s="118">
        <f>(ULB_Data[[#This Row],[SLP- obtained SS2022]]-ULB_Data[[#This Row],[SLP SA cat 2022]])/ULB_Data[[#This Row],[SLP SA cat 2022]]</f>
        <v>-0.35978131550620362</v>
      </c>
      <c r="AW89" s="118">
        <f>(ULB_Data[[#This Row],[SLP- obtained SS2021]]-ULB_Data[[#This Row],[SLP SA cat t.10 2021]])/ULB_Data[[#This Row],[SLP SA cat t.10 2021]]</f>
        <v>-0.54435993972108399</v>
      </c>
      <c r="AX89" s="118">
        <f>(ULB_Data[[#This Row],[SLP- obtained SS2022]]-ULB_Data[[#This Row],[SLP SA cat t.10 2022]])/ULB_Data[[#This Row],[SLP SA cat t.10 2022]]</f>
        <v>-0.54435993972108399</v>
      </c>
      <c r="AY89" s="122">
        <v>232.44</v>
      </c>
      <c r="AZ89" s="122">
        <v>298.10000000000002</v>
      </c>
      <c r="BA89" s="122">
        <v>295</v>
      </c>
      <c r="BB89" s="122">
        <v>421.09</v>
      </c>
      <c r="BC89" s="122">
        <v>522.70000000000005</v>
      </c>
      <c r="BD89" s="122">
        <v>525</v>
      </c>
      <c r="BE89" s="122">
        <v>365.77</v>
      </c>
      <c r="BF89" s="122">
        <v>453.88</v>
      </c>
      <c r="BG89" s="122">
        <v>453.88</v>
      </c>
      <c r="BH89" s="122">
        <v>1100</v>
      </c>
      <c r="BI89" s="122">
        <v>1100</v>
      </c>
      <c r="BJ89" s="118">
        <f>(ULB_Data[[#This Row],[Cert.- obtained SS2020]]-ULB_Data[[#This Row],[NA cert 2020]])/ULB_Data[[#This Row],[NA cert 2020]]</f>
        <v>0.29065565307176044</v>
      </c>
      <c r="BK89" s="118">
        <f>(ULB_Data[[#This Row],[Cert.- obtained SS2021]]-ULB_Data[[#This Row],[NA cert 2021]])/ULB_Data[[#This Row],[NA cert 2021]]</f>
        <v>2.0191211003019118</v>
      </c>
      <c r="BL89" s="118">
        <f>(ULB_Data[[#This Row],[Cert.- obtained SS2022]]-ULB_Data[[#This Row],[NA cert 2022]])/ULB_Data[[#This Row],[NA cert 2022]]</f>
        <v>2.0508474576271185</v>
      </c>
      <c r="BM89" s="118">
        <f>(ULB_Data[[#This Row],[Cert.- obtained SS2020]]-ULB_Data[[#This Row],[SA Cert 2020]])/ULB_Data[[#This Row],[SA Cert 2020]]</f>
        <v>-0.2875632287634472</v>
      </c>
      <c r="BN89" s="118">
        <f>(ULB_Data[[#This Row],[Cert.- obtained SS2021]]-ULB_Data[[#This Row],[SA cert 2021]])/ULB_Data[[#This Row],[SA cert 2021]]</f>
        <v>0.72182896498947757</v>
      </c>
      <c r="BO89" s="118">
        <f>(ULB_Data[[#This Row],[Cert.- obtained SS2022]]-ULB_Data[[#This Row],[SA cert 2022]])/ULB_Data[[#This Row],[SA cert 2022]]</f>
        <v>0.7142857142857143</v>
      </c>
      <c r="BP89" s="118">
        <f>(ULB_Data[[#This Row],[Cert.- obtained SS2020]]-ULB_Data[[#This Row],[SA cert cat 2020]])/ULB_Data[[#This Row],[SA cert cat 2020]]</f>
        <v>-0.17981245044700217</v>
      </c>
      <c r="BQ89" s="118">
        <f>(ULB_Data[[#This Row],[Cert.- obtained SS2021]]-ULB_Data[[#This Row],[SA cert cat 2021]])/ULB_Data[[#This Row],[SA cert cat 2021]]</f>
        <v>0.98290296994800386</v>
      </c>
      <c r="BR89" s="118">
        <f>(ULB_Data[[#This Row],[Cert.- obtained SS2022]]-ULB_Data[[#This Row],[SA cert cat 2022]])/ULB_Data[[#This Row],[SA cert cat 2022]]</f>
        <v>0.98290296994800386</v>
      </c>
      <c r="BS89" s="118">
        <f>(ULB_Data[[#This Row],[Cert.- obtained SS2021]]-ULB_Data[[#This Row],[SA cert cat t.10 2021]])/ULB_Data[[#This Row],[SA cert cat t.10 2021]]</f>
        <v>-0.18181818181818182</v>
      </c>
      <c r="BT89" s="118">
        <f>(ULB_Data[[#This Row],[Cert.- obtained SS2022]]-ULB_Data[[#This Row],[SA cert cat t.10 2022]])/ULB_Data[[#This Row],[SA cert cat t.10 2022]]</f>
        <v>-0.18181818181818182</v>
      </c>
      <c r="BU89" s="122">
        <v>855.72</v>
      </c>
      <c r="BV89" s="122">
        <v>860.25</v>
      </c>
      <c r="BW89" s="122">
        <v>865</v>
      </c>
      <c r="BX89" s="122">
        <v>1100</v>
      </c>
      <c r="BY89" s="122">
        <v>1147.0899999999999</v>
      </c>
      <c r="BZ89" s="122">
        <v>1150</v>
      </c>
      <c r="CA89" s="122">
        <v>1056.55</v>
      </c>
      <c r="CB89" s="122">
        <v>1062.31</v>
      </c>
      <c r="CC89" s="122">
        <v>1062.31</v>
      </c>
      <c r="CD89" s="122">
        <v>1484.95</v>
      </c>
      <c r="CE89" s="122">
        <v>1484.95</v>
      </c>
      <c r="CF89" s="118">
        <f>(ULB_Data[[#This Row],[CP- obtained SS2020]]-ULB_Data[[#This Row],[NA CV 2020]])/ULB_Data[[#This Row],[NA CV 2020]]</f>
        <v>-7.2500350581966147E-2</v>
      </c>
      <c r="CG89" s="118">
        <f>(ULB_Data[[#This Row],[CV- obtained SS2021]]-ULB_Data[[#This Row],[NA CV 2021]])/ULB_Data[[#This Row],[NA CV 2021]]</f>
        <v>-6.9526300494042362E-2</v>
      </c>
      <c r="CH89" s="118">
        <f>(ULB_Data[[#This Row],[CV- obtained SS2022]]-ULB_Data[[#This Row],[NA CV 2022]])/ULB_Data[[#This Row],[NA CV 2022]]</f>
        <v>-7.4635838150288958E-2</v>
      </c>
      <c r="CI89" s="118">
        <f>(ULB_Data[[#This Row],[CP- obtained SS2020]]-ULB_Data[[#This Row],[SA CV 2020]])/ULB_Data[[#This Row],[SA CV 2020]]</f>
        <v>-0.27847272727272732</v>
      </c>
      <c r="CJ89" s="118">
        <f>(ULB_Data[[#This Row],[CV- obtained SS2021]]-ULB_Data[[#This Row],[SA CV 2021]])/ULB_Data[[#This Row],[SA CV 2021]]</f>
        <v>-0.30219947868083574</v>
      </c>
      <c r="CK89" s="118">
        <f>(ULB_Data[[#This Row],[CV- obtained SS2022]]-ULB_Data[[#This Row],[SA CV 2022]])/ULB_Data[[#This Row],[SA CV 2022]]</f>
        <v>-0.30396521739130428</v>
      </c>
      <c r="CL89" s="118">
        <f>(ULB_Data[[#This Row],[CP- obtained SS2020]]-ULB_Data[[#This Row],[SA CV  cat 2020]])/ULB_Data[[#This Row],[SA CV  cat 2020]]</f>
        <v>-0.24880034073162655</v>
      </c>
      <c r="CM89" s="118">
        <f>(ULB_Data[[#This Row],[CV- obtained SS2021]]-ULB_Data[[#This Row],[SA CV cat 2021]])/ULB_Data[[#This Row],[SA CV cat 2021]]</f>
        <v>-0.24650996413476284</v>
      </c>
      <c r="CN89" s="118">
        <f>(ULB_Data[[#This Row],[CV- obtained SS2022]]-ULB_Data[[#This Row],[SA CV cat 2022]])/ULB_Data[[#This Row],[SA CV cat 2022]]</f>
        <v>-0.24650996413476284</v>
      </c>
      <c r="CO89" s="118">
        <f>(ULB_Data[[#This Row],[CV- obtained SS2021]]-ULB_Data[[#This Row],[SA CV cat t.10 2021]])/ULB_Data[[#This Row],[SA CV cat t.10 2021]]</f>
        <v>-0.4609650156570928</v>
      </c>
      <c r="CP89" s="118">
        <f>(ULB_Data[[#This Row],[CV- obtained SS2022]]-ULB_Data[[#This Row],[SA CV cat t.10 2022]])/ULB_Data[[#This Row],[SA CV cat t.10 2022]]</f>
        <v>-0.4609650156570928</v>
      </c>
      <c r="CQ89" s="60">
        <v>391</v>
      </c>
      <c r="CR89" s="60">
        <v>163</v>
      </c>
      <c r="CS89" s="27">
        <v>307</v>
      </c>
      <c r="CT89" s="27">
        <v>131</v>
      </c>
      <c r="CU89" s="27">
        <v>307</v>
      </c>
      <c r="CV89" s="27">
        <v>131</v>
      </c>
      <c r="CW89" s="28" t="s">
        <v>414</v>
      </c>
      <c r="CX89" s="27" t="s">
        <v>401</v>
      </c>
      <c r="CY89" s="27" t="s">
        <v>401</v>
      </c>
      <c r="CZ89" s="28" t="s">
        <v>405</v>
      </c>
      <c r="DA89" s="27" t="s">
        <v>405</v>
      </c>
      <c r="DB89" s="27" t="s">
        <v>405</v>
      </c>
      <c r="DC89" s="22">
        <v>221.4</v>
      </c>
      <c r="DD89" s="22">
        <v>1500</v>
      </c>
      <c r="DE89" s="66">
        <v>14.76</v>
      </c>
      <c r="DF89" s="22">
        <v>300</v>
      </c>
      <c r="DG89" s="22">
        <v>1500</v>
      </c>
      <c r="DH89" s="66">
        <v>20</v>
      </c>
      <c r="DI89" s="22">
        <v>947.83</v>
      </c>
      <c r="DJ89" s="22">
        <v>1500</v>
      </c>
      <c r="DK89" s="66">
        <v>63.19</v>
      </c>
      <c r="DL89" s="22">
        <v>793.68</v>
      </c>
      <c r="DM89" s="22">
        <v>1500</v>
      </c>
      <c r="DN89" s="66">
        <v>52.91</v>
      </c>
      <c r="DO89" s="22">
        <v>2262.9</v>
      </c>
      <c r="DP89" s="22">
        <v>6000</v>
      </c>
      <c r="DQ89" s="66">
        <v>37.72</v>
      </c>
      <c r="DR89" s="67">
        <v>904.04</v>
      </c>
      <c r="DS89" s="67">
        <v>2400</v>
      </c>
      <c r="DT89" s="159">
        <f>ULB_Data[[#This Row],[SLP- obtained SS2021]]/ULB_Data[[#This Row],[SLP-max. marks SS2021]]</f>
        <v>0.37668333333333331</v>
      </c>
      <c r="DU89" s="159">
        <f>ULB_Data[[#This Row],[SLP- obtained SS2021]]/ULB_Data[[#This Row],[Total score (obtained) SS2021]]</f>
        <v>0.34710826303806119</v>
      </c>
      <c r="DV89" s="67">
        <v>904.04</v>
      </c>
      <c r="DW89" s="66">
        <v>2400</v>
      </c>
      <c r="DX89" s="159">
        <f>ULB_Data[[#This Row],[SLP- obtained SS2022]]/ULB_Data[[#This Row],[SLP-max. marks SS2022]]</f>
        <v>0.37668333333333331</v>
      </c>
      <c r="DY89" s="159">
        <f>ULB_Data[[#This Row],[SLP- obtained SS2022]]/ULB_Data[[#This Row],[Total score (obtained) SS2022]]</f>
        <v>0.34710826303806119</v>
      </c>
      <c r="DZ89" s="67">
        <v>800.44</v>
      </c>
      <c r="EA89" s="67">
        <v>1800</v>
      </c>
      <c r="EB89" s="159">
        <f>ULB_Data[[#This Row],[CV- obtained SS2021]]/ULB_Data[[#This Row],[CV-max. marks SS2021]]</f>
        <v>0.44468888888888891</v>
      </c>
      <c r="EC89" s="159">
        <f>ULB_Data[[#This Row],[CV- obtained SS2021]]/ULB_Data[[#This Row],[Total score (obtained) SS2021]]</f>
        <v>0.3073308018076476</v>
      </c>
      <c r="ED89" s="67">
        <v>800.44</v>
      </c>
      <c r="EE89" s="66">
        <v>1800</v>
      </c>
      <c r="EF89" s="159">
        <f>ULB_Data[[#This Row],[CV- obtained SS2022]]/ULB_Data[[#This Row],[CV-max. marks SS2022]]</f>
        <v>0.44468888888888891</v>
      </c>
      <c r="EG89" s="159">
        <f>ULB_Data[[#This Row],[CV- obtained SS2022]]/ULB_Data[[#This Row],[Total score (obtained) SS2022]]</f>
        <v>0.3073308018076476</v>
      </c>
      <c r="EH89" s="67">
        <v>900</v>
      </c>
      <c r="EI89" s="67">
        <v>1800</v>
      </c>
      <c r="EJ89" s="159">
        <f>ULB_Data[[#This Row],[Cert.- obtained SS2021]]/ULB_Data[[#This Row],[Cert.-max. marks SS2021]]</f>
        <v>0.5</v>
      </c>
      <c r="EK89" s="159">
        <f>ULB_Data[[#This Row],[Cert.- obtained SS2021]]/ULB_Data[[#This Row],[Total score (obtained) SS2021]]</f>
        <v>0.34555709563100651</v>
      </c>
      <c r="EL89" s="67">
        <v>900</v>
      </c>
      <c r="EM89" s="66">
        <v>1800</v>
      </c>
      <c r="EN89" s="159">
        <f>ULB_Data[[#This Row],[Cert.- obtained SS2022]]/ULB_Data[[#This Row],[Cert.-max. marks SS2022]]</f>
        <v>0.5</v>
      </c>
      <c r="EO89" s="159">
        <f>ULB_Data[[#This Row],[Cert.- obtained SS2022]]/ULB_Data[[#This Row],[Total score (obtained) SS2022]]</f>
        <v>0.34555709563100651</v>
      </c>
      <c r="EP89" s="68">
        <v>2604.4899999999998</v>
      </c>
      <c r="EQ89" s="26">
        <v>6000</v>
      </c>
      <c r="ER89" s="66">
        <v>43.41</v>
      </c>
      <c r="ES89" s="68">
        <v>2604.4899999999998</v>
      </c>
      <c r="ET89" s="66">
        <v>6000</v>
      </c>
      <c r="EU89" s="128">
        <f>(ULB_Data[[#This Row],[Total score (obtained) SS2022]]/ULB_Data[[#This Row],[Total score (max) SS2022]])*100</f>
        <v>43.408166666666666</v>
      </c>
      <c r="EV89" s="26">
        <v>521.4</v>
      </c>
      <c r="EW89" s="26">
        <v>3000</v>
      </c>
      <c r="EX89" s="66">
        <v>17.38</v>
      </c>
      <c r="EY89" s="26">
        <v>1804.04</v>
      </c>
      <c r="EZ89" s="26">
        <v>4200</v>
      </c>
      <c r="FA89" s="100">
        <v>42.95</v>
      </c>
      <c r="FB89" s="26">
        <v>1804.04</v>
      </c>
      <c r="FC89" s="138">
        <v>4200</v>
      </c>
      <c r="FD89" s="140">
        <f>(ULB_Data[[#This Row],[SLP + Cert. (obtained) SS2022]]/ULB_Data[[#This Row],[SLP + Cert. (max.) SS2022]])*100</f>
        <v>42.953333333333333</v>
      </c>
    </row>
    <row r="90" spans="1:160" ht="15.75" thickBot="1">
      <c r="A90" s="104">
        <v>89</v>
      </c>
      <c r="B90" s="65" t="s">
        <v>144</v>
      </c>
      <c r="C90" s="65" t="s">
        <v>144</v>
      </c>
      <c r="D90" s="65" t="s">
        <v>304</v>
      </c>
      <c r="E90" s="26">
        <v>285577</v>
      </c>
      <c r="F90" s="28" t="s">
        <v>410</v>
      </c>
      <c r="G90" s="28">
        <v>2214</v>
      </c>
      <c r="H90" s="28">
        <v>2072</v>
      </c>
      <c r="I90" s="28">
        <v>2072</v>
      </c>
      <c r="J90" s="28">
        <v>3325</v>
      </c>
      <c r="K90" s="28">
        <v>3178</v>
      </c>
      <c r="L90" s="28">
        <v>3178</v>
      </c>
      <c r="M90" s="28">
        <v>3878.5</v>
      </c>
      <c r="N90" s="28">
        <v>3782.7</v>
      </c>
      <c r="O90" s="28">
        <v>3782.7</v>
      </c>
      <c r="P90" s="28">
        <v>4344.1000000000004</v>
      </c>
      <c r="Q90" s="28">
        <v>4344.1000000000004</v>
      </c>
      <c r="R90" s="118">
        <f>(ULB_Data[[#This Row],[Total score (obtained) SS2020]]-ULB_Data[[#This Row],[NA 2020]])/ULB_Data[[#This Row],[NA 2020]]</f>
        <v>1.0484056007226739</v>
      </c>
      <c r="S90" s="118">
        <f>(ULB_Data[[#This Row],[Total score (obtained) SS2021]]-ULB_Data[[#This Row],[NA 2021]])/ULB_Data[[#This Row],[NA 2021]]</f>
        <v>0.75594111969111966</v>
      </c>
      <c r="T90" s="118">
        <f>(ULB_Data[[#This Row],[Total score (obtained) SS2022]]-ULB_Data[[#This Row],[NA 2022]])/ULB_Data[[#This Row],[NA 2022]]</f>
        <v>0.75594111969111966</v>
      </c>
      <c r="U90" s="118">
        <f>(ULB_Data[[#This Row],[Total score (obtained) SS2020]]-ULB_Data[[#This Row],[SA 2020]])/ULB_Data[[#This Row],[SA 2020]]</f>
        <v>0.3639609022556391</v>
      </c>
      <c r="V90" s="118">
        <f>(ULB_Data[[#This Row],[Total score (obtained) SS2021]]-ULB_Data[[#This Row],[SA 2021]])/ULB_Data[[#This Row],[SA 2021]]</f>
        <v>0.14484266834487097</v>
      </c>
      <c r="W90" s="118">
        <f>(ULB_Data[[#This Row],[Total score (obtained) SS2022]]-ULB_Data[[#This Row],[SA 2022]])/ULB_Data[[#This Row],[SA 2022]]</f>
        <v>0.14484266834487097</v>
      </c>
      <c r="X90" s="118">
        <f>(ULB_Data[[#This Row],[Total score (obtained) SS2020]]-ULB_Data[[#This Row],[SA Cat 2020]])/ULB_Data[[#This Row],[SA Cat 2020]]</f>
        <v>0.16931030037385589</v>
      </c>
      <c r="Y90" s="118">
        <f>(ULB_Data[[#This Row],[Total score (obtained) SS2021]]-ULB_Data[[#This Row],[SA Cat 2021]])/ULB_Data[[#This Row],[SA Cat 2021]]</f>
        <v>-3.8171147592989105E-2</v>
      </c>
      <c r="Z90" s="118">
        <f>(ULB_Data[[#This Row],[Total score (obtained) SS2022]]-ULB_Data[[#This Row],[SA Cat 2022]])/ULB_Data[[#This Row],[SA Cat 2022]]</f>
        <v>-3.8171147592989105E-2</v>
      </c>
      <c r="AA90" s="118">
        <f>(ULB_Data[[#This Row],[Total score (obtained) SS2021]]-ULB_Data[[#This Row],[SA Cat t.10 2021]])/ULB_Data[[#This Row],[SA Cat t.10 2021]]</f>
        <v>-0.16247093759351772</v>
      </c>
      <c r="AB90" s="118">
        <f>(ULB_Data[[#This Row],[Total score (obtained) SS2022]]-ULB_Data[[#This Row],[SA Cat t.10 2022]])/ULB_Data[[#This Row],[SA Cat t.10 2022]]</f>
        <v>-0.16247093759351772</v>
      </c>
      <c r="AC90" s="122">
        <v>306.24</v>
      </c>
      <c r="AD90" s="122">
        <v>913.6</v>
      </c>
      <c r="AE90" s="122">
        <v>915</v>
      </c>
      <c r="AF90" s="122">
        <v>706.64</v>
      </c>
      <c r="AG90" s="122">
        <v>1509.3</v>
      </c>
      <c r="AH90" s="122">
        <v>1509.3</v>
      </c>
      <c r="AI90" s="122">
        <v>948.15</v>
      </c>
      <c r="AJ90" s="122">
        <v>1786.5</v>
      </c>
      <c r="AK90" s="122">
        <v>1786.5</v>
      </c>
      <c r="AL90" s="122">
        <v>2014.9</v>
      </c>
      <c r="AM90" s="122">
        <v>2014.9</v>
      </c>
      <c r="AN90" s="118">
        <f>(ULB_Data[[#This Row],[SLP- obtained SS2020]]-ULB_Data[[#This Row],[SLP NA 2020]])/ULB_Data[[#This Row],[SLP NA 2020]]</f>
        <v>2.2857236154649949</v>
      </c>
      <c r="AO90" s="118">
        <f>(ULB_Data[[#This Row],[SLP- obtained SS2021]]-ULB_Data[[#This Row],[SLP NA 2021]])/ULB_Data[[#This Row],[SLP NA 2021]]</f>
        <v>0.88124999999999998</v>
      </c>
      <c r="AP90" s="118">
        <f>(ULB_Data[[#This Row],[SLP- obtained SS2022]]-ULB_Data[[#This Row],[SLP NA 2022]])/ULB_Data[[#This Row],[SLP NA 2022]]</f>
        <v>0.87837158469945364</v>
      </c>
      <c r="AQ90" s="118">
        <f>(ULB_Data[[#This Row],[SLP- obtained SS2020]]-ULB_Data[[#This Row],[SLP SA 2020]])/ULB_Data[[#This Row],[SLP SA 2020]]</f>
        <v>0.4239499603758633</v>
      </c>
      <c r="AR90" s="118">
        <f>(ULB_Data[[#This Row],[SLP- obtained SS2021]]-ULB_Data[[#This Row],[SLP SA 2021]])/ULB_Data[[#This Row],[SLP SA 2021]]</f>
        <v>0.1387464387464388</v>
      </c>
      <c r="AS90" s="118">
        <f>(ULB_Data[[#This Row],[SLP- obtained SS2022]]-ULB_Data[[#This Row],[SLP SA 2022]])/ULB_Data[[#This Row],[SLP SA 2022]]</f>
        <v>0.1387464387464388</v>
      </c>
      <c r="AT90" s="118">
        <f>(ULB_Data[[#This Row],[SLP- obtained SS2020]]-ULB_Data[[#This Row],[SLP SA cat 2020]])/ULB_Data[[#This Row],[SLP SA cat 2020]]</f>
        <v>6.1245583504719772E-2</v>
      </c>
      <c r="AU90" s="118">
        <f>(ULB_Data[[#This Row],[SLP- obtained SS2021]]-ULB_Data[[#This Row],[SLP SA cat 2021]])/ULB_Data[[#This Row],[SLP SA cat 2021]]</f>
        <v>-3.794570389028825E-2</v>
      </c>
      <c r="AV90" s="118">
        <f>(ULB_Data[[#This Row],[SLP- obtained SS2022]]-ULB_Data[[#This Row],[SLP SA cat 2022]])/ULB_Data[[#This Row],[SLP SA cat 2022]]</f>
        <v>-3.794570389028825E-2</v>
      </c>
      <c r="AW90" s="118">
        <f>(ULB_Data[[#This Row],[SLP- obtained SS2021]]-ULB_Data[[#This Row],[SLP SA cat t.10 2021]])/ULB_Data[[#This Row],[SLP SA cat t.10 2021]]</f>
        <v>-0.14699985110923622</v>
      </c>
      <c r="AX90" s="118">
        <f>(ULB_Data[[#This Row],[SLP- obtained SS2022]]-ULB_Data[[#This Row],[SLP SA cat t.10 2022]])/ULB_Data[[#This Row],[SLP SA cat t.10 2022]]</f>
        <v>-0.14699985110923622</v>
      </c>
      <c r="AY90" s="122">
        <v>232.44</v>
      </c>
      <c r="AZ90" s="122">
        <v>298.10000000000002</v>
      </c>
      <c r="BA90" s="122">
        <v>295</v>
      </c>
      <c r="BB90" s="122">
        <v>421.09</v>
      </c>
      <c r="BC90" s="122">
        <v>522.70000000000005</v>
      </c>
      <c r="BD90" s="122">
        <v>525</v>
      </c>
      <c r="BE90" s="122">
        <v>566.66</v>
      </c>
      <c r="BF90" s="122">
        <v>651.51</v>
      </c>
      <c r="BG90" s="122">
        <v>651.51</v>
      </c>
      <c r="BH90" s="122">
        <v>1020</v>
      </c>
      <c r="BI90" s="122">
        <v>1020</v>
      </c>
      <c r="BJ90" s="118">
        <f>(ULB_Data[[#This Row],[Cert.- obtained SS2020]]-ULB_Data[[#This Row],[NA cert 2020]])/ULB_Data[[#This Row],[NA cert 2020]]</f>
        <v>3.7324040612631215</v>
      </c>
      <c r="BK90" s="118">
        <f>(ULB_Data[[#This Row],[Cert.- obtained SS2021]]-ULB_Data[[#This Row],[NA cert 2021]])/ULB_Data[[#This Row],[NA cert 2021]]</f>
        <v>0.67728950016772882</v>
      </c>
      <c r="BL90" s="118">
        <f>(ULB_Data[[#This Row],[Cert.- obtained SS2022]]-ULB_Data[[#This Row],[NA cert 2022]])/ULB_Data[[#This Row],[NA cert 2022]]</f>
        <v>0.69491525423728817</v>
      </c>
      <c r="BM90" s="118">
        <f>(ULB_Data[[#This Row],[Cert.- obtained SS2020]]-ULB_Data[[#This Row],[SA Cert 2020]])/ULB_Data[[#This Row],[SA Cert 2020]]</f>
        <v>1.6122681612006937</v>
      </c>
      <c r="BN90" s="118">
        <f>(ULB_Data[[#This Row],[Cert.- obtained SS2021]]-ULB_Data[[#This Row],[SA cert 2021]])/ULB_Data[[#This Row],[SA cert 2021]]</f>
        <v>-4.3428352783623579E-2</v>
      </c>
      <c r="BO90" s="118">
        <f>(ULB_Data[[#This Row],[Cert.- obtained SS2022]]-ULB_Data[[#This Row],[SA cert 2022]])/ULB_Data[[#This Row],[SA cert 2022]]</f>
        <v>-4.7619047619047616E-2</v>
      </c>
      <c r="BP90" s="118">
        <f>(ULB_Data[[#This Row],[Cert.- obtained SS2020]]-ULB_Data[[#This Row],[SA cert cat 2020]])/ULB_Data[[#This Row],[SA cert cat 2020]]</f>
        <v>0.9411993082271557</v>
      </c>
      <c r="BQ90" s="118">
        <f>(ULB_Data[[#This Row],[Cert.- obtained SS2021]]-ULB_Data[[#This Row],[SA cert cat 2021]])/ULB_Data[[#This Row],[SA cert cat 2021]]</f>
        <v>-0.23255207134195943</v>
      </c>
      <c r="BR90" s="118">
        <f>(ULB_Data[[#This Row],[Cert.- obtained SS2022]]-ULB_Data[[#This Row],[SA cert cat 2022]])/ULB_Data[[#This Row],[SA cert cat 2022]]</f>
        <v>-0.23255207134195943</v>
      </c>
      <c r="BS90" s="118">
        <f>(ULB_Data[[#This Row],[Cert.- obtained SS2021]]-ULB_Data[[#This Row],[SA cert cat t.10 2021]])/ULB_Data[[#This Row],[SA cert cat t.10 2021]]</f>
        <v>-0.50980392156862742</v>
      </c>
      <c r="BT90" s="118">
        <f>(ULB_Data[[#This Row],[Cert.- obtained SS2022]]-ULB_Data[[#This Row],[SA cert cat t.10 2022]])/ULB_Data[[#This Row],[SA cert cat t.10 2022]]</f>
        <v>-0.50980392156862742</v>
      </c>
      <c r="BU90" s="122">
        <v>855.72</v>
      </c>
      <c r="BV90" s="122">
        <v>860.25</v>
      </c>
      <c r="BW90" s="122">
        <v>865</v>
      </c>
      <c r="BX90" s="122">
        <v>1100</v>
      </c>
      <c r="BY90" s="122">
        <v>1147.0899999999999</v>
      </c>
      <c r="BZ90" s="122">
        <v>1150</v>
      </c>
      <c r="CA90" s="122">
        <v>1201.1099999999999</v>
      </c>
      <c r="CB90" s="122">
        <v>1344.7</v>
      </c>
      <c r="CC90" s="122">
        <v>1344.7</v>
      </c>
      <c r="CD90" s="122">
        <v>1496.04</v>
      </c>
      <c r="CE90" s="122">
        <v>1496.04</v>
      </c>
      <c r="CF90" s="118">
        <f>(ULB_Data[[#This Row],[CP- obtained SS2020]]-ULB_Data[[#This Row],[NA CV 2020]])/ULB_Data[[#This Row],[NA CV 2020]]</f>
        <v>0.32864722105361566</v>
      </c>
      <c r="CG90" s="118">
        <f>(ULB_Data[[#This Row],[CV- obtained SS2021]]-ULB_Data[[#This Row],[NA CV 2021]])/ULB_Data[[#This Row],[NA CV 2021]]</f>
        <v>0.65022958442313272</v>
      </c>
      <c r="CH90" s="118">
        <f>(ULB_Data[[#This Row],[CV- obtained SS2022]]-ULB_Data[[#This Row],[NA CV 2022]])/ULB_Data[[#This Row],[NA CV 2022]]</f>
        <v>0.64116763005780331</v>
      </c>
      <c r="CI90" s="118">
        <f>(ULB_Data[[#This Row],[CP- obtained SS2020]]-ULB_Data[[#This Row],[SA CV 2020]])/ULB_Data[[#This Row],[SA CV 2020]]</f>
        <v>3.359090909090913E-2</v>
      </c>
      <c r="CJ90" s="118">
        <f>(ULB_Data[[#This Row],[CV- obtained SS2021]]-ULB_Data[[#This Row],[SA CV 2021]])/ULB_Data[[#This Row],[SA CV 2021]]</f>
        <v>0.2375750812926623</v>
      </c>
      <c r="CK90" s="118">
        <f>(ULB_Data[[#This Row],[CV- obtained SS2022]]-ULB_Data[[#This Row],[SA CV 2022]])/ULB_Data[[#This Row],[SA CV 2022]]</f>
        <v>0.23444347826086948</v>
      </c>
      <c r="CL90" s="118">
        <f>(ULB_Data[[#This Row],[CP- obtained SS2020]]-ULB_Data[[#This Row],[SA CV  cat 2020]])/ULB_Data[[#This Row],[SA CV  cat 2020]]</f>
        <v>-5.3417255705139298E-2</v>
      </c>
      <c r="CM90" s="118">
        <f>(ULB_Data[[#This Row],[CV- obtained SS2021]]-ULB_Data[[#This Row],[SA CV cat 2021]])/ULB_Data[[#This Row],[SA CV cat 2021]]</f>
        <v>5.5707592771621815E-2</v>
      </c>
      <c r="CN90" s="118">
        <f>(ULB_Data[[#This Row],[CV- obtained SS2022]]-ULB_Data[[#This Row],[SA CV cat 2022]])/ULB_Data[[#This Row],[SA CV cat 2022]]</f>
        <v>5.5707592771621815E-2</v>
      </c>
      <c r="CO90" s="118">
        <f>(ULB_Data[[#This Row],[CV- obtained SS2021]]-ULB_Data[[#This Row],[SA CV cat t.10 2021]])/ULB_Data[[#This Row],[SA CV cat t.10 2021]]</f>
        <v>-5.1088206197695295E-2</v>
      </c>
      <c r="CP90" s="118">
        <f>(ULB_Data[[#This Row],[CV- obtained SS2022]]-ULB_Data[[#This Row],[SA CV cat t.10 2022]])/ULB_Data[[#This Row],[SA CV cat t.10 2022]]</f>
        <v>-5.1088206197695295E-2</v>
      </c>
      <c r="CQ90" s="60">
        <v>22</v>
      </c>
      <c r="CR90" s="60">
        <v>6</v>
      </c>
      <c r="CS90" s="28">
        <v>65</v>
      </c>
      <c r="CT90" s="28">
        <v>21</v>
      </c>
      <c r="CU90" s="28">
        <v>65</v>
      </c>
      <c r="CV90" s="28">
        <v>21</v>
      </c>
      <c r="CW90" s="28" t="s">
        <v>401</v>
      </c>
      <c r="CX90" s="28" t="s">
        <v>414</v>
      </c>
      <c r="CY90" s="28" t="s">
        <v>414</v>
      </c>
      <c r="CZ90" s="28" t="s">
        <v>408</v>
      </c>
      <c r="DA90" s="28" t="s">
        <v>408</v>
      </c>
      <c r="DB90" s="28" t="s">
        <v>408</v>
      </c>
      <c r="DC90" s="22">
        <v>1006.22</v>
      </c>
      <c r="DD90" s="22">
        <v>1500</v>
      </c>
      <c r="DE90" s="66">
        <v>67.08</v>
      </c>
      <c r="DF90" s="22">
        <v>1100</v>
      </c>
      <c r="DG90" s="22">
        <v>1500</v>
      </c>
      <c r="DH90" s="66">
        <v>73.33</v>
      </c>
      <c r="DI90" s="22">
        <v>1292</v>
      </c>
      <c r="DJ90" s="22">
        <v>1500</v>
      </c>
      <c r="DK90" s="66">
        <v>86.13</v>
      </c>
      <c r="DL90" s="22">
        <v>1136.95</v>
      </c>
      <c r="DM90" s="22">
        <v>1500</v>
      </c>
      <c r="DN90" s="66">
        <v>75.8</v>
      </c>
      <c r="DO90" s="22">
        <v>4535.17</v>
      </c>
      <c r="DP90" s="22">
        <v>6000</v>
      </c>
      <c r="DQ90" s="66">
        <v>75.59</v>
      </c>
      <c r="DR90" s="67">
        <v>1718.71</v>
      </c>
      <c r="DS90" s="67">
        <v>2400</v>
      </c>
      <c r="DT90" s="159">
        <f>ULB_Data[[#This Row],[SLP- obtained SS2021]]/ULB_Data[[#This Row],[SLP-max. marks SS2021]]</f>
        <v>0.71612916666666671</v>
      </c>
      <c r="DU90" s="159">
        <f>ULB_Data[[#This Row],[SLP- obtained SS2021]]/ULB_Data[[#This Row],[Total score (obtained) SS2021]]</f>
        <v>0.47239240196684729</v>
      </c>
      <c r="DV90" s="67">
        <v>1718.71</v>
      </c>
      <c r="DW90" s="66">
        <v>2400</v>
      </c>
      <c r="DX90" s="159">
        <f>ULB_Data[[#This Row],[SLP- obtained SS2022]]/ULB_Data[[#This Row],[SLP-max. marks SS2022]]</f>
        <v>0.71612916666666671</v>
      </c>
      <c r="DY90" s="159">
        <f>ULB_Data[[#This Row],[SLP- obtained SS2022]]/ULB_Data[[#This Row],[Total score (obtained) SS2022]]</f>
        <v>0.47239240196684729</v>
      </c>
      <c r="DZ90" s="67">
        <v>1419.61</v>
      </c>
      <c r="EA90" s="67">
        <v>1800</v>
      </c>
      <c r="EB90" s="159">
        <f>ULB_Data[[#This Row],[CV- obtained SS2021]]/ULB_Data[[#This Row],[CV-max. marks SS2021]]</f>
        <v>0.78867222222222222</v>
      </c>
      <c r="EC90" s="159">
        <f>ULB_Data[[#This Row],[CV- obtained SS2021]]/ULB_Data[[#This Row],[Total score (obtained) SS2021]]</f>
        <v>0.39018390406534897</v>
      </c>
      <c r="ED90" s="67">
        <v>1419.61</v>
      </c>
      <c r="EE90" s="66">
        <v>1800</v>
      </c>
      <c r="EF90" s="159">
        <f>ULB_Data[[#This Row],[CV- obtained SS2022]]/ULB_Data[[#This Row],[CV-max. marks SS2022]]</f>
        <v>0.78867222222222222</v>
      </c>
      <c r="EG90" s="159">
        <f>ULB_Data[[#This Row],[CV- obtained SS2022]]/ULB_Data[[#This Row],[Total score (obtained) SS2022]]</f>
        <v>0.39018390406534897</v>
      </c>
      <c r="EH90" s="67">
        <v>500</v>
      </c>
      <c r="EI90" s="67">
        <v>1800</v>
      </c>
      <c r="EJ90" s="159">
        <f>ULB_Data[[#This Row],[Cert.- obtained SS2021]]/ULB_Data[[#This Row],[Cert.-max. marks SS2021]]</f>
        <v>0.27777777777777779</v>
      </c>
      <c r="EK90" s="159">
        <f>ULB_Data[[#This Row],[Cert.- obtained SS2021]]/ULB_Data[[#This Row],[Total score (obtained) SS2021]]</f>
        <v>0.13742644249665367</v>
      </c>
      <c r="EL90" s="67">
        <v>500</v>
      </c>
      <c r="EM90" s="66">
        <v>1800</v>
      </c>
      <c r="EN90" s="159">
        <f>ULB_Data[[#This Row],[Cert.- obtained SS2022]]/ULB_Data[[#This Row],[Cert.-max. marks SS2022]]</f>
        <v>0.27777777777777779</v>
      </c>
      <c r="EO90" s="159">
        <f>ULB_Data[[#This Row],[Cert.- obtained SS2022]]/ULB_Data[[#This Row],[Total score (obtained) SS2022]]</f>
        <v>0.13742644249665367</v>
      </c>
      <c r="EP90" s="68">
        <v>3638.31</v>
      </c>
      <c r="EQ90" s="26">
        <v>6000</v>
      </c>
      <c r="ER90" s="66">
        <v>60.64</v>
      </c>
      <c r="ES90" s="68">
        <v>3638.31</v>
      </c>
      <c r="ET90" s="66">
        <v>6000</v>
      </c>
      <c r="EU90" s="128">
        <f>(ULB_Data[[#This Row],[Total score (obtained) SS2022]]/ULB_Data[[#This Row],[Total score (max) SS2022]])*100</f>
        <v>60.638499999999993</v>
      </c>
      <c r="EV90" s="26">
        <v>2106.2199999999998</v>
      </c>
      <c r="EW90" s="26">
        <v>3000</v>
      </c>
      <c r="EX90" s="66">
        <v>70.209999999999994</v>
      </c>
      <c r="EY90" s="26">
        <v>2218.71</v>
      </c>
      <c r="EZ90" s="26">
        <v>4200</v>
      </c>
      <c r="FA90" s="100">
        <v>52.83</v>
      </c>
      <c r="FB90" s="26">
        <v>2218.71</v>
      </c>
      <c r="FC90" s="138">
        <v>4200</v>
      </c>
      <c r="FD90" s="140">
        <f>(ULB_Data[[#This Row],[SLP + Cert. (obtained) SS2022]]/ULB_Data[[#This Row],[SLP + Cert. (max.) SS2022]])*100</f>
        <v>52.826428571428572</v>
      </c>
    </row>
    <row r="91" spans="1:160" ht="15.75" thickBot="1">
      <c r="A91" s="104">
        <v>90</v>
      </c>
      <c r="B91" s="65" t="s">
        <v>249</v>
      </c>
      <c r="C91" s="65" t="s">
        <v>144</v>
      </c>
      <c r="D91" s="65" t="s">
        <v>304</v>
      </c>
      <c r="E91" s="74">
        <v>22006</v>
      </c>
      <c r="F91" s="28" t="s">
        <v>411</v>
      </c>
      <c r="G91" s="28">
        <v>2214</v>
      </c>
      <c r="H91" s="28">
        <v>2072</v>
      </c>
      <c r="I91" s="28">
        <v>2072</v>
      </c>
      <c r="J91" s="28">
        <v>3325</v>
      </c>
      <c r="K91" s="28">
        <v>3178</v>
      </c>
      <c r="L91" s="28">
        <v>3178</v>
      </c>
      <c r="M91" s="28">
        <v>3070.1</v>
      </c>
      <c r="N91" s="28">
        <v>2928.3</v>
      </c>
      <c r="O91" s="28">
        <v>2928.3</v>
      </c>
      <c r="P91" s="28">
        <v>4349.2</v>
      </c>
      <c r="Q91" s="28">
        <v>4349.2</v>
      </c>
      <c r="R91" s="118">
        <f>(ULB_Data[[#This Row],[Total score (obtained) SS2020]]-ULB_Data[[#This Row],[NA 2020]])/ULB_Data[[#This Row],[NA 2020]]</f>
        <v>0.42185185185185187</v>
      </c>
      <c r="S91" s="118">
        <f>(ULB_Data[[#This Row],[Total score (obtained) SS2021]]-ULB_Data[[#This Row],[NA 2021]])/ULB_Data[[#This Row],[NA 2021]]</f>
        <v>0.17345559845559849</v>
      </c>
      <c r="T91" s="118">
        <f>(ULB_Data[[#This Row],[Total score (obtained) SS2022]]-ULB_Data[[#This Row],[NA 2022]])/ULB_Data[[#This Row],[NA 2022]]</f>
        <v>0.17345559845559849</v>
      </c>
      <c r="U91" s="118">
        <f>(ULB_Data[[#This Row],[Total score (obtained) SS2020]]-ULB_Data[[#This Row],[SA 2020]])/ULB_Data[[#This Row],[SA 2020]]</f>
        <v>-5.3239097744360898E-2</v>
      </c>
      <c r="V91" s="118">
        <f>(ULB_Data[[#This Row],[Total score (obtained) SS2021]]-ULB_Data[[#This Row],[SA 2021]])/ULB_Data[[#This Row],[SA 2021]]</f>
        <v>-0.23492762743864062</v>
      </c>
      <c r="W91" s="118">
        <f>(ULB_Data[[#This Row],[Total score (obtained) SS2022]]-ULB_Data[[#This Row],[SA 2022]])/ULB_Data[[#This Row],[SA 2022]]</f>
        <v>-0.23492762743864062</v>
      </c>
      <c r="X91" s="118">
        <f>(ULB_Data[[#This Row],[Total score (obtained) SS2020]]-ULB_Data[[#This Row],[SA Cat 2020]])/ULB_Data[[#This Row],[SA Cat 2020]]</f>
        <v>2.5367251881046257E-2</v>
      </c>
      <c r="Y91" s="118">
        <f>(ULB_Data[[#This Row],[Total score (obtained) SS2021]]-ULB_Data[[#This Row],[SA Cat 2021]])/ULB_Data[[#This Row],[SA Cat 2021]]</f>
        <v>-0.169688897995424</v>
      </c>
      <c r="Z91" s="118">
        <f>(ULB_Data[[#This Row],[Total score (obtained) SS2022]]-ULB_Data[[#This Row],[SA Cat 2022]])/ULB_Data[[#This Row],[SA Cat 2022]]</f>
        <v>-0.169688897995424</v>
      </c>
      <c r="AA91" s="118">
        <f>(ULB_Data[[#This Row],[Total score (obtained) SS2021]]-ULB_Data[[#This Row],[SA Cat t.10 2021]])/ULB_Data[[#This Row],[SA Cat t.10 2021]]</f>
        <v>-0.44095465832796832</v>
      </c>
      <c r="AB91" s="118">
        <f>(ULB_Data[[#This Row],[Total score (obtained) SS2022]]-ULB_Data[[#This Row],[SA Cat t.10 2022]])/ULB_Data[[#This Row],[SA Cat t.10 2022]]</f>
        <v>-0.44095465832796832</v>
      </c>
      <c r="AC91" s="122">
        <v>306.24</v>
      </c>
      <c r="AD91" s="122">
        <v>913.6</v>
      </c>
      <c r="AE91" s="122">
        <v>915</v>
      </c>
      <c r="AF91" s="122">
        <v>706.64</v>
      </c>
      <c r="AG91" s="122">
        <v>1509.3</v>
      </c>
      <c r="AH91" s="122">
        <v>1509.3</v>
      </c>
      <c r="AI91" s="122">
        <v>593.21</v>
      </c>
      <c r="AJ91" s="122">
        <v>1412.08</v>
      </c>
      <c r="AK91" s="122">
        <v>1412.08</v>
      </c>
      <c r="AL91" s="122">
        <v>1984.11</v>
      </c>
      <c r="AM91" s="122">
        <v>1984.11</v>
      </c>
      <c r="AN91" s="118">
        <f>(ULB_Data[[#This Row],[SLP- obtained SS2020]]-ULB_Data[[#This Row],[SLP NA 2020]])/ULB_Data[[#This Row],[SLP NA 2020]]</f>
        <v>0.61301593521421116</v>
      </c>
      <c r="AO91" s="118">
        <f>(ULB_Data[[#This Row],[SLP- obtained SS2021]]-ULB_Data[[#This Row],[SLP NA 2021]])/ULB_Data[[#This Row],[SLP NA 2021]]</f>
        <v>0.33325306479859884</v>
      </c>
      <c r="AP91" s="118">
        <f>(ULB_Data[[#This Row],[SLP- obtained SS2022]]-ULB_Data[[#This Row],[SLP NA 2022]])/ULB_Data[[#This Row],[SLP NA 2022]]</f>
        <v>0.33121311475409831</v>
      </c>
      <c r="AQ91" s="118">
        <f>(ULB_Data[[#This Row],[SLP- obtained SS2020]]-ULB_Data[[#This Row],[SLP SA 2020]])/ULB_Data[[#This Row],[SLP SA 2020]]</f>
        <v>-0.30095947016868557</v>
      </c>
      <c r="AR91" s="118">
        <f>(ULB_Data[[#This Row],[SLP- obtained SS2021]]-ULB_Data[[#This Row],[SLP SA 2021]])/ULB_Data[[#This Row],[SLP SA 2021]]</f>
        <v>-0.19296362552176508</v>
      </c>
      <c r="AS91" s="118">
        <f>(ULB_Data[[#This Row],[SLP- obtained SS2022]]-ULB_Data[[#This Row],[SLP SA 2022]])/ULB_Data[[#This Row],[SLP SA 2022]]</f>
        <v>-0.19296362552176508</v>
      </c>
      <c r="AT91" s="118">
        <f>(ULB_Data[[#This Row],[SLP- obtained SS2020]]-ULB_Data[[#This Row],[SLP SA cat 2020]])/ULB_Data[[#This Row],[SLP SA cat 2020]]</f>
        <v>-0.16729320139579576</v>
      </c>
      <c r="AU91" s="118">
        <f>(ULB_Data[[#This Row],[SLP- obtained SS2021]]-ULB_Data[[#This Row],[SLP SA cat 2021]])/ULB_Data[[#This Row],[SLP SA cat 2021]]</f>
        <v>-0.13740014730043623</v>
      </c>
      <c r="AV91" s="118">
        <f>(ULB_Data[[#This Row],[SLP- obtained SS2022]]-ULB_Data[[#This Row],[SLP SA cat 2022]])/ULB_Data[[#This Row],[SLP SA cat 2022]]</f>
        <v>-0.13740014730043623</v>
      </c>
      <c r="AW91" s="118">
        <f>(ULB_Data[[#This Row],[SLP- obtained SS2021]]-ULB_Data[[#This Row],[SLP SA cat t.10 2021]])/ULB_Data[[#This Row],[SLP SA cat t.10 2021]]</f>
        <v>-0.38609250495184239</v>
      </c>
      <c r="AX91" s="118">
        <f>(ULB_Data[[#This Row],[SLP- obtained SS2022]]-ULB_Data[[#This Row],[SLP SA cat t.10 2022]])/ULB_Data[[#This Row],[SLP SA cat t.10 2022]]</f>
        <v>-0.38609250495184239</v>
      </c>
      <c r="AY91" s="122">
        <v>232.44</v>
      </c>
      <c r="AZ91" s="122">
        <v>298.10000000000002</v>
      </c>
      <c r="BA91" s="122">
        <v>295</v>
      </c>
      <c r="BB91" s="122">
        <v>421.09</v>
      </c>
      <c r="BC91" s="122">
        <v>522.70000000000005</v>
      </c>
      <c r="BD91" s="122">
        <v>525</v>
      </c>
      <c r="BE91" s="122">
        <v>365.77</v>
      </c>
      <c r="BF91" s="122">
        <v>453.88</v>
      </c>
      <c r="BG91" s="122">
        <v>453.88</v>
      </c>
      <c r="BH91" s="122">
        <v>1100</v>
      </c>
      <c r="BI91" s="122">
        <v>1100</v>
      </c>
      <c r="BJ91" s="118">
        <f>(ULB_Data[[#This Row],[Cert.- obtained SS2020]]-ULB_Data[[#This Row],[NA cert 2020]])/ULB_Data[[#This Row],[NA cert 2020]]</f>
        <v>0.29065565307176044</v>
      </c>
      <c r="BK91" s="118">
        <f>(ULB_Data[[#This Row],[Cert.- obtained SS2021]]-ULB_Data[[#This Row],[NA cert 2021]])/ULB_Data[[#This Row],[NA cert 2021]]</f>
        <v>6.3737001006372931E-3</v>
      </c>
      <c r="BL91" s="118">
        <f>(ULB_Data[[#This Row],[Cert.- obtained SS2022]]-ULB_Data[[#This Row],[NA cert 2022]])/ULB_Data[[#This Row],[NA cert 2022]]</f>
        <v>1.6949152542372881E-2</v>
      </c>
      <c r="BM91" s="118">
        <f>(ULB_Data[[#This Row],[Cert.- obtained SS2020]]-ULB_Data[[#This Row],[SA Cert 2020]])/ULB_Data[[#This Row],[SA Cert 2020]]</f>
        <v>-0.2875632287634472</v>
      </c>
      <c r="BN91" s="118">
        <f>(ULB_Data[[#This Row],[Cert.- obtained SS2021]]-ULB_Data[[#This Row],[SA cert 2021]])/ULB_Data[[#This Row],[SA cert 2021]]</f>
        <v>-0.42605701167017412</v>
      </c>
      <c r="BO91" s="118">
        <f>(ULB_Data[[#This Row],[Cert.- obtained SS2022]]-ULB_Data[[#This Row],[SA cert 2022]])/ULB_Data[[#This Row],[SA cert 2022]]</f>
        <v>-0.42857142857142855</v>
      </c>
      <c r="BP91" s="118">
        <f>(ULB_Data[[#This Row],[Cert.- obtained SS2020]]-ULB_Data[[#This Row],[SA cert cat 2020]])/ULB_Data[[#This Row],[SA cert cat 2020]]</f>
        <v>-0.17981245044700217</v>
      </c>
      <c r="BQ91" s="118">
        <f>(ULB_Data[[#This Row],[Cert.- obtained SS2021]]-ULB_Data[[#This Row],[SA cert cat 2021]])/ULB_Data[[#This Row],[SA cert cat 2021]]</f>
        <v>-0.33903234335066534</v>
      </c>
      <c r="BR91" s="118">
        <f>(ULB_Data[[#This Row],[Cert.- obtained SS2022]]-ULB_Data[[#This Row],[SA cert cat 2022]])/ULB_Data[[#This Row],[SA cert cat 2022]]</f>
        <v>-0.33903234335066534</v>
      </c>
      <c r="BS91" s="118">
        <f>(ULB_Data[[#This Row],[Cert.- obtained SS2021]]-ULB_Data[[#This Row],[SA cert cat t.10 2021]])/ULB_Data[[#This Row],[SA cert cat t.10 2021]]</f>
        <v>-0.72727272727272729</v>
      </c>
      <c r="BT91" s="118">
        <f>(ULB_Data[[#This Row],[Cert.- obtained SS2022]]-ULB_Data[[#This Row],[SA cert cat t.10 2022]])/ULB_Data[[#This Row],[SA cert cat t.10 2022]]</f>
        <v>-0.72727272727272729</v>
      </c>
      <c r="BU91" s="122">
        <v>855.72</v>
      </c>
      <c r="BV91" s="122">
        <v>860.25</v>
      </c>
      <c r="BW91" s="122">
        <v>865</v>
      </c>
      <c r="BX91" s="122">
        <v>1100</v>
      </c>
      <c r="BY91" s="122">
        <v>1147.0899999999999</v>
      </c>
      <c r="BZ91" s="122">
        <v>1150</v>
      </c>
      <c r="CA91" s="122">
        <v>1056.55</v>
      </c>
      <c r="CB91" s="122">
        <v>1062.31</v>
      </c>
      <c r="CC91" s="122">
        <v>1062.31</v>
      </c>
      <c r="CD91" s="122">
        <v>1484.95</v>
      </c>
      <c r="CE91" s="122">
        <v>1484.95</v>
      </c>
      <c r="CF91" s="118">
        <f>(ULB_Data[[#This Row],[CP- obtained SS2020]]-ULB_Data[[#This Row],[NA CV 2020]])/ULB_Data[[#This Row],[NA CV 2020]]</f>
        <v>0.2721567802552235</v>
      </c>
      <c r="CG91" s="118">
        <f>(ULB_Data[[#This Row],[CV- obtained SS2021]]-ULB_Data[[#This Row],[NA CV 2021]])/ULB_Data[[#This Row],[NA CV 2021]]</f>
        <v>6.1714617843650135E-2</v>
      </c>
      <c r="CH91" s="118">
        <f>(ULB_Data[[#This Row],[CV- obtained SS2022]]-ULB_Data[[#This Row],[NA CV 2022]])/ULB_Data[[#This Row],[NA CV 2022]]</f>
        <v>5.5884393063583851E-2</v>
      </c>
      <c r="CI91" s="118">
        <f>(ULB_Data[[#This Row],[CP- obtained SS2020]]-ULB_Data[[#This Row],[SA CV 2020]])/ULB_Data[[#This Row],[SA CV 2020]]</f>
        <v>-1.0354545454545545E-2</v>
      </c>
      <c r="CJ91" s="118">
        <f>(ULB_Data[[#This Row],[CV- obtained SS2021]]-ULB_Data[[#This Row],[SA CV 2021]])/ULB_Data[[#This Row],[SA CV 2021]]</f>
        <v>-0.20377651274093567</v>
      </c>
      <c r="CK91" s="118">
        <f>(ULB_Data[[#This Row],[CV- obtained SS2022]]-ULB_Data[[#This Row],[SA CV 2022]])/ULB_Data[[#This Row],[SA CV 2022]]</f>
        <v>-0.20579130434782605</v>
      </c>
      <c r="CL91" s="118">
        <f>(ULB_Data[[#This Row],[CP- obtained SS2020]]-ULB_Data[[#This Row],[SA CV  cat 2020]])/ULB_Data[[#This Row],[SA CV  cat 2020]]</f>
        <v>3.0344044295111398E-2</v>
      </c>
      <c r="CM91" s="118">
        <f>(ULB_Data[[#This Row],[CV- obtained SS2021]]-ULB_Data[[#This Row],[SA CV cat 2021]])/ULB_Data[[#This Row],[SA CV cat 2021]]</f>
        <v>-0.14023213562895945</v>
      </c>
      <c r="CN91" s="118">
        <f>(ULB_Data[[#This Row],[CV- obtained SS2022]]-ULB_Data[[#This Row],[SA CV cat 2022]])/ULB_Data[[#This Row],[SA CV cat 2022]]</f>
        <v>-0.14023213562895945</v>
      </c>
      <c r="CO91" s="118">
        <f>(ULB_Data[[#This Row],[CV- obtained SS2021]]-ULB_Data[[#This Row],[SA CV cat t.10 2021]])/ULB_Data[[#This Row],[SA CV cat t.10 2021]]</f>
        <v>-0.38493551971446849</v>
      </c>
      <c r="CP91" s="118">
        <f>(ULB_Data[[#This Row],[CV- obtained SS2022]]-ULB_Data[[#This Row],[SA CV cat t.10 2022]])/ULB_Data[[#This Row],[SA CV cat t.10 2022]]</f>
        <v>-0.38493551971446849</v>
      </c>
      <c r="CQ91" s="60">
        <v>123</v>
      </c>
      <c r="CR91" s="60">
        <v>82</v>
      </c>
      <c r="CS91" s="27">
        <v>367</v>
      </c>
      <c r="CT91" s="28">
        <v>148</v>
      </c>
      <c r="CU91" s="27">
        <v>367</v>
      </c>
      <c r="CV91" s="28">
        <v>148</v>
      </c>
      <c r="CW91" s="28" t="s">
        <v>414</v>
      </c>
      <c r="CX91" s="27" t="s">
        <v>414</v>
      </c>
      <c r="CY91" s="27" t="s">
        <v>414</v>
      </c>
      <c r="CZ91" s="28" t="s">
        <v>405</v>
      </c>
      <c r="DA91" s="27" t="s">
        <v>404</v>
      </c>
      <c r="DB91" s="27" t="s">
        <v>404</v>
      </c>
      <c r="DC91" s="22">
        <v>493.97</v>
      </c>
      <c r="DD91" s="22">
        <v>1500</v>
      </c>
      <c r="DE91" s="66">
        <v>32.93</v>
      </c>
      <c r="DF91" s="22">
        <v>300</v>
      </c>
      <c r="DG91" s="22">
        <v>1500</v>
      </c>
      <c r="DH91" s="66">
        <v>20</v>
      </c>
      <c r="DI91" s="22">
        <v>1265.4000000000001</v>
      </c>
      <c r="DJ91" s="22">
        <v>1500</v>
      </c>
      <c r="DK91" s="66">
        <v>84.36</v>
      </c>
      <c r="DL91" s="22">
        <v>1088.6099999999999</v>
      </c>
      <c r="DM91" s="22">
        <v>1500</v>
      </c>
      <c r="DN91" s="66">
        <v>72.569999999999993</v>
      </c>
      <c r="DO91" s="22">
        <v>3147.98</v>
      </c>
      <c r="DP91" s="22">
        <v>6000</v>
      </c>
      <c r="DQ91" s="66">
        <v>52.47</v>
      </c>
      <c r="DR91" s="67">
        <v>1218.06</v>
      </c>
      <c r="DS91" s="67">
        <v>2400</v>
      </c>
      <c r="DT91" s="159">
        <f>ULB_Data[[#This Row],[SLP- obtained SS2021]]/ULB_Data[[#This Row],[SLP-max. marks SS2021]]</f>
        <v>0.507525</v>
      </c>
      <c r="DU91" s="159">
        <f>ULB_Data[[#This Row],[SLP- obtained SS2021]]/ULB_Data[[#This Row],[Total score (obtained) SS2021]]</f>
        <v>0.50097063420251697</v>
      </c>
      <c r="DV91" s="67">
        <v>1218.06</v>
      </c>
      <c r="DW91" s="66">
        <v>2400</v>
      </c>
      <c r="DX91" s="159">
        <f>ULB_Data[[#This Row],[SLP- obtained SS2022]]/ULB_Data[[#This Row],[SLP-max. marks SS2022]]</f>
        <v>0.507525</v>
      </c>
      <c r="DY91" s="159">
        <f>ULB_Data[[#This Row],[SLP- obtained SS2022]]/ULB_Data[[#This Row],[Total score (obtained) SS2022]]</f>
        <v>0.50097063420251697</v>
      </c>
      <c r="DZ91" s="67">
        <v>913.34</v>
      </c>
      <c r="EA91" s="67">
        <v>1800</v>
      </c>
      <c r="EB91" s="159">
        <f>ULB_Data[[#This Row],[CV- obtained SS2021]]/ULB_Data[[#This Row],[CV-max. marks SS2021]]</f>
        <v>0.50741111111111115</v>
      </c>
      <c r="EC91" s="159">
        <f>ULB_Data[[#This Row],[CV- obtained SS2021]]/ULB_Data[[#This Row],[Total score (obtained) SS2021]]</f>
        <v>0.37564366208768613</v>
      </c>
      <c r="ED91" s="67">
        <v>913.34</v>
      </c>
      <c r="EE91" s="66">
        <v>1800</v>
      </c>
      <c r="EF91" s="159">
        <f>ULB_Data[[#This Row],[CV- obtained SS2022]]/ULB_Data[[#This Row],[CV-max. marks SS2022]]</f>
        <v>0.50741111111111115</v>
      </c>
      <c r="EG91" s="159">
        <f>ULB_Data[[#This Row],[CV- obtained SS2022]]/ULB_Data[[#This Row],[Total score (obtained) SS2022]]</f>
        <v>0.37564366208768613</v>
      </c>
      <c r="EH91" s="67">
        <v>300</v>
      </c>
      <c r="EI91" s="67">
        <v>1800</v>
      </c>
      <c r="EJ91" s="159">
        <f>ULB_Data[[#This Row],[Cert.- obtained SS2021]]/ULB_Data[[#This Row],[Cert.-max. marks SS2021]]</f>
        <v>0.16666666666666666</v>
      </c>
      <c r="EK91" s="159">
        <f>ULB_Data[[#This Row],[Cert.- obtained SS2021]]/ULB_Data[[#This Row],[Total score (obtained) SS2021]]</f>
        <v>0.12338570370979682</v>
      </c>
      <c r="EL91" s="67">
        <v>300</v>
      </c>
      <c r="EM91" s="66">
        <v>1800</v>
      </c>
      <c r="EN91" s="159">
        <f>ULB_Data[[#This Row],[Cert.- obtained SS2022]]/ULB_Data[[#This Row],[Cert.-max. marks SS2022]]</f>
        <v>0.16666666666666666</v>
      </c>
      <c r="EO91" s="159">
        <f>ULB_Data[[#This Row],[Cert.- obtained SS2022]]/ULB_Data[[#This Row],[Total score (obtained) SS2022]]</f>
        <v>0.12338570370979682</v>
      </c>
      <c r="EP91" s="68">
        <v>2431.4</v>
      </c>
      <c r="EQ91" s="26">
        <v>6000</v>
      </c>
      <c r="ER91" s="66">
        <v>40.520000000000003</v>
      </c>
      <c r="ES91" s="68">
        <v>2431.4</v>
      </c>
      <c r="ET91" s="66">
        <v>6000</v>
      </c>
      <c r="EU91" s="128">
        <f>(ULB_Data[[#This Row],[Total score (obtained) SS2022]]/ULB_Data[[#This Row],[Total score (max) SS2022]])*100</f>
        <v>40.523333333333333</v>
      </c>
      <c r="EV91" s="26">
        <v>793.97</v>
      </c>
      <c r="EW91" s="26">
        <v>3000</v>
      </c>
      <c r="EX91" s="66">
        <v>26.47</v>
      </c>
      <c r="EY91" s="26">
        <v>1518.06</v>
      </c>
      <c r="EZ91" s="26">
        <v>4200</v>
      </c>
      <c r="FA91" s="100">
        <v>36.14</v>
      </c>
      <c r="FB91" s="26">
        <v>1518.06</v>
      </c>
      <c r="FC91" s="138">
        <v>4200</v>
      </c>
      <c r="FD91" s="140">
        <f>(ULB_Data[[#This Row],[SLP + Cert. (obtained) SS2022]]/ULB_Data[[#This Row],[SLP + Cert. (max.) SS2022]])*100</f>
        <v>36.144285714285715</v>
      </c>
    </row>
    <row r="92" spans="1:160" ht="15.75" thickBot="1">
      <c r="A92" s="104">
        <v>91</v>
      </c>
      <c r="B92" s="65" t="s">
        <v>105</v>
      </c>
      <c r="C92" s="65" t="s">
        <v>144</v>
      </c>
      <c r="D92" s="65" t="s">
        <v>304</v>
      </c>
      <c r="E92" s="26">
        <v>35883</v>
      </c>
      <c r="F92" s="28" t="s">
        <v>412</v>
      </c>
      <c r="G92" s="28">
        <v>2214</v>
      </c>
      <c r="H92" s="28">
        <v>2072</v>
      </c>
      <c r="I92" s="28">
        <v>2072</v>
      </c>
      <c r="J92" s="28">
        <v>3325</v>
      </c>
      <c r="K92" s="28">
        <v>3178</v>
      </c>
      <c r="L92" s="28">
        <v>3178</v>
      </c>
      <c r="M92" s="28">
        <v>3400</v>
      </c>
      <c r="N92" s="28">
        <v>3298.6</v>
      </c>
      <c r="O92" s="28">
        <v>3298.6</v>
      </c>
      <c r="P92" s="28">
        <v>4601.3999999999996</v>
      </c>
      <c r="Q92" s="28">
        <v>4601.3999999999996</v>
      </c>
      <c r="R92" s="118">
        <f>(ULB_Data[[#This Row],[Total score (obtained) SS2020]]-ULB_Data[[#This Row],[NA 2020]])/ULB_Data[[#This Row],[NA 2020]]</f>
        <v>0.43861788617886177</v>
      </c>
      <c r="S92" s="118">
        <f>(ULB_Data[[#This Row],[Total score (obtained) SS2021]]-ULB_Data[[#This Row],[NA 2021]])/ULB_Data[[#This Row],[NA 2021]]</f>
        <v>0.70067084942084945</v>
      </c>
      <c r="T92" s="118">
        <f>(ULB_Data[[#This Row],[Total score (obtained) SS2022]]-ULB_Data[[#This Row],[NA 2022]])/ULB_Data[[#This Row],[NA 2022]]</f>
        <v>0.70067084942084945</v>
      </c>
      <c r="U92" s="118">
        <f>(ULB_Data[[#This Row],[Total score (obtained) SS2020]]-ULB_Data[[#This Row],[SA 2020]])/ULB_Data[[#This Row],[SA 2020]]</f>
        <v>-4.2075187969924842E-2</v>
      </c>
      <c r="V92" s="118">
        <f>(ULB_Data[[#This Row],[Total score (obtained) SS2021]]-ULB_Data[[#This Row],[SA 2021]])/ULB_Data[[#This Row],[SA 2021]]</f>
        <v>0.10880742605412208</v>
      </c>
      <c r="W92" s="118">
        <f>(ULB_Data[[#This Row],[Total score (obtained) SS2022]]-ULB_Data[[#This Row],[SA 2022]])/ULB_Data[[#This Row],[SA 2022]]</f>
        <v>0.10880742605412208</v>
      </c>
      <c r="X92" s="118">
        <f>(ULB_Data[[#This Row],[Total score (obtained) SS2020]]-ULB_Data[[#This Row],[SA Cat 2020]])/ULB_Data[[#This Row],[SA Cat 2020]]</f>
        <v>-6.3205882352941209E-2</v>
      </c>
      <c r="Y92" s="118">
        <f>(ULB_Data[[#This Row],[Total score (obtained) SS2021]]-ULB_Data[[#This Row],[SA Cat 2021]])/ULB_Data[[#This Row],[SA Cat 2021]]</f>
        <v>6.8268356272357986E-2</v>
      </c>
      <c r="Z92" s="118">
        <f>(ULB_Data[[#This Row],[Total score (obtained) SS2022]]-ULB_Data[[#This Row],[SA Cat 2022]])/ULB_Data[[#This Row],[SA Cat 2022]]</f>
        <v>6.8268356272357986E-2</v>
      </c>
      <c r="AA92" s="118">
        <f>(ULB_Data[[#This Row],[Total score (obtained) SS2021]]-ULB_Data[[#This Row],[SA Cat t.10 2021]])/ULB_Data[[#This Row],[SA Cat t.10 2021]]</f>
        <v>-0.2341917677228669</v>
      </c>
      <c r="AB92" s="118">
        <f>(ULB_Data[[#This Row],[Total score (obtained) SS2022]]-ULB_Data[[#This Row],[SA Cat t.10 2022]])/ULB_Data[[#This Row],[SA Cat t.10 2022]]</f>
        <v>-0.2341917677228669</v>
      </c>
      <c r="AC92" s="122">
        <v>306.24</v>
      </c>
      <c r="AD92" s="122">
        <v>913.6</v>
      </c>
      <c r="AE92" s="122">
        <v>915</v>
      </c>
      <c r="AF92" s="122">
        <v>706.64</v>
      </c>
      <c r="AG92" s="122">
        <v>1509.3</v>
      </c>
      <c r="AH92" s="122">
        <v>1509.3</v>
      </c>
      <c r="AI92" s="122">
        <v>737.03</v>
      </c>
      <c r="AJ92" s="122">
        <v>1543.8</v>
      </c>
      <c r="AK92" s="122">
        <v>1543.8</v>
      </c>
      <c r="AL92" s="122">
        <v>2033.9</v>
      </c>
      <c r="AM92" s="122">
        <v>2033.9</v>
      </c>
      <c r="AN92" s="118">
        <f>(ULB_Data[[#This Row],[SLP- obtained SS2020]]-ULB_Data[[#This Row],[SLP NA 2020]])/ULB_Data[[#This Row],[SLP NA 2020]]</f>
        <v>0.8933189655172411</v>
      </c>
      <c r="AO92" s="118">
        <f>(ULB_Data[[#This Row],[SLP- obtained SS2021]]-ULB_Data[[#This Row],[SLP NA 2021]])/ULB_Data[[#This Row],[SLP NA 2021]]</f>
        <v>0.94117775831873907</v>
      </c>
      <c r="AP92" s="118">
        <f>(ULB_Data[[#This Row],[SLP- obtained SS2022]]-ULB_Data[[#This Row],[SLP NA 2022]])/ULB_Data[[#This Row],[SLP NA 2022]]</f>
        <v>0.93820765027322406</v>
      </c>
      <c r="AQ92" s="118">
        <f>(ULB_Data[[#This Row],[SLP- obtained SS2020]]-ULB_Data[[#This Row],[SLP SA 2020]])/ULB_Data[[#This Row],[SLP SA 2020]]</f>
        <v>-0.17948318804483193</v>
      </c>
      <c r="AR92" s="118">
        <f>(ULB_Data[[#This Row],[SLP- obtained SS2021]]-ULB_Data[[#This Row],[SLP SA 2021]])/ULB_Data[[#This Row],[SLP SA 2021]]</f>
        <v>0.17502153316106811</v>
      </c>
      <c r="AS92" s="118">
        <f>(ULB_Data[[#This Row],[SLP- obtained SS2022]]-ULB_Data[[#This Row],[SLP SA 2022]])/ULB_Data[[#This Row],[SLP SA 2022]]</f>
        <v>0.17502153316106811</v>
      </c>
      <c r="AT92" s="118">
        <f>(ULB_Data[[#This Row],[SLP- obtained SS2020]]-ULB_Data[[#This Row],[SLP SA cat 2020]])/ULB_Data[[#This Row],[SLP SA cat 2020]]</f>
        <v>-0.21331560452084722</v>
      </c>
      <c r="AU92" s="118">
        <f>(ULB_Data[[#This Row],[SLP- obtained SS2021]]-ULB_Data[[#This Row],[SLP SA cat 2021]])/ULB_Data[[#This Row],[SLP SA cat 2021]]</f>
        <v>0.1487627931079156</v>
      </c>
      <c r="AV92" s="118">
        <f>(ULB_Data[[#This Row],[SLP- obtained SS2022]]-ULB_Data[[#This Row],[SLP SA cat 2022]])/ULB_Data[[#This Row],[SLP SA cat 2022]]</f>
        <v>0.1487627931079156</v>
      </c>
      <c r="AW92" s="118">
        <f>(ULB_Data[[#This Row],[SLP- obtained SS2021]]-ULB_Data[[#This Row],[SLP SA cat t.10 2021]])/ULB_Data[[#This Row],[SLP SA cat t.10 2021]]</f>
        <v>-0.12804955995870004</v>
      </c>
      <c r="AX92" s="118">
        <f>(ULB_Data[[#This Row],[SLP- obtained SS2022]]-ULB_Data[[#This Row],[SLP SA cat t.10 2022]])/ULB_Data[[#This Row],[SLP SA cat t.10 2022]]</f>
        <v>-0.12804955995870004</v>
      </c>
      <c r="AY92" s="122">
        <v>232.44</v>
      </c>
      <c r="AZ92" s="122">
        <v>298.10000000000002</v>
      </c>
      <c r="BA92" s="122">
        <v>295</v>
      </c>
      <c r="BB92" s="122">
        <v>421.09</v>
      </c>
      <c r="BC92" s="122">
        <v>522.70000000000005</v>
      </c>
      <c r="BD92" s="122">
        <v>525</v>
      </c>
      <c r="BE92" s="122">
        <v>433.64</v>
      </c>
      <c r="BF92" s="122">
        <v>570</v>
      </c>
      <c r="BG92" s="122">
        <v>570</v>
      </c>
      <c r="BH92" s="122">
        <v>1100</v>
      </c>
      <c r="BI92" s="122">
        <v>1100</v>
      </c>
      <c r="BJ92" s="118">
        <f>(ULB_Data[[#This Row],[Cert.- obtained SS2020]]-ULB_Data[[#This Row],[NA cert 2020]])/ULB_Data[[#This Row],[NA cert 2020]]</f>
        <v>0.29065565307176044</v>
      </c>
      <c r="BK92" s="118">
        <f>(ULB_Data[[#This Row],[Cert.- obtained SS2021]]-ULB_Data[[#This Row],[NA cert 2021]])/ULB_Data[[#This Row],[NA cert 2021]]</f>
        <v>1.3482053002348204</v>
      </c>
      <c r="BL92" s="118">
        <f>(ULB_Data[[#This Row],[Cert.- obtained SS2022]]-ULB_Data[[#This Row],[NA cert 2022]])/ULB_Data[[#This Row],[NA cert 2022]]</f>
        <v>1.3728813559322033</v>
      </c>
      <c r="BM92" s="118">
        <f>(ULB_Data[[#This Row],[Cert.- obtained SS2020]]-ULB_Data[[#This Row],[SA Cert 2020]])/ULB_Data[[#This Row],[SA Cert 2020]]</f>
        <v>-0.2875632287634472</v>
      </c>
      <c r="BN92" s="118">
        <f>(ULB_Data[[#This Row],[Cert.- obtained SS2021]]-ULB_Data[[#This Row],[SA cert 2021]])/ULB_Data[[#This Row],[SA cert 2021]]</f>
        <v>0.33920030610292701</v>
      </c>
      <c r="BO92" s="118">
        <f>(ULB_Data[[#This Row],[Cert.- obtained SS2022]]-ULB_Data[[#This Row],[SA cert 2022]])/ULB_Data[[#This Row],[SA cert 2022]]</f>
        <v>0.33333333333333331</v>
      </c>
      <c r="BP92" s="118">
        <f>(ULB_Data[[#This Row],[Cert.- obtained SS2020]]-ULB_Data[[#This Row],[SA cert cat 2020]])/ULB_Data[[#This Row],[SA cert cat 2020]]</f>
        <v>-0.30818190203855733</v>
      </c>
      <c r="BQ92" s="118">
        <f>(ULB_Data[[#This Row],[Cert.- obtained SS2021]]-ULB_Data[[#This Row],[SA cert cat 2021]])/ULB_Data[[#This Row],[SA cert cat 2021]]</f>
        <v>0.22807017543859648</v>
      </c>
      <c r="BR92" s="118">
        <f>(ULB_Data[[#This Row],[Cert.- obtained SS2022]]-ULB_Data[[#This Row],[SA cert cat 2022]])/ULB_Data[[#This Row],[SA cert cat 2022]]</f>
        <v>0.22807017543859648</v>
      </c>
      <c r="BS92" s="118">
        <f>(ULB_Data[[#This Row],[Cert.- obtained SS2021]]-ULB_Data[[#This Row],[SA cert cat t.10 2021]])/ULB_Data[[#This Row],[SA cert cat t.10 2021]]</f>
        <v>-0.36363636363636365</v>
      </c>
      <c r="BT92" s="118">
        <f>(ULB_Data[[#This Row],[Cert.- obtained SS2022]]-ULB_Data[[#This Row],[SA cert cat t.10 2022]])/ULB_Data[[#This Row],[SA cert cat t.10 2022]]</f>
        <v>-0.36363636363636365</v>
      </c>
      <c r="BU92" s="122">
        <v>855.72</v>
      </c>
      <c r="BV92" s="122">
        <v>860.25</v>
      </c>
      <c r="BW92" s="122">
        <v>865</v>
      </c>
      <c r="BX92" s="122">
        <v>1100</v>
      </c>
      <c r="BY92" s="122">
        <v>1147.0899999999999</v>
      </c>
      <c r="BZ92" s="122">
        <v>1150</v>
      </c>
      <c r="CA92" s="122">
        <v>1114.93</v>
      </c>
      <c r="CB92" s="122">
        <v>1184.79</v>
      </c>
      <c r="CC92" s="122">
        <v>1184.79</v>
      </c>
      <c r="CD92" s="122">
        <v>1531.86</v>
      </c>
      <c r="CE92" s="122">
        <v>1531.86</v>
      </c>
      <c r="CF92" s="118">
        <f>(ULB_Data[[#This Row],[CP- obtained SS2020]]-ULB_Data[[#This Row],[NA CV 2020]])/ULB_Data[[#This Row],[NA CV 2020]]</f>
        <v>0.19511055017996531</v>
      </c>
      <c r="CG92" s="118">
        <f>(ULB_Data[[#This Row],[CV- obtained SS2021]]-ULB_Data[[#This Row],[NA CV 2021]])/ULB_Data[[#This Row],[NA CV 2021]]</f>
        <v>0.22097064806742217</v>
      </c>
      <c r="CH92" s="118">
        <f>(ULB_Data[[#This Row],[CV- obtained SS2022]]-ULB_Data[[#This Row],[NA CV 2022]])/ULB_Data[[#This Row],[NA CV 2022]]</f>
        <v>0.21426589595375714</v>
      </c>
      <c r="CI92" s="118">
        <f>(ULB_Data[[#This Row],[CP- obtained SS2020]]-ULB_Data[[#This Row],[SA CV 2020]])/ULB_Data[[#This Row],[SA CV 2020]]</f>
        <v>-7.029090909090914E-2</v>
      </c>
      <c r="CJ92" s="118">
        <f>(ULB_Data[[#This Row],[CV- obtained SS2021]]-ULB_Data[[#This Row],[SA CV 2021]])/ULB_Data[[#This Row],[SA CV 2021]]</f>
        <v>-8.4343861423253633E-2</v>
      </c>
      <c r="CK92" s="118">
        <f>(ULB_Data[[#This Row],[CV- obtained SS2022]]-ULB_Data[[#This Row],[SA CV 2022]])/ULB_Data[[#This Row],[SA CV 2022]]</f>
        <v>-8.6660869565217458E-2</v>
      </c>
      <c r="CL92" s="118">
        <f>(ULB_Data[[#This Row],[CP- obtained SS2020]]-ULB_Data[[#This Row],[SA CV  cat 2020]])/ULB_Data[[#This Row],[SA CV  cat 2020]]</f>
        <v>-8.2740620487384953E-2</v>
      </c>
      <c r="CM92" s="118">
        <f>(ULB_Data[[#This Row],[CV- obtained SS2021]]-ULB_Data[[#This Row],[SA CV cat 2021]])/ULB_Data[[#This Row],[SA CV cat 2021]]</f>
        <v>-0.11348002599616813</v>
      </c>
      <c r="CN92" s="118">
        <f>(ULB_Data[[#This Row],[CV- obtained SS2022]]-ULB_Data[[#This Row],[SA CV cat 2022]])/ULB_Data[[#This Row],[SA CV cat 2022]]</f>
        <v>-0.11348002599616813</v>
      </c>
      <c r="CO92" s="118">
        <f>(ULB_Data[[#This Row],[CV- obtained SS2021]]-ULB_Data[[#This Row],[SA CV cat t.10 2021]])/ULB_Data[[#This Row],[SA CV cat t.10 2021]]</f>
        <v>-0.31433681929158019</v>
      </c>
      <c r="CP92" s="118">
        <f>(ULB_Data[[#This Row],[CV- obtained SS2022]]-ULB_Data[[#This Row],[SA CV cat t.10 2022]])/ULB_Data[[#This Row],[SA CV cat t.10 2022]]</f>
        <v>-0.31433681929158019</v>
      </c>
      <c r="CQ92" s="60">
        <v>83</v>
      </c>
      <c r="CR92" s="60">
        <v>60</v>
      </c>
      <c r="CS92" s="28">
        <v>54</v>
      </c>
      <c r="CT92" s="27">
        <v>47</v>
      </c>
      <c r="CU92" s="28">
        <v>54</v>
      </c>
      <c r="CV92" s="27">
        <v>47</v>
      </c>
      <c r="CW92" s="28" t="s">
        <v>414</v>
      </c>
      <c r="CX92" s="28" t="s">
        <v>406</v>
      </c>
      <c r="CY92" s="28" t="s">
        <v>406</v>
      </c>
      <c r="CZ92" s="28" t="s">
        <v>405</v>
      </c>
      <c r="DA92" s="28" t="s">
        <v>408</v>
      </c>
      <c r="DB92" s="28" t="s">
        <v>408</v>
      </c>
      <c r="DC92" s="22">
        <v>579.80999999999995</v>
      </c>
      <c r="DD92" s="22">
        <v>1500</v>
      </c>
      <c r="DE92" s="66">
        <v>38.65</v>
      </c>
      <c r="DF92" s="22">
        <v>300</v>
      </c>
      <c r="DG92" s="22">
        <v>1500</v>
      </c>
      <c r="DH92" s="66">
        <v>20</v>
      </c>
      <c r="DI92" s="22">
        <v>1282.6099999999999</v>
      </c>
      <c r="DJ92" s="22">
        <v>1500</v>
      </c>
      <c r="DK92" s="66">
        <v>85.51</v>
      </c>
      <c r="DL92" s="22">
        <v>1022.68</v>
      </c>
      <c r="DM92" s="22">
        <v>1500</v>
      </c>
      <c r="DN92" s="66">
        <v>68.180000000000007</v>
      </c>
      <c r="DO92" s="22">
        <v>3185.1</v>
      </c>
      <c r="DP92" s="22">
        <v>6000</v>
      </c>
      <c r="DQ92" s="66">
        <v>53.09</v>
      </c>
      <c r="DR92" s="67">
        <v>1773.46</v>
      </c>
      <c r="DS92" s="67">
        <v>2400</v>
      </c>
      <c r="DT92" s="159">
        <f>ULB_Data[[#This Row],[SLP- obtained SS2021]]/ULB_Data[[#This Row],[SLP-max. marks SS2021]]</f>
        <v>0.73894166666666672</v>
      </c>
      <c r="DU92" s="159">
        <f>ULB_Data[[#This Row],[SLP- obtained SS2021]]/ULB_Data[[#This Row],[Total score (obtained) SS2021]]</f>
        <v>0.50328197764338967</v>
      </c>
      <c r="DV92" s="67">
        <v>1773.46</v>
      </c>
      <c r="DW92" s="66">
        <v>2400</v>
      </c>
      <c r="DX92" s="159">
        <f>ULB_Data[[#This Row],[SLP- obtained SS2022]]/ULB_Data[[#This Row],[SLP-max. marks SS2022]]</f>
        <v>0.73894166666666672</v>
      </c>
      <c r="DY92" s="159">
        <f>ULB_Data[[#This Row],[SLP- obtained SS2022]]/ULB_Data[[#This Row],[Total score (obtained) SS2022]]</f>
        <v>0.50328197764338967</v>
      </c>
      <c r="DZ92" s="67">
        <v>1050.3399999999999</v>
      </c>
      <c r="EA92" s="67">
        <v>1800</v>
      </c>
      <c r="EB92" s="159">
        <f>ULB_Data[[#This Row],[CV- obtained SS2021]]/ULB_Data[[#This Row],[CV-max. marks SS2021]]</f>
        <v>0.58352222222222216</v>
      </c>
      <c r="EC92" s="159">
        <f>ULB_Data[[#This Row],[CV- obtained SS2021]]/ULB_Data[[#This Row],[Total score (obtained) SS2021]]</f>
        <v>0.29807111093453353</v>
      </c>
      <c r="ED92" s="67">
        <v>1050.3399999999999</v>
      </c>
      <c r="EE92" s="66">
        <v>1800</v>
      </c>
      <c r="EF92" s="159">
        <f>ULB_Data[[#This Row],[CV- obtained SS2022]]/ULB_Data[[#This Row],[CV-max. marks SS2022]]</f>
        <v>0.58352222222222216</v>
      </c>
      <c r="EG92" s="159">
        <f>ULB_Data[[#This Row],[CV- obtained SS2022]]/ULB_Data[[#This Row],[Total score (obtained) SS2022]]</f>
        <v>0.29807111093453353</v>
      </c>
      <c r="EH92" s="67">
        <v>700</v>
      </c>
      <c r="EI92" s="67">
        <v>1800</v>
      </c>
      <c r="EJ92" s="159">
        <f>ULB_Data[[#This Row],[Cert.- obtained SS2021]]/ULB_Data[[#This Row],[Cert.-max. marks SS2021]]</f>
        <v>0.3888888888888889</v>
      </c>
      <c r="EK92" s="159">
        <f>ULB_Data[[#This Row],[Cert.- obtained SS2021]]/ULB_Data[[#This Row],[Total score (obtained) SS2021]]</f>
        <v>0.19864974927563789</v>
      </c>
      <c r="EL92" s="67">
        <v>700</v>
      </c>
      <c r="EM92" s="66">
        <v>1800</v>
      </c>
      <c r="EN92" s="159">
        <f>ULB_Data[[#This Row],[Cert.- obtained SS2022]]/ULB_Data[[#This Row],[Cert.-max. marks SS2022]]</f>
        <v>0.3888888888888889</v>
      </c>
      <c r="EO92" s="159">
        <f>ULB_Data[[#This Row],[Cert.- obtained SS2022]]/ULB_Data[[#This Row],[Total score (obtained) SS2022]]</f>
        <v>0.19864974927563789</v>
      </c>
      <c r="EP92" s="68">
        <v>3523.79</v>
      </c>
      <c r="EQ92" s="26">
        <v>6000</v>
      </c>
      <c r="ER92" s="66">
        <v>58.73</v>
      </c>
      <c r="ES92" s="68">
        <v>3523.79</v>
      </c>
      <c r="ET92" s="66">
        <v>6000</v>
      </c>
      <c r="EU92" s="128">
        <f>(ULB_Data[[#This Row],[Total score (obtained) SS2022]]/ULB_Data[[#This Row],[Total score (max) SS2022]])*100</f>
        <v>58.729833333333339</v>
      </c>
      <c r="EV92" s="26">
        <v>879.81</v>
      </c>
      <c r="EW92" s="26">
        <v>3000</v>
      </c>
      <c r="EX92" s="66">
        <v>29.33</v>
      </c>
      <c r="EY92" s="26">
        <v>2473.46</v>
      </c>
      <c r="EZ92" s="26">
        <v>4200</v>
      </c>
      <c r="FA92" s="100">
        <v>58.89</v>
      </c>
      <c r="FB92" s="26">
        <v>2473.46</v>
      </c>
      <c r="FC92" s="138">
        <v>4200</v>
      </c>
      <c r="FD92" s="140">
        <f>(ULB_Data[[#This Row],[SLP + Cert. (obtained) SS2022]]/ULB_Data[[#This Row],[SLP + Cert. (max.) SS2022]])*100</f>
        <v>58.891904761904769</v>
      </c>
    </row>
    <row r="93" spans="1:160" ht="15.75" thickBot="1">
      <c r="A93" s="104">
        <v>92</v>
      </c>
      <c r="B93" s="65" t="s">
        <v>174</v>
      </c>
      <c r="C93" s="65" t="s">
        <v>37</v>
      </c>
      <c r="D93" s="65" t="s">
        <v>304</v>
      </c>
      <c r="E93" s="26">
        <v>43936</v>
      </c>
      <c r="F93" s="28" t="s">
        <v>412</v>
      </c>
      <c r="G93" s="28">
        <v>2214</v>
      </c>
      <c r="H93" s="28">
        <v>2072</v>
      </c>
      <c r="I93" s="28">
        <v>2072</v>
      </c>
      <c r="J93" s="28">
        <v>3325</v>
      </c>
      <c r="K93" s="28">
        <v>3178</v>
      </c>
      <c r="L93" s="28">
        <v>3178</v>
      </c>
      <c r="M93" s="28">
        <v>3400</v>
      </c>
      <c r="N93" s="28">
        <v>3298.6</v>
      </c>
      <c r="O93" s="28">
        <v>3298.6</v>
      </c>
      <c r="P93" s="28">
        <v>4601.3999999999996</v>
      </c>
      <c r="Q93" s="28">
        <v>4601.3999999999996</v>
      </c>
      <c r="R93" s="118">
        <f>(ULB_Data[[#This Row],[Total score (obtained) SS2020]]-ULB_Data[[#This Row],[NA 2020]])/ULB_Data[[#This Row],[NA 2020]]</f>
        <v>0.35172990063233966</v>
      </c>
      <c r="S93" s="118">
        <f>(ULB_Data[[#This Row],[Total score (obtained) SS2021]]-ULB_Data[[#This Row],[NA 2021]])/ULB_Data[[#This Row],[NA 2021]]</f>
        <v>0.35059362934362925</v>
      </c>
      <c r="T93" s="118">
        <f>(ULB_Data[[#This Row],[Total score (obtained) SS2022]]-ULB_Data[[#This Row],[NA 2022]])/ULB_Data[[#This Row],[NA 2022]]</f>
        <v>0.35059362934362925</v>
      </c>
      <c r="U93" s="118">
        <f>(ULB_Data[[#This Row],[Total score (obtained) SS2020]]-ULB_Data[[#This Row],[SA 2020]])/ULB_Data[[#This Row],[SA 2020]]</f>
        <v>-9.9930827067669162E-2</v>
      </c>
      <c r="V93" s="118">
        <f>(ULB_Data[[#This Row],[Total score (obtained) SS2021]]-ULB_Data[[#This Row],[SA 2021]])/ULB_Data[[#This Row],[SA 2021]]</f>
        <v>-0.11943675267463819</v>
      </c>
      <c r="W93" s="118">
        <f>(ULB_Data[[#This Row],[Total score (obtained) SS2022]]-ULB_Data[[#This Row],[SA 2022]])/ULB_Data[[#This Row],[SA 2022]]</f>
        <v>-0.11943675267463819</v>
      </c>
      <c r="X93" s="118">
        <f>(ULB_Data[[#This Row],[Total score (obtained) SS2020]]-ULB_Data[[#This Row],[SA Cat 2020]])/ULB_Data[[#This Row],[SA Cat 2020]]</f>
        <v>-0.11978529411764706</v>
      </c>
      <c r="Y93" s="118">
        <f>(ULB_Data[[#This Row],[Total score (obtained) SS2021]]-ULB_Data[[#This Row],[SA Cat 2021]])/ULB_Data[[#This Row],[SA Cat 2021]]</f>
        <v>-0.15163099496756202</v>
      </c>
      <c r="Z93" s="118">
        <f>(ULB_Data[[#This Row],[Total score (obtained) SS2022]]-ULB_Data[[#This Row],[SA Cat 2022]])/ULB_Data[[#This Row],[SA Cat 2022]]</f>
        <v>-0.15163099496756202</v>
      </c>
      <c r="AA93" s="118">
        <f>(ULB_Data[[#This Row],[Total score (obtained) SS2021]]-ULB_Data[[#This Row],[SA Cat t.10 2021]])/ULB_Data[[#This Row],[SA Cat t.10 2021]]</f>
        <v>-0.39183074716390665</v>
      </c>
      <c r="AB93" s="118">
        <f>(ULB_Data[[#This Row],[Total score (obtained) SS2022]]-ULB_Data[[#This Row],[SA Cat t.10 2022]])/ULB_Data[[#This Row],[SA Cat t.10 2022]]</f>
        <v>-0.39183074716390665</v>
      </c>
      <c r="AC93" s="122">
        <v>306.24</v>
      </c>
      <c r="AD93" s="122">
        <v>913.6</v>
      </c>
      <c r="AE93" s="122">
        <v>915</v>
      </c>
      <c r="AF93" s="122">
        <v>706.64</v>
      </c>
      <c r="AG93" s="122">
        <v>1509.3</v>
      </c>
      <c r="AH93" s="122">
        <v>1509.3</v>
      </c>
      <c r="AI93" s="122">
        <v>737.03</v>
      </c>
      <c r="AJ93" s="122">
        <v>1543.8</v>
      </c>
      <c r="AK93" s="122">
        <v>1543.8</v>
      </c>
      <c r="AL93" s="122">
        <v>2033.9</v>
      </c>
      <c r="AM93" s="122">
        <v>2033.9</v>
      </c>
      <c r="AN93" s="118">
        <f>(ULB_Data[[#This Row],[SLP- obtained SS2020]]-ULB_Data[[#This Row],[SLP NA 2020]])/ULB_Data[[#This Row],[SLP NA 2020]]</f>
        <v>0.31805120167189127</v>
      </c>
      <c r="AO93" s="118">
        <f>(ULB_Data[[#This Row],[SLP- obtained SS2021]]-ULB_Data[[#This Row],[SLP NA 2021]])/ULB_Data[[#This Row],[SLP NA 2021]]</f>
        <v>0.45114929947460591</v>
      </c>
      <c r="AP93" s="118">
        <f>(ULB_Data[[#This Row],[SLP- obtained SS2022]]-ULB_Data[[#This Row],[SLP NA 2022]])/ULB_Data[[#This Row],[SLP NA 2022]]</f>
        <v>0.44892896174863384</v>
      </c>
      <c r="AQ93" s="118">
        <f>(ULB_Data[[#This Row],[SLP- obtained SS2020]]-ULB_Data[[#This Row],[SLP SA 2020]])/ULB_Data[[#This Row],[SLP SA 2020]]</f>
        <v>-0.42878976565153404</v>
      </c>
      <c r="AR93" s="118">
        <f>(ULB_Data[[#This Row],[SLP- obtained SS2021]]-ULB_Data[[#This Row],[SLP SA 2021]])/ULB_Data[[#This Row],[SLP SA 2021]]</f>
        <v>-0.12159941694825414</v>
      </c>
      <c r="AS93" s="118">
        <f>(ULB_Data[[#This Row],[SLP- obtained SS2022]]-ULB_Data[[#This Row],[SLP SA 2022]])/ULB_Data[[#This Row],[SLP SA 2022]]</f>
        <v>-0.12159941694825414</v>
      </c>
      <c r="AT93" s="118">
        <f>(ULB_Data[[#This Row],[SLP- obtained SS2020]]-ULB_Data[[#This Row],[SLP SA cat 2020]])/ULB_Data[[#This Row],[SLP SA cat 2020]]</f>
        <v>-0.4523425098028574</v>
      </c>
      <c r="AU93" s="118">
        <f>(ULB_Data[[#This Row],[SLP- obtained SS2021]]-ULB_Data[[#This Row],[SLP SA cat 2021]])/ULB_Data[[#This Row],[SLP SA cat 2021]]</f>
        <v>-0.14122943386449022</v>
      </c>
      <c r="AV93" s="118">
        <f>(ULB_Data[[#This Row],[SLP- obtained SS2022]]-ULB_Data[[#This Row],[SLP SA cat 2022]])/ULB_Data[[#This Row],[SLP SA cat 2022]]</f>
        <v>-0.14122943386449022</v>
      </c>
      <c r="AW93" s="118">
        <f>(ULB_Data[[#This Row],[SLP- obtained SS2021]]-ULB_Data[[#This Row],[SLP SA cat t.10 2021]])/ULB_Data[[#This Row],[SLP SA cat t.10 2021]]</f>
        <v>-0.34816362653031124</v>
      </c>
      <c r="AX93" s="118">
        <f>(ULB_Data[[#This Row],[SLP- obtained SS2022]]-ULB_Data[[#This Row],[SLP SA cat t.10 2022]])/ULB_Data[[#This Row],[SLP SA cat t.10 2022]]</f>
        <v>-0.34816362653031124</v>
      </c>
      <c r="AY93" s="122">
        <v>232.44</v>
      </c>
      <c r="AZ93" s="122">
        <v>298.10000000000002</v>
      </c>
      <c r="BA93" s="122">
        <v>295</v>
      </c>
      <c r="BB93" s="122">
        <v>421.09</v>
      </c>
      <c r="BC93" s="122">
        <v>522.70000000000005</v>
      </c>
      <c r="BD93" s="122">
        <v>525</v>
      </c>
      <c r="BE93" s="122">
        <v>433.64</v>
      </c>
      <c r="BF93" s="122">
        <v>570</v>
      </c>
      <c r="BG93" s="122">
        <v>570</v>
      </c>
      <c r="BH93" s="122">
        <v>1100</v>
      </c>
      <c r="BI93" s="122">
        <v>1100</v>
      </c>
      <c r="BJ93" s="118">
        <f>(ULB_Data[[#This Row],[Cert.- obtained SS2020]]-ULB_Data[[#This Row],[NA cert 2020]])/ULB_Data[[#This Row],[NA cert 2020]]</f>
        <v>0.29065565307176044</v>
      </c>
      <c r="BK93" s="118">
        <f>(ULB_Data[[#This Row],[Cert.- obtained SS2021]]-ULB_Data[[#This Row],[NA cert 2021]])/ULB_Data[[#This Row],[NA cert 2021]]</f>
        <v>0.67728950016772882</v>
      </c>
      <c r="BL93" s="118">
        <f>(ULB_Data[[#This Row],[Cert.- obtained SS2022]]-ULB_Data[[#This Row],[NA cert 2022]])/ULB_Data[[#This Row],[NA cert 2022]]</f>
        <v>0.69491525423728817</v>
      </c>
      <c r="BM93" s="118">
        <f>(ULB_Data[[#This Row],[Cert.- obtained SS2020]]-ULB_Data[[#This Row],[SA Cert 2020]])/ULB_Data[[#This Row],[SA Cert 2020]]</f>
        <v>-0.2875632287634472</v>
      </c>
      <c r="BN93" s="118">
        <f>(ULB_Data[[#This Row],[Cert.- obtained SS2021]]-ULB_Data[[#This Row],[SA cert 2021]])/ULB_Data[[#This Row],[SA cert 2021]]</f>
        <v>-4.3428352783623579E-2</v>
      </c>
      <c r="BO93" s="118">
        <f>(ULB_Data[[#This Row],[Cert.- obtained SS2022]]-ULB_Data[[#This Row],[SA cert 2022]])/ULB_Data[[#This Row],[SA cert 2022]]</f>
        <v>-4.7619047619047616E-2</v>
      </c>
      <c r="BP93" s="118">
        <f>(ULB_Data[[#This Row],[Cert.- obtained SS2020]]-ULB_Data[[#This Row],[SA cert cat 2020]])/ULB_Data[[#This Row],[SA cert cat 2020]]</f>
        <v>-0.30818190203855733</v>
      </c>
      <c r="BQ93" s="118">
        <f>(ULB_Data[[#This Row],[Cert.- obtained SS2021]]-ULB_Data[[#This Row],[SA cert cat 2021]])/ULB_Data[[#This Row],[SA cert cat 2021]]</f>
        <v>-0.12280701754385964</v>
      </c>
      <c r="BR93" s="118">
        <f>(ULB_Data[[#This Row],[Cert.- obtained SS2022]]-ULB_Data[[#This Row],[SA cert cat 2022]])/ULB_Data[[#This Row],[SA cert cat 2022]]</f>
        <v>-0.12280701754385964</v>
      </c>
      <c r="BS93" s="118">
        <f>(ULB_Data[[#This Row],[Cert.- obtained SS2021]]-ULB_Data[[#This Row],[SA cert cat t.10 2021]])/ULB_Data[[#This Row],[SA cert cat t.10 2021]]</f>
        <v>-0.54545454545454541</v>
      </c>
      <c r="BT93" s="118">
        <f>(ULB_Data[[#This Row],[Cert.- obtained SS2022]]-ULB_Data[[#This Row],[SA cert cat t.10 2022]])/ULB_Data[[#This Row],[SA cert cat t.10 2022]]</f>
        <v>-0.54545454545454541</v>
      </c>
      <c r="BU93" s="122">
        <v>855.72</v>
      </c>
      <c r="BV93" s="122">
        <v>860.25</v>
      </c>
      <c r="BW93" s="122">
        <v>865</v>
      </c>
      <c r="BX93" s="122">
        <v>1100</v>
      </c>
      <c r="BY93" s="122">
        <v>1147.0899999999999</v>
      </c>
      <c r="BZ93" s="122">
        <v>1150</v>
      </c>
      <c r="CA93" s="122">
        <v>1114.93</v>
      </c>
      <c r="CB93" s="122">
        <v>1184.79</v>
      </c>
      <c r="CC93" s="122">
        <v>1184.79</v>
      </c>
      <c r="CD93" s="122">
        <v>1531.86</v>
      </c>
      <c r="CE93" s="122">
        <v>1531.86</v>
      </c>
      <c r="CF93" s="118">
        <f>(ULB_Data[[#This Row],[CP- obtained SS2020]]-ULB_Data[[#This Row],[NA CV 2020]])/ULB_Data[[#This Row],[NA CV 2020]]</f>
        <v>0.27525358762211932</v>
      </c>
      <c r="CG93" s="118">
        <f>(ULB_Data[[#This Row],[CV- obtained SS2021]]-ULB_Data[[#This Row],[NA CV 2021]])/ULB_Data[[#This Row],[NA CV 2021]]</f>
        <v>0.13067131647776806</v>
      </c>
      <c r="CH93" s="118">
        <f>(ULB_Data[[#This Row],[CV- obtained SS2022]]-ULB_Data[[#This Row],[NA CV 2022]])/ULB_Data[[#This Row],[NA CV 2022]]</f>
        <v>0.1244624277456647</v>
      </c>
      <c r="CI93" s="118">
        <f>(ULB_Data[[#This Row],[CP- obtained SS2020]]-ULB_Data[[#This Row],[SA CV 2020]])/ULB_Data[[#This Row],[SA CV 2020]]</f>
        <v>-7.9454545454545542E-3</v>
      </c>
      <c r="CJ93" s="118">
        <f>(ULB_Data[[#This Row],[CV- obtained SS2021]]-ULB_Data[[#This Row],[SA CV 2021]])/ULB_Data[[#This Row],[SA CV 2021]]</f>
        <v>-0.15206304649155686</v>
      </c>
      <c r="CK93" s="118">
        <f>(ULB_Data[[#This Row],[CV- obtained SS2022]]-ULB_Data[[#This Row],[SA CV 2022]])/ULB_Data[[#This Row],[SA CV 2022]]</f>
        <v>-0.15420869565217393</v>
      </c>
      <c r="CL93" s="118">
        <f>(ULB_Data[[#This Row],[CP- obtained SS2020]]-ULB_Data[[#This Row],[SA CV  cat 2020]])/ULB_Data[[#This Row],[SA CV  cat 2020]]</f>
        <v>-2.1230032378714424E-2</v>
      </c>
      <c r="CM93" s="118">
        <f>(ULB_Data[[#This Row],[CV- obtained SS2021]]-ULB_Data[[#This Row],[SA CV cat 2021]])/ULB_Data[[#This Row],[SA CV cat 2021]]</f>
        <v>-0.17904438761299471</v>
      </c>
      <c r="CN93" s="118">
        <f>(ULB_Data[[#This Row],[CV- obtained SS2022]]-ULB_Data[[#This Row],[SA CV cat 2022]])/ULB_Data[[#This Row],[SA CV cat 2022]]</f>
        <v>-0.17904438761299471</v>
      </c>
      <c r="CO93" s="118">
        <f>(ULB_Data[[#This Row],[CV- obtained SS2021]]-ULB_Data[[#This Row],[SA CV cat t.10 2021]])/ULB_Data[[#This Row],[SA CV cat t.10 2021]]</f>
        <v>-0.36504641416317418</v>
      </c>
      <c r="CP93" s="118">
        <f>(ULB_Data[[#This Row],[CV- obtained SS2022]]-ULB_Data[[#This Row],[SA CV cat t.10 2022]])/ULB_Data[[#This Row],[SA CV cat t.10 2022]]</f>
        <v>-0.36504641416317418</v>
      </c>
      <c r="CQ93" s="60">
        <v>106</v>
      </c>
      <c r="CR93" s="60">
        <v>72</v>
      </c>
      <c r="CS93" s="28">
        <v>137</v>
      </c>
      <c r="CT93" s="27">
        <v>81</v>
      </c>
      <c r="CU93" s="28">
        <v>137</v>
      </c>
      <c r="CV93" s="27">
        <v>81</v>
      </c>
      <c r="CW93" s="28" t="s">
        <v>414</v>
      </c>
      <c r="CX93" s="28" t="s">
        <v>414</v>
      </c>
      <c r="CY93" s="28" t="s">
        <v>414</v>
      </c>
      <c r="CZ93" s="28" t="s">
        <v>405</v>
      </c>
      <c r="DA93" s="28" t="s">
        <v>408</v>
      </c>
      <c r="DB93" s="28" t="s">
        <v>408</v>
      </c>
      <c r="DC93" s="22">
        <v>403.64</v>
      </c>
      <c r="DD93" s="22">
        <v>1500</v>
      </c>
      <c r="DE93" s="66">
        <v>26.91</v>
      </c>
      <c r="DF93" s="22">
        <v>300</v>
      </c>
      <c r="DG93" s="22">
        <v>1500</v>
      </c>
      <c r="DH93" s="66">
        <v>20</v>
      </c>
      <c r="DI93" s="22">
        <v>1197.83</v>
      </c>
      <c r="DJ93" s="22">
        <v>1500</v>
      </c>
      <c r="DK93" s="66">
        <v>79.86</v>
      </c>
      <c r="DL93" s="22">
        <v>1091.26</v>
      </c>
      <c r="DM93" s="22">
        <v>1500</v>
      </c>
      <c r="DN93" s="66">
        <v>72.75</v>
      </c>
      <c r="DO93" s="22">
        <v>2992.73</v>
      </c>
      <c r="DP93" s="22">
        <v>6000</v>
      </c>
      <c r="DQ93" s="66">
        <v>49.88</v>
      </c>
      <c r="DR93" s="72">
        <v>1325.77</v>
      </c>
      <c r="DS93" s="67">
        <v>2400</v>
      </c>
      <c r="DT93" s="159">
        <f>ULB_Data[[#This Row],[SLP- obtained SS2021]]/ULB_Data[[#This Row],[SLP-max. marks SS2021]]</f>
        <v>0.5524041666666667</v>
      </c>
      <c r="DU93" s="159">
        <f>ULB_Data[[#This Row],[SLP- obtained SS2021]]/ULB_Data[[#This Row],[Total score (obtained) SS2021]]</f>
        <v>0.4737549268697091</v>
      </c>
      <c r="DV93" s="72">
        <v>1325.77</v>
      </c>
      <c r="DW93" s="66">
        <v>2400</v>
      </c>
      <c r="DX93" s="159">
        <f>ULB_Data[[#This Row],[SLP- obtained SS2022]]/ULB_Data[[#This Row],[SLP-max. marks SS2022]]</f>
        <v>0.5524041666666667</v>
      </c>
      <c r="DY93" s="159">
        <f>ULB_Data[[#This Row],[SLP- obtained SS2022]]/ULB_Data[[#This Row],[Total score (obtained) SS2022]]</f>
        <v>0.4737549268697091</v>
      </c>
      <c r="DZ93" s="67">
        <v>972.66</v>
      </c>
      <c r="EA93" s="67">
        <v>1800</v>
      </c>
      <c r="EB93" s="159">
        <f>ULB_Data[[#This Row],[CV- obtained SS2021]]/ULB_Data[[#This Row],[CV-max. marks SS2021]]</f>
        <v>0.54036666666666666</v>
      </c>
      <c r="EC93" s="159">
        <f>ULB_Data[[#This Row],[CV- obtained SS2021]]/ULB_Data[[#This Row],[Total score (obtained) SS2021]]</f>
        <v>0.34757346083339585</v>
      </c>
      <c r="ED93" s="67">
        <v>972.66</v>
      </c>
      <c r="EE93" s="66">
        <v>1800</v>
      </c>
      <c r="EF93" s="159">
        <f>ULB_Data[[#This Row],[CV- obtained SS2022]]/ULB_Data[[#This Row],[CV-max. marks SS2022]]</f>
        <v>0.54036666666666666</v>
      </c>
      <c r="EG93" s="159">
        <f>ULB_Data[[#This Row],[CV- obtained SS2022]]/ULB_Data[[#This Row],[Total score (obtained) SS2022]]</f>
        <v>0.34757346083339585</v>
      </c>
      <c r="EH93" s="67">
        <v>500</v>
      </c>
      <c r="EI93" s="67">
        <v>1800</v>
      </c>
      <c r="EJ93" s="159">
        <f>ULB_Data[[#This Row],[Cert.- obtained SS2021]]/ULB_Data[[#This Row],[Cert.-max. marks SS2021]]</f>
        <v>0.27777777777777779</v>
      </c>
      <c r="EK93" s="159">
        <f>ULB_Data[[#This Row],[Cert.- obtained SS2021]]/ULB_Data[[#This Row],[Total score (obtained) SS2021]]</f>
        <v>0.17867161229689504</v>
      </c>
      <c r="EL93" s="67">
        <v>500</v>
      </c>
      <c r="EM93" s="66">
        <v>1800</v>
      </c>
      <c r="EN93" s="159">
        <f>ULB_Data[[#This Row],[Cert.- obtained SS2022]]/ULB_Data[[#This Row],[Cert.-max. marks SS2022]]</f>
        <v>0.27777777777777779</v>
      </c>
      <c r="EO93" s="159">
        <f>ULB_Data[[#This Row],[Cert.- obtained SS2022]]/ULB_Data[[#This Row],[Total score (obtained) SS2022]]</f>
        <v>0.17867161229689504</v>
      </c>
      <c r="EP93" s="68">
        <v>2798.43</v>
      </c>
      <c r="EQ93" s="26">
        <v>6000</v>
      </c>
      <c r="ER93" s="66">
        <v>46.64</v>
      </c>
      <c r="ES93" s="68">
        <v>2798.43</v>
      </c>
      <c r="ET93" s="66">
        <v>6000</v>
      </c>
      <c r="EU93" s="128">
        <f>(ULB_Data[[#This Row],[Total score (obtained) SS2022]]/ULB_Data[[#This Row],[Total score (max) SS2022]])*100</f>
        <v>46.640499999999996</v>
      </c>
      <c r="EV93" s="26">
        <v>703.64</v>
      </c>
      <c r="EW93" s="26">
        <v>3000</v>
      </c>
      <c r="EX93" s="66">
        <v>23.45</v>
      </c>
      <c r="EY93" s="26">
        <v>1825.77</v>
      </c>
      <c r="EZ93" s="26">
        <v>4200</v>
      </c>
      <c r="FA93" s="100">
        <v>43.47</v>
      </c>
      <c r="FB93" s="26">
        <v>1825.77</v>
      </c>
      <c r="FC93" s="138">
        <v>4200</v>
      </c>
      <c r="FD93" s="140">
        <f>(ULB_Data[[#This Row],[SLP + Cert. (obtained) SS2022]]/ULB_Data[[#This Row],[SLP + Cert. (max.) SS2022]])*100</f>
        <v>43.470714285714287</v>
      </c>
    </row>
    <row r="94" spans="1:160" ht="15.75" thickBot="1">
      <c r="A94" s="104">
        <v>93</v>
      </c>
      <c r="B94" s="69" t="s">
        <v>58</v>
      </c>
      <c r="C94" s="65" t="s">
        <v>37</v>
      </c>
      <c r="D94" s="65" t="s">
        <v>304</v>
      </c>
      <c r="E94" s="26">
        <v>36118</v>
      </c>
      <c r="F94" s="28" t="s">
        <v>412</v>
      </c>
      <c r="G94" s="28">
        <v>2214</v>
      </c>
      <c r="H94" s="28">
        <v>2072</v>
      </c>
      <c r="I94" s="28">
        <v>2072</v>
      </c>
      <c r="J94" s="28">
        <v>3325</v>
      </c>
      <c r="K94" s="28">
        <v>3178</v>
      </c>
      <c r="L94" s="28">
        <v>3178</v>
      </c>
      <c r="M94" s="28">
        <v>3400</v>
      </c>
      <c r="N94" s="28">
        <v>3298.6</v>
      </c>
      <c r="O94" s="28">
        <v>3298.6</v>
      </c>
      <c r="P94" s="28">
        <v>4601.3999999999996</v>
      </c>
      <c r="Q94" s="28">
        <v>4601.3999999999996</v>
      </c>
      <c r="R94" s="118">
        <f>(ULB_Data[[#This Row],[Total score (obtained) SS2020]]-ULB_Data[[#This Row],[NA 2020]])/ULB_Data[[#This Row],[NA 2020]]</f>
        <v>0.14041553748870828</v>
      </c>
      <c r="S94" s="118">
        <f>(ULB_Data[[#This Row],[Total score (obtained) SS2021]]-ULB_Data[[#This Row],[NA 2021]])/ULB_Data[[#This Row],[NA 2021]]</f>
        <v>0.61824806949806965</v>
      </c>
      <c r="T94" s="118">
        <f>(ULB_Data[[#This Row],[Total score (obtained) SS2022]]-ULB_Data[[#This Row],[NA 2022]])/ULB_Data[[#This Row],[NA 2022]]</f>
        <v>0.61824806949806965</v>
      </c>
      <c r="U94" s="118">
        <f>(ULB_Data[[#This Row],[Total score (obtained) SS2020]]-ULB_Data[[#This Row],[SA 2020]])/ULB_Data[[#This Row],[SA 2020]]</f>
        <v>-0.24063759398496237</v>
      </c>
      <c r="V94" s="118">
        <f>(ULB_Data[[#This Row],[Total score (obtained) SS2021]]-ULB_Data[[#This Row],[SA 2021]])/ULB_Data[[#This Row],[SA 2021]]</f>
        <v>5.5069225928256832E-2</v>
      </c>
      <c r="W94" s="118">
        <f>(ULB_Data[[#This Row],[Total score (obtained) SS2022]]-ULB_Data[[#This Row],[SA 2022]])/ULB_Data[[#This Row],[SA 2022]]</f>
        <v>5.5069225928256832E-2</v>
      </c>
      <c r="X94" s="118">
        <f>(ULB_Data[[#This Row],[Total score (obtained) SS2020]]-ULB_Data[[#This Row],[SA Cat 2020]])/ULB_Data[[#This Row],[SA Cat 2020]]</f>
        <v>-0.25738823529411764</v>
      </c>
      <c r="Y94" s="118">
        <f>(ULB_Data[[#This Row],[Total score (obtained) SS2021]]-ULB_Data[[#This Row],[SA Cat 2021]])/ULB_Data[[#This Row],[SA Cat 2021]]</f>
        <v>1.6494876614321322E-2</v>
      </c>
      <c r="Z94" s="118">
        <f>(ULB_Data[[#This Row],[Total score (obtained) SS2022]]-ULB_Data[[#This Row],[SA Cat 2022]])/ULB_Data[[#This Row],[SA Cat 2022]]</f>
        <v>1.6494876614321322E-2</v>
      </c>
      <c r="AA94" s="118">
        <f>(ULB_Data[[#This Row],[Total score (obtained) SS2021]]-ULB_Data[[#This Row],[SA Cat t.10 2021]])/ULB_Data[[#This Row],[SA Cat t.10 2021]]</f>
        <v>-0.27130655887338628</v>
      </c>
      <c r="AB94" s="118">
        <f>(ULB_Data[[#This Row],[Total score (obtained) SS2022]]-ULB_Data[[#This Row],[SA Cat t.10 2022]])/ULB_Data[[#This Row],[SA Cat t.10 2022]]</f>
        <v>-0.27130655887338628</v>
      </c>
      <c r="AC94" s="122">
        <v>306.24</v>
      </c>
      <c r="AD94" s="122">
        <v>913.6</v>
      </c>
      <c r="AE94" s="122">
        <v>915</v>
      </c>
      <c r="AF94" s="122">
        <v>706.64</v>
      </c>
      <c r="AG94" s="122">
        <v>1509.3</v>
      </c>
      <c r="AH94" s="122">
        <v>1509.3</v>
      </c>
      <c r="AI94" s="122">
        <v>737.03</v>
      </c>
      <c r="AJ94" s="122">
        <v>1543.8</v>
      </c>
      <c r="AK94" s="122">
        <v>1543.8</v>
      </c>
      <c r="AL94" s="122">
        <v>2033.9</v>
      </c>
      <c r="AM94" s="122">
        <v>2033.9</v>
      </c>
      <c r="AN94" s="118">
        <f>(ULB_Data[[#This Row],[SLP- obtained SS2020]]-ULB_Data[[#This Row],[SLP NA 2020]])/ULB_Data[[#This Row],[SLP NA 2020]]</f>
        <v>1.3684038662486937</v>
      </c>
      <c r="AO94" s="118">
        <f>(ULB_Data[[#This Row],[SLP- obtained SS2021]]-ULB_Data[[#This Row],[SLP NA 2021]])/ULB_Data[[#This Row],[SLP NA 2021]]</f>
        <v>0.74087127845884415</v>
      </c>
      <c r="AP94" s="118">
        <f>(ULB_Data[[#This Row],[SLP- obtained SS2022]]-ULB_Data[[#This Row],[SLP NA 2022]])/ULB_Data[[#This Row],[SLP NA 2022]]</f>
        <v>0.7382076502732241</v>
      </c>
      <c r="AQ94" s="118">
        <f>(ULB_Data[[#This Row],[SLP- obtained SS2020]]-ULB_Data[[#This Row],[SLP SA 2020]])/ULB_Data[[#This Row],[SLP SA 2020]]</f>
        <v>2.6406656854975615E-2</v>
      </c>
      <c r="AR94" s="118">
        <f>(ULB_Data[[#This Row],[SLP- obtained SS2021]]-ULB_Data[[#This Row],[SLP SA 2021]])/ULB_Data[[#This Row],[SLP SA 2021]]</f>
        <v>5.3773272377923599E-2</v>
      </c>
      <c r="AS94" s="118">
        <f>(ULB_Data[[#This Row],[SLP- obtained SS2022]]-ULB_Data[[#This Row],[SLP SA 2022]])/ULB_Data[[#This Row],[SLP SA 2022]]</f>
        <v>5.3773272377923599E-2</v>
      </c>
      <c r="AT94" s="118">
        <f>(ULB_Data[[#This Row],[SLP- obtained SS2020]]-ULB_Data[[#This Row],[SLP SA cat 2020]])/ULB_Data[[#This Row],[SLP SA cat 2020]]</f>
        <v>-1.5915227331316253E-2</v>
      </c>
      <c r="AU94" s="118">
        <f>(ULB_Data[[#This Row],[SLP- obtained SS2021]]-ULB_Data[[#This Row],[SLP SA cat 2021]])/ULB_Data[[#This Row],[SLP SA cat 2021]]</f>
        <v>3.0224122295634204E-2</v>
      </c>
      <c r="AV94" s="118">
        <f>(ULB_Data[[#This Row],[SLP- obtained SS2022]]-ULB_Data[[#This Row],[SLP SA cat 2022]])/ULB_Data[[#This Row],[SLP SA cat 2022]]</f>
        <v>3.0224122295634204E-2</v>
      </c>
      <c r="AW94" s="118">
        <f>(ULB_Data[[#This Row],[SLP- obtained SS2021]]-ULB_Data[[#This Row],[SLP SA cat t.10 2021]])/ULB_Data[[#This Row],[SLP SA cat t.10 2021]]</f>
        <v>-0.21802448497959587</v>
      </c>
      <c r="AX94" s="118">
        <f>(ULB_Data[[#This Row],[SLP- obtained SS2022]]-ULB_Data[[#This Row],[SLP SA cat t.10 2022]])/ULB_Data[[#This Row],[SLP SA cat t.10 2022]]</f>
        <v>-0.21802448497959587</v>
      </c>
      <c r="AY94" s="122">
        <v>232.44</v>
      </c>
      <c r="AZ94" s="122">
        <v>298.10000000000002</v>
      </c>
      <c r="BA94" s="122">
        <v>295</v>
      </c>
      <c r="BB94" s="122">
        <v>421.09</v>
      </c>
      <c r="BC94" s="122">
        <v>522.70000000000005</v>
      </c>
      <c r="BD94" s="122">
        <v>525</v>
      </c>
      <c r="BE94" s="122">
        <v>433.64</v>
      </c>
      <c r="BF94" s="122">
        <v>570</v>
      </c>
      <c r="BG94" s="122">
        <v>570</v>
      </c>
      <c r="BH94" s="122">
        <v>1100</v>
      </c>
      <c r="BI94" s="122">
        <v>1100</v>
      </c>
      <c r="BJ94" s="118">
        <f>(ULB_Data[[#This Row],[Cert.- obtained SS2020]]-ULB_Data[[#This Row],[NA cert 2020]])/ULB_Data[[#This Row],[NA cert 2020]]</f>
        <v>0.29065565307176044</v>
      </c>
      <c r="BK94" s="118">
        <f>(ULB_Data[[#This Row],[Cert.- obtained SS2021]]-ULB_Data[[#This Row],[NA cert 2021]])/ULB_Data[[#This Row],[NA cert 2021]]</f>
        <v>0.67728950016772882</v>
      </c>
      <c r="BL94" s="118">
        <f>(ULB_Data[[#This Row],[Cert.- obtained SS2022]]-ULB_Data[[#This Row],[NA cert 2022]])/ULB_Data[[#This Row],[NA cert 2022]]</f>
        <v>0.69491525423728817</v>
      </c>
      <c r="BM94" s="118">
        <f>(ULB_Data[[#This Row],[Cert.- obtained SS2020]]-ULB_Data[[#This Row],[SA Cert 2020]])/ULB_Data[[#This Row],[SA Cert 2020]]</f>
        <v>-0.2875632287634472</v>
      </c>
      <c r="BN94" s="118">
        <f>(ULB_Data[[#This Row],[Cert.- obtained SS2021]]-ULB_Data[[#This Row],[SA cert 2021]])/ULB_Data[[#This Row],[SA cert 2021]]</f>
        <v>-4.3428352783623579E-2</v>
      </c>
      <c r="BO94" s="118">
        <f>(ULB_Data[[#This Row],[Cert.- obtained SS2022]]-ULB_Data[[#This Row],[SA cert 2022]])/ULB_Data[[#This Row],[SA cert 2022]]</f>
        <v>-4.7619047619047616E-2</v>
      </c>
      <c r="BP94" s="118">
        <f>(ULB_Data[[#This Row],[Cert.- obtained SS2020]]-ULB_Data[[#This Row],[SA cert cat 2020]])/ULB_Data[[#This Row],[SA cert cat 2020]]</f>
        <v>-0.30818190203855733</v>
      </c>
      <c r="BQ94" s="118">
        <f>(ULB_Data[[#This Row],[Cert.- obtained SS2021]]-ULB_Data[[#This Row],[SA cert cat 2021]])/ULB_Data[[#This Row],[SA cert cat 2021]]</f>
        <v>-0.12280701754385964</v>
      </c>
      <c r="BR94" s="118">
        <f>(ULB_Data[[#This Row],[Cert.- obtained SS2022]]-ULB_Data[[#This Row],[SA cert cat 2022]])/ULB_Data[[#This Row],[SA cert cat 2022]]</f>
        <v>-0.12280701754385964</v>
      </c>
      <c r="BS94" s="118">
        <f>(ULB_Data[[#This Row],[Cert.- obtained SS2021]]-ULB_Data[[#This Row],[SA cert cat t.10 2021]])/ULB_Data[[#This Row],[SA cert cat t.10 2021]]</f>
        <v>-0.54545454545454541</v>
      </c>
      <c r="BT94" s="118">
        <f>(ULB_Data[[#This Row],[Cert.- obtained SS2022]]-ULB_Data[[#This Row],[SA cert cat t.10 2022]])/ULB_Data[[#This Row],[SA cert cat t.10 2022]]</f>
        <v>-0.54545454545454541</v>
      </c>
      <c r="BU94" s="122">
        <v>855.72</v>
      </c>
      <c r="BV94" s="122">
        <v>860.25</v>
      </c>
      <c r="BW94" s="122">
        <v>865</v>
      </c>
      <c r="BX94" s="122">
        <v>1100</v>
      </c>
      <c r="BY94" s="122">
        <v>1147.0899999999999</v>
      </c>
      <c r="BZ94" s="122">
        <v>1150</v>
      </c>
      <c r="CA94" s="122">
        <v>1114.93</v>
      </c>
      <c r="CB94" s="122">
        <v>1184.79</v>
      </c>
      <c r="CC94" s="122">
        <v>1184.79</v>
      </c>
      <c r="CD94" s="122">
        <v>1531.86</v>
      </c>
      <c r="CE94" s="122">
        <v>1531.86</v>
      </c>
      <c r="CF94" s="118">
        <f>(ULB_Data[[#This Row],[CP- obtained SS2020]]-ULB_Data[[#This Row],[NA CV 2020]])/ULB_Data[[#This Row],[NA CV 2020]]</f>
        <v>6.7603889122610228E-2</v>
      </c>
      <c r="CG94" s="118">
        <f>(ULB_Data[[#This Row],[CV- obtained SS2021]]-ULB_Data[[#This Row],[NA CV 2021]])/ULB_Data[[#This Row],[NA CV 2021]]</f>
        <v>0.46764312699796567</v>
      </c>
      <c r="CH94" s="118">
        <f>(ULB_Data[[#This Row],[CV- obtained SS2022]]-ULB_Data[[#This Row],[NA CV 2022]])/ULB_Data[[#This Row],[NA CV 2022]]</f>
        <v>0.45958381502890167</v>
      </c>
      <c r="CI94" s="118">
        <f>(ULB_Data[[#This Row],[CP- obtained SS2020]]-ULB_Data[[#This Row],[SA CV 2020]])/ULB_Data[[#This Row],[SA CV 2020]]</f>
        <v>-0.16948181818181815</v>
      </c>
      <c r="CJ94" s="118">
        <f>(ULB_Data[[#This Row],[CV- obtained SS2021]]-ULB_Data[[#This Row],[SA CV 2021]])/ULB_Data[[#This Row],[SA CV 2021]]</f>
        <v>0.10064598244252854</v>
      </c>
      <c r="CK94" s="118">
        <f>(ULB_Data[[#This Row],[CV- obtained SS2022]]-ULB_Data[[#This Row],[SA CV 2022]])/ULB_Data[[#This Row],[SA CV 2022]]</f>
        <v>9.7860869565217362E-2</v>
      </c>
      <c r="CL94" s="118">
        <f>(ULB_Data[[#This Row],[CP- obtained SS2020]]-ULB_Data[[#This Row],[SA CV  cat 2020]])/ULB_Data[[#This Row],[SA CV  cat 2020]]</f>
        <v>-0.18060326657278933</v>
      </c>
      <c r="CM94" s="118">
        <f>(ULB_Data[[#This Row],[CV- obtained SS2021]]-ULB_Data[[#This Row],[SA CV cat 2021]])/ULB_Data[[#This Row],[SA CV cat 2021]]</f>
        <v>6.5623443817047752E-2</v>
      </c>
      <c r="CN94" s="118">
        <f>(ULB_Data[[#This Row],[CV- obtained SS2022]]-ULB_Data[[#This Row],[SA CV cat 2022]])/ULB_Data[[#This Row],[SA CV cat 2022]]</f>
        <v>6.5623443817047752E-2</v>
      </c>
      <c r="CO94" s="118">
        <f>(ULB_Data[[#This Row],[CV- obtained SS2021]]-ULB_Data[[#This Row],[SA CV cat t.10 2021]])/ULB_Data[[#This Row],[SA CV cat t.10 2021]]</f>
        <v>-0.17581241105584058</v>
      </c>
      <c r="CP94" s="118">
        <f>(ULB_Data[[#This Row],[CV- obtained SS2022]]-ULB_Data[[#This Row],[SA CV cat t.10 2022]])/ULB_Data[[#This Row],[SA CV cat t.10 2022]]</f>
        <v>-0.17581241105584058</v>
      </c>
      <c r="CQ94" s="60">
        <v>190</v>
      </c>
      <c r="CR94" s="60">
        <v>97</v>
      </c>
      <c r="CS94" s="28">
        <v>68</v>
      </c>
      <c r="CT94" s="27">
        <v>56</v>
      </c>
      <c r="CU94" s="28">
        <v>68</v>
      </c>
      <c r="CV94" s="27">
        <v>56</v>
      </c>
      <c r="CW94" s="28" t="s">
        <v>414</v>
      </c>
      <c r="CX94" s="28" t="s">
        <v>414</v>
      </c>
      <c r="CY94" s="28" t="s">
        <v>414</v>
      </c>
      <c r="CZ94" s="28" t="s">
        <v>405</v>
      </c>
      <c r="DA94" s="28" t="s">
        <v>408</v>
      </c>
      <c r="DB94" s="28" t="s">
        <v>408</v>
      </c>
      <c r="DC94" s="22">
        <v>725.3</v>
      </c>
      <c r="DD94" s="22">
        <v>1500</v>
      </c>
      <c r="DE94" s="66">
        <v>48.35</v>
      </c>
      <c r="DF94" s="22">
        <v>300</v>
      </c>
      <c r="DG94" s="22">
        <v>1500</v>
      </c>
      <c r="DH94" s="66">
        <v>20</v>
      </c>
      <c r="DI94" s="22">
        <v>586</v>
      </c>
      <c r="DJ94" s="22">
        <v>1500</v>
      </c>
      <c r="DK94" s="66">
        <v>39.07</v>
      </c>
      <c r="DL94" s="22">
        <v>913.57</v>
      </c>
      <c r="DM94" s="22">
        <v>1500</v>
      </c>
      <c r="DN94" s="66">
        <v>60.9</v>
      </c>
      <c r="DO94" s="22">
        <v>2524.88</v>
      </c>
      <c r="DP94" s="22">
        <v>6000</v>
      </c>
      <c r="DQ94" s="66">
        <v>42.08</v>
      </c>
      <c r="DR94" s="67">
        <v>1590.46</v>
      </c>
      <c r="DS94" s="67">
        <v>2400</v>
      </c>
      <c r="DT94" s="159">
        <f>ULB_Data[[#This Row],[SLP- obtained SS2021]]/ULB_Data[[#This Row],[SLP-max. marks SS2021]]</f>
        <v>0.66269166666666668</v>
      </c>
      <c r="DU94" s="159">
        <f>ULB_Data[[#This Row],[SLP- obtained SS2021]]/ULB_Data[[#This Row],[Total score (obtained) SS2021]]</f>
        <v>0.47433798288701789</v>
      </c>
      <c r="DV94" s="67">
        <v>1590.46</v>
      </c>
      <c r="DW94" s="66">
        <v>2400</v>
      </c>
      <c r="DX94" s="159">
        <f>ULB_Data[[#This Row],[SLP- obtained SS2022]]/ULB_Data[[#This Row],[SLP-max. marks SS2022]]</f>
        <v>0.66269166666666668</v>
      </c>
      <c r="DY94" s="159">
        <f>ULB_Data[[#This Row],[SLP- obtained SS2022]]/ULB_Data[[#This Row],[Total score (obtained) SS2022]]</f>
        <v>0.47433798288701789</v>
      </c>
      <c r="DZ94" s="67">
        <v>1262.54</v>
      </c>
      <c r="EA94" s="67">
        <v>1800</v>
      </c>
      <c r="EB94" s="159">
        <f>ULB_Data[[#This Row],[CV- obtained SS2021]]/ULB_Data[[#This Row],[CV-max. marks SS2021]]</f>
        <v>0.7014111111111111</v>
      </c>
      <c r="EC94" s="159">
        <f>ULB_Data[[#This Row],[CV- obtained SS2021]]/ULB_Data[[#This Row],[Total score (obtained) SS2021]]</f>
        <v>0.37653928857951507</v>
      </c>
      <c r="ED94" s="67">
        <v>1262.54</v>
      </c>
      <c r="EE94" s="66">
        <v>1800</v>
      </c>
      <c r="EF94" s="159">
        <f>ULB_Data[[#This Row],[CV- obtained SS2022]]/ULB_Data[[#This Row],[CV-max. marks SS2022]]</f>
        <v>0.7014111111111111</v>
      </c>
      <c r="EG94" s="159">
        <f>ULB_Data[[#This Row],[CV- obtained SS2022]]/ULB_Data[[#This Row],[Total score (obtained) SS2022]]</f>
        <v>0.37653928857951507</v>
      </c>
      <c r="EH94" s="67">
        <v>500</v>
      </c>
      <c r="EI94" s="67">
        <v>1800</v>
      </c>
      <c r="EJ94" s="159">
        <f>ULB_Data[[#This Row],[Cert.- obtained SS2021]]/ULB_Data[[#This Row],[Cert.-max. marks SS2021]]</f>
        <v>0.27777777777777779</v>
      </c>
      <c r="EK94" s="159">
        <f>ULB_Data[[#This Row],[Cert.- obtained SS2021]]/ULB_Data[[#This Row],[Total score (obtained) SS2021]]</f>
        <v>0.14911974613854417</v>
      </c>
      <c r="EL94" s="67">
        <v>500</v>
      </c>
      <c r="EM94" s="66">
        <v>1800</v>
      </c>
      <c r="EN94" s="159">
        <f>ULB_Data[[#This Row],[Cert.- obtained SS2022]]/ULB_Data[[#This Row],[Cert.-max. marks SS2022]]</f>
        <v>0.27777777777777779</v>
      </c>
      <c r="EO94" s="159">
        <f>ULB_Data[[#This Row],[Cert.- obtained SS2022]]/ULB_Data[[#This Row],[Total score (obtained) SS2022]]</f>
        <v>0.14911974613854417</v>
      </c>
      <c r="EP94" s="68">
        <v>3353.01</v>
      </c>
      <c r="EQ94" s="26">
        <v>6000</v>
      </c>
      <c r="ER94" s="66">
        <v>55.88</v>
      </c>
      <c r="ES94" s="68">
        <v>3353.01</v>
      </c>
      <c r="ET94" s="66">
        <v>6000</v>
      </c>
      <c r="EU94" s="128">
        <f>(ULB_Data[[#This Row],[Total score (obtained) SS2022]]/ULB_Data[[#This Row],[Total score (max) SS2022]])*100</f>
        <v>55.883500000000005</v>
      </c>
      <c r="EV94" s="26">
        <v>1025.3</v>
      </c>
      <c r="EW94" s="26">
        <v>3000</v>
      </c>
      <c r="EX94" s="66">
        <v>34.18</v>
      </c>
      <c r="EY94" s="26">
        <v>2090.46</v>
      </c>
      <c r="EZ94" s="26">
        <v>4200</v>
      </c>
      <c r="FA94" s="100">
        <v>49.77</v>
      </c>
      <c r="FB94" s="26">
        <v>2090.46</v>
      </c>
      <c r="FC94" s="138">
        <v>4200</v>
      </c>
      <c r="FD94" s="140">
        <f>(ULB_Data[[#This Row],[SLP + Cert. (obtained) SS2022]]/ULB_Data[[#This Row],[SLP + Cert. (max.) SS2022]])*100</f>
        <v>49.772857142857148</v>
      </c>
    </row>
    <row r="95" spans="1:160" ht="15.75" thickBot="1">
      <c r="A95" s="104">
        <v>94</v>
      </c>
      <c r="B95" s="69" t="s">
        <v>255</v>
      </c>
      <c r="C95" s="65" t="s">
        <v>37</v>
      </c>
      <c r="D95" s="65" t="s">
        <v>304</v>
      </c>
      <c r="E95" s="22">
        <v>18627</v>
      </c>
      <c r="F95" s="28" t="s">
        <v>411</v>
      </c>
      <c r="G95" s="28">
        <v>2214</v>
      </c>
      <c r="H95" s="28">
        <v>2072</v>
      </c>
      <c r="I95" s="28">
        <v>2072</v>
      </c>
      <c r="J95" s="28">
        <v>3325</v>
      </c>
      <c r="K95" s="28">
        <v>3178</v>
      </c>
      <c r="L95" s="28">
        <v>3178</v>
      </c>
      <c r="M95" s="28">
        <v>3070.1</v>
      </c>
      <c r="N95" s="28">
        <v>2928.3</v>
      </c>
      <c r="O95" s="28">
        <v>2928.3</v>
      </c>
      <c r="P95" s="28">
        <v>4349.2</v>
      </c>
      <c r="Q95" s="28">
        <v>4349.2</v>
      </c>
      <c r="R95" s="118">
        <f>(ULB_Data[[#This Row],[Total score (obtained) SS2020]]-ULB_Data[[#This Row],[NA 2020]])/ULB_Data[[#This Row],[NA 2020]]</f>
        <v>-7.4954832881662062E-2</v>
      </c>
      <c r="S95" s="118">
        <f>(ULB_Data[[#This Row],[Total score (obtained) SS2021]]-ULB_Data[[#This Row],[NA 2021]])/ULB_Data[[#This Row],[NA 2021]]</f>
        <v>-5.3339768339768334E-2</v>
      </c>
      <c r="T95" s="118">
        <f>(ULB_Data[[#This Row],[Total score (obtained) SS2022]]-ULB_Data[[#This Row],[NA 2022]])/ULB_Data[[#This Row],[NA 2022]]</f>
        <v>-5.3339768339768334E-2</v>
      </c>
      <c r="U95" s="118">
        <f>(ULB_Data[[#This Row],[Total score (obtained) SS2020]]-ULB_Data[[#This Row],[SA 2020]])/ULB_Data[[#This Row],[SA 2020]]</f>
        <v>-0.38404511278195486</v>
      </c>
      <c r="V95" s="118">
        <f>(ULB_Data[[#This Row],[Total score (obtained) SS2021]]-ULB_Data[[#This Row],[SA 2021]])/ULB_Data[[#This Row],[SA 2021]]</f>
        <v>-0.38279421019509124</v>
      </c>
      <c r="W95" s="118">
        <f>(ULB_Data[[#This Row],[Total score (obtained) SS2022]]-ULB_Data[[#This Row],[SA 2022]])/ULB_Data[[#This Row],[SA 2022]]</f>
        <v>-0.38279421019509124</v>
      </c>
      <c r="X95" s="118">
        <f>(ULB_Data[[#This Row],[Total score (obtained) SS2020]]-ULB_Data[[#This Row],[SA Cat 2020]])/ULB_Data[[#This Row],[SA Cat 2020]]</f>
        <v>-0.33290446565258452</v>
      </c>
      <c r="Y95" s="118">
        <f>(ULB_Data[[#This Row],[Total score (obtained) SS2021]]-ULB_Data[[#This Row],[SA Cat 2021]])/ULB_Data[[#This Row],[SA Cat 2021]]</f>
        <v>-0.33016425912645564</v>
      </c>
      <c r="Z95" s="118">
        <f>(ULB_Data[[#This Row],[Total score (obtained) SS2022]]-ULB_Data[[#This Row],[SA Cat 2022]])/ULB_Data[[#This Row],[SA Cat 2022]]</f>
        <v>-0.33016425912645564</v>
      </c>
      <c r="AA95" s="118">
        <f>(ULB_Data[[#This Row],[Total score (obtained) SS2021]]-ULB_Data[[#This Row],[SA Cat t.10 2021]])/ULB_Data[[#This Row],[SA Cat t.10 2021]]</f>
        <v>-0.54900211533155518</v>
      </c>
      <c r="AB95" s="118">
        <f>(ULB_Data[[#This Row],[Total score (obtained) SS2022]]-ULB_Data[[#This Row],[SA Cat t.10 2022]])/ULB_Data[[#This Row],[SA Cat t.10 2022]]</f>
        <v>-0.54900211533155518</v>
      </c>
      <c r="AC95" s="122">
        <v>306.24</v>
      </c>
      <c r="AD95" s="122">
        <v>913.6</v>
      </c>
      <c r="AE95" s="122">
        <v>915</v>
      </c>
      <c r="AF95" s="122">
        <v>706.64</v>
      </c>
      <c r="AG95" s="122">
        <v>1509.3</v>
      </c>
      <c r="AH95" s="122">
        <v>1509.3</v>
      </c>
      <c r="AI95" s="122">
        <v>593.21</v>
      </c>
      <c r="AJ95" s="122">
        <v>1412.08</v>
      </c>
      <c r="AK95" s="122">
        <v>1412.08</v>
      </c>
      <c r="AL95" s="122">
        <v>1984.11</v>
      </c>
      <c r="AM95" s="122">
        <v>1984.11</v>
      </c>
      <c r="AN95" s="118">
        <f>(ULB_Data[[#This Row],[SLP- obtained SS2020]]-ULB_Data[[#This Row],[SLP NA 2020]])/ULB_Data[[#This Row],[SLP NA 2020]]</f>
        <v>0.42283829676071055</v>
      </c>
      <c r="AO95" s="118">
        <f>(ULB_Data[[#This Row],[SLP- obtained SS2021]]-ULB_Data[[#This Row],[SLP NA 2021]])/ULB_Data[[#This Row],[SLP NA 2021]]</f>
        <v>8.7346760070052733E-3</v>
      </c>
      <c r="AP95" s="118">
        <f>(ULB_Data[[#This Row],[SLP- obtained SS2022]]-ULB_Data[[#This Row],[SLP NA 2022]])/ULB_Data[[#This Row],[SLP NA 2022]]</f>
        <v>7.1912568306011374E-3</v>
      </c>
      <c r="AQ95" s="118">
        <f>(ULB_Data[[#This Row],[SLP- obtained SS2020]]-ULB_Data[[#This Row],[SLP SA 2020]])/ULB_Data[[#This Row],[SLP SA 2020]]</f>
        <v>-0.38337767462923128</v>
      </c>
      <c r="AR95" s="118">
        <f>(ULB_Data[[#This Row],[SLP- obtained SS2021]]-ULB_Data[[#This Row],[SLP SA 2021]])/ULB_Data[[#This Row],[SLP SA 2021]]</f>
        <v>-0.38939905916650097</v>
      </c>
      <c r="AS95" s="118">
        <f>(ULB_Data[[#This Row],[SLP- obtained SS2022]]-ULB_Data[[#This Row],[SLP SA 2022]])/ULB_Data[[#This Row],[SLP SA 2022]]</f>
        <v>-0.38939905916650097</v>
      </c>
      <c r="AT95" s="118">
        <f>(ULB_Data[[#This Row],[SLP- obtained SS2020]]-ULB_Data[[#This Row],[SLP SA cat 2020]])/ULB_Data[[#This Row],[SLP SA cat 2020]]</f>
        <v>-0.26547091249304633</v>
      </c>
      <c r="AU95" s="118">
        <f>(ULB_Data[[#This Row],[SLP- obtained SS2021]]-ULB_Data[[#This Row],[SLP SA cat 2021]])/ULB_Data[[#This Row],[SLP SA cat 2021]]</f>
        <v>-0.34735992295054097</v>
      </c>
      <c r="AV95" s="118">
        <f>(ULB_Data[[#This Row],[SLP- obtained SS2022]]-ULB_Data[[#This Row],[SLP SA cat 2022]])/ULB_Data[[#This Row],[SLP SA cat 2022]]</f>
        <v>-0.34735992295054097</v>
      </c>
      <c r="AW95" s="118">
        <f>(ULB_Data[[#This Row],[SLP- obtained SS2021]]-ULB_Data[[#This Row],[SLP SA cat t.10 2021]])/ULB_Data[[#This Row],[SLP SA cat t.10 2021]]</f>
        <v>-0.53551970404866656</v>
      </c>
      <c r="AX95" s="118">
        <f>(ULB_Data[[#This Row],[SLP- obtained SS2022]]-ULB_Data[[#This Row],[SLP SA cat t.10 2022]])/ULB_Data[[#This Row],[SLP SA cat t.10 2022]]</f>
        <v>-0.53551970404866656</v>
      </c>
      <c r="AY95" s="122">
        <v>232.44</v>
      </c>
      <c r="AZ95" s="122">
        <v>298.10000000000002</v>
      </c>
      <c r="BA95" s="122">
        <v>295</v>
      </c>
      <c r="BB95" s="122">
        <v>421.09</v>
      </c>
      <c r="BC95" s="122">
        <v>522.70000000000005</v>
      </c>
      <c r="BD95" s="122">
        <v>525</v>
      </c>
      <c r="BE95" s="122">
        <v>365.77</v>
      </c>
      <c r="BF95" s="122">
        <v>453.88</v>
      </c>
      <c r="BG95" s="122">
        <v>453.88</v>
      </c>
      <c r="BH95" s="122">
        <v>1100</v>
      </c>
      <c r="BI95" s="122">
        <v>1100</v>
      </c>
      <c r="BJ95" s="118">
        <f>(ULB_Data[[#This Row],[Cert.- obtained SS2020]]-ULB_Data[[#This Row],[NA cert 2020]])/ULB_Data[[#This Row],[NA cert 2020]]</f>
        <v>0.29065565307176044</v>
      </c>
      <c r="BK95" s="118">
        <f>(ULB_Data[[#This Row],[Cert.- obtained SS2021]]-ULB_Data[[#This Row],[NA cert 2021]])/ULB_Data[[#This Row],[NA cert 2021]]</f>
        <v>6.3737001006372931E-3</v>
      </c>
      <c r="BL95" s="118">
        <f>(ULB_Data[[#This Row],[Cert.- obtained SS2022]]-ULB_Data[[#This Row],[NA cert 2022]])/ULB_Data[[#This Row],[NA cert 2022]]</f>
        <v>1.6949152542372881E-2</v>
      </c>
      <c r="BM95" s="118">
        <f>(ULB_Data[[#This Row],[Cert.- obtained SS2020]]-ULB_Data[[#This Row],[SA Cert 2020]])/ULB_Data[[#This Row],[SA Cert 2020]]</f>
        <v>-0.2875632287634472</v>
      </c>
      <c r="BN95" s="118">
        <f>(ULB_Data[[#This Row],[Cert.- obtained SS2021]]-ULB_Data[[#This Row],[SA cert 2021]])/ULB_Data[[#This Row],[SA cert 2021]]</f>
        <v>-0.42605701167017412</v>
      </c>
      <c r="BO95" s="118">
        <f>(ULB_Data[[#This Row],[Cert.- obtained SS2022]]-ULB_Data[[#This Row],[SA cert 2022]])/ULB_Data[[#This Row],[SA cert 2022]]</f>
        <v>-0.42857142857142855</v>
      </c>
      <c r="BP95" s="118">
        <f>(ULB_Data[[#This Row],[Cert.- obtained SS2020]]-ULB_Data[[#This Row],[SA cert cat 2020]])/ULB_Data[[#This Row],[SA cert cat 2020]]</f>
        <v>-0.17981245044700217</v>
      </c>
      <c r="BQ95" s="118">
        <f>(ULB_Data[[#This Row],[Cert.- obtained SS2021]]-ULB_Data[[#This Row],[SA cert cat 2021]])/ULB_Data[[#This Row],[SA cert cat 2021]]</f>
        <v>-0.33903234335066534</v>
      </c>
      <c r="BR95" s="118">
        <f>(ULB_Data[[#This Row],[Cert.- obtained SS2022]]-ULB_Data[[#This Row],[SA cert cat 2022]])/ULB_Data[[#This Row],[SA cert cat 2022]]</f>
        <v>-0.33903234335066534</v>
      </c>
      <c r="BS95" s="118">
        <f>(ULB_Data[[#This Row],[Cert.- obtained SS2021]]-ULB_Data[[#This Row],[SA cert cat t.10 2021]])/ULB_Data[[#This Row],[SA cert cat t.10 2021]]</f>
        <v>-0.72727272727272729</v>
      </c>
      <c r="BT95" s="118">
        <f>(ULB_Data[[#This Row],[Cert.- obtained SS2022]]-ULB_Data[[#This Row],[SA cert cat t.10 2022]])/ULB_Data[[#This Row],[SA cert cat t.10 2022]]</f>
        <v>-0.72727272727272729</v>
      </c>
      <c r="BU95" s="122">
        <v>855.72</v>
      </c>
      <c r="BV95" s="122">
        <v>860.25</v>
      </c>
      <c r="BW95" s="122">
        <v>865</v>
      </c>
      <c r="BX95" s="122">
        <v>1100</v>
      </c>
      <c r="BY95" s="122">
        <v>1147.0899999999999</v>
      </c>
      <c r="BZ95" s="122">
        <v>1150</v>
      </c>
      <c r="CA95" s="122">
        <v>1056.55</v>
      </c>
      <c r="CB95" s="122">
        <v>1062.31</v>
      </c>
      <c r="CC95" s="122">
        <v>1062.31</v>
      </c>
      <c r="CD95" s="122">
        <v>1484.95</v>
      </c>
      <c r="CE95" s="122">
        <v>1484.95</v>
      </c>
      <c r="CF95" s="118">
        <f>(ULB_Data[[#This Row],[CP- obtained SS2020]]-ULB_Data[[#This Row],[NA CV 2020]])/ULB_Data[[#This Row],[NA CV 2020]]</f>
        <v>4.5096526901322764E-2</v>
      </c>
      <c r="CG95" s="118">
        <f>(ULB_Data[[#This Row],[CV- obtained SS2021]]-ULB_Data[[#This Row],[NA CV 2021]])/ULB_Data[[#This Row],[NA CV 2021]]</f>
        <v>-0.13990119151409477</v>
      </c>
      <c r="CH95" s="118">
        <f>(ULB_Data[[#This Row],[CV- obtained SS2022]]-ULB_Data[[#This Row],[NA CV 2022]])/ULB_Data[[#This Row],[NA CV 2022]]</f>
        <v>-0.14462427745664744</v>
      </c>
      <c r="CI95" s="118">
        <f>(ULB_Data[[#This Row],[CP- obtained SS2020]]-ULB_Data[[#This Row],[SA CV 2020]])/ULB_Data[[#This Row],[SA CV 2020]]</f>
        <v>-0.18699090909090915</v>
      </c>
      <c r="CJ95" s="118">
        <f>(ULB_Data[[#This Row],[CV- obtained SS2021]]-ULB_Data[[#This Row],[SA CV 2021]])/ULB_Data[[#This Row],[SA CV 2021]]</f>
        <v>-0.35497650576676631</v>
      </c>
      <c r="CK95" s="118">
        <f>(ULB_Data[[#This Row],[CV- obtained SS2022]]-ULB_Data[[#This Row],[SA CV 2022]])/ULB_Data[[#This Row],[SA CV 2022]]</f>
        <v>-0.35660869565217396</v>
      </c>
      <c r="CL95" s="118">
        <f>(ULB_Data[[#This Row],[CP- obtained SS2020]]-ULB_Data[[#This Row],[SA CV  cat 2020]])/ULB_Data[[#This Row],[SA CV  cat 2020]]</f>
        <v>-0.15355638635180541</v>
      </c>
      <c r="CM95" s="118">
        <f>(ULB_Data[[#This Row],[CV- obtained SS2021]]-ULB_Data[[#This Row],[SA CV cat 2021]])/ULB_Data[[#This Row],[SA CV cat 2021]]</f>
        <v>-0.30349897864088637</v>
      </c>
      <c r="CN95" s="118">
        <f>(ULB_Data[[#This Row],[CV- obtained SS2022]]-ULB_Data[[#This Row],[SA CV cat 2022]])/ULB_Data[[#This Row],[SA CV cat 2022]]</f>
        <v>-0.30349897864088637</v>
      </c>
      <c r="CO95" s="118">
        <f>(ULB_Data[[#This Row],[CV- obtained SS2021]]-ULB_Data[[#This Row],[SA CV cat t.10 2021]])/ULB_Data[[#This Row],[SA CV cat t.10 2021]]</f>
        <v>-0.50173406512003771</v>
      </c>
      <c r="CP95" s="118">
        <f>(ULB_Data[[#This Row],[CV- obtained SS2022]]-ULB_Data[[#This Row],[SA CV cat t.10 2022]])/ULB_Data[[#This Row],[SA CV cat t.10 2022]]</f>
        <v>-0.50173406512003771</v>
      </c>
      <c r="CQ95" s="60">
        <v>442</v>
      </c>
      <c r="CR95" s="60">
        <v>172</v>
      </c>
      <c r="CS95" s="27">
        <v>475</v>
      </c>
      <c r="CT95" s="28">
        <v>182</v>
      </c>
      <c r="CU95" s="27">
        <v>475</v>
      </c>
      <c r="CV95" s="28">
        <v>182</v>
      </c>
      <c r="CW95" s="28" t="s">
        <v>414</v>
      </c>
      <c r="CX95" s="27" t="s">
        <v>414</v>
      </c>
      <c r="CY95" s="27" t="s">
        <v>414</v>
      </c>
      <c r="CZ95" s="28" t="s">
        <v>405</v>
      </c>
      <c r="DA95" s="27" t="s">
        <v>405</v>
      </c>
      <c r="DB95" s="27" t="s">
        <v>405</v>
      </c>
      <c r="DC95" s="22">
        <v>435.73</v>
      </c>
      <c r="DD95" s="22">
        <v>1500</v>
      </c>
      <c r="DE95" s="66">
        <v>29.05</v>
      </c>
      <c r="DF95" s="22">
        <v>300</v>
      </c>
      <c r="DG95" s="22">
        <v>1500</v>
      </c>
      <c r="DH95" s="66">
        <v>20</v>
      </c>
      <c r="DI95" s="22">
        <v>418.01</v>
      </c>
      <c r="DJ95" s="22">
        <v>1500</v>
      </c>
      <c r="DK95" s="66">
        <v>27.87</v>
      </c>
      <c r="DL95" s="22">
        <v>894.31</v>
      </c>
      <c r="DM95" s="22">
        <v>1500</v>
      </c>
      <c r="DN95" s="66">
        <v>59.62</v>
      </c>
      <c r="DO95" s="22">
        <v>2048.0500000000002</v>
      </c>
      <c r="DP95" s="22">
        <v>6000</v>
      </c>
      <c r="DQ95" s="66">
        <v>34.130000000000003</v>
      </c>
      <c r="DR95" s="67">
        <v>921.58</v>
      </c>
      <c r="DS95" s="67">
        <v>2400</v>
      </c>
      <c r="DT95" s="159">
        <f>ULB_Data[[#This Row],[SLP- obtained SS2021]]/ULB_Data[[#This Row],[SLP-max. marks SS2021]]</f>
        <v>0.38399166666666668</v>
      </c>
      <c r="DU95" s="159">
        <f>ULB_Data[[#This Row],[SLP- obtained SS2021]]/ULB_Data[[#This Row],[Total score (obtained) SS2021]]</f>
        <v>0.46983910108693439</v>
      </c>
      <c r="DV95" s="67">
        <v>921.58</v>
      </c>
      <c r="DW95" s="66">
        <v>2400</v>
      </c>
      <c r="DX95" s="159">
        <f>ULB_Data[[#This Row],[SLP- obtained SS2022]]/ULB_Data[[#This Row],[SLP-max. marks SS2022]]</f>
        <v>0.38399166666666668</v>
      </c>
      <c r="DY95" s="159">
        <f>ULB_Data[[#This Row],[SLP- obtained SS2022]]/ULB_Data[[#This Row],[Total score (obtained) SS2022]]</f>
        <v>0.46983910108693439</v>
      </c>
      <c r="DZ95" s="67">
        <v>739.9</v>
      </c>
      <c r="EA95" s="67">
        <v>1800</v>
      </c>
      <c r="EB95" s="159">
        <f>ULB_Data[[#This Row],[CV- obtained SS2021]]/ULB_Data[[#This Row],[CV-max. marks SS2021]]</f>
        <v>0.41105555555555556</v>
      </c>
      <c r="EC95" s="159">
        <f>ULB_Data[[#This Row],[CV- obtained SS2021]]/ULB_Data[[#This Row],[Total score (obtained) SS2021]]</f>
        <v>0.37721516405979155</v>
      </c>
      <c r="ED95" s="67">
        <v>739.9</v>
      </c>
      <c r="EE95" s="66">
        <v>1800</v>
      </c>
      <c r="EF95" s="159">
        <f>ULB_Data[[#This Row],[CV- obtained SS2022]]/ULB_Data[[#This Row],[CV-max. marks SS2022]]</f>
        <v>0.41105555555555556</v>
      </c>
      <c r="EG95" s="159">
        <f>ULB_Data[[#This Row],[CV- obtained SS2022]]/ULB_Data[[#This Row],[Total score (obtained) SS2022]]</f>
        <v>0.37721516405979155</v>
      </c>
      <c r="EH95" s="67">
        <v>300</v>
      </c>
      <c r="EI95" s="67">
        <v>1800</v>
      </c>
      <c r="EJ95" s="159">
        <f>ULB_Data[[#This Row],[Cert.- obtained SS2021]]/ULB_Data[[#This Row],[Cert.-max. marks SS2021]]</f>
        <v>0.16666666666666666</v>
      </c>
      <c r="EK95" s="159">
        <f>ULB_Data[[#This Row],[Cert.- obtained SS2021]]/ULB_Data[[#This Row],[Total score (obtained) SS2021]]</f>
        <v>0.15294573485327406</v>
      </c>
      <c r="EL95" s="67">
        <v>300</v>
      </c>
      <c r="EM95" s="66">
        <v>1800</v>
      </c>
      <c r="EN95" s="159">
        <f>ULB_Data[[#This Row],[Cert.- obtained SS2022]]/ULB_Data[[#This Row],[Cert.-max. marks SS2022]]</f>
        <v>0.16666666666666666</v>
      </c>
      <c r="EO95" s="159">
        <f>ULB_Data[[#This Row],[Cert.- obtained SS2022]]/ULB_Data[[#This Row],[Total score (obtained) SS2022]]</f>
        <v>0.15294573485327406</v>
      </c>
      <c r="EP95" s="68">
        <v>1961.48</v>
      </c>
      <c r="EQ95" s="26">
        <v>6000</v>
      </c>
      <c r="ER95" s="66">
        <v>32.69</v>
      </c>
      <c r="ES95" s="68">
        <v>1961.48</v>
      </c>
      <c r="ET95" s="66">
        <v>6000</v>
      </c>
      <c r="EU95" s="128">
        <f>(ULB_Data[[#This Row],[Total score (obtained) SS2022]]/ULB_Data[[#This Row],[Total score (max) SS2022]])*100</f>
        <v>32.691333333333333</v>
      </c>
      <c r="EV95" s="26">
        <v>735.73</v>
      </c>
      <c r="EW95" s="26">
        <v>3000</v>
      </c>
      <c r="EX95" s="66">
        <v>24.52</v>
      </c>
      <c r="EY95" s="26">
        <v>1221.58</v>
      </c>
      <c r="EZ95" s="26">
        <v>4200</v>
      </c>
      <c r="FA95" s="100">
        <v>29.09</v>
      </c>
      <c r="FB95" s="26">
        <v>1221.58</v>
      </c>
      <c r="FC95" s="138">
        <v>4200</v>
      </c>
      <c r="FD95" s="140">
        <f>(ULB_Data[[#This Row],[SLP + Cert. (obtained) SS2022]]/ULB_Data[[#This Row],[SLP + Cert. (max.) SS2022]])*100</f>
        <v>29.085238095238093</v>
      </c>
    </row>
    <row r="96" spans="1:160" ht="15.75" thickBot="1">
      <c r="A96" s="104">
        <v>95</v>
      </c>
      <c r="B96" s="65" t="s">
        <v>206</v>
      </c>
      <c r="C96" s="65" t="s">
        <v>37</v>
      </c>
      <c r="D96" s="65" t="s">
        <v>304</v>
      </c>
      <c r="E96" s="79">
        <v>12899</v>
      </c>
      <c r="F96" s="28" t="s">
        <v>411</v>
      </c>
      <c r="G96" s="28">
        <v>2214</v>
      </c>
      <c r="H96" s="28">
        <v>2072</v>
      </c>
      <c r="I96" s="28">
        <v>2072</v>
      </c>
      <c r="J96" s="28">
        <v>3325</v>
      </c>
      <c r="K96" s="28">
        <v>3178</v>
      </c>
      <c r="L96" s="28">
        <v>3178</v>
      </c>
      <c r="M96" s="28">
        <v>3070.1</v>
      </c>
      <c r="N96" s="28">
        <v>2928.3</v>
      </c>
      <c r="O96" s="28">
        <v>2928.3</v>
      </c>
      <c r="P96" s="28">
        <v>4349.2</v>
      </c>
      <c r="Q96" s="28">
        <v>4349.2</v>
      </c>
      <c r="R96" s="118">
        <f>(ULB_Data[[#This Row],[Total score (obtained) SS2020]]-ULB_Data[[#This Row],[NA 2020]])/ULB_Data[[#This Row],[NA 2020]]</f>
        <v>-1.8247515808491254E-3</v>
      </c>
      <c r="S96" s="118">
        <f>(ULB_Data[[#This Row],[Total score (obtained) SS2021]]-ULB_Data[[#This Row],[NA 2021]])/ULB_Data[[#This Row],[NA 2021]]</f>
        <v>0.11959459459459468</v>
      </c>
      <c r="T96" s="118">
        <f>(ULB_Data[[#This Row],[Total score (obtained) SS2022]]-ULB_Data[[#This Row],[NA 2022]])/ULB_Data[[#This Row],[NA 2022]]</f>
        <v>0.11959459459459468</v>
      </c>
      <c r="U96" s="118">
        <f>(ULB_Data[[#This Row],[Total score (obtained) SS2020]]-ULB_Data[[#This Row],[SA 2020]])/ULB_Data[[#This Row],[SA 2020]]</f>
        <v>-0.33535037593984962</v>
      </c>
      <c r="V96" s="118">
        <f>(ULB_Data[[#This Row],[Total score (obtained) SS2021]]-ULB_Data[[#This Row],[SA 2021]])/ULB_Data[[#This Row],[SA 2021]]</f>
        <v>-0.27004405286343608</v>
      </c>
      <c r="W96" s="118">
        <f>(ULB_Data[[#This Row],[Total score (obtained) SS2022]]-ULB_Data[[#This Row],[SA 2022]])/ULB_Data[[#This Row],[SA 2022]]</f>
        <v>-0.27004405286343608</v>
      </c>
      <c r="X96" s="118">
        <f>(ULB_Data[[#This Row],[Total score (obtained) SS2020]]-ULB_Data[[#This Row],[SA Cat 2020]])/ULB_Data[[#This Row],[SA Cat 2020]]</f>
        <v>-0.28016676981205818</v>
      </c>
      <c r="Y96" s="118">
        <f>(ULB_Data[[#This Row],[Total score (obtained) SS2021]]-ULB_Data[[#This Row],[SA Cat 2021]])/ULB_Data[[#This Row],[SA Cat 2021]]</f>
        <v>-0.20779974729365158</v>
      </c>
      <c r="Z96" s="118">
        <f>(ULB_Data[[#This Row],[Total score (obtained) SS2022]]-ULB_Data[[#This Row],[SA Cat 2022]])/ULB_Data[[#This Row],[SA Cat 2022]]</f>
        <v>-0.20779974729365158</v>
      </c>
      <c r="AA96" s="118">
        <f>(ULB_Data[[#This Row],[Total score (obtained) SS2021]]-ULB_Data[[#This Row],[SA Cat t.10 2021]])/ULB_Data[[#This Row],[SA Cat t.10 2021]]</f>
        <v>-0.46661454980226241</v>
      </c>
      <c r="AB96" s="118">
        <f>(ULB_Data[[#This Row],[Total score (obtained) SS2022]]-ULB_Data[[#This Row],[SA Cat t.10 2022]])/ULB_Data[[#This Row],[SA Cat t.10 2022]]</f>
        <v>-0.46661454980226241</v>
      </c>
      <c r="AC96" s="122">
        <v>306.24</v>
      </c>
      <c r="AD96" s="122">
        <v>913.6</v>
      </c>
      <c r="AE96" s="122">
        <v>915</v>
      </c>
      <c r="AF96" s="122">
        <v>706.64</v>
      </c>
      <c r="AG96" s="122">
        <v>1509.3</v>
      </c>
      <c r="AH96" s="122">
        <v>1509.3</v>
      </c>
      <c r="AI96" s="122">
        <v>593.21</v>
      </c>
      <c r="AJ96" s="122">
        <v>1412.08</v>
      </c>
      <c r="AK96" s="122">
        <v>1412.08</v>
      </c>
      <c r="AL96" s="122">
        <v>1984.11</v>
      </c>
      <c r="AM96" s="122">
        <v>1984.11</v>
      </c>
      <c r="AN96" s="118">
        <f>(ULB_Data[[#This Row],[SLP- obtained SS2020]]-ULB_Data[[#This Row],[SLP NA 2020]])/ULB_Data[[#This Row],[SLP NA 2020]]</f>
        <v>-0.44585945663531878</v>
      </c>
      <c r="AO96" s="118">
        <f>(ULB_Data[[#This Row],[SLP- obtained SS2021]]-ULB_Data[[#This Row],[SLP NA 2021]])/ULB_Data[[#This Row],[SLP NA 2021]]</f>
        <v>0.11846541155866902</v>
      </c>
      <c r="AP96" s="118">
        <f>(ULB_Data[[#This Row],[SLP- obtained SS2022]]-ULB_Data[[#This Row],[SLP NA 2022]])/ULB_Data[[#This Row],[SLP NA 2022]]</f>
        <v>0.11675409836065578</v>
      </c>
      <c r="AQ96" s="118">
        <f>(ULB_Data[[#This Row],[SLP- obtained SS2020]]-ULB_Data[[#This Row],[SLP SA 2020]])/ULB_Data[[#This Row],[SLP SA 2020]]</f>
        <v>-0.75984942828031254</v>
      </c>
      <c r="AR96" s="118">
        <f>(ULB_Data[[#This Row],[SLP- obtained SS2021]]-ULB_Data[[#This Row],[SLP SA 2021]])/ULB_Data[[#This Row],[SLP SA 2021]]</f>
        <v>-0.32297753925660899</v>
      </c>
      <c r="AS96" s="118">
        <f>(ULB_Data[[#This Row],[SLP- obtained SS2022]]-ULB_Data[[#This Row],[SLP SA 2022]])/ULB_Data[[#This Row],[SLP SA 2022]]</f>
        <v>-0.32297753925660899</v>
      </c>
      <c r="AT96" s="118">
        <f>(ULB_Data[[#This Row],[SLP- obtained SS2020]]-ULB_Data[[#This Row],[SLP SA cat 2020]])/ULB_Data[[#This Row],[SLP SA cat 2020]]</f>
        <v>-0.71392929991065557</v>
      </c>
      <c r="AU96" s="118">
        <f>(ULB_Data[[#This Row],[SLP- obtained SS2021]]-ULB_Data[[#This Row],[SLP SA cat 2021]])/ULB_Data[[#This Row],[SLP SA cat 2021]]</f>
        <v>-0.27636536173587894</v>
      </c>
      <c r="AV96" s="118">
        <f>(ULB_Data[[#This Row],[SLP- obtained SS2022]]-ULB_Data[[#This Row],[SLP SA cat 2022]])/ULB_Data[[#This Row],[SLP SA cat 2022]]</f>
        <v>-0.27636536173587894</v>
      </c>
      <c r="AW96" s="118">
        <f>(ULB_Data[[#This Row],[SLP- obtained SS2021]]-ULB_Data[[#This Row],[SLP SA cat t.10 2021]])/ULB_Data[[#This Row],[SLP SA cat t.10 2021]]</f>
        <v>-0.48499327154240435</v>
      </c>
      <c r="AX96" s="118">
        <f>(ULB_Data[[#This Row],[SLP- obtained SS2022]]-ULB_Data[[#This Row],[SLP SA cat t.10 2022]])/ULB_Data[[#This Row],[SLP SA cat t.10 2022]]</f>
        <v>-0.48499327154240435</v>
      </c>
      <c r="AY96" s="122">
        <v>232.44</v>
      </c>
      <c r="AZ96" s="122">
        <v>298.10000000000002</v>
      </c>
      <c r="BA96" s="122">
        <v>295</v>
      </c>
      <c r="BB96" s="122">
        <v>421.09</v>
      </c>
      <c r="BC96" s="122">
        <v>522.70000000000005</v>
      </c>
      <c r="BD96" s="122">
        <v>525</v>
      </c>
      <c r="BE96" s="122">
        <v>365.77</v>
      </c>
      <c r="BF96" s="122">
        <v>453.88</v>
      </c>
      <c r="BG96" s="122">
        <v>453.88</v>
      </c>
      <c r="BH96" s="122">
        <v>1100</v>
      </c>
      <c r="BI96" s="122">
        <v>1100</v>
      </c>
      <c r="BJ96" s="118">
        <f>(ULB_Data[[#This Row],[Cert.- obtained SS2020]]-ULB_Data[[#This Row],[NA cert 2020]])/ULB_Data[[#This Row],[NA cert 2020]]</f>
        <v>0.29065565307176044</v>
      </c>
      <c r="BK96" s="118">
        <f>(ULB_Data[[#This Row],[Cert.- obtained SS2021]]-ULB_Data[[#This Row],[NA cert 2021]])/ULB_Data[[#This Row],[NA cert 2021]]</f>
        <v>0.67728950016772882</v>
      </c>
      <c r="BL96" s="118">
        <f>(ULB_Data[[#This Row],[Cert.- obtained SS2022]]-ULB_Data[[#This Row],[NA cert 2022]])/ULB_Data[[#This Row],[NA cert 2022]]</f>
        <v>0.69491525423728817</v>
      </c>
      <c r="BM96" s="118">
        <f>(ULB_Data[[#This Row],[Cert.- obtained SS2020]]-ULB_Data[[#This Row],[SA Cert 2020]])/ULB_Data[[#This Row],[SA Cert 2020]]</f>
        <v>-0.2875632287634472</v>
      </c>
      <c r="BN96" s="118">
        <f>(ULB_Data[[#This Row],[Cert.- obtained SS2021]]-ULB_Data[[#This Row],[SA cert 2021]])/ULB_Data[[#This Row],[SA cert 2021]]</f>
        <v>-4.3428352783623579E-2</v>
      </c>
      <c r="BO96" s="118">
        <f>(ULB_Data[[#This Row],[Cert.- obtained SS2022]]-ULB_Data[[#This Row],[SA cert 2022]])/ULB_Data[[#This Row],[SA cert 2022]]</f>
        <v>-4.7619047619047616E-2</v>
      </c>
      <c r="BP96" s="118">
        <f>(ULB_Data[[#This Row],[Cert.- obtained SS2020]]-ULB_Data[[#This Row],[SA cert cat 2020]])/ULB_Data[[#This Row],[SA cert cat 2020]]</f>
        <v>-0.17981245044700217</v>
      </c>
      <c r="BQ96" s="118">
        <f>(ULB_Data[[#This Row],[Cert.- obtained SS2021]]-ULB_Data[[#This Row],[SA cert cat 2021]])/ULB_Data[[#This Row],[SA cert cat 2021]]</f>
        <v>0.10161276108222439</v>
      </c>
      <c r="BR96" s="118">
        <f>(ULB_Data[[#This Row],[Cert.- obtained SS2022]]-ULB_Data[[#This Row],[SA cert cat 2022]])/ULB_Data[[#This Row],[SA cert cat 2022]]</f>
        <v>0.10161276108222439</v>
      </c>
      <c r="BS96" s="118">
        <f>(ULB_Data[[#This Row],[Cert.- obtained SS2021]]-ULB_Data[[#This Row],[SA cert cat t.10 2021]])/ULB_Data[[#This Row],[SA cert cat t.10 2021]]</f>
        <v>-0.54545454545454541</v>
      </c>
      <c r="BT96" s="118">
        <f>(ULB_Data[[#This Row],[Cert.- obtained SS2022]]-ULB_Data[[#This Row],[SA cert cat t.10 2022]])/ULB_Data[[#This Row],[SA cert cat t.10 2022]]</f>
        <v>-0.54545454545454541</v>
      </c>
      <c r="BU96" s="122">
        <v>855.72</v>
      </c>
      <c r="BV96" s="122">
        <v>860.25</v>
      </c>
      <c r="BW96" s="122">
        <v>865</v>
      </c>
      <c r="BX96" s="122">
        <v>1100</v>
      </c>
      <c r="BY96" s="122">
        <v>1147.0899999999999</v>
      </c>
      <c r="BZ96" s="122">
        <v>1150</v>
      </c>
      <c r="CA96" s="122">
        <v>1056.55</v>
      </c>
      <c r="CB96" s="122">
        <v>1062.31</v>
      </c>
      <c r="CC96" s="122">
        <v>1062.31</v>
      </c>
      <c r="CD96" s="122">
        <v>1484.95</v>
      </c>
      <c r="CE96" s="122">
        <v>1484.95</v>
      </c>
      <c r="CF96" s="118">
        <f>(ULB_Data[[#This Row],[CP- obtained SS2020]]-ULB_Data[[#This Row],[NA CV 2020]])/ULB_Data[[#This Row],[NA CV 2020]]</f>
        <v>0.16866498387322948</v>
      </c>
      <c r="CG96" s="118">
        <f>(ULB_Data[[#This Row],[CV- obtained SS2021]]-ULB_Data[[#This Row],[NA CV 2021]])/ULB_Data[[#This Row],[NA CV 2021]]</f>
        <v>-7.239755884917172E-2</v>
      </c>
      <c r="CH96" s="118">
        <f>(ULB_Data[[#This Row],[CV- obtained SS2022]]-ULB_Data[[#This Row],[NA CV 2022]])/ULB_Data[[#This Row],[NA CV 2022]]</f>
        <v>-7.749132947976875E-2</v>
      </c>
      <c r="CI96" s="118">
        <f>(ULB_Data[[#This Row],[CP- obtained SS2020]]-ULB_Data[[#This Row],[SA CV 2020]])/ULB_Data[[#This Row],[SA CV 2020]]</f>
        <v>-9.086363636363641E-2</v>
      </c>
      <c r="CJ96" s="118">
        <f>(ULB_Data[[#This Row],[CV- obtained SS2021]]-ULB_Data[[#This Row],[SA CV 2021]])/ULB_Data[[#This Row],[SA CV 2021]]</f>
        <v>-0.30435275348926405</v>
      </c>
      <c r="CK96" s="118">
        <f>(ULB_Data[[#This Row],[CV- obtained SS2022]]-ULB_Data[[#This Row],[SA CV 2022]])/ULB_Data[[#This Row],[SA CV 2022]]</f>
        <v>-0.30611304347826085</v>
      </c>
      <c r="CL96" s="118">
        <f>(ULB_Data[[#This Row],[CP- obtained SS2020]]-ULB_Data[[#This Row],[SA CV  cat 2020]])/ULB_Data[[#This Row],[SA CV  cat 2020]]</f>
        <v>-5.3475935828877011E-2</v>
      </c>
      <c r="CM96" s="118">
        <f>(ULB_Data[[#This Row],[CV- obtained SS2021]]-ULB_Data[[#This Row],[SA CV cat 2021]])/ULB_Data[[#This Row],[SA CV cat 2021]]</f>
        <v>-0.24883508580357894</v>
      </c>
      <c r="CN96" s="118">
        <f>(ULB_Data[[#This Row],[CV- obtained SS2022]]-ULB_Data[[#This Row],[SA CV cat 2022]])/ULB_Data[[#This Row],[SA CV cat 2022]]</f>
        <v>-0.24883508580357894</v>
      </c>
      <c r="CO96" s="118">
        <f>(ULB_Data[[#This Row],[CV- obtained SS2021]]-ULB_Data[[#This Row],[SA CV cat t.10 2021]])/ULB_Data[[#This Row],[SA CV cat t.10 2021]]</f>
        <v>-0.46262837132563384</v>
      </c>
      <c r="CP96" s="118">
        <f>(ULB_Data[[#This Row],[CV- obtained SS2022]]-ULB_Data[[#This Row],[SA CV cat t.10 2022]])/ULB_Data[[#This Row],[SA CV cat t.10 2022]]</f>
        <v>-0.46262837132563384</v>
      </c>
      <c r="CQ96" s="60">
        <v>407</v>
      </c>
      <c r="CR96" s="60">
        <v>166</v>
      </c>
      <c r="CS96" s="27">
        <v>406</v>
      </c>
      <c r="CT96" s="28">
        <v>158</v>
      </c>
      <c r="CU96" s="27">
        <v>406</v>
      </c>
      <c r="CV96" s="28">
        <v>158</v>
      </c>
      <c r="CW96" s="28" t="s">
        <v>414</v>
      </c>
      <c r="CX96" s="27" t="s">
        <v>414</v>
      </c>
      <c r="CY96" s="27" t="s">
        <v>414</v>
      </c>
      <c r="CZ96" s="28" t="s">
        <v>405</v>
      </c>
      <c r="DA96" s="27" t="s">
        <v>408</v>
      </c>
      <c r="DB96" s="27" t="s">
        <v>408</v>
      </c>
      <c r="DC96" s="22">
        <v>169.7</v>
      </c>
      <c r="DD96" s="22">
        <v>1500</v>
      </c>
      <c r="DE96" s="66">
        <v>11.31</v>
      </c>
      <c r="DF96" s="22">
        <v>300</v>
      </c>
      <c r="DG96" s="22">
        <v>1500</v>
      </c>
      <c r="DH96" s="66">
        <v>20</v>
      </c>
      <c r="DI96" s="22">
        <v>740.22</v>
      </c>
      <c r="DJ96" s="22">
        <v>1500</v>
      </c>
      <c r="DK96" s="66">
        <v>49.35</v>
      </c>
      <c r="DL96" s="22">
        <v>1000.05</v>
      </c>
      <c r="DM96" s="22">
        <v>1500</v>
      </c>
      <c r="DN96" s="66">
        <v>66.67</v>
      </c>
      <c r="DO96" s="22">
        <v>2209.96</v>
      </c>
      <c r="DP96" s="22">
        <v>6000</v>
      </c>
      <c r="DQ96" s="66">
        <v>36.83</v>
      </c>
      <c r="DR96" s="67">
        <v>1021.83</v>
      </c>
      <c r="DS96" s="67">
        <v>2400</v>
      </c>
      <c r="DT96" s="159">
        <f>ULB_Data[[#This Row],[SLP- obtained SS2021]]/ULB_Data[[#This Row],[SLP-max. marks SS2021]]</f>
        <v>0.42576250000000004</v>
      </c>
      <c r="DU96" s="159">
        <f>ULB_Data[[#This Row],[SLP- obtained SS2021]]/ULB_Data[[#This Row],[Total score (obtained) SS2021]]</f>
        <v>0.44048193809811187</v>
      </c>
      <c r="DV96" s="67">
        <v>1021.83</v>
      </c>
      <c r="DW96" s="66">
        <v>2400</v>
      </c>
      <c r="DX96" s="159">
        <f>ULB_Data[[#This Row],[SLP- obtained SS2022]]/ULB_Data[[#This Row],[SLP-max. marks SS2022]]</f>
        <v>0.42576250000000004</v>
      </c>
      <c r="DY96" s="159">
        <f>ULB_Data[[#This Row],[SLP- obtained SS2022]]/ULB_Data[[#This Row],[Total score (obtained) SS2022]]</f>
        <v>0.44048193809811187</v>
      </c>
      <c r="DZ96" s="67">
        <v>797.97</v>
      </c>
      <c r="EA96" s="67">
        <v>1800</v>
      </c>
      <c r="EB96" s="159">
        <f>ULB_Data[[#This Row],[CV- obtained SS2021]]/ULB_Data[[#This Row],[CV-max. marks SS2021]]</f>
        <v>0.44331666666666669</v>
      </c>
      <c r="EC96" s="159">
        <f>ULB_Data[[#This Row],[CV- obtained SS2021]]/ULB_Data[[#This Row],[Total score (obtained) SS2021]]</f>
        <v>0.34398223984826276</v>
      </c>
      <c r="ED96" s="67">
        <v>797.97</v>
      </c>
      <c r="EE96" s="66">
        <v>1800</v>
      </c>
      <c r="EF96" s="159">
        <f>ULB_Data[[#This Row],[CV- obtained SS2022]]/ULB_Data[[#This Row],[CV-max. marks SS2022]]</f>
        <v>0.44331666666666669</v>
      </c>
      <c r="EG96" s="159">
        <f>ULB_Data[[#This Row],[CV- obtained SS2022]]/ULB_Data[[#This Row],[Total score (obtained) SS2022]]</f>
        <v>0.34398223984826276</v>
      </c>
      <c r="EH96" s="67">
        <v>500</v>
      </c>
      <c r="EI96" s="67">
        <v>1800</v>
      </c>
      <c r="EJ96" s="159">
        <f>ULB_Data[[#This Row],[Cert.- obtained SS2021]]/ULB_Data[[#This Row],[Cert.-max. marks SS2021]]</f>
        <v>0.27777777777777779</v>
      </c>
      <c r="EK96" s="159">
        <f>ULB_Data[[#This Row],[Cert.- obtained SS2021]]/ULB_Data[[#This Row],[Total score (obtained) SS2021]]</f>
        <v>0.21553582205362529</v>
      </c>
      <c r="EL96" s="67">
        <v>500</v>
      </c>
      <c r="EM96" s="66">
        <v>1800</v>
      </c>
      <c r="EN96" s="159">
        <f>ULB_Data[[#This Row],[Cert.- obtained SS2022]]/ULB_Data[[#This Row],[Cert.-max. marks SS2022]]</f>
        <v>0.27777777777777779</v>
      </c>
      <c r="EO96" s="159">
        <f>ULB_Data[[#This Row],[Cert.- obtained SS2022]]/ULB_Data[[#This Row],[Total score (obtained) SS2022]]</f>
        <v>0.21553582205362529</v>
      </c>
      <c r="EP96" s="68">
        <v>2319.8000000000002</v>
      </c>
      <c r="EQ96" s="26">
        <v>6000</v>
      </c>
      <c r="ER96" s="66">
        <v>38.659999999999997</v>
      </c>
      <c r="ES96" s="68">
        <v>2319.8000000000002</v>
      </c>
      <c r="ET96" s="66">
        <v>6000</v>
      </c>
      <c r="EU96" s="128">
        <f>(ULB_Data[[#This Row],[Total score (obtained) SS2022]]/ULB_Data[[#This Row],[Total score (max) SS2022]])*100</f>
        <v>38.663333333333341</v>
      </c>
      <c r="EV96" s="26">
        <v>469.7</v>
      </c>
      <c r="EW96" s="26">
        <v>3000</v>
      </c>
      <c r="EX96" s="66">
        <v>15.66</v>
      </c>
      <c r="EY96" s="26">
        <v>1521.83</v>
      </c>
      <c r="EZ96" s="26">
        <v>4200</v>
      </c>
      <c r="FA96" s="100">
        <v>36.229999999999997</v>
      </c>
      <c r="FB96" s="26">
        <v>1521.83</v>
      </c>
      <c r="FC96" s="138">
        <v>4200</v>
      </c>
      <c r="FD96" s="140">
        <f>(ULB_Data[[#This Row],[SLP + Cert. (obtained) SS2022]]/ULB_Data[[#This Row],[SLP + Cert. (max.) SS2022]])*100</f>
        <v>36.234047619047615</v>
      </c>
    </row>
    <row r="97" spans="1:160" ht="15.75" thickBot="1">
      <c r="A97" s="104">
        <v>96</v>
      </c>
      <c r="B97" s="65" t="s">
        <v>311</v>
      </c>
      <c r="C97" s="65" t="s">
        <v>37</v>
      </c>
      <c r="D97" s="65" t="s">
        <v>304</v>
      </c>
      <c r="E97" s="79">
        <v>9356</v>
      </c>
      <c r="F97" s="28" t="s">
        <v>411</v>
      </c>
      <c r="G97" s="28">
        <v>2214</v>
      </c>
      <c r="H97" s="28">
        <v>2072</v>
      </c>
      <c r="I97" s="28">
        <v>2072</v>
      </c>
      <c r="J97" s="28">
        <v>3325</v>
      </c>
      <c r="K97" s="28">
        <v>3178</v>
      </c>
      <c r="L97" s="28">
        <v>3178</v>
      </c>
      <c r="M97" s="28">
        <v>3070.1</v>
      </c>
      <c r="N97" s="28">
        <v>2928.3</v>
      </c>
      <c r="O97" s="28">
        <v>2928.3</v>
      </c>
      <c r="P97" s="28">
        <v>4349.2</v>
      </c>
      <c r="Q97" s="28">
        <v>4349.2</v>
      </c>
      <c r="R97" s="118">
        <f>(ULB_Data[[#This Row],[Total score (obtained) SS2020]]-ULB_Data[[#This Row],[NA 2020]])/ULB_Data[[#This Row],[NA 2020]]</f>
        <v>0.30887533875338752</v>
      </c>
      <c r="S97" s="118">
        <f>(ULB_Data[[#This Row],[Total score (obtained) SS2021]]-ULB_Data[[#This Row],[NA 2021]])/ULB_Data[[#This Row],[NA 2021]]</f>
        <v>0.18585424710424717</v>
      </c>
      <c r="T97" s="118">
        <f>(ULB_Data[[#This Row],[Total score (obtained) SS2022]]-ULB_Data[[#This Row],[NA 2022]])/ULB_Data[[#This Row],[NA 2022]]</f>
        <v>0.18585424710424717</v>
      </c>
      <c r="U97" s="118">
        <f>(ULB_Data[[#This Row],[Total score (obtained) SS2020]]-ULB_Data[[#This Row],[SA 2020]])/ULB_Data[[#This Row],[SA 2020]]</f>
        <v>-0.12846616541353387</v>
      </c>
      <c r="V97" s="118">
        <f>(ULB_Data[[#This Row],[Total score (obtained) SS2021]]-ULB_Data[[#This Row],[SA 2021]])/ULB_Data[[#This Row],[SA 2021]]</f>
        <v>-0.22684392699811198</v>
      </c>
      <c r="W97" s="118">
        <f>(ULB_Data[[#This Row],[Total score (obtained) SS2022]]-ULB_Data[[#This Row],[SA 2022]])/ULB_Data[[#This Row],[SA 2022]]</f>
        <v>-0.22684392699811198</v>
      </c>
      <c r="X97" s="118">
        <f>(ULB_Data[[#This Row],[Total score (obtained) SS2020]]-ULB_Data[[#This Row],[SA Cat 2020]])/ULB_Data[[#This Row],[SA Cat 2020]]</f>
        <v>-5.6105664310608774E-2</v>
      </c>
      <c r="Y97" s="118">
        <f>(ULB_Data[[#This Row],[Total score (obtained) SS2021]]-ULB_Data[[#This Row],[SA Cat 2021]])/ULB_Data[[#This Row],[SA Cat 2021]]</f>
        <v>-0.16091588976539289</v>
      </c>
      <c r="Z97" s="118">
        <f>(ULB_Data[[#This Row],[Total score (obtained) SS2022]]-ULB_Data[[#This Row],[SA Cat 2022]])/ULB_Data[[#This Row],[SA Cat 2022]]</f>
        <v>-0.16091588976539289</v>
      </c>
      <c r="AA97" s="118">
        <f>(ULB_Data[[#This Row],[Total score (obtained) SS2021]]-ULB_Data[[#This Row],[SA Cat t.10 2021]])/ULB_Data[[#This Row],[SA Cat t.10 2021]]</f>
        <v>-0.43504782488733557</v>
      </c>
      <c r="AB97" s="118">
        <f>(ULB_Data[[#This Row],[Total score (obtained) SS2022]]-ULB_Data[[#This Row],[SA Cat t.10 2022]])/ULB_Data[[#This Row],[SA Cat t.10 2022]]</f>
        <v>-0.43504782488733557</v>
      </c>
      <c r="AC97" s="122">
        <v>306.24</v>
      </c>
      <c r="AD97" s="122">
        <v>913.6</v>
      </c>
      <c r="AE97" s="122">
        <v>915</v>
      </c>
      <c r="AF97" s="122">
        <v>706.64</v>
      </c>
      <c r="AG97" s="122">
        <v>1509.3</v>
      </c>
      <c r="AH97" s="122">
        <v>1509.3</v>
      </c>
      <c r="AI97" s="122">
        <v>593.21</v>
      </c>
      <c r="AJ97" s="122">
        <v>1412.08</v>
      </c>
      <c r="AK97" s="122">
        <v>1412.08</v>
      </c>
      <c r="AL97" s="122">
        <v>1984.11</v>
      </c>
      <c r="AM97" s="122">
        <v>1984.11</v>
      </c>
      <c r="AN97" s="118">
        <f>(ULB_Data[[#This Row],[SLP- obtained SS2020]]-ULB_Data[[#This Row],[SLP NA 2020]])/ULB_Data[[#This Row],[SLP NA 2020]]</f>
        <v>0.62117946708463956</v>
      </c>
      <c r="AO97" s="118">
        <f>(ULB_Data[[#This Row],[SLP- obtained SS2021]]-ULB_Data[[#This Row],[SLP NA 2021]])/ULB_Data[[#This Row],[SLP NA 2021]]</f>
        <v>0.29500875656742542</v>
      </c>
      <c r="AP97" s="118">
        <f>(ULB_Data[[#This Row],[SLP- obtained SS2022]]-ULB_Data[[#This Row],[SLP NA 2022]])/ULB_Data[[#This Row],[SLP NA 2022]]</f>
        <v>0.29302732240437146</v>
      </c>
      <c r="AQ97" s="118">
        <f>(ULB_Data[[#This Row],[SLP- obtained SS2020]]-ULB_Data[[#This Row],[SLP SA 2020]])/ULB_Data[[#This Row],[SLP SA 2020]]</f>
        <v>-0.29742160081512503</v>
      </c>
      <c r="AR97" s="118">
        <f>(ULB_Data[[#This Row],[SLP- obtained SS2021]]-ULB_Data[[#This Row],[SLP SA 2021]])/ULB_Data[[#This Row],[SLP SA 2021]]</f>
        <v>-0.21611343006691849</v>
      </c>
      <c r="AS97" s="118">
        <f>(ULB_Data[[#This Row],[SLP- obtained SS2022]]-ULB_Data[[#This Row],[SLP SA 2022]])/ULB_Data[[#This Row],[SLP SA 2022]]</f>
        <v>-0.21611343006691849</v>
      </c>
      <c r="AT97" s="118">
        <f>(ULB_Data[[#This Row],[SLP- obtained SS2020]]-ULB_Data[[#This Row],[SLP SA cat 2020]])/ULB_Data[[#This Row],[SLP SA cat 2020]]</f>
        <v>-0.16307884223125033</v>
      </c>
      <c r="AU97" s="118">
        <f>(ULB_Data[[#This Row],[SLP- obtained SS2021]]-ULB_Data[[#This Row],[SLP SA cat 2021]])/ULB_Data[[#This Row],[SLP SA cat 2021]]</f>
        <v>-0.16214378788737185</v>
      </c>
      <c r="AV97" s="118">
        <f>(ULB_Data[[#This Row],[SLP- obtained SS2022]]-ULB_Data[[#This Row],[SLP SA cat 2022]])/ULB_Data[[#This Row],[SLP SA cat 2022]]</f>
        <v>-0.16214378788737185</v>
      </c>
      <c r="AW97" s="118">
        <f>(ULB_Data[[#This Row],[SLP- obtained SS2021]]-ULB_Data[[#This Row],[SLP SA cat t.10 2021]])/ULB_Data[[#This Row],[SLP SA cat t.10 2021]]</f>
        <v>-0.40370241569267834</v>
      </c>
      <c r="AX97" s="118">
        <f>(ULB_Data[[#This Row],[SLP- obtained SS2022]]-ULB_Data[[#This Row],[SLP SA cat t.10 2022]])/ULB_Data[[#This Row],[SLP SA cat t.10 2022]]</f>
        <v>-0.40370241569267834</v>
      </c>
      <c r="AY97" s="122">
        <v>232.44</v>
      </c>
      <c r="AZ97" s="122">
        <v>298.10000000000002</v>
      </c>
      <c r="BA97" s="122">
        <v>295</v>
      </c>
      <c r="BB97" s="122">
        <v>421.09</v>
      </c>
      <c r="BC97" s="122">
        <v>522.70000000000005</v>
      </c>
      <c r="BD97" s="122">
        <v>525</v>
      </c>
      <c r="BE97" s="122">
        <v>365.77</v>
      </c>
      <c r="BF97" s="122">
        <v>453.88</v>
      </c>
      <c r="BG97" s="122">
        <v>453.88</v>
      </c>
      <c r="BH97" s="122">
        <v>1100</v>
      </c>
      <c r="BI97" s="122">
        <v>1100</v>
      </c>
      <c r="BJ97" s="118">
        <f>(ULB_Data[[#This Row],[Cert.- obtained SS2020]]-ULB_Data[[#This Row],[NA cert 2020]])/ULB_Data[[#This Row],[NA cert 2020]]</f>
        <v>0.29065565307176044</v>
      </c>
      <c r="BK97" s="118">
        <f>(ULB_Data[[#This Row],[Cert.- obtained SS2021]]-ULB_Data[[#This Row],[NA cert 2021]])/ULB_Data[[#This Row],[NA cert 2021]]</f>
        <v>6.3737001006372931E-3</v>
      </c>
      <c r="BL97" s="118">
        <f>(ULB_Data[[#This Row],[Cert.- obtained SS2022]]-ULB_Data[[#This Row],[NA cert 2022]])/ULB_Data[[#This Row],[NA cert 2022]]</f>
        <v>1.6949152542372881E-2</v>
      </c>
      <c r="BM97" s="118">
        <f>(ULB_Data[[#This Row],[Cert.- obtained SS2020]]-ULB_Data[[#This Row],[SA Cert 2020]])/ULB_Data[[#This Row],[SA Cert 2020]]</f>
        <v>-0.2875632287634472</v>
      </c>
      <c r="BN97" s="118">
        <f>(ULB_Data[[#This Row],[Cert.- obtained SS2021]]-ULB_Data[[#This Row],[SA cert 2021]])/ULB_Data[[#This Row],[SA cert 2021]]</f>
        <v>-0.42605701167017412</v>
      </c>
      <c r="BO97" s="118">
        <f>(ULB_Data[[#This Row],[Cert.- obtained SS2022]]-ULB_Data[[#This Row],[SA cert 2022]])/ULB_Data[[#This Row],[SA cert 2022]]</f>
        <v>-0.42857142857142855</v>
      </c>
      <c r="BP97" s="118">
        <f>(ULB_Data[[#This Row],[Cert.- obtained SS2020]]-ULB_Data[[#This Row],[SA cert cat 2020]])/ULB_Data[[#This Row],[SA cert cat 2020]]</f>
        <v>-0.17981245044700217</v>
      </c>
      <c r="BQ97" s="118">
        <f>(ULB_Data[[#This Row],[Cert.- obtained SS2021]]-ULB_Data[[#This Row],[SA cert cat 2021]])/ULB_Data[[#This Row],[SA cert cat 2021]]</f>
        <v>-0.33903234335066534</v>
      </c>
      <c r="BR97" s="118">
        <f>(ULB_Data[[#This Row],[Cert.- obtained SS2022]]-ULB_Data[[#This Row],[SA cert cat 2022]])/ULB_Data[[#This Row],[SA cert cat 2022]]</f>
        <v>-0.33903234335066534</v>
      </c>
      <c r="BS97" s="118">
        <f>(ULB_Data[[#This Row],[Cert.- obtained SS2021]]-ULB_Data[[#This Row],[SA cert cat t.10 2021]])/ULB_Data[[#This Row],[SA cert cat t.10 2021]]</f>
        <v>-0.72727272727272729</v>
      </c>
      <c r="BT97" s="118">
        <f>(ULB_Data[[#This Row],[Cert.- obtained SS2022]]-ULB_Data[[#This Row],[SA cert cat t.10 2022]])/ULB_Data[[#This Row],[SA cert cat t.10 2022]]</f>
        <v>-0.72727272727272729</v>
      </c>
      <c r="BU97" s="122">
        <v>855.72</v>
      </c>
      <c r="BV97" s="122">
        <v>860.25</v>
      </c>
      <c r="BW97" s="122">
        <v>865</v>
      </c>
      <c r="BX97" s="122">
        <v>1100</v>
      </c>
      <c r="BY97" s="122">
        <v>1147.0899999999999</v>
      </c>
      <c r="BZ97" s="122">
        <v>1150</v>
      </c>
      <c r="CA97" s="122">
        <v>1056.55</v>
      </c>
      <c r="CB97" s="122">
        <v>1062.31</v>
      </c>
      <c r="CC97" s="122">
        <v>1062.31</v>
      </c>
      <c r="CD97" s="122">
        <v>1484.95</v>
      </c>
      <c r="CE97" s="122">
        <v>1484.95</v>
      </c>
      <c r="CF97" s="118">
        <f>(ULB_Data[[#This Row],[CP- obtained SS2020]]-ULB_Data[[#This Row],[NA CV 2020]])/ULB_Data[[#This Row],[NA CV 2020]]</f>
        <v>0.19817229935025465</v>
      </c>
      <c r="CG97" s="118">
        <f>(ULB_Data[[#This Row],[CV- obtained SS2021]]-ULB_Data[[#This Row],[NA CV 2021]])/ULB_Data[[#This Row],[NA CV 2021]]</f>
        <v>0.13219412961348448</v>
      </c>
      <c r="CH97" s="118">
        <f>(ULB_Data[[#This Row],[CV- obtained SS2022]]-ULB_Data[[#This Row],[NA CV 2022]])/ULB_Data[[#This Row],[NA CV 2022]]</f>
        <v>0.12597687861271681</v>
      </c>
      <c r="CI97" s="118">
        <f>(ULB_Data[[#This Row],[CP- obtained SS2020]]-ULB_Data[[#This Row],[SA CV 2020]])/ULB_Data[[#This Row],[SA CV 2020]]</f>
        <v>-6.7909090909090947E-2</v>
      </c>
      <c r="CJ97" s="118">
        <f>(ULB_Data[[#This Row],[CV- obtained SS2021]]-ULB_Data[[#This Row],[SA CV 2021]])/ULB_Data[[#This Row],[SA CV 2021]]</f>
        <v>-0.15092102624903006</v>
      </c>
      <c r="CK97" s="118">
        <f>(ULB_Data[[#This Row],[CV- obtained SS2022]]-ULB_Data[[#This Row],[SA CV 2022]])/ULB_Data[[#This Row],[SA CV 2022]]</f>
        <v>-0.15306956521739129</v>
      </c>
      <c r="CL97" s="118">
        <f>(ULB_Data[[#This Row],[CP- obtained SS2020]]-ULB_Data[[#This Row],[SA CV  cat 2020]])/ULB_Data[[#This Row],[SA CV  cat 2020]]</f>
        <v>-2.9577398135440823E-2</v>
      </c>
      <c r="CM97" s="118">
        <f>(ULB_Data[[#This Row],[CV- obtained SS2021]]-ULB_Data[[#This Row],[SA CV cat 2021]])/ULB_Data[[#This Row],[SA CV cat 2021]]</f>
        <v>-8.3158400090369025E-2</v>
      </c>
      <c r="CN97" s="118">
        <f>(ULB_Data[[#This Row],[CV- obtained SS2022]]-ULB_Data[[#This Row],[SA CV cat 2022]])/ULB_Data[[#This Row],[SA CV cat 2022]]</f>
        <v>-8.3158400090369025E-2</v>
      </c>
      <c r="CO97" s="118">
        <f>(ULB_Data[[#This Row],[CV- obtained SS2021]]-ULB_Data[[#This Row],[SA CV cat t.10 2021]])/ULB_Data[[#This Row],[SA CV cat t.10 2021]]</f>
        <v>-0.34410586215024075</v>
      </c>
      <c r="CP97" s="118">
        <f>(ULB_Data[[#This Row],[CV- obtained SS2022]]-ULB_Data[[#This Row],[SA CV cat t.10 2022]])/ULB_Data[[#This Row],[SA CV cat t.10 2022]]</f>
        <v>-0.34410586215024075</v>
      </c>
      <c r="CQ97" s="60">
        <v>191</v>
      </c>
      <c r="CR97" s="60">
        <v>112</v>
      </c>
      <c r="CS97" s="27">
        <v>360</v>
      </c>
      <c r="CT97" s="28">
        <v>144</v>
      </c>
      <c r="CU97" s="27">
        <v>360</v>
      </c>
      <c r="CV97" s="28">
        <v>144</v>
      </c>
      <c r="CW97" s="28" t="s">
        <v>414</v>
      </c>
      <c r="CX97" s="27" t="s">
        <v>414</v>
      </c>
      <c r="CY97" s="27" t="s">
        <v>414</v>
      </c>
      <c r="CZ97" s="28" t="s">
        <v>405</v>
      </c>
      <c r="DA97" s="27" t="s">
        <v>405</v>
      </c>
      <c r="DB97" s="27" t="s">
        <v>405</v>
      </c>
      <c r="DC97" s="22">
        <v>496.47</v>
      </c>
      <c r="DD97" s="22">
        <v>1500</v>
      </c>
      <c r="DE97" s="66">
        <v>33.1</v>
      </c>
      <c r="DF97" s="22">
        <v>300</v>
      </c>
      <c r="DG97" s="22">
        <v>1500</v>
      </c>
      <c r="DH97" s="66">
        <v>20</v>
      </c>
      <c r="DI97" s="22">
        <v>1076.0899999999999</v>
      </c>
      <c r="DJ97" s="22">
        <v>1500</v>
      </c>
      <c r="DK97" s="66">
        <v>71.739999999999995</v>
      </c>
      <c r="DL97" s="22">
        <v>1025.3</v>
      </c>
      <c r="DM97" s="22">
        <v>1500</v>
      </c>
      <c r="DN97" s="66">
        <v>68.349999999999994</v>
      </c>
      <c r="DO97" s="22">
        <v>2897.85</v>
      </c>
      <c r="DP97" s="22">
        <v>6000</v>
      </c>
      <c r="DQ97" s="66">
        <v>48.3</v>
      </c>
      <c r="DR97" s="67">
        <v>1183.1199999999999</v>
      </c>
      <c r="DS97" s="67">
        <v>2400</v>
      </c>
      <c r="DT97" s="159">
        <f>ULB_Data[[#This Row],[SLP- obtained SS2021]]/ULB_Data[[#This Row],[SLP-max. marks SS2021]]</f>
        <v>0.49296666666666661</v>
      </c>
      <c r="DU97" s="159">
        <f>ULB_Data[[#This Row],[SLP- obtained SS2021]]/ULB_Data[[#This Row],[Total score (obtained) SS2021]]</f>
        <v>0.48151268370307959</v>
      </c>
      <c r="DV97" s="67">
        <v>1183.1199999999999</v>
      </c>
      <c r="DW97" s="66">
        <v>2400</v>
      </c>
      <c r="DX97" s="159">
        <f>ULB_Data[[#This Row],[SLP- obtained SS2022]]/ULB_Data[[#This Row],[SLP-max. marks SS2022]]</f>
        <v>0.49296666666666661</v>
      </c>
      <c r="DY97" s="159">
        <f>ULB_Data[[#This Row],[SLP- obtained SS2022]]/ULB_Data[[#This Row],[Total score (obtained) SS2022]]</f>
        <v>0.48151268370307959</v>
      </c>
      <c r="DZ97" s="67">
        <v>973.97</v>
      </c>
      <c r="EA97" s="67">
        <v>1800</v>
      </c>
      <c r="EB97" s="159">
        <f>ULB_Data[[#This Row],[CV- obtained SS2021]]/ULB_Data[[#This Row],[CV-max. marks SS2021]]</f>
        <v>0.54109444444444443</v>
      </c>
      <c r="EC97" s="159">
        <f>ULB_Data[[#This Row],[CV- obtained SS2021]]/ULB_Data[[#This Row],[Total score (obtained) SS2021]]</f>
        <v>0.39639166656492025</v>
      </c>
      <c r="ED97" s="67">
        <v>973.97</v>
      </c>
      <c r="EE97" s="66">
        <v>1800</v>
      </c>
      <c r="EF97" s="159">
        <f>ULB_Data[[#This Row],[CV- obtained SS2022]]/ULB_Data[[#This Row],[CV-max. marks SS2022]]</f>
        <v>0.54109444444444443</v>
      </c>
      <c r="EG97" s="159">
        <f>ULB_Data[[#This Row],[CV- obtained SS2022]]/ULB_Data[[#This Row],[Total score (obtained) SS2022]]</f>
        <v>0.39639166656492025</v>
      </c>
      <c r="EH97" s="67">
        <v>300</v>
      </c>
      <c r="EI97" s="67">
        <v>1800</v>
      </c>
      <c r="EJ97" s="159">
        <f>ULB_Data[[#This Row],[Cert.- obtained SS2021]]/ULB_Data[[#This Row],[Cert.-max. marks SS2021]]</f>
        <v>0.16666666666666666</v>
      </c>
      <c r="EK97" s="159">
        <f>ULB_Data[[#This Row],[Cert.- obtained SS2021]]/ULB_Data[[#This Row],[Total score (obtained) SS2021]]</f>
        <v>0.12209564973200004</v>
      </c>
      <c r="EL97" s="67">
        <v>300</v>
      </c>
      <c r="EM97" s="66">
        <v>1800</v>
      </c>
      <c r="EN97" s="159">
        <f>ULB_Data[[#This Row],[Cert.- obtained SS2022]]/ULB_Data[[#This Row],[Cert.-max. marks SS2022]]</f>
        <v>0.16666666666666666</v>
      </c>
      <c r="EO97" s="159">
        <f>ULB_Data[[#This Row],[Cert.- obtained SS2022]]/ULB_Data[[#This Row],[Total score (obtained) SS2022]]</f>
        <v>0.12209564973200004</v>
      </c>
      <c r="EP97" s="68">
        <v>2457.09</v>
      </c>
      <c r="EQ97" s="26">
        <v>6000</v>
      </c>
      <c r="ER97" s="66">
        <v>40.950000000000003</v>
      </c>
      <c r="ES97" s="68">
        <v>2457.09</v>
      </c>
      <c r="ET97" s="66">
        <v>6000</v>
      </c>
      <c r="EU97" s="128">
        <f>(ULB_Data[[#This Row],[Total score (obtained) SS2022]]/ULB_Data[[#This Row],[Total score (max) SS2022]])*100</f>
        <v>40.951500000000003</v>
      </c>
      <c r="EV97" s="26">
        <v>796.47</v>
      </c>
      <c r="EW97" s="26">
        <v>3000</v>
      </c>
      <c r="EX97" s="66">
        <v>26.55</v>
      </c>
      <c r="EY97" s="26">
        <v>1483.12</v>
      </c>
      <c r="EZ97" s="26">
        <v>4200</v>
      </c>
      <c r="FA97" s="100">
        <v>35.31</v>
      </c>
      <c r="FB97" s="26">
        <v>1483.12</v>
      </c>
      <c r="FC97" s="138">
        <v>4200</v>
      </c>
      <c r="FD97" s="140">
        <f>(ULB_Data[[#This Row],[SLP + Cert. (obtained) SS2022]]/ULB_Data[[#This Row],[SLP + Cert. (max.) SS2022]])*100</f>
        <v>35.312380952380948</v>
      </c>
    </row>
    <row r="98" spans="1:160" ht="15.75" thickBot="1">
      <c r="A98" s="104">
        <v>97</v>
      </c>
      <c r="B98" s="65" t="s">
        <v>37</v>
      </c>
      <c r="C98" s="65" t="s">
        <v>37</v>
      </c>
      <c r="D98" s="65" t="s">
        <v>304</v>
      </c>
      <c r="E98" s="22">
        <v>382940</v>
      </c>
      <c r="F98" s="28" t="s">
        <v>410</v>
      </c>
      <c r="G98" s="28">
        <v>2214</v>
      </c>
      <c r="H98" s="28">
        <v>2072</v>
      </c>
      <c r="I98" s="28">
        <v>2072</v>
      </c>
      <c r="J98" s="28">
        <v>3325</v>
      </c>
      <c r="K98" s="28">
        <v>3178</v>
      </c>
      <c r="L98" s="28">
        <v>3178</v>
      </c>
      <c r="M98" s="28">
        <v>3878.5</v>
      </c>
      <c r="N98" s="28">
        <v>3782.7</v>
      </c>
      <c r="O98" s="28">
        <v>3782.7</v>
      </c>
      <c r="P98" s="28">
        <v>4344.1000000000004</v>
      </c>
      <c r="Q98" s="28">
        <v>4344.1000000000004</v>
      </c>
      <c r="R98" s="118">
        <f>(ULB_Data[[#This Row],[Total score (obtained) SS2020]]-ULB_Data[[#This Row],[NA 2020]])/ULB_Data[[#This Row],[NA 2020]]</f>
        <v>0.33710478771454377</v>
      </c>
      <c r="S98" s="118">
        <f>(ULB_Data[[#This Row],[Total score (obtained) SS2021]]-ULB_Data[[#This Row],[NA 2021]])/ULB_Data[[#This Row],[NA 2021]]</f>
        <v>0.93638513513513522</v>
      </c>
      <c r="T98" s="118">
        <f>(ULB_Data[[#This Row],[Total score (obtained) SS2022]]-ULB_Data[[#This Row],[NA 2022]])/ULB_Data[[#This Row],[NA 2022]]</f>
        <v>0.93638513513513522</v>
      </c>
      <c r="U98" s="118">
        <f>(ULB_Data[[#This Row],[Total score (obtained) SS2020]]-ULB_Data[[#This Row],[SA 2020]])/ULB_Data[[#This Row],[SA 2020]]</f>
        <v>-0.10966917293233086</v>
      </c>
      <c r="V98" s="118">
        <f>(ULB_Data[[#This Row],[Total score (obtained) SS2021]]-ULB_Data[[#This Row],[SA 2021]])/ULB_Data[[#This Row],[SA 2021]]</f>
        <v>0.26248898678414101</v>
      </c>
      <c r="W98" s="118">
        <f>(ULB_Data[[#This Row],[Total score (obtained) SS2022]]-ULB_Data[[#This Row],[SA 2022]])/ULB_Data[[#This Row],[SA 2022]]</f>
        <v>0.26248898678414101</v>
      </c>
      <c r="X98" s="118">
        <f>(ULB_Data[[#This Row],[Total score (obtained) SS2020]]-ULB_Data[[#This Row],[SA Cat 2020]])/ULB_Data[[#This Row],[SA Cat 2020]]</f>
        <v>-0.23672811653989947</v>
      </c>
      <c r="Y98" s="118">
        <f>(ULB_Data[[#This Row],[Total score (obtained) SS2021]]-ULB_Data[[#This Row],[SA Cat 2021]])/ULB_Data[[#This Row],[SA Cat 2021]]</f>
        <v>6.0668305707563444E-2</v>
      </c>
      <c r="Z98" s="118">
        <f>(ULB_Data[[#This Row],[Total score (obtained) SS2022]]-ULB_Data[[#This Row],[SA Cat 2022]])/ULB_Data[[#This Row],[SA Cat 2022]]</f>
        <v>6.0668305707563444E-2</v>
      </c>
      <c r="AA98" s="118">
        <f>(ULB_Data[[#This Row],[Total score (obtained) SS2021]]-ULB_Data[[#This Row],[SA Cat t.10 2021]])/ULB_Data[[#This Row],[SA Cat t.10 2021]]</f>
        <v>-7.6404778895513517E-2</v>
      </c>
      <c r="AB98" s="118">
        <f>(ULB_Data[[#This Row],[Total score (obtained) SS2022]]-ULB_Data[[#This Row],[SA Cat t.10 2022]])/ULB_Data[[#This Row],[SA Cat t.10 2022]]</f>
        <v>-7.6404778895513517E-2</v>
      </c>
      <c r="AC98" s="122">
        <v>306.24</v>
      </c>
      <c r="AD98" s="122">
        <v>913.6</v>
      </c>
      <c r="AE98" s="122">
        <v>915</v>
      </c>
      <c r="AF98" s="122">
        <v>706.64</v>
      </c>
      <c r="AG98" s="122">
        <v>1509.3</v>
      </c>
      <c r="AH98" s="122">
        <v>1509.3</v>
      </c>
      <c r="AI98" s="122">
        <v>948.15</v>
      </c>
      <c r="AJ98" s="122">
        <v>1786.5</v>
      </c>
      <c r="AK98" s="122">
        <v>1786.5</v>
      </c>
      <c r="AL98" s="122">
        <v>2014.9</v>
      </c>
      <c r="AM98" s="122">
        <v>2014.9</v>
      </c>
      <c r="AN98" s="118">
        <f>(ULB_Data[[#This Row],[SLP- obtained SS2020]]-ULB_Data[[#This Row],[SLP NA 2020]])/ULB_Data[[#This Row],[SLP NA 2020]]</f>
        <v>2.4519331243469171</v>
      </c>
      <c r="AO98" s="118">
        <f>(ULB_Data[[#This Row],[SLP- obtained SS2021]]-ULB_Data[[#This Row],[SLP NA 2021]])/ULB_Data[[#This Row],[SLP NA 2021]]</f>
        <v>0.84510726795096325</v>
      </c>
      <c r="AP98" s="118">
        <f>(ULB_Data[[#This Row],[SLP- obtained SS2022]]-ULB_Data[[#This Row],[SLP NA 2022]])/ULB_Data[[#This Row],[SLP NA 2022]]</f>
        <v>0.84228415300546455</v>
      </c>
      <c r="AQ98" s="118">
        <f>(ULB_Data[[#This Row],[SLP- obtained SS2020]]-ULB_Data[[#This Row],[SLP SA 2020]])/ULB_Data[[#This Row],[SLP SA 2020]]</f>
        <v>0.49598098041435512</v>
      </c>
      <c r="AR98" s="118">
        <f>(ULB_Data[[#This Row],[SLP- obtained SS2021]]-ULB_Data[[#This Row],[SLP SA 2021]])/ULB_Data[[#This Row],[SLP SA 2021]]</f>
        <v>0.11686874710130531</v>
      </c>
      <c r="AS98" s="118">
        <f>(ULB_Data[[#This Row],[SLP- obtained SS2022]]-ULB_Data[[#This Row],[SLP SA 2022]])/ULB_Data[[#This Row],[SLP SA 2022]]</f>
        <v>0.11686874710130531</v>
      </c>
      <c r="AT98" s="118">
        <f>(ULB_Data[[#This Row],[SLP- obtained SS2020]]-ULB_Data[[#This Row],[SLP SA cat 2020]])/ULB_Data[[#This Row],[SLP SA cat 2020]]</f>
        <v>0.11492907240415537</v>
      </c>
      <c r="AU98" s="118">
        <f>(ULB_Data[[#This Row],[SLP- obtained SS2021]]-ULB_Data[[#This Row],[SLP SA cat 2021]])/ULB_Data[[#This Row],[SLP SA cat 2021]]</f>
        <v>-5.6428771340610098E-2</v>
      </c>
      <c r="AV98" s="118">
        <f>(ULB_Data[[#This Row],[SLP- obtained SS2022]]-ULB_Data[[#This Row],[SLP SA cat 2022]])/ULB_Data[[#This Row],[SLP SA cat 2022]]</f>
        <v>-5.6428771340610098E-2</v>
      </c>
      <c r="AW98" s="118">
        <f>(ULB_Data[[#This Row],[SLP- obtained SS2021]]-ULB_Data[[#This Row],[SLP SA cat t.10 2021]])/ULB_Data[[#This Row],[SLP SA cat t.10 2021]]</f>
        <v>-0.16338776117921486</v>
      </c>
      <c r="AX98" s="118">
        <f>(ULB_Data[[#This Row],[SLP- obtained SS2022]]-ULB_Data[[#This Row],[SLP SA cat t.10 2022]])/ULB_Data[[#This Row],[SLP SA cat t.10 2022]]</f>
        <v>-0.16338776117921486</v>
      </c>
      <c r="AY98" s="122">
        <v>232.44</v>
      </c>
      <c r="AZ98" s="122">
        <v>298.10000000000002</v>
      </c>
      <c r="BA98" s="122">
        <v>295</v>
      </c>
      <c r="BB98" s="122">
        <v>421.09</v>
      </c>
      <c r="BC98" s="122">
        <v>522.70000000000005</v>
      </c>
      <c r="BD98" s="122">
        <v>525</v>
      </c>
      <c r="BE98" s="122">
        <v>566.66</v>
      </c>
      <c r="BF98" s="122">
        <v>651.51</v>
      </c>
      <c r="BG98" s="122">
        <v>651.51</v>
      </c>
      <c r="BH98" s="122">
        <v>1020</v>
      </c>
      <c r="BI98" s="122">
        <v>1020</v>
      </c>
      <c r="BJ98" s="118">
        <f>(ULB_Data[[#This Row],[Cert.- obtained SS2020]]-ULB_Data[[#This Row],[NA cert 2020]])/ULB_Data[[#This Row],[NA cert 2020]]</f>
        <v>0.29065565307176044</v>
      </c>
      <c r="BK98" s="118">
        <f>(ULB_Data[[#This Row],[Cert.- obtained SS2021]]-ULB_Data[[#This Row],[NA cert 2021]])/ULB_Data[[#This Row],[NA cert 2021]]</f>
        <v>2.6900369003690034</v>
      </c>
      <c r="BL98" s="118">
        <f>(ULB_Data[[#This Row],[Cert.- obtained SS2022]]-ULB_Data[[#This Row],[NA cert 2022]])/ULB_Data[[#This Row],[NA cert 2022]]</f>
        <v>2.7288135593220337</v>
      </c>
      <c r="BM98" s="118">
        <f>(ULB_Data[[#This Row],[Cert.- obtained SS2020]]-ULB_Data[[#This Row],[SA Cert 2020]])/ULB_Data[[#This Row],[SA Cert 2020]]</f>
        <v>-0.2875632287634472</v>
      </c>
      <c r="BN98" s="118">
        <f>(ULB_Data[[#This Row],[Cert.- obtained SS2021]]-ULB_Data[[#This Row],[SA cert 2021]])/ULB_Data[[#This Row],[SA cert 2021]]</f>
        <v>1.1044576238760282</v>
      </c>
      <c r="BO98" s="118">
        <f>(ULB_Data[[#This Row],[Cert.- obtained SS2022]]-ULB_Data[[#This Row],[SA cert 2022]])/ULB_Data[[#This Row],[SA cert 2022]]</f>
        <v>1.0952380952380953</v>
      </c>
      <c r="BP98" s="118">
        <f>(ULB_Data[[#This Row],[Cert.- obtained SS2020]]-ULB_Data[[#This Row],[SA cert cat 2020]])/ULB_Data[[#This Row],[SA cert cat 2020]]</f>
        <v>-0.47058200684713936</v>
      </c>
      <c r="BQ98" s="118">
        <f>(ULB_Data[[#This Row],[Cert.- obtained SS2021]]-ULB_Data[[#This Row],[SA cert cat 2021]])/ULB_Data[[#This Row],[SA cert cat 2021]]</f>
        <v>0.68838544304768923</v>
      </c>
      <c r="BR98" s="118">
        <f>(ULB_Data[[#This Row],[Cert.- obtained SS2022]]-ULB_Data[[#This Row],[SA cert cat 2022]])/ULB_Data[[#This Row],[SA cert cat 2022]]</f>
        <v>0.68838544304768923</v>
      </c>
      <c r="BS98" s="118">
        <f>(ULB_Data[[#This Row],[Cert.- obtained SS2021]]-ULB_Data[[#This Row],[SA cert cat t.10 2021]])/ULB_Data[[#This Row],[SA cert cat t.10 2021]]</f>
        <v>7.8431372549019607E-2</v>
      </c>
      <c r="BT98" s="118">
        <f>(ULB_Data[[#This Row],[Cert.- obtained SS2022]]-ULB_Data[[#This Row],[SA cert cat t.10 2022]])/ULB_Data[[#This Row],[SA cert cat t.10 2022]]</f>
        <v>7.8431372549019607E-2</v>
      </c>
      <c r="BU98" s="122">
        <v>855.72</v>
      </c>
      <c r="BV98" s="122">
        <v>860.25</v>
      </c>
      <c r="BW98" s="122">
        <v>865</v>
      </c>
      <c r="BX98" s="122">
        <v>1100</v>
      </c>
      <c r="BY98" s="122">
        <v>1147.0899999999999</v>
      </c>
      <c r="BZ98" s="122">
        <v>1150</v>
      </c>
      <c r="CA98" s="122">
        <v>1201.1099999999999</v>
      </c>
      <c r="CB98" s="122">
        <v>1344.7</v>
      </c>
      <c r="CC98" s="122">
        <v>1344.7</v>
      </c>
      <c r="CD98" s="122">
        <v>1496.04</v>
      </c>
      <c r="CE98" s="122">
        <v>1496.04</v>
      </c>
      <c r="CF98" s="118">
        <f>(ULB_Data[[#This Row],[CP- obtained SS2020]]-ULB_Data[[#This Row],[NA CV 2020]])/ULB_Data[[#This Row],[NA CV 2020]]</f>
        <v>0.4049338568690693</v>
      </c>
      <c r="CG98" s="118">
        <f>(ULB_Data[[#This Row],[CV- obtained SS2021]]-ULB_Data[[#This Row],[NA CV 2021]])/ULB_Data[[#This Row],[NA CV 2021]]</f>
        <v>0.425759953501889</v>
      </c>
      <c r="CH98" s="118">
        <f>(ULB_Data[[#This Row],[CV- obtained SS2022]]-ULB_Data[[#This Row],[NA CV 2022]])/ULB_Data[[#This Row],[NA CV 2022]]</f>
        <v>0.41793063583815027</v>
      </c>
      <c r="CI98" s="118">
        <f>(ULB_Data[[#This Row],[CP- obtained SS2020]]-ULB_Data[[#This Row],[SA CV 2020]])/ULB_Data[[#This Row],[SA CV 2020]]</f>
        <v>9.293636363636365E-2</v>
      </c>
      <c r="CJ98" s="118">
        <f>(ULB_Data[[#This Row],[CV- obtained SS2021]]-ULB_Data[[#This Row],[SA CV 2021]])/ULB_Data[[#This Row],[SA CV 2021]]</f>
        <v>6.9236066917155656E-2</v>
      </c>
      <c r="CK98" s="118">
        <f>(ULB_Data[[#This Row],[CV- obtained SS2022]]-ULB_Data[[#This Row],[SA CV 2022]])/ULB_Data[[#This Row],[SA CV 2022]]</f>
        <v>6.6530434782608686E-2</v>
      </c>
      <c r="CL98" s="118">
        <f>(ULB_Data[[#This Row],[CP- obtained SS2020]]-ULB_Data[[#This Row],[SA CV  cat 2020]])/ULB_Data[[#This Row],[SA CV  cat 2020]]</f>
        <v>9.3247079784542495E-4</v>
      </c>
      <c r="CM98" s="118">
        <f>(ULB_Data[[#This Row],[CV- obtained SS2021]]-ULB_Data[[#This Row],[SA CV cat 2021]])/ULB_Data[[#This Row],[SA CV cat 2021]]</f>
        <v>-8.7893210381497763E-2</v>
      </c>
      <c r="CN98" s="118">
        <f>(ULB_Data[[#This Row],[CV- obtained SS2022]]-ULB_Data[[#This Row],[SA CV cat 2022]])/ULB_Data[[#This Row],[SA CV cat 2022]]</f>
        <v>-8.7893210381497763E-2</v>
      </c>
      <c r="CO98" s="118">
        <f>(ULB_Data[[#This Row],[CV- obtained SS2021]]-ULB_Data[[#This Row],[SA CV cat t.10 2021]])/ULB_Data[[#This Row],[SA CV cat t.10 2021]]</f>
        <v>-0.18016229512579876</v>
      </c>
      <c r="CP98" s="118">
        <f>(ULB_Data[[#This Row],[CV- obtained SS2022]]-ULB_Data[[#This Row],[SA CV cat t.10 2022]])/ULB_Data[[#This Row],[SA CV cat t.10 2022]]</f>
        <v>-0.18016229512579876</v>
      </c>
      <c r="CQ98" s="60">
        <v>137</v>
      </c>
      <c r="CR98" s="60">
        <v>33</v>
      </c>
      <c r="CS98" s="28">
        <v>38</v>
      </c>
      <c r="CT98" s="28">
        <v>11</v>
      </c>
      <c r="CU98" s="28">
        <v>38</v>
      </c>
      <c r="CV98" s="28">
        <v>11</v>
      </c>
      <c r="CW98" s="28" t="s">
        <v>414</v>
      </c>
      <c r="CX98" s="28" t="s">
        <v>401</v>
      </c>
      <c r="CY98" s="28" t="s">
        <v>401</v>
      </c>
      <c r="CZ98" s="28" t="s">
        <v>405</v>
      </c>
      <c r="DA98" s="28" t="s">
        <v>408</v>
      </c>
      <c r="DB98" s="28" t="s">
        <v>408</v>
      </c>
      <c r="DC98" s="22">
        <v>1057.1199999999999</v>
      </c>
      <c r="DD98" s="22">
        <v>1500</v>
      </c>
      <c r="DE98" s="66">
        <v>70.47</v>
      </c>
      <c r="DF98" s="22">
        <v>300</v>
      </c>
      <c r="DG98" s="22">
        <v>1500</v>
      </c>
      <c r="DH98" s="66">
        <v>20</v>
      </c>
      <c r="DI98" s="22">
        <v>401</v>
      </c>
      <c r="DJ98" s="22">
        <v>1500</v>
      </c>
      <c r="DK98" s="66">
        <v>26.73</v>
      </c>
      <c r="DL98" s="22">
        <v>1202.23</v>
      </c>
      <c r="DM98" s="22">
        <v>1500</v>
      </c>
      <c r="DN98" s="66">
        <v>80.150000000000006</v>
      </c>
      <c r="DO98" s="22">
        <v>2960.35</v>
      </c>
      <c r="DP98" s="22">
        <v>6000</v>
      </c>
      <c r="DQ98" s="66">
        <v>49.34</v>
      </c>
      <c r="DR98" s="67">
        <v>1685.69</v>
      </c>
      <c r="DS98" s="67">
        <v>2400</v>
      </c>
      <c r="DT98" s="159">
        <f>ULB_Data[[#This Row],[SLP- obtained SS2021]]/ULB_Data[[#This Row],[SLP-max. marks SS2021]]</f>
        <v>0.70237083333333339</v>
      </c>
      <c r="DU98" s="159">
        <f>ULB_Data[[#This Row],[SLP- obtained SS2021]]/ULB_Data[[#This Row],[Total score (obtained) SS2021]]</f>
        <v>0.42014211689875108</v>
      </c>
      <c r="DV98" s="67">
        <v>1685.69</v>
      </c>
      <c r="DW98" s="66">
        <v>2400</v>
      </c>
      <c r="DX98" s="159">
        <f>ULB_Data[[#This Row],[SLP- obtained SS2022]]/ULB_Data[[#This Row],[SLP-max. marks SS2022]]</f>
        <v>0.70237083333333339</v>
      </c>
      <c r="DY98" s="159">
        <f>ULB_Data[[#This Row],[SLP- obtained SS2022]]/ULB_Data[[#This Row],[Total score (obtained) SS2022]]</f>
        <v>0.42014211689875108</v>
      </c>
      <c r="DZ98" s="67">
        <v>1226.51</v>
      </c>
      <c r="EA98" s="67">
        <v>1800</v>
      </c>
      <c r="EB98" s="159">
        <f>ULB_Data[[#This Row],[CV- obtained SS2021]]/ULB_Data[[#This Row],[CV-max. marks SS2021]]</f>
        <v>0.68139444444444441</v>
      </c>
      <c r="EC98" s="159">
        <f>ULB_Data[[#This Row],[CV- obtained SS2021]]/ULB_Data[[#This Row],[Total score (obtained) SS2021]]</f>
        <v>0.30569589176983142</v>
      </c>
      <c r="ED98" s="67">
        <v>1226.51</v>
      </c>
      <c r="EE98" s="66">
        <v>1800</v>
      </c>
      <c r="EF98" s="159">
        <f>ULB_Data[[#This Row],[CV- obtained SS2022]]/ULB_Data[[#This Row],[CV-max. marks SS2022]]</f>
        <v>0.68139444444444441</v>
      </c>
      <c r="EG98" s="159">
        <f>ULB_Data[[#This Row],[CV- obtained SS2022]]/ULB_Data[[#This Row],[Total score (obtained) SS2022]]</f>
        <v>0.30569589176983142</v>
      </c>
      <c r="EH98" s="67">
        <v>1100</v>
      </c>
      <c r="EI98" s="67">
        <v>1800</v>
      </c>
      <c r="EJ98" s="159">
        <f>ULB_Data[[#This Row],[Cert.- obtained SS2021]]/ULB_Data[[#This Row],[Cert.-max. marks SS2021]]</f>
        <v>0.61111111111111116</v>
      </c>
      <c r="EK98" s="159">
        <f>ULB_Data[[#This Row],[Cert.- obtained SS2021]]/ULB_Data[[#This Row],[Total score (obtained) SS2021]]</f>
        <v>0.27416448373581509</v>
      </c>
      <c r="EL98" s="67">
        <v>1100</v>
      </c>
      <c r="EM98" s="66">
        <v>1800</v>
      </c>
      <c r="EN98" s="159">
        <f>ULB_Data[[#This Row],[Cert.- obtained SS2022]]/ULB_Data[[#This Row],[Cert.-max. marks SS2022]]</f>
        <v>0.61111111111111116</v>
      </c>
      <c r="EO98" s="159">
        <f>ULB_Data[[#This Row],[Cert.- obtained SS2022]]/ULB_Data[[#This Row],[Total score (obtained) SS2022]]</f>
        <v>0.27416448373581509</v>
      </c>
      <c r="EP98" s="68">
        <v>4012.19</v>
      </c>
      <c r="EQ98" s="26">
        <v>6000</v>
      </c>
      <c r="ER98" s="66">
        <v>66.87</v>
      </c>
      <c r="ES98" s="68">
        <v>4012.19</v>
      </c>
      <c r="ET98" s="66">
        <v>6000</v>
      </c>
      <c r="EU98" s="128">
        <f>(ULB_Data[[#This Row],[Total score (obtained) SS2022]]/ULB_Data[[#This Row],[Total score (max) SS2022]])*100</f>
        <v>66.869833333333332</v>
      </c>
      <c r="EV98" s="26">
        <v>1357.12</v>
      </c>
      <c r="EW98" s="26">
        <v>3000</v>
      </c>
      <c r="EX98" s="66">
        <v>45.24</v>
      </c>
      <c r="EY98" s="26">
        <v>2785.69</v>
      </c>
      <c r="EZ98" s="26">
        <v>4200</v>
      </c>
      <c r="FA98" s="100">
        <v>66.33</v>
      </c>
      <c r="FB98" s="26">
        <v>2785.69</v>
      </c>
      <c r="FC98" s="138">
        <v>4200</v>
      </c>
      <c r="FD98" s="140">
        <f>(ULB_Data[[#This Row],[SLP + Cert. (obtained) SS2022]]/ULB_Data[[#This Row],[SLP + Cert. (max.) SS2022]])*100</f>
        <v>66.325952380952373</v>
      </c>
    </row>
    <row r="99" spans="1:160" ht="15.75" thickBot="1">
      <c r="A99" s="104">
        <v>98</v>
      </c>
      <c r="B99" s="65" t="s">
        <v>153</v>
      </c>
      <c r="C99" s="65" t="s">
        <v>37</v>
      </c>
      <c r="D99" s="65" t="s">
        <v>304</v>
      </c>
      <c r="E99" s="26">
        <v>36172</v>
      </c>
      <c r="F99" s="28" t="s">
        <v>412</v>
      </c>
      <c r="G99" s="28">
        <v>2214</v>
      </c>
      <c r="H99" s="28">
        <v>2072</v>
      </c>
      <c r="I99" s="28">
        <v>2072</v>
      </c>
      <c r="J99" s="28">
        <v>3325</v>
      </c>
      <c r="K99" s="28">
        <v>3178</v>
      </c>
      <c r="L99" s="28">
        <v>3178</v>
      </c>
      <c r="M99" s="28">
        <v>3400</v>
      </c>
      <c r="N99" s="28">
        <v>3298.6</v>
      </c>
      <c r="O99" s="28">
        <v>3298.6</v>
      </c>
      <c r="P99" s="28">
        <v>4601.3999999999996</v>
      </c>
      <c r="Q99" s="28">
        <v>4601.3999999999996</v>
      </c>
      <c r="R99" s="118">
        <f>(ULB_Data[[#This Row],[Total score (obtained) SS2020]]-ULB_Data[[#This Row],[NA 2020]])/ULB_Data[[#This Row],[NA 2020]]</f>
        <v>7.0596205962060116E-3</v>
      </c>
      <c r="S99" s="118">
        <f>(ULB_Data[[#This Row],[Total score (obtained) SS2021]]-ULB_Data[[#This Row],[NA 2021]])/ULB_Data[[#This Row],[NA 2021]]</f>
        <v>0.12173745173745164</v>
      </c>
      <c r="T99" s="118">
        <f>(ULB_Data[[#This Row],[Total score (obtained) SS2022]]-ULB_Data[[#This Row],[NA 2022]])/ULB_Data[[#This Row],[NA 2022]]</f>
        <v>0.12173745173745164</v>
      </c>
      <c r="U99" s="118">
        <f>(ULB_Data[[#This Row],[Total score (obtained) SS2020]]-ULB_Data[[#This Row],[SA 2020]])/ULB_Data[[#This Row],[SA 2020]]</f>
        <v>-0.32943458646616536</v>
      </c>
      <c r="V99" s="118">
        <f>(ULB_Data[[#This Row],[Total score (obtained) SS2021]]-ULB_Data[[#This Row],[SA 2021]])/ULB_Data[[#This Row],[SA 2021]]</f>
        <v>-0.26864694776589054</v>
      </c>
      <c r="W99" s="118">
        <f>(ULB_Data[[#This Row],[Total score (obtained) SS2022]]-ULB_Data[[#This Row],[SA 2022]])/ULB_Data[[#This Row],[SA 2022]]</f>
        <v>-0.26864694776589054</v>
      </c>
      <c r="X99" s="118">
        <f>(ULB_Data[[#This Row],[Total score (obtained) SS2020]]-ULB_Data[[#This Row],[SA Cat 2020]])/ULB_Data[[#This Row],[SA Cat 2020]]</f>
        <v>-0.34422647058823524</v>
      </c>
      <c r="Y99" s="118">
        <f>(ULB_Data[[#This Row],[Total score (obtained) SS2021]]-ULB_Data[[#This Row],[SA Cat 2021]])/ULB_Data[[#This Row],[SA Cat 2021]]</f>
        <v>-0.29538592129994545</v>
      </c>
      <c r="Z99" s="118">
        <f>(ULB_Data[[#This Row],[Total score (obtained) SS2022]]-ULB_Data[[#This Row],[SA Cat 2022]])/ULB_Data[[#This Row],[SA Cat 2022]]</f>
        <v>-0.29538592129994545</v>
      </c>
      <c r="AA99" s="118">
        <f>(ULB_Data[[#This Row],[Total score (obtained) SS2021]]-ULB_Data[[#This Row],[SA Cat t.10 2021]])/ULB_Data[[#This Row],[SA Cat t.10 2021]]</f>
        <v>-0.49488416568870347</v>
      </c>
      <c r="AB99" s="118">
        <f>(ULB_Data[[#This Row],[Total score (obtained) SS2022]]-ULB_Data[[#This Row],[SA Cat t.10 2022]])/ULB_Data[[#This Row],[SA Cat t.10 2022]]</f>
        <v>-0.49488416568870347</v>
      </c>
      <c r="AC99" s="122">
        <v>306.24</v>
      </c>
      <c r="AD99" s="122">
        <v>913.6</v>
      </c>
      <c r="AE99" s="122">
        <v>915</v>
      </c>
      <c r="AF99" s="122">
        <v>706.64</v>
      </c>
      <c r="AG99" s="122">
        <v>1509.3</v>
      </c>
      <c r="AH99" s="122">
        <v>1509.3</v>
      </c>
      <c r="AI99" s="122">
        <v>737.03</v>
      </c>
      <c r="AJ99" s="122">
        <v>1543.8</v>
      </c>
      <c r="AK99" s="122">
        <v>1543.8</v>
      </c>
      <c r="AL99" s="122">
        <v>2033.9</v>
      </c>
      <c r="AM99" s="122">
        <v>2033.9</v>
      </c>
      <c r="AN99" s="118">
        <f>(ULB_Data[[#This Row],[SLP- obtained SS2020]]-ULB_Data[[#This Row],[SLP NA 2020]])/ULB_Data[[#This Row],[SLP NA 2020]]</f>
        <v>0.31458986415882956</v>
      </c>
      <c r="AO99" s="118">
        <f>(ULB_Data[[#This Row],[SLP- obtained SS2021]]-ULB_Data[[#This Row],[SLP NA 2021]])/ULB_Data[[#This Row],[SLP NA 2021]]</f>
        <v>0.21991024518388788</v>
      </c>
      <c r="AP99" s="118">
        <f>(ULB_Data[[#This Row],[SLP- obtained SS2022]]-ULB_Data[[#This Row],[SLP NA 2022]])/ULB_Data[[#This Row],[SLP NA 2022]]</f>
        <v>0.21804371584699453</v>
      </c>
      <c r="AQ99" s="118">
        <f>(ULB_Data[[#This Row],[SLP- obtained SS2020]]-ULB_Data[[#This Row],[SLP SA 2020]])/ULB_Data[[#This Row],[SLP SA 2020]]</f>
        <v>-0.43028982225744367</v>
      </c>
      <c r="AR99" s="118">
        <f>(ULB_Data[[#This Row],[SLP- obtained SS2021]]-ULB_Data[[#This Row],[SLP SA 2021]])/ULB_Data[[#This Row],[SLP SA 2021]]</f>
        <v>-0.26157158947856618</v>
      </c>
      <c r="AS99" s="118">
        <f>(ULB_Data[[#This Row],[SLP- obtained SS2022]]-ULB_Data[[#This Row],[SLP SA 2022]])/ULB_Data[[#This Row],[SLP SA 2022]]</f>
        <v>-0.26157158947856618</v>
      </c>
      <c r="AT99" s="118">
        <f>(ULB_Data[[#This Row],[SLP- obtained SS2020]]-ULB_Data[[#This Row],[SLP SA cat 2020]])/ULB_Data[[#This Row],[SLP SA cat 2020]]</f>
        <v>-0.45378071448923379</v>
      </c>
      <c r="AU99" s="118">
        <f>(ULB_Data[[#This Row],[SLP- obtained SS2021]]-ULB_Data[[#This Row],[SLP SA cat 2021]])/ULB_Data[[#This Row],[SLP SA cat 2021]]</f>
        <v>-0.27807358466122556</v>
      </c>
      <c r="AV99" s="118">
        <f>(ULB_Data[[#This Row],[SLP- obtained SS2022]]-ULB_Data[[#This Row],[SLP SA cat 2022]])/ULB_Data[[#This Row],[SLP SA cat 2022]]</f>
        <v>-0.27807358466122556</v>
      </c>
      <c r="AW99" s="118">
        <f>(ULB_Data[[#This Row],[SLP- obtained SS2021]]-ULB_Data[[#This Row],[SLP SA cat t.10 2021]])/ULB_Data[[#This Row],[SLP SA cat t.10 2021]]</f>
        <v>-0.45203303997246674</v>
      </c>
      <c r="AX99" s="118">
        <f>(ULB_Data[[#This Row],[SLP- obtained SS2022]]-ULB_Data[[#This Row],[SLP SA cat t.10 2022]])/ULB_Data[[#This Row],[SLP SA cat t.10 2022]]</f>
        <v>-0.45203303997246674</v>
      </c>
      <c r="AY99" s="122">
        <v>232.44</v>
      </c>
      <c r="AZ99" s="122">
        <v>298.10000000000002</v>
      </c>
      <c r="BA99" s="122">
        <v>295</v>
      </c>
      <c r="BB99" s="122">
        <v>421.09</v>
      </c>
      <c r="BC99" s="122">
        <v>522.70000000000005</v>
      </c>
      <c r="BD99" s="122">
        <v>525</v>
      </c>
      <c r="BE99" s="122">
        <v>433.64</v>
      </c>
      <c r="BF99" s="122">
        <v>570</v>
      </c>
      <c r="BG99" s="122">
        <v>570</v>
      </c>
      <c r="BH99" s="122">
        <v>1100</v>
      </c>
      <c r="BI99" s="122">
        <v>1100</v>
      </c>
      <c r="BJ99" s="118">
        <f>(ULB_Data[[#This Row],[Cert.- obtained SS2020]]-ULB_Data[[#This Row],[NA cert 2020]])/ULB_Data[[#This Row],[NA cert 2020]]</f>
        <v>0.29065565307176044</v>
      </c>
      <c r="BK99" s="118">
        <f>(ULB_Data[[#This Row],[Cert.- obtained SS2021]]-ULB_Data[[#This Row],[NA cert 2021]])/ULB_Data[[#This Row],[NA cert 2021]]</f>
        <v>6.3737001006372931E-3</v>
      </c>
      <c r="BL99" s="118">
        <f>(ULB_Data[[#This Row],[Cert.- obtained SS2022]]-ULB_Data[[#This Row],[NA cert 2022]])/ULB_Data[[#This Row],[NA cert 2022]]</f>
        <v>1.6949152542372881E-2</v>
      </c>
      <c r="BM99" s="118">
        <f>(ULB_Data[[#This Row],[Cert.- obtained SS2020]]-ULB_Data[[#This Row],[SA Cert 2020]])/ULB_Data[[#This Row],[SA Cert 2020]]</f>
        <v>-0.2875632287634472</v>
      </c>
      <c r="BN99" s="118">
        <f>(ULB_Data[[#This Row],[Cert.- obtained SS2021]]-ULB_Data[[#This Row],[SA cert 2021]])/ULB_Data[[#This Row],[SA cert 2021]]</f>
        <v>-0.42605701167017412</v>
      </c>
      <c r="BO99" s="118">
        <f>(ULB_Data[[#This Row],[Cert.- obtained SS2022]]-ULB_Data[[#This Row],[SA cert 2022]])/ULB_Data[[#This Row],[SA cert 2022]]</f>
        <v>-0.42857142857142855</v>
      </c>
      <c r="BP99" s="118">
        <f>(ULB_Data[[#This Row],[Cert.- obtained SS2020]]-ULB_Data[[#This Row],[SA cert cat 2020]])/ULB_Data[[#This Row],[SA cert cat 2020]]</f>
        <v>-0.30818190203855733</v>
      </c>
      <c r="BQ99" s="118">
        <f>(ULB_Data[[#This Row],[Cert.- obtained SS2021]]-ULB_Data[[#This Row],[SA cert cat 2021]])/ULB_Data[[#This Row],[SA cert cat 2021]]</f>
        <v>-0.47368421052631576</v>
      </c>
      <c r="BR99" s="118">
        <f>(ULB_Data[[#This Row],[Cert.- obtained SS2022]]-ULB_Data[[#This Row],[SA cert cat 2022]])/ULB_Data[[#This Row],[SA cert cat 2022]]</f>
        <v>-0.47368421052631576</v>
      </c>
      <c r="BS99" s="118">
        <f>(ULB_Data[[#This Row],[Cert.- obtained SS2021]]-ULB_Data[[#This Row],[SA cert cat t.10 2021]])/ULB_Data[[#This Row],[SA cert cat t.10 2021]]</f>
        <v>-0.72727272727272729</v>
      </c>
      <c r="BT99" s="118">
        <f>(ULB_Data[[#This Row],[Cert.- obtained SS2022]]-ULB_Data[[#This Row],[SA cert cat t.10 2022]])/ULB_Data[[#This Row],[SA cert cat t.10 2022]]</f>
        <v>-0.72727272727272729</v>
      </c>
      <c r="BU99" s="122">
        <v>855.72</v>
      </c>
      <c r="BV99" s="122">
        <v>860.25</v>
      </c>
      <c r="BW99" s="122">
        <v>865</v>
      </c>
      <c r="BX99" s="122">
        <v>1100</v>
      </c>
      <c r="BY99" s="122">
        <v>1147.0899999999999</v>
      </c>
      <c r="BZ99" s="122">
        <v>1150</v>
      </c>
      <c r="CA99" s="122">
        <v>1114.93</v>
      </c>
      <c r="CB99" s="122">
        <v>1184.79</v>
      </c>
      <c r="CC99" s="122">
        <v>1184.79</v>
      </c>
      <c r="CD99" s="122">
        <v>1531.86</v>
      </c>
      <c r="CE99" s="122">
        <v>1531.86</v>
      </c>
      <c r="CF99" s="118">
        <f>(ULB_Data[[#This Row],[CP- obtained SS2020]]-ULB_Data[[#This Row],[NA CV 2020]])/ULB_Data[[#This Row],[NA CV 2020]]</f>
        <v>7.3189828448557925E-2</v>
      </c>
      <c r="CG99" s="118">
        <f>(ULB_Data[[#This Row],[CV- obtained SS2021]]-ULB_Data[[#This Row],[NA CV 2021]])/ULB_Data[[#This Row],[NA CV 2021]]</f>
        <v>5.7518163324614957E-2</v>
      </c>
      <c r="CH99" s="118">
        <f>(ULB_Data[[#This Row],[CV- obtained SS2022]]-ULB_Data[[#This Row],[NA CV 2022]])/ULB_Data[[#This Row],[NA CV 2022]]</f>
        <v>5.1710982658959556E-2</v>
      </c>
      <c r="CI99" s="118">
        <f>(ULB_Data[[#This Row],[CP- obtained SS2020]]-ULB_Data[[#This Row],[SA CV 2020]])/ULB_Data[[#This Row],[SA CV 2020]]</f>
        <v>-0.16513636363636361</v>
      </c>
      <c r="CJ99" s="118">
        <f>(ULB_Data[[#This Row],[CV- obtained SS2021]]-ULB_Data[[#This Row],[SA CV 2021]])/ULB_Data[[#This Row],[SA CV 2021]]</f>
        <v>-0.20692360669171547</v>
      </c>
      <c r="CK99" s="118">
        <f>(ULB_Data[[#This Row],[CV- obtained SS2022]]-ULB_Data[[#This Row],[SA CV 2022]])/ULB_Data[[#This Row],[SA CV 2022]]</f>
        <v>-0.20893043478260867</v>
      </c>
      <c r="CL99" s="118">
        <f>(ULB_Data[[#This Row],[CP- obtained SS2020]]-ULB_Data[[#This Row],[SA CV  cat 2020]])/ULB_Data[[#This Row],[SA CV  cat 2020]]</f>
        <v>-0.17631600190146468</v>
      </c>
      <c r="CM99" s="118">
        <f>(ULB_Data[[#This Row],[CV- obtained SS2021]]-ULB_Data[[#This Row],[SA CV cat 2021]])/ULB_Data[[#This Row],[SA CV cat 2021]]</f>
        <v>-0.23215928561179613</v>
      </c>
      <c r="CN99" s="118">
        <f>(ULB_Data[[#This Row],[CV- obtained SS2022]]-ULB_Data[[#This Row],[SA CV cat 2022]])/ULB_Data[[#This Row],[SA CV cat 2022]]</f>
        <v>-0.23215928561179613</v>
      </c>
      <c r="CO99" s="118">
        <f>(ULB_Data[[#This Row],[CV- obtained SS2021]]-ULB_Data[[#This Row],[SA CV cat t.10 2021]])/ULB_Data[[#This Row],[SA CV cat t.10 2021]]</f>
        <v>-0.40612719177992762</v>
      </c>
      <c r="CP99" s="118">
        <f>(ULB_Data[[#This Row],[CV- obtained SS2022]]-ULB_Data[[#This Row],[SA CV cat t.10 2022]])/ULB_Data[[#This Row],[SA CV cat t.10 2022]]</f>
        <v>-0.40612719177992762</v>
      </c>
      <c r="CQ99" s="60">
        <v>221</v>
      </c>
      <c r="CR99" s="60">
        <v>102</v>
      </c>
      <c r="CS99" s="28">
        <v>202</v>
      </c>
      <c r="CT99" s="28">
        <v>99</v>
      </c>
      <c r="CU99" s="28">
        <v>202</v>
      </c>
      <c r="CV99" s="28">
        <v>99</v>
      </c>
      <c r="CW99" s="28" t="s">
        <v>414</v>
      </c>
      <c r="CX99" s="28" t="s">
        <v>414</v>
      </c>
      <c r="CY99" s="28" t="s">
        <v>414</v>
      </c>
      <c r="CZ99" s="28" t="s">
        <v>405</v>
      </c>
      <c r="DA99" s="28" t="s">
        <v>405</v>
      </c>
      <c r="DB99" s="28" t="s">
        <v>405</v>
      </c>
      <c r="DC99" s="22">
        <v>402.58</v>
      </c>
      <c r="DD99" s="22">
        <v>1500</v>
      </c>
      <c r="DE99" s="66">
        <v>26.84</v>
      </c>
      <c r="DF99" s="22">
        <v>300</v>
      </c>
      <c r="DG99" s="22">
        <v>1500</v>
      </c>
      <c r="DH99" s="66">
        <v>20</v>
      </c>
      <c r="DI99" s="22">
        <v>608.70000000000005</v>
      </c>
      <c r="DJ99" s="22">
        <v>1500</v>
      </c>
      <c r="DK99" s="66">
        <v>40.58</v>
      </c>
      <c r="DL99" s="22">
        <v>918.35</v>
      </c>
      <c r="DM99" s="22">
        <v>1500</v>
      </c>
      <c r="DN99" s="66">
        <v>61.22</v>
      </c>
      <c r="DO99" s="22">
        <v>2229.63</v>
      </c>
      <c r="DP99" s="22">
        <v>6000</v>
      </c>
      <c r="DQ99" s="66">
        <v>37.159999999999997</v>
      </c>
      <c r="DR99" s="23">
        <v>1114.51</v>
      </c>
      <c r="DS99" s="67">
        <v>2400</v>
      </c>
      <c r="DT99" s="159">
        <f>ULB_Data[[#This Row],[SLP- obtained SS2021]]/ULB_Data[[#This Row],[SLP-max. marks SS2021]]</f>
        <v>0.46437916666666668</v>
      </c>
      <c r="DU99" s="159">
        <f>ULB_Data[[#This Row],[SLP- obtained SS2021]]/ULB_Data[[#This Row],[Total score (obtained) SS2021]]</f>
        <v>0.47951588476233098</v>
      </c>
      <c r="DV99" s="23">
        <v>1114.51</v>
      </c>
      <c r="DW99" s="66">
        <v>2400</v>
      </c>
      <c r="DX99" s="159">
        <f>ULB_Data[[#This Row],[SLP- obtained SS2022]]/ULB_Data[[#This Row],[SLP-max. marks SS2022]]</f>
        <v>0.46437916666666668</v>
      </c>
      <c r="DY99" s="159">
        <f>ULB_Data[[#This Row],[SLP- obtained SS2022]]/ULB_Data[[#This Row],[Total score (obtained) SS2022]]</f>
        <v>0.47951588476233098</v>
      </c>
      <c r="DZ99" s="22">
        <v>909.73</v>
      </c>
      <c r="EA99" s="67">
        <v>1800</v>
      </c>
      <c r="EB99" s="159">
        <f>ULB_Data[[#This Row],[CV- obtained SS2021]]/ULB_Data[[#This Row],[CV-max. marks SS2021]]</f>
        <v>0.50540555555555555</v>
      </c>
      <c r="EC99" s="159">
        <f>ULB_Data[[#This Row],[CV- obtained SS2021]]/ULB_Data[[#This Row],[Total score (obtained) SS2021]]</f>
        <v>0.39140966509482672</v>
      </c>
      <c r="ED99" s="22">
        <v>909.73</v>
      </c>
      <c r="EE99" s="66">
        <v>1800</v>
      </c>
      <c r="EF99" s="159">
        <f>ULB_Data[[#This Row],[CV- obtained SS2022]]/ULB_Data[[#This Row],[CV-max. marks SS2022]]</f>
        <v>0.50540555555555555</v>
      </c>
      <c r="EG99" s="159">
        <f>ULB_Data[[#This Row],[CV- obtained SS2022]]/ULB_Data[[#This Row],[Total score (obtained) SS2022]]</f>
        <v>0.39140966509482672</v>
      </c>
      <c r="EH99" s="22">
        <v>300</v>
      </c>
      <c r="EI99" s="67">
        <v>1800</v>
      </c>
      <c r="EJ99" s="159">
        <f>ULB_Data[[#This Row],[Cert.- obtained SS2021]]/ULB_Data[[#This Row],[Cert.-max. marks SS2021]]</f>
        <v>0.16666666666666666</v>
      </c>
      <c r="EK99" s="159">
        <f>ULB_Data[[#This Row],[Cert.- obtained SS2021]]/ULB_Data[[#This Row],[Total score (obtained) SS2021]]</f>
        <v>0.12907445014284241</v>
      </c>
      <c r="EL99" s="22">
        <v>300</v>
      </c>
      <c r="EM99" s="66">
        <v>1800</v>
      </c>
      <c r="EN99" s="159">
        <f>ULB_Data[[#This Row],[Cert.- obtained SS2022]]/ULB_Data[[#This Row],[Cert.-max. marks SS2022]]</f>
        <v>0.16666666666666666</v>
      </c>
      <c r="EO99" s="159">
        <f>ULB_Data[[#This Row],[Cert.- obtained SS2022]]/ULB_Data[[#This Row],[Total score (obtained) SS2022]]</f>
        <v>0.12907445014284241</v>
      </c>
      <c r="EP99" s="22">
        <v>2324.2399999999998</v>
      </c>
      <c r="EQ99" s="26">
        <v>6000</v>
      </c>
      <c r="ER99" s="66">
        <v>38.74</v>
      </c>
      <c r="ES99" s="22">
        <v>2324.2399999999998</v>
      </c>
      <c r="ET99" s="66">
        <v>6000</v>
      </c>
      <c r="EU99" s="128">
        <f>(ULB_Data[[#This Row],[Total score (obtained) SS2022]]/ULB_Data[[#This Row],[Total score (max) SS2022]])*100</f>
        <v>38.737333333333332</v>
      </c>
      <c r="EV99" s="26">
        <v>702.58</v>
      </c>
      <c r="EW99" s="26">
        <v>3000</v>
      </c>
      <c r="EX99" s="66">
        <v>23.42</v>
      </c>
      <c r="EY99" s="26">
        <v>1414.51</v>
      </c>
      <c r="EZ99" s="26">
        <v>4200</v>
      </c>
      <c r="FA99" s="100">
        <v>33.68</v>
      </c>
      <c r="FB99" s="26">
        <v>1414.51</v>
      </c>
      <c r="FC99" s="138">
        <v>4200</v>
      </c>
      <c r="FD99" s="140">
        <f>(ULB_Data[[#This Row],[SLP + Cert. (obtained) SS2022]]/ULB_Data[[#This Row],[SLP + Cert. (max.) SS2022]])*100</f>
        <v>33.67880952380952</v>
      </c>
    </row>
    <row r="100" spans="1:160" ht="15.75" thickBot="1">
      <c r="A100" s="104">
        <v>99</v>
      </c>
      <c r="B100" s="65" t="s">
        <v>292</v>
      </c>
      <c r="C100" s="65" t="s">
        <v>37</v>
      </c>
      <c r="D100" s="65" t="s">
        <v>304</v>
      </c>
      <c r="E100" s="74">
        <v>14953</v>
      </c>
      <c r="F100" s="28" t="s">
        <v>411</v>
      </c>
      <c r="G100" s="28">
        <v>2214</v>
      </c>
      <c r="H100" s="28">
        <v>2072</v>
      </c>
      <c r="I100" s="28">
        <v>2072</v>
      </c>
      <c r="J100" s="28">
        <v>3325</v>
      </c>
      <c r="K100" s="28">
        <v>3178</v>
      </c>
      <c r="L100" s="28">
        <v>3178</v>
      </c>
      <c r="M100" s="28">
        <v>3070.1</v>
      </c>
      <c r="N100" s="28">
        <v>2928.3</v>
      </c>
      <c r="O100" s="28">
        <v>2928.3</v>
      </c>
      <c r="P100" s="28">
        <v>4349.2</v>
      </c>
      <c r="Q100" s="28">
        <v>4349.2</v>
      </c>
      <c r="R100" s="118">
        <f>(ULB_Data[[#This Row],[Total score (obtained) SS2020]]-ULB_Data[[#This Row],[NA 2020]])/ULB_Data[[#This Row],[NA 2020]]</f>
        <v>-0.23200090334236681</v>
      </c>
      <c r="S100" s="118">
        <f>(ULB_Data[[#This Row],[Total score (obtained) SS2021]]-ULB_Data[[#This Row],[NA 2021]])/ULB_Data[[#This Row],[NA 2021]]</f>
        <v>-0.27243243243243243</v>
      </c>
      <c r="T100" s="118">
        <f>(ULB_Data[[#This Row],[Total score (obtained) SS2022]]-ULB_Data[[#This Row],[NA 2022]])/ULB_Data[[#This Row],[NA 2022]]</f>
        <v>-0.27243243243243243</v>
      </c>
      <c r="U100" s="118">
        <f>(ULB_Data[[#This Row],[Total score (obtained) SS2020]]-ULB_Data[[#This Row],[SA 2020]])/ULB_Data[[#This Row],[SA 2020]]</f>
        <v>-0.4886165413533835</v>
      </c>
      <c r="V100" s="118">
        <f>(ULB_Data[[#This Row],[Total score (obtained) SS2021]]-ULB_Data[[#This Row],[SA 2021]])/ULB_Data[[#This Row],[SA 2021]]</f>
        <v>-0.52563876651982377</v>
      </c>
      <c r="W100" s="118">
        <f>(ULB_Data[[#This Row],[Total score (obtained) SS2022]]-ULB_Data[[#This Row],[SA 2022]])/ULB_Data[[#This Row],[SA 2022]]</f>
        <v>-0.52563876651982377</v>
      </c>
      <c r="X100" s="118">
        <f>(ULB_Data[[#This Row],[Total score (obtained) SS2020]]-ULB_Data[[#This Row],[SA Cat 2020]])/ULB_Data[[#This Row],[SA Cat 2020]]</f>
        <v>-0.44615810559916619</v>
      </c>
      <c r="Y100" s="118">
        <f>(ULB_Data[[#This Row],[Total score (obtained) SS2021]]-ULB_Data[[#This Row],[SA Cat 2021]])/ULB_Data[[#This Row],[SA Cat 2021]]</f>
        <v>-0.48518935901376231</v>
      </c>
      <c r="Z100" s="118">
        <f>(ULB_Data[[#This Row],[Total score (obtained) SS2022]]-ULB_Data[[#This Row],[SA Cat 2022]])/ULB_Data[[#This Row],[SA Cat 2022]]</f>
        <v>-0.48518935901376231</v>
      </c>
      <c r="AA100" s="118">
        <f>(ULB_Data[[#This Row],[Total score (obtained) SS2021]]-ULB_Data[[#This Row],[SA Cat t.10 2021]])/ULB_Data[[#This Row],[SA Cat t.10 2021]]</f>
        <v>-0.65337993194150645</v>
      </c>
      <c r="AB100" s="118">
        <f>(ULB_Data[[#This Row],[Total score (obtained) SS2022]]-ULB_Data[[#This Row],[SA Cat t.10 2022]])/ULB_Data[[#This Row],[SA Cat t.10 2022]]</f>
        <v>-0.65337993194150645</v>
      </c>
      <c r="AC100" s="122">
        <v>306.24</v>
      </c>
      <c r="AD100" s="122">
        <v>913.6</v>
      </c>
      <c r="AE100" s="122">
        <v>915</v>
      </c>
      <c r="AF100" s="122">
        <v>706.64</v>
      </c>
      <c r="AG100" s="122">
        <v>1509.3</v>
      </c>
      <c r="AH100" s="122">
        <v>1509.3</v>
      </c>
      <c r="AI100" s="122">
        <v>593.21</v>
      </c>
      <c r="AJ100" s="122">
        <v>1412.08</v>
      </c>
      <c r="AK100" s="122">
        <v>1412.08</v>
      </c>
      <c r="AL100" s="122">
        <v>1984.11</v>
      </c>
      <c r="AM100" s="122">
        <v>1984.11</v>
      </c>
      <c r="AN100" s="118">
        <f>(ULB_Data[[#This Row],[SLP- obtained SS2020]]-ULB_Data[[#This Row],[SLP NA 2020]])/ULB_Data[[#This Row],[SLP NA 2020]]</f>
        <v>-6.037748171368864E-2</v>
      </c>
      <c r="AO100" s="118">
        <f>(ULB_Data[[#This Row],[SLP- obtained SS2021]]-ULB_Data[[#This Row],[SLP NA 2021]])/ULB_Data[[#This Row],[SLP NA 2021]]</f>
        <v>-0.16584938704028018</v>
      </c>
      <c r="AP100" s="118">
        <f>(ULB_Data[[#This Row],[SLP- obtained SS2022]]-ULB_Data[[#This Row],[SLP NA 2022]])/ULB_Data[[#This Row],[SLP NA 2022]]</f>
        <v>-0.16712568306010925</v>
      </c>
      <c r="AQ100" s="118">
        <f>(ULB_Data[[#This Row],[SLP- obtained SS2020]]-ULB_Data[[#This Row],[SLP SA 2020]])/ULB_Data[[#This Row],[SLP SA 2020]]</f>
        <v>-0.59279123740518513</v>
      </c>
      <c r="AR100" s="118">
        <f>(ULB_Data[[#This Row],[SLP- obtained SS2021]]-ULB_Data[[#This Row],[SLP SA 2021]])/ULB_Data[[#This Row],[SLP SA 2021]]</f>
        <v>-0.49507718810044388</v>
      </c>
      <c r="AS100" s="118">
        <f>(ULB_Data[[#This Row],[SLP- obtained SS2022]]-ULB_Data[[#This Row],[SLP SA 2022]])/ULB_Data[[#This Row],[SLP SA 2022]]</f>
        <v>-0.49507718810044388</v>
      </c>
      <c r="AT100" s="118">
        <f>(ULB_Data[[#This Row],[SLP- obtained SS2020]]-ULB_Data[[#This Row],[SLP SA cat 2020]])/ULB_Data[[#This Row],[SLP SA cat 2020]]</f>
        <v>-0.51492726016082002</v>
      </c>
      <c r="AU100" s="118">
        <f>(ULB_Data[[#This Row],[SLP- obtained SS2021]]-ULB_Data[[#This Row],[SLP SA cat 2021]])/ULB_Data[[#This Row],[SLP SA cat 2021]]</f>
        <v>-0.4603138632372103</v>
      </c>
      <c r="AV100" s="118">
        <f>(ULB_Data[[#This Row],[SLP- obtained SS2022]]-ULB_Data[[#This Row],[SLP SA cat 2022]])/ULB_Data[[#This Row],[SLP SA cat 2022]]</f>
        <v>-0.4603138632372103</v>
      </c>
      <c r="AW100" s="118">
        <f>(ULB_Data[[#This Row],[SLP- obtained SS2021]]-ULB_Data[[#This Row],[SLP SA cat t.10 2021]])/ULB_Data[[#This Row],[SLP SA cat t.10 2021]]</f>
        <v>-0.61590839217583693</v>
      </c>
      <c r="AX100" s="118">
        <f>(ULB_Data[[#This Row],[SLP- obtained SS2022]]-ULB_Data[[#This Row],[SLP SA cat t.10 2022]])/ULB_Data[[#This Row],[SLP SA cat t.10 2022]]</f>
        <v>-0.61590839217583693</v>
      </c>
      <c r="AY100" s="122">
        <v>232.44</v>
      </c>
      <c r="AZ100" s="122">
        <v>298.10000000000002</v>
      </c>
      <c r="BA100" s="122">
        <v>295</v>
      </c>
      <c r="BB100" s="122">
        <v>421.09</v>
      </c>
      <c r="BC100" s="122">
        <v>522.70000000000005</v>
      </c>
      <c r="BD100" s="122">
        <v>525</v>
      </c>
      <c r="BE100" s="122">
        <v>365.77</v>
      </c>
      <c r="BF100" s="122">
        <v>453.88</v>
      </c>
      <c r="BG100" s="122">
        <v>453.88</v>
      </c>
      <c r="BH100" s="122">
        <v>1100</v>
      </c>
      <c r="BI100" s="122">
        <v>1100</v>
      </c>
      <c r="BJ100" s="118">
        <f>(ULB_Data[[#This Row],[Cert.- obtained SS2020]]-ULB_Data[[#This Row],[NA cert 2020]])/ULB_Data[[#This Row],[NA cert 2020]]</f>
        <v>0.29065565307176044</v>
      </c>
      <c r="BK100" s="118">
        <f>(ULB_Data[[#This Row],[Cert.- obtained SS2021]]-ULB_Data[[#This Row],[NA cert 2021]])/ULB_Data[[#This Row],[NA cert 2021]]</f>
        <v>6.3737001006372931E-3</v>
      </c>
      <c r="BL100" s="118">
        <f>(ULB_Data[[#This Row],[Cert.- obtained SS2022]]-ULB_Data[[#This Row],[NA cert 2022]])/ULB_Data[[#This Row],[NA cert 2022]]</f>
        <v>1.6949152542372881E-2</v>
      </c>
      <c r="BM100" s="118">
        <f>(ULB_Data[[#This Row],[Cert.- obtained SS2020]]-ULB_Data[[#This Row],[SA Cert 2020]])/ULB_Data[[#This Row],[SA Cert 2020]]</f>
        <v>-0.2875632287634472</v>
      </c>
      <c r="BN100" s="118">
        <f>(ULB_Data[[#This Row],[Cert.- obtained SS2021]]-ULB_Data[[#This Row],[SA cert 2021]])/ULB_Data[[#This Row],[SA cert 2021]]</f>
        <v>-0.42605701167017412</v>
      </c>
      <c r="BO100" s="118">
        <f>(ULB_Data[[#This Row],[Cert.- obtained SS2022]]-ULB_Data[[#This Row],[SA cert 2022]])/ULB_Data[[#This Row],[SA cert 2022]]</f>
        <v>-0.42857142857142855</v>
      </c>
      <c r="BP100" s="118">
        <f>(ULB_Data[[#This Row],[Cert.- obtained SS2020]]-ULB_Data[[#This Row],[SA cert cat 2020]])/ULB_Data[[#This Row],[SA cert cat 2020]]</f>
        <v>-0.17981245044700217</v>
      </c>
      <c r="BQ100" s="118">
        <f>(ULB_Data[[#This Row],[Cert.- obtained SS2021]]-ULB_Data[[#This Row],[SA cert cat 2021]])/ULB_Data[[#This Row],[SA cert cat 2021]]</f>
        <v>-0.33903234335066534</v>
      </c>
      <c r="BR100" s="118">
        <f>(ULB_Data[[#This Row],[Cert.- obtained SS2022]]-ULB_Data[[#This Row],[SA cert cat 2022]])/ULB_Data[[#This Row],[SA cert cat 2022]]</f>
        <v>-0.33903234335066534</v>
      </c>
      <c r="BS100" s="118">
        <f>(ULB_Data[[#This Row],[Cert.- obtained SS2021]]-ULB_Data[[#This Row],[SA cert cat t.10 2021]])/ULB_Data[[#This Row],[SA cert cat t.10 2021]]</f>
        <v>-0.72727272727272729</v>
      </c>
      <c r="BT100" s="118">
        <f>(ULB_Data[[#This Row],[Cert.- obtained SS2022]]-ULB_Data[[#This Row],[SA cert cat t.10 2022]])/ULB_Data[[#This Row],[SA cert cat t.10 2022]]</f>
        <v>-0.72727272727272729</v>
      </c>
      <c r="BU100" s="122">
        <v>855.72</v>
      </c>
      <c r="BV100" s="122">
        <v>860.25</v>
      </c>
      <c r="BW100" s="122">
        <v>865</v>
      </c>
      <c r="BX100" s="122">
        <v>1100</v>
      </c>
      <c r="BY100" s="122">
        <v>1147.0899999999999</v>
      </c>
      <c r="BZ100" s="122">
        <v>1150</v>
      </c>
      <c r="CA100" s="122">
        <v>1056.55</v>
      </c>
      <c r="CB100" s="122">
        <v>1062.31</v>
      </c>
      <c r="CC100" s="122">
        <v>1062.31</v>
      </c>
      <c r="CD100" s="122">
        <v>1484.95</v>
      </c>
      <c r="CE100" s="122">
        <v>1484.95</v>
      </c>
      <c r="CF100" s="118">
        <f>(ULB_Data[[#This Row],[CP- obtained SS2020]]-ULB_Data[[#This Row],[NA CV 2020]])/ULB_Data[[#This Row],[NA CV 2020]]</f>
        <v>-0.15728275604169592</v>
      </c>
      <c r="CG100" s="118">
        <f>(ULB_Data[[#This Row],[CV- obtained SS2021]]-ULB_Data[[#This Row],[NA CV 2021]])/ULB_Data[[#This Row],[NA CV 2021]]</f>
        <v>-0.48219703574542283</v>
      </c>
      <c r="CH100" s="118">
        <f>(ULB_Data[[#This Row],[CV- obtained SS2022]]-ULB_Data[[#This Row],[NA CV 2022]])/ULB_Data[[#This Row],[NA CV 2022]]</f>
        <v>-0.48504046242774568</v>
      </c>
      <c r="CI100" s="118">
        <f>(ULB_Data[[#This Row],[CP- obtained SS2020]]-ULB_Data[[#This Row],[SA CV 2020]])/ULB_Data[[#This Row],[SA CV 2020]]</f>
        <v>-0.34442727272727275</v>
      </c>
      <c r="CJ100" s="118">
        <f>(ULB_Data[[#This Row],[CV- obtained SS2021]]-ULB_Data[[#This Row],[SA CV 2021]])/ULB_Data[[#This Row],[SA CV 2021]]</f>
        <v>-0.61167824669380777</v>
      </c>
      <c r="CK100" s="118">
        <f>(ULB_Data[[#This Row],[CV- obtained SS2022]]-ULB_Data[[#This Row],[SA CV 2022]])/ULB_Data[[#This Row],[SA CV 2022]]</f>
        <v>-0.61266086956521737</v>
      </c>
      <c r="CL100" s="118">
        <f>(ULB_Data[[#This Row],[CP- obtained SS2020]]-ULB_Data[[#This Row],[SA CV  cat 2020]])/ULB_Data[[#This Row],[SA CV  cat 2020]]</f>
        <v>-0.31746722824286588</v>
      </c>
      <c r="CM100" s="118">
        <f>(ULB_Data[[#This Row],[CV- obtained SS2021]]-ULB_Data[[#This Row],[SA CV cat 2021]])/ULB_Data[[#This Row],[SA CV cat 2021]]</f>
        <v>-0.58068736997674875</v>
      </c>
      <c r="CN100" s="118">
        <f>(ULB_Data[[#This Row],[CV- obtained SS2022]]-ULB_Data[[#This Row],[SA CV cat 2022]])/ULB_Data[[#This Row],[SA CV cat 2022]]</f>
        <v>-0.58068736997674875</v>
      </c>
      <c r="CO100" s="118">
        <f>(ULB_Data[[#This Row],[CV- obtained SS2021]]-ULB_Data[[#This Row],[SA CV cat t.10 2021]])/ULB_Data[[#This Row],[SA CV cat t.10 2021]]</f>
        <v>-0.70003030405064137</v>
      </c>
      <c r="CP100" s="118">
        <f>(ULB_Data[[#This Row],[CV- obtained SS2022]]-ULB_Data[[#This Row],[SA CV cat t.10 2022]])/ULB_Data[[#This Row],[SA CV cat t.10 2022]]</f>
        <v>-0.70003030405064137</v>
      </c>
      <c r="CQ100" s="60">
        <v>509</v>
      </c>
      <c r="CR100" s="60">
        <v>181</v>
      </c>
      <c r="CS100" s="28">
        <v>525</v>
      </c>
      <c r="CT100" s="28">
        <v>192</v>
      </c>
      <c r="CU100" s="28">
        <v>525</v>
      </c>
      <c r="CV100" s="28">
        <v>192</v>
      </c>
      <c r="CW100" s="28" t="s">
        <v>414</v>
      </c>
      <c r="CX100" s="28" t="s">
        <v>414</v>
      </c>
      <c r="CY100" s="28" t="s">
        <v>414</v>
      </c>
      <c r="CZ100" s="28" t="s">
        <v>405</v>
      </c>
      <c r="DA100" s="28" t="s">
        <v>405</v>
      </c>
      <c r="DB100" s="28" t="s">
        <v>405</v>
      </c>
      <c r="DC100" s="22">
        <v>287.75</v>
      </c>
      <c r="DD100" s="22">
        <v>1500</v>
      </c>
      <c r="DE100" s="66">
        <v>19.18</v>
      </c>
      <c r="DF100" s="22">
        <v>300</v>
      </c>
      <c r="DG100" s="22">
        <v>1500</v>
      </c>
      <c r="DH100" s="66">
        <v>20</v>
      </c>
      <c r="DI100" s="22">
        <v>391.46</v>
      </c>
      <c r="DJ100" s="22">
        <v>1500</v>
      </c>
      <c r="DK100" s="66">
        <v>26.1</v>
      </c>
      <c r="DL100" s="22">
        <v>721.13</v>
      </c>
      <c r="DM100" s="22">
        <v>1500</v>
      </c>
      <c r="DN100" s="66">
        <v>48.08</v>
      </c>
      <c r="DO100" s="22">
        <v>1700.35</v>
      </c>
      <c r="DP100" s="22">
        <v>6000</v>
      </c>
      <c r="DQ100" s="66">
        <v>28.34</v>
      </c>
      <c r="DR100" s="23">
        <v>762.08</v>
      </c>
      <c r="DS100" s="67">
        <v>2400</v>
      </c>
      <c r="DT100" s="159">
        <f>ULB_Data[[#This Row],[SLP- obtained SS2021]]/ULB_Data[[#This Row],[SLP-max. marks SS2021]]</f>
        <v>0.31753333333333333</v>
      </c>
      <c r="DU100" s="159">
        <f>ULB_Data[[#This Row],[SLP- obtained SS2021]]/ULB_Data[[#This Row],[Total score (obtained) SS2021]]</f>
        <v>0.50551899808957756</v>
      </c>
      <c r="DV100" s="23">
        <v>762.08</v>
      </c>
      <c r="DW100" s="66">
        <v>2400</v>
      </c>
      <c r="DX100" s="159">
        <f>ULB_Data[[#This Row],[SLP- obtained SS2022]]/ULB_Data[[#This Row],[SLP-max. marks SS2022]]</f>
        <v>0.31753333333333333</v>
      </c>
      <c r="DY100" s="159">
        <f>ULB_Data[[#This Row],[SLP- obtained SS2022]]/ULB_Data[[#This Row],[Total score (obtained) SS2022]]</f>
        <v>0.50551899808957756</v>
      </c>
      <c r="DZ100" s="22">
        <v>445.44</v>
      </c>
      <c r="EA100" s="67">
        <v>1800</v>
      </c>
      <c r="EB100" s="159">
        <f>ULB_Data[[#This Row],[CV- obtained SS2021]]/ULB_Data[[#This Row],[CV-max. marks SS2021]]</f>
        <v>0.24746666666666667</v>
      </c>
      <c r="EC100" s="159">
        <f>ULB_Data[[#This Row],[CV- obtained SS2021]]/ULB_Data[[#This Row],[Total score (obtained) SS2021]]</f>
        <v>0.29547866694969221</v>
      </c>
      <c r="ED100" s="22">
        <v>445.44</v>
      </c>
      <c r="EE100" s="66">
        <v>1800</v>
      </c>
      <c r="EF100" s="159">
        <f>ULB_Data[[#This Row],[CV- obtained SS2022]]/ULB_Data[[#This Row],[CV-max. marks SS2022]]</f>
        <v>0.24746666666666667</v>
      </c>
      <c r="EG100" s="159">
        <f>ULB_Data[[#This Row],[CV- obtained SS2022]]/ULB_Data[[#This Row],[Total score (obtained) SS2022]]</f>
        <v>0.29547866694969221</v>
      </c>
      <c r="EH100" s="22">
        <v>300</v>
      </c>
      <c r="EI100" s="67">
        <v>1800</v>
      </c>
      <c r="EJ100" s="159">
        <f>ULB_Data[[#This Row],[Cert.- obtained SS2021]]/ULB_Data[[#This Row],[Cert.-max. marks SS2021]]</f>
        <v>0.16666666666666666</v>
      </c>
      <c r="EK100" s="159">
        <f>ULB_Data[[#This Row],[Cert.- obtained SS2021]]/ULB_Data[[#This Row],[Total score (obtained) SS2021]]</f>
        <v>0.19900233496073022</v>
      </c>
      <c r="EL100" s="22">
        <v>300</v>
      </c>
      <c r="EM100" s="66">
        <v>1800</v>
      </c>
      <c r="EN100" s="159">
        <f>ULB_Data[[#This Row],[Cert.- obtained SS2022]]/ULB_Data[[#This Row],[Cert.-max. marks SS2022]]</f>
        <v>0.16666666666666666</v>
      </c>
      <c r="EO100" s="159">
        <f>ULB_Data[[#This Row],[Cert.- obtained SS2022]]/ULB_Data[[#This Row],[Total score (obtained) SS2022]]</f>
        <v>0.19900233496073022</v>
      </c>
      <c r="EP100" s="22">
        <v>1507.52</v>
      </c>
      <c r="EQ100" s="26">
        <v>6000</v>
      </c>
      <c r="ER100" s="66">
        <v>25.13</v>
      </c>
      <c r="ES100" s="22">
        <v>1507.52</v>
      </c>
      <c r="ET100" s="66">
        <v>6000</v>
      </c>
      <c r="EU100" s="128">
        <f>(ULB_Data[[#This Row],[Total score (obtained) SS2022]]/ULB_Data[[#This Row],[Total score (max) SS2022]])*100</f>
        <v>25.125333333333334</v>
      </c>
      <c r="EV100" s="26">
        <v>587.75</v>
      </c>
      <c r="EW100" s="26">
        <v>3000</v>
      </c>
      <c r="EX100" s="66">
        <v>19.59</v>
      </c>
      <c r="EY100" s="26">
        <v>1062.08</v>
      </c>
      <c r="EZ100" s="26">
        <v>4200</v>
      </c>
      <c r="FA100" s="100">
        <v>25.29</v>
      </c>
      <c r="FB100" s="26">
        <v>1062.08</v>
      </c>
      <c r="FC100" s="138">
        <v>4200</v>
      </c>
      <c r="FD100" s="140">
        <f>(ULB_Data[[#This Row],[SLP + Cert. (obtained) SS2022]]/ULB_Data[[#This Row],[SLP + Cert. (max.) SS2022]])*100</f>
        <v>25.287619047619046</v>
      </c>
    </row>
    <row r="101" spans="1:160" ht="29.25" thickBot="1">
      <c r="A101" s="104">
        <v>100</v>
      </c>
      <c r="B101" s="65" t="s">
        <v>232</v>
      </c>
      <c r="C101" s="65" t="s">
        <v>37</v>
      </c>
      <c r="D101" s="65" t="s">
        <v>304</v>
      </c>
      <c r="E101" s="74">
        <v>10417</v>
      </c>
      <c r="F101" s="28" t="s">
        <v>411</v>
      </c>
      <c r="G101" s="28">
        <v>2214</v>
      </c>
      <c r="H101" s="28">
        <v>2072</v>
      </c>
      <c r="I101" s="28">
        <v>2072</v>
      </c>
      <c r="J101" s="28">
        <v>3325</v>
      </c>
      <c r="K101" s="28">
        <v>3178</v>
      </c>
      <c r="L101" s="28">
        <v>3178</v>
      </c>
      <c r="M101" s="28">
        <v>3070.1</v>
      </c>
      <c r="N101" s="28">
        <v>2928.3</v>
      </c>
      <c r="O101" s="28">
        <v>2928.3</v>
      </c>
      <c r="P101" s="28">
        <v>4349.2</v>
      </c>
      <c r="Q101" s="28">
        <v>4349.2</v>
      </c>
      <c r="R101" s="118">
        <f>(ULB_Data[[#This Row],[Total score (obtained) SS2020]]-ULB_Data[[#This Row],[NA 2020]])/ULB_Data[[#This Row],[NA 2020]]</f>
        <v>-3.8026196928635979E-2</v>
      </c>
      <c r="S101" s="118">
        <f>(ULB_Data[[#This Row],[Total score (obtained) SS2021]]-ULB_Data[[#This Row],[NA 2021]])/ULB_Data[[#This Row],[NA 2021]]</f>
        <v>8.7828185328185343E-2</v>
      </c>
      <c r="T101" s="118">
        <f>(ULB_Data[[#This Row],[Total score (obtained) SS2022]]-ULB_Data[[#This Row],[NA 2022]])/ULB_Data[[#This Row],[NA 2022]]</f>
        <v>8.7828185328185343E-2</v>
      </c>
      <c r="U101" s="118">
        <f>(ULB_Data[[#This Row],[Total score (obtained) SS2020]]-ULB_Data[[#This Row],[SA 2020]])/ULB_Data[[#This Row],[SA 2020]]</f>
        <v>-0.35945563909774436</v>
      </c>
      <c r="V101" s="118">
        <f>(ULB_Data[[#This Row],[Total score (obtained) SS2021]]-ULB_Data[[#This Row],[SA 2021]])/ULB_Data[[#This Row],[SA 2021]]</f>
        <v>-0.29075519194461924</v>
      </c>
      <c r="W101" s="118">
        <f>(ULB_Data[[#This Row],[Total score (obtained) SS2022]]-ULB_Data[[#This Row],[SA 2022]])/ULB_Data[[#This Row],[SA 2022]]</f>
        <v>-0.29075519194461924</v>
      </c>
      <c r="X101" s="118">
        <f>(ULB_Data[[#This Row],[Total score (obtained) SS2020]]-ULB_Data[[#This Row],[SA Cat 2020]])/ULB_Data[[#This Row],[SA Cat 2020]]</f>
        <v>-0.30627341128953456</v>
      </c>
      <c r="Y101" s="118">
        <f>(ULB_Data[[#This Row],[Total score (obtained) SS2021]]-ULB_Data[[#This Row],[SA Cat 2021]])/ULB_Data[[#This Row],[SA Cat 2021]]</f>
        <v>-0.23027695249803645</v>
      </c>
      <c r="Z101" s="118">
        <f>(ULB_Data[[#This Row],[Total score (obtained) SS2022]]-ULB_Data[[#This Row],[SA Cat 2022]])/ULB_Data[[#This Row],[SA Cat 2022]]</f>
        <v>-0.23027695249803645</v>
      </c>
      <c r="AA101" s="118">
        <f>(ULB_Data[[#This Row],[Total score (obtained) SS2021]]-ULB_Data[[#This Row],[SA Cat t.10 2021]])/ULB_Data[[#This Row],[SA Cat t.10 2021]]</f>
        <v>-0.48174836751586497</v>
      </c>
      <c r="AB101" s="118">
        <f>(ULB_Data[[#This Row],[Total score (obtained) SS2022]]-ULB_Data[[#This Row],[SA Cat t.10 2022]])/ULB_Data[[#This Row],[SA Cat t.10 2022]]</f>
        <v>-0.48174836751586497</v>
      </c>
      <c r="AC101" s="122">
        <v>306.24</v>
      </c>
      <c r="AD101" s="122">
        <v>913.6</v>
      </c>
      <c r="AE101" s="122">
        <v>915</v>
      </c>
      <c r="AF101" s="122">
        <v>706.64</v>
      </c>
      <c r="AG101" s="122">
        <v>1509.3</v>
      </c>
      <c r="AH101" s="122">
        <v>1509.3</v>
      </c>
      <c r="AI101" s="122">
        <v>593.21</v>
      </c>
      <c r="AJ101" s="122">
        <v>1412.08</v>
      </c>
      <c r="AK101" s="122">
        <v>1412.08</v>
      </c>
      <c r="AL101" s="122">
        <v>1984.11</v>
      </c>
      <c r="AM101" s="122">
        <v>1984.11</v>
      </c>
      <c r="AN101" s="118">
        <f>(ULB_Data[[#This Row],[SLP- obtained SS2020]]-ULB_Data[[#This Row],[SLP NA 2020]])/ULB_Data[[#This Row],[SLP NA 2020]]</f>
        <v>-0.17992424242424249</v>
      </c>
      <c r="AO101" s="118">
        <f>(ULB_Data[[#This Row],[SLP- obtained SS2021]]-ULB_Data[[#This Row],[SLP NA 2021]])/ULB_Data[[#This Row],[SLP NA 2021]]</f>
        <v>0.19359676007005253</v>
      </c>
      <c r="AP101" s="118">
        <f>(ULB_Data[[#This Row],[SLP- obtained SS2022]]-ULB_Data[[#This Row],[SLP NA 2022]])/ULB_Data[[#This Row],[SLP NA 2022]]</f>
        <v>0.19177049180327871</v>
      </c>
      <c r="AQ101" s="118">
        <f>(ULB_Data[[#This Row],[SLP- obtained SS2020]]-ULB_Data[[#This Row],[SLP SA 2020]])/ULB_Data[[#This Row],[SLP SA 2020]]</f>
        <v>-0.64459979621872521</v>
      </c>
      <c r="AR101" s="118">
        <f>(ULB_Data[[#This Row],[SLP- obtained SS2021]]-ULB_Data[[#This Row],[SLP SA 2021]])/ULB_Data[[#This Row],[SLP SA 2021]]</f>
        <v>-0.27749950308089838</v>
      </c>
      <c r="AS101" s="118">
        <f>(ULB_Data[[#This Row],[SLP- obtained SS2022]]-ULB_Data[[#This Row],[SLP SA 2022]])/ULB_Data[[#This Row],[SLP SA 2022]]</f>
        <v>-0.27749950308089838</v>
      </c>
      <c r="AT101" s="118">
        <f>(ULB_Data[[#This Row],[SLP- obtained SS2020]]-ULB_Data[[#This Row],[SLP SA cat 2020]])/ULB_Data[[#This Row],[SLP SA cat 2020]]</f>
        <v>-0.57664233576642343</v>
      </c>
      <c r="AU101" s="118">
        <f>(ULB_Data[[#This Row],[SLP- obtained SS2021]]-ULB_Data[[#This Row],[SLP SA cat 2021]])/ULB_Data[[#This Row],[SLP SA cat 2021]]</f>
        <v>-0.22775621777802951</v>
      </c>
      <c r="AV101" s="118">
        <f>(ULB_Data[[#This Row],[SLP- obtained SS2022]]-ULB_Data[[#This Row],[SLP SA cat 2022]])/ULB_Data[[#This Row],[SLP SA cat 2022]]</f>
        <v>-0.22775621777802951</v>
      </c>
      <c r="AW101" s="118">
        <f>(ULB_Data[[#This Row],[SLP- obtained SS2021]]-ULB_Data[[#This Row],[SLP SA cat t.10 2021]])/ULB_Data[[#This Row],[SLP SA cat t.10 2021]]</f>
        <v>-0.45039841541043585</v>
      </c>
      <c r="AX101" s="118">
        <f>(ULB_Data[[#This Row],[SLP- obtained SS2022]]-ULB_Data[[#This Row],[SLP SA cat t.10 2022]])/ULB_Data[[#This Row],[SLP SA cat t.10 2022]]</f>
        <v>-0.45039841541043585</v>
      </c>
      <c r="AY101" s="122">
        <v>232.44</v>
      </c>
      <c r="AZ101" s="122">
        <v>298.10000000000002</v>
      </c>
      <c r="BA101" s="122">
        <v>295</v>
      </c>
      <c r="BB101" s="122">
        <v>421.09</v>
      </c>
      <c r="BC101" s="122">
        <v>522.70000000000005</v>
      </c>
      <c r="BD101" s="122">
        <v>525</v>
      </c>
      <c r="BE101" s="122">
        <v>365.77</v>
      </c>
      <c r="BF101" s="122">
        <v>453.88</v>
      </c>
      <c r="BG101" s="122">
        <v>453.88</v>
      </c>
      <c r="BH101" s="122">
        <v>1100</v>
      </c>
      <c r="BI101" s="122">
        <v>1100</v>
      </c>
      <c r="BJ101" s="118">
        <f>(ULB_Data[[#This Row],[Cert.- obtained SS2020]]-ULB_Data[[#This Row],[NA cert 2020]])/ULB_Data[[#This Row],[NA cert 2020]]</f>
        <v>0.29065565307176044</v>
      </c>
      <c r="BK101" s="118">
        <f>(ULB_Data[[#This Row],[Cert.- obtained SS2021]]-ULB_Data[[#This Row],[NA cert 2021]])/ULB_Data[[#This Row],[NA cert 2021]]</f>
        <v>6.3737001006372931E-3</v>
      </c>
      <c r="BL101" s="118">
        <f>(ULB_Data[[#This Row],[Cert.- obtained SS2022]]-ULB_Data[[#This Row],[NA cert 2022]])/ULB_Data[[#This Row],[NA cert 2022]]</f>
        <v>1.6949152542372881E-2</v>
      </c>
      <c r="BM101" s="118">
        <f>(ULB_Data[[#This Row],[Cert.- obtained SS2020]]-ULB_Data[[#This Row],[SA Cert 2020]])/ULB_Data[[#This Row],[SA Cert 2020]]</f>
        <v>-0.2875632287634472</v>
      </c>
      <c r="BN101" s="118">
        <f>(ULB_Data[[#This Row],[Cert.- obtained SS2021]]-ULB_Data[[#This Row],[SA cert 2021]])/ULB_Data[[#This Row],[SA cert 2021]]</f>
        <v>-0.42605701167017412</v>
      </c>
      <c r="BO101" s="118">
        <f>(ULB_Data[[#This Row],[Cert.- obtained SS2022]]-ULB_Data[[#This Row],[SA cert 2022]])/ULB_Data[[#This Row],[SA cert 2022]]</f>
        <v>-0.42857142857142855</v>
      </c>
      <c r="BP101" s="118">
        <f>(ULB_Data[[#This Row],[Cert.- obtained SS2020]]-ULB_Data[[#This Row],[SA cert cat 2020]])/ULB_Data[[#This Row],[SA cert cat 2020]]</f>
        <v>-0.17981245044700217</v>
      </c>
      <c r="BQ101" s="118">
        <f>(ULB_Data[[#This Row],[Cert.- obtained SS2021]]-ULB_Data[[#This Row],[SA cert cat 2021]])/ULB_Data[[#This Row],[SA cert cat 2021]]</f>
        <v>-0.33903234335066534</v>
      </c>
      <c r="BR101" s="118">
        <f>(ULB_Data[[#This Row],[Cert.- obtained SS2022]]-ULB_Data[[#This Row],[SA cert cat 2022]])/ULB_Data[[#This Row],[SA cert cat 2022]]</f>
        <v>-0.33903234335066534</v>
      </c>
      <c r="BS101" s="118">
        <f>(ULB_Data[[#This Row],[Cert.- obtained SS2021]]-ULB_Data[[#This Row],[SA cert cat t.10 2021]])/ULB_Data[[#This Row],[SA cert cat t.10 2021]]</f>
        <v>-0.72727272727272729</v>
      </c>
      <c r="BT101" s="118">
        <f>(ULB_Data[[#This Row],[Cert.- obtained SS2022]]-ULB_Data[[#This Row],[SA cert cat t.10 2022]])/ULB_Data[[#This Row],[SA cert cat t.10 2022]]</f>
        <v>-0.72727272727272729</v>
      </c>
      <c r="BU101" s="122">
        <v>855.72</v>
      </c>
      <c r="BV101" s="122">
        <v>860.25</v>
      </c>
      <c r="BW101" s="122">
        <v>865</v>
      </c>
      <c r="BX101" s="122">
        <v>1100</v>
      </c>
      <c r="BY101" s="122">
        <v>1147.0899999999999</v>
      </c>
      <c r="BZ101" s="122">
        <v>1150</v>
      </c>
      <c r="CA101" s="122">
        <v>1056.55</v>
      </c>
      <c r="CB101" s="122">
        <v>1062.31</v>
      </c>
      <c r="CC101" s="122">
        <v>1062.31</v>
      </c>
      <c r="CD101" s="122">
        <v>1484.95</v>
      </c>
      <c r="CE101" s="122">
        <v>1484.95</v>
      </c>
      <c r="CF101" s="118">
        <f>(ULB_Data[[#This Row],[CP- obtained SS2020]]-ULB_Data[[#This Row],[NA CV 2020]])/ULB_Data[[#This Row],[NA CV 2020]]</f>
        <v>0.15769176833543674</v>
      </c>
      <c r="CG101" s="118">
        <f>(ULB_Data[[#This Row],[CV- obtained SS2021]]-ULB_Data[[#This Row],[NA CV 2021]])/ULB_Data[[#This Row],[NA CV 2021]]</f>
        <v>3.7895960476605531E-3</v>
      </c>
      <c r="CH101" s="118">
        <f>(ULB_Data[[#This Row],[CV- obtained SS2022]]-ULB_Data[[#This Row],[NA CV 2022]])/ULB_Data[[#This Row],[NA CV 2022]]</f>
        <v>-1.7225433526011666E-3</v>
      </c>
      <c r="CI101" s="118">
        <f>(ULB_Data[[#This Row],[CP- obtained SS2020]]-ULB_Data[[#This Row],[SA CV 2020]])/ULB_Data[[#This Row],[SA CV 2020]]</f>
        <v>-9.940000000000003E-2</v>
      </c>
      <c r="CJ101" s="118">
        <f>(ULB_Data[[#This Row],[CV- obtained SS2021]]-ULB_Data[[#This Row],[SA CV 2021]])/ULB_Data[[#This Row],[SA CV 2021]]</f>
        <v>-0.24721687051582697</v>
      </c>
      <c r="CK101" s="118">
        <f>(ULB_Data[[#This Row],[CV- obtained SS2022]]-ULB_Data[[#This Row],[SA CV 2022]])/ULB_Data[[#This Row],[SA CV 2022]]</f>
        <v>-0.24912173913043478</v>
      </c>
      <c r="CL101" s="118">
        <f>(ULB_Data[[#This Row],[CP- obtained SS2020]]-ULB_Data[[#This Row],[SA CV  cat 2020]])/ULB_Data[[#This Row],[SA CV  cat 2020]]</f>
        <v>-6.2363352420614256E-2</v>
      </c>
      <c r="CM101" s="118">
        <f>(ULB_Data[[#This Row],[CV- obtained SS2021]]-ULB_Data[[#This Row],[SA CV cat 2021]])/ULB_Data[[#This Row],[SA CV cat 2021]]</f>
        <v>-0.18713934727151205</v>
      </c>
      <c r="CN101" s="118">
        <f>(ULB_Data[[#This Row],[CV- obtained SS2022]]-ULB_Data[[#This Row],[SA CV cat 2022]])/ULB_Data[[#This Row],[SA CV cat 2022]]</f>
        <v>-0.18713934727151205</v>
      </c>
      <c r="CO101" s="118">
        <f>(ULB_Data[[#This Row],[CV- obtained SS2021]]-ULB_Data[[#This Row],[SA CV cat t.10 2021]])/ULB_Data[[#This Row],[SA CV cat t.10 2021]]</f>
        <v>-0.41849220512475171</v>
      </c>
      <c r="CP101" s="118">
        <f>(ULB_Data[[#This Row],[CV- obtained SS2022]]-ULB_Data[[#This Row],[SA CV cat t.10 2022]])/ULB_Data[[#This Row],[SA CV cat t.10 2022]]</f>
        <v>-0.41849220512475171</v>
      </c>
      <c r="CQ101" s="60">
        <v>432</v>
      </c>
      <c r="CR101" s="60">
        <v>170</v>
      </c>
      <c r="CS101" s="28">
        <v>427</v>
      </c>
      <c r="CT101" s="28">
        <v>164</v>
      </c>
      <c r="CU101" s="28">
        <v>427</v>
      </c>
      <c r="CV101" s="28">
        <v>164</v>
      </c>
      <c r="CW101" s="28" t="s">
        <v>414</v>
      </c>
      <c r="CX101" s="28" t="s">
        <v>414</v>
      </c>
      <c r="CY101" s="28" t="s">
        <v>414</v>
      </c>
      <c r="CZ101" s="28" t="s">
        <v>405</v>
      </c>
      <c r="DA101" s="28" t="s">
        <v>405</v>
      </c>
      <c r="DB101" s="28" t="s">
        <v>405</v>
      </c>
      <c r="DC101" s="22">
        <v>251.14</v>
      </c>
      <c r="DD101" s="22">
        <v>1500</v>
      </c>
      <c r="DE101" s="66">
        <v>16.739999999999998</v>
      </c>
      <c r="DF101" s="22">
        <v>300</v>
      </c>
      <c r="DG101" s="22">
        <v>1500</v>
      </c>
      <c r="DH101" s="66">
        <v>20</v>
      </c>
      <c r="DI101" s="22">
        <v>588</v>
      </c>
      <c r="DJ101" s="22">
        <v>1500</v>
      </c>
      <c r="DK101" s="66">
        <v>39.200000000000003</v>
      </c>
      <c r="DL101" s="22">
        <v>990.66</v>
      </c>
      <c r="DM101" s="22">
        <v>1500</v>
      </c>
      <c r="DN101" s="66">
        <v>66.040000000000006</v>
      </c>
      <c r="DO101" s="22">
        <v>2129.81</v>
      </c>
      <c r="DP101" s="22">
        <v>6000</v>
      </c>
      <c r="DQ101" s="66">
        <v>35.5</v>
      </c>
      <c r="DR101" s="23">
        <v>1090.47</v>
      </c>
      <c r="DS101" s="67">
        <v>2400</v>
      </c>
      <c r="DT101" s="159">
        <f>ULB_Data[[#This Row],[SLP- obtained SS2021]]/ULB_Data[[#This Row],[SLP-max. marks SS2021]]</f>
        <v>0.4543625</v>
      </c>
      <c r="DU101" s="159">
        <f>ULB_Data[[#This Row],[SLP- obtained SS2021]]/ULB_Data[[#This Row],[Total score (obtained) SS2021]]</f>
        <v>0.48379754922403928</v>
      </c>
      <c r="DV101" s="23">
        <v>1090.47</v>
      </c>
      <c r="DW101" s="66">
        <v>2400</v>
      </c>
      <c r="DX101" s="159">
        <f>ULB_Data[[#This Row],[SLP- obtained SS2022]]/ULB_Data[[#This Row],[SLP-max. marks SS2022]]</f>
        <v>0.4543625</v>
      </c>
      <c r="DY101" s="159">
        <f>ULB_Data[[#This Row],[SLP- obtained SS2022]]/ULB_Data[[#This Row],[Total score (obtained) SS2022]]</f>
        <v>0.48379754922403928</v>
      </c>
      <c r="DZ101" s="22">
        <v>863.51</v>
      </c>
      <c r="EA101" s="67">
        <v>1800</v>
      </c>
      <c r="EB101" s="159">
        <f>ULB_Data[[#This Row],[CV- obtained SS2021]]/ULB_Data[[#This Row],[CV-max. marks SS2021]]</f>
        <v>0.47972777777777775</v>
      </c>
      <c r="EC101" s="159">
        <f>ULB_Data[[#This Row],[CV- obtained SS2021]]/ULB_Data[[#This Row],[Total score (obtained) SS2021]]</f>
        <v>0.38310455283542888</v>
      </c>
      <c r="ED101" s="22">
        <v>863.51</v>
      </c>
      <c r="EE101" s="66">
        <v>1800</v>
      </c>
      <c r="EF101" s="159">
        <f>ULB_Data[[#This Row],[CV- obtained SS2022]]/ULB_Data[[#This Row],[CV-max. marks SS2022]]</f>
        <v>0.47972777777777775</v>
      </c>
      <c r="EG101" s="159">
        <f>ULB_Data[[#This Row],[CV- obtained SS2022]]/ULB_Data[[#This Row],[Total score (obtained) SS2022]]</f>
        <v>0.38310455283542888</v>
      </c>
      <c r="EH101" s="22">
        <v>300</v>
      </c>
      <c r="EI101" s="67">
        <v>1800</v>
      </c>
      <c r="EJ101" s="159">
        <f>ULB_Data[[#This Row],[Cert.- obtained SS2021]]/ULB_Data[[#This Row],[Cert.-max. marks SS2021]]</f>
        <v>0.16666666666666666</v>
      </c>
      <c r="EK101" s="159">
        <f>ULB_Data[[#This Row],[Cert.- obtained SS2021]]/ULB_Data[[#This Row],[Total score (obtained) SS2021]]</f>
        <v>0.13309789794053187</v>
      </c>
      <c r="EL101" s="22">
        <v>300</v>
      </c>
      <c r="EM101" s="66">
        <v>1800</v>
      </c>
      <c r="EN101" s="159">
        <f>ULB_Data[[#This Row],[Cert.- obtained SS2022]]/ULB_Data[[#This Row],[Cert.-max. marks SS2022]]</f>
        <v>0.16666666666666666</v>
      </c>
      <c r="EO101" s="159">
        <f>ULB_Data[[#This Row],[Cert.- obtained SS2022]]/ULB_Data[[#This Row],[Total score (obtained) SS2022]]</f>
        <v>0.13309789794053187</v>
      </c>
      <c r="EP101" s="22">
        <v>2253.98</v>
      </c>
      <c r="EQ101" s="26">
        <v>6000</v>
      </c>
      <c r="ER101" s="66">
        <v>37.57</v>
      </c>
      <c r="ES101" s="22">
        <v>2253.98</v>
      </c>
      <c r="ET101" s="66">
        <v>6000</v>
      </c>
      <c r="EU101" s="128">
        <f>(ULB_Data[[#This Row],[Total score (obtained) SS2022]]/ULB_Data[[#This Row],[Total score (max) SS2022]])*100</f>
        <v>37.566333333333333</v>
      </c>
      <c r="EV101" s="26">
        <v>551.14</v>
      </c>
      <c r="EW101" s="26">
        <v>3000</v>
      </c>
      <c r="EX101" s="66">
        <v>18.37</v>
      </c>
      <c r="EY101" s="26">
        <v>1390.47</v>
      </c>
      <c r="EZ101" s="26">
        <v>4200</v>
      </c>
      <c r="FA101" s="100">
        <v>33.11</v>
      </c>
      <c r="FB101" s="26">
        <v>1390.47</v>
      </c>
      <c r="FC101" s="138">
        <v>4200</v>
      </c>
      <c r="FD101" s="140">
        <f>(ULB_Data[[#This Row],[SLP + Cert. (obtained) SS2022]]/ULB_Data[[#This Row],[SLP + Cert. (max.) SS2022]])*100</f>
        <v>33.106428571428573</v>
      </c>
    </row>
    <row r="102" spans="1:160" ht="15.75" thickBot="1">
      <c r="A102" s="104">
        <v>101</v>
      </c>
      <c r="B102" s="65" t="s">
        <v>57</v>
      </c>
      <c r="C102" s="65" t="s">
        <v>37</v>
      </c>
      <c r="D102" s="65" t="s">
        <v>304</v>
      </c>
      <c r="E102" s="26">
        <v>103550</v>
      </c>
      <c r="F102" s="28" t="s">
        <v>410</v>
      </c>
      <c r="G102" s="28">
        <v>2214</v>
      </c>
      <c r="H102" s="28">
        <v>2072</v>
      </c>
      <c r="I102" s="28">
        <v>2072</v>
      </c>
      <c r="J102" s="28">
        <v>3325</v>
      </c>
      <c r="K102" s="28">
        <v>3178</v>
      </c>
      <c r="L102" s="28">
        <v>3178</v>
      </c>
      <c r="M102" s="28">
        <v>3878.5</v>
      </c>
      <c r="N102" s="28">
        <v>3782.7</v>
      </c>
      <c r="O102" s="28">
        <v>3782.7</v>
      </c>
      <c r="P102" s="28">
        <v>4344.1000000000004</v>
      </c>
      <c r="Q102" s="28">
        <v>4344.1000000000004</v>
      </c>
      <c r="R102" s="118">
        <f>(ULB_Data[[#This Row],[Total score (obtained) SS2020]]-ULB_Data[[#This Row],[NA 2020]])/ULB_Data[[#This Row],[NA 2020]]</f>
        <v>0.72164859981933149</v>
      </c>
      <c r="S102" s="118">
        <f>(ULB_Data[[#This Row],[Total score (obtained) SS2021]]-ULB_Data[[#This Row],[NA 2021]])/ULB_Data[[#This Row],[NA 2021]]</f>
        <v>0.85334942084942078</v>
      </c>
      <c r="T102" s="118">
        <f>(ULB_Data[[#This Row],[Total score (obtained) SS2022]]-ULB_Data[[#This Row],[NA 2022]])/ULB_Data[[#This Row],[NA 2022]]</f>
        <v>0.85334942084942078</v>
      </c>
      <c r="U102" s="118">
        <f>(ULB_Data[[#This Row],[Total score (obtained) SS2020]]-ULB_Data[[#This Row],[SA 2020]])/ULB_Data[[#This Row],[SA 2020]]</f>
        <v>0.14638496240601503</v>
      </c>
      <c r="V102" s="118">
        <f>(ULB_Data[[#This Row],[Total score (obtained) SS2021]]-ULB_Data[[#This Row],[SA 2021]])/ULB_Data[[#This Row],[SA 2021]]</f>
        <v>0.20835116425424791</v>
      </c>
      <c r="W102" s="118">
        <f>(ULB_Data[[#This Row],[Total score (obtained) SS2022]]-ULB_Data[[#This Row],[SA 2022]])/ULB_Data[[#This Row],[SA 2022]]</f>
        <v>0.20835116425424791</v>
      </c>
      <c r="X102" s="118">
        <f>(ULB_Data[[#This Row],[Total score (obtained) SS2020]]-ULB_Data[[#This Row],[SA Cat 2020]])/ULB_Data[[#This Row],[SA Cat 2020]]</f>
        <v>-1.721541833182931E-2</v>
      </c>
      <c r="Y102" s="118">
        <f>(ULB_Data[[#This Row],[Total score (obtained) SS2021]]-ULB_Data[[#This Row],[SA Cat 2021]])/ULB_Data[[#This Row],[SA Cat 2021]]</f>
        <v>1.5184920823750246E-2</v>
      </c>
      <c r="Z102" s="118">
        <f>(ULB_Data[[#This Row],[Total score (obtained) SS2022]]-ULB_Data[[#This Row],[SA Cat 2022]])/ULB_Data[[#This Row],[SA Cat 2022]]</f>
        <v>1.5184920823750246E-2</v>
      </c>
      <c r="AA102" s="118">
        <f>(ULB_Data[[#This Row],[Total score (obtained) SS2021]]-ULB_Data[[#This Row],[SA Cat t.10 2021]])/ULB_Data[[#This Row],[SA Cat t.10 2021]]</f>
        <v>-0.11601022075919074</v>
      </c>
      <c r="AB102" s="118">
        <f>(ULB_Data[[#This Row],[Total score (obtained) SS2022]]-ULB_Data[[#This Row],[SA Cat t.10 2022]])/ULB_Data[[#This Row],[SA Cat t.10 2022]]</f>
        <v>-0.11601022075919074</v>
      </c>
      <c r="AC102" s="122">
        <v>306.24</v>
      </c>
      <c r="AD102" s="122">
        <v>913.6</v>
      </c>
      <c r="AE102" s="122">
        <v>915</v>
      </c>
      <c r="AF102" s="122">
        <v>706.64</v>
      </c>
      <c r="AG102" s="122">
        <v>1509.3</v>
      </c>
      <c r="AH102" s="122">
        <v>1509.3</v>
      </c>
      <c r="AI102" s="122">
        <v>948.15</v>
      </c>
      <c r="AJ102" s="122">
        <v>1786.5</v>
      </c>
      <c r="AK102" s="122">
        <v>1786.5</v>
      </c>
      <c r="AL102" s="122">
        <v>2014.9</v>
      </c>
      <c r="AM102" s="122">
        <v>2014.9</v>
      </c>
      <c r="AN102" s="118">
        <f>(ULB_Data[[#This Row],[SLP- obtained SS2020]]-ULB_Data[[#This Row],[SLP NA 2020]])/ULB_Data[[#This Row],[SLP NA 2020]]</f>
        <v>1.8434887669801461</v>
      </c>
      <c r="AO102" s="118">
        <f>(ULB_Data[[#This Row],[SLP- obtained SS2021]]-ULB_Data[[#This Row],[SLP NA 2021]])/ULB_Data[[#This Row],[SLP NA 2021]]</f>
        <v>0.79636602451838878</v>
      </c>
      <c r="AP102" s="118">
        <f>(ULB_Data[[#This Row],[SLP- obtained SS2022]]-ULB_Data[[#This Row],[SLP NA 2022]])/ULB_Data[[#This Row],[SLP NA 2022]]</f>
        <v>0.79361748633879792</v>
      </c>
      <c r="AQ102" s="118">
        <f>(ULB_Data[[#This Row],[SLP- obtained SS2020]]-ULB_Data[[#This Row],[SLP SA 2020]])/ULB_Data[[#This Row],[SLP SA 2020]]</f>
        <v>0.23229650175478317</v>
      </c>
      <c r="AR102" s="118">
        <f>(ULB_Data[[#This Row],[SLP- obtained SS2021]]-ULB_Data[[#This Row],[SLP SA 2021]])/ULB_Data[[#This Row],[SLP SA 2021]]</f>
        <v>8.73650036440735E-2</v>
      </c>
      <c r="AS102" s="118">
        <f>(ULB_Data[[#This Row],[SLP- obtained SS2022]]-ULB_Data[[#This Row],[SLP SA 2022]])/ULB_Data[[#This Row],[SLP SA 2022]]</f>
        <v>8.73650036440735E-2</v>
      </c>
      <c r="AT102" s="118">
        <f>(ULB_Data[[#This Row],[SLP- obtained SS2020]]-ULB_Data[[#This Row],[SLP SA cat 2020]])/ULB_Data[[#This Row],[SLP SA cat 2020]]</f>
        <v>-8.159046564362181E-2</v>
      </c>
      <c r="AU102" s="118">
        <f>(ULB_Data[[#This Row],[SLP- obtained SS2021]]-ULB_Data[[#This Row],[SLP SA cat 2021]])/ULB_Data[[#This Row],[SLP SA cat 2021]]</f>
        <v>-8.1354603974251288E-2</v>
      </c>
      <c r="AV102" s="118">
        <f>(ULB_Data[[#This Row],[SLP- obtained SS2022]]-ULB_Data[[#This Row],[SLP SA cat 2022]])/ULB_Data[[#This Row],[SLP SA cat 2022]]</f>
        <v>-8.1354603974251288E-2</v>
      </c>
      <c r="AW102" s="118">
        <f>(ULB_Data[[#This Row],[SLP- obtained SS2021]]-ULB_Data[[#This Row],[SLP SA cat t.10 2021]])/ULB_Data[[#This Row],[SLP SA cat t.10 2021]]</f>
        <v>-0.18548811355402253</v>
      </c>
      <c r="AX102" s="118">
        <f>(ULB_Data[[#This Row],[SLP- obtained SS2022]]-ULB_Data[[#This Row],[SLP SA cat t.10 2022]])/ULB_Data[[#This Row],[SLP SA cat t.10 2022]]</f>
        <v>-0.18548811355402253</v>
      </c>
      <c r="AY102" s="122">
        <v>232.44</v>
      </c>
      <c r="AZ102" s="122">
        <v>298.10000000000002</v>
      </c>
      <c r="BA102" s="122">
        <v>295</v>
      </c>
      <c r="BB102" s="122">
        <v>421.09</v>
      </c>
      <c r="BC102" s="122">
        <v>522.70000000000005</v>
      </c>
      <c r="BD102" s="122">
        <v>525</v>
      </c>
      <c r="BE102" s="122">
        <v>566.66</v>
      </c>
      <c r="BF102" s="122">
        <v>651.51</v>
      </c>
      <c r="BG102" s="122">
        <v>651.51</v>
      </c>
      <c r="BH102" s="122">
        <v>1020</v>
      </c>
      <c r="BI102" s="122">
        <v>1020</v>
      </c>
      <c r="BJ102" s="118">
        <f>(ULB_Data[[#This Row],[Cert.- obtained SS2020]]-ULB_Data[[#This Row],[NA cert 2020]])/ULB_Data[[#This Row],[NA cert 2020]]</f>
        <v>1.1510927551196009</v>
      </c>
      <c r="BK102" s="118">
        <f>(ULB_Data[[#This Row],[Cert.- obtained SS2021]]-ULB_Data[[#This Row],[NA cert 2021]])/ULB_Data[[#This Row],[NA cert 2021]]</f>
        <v>1.3482053002348204</v>
      </c>
      <c r="BL102" s="118">
        <f>(ULB_Data[[#This Row],[Cert.- obtained SS2022]]-ULB_Data[[#This Row],[NA cert 2022]])/ULB_Data[[#This Row],[NA cert 2022]]</f>
        <v>1.3728813559322033</v>
      </c>
      <c r="BM102" s="118">
        <f>(ULB_Data[[#This Row],[Cert.- obtained SS2020]]-ULB_Data[[#This Row],[SA Cert 2020]])/ULB_Data[[#This Row],[SA Cert 2020]]</f>
        <v>0.187394618727588</v>
      </c>
      <c r="BN102" s="118">
        <f>(ULB_Data[[#This Row],[Cert.- obtained SS2021]]-ULB_Data[[#This Row],[SA cert 2021]])/ULB_Data[[#This Row],[SA cert 2021]]</f>
        <v>0.33920030610292701</v>
      </c>
      <c r="BO102" s="118">
        <f>(ULB_Data[[#This Row],[Cert.- obtained SS2022]]-ULB_Data[[#This Row],[SA cert 2022]])/ULB_Data[[#This Row],[SA cert 2022]]</f>
        <v>0.33333333333333331</v>
      </c>
      <c r="BP102" s="118">
        <f>(ULB_Data[[#This Row],[Cert.- obtained SS2020]]-ULB_Data[[#This Row],[SA cert cat 2020]])/ULB_Data[[#This Row],[SA cert cat 2020]]</f>
        <v>-0.11763667807856558</v>
      </c>
      <c r="BQ102" s="118">
        <f>(ULB_Data[[#This Row],[Cert.- obtained SS2021]]-ULB_Data[[#This Row],[SA cert cat 2021]])/ULB_Data[[#This Row],[SA cert cat 2021]]</f>
        <v>7.4427100121256792E-2</v>
      </c>
      <c r="BR102" s="118">
        <f>(ULB_Data[[#This Row],[Cert.- obtained SS2022]]-ULB_Data[[#This Row],[SA cert cat 2022]])/ULB_Data[[#This Row],[SA cert cat 2022]]</f>
        <v>7.4427100121256792E-2</v>
      </c>
      <c r="BS102" s="118">
        <f>(ULB_Data[[#This Row],[Cert.- obtained SS2021]]-ULB_Data[[#This Row],[SA cert cat t.10 2021]])/ULB_Data[[#This Row],[SA cert cat t.10 2021]]</f>
        <v>-0.31372549019607843</v>
      </c>
      <c r="BT102" s="118">
        <f>(ULB_Data[[#This Row],[Cert.- obtained SS2022]]-ULB_Data[[#This Row],[SA cert cat t.10 2022]])/ULB_Data[[#This Row],[SA cert cat t.10 2022]]</f>
        <v>-0.31372549019607843</v>
      </c>
      <c r="BU102" s="122">
        <v>855.72</v>
      </c>
      <c r="BV102" s="122">
        <v>860.25</v>
      </c>
      <c r="BW102" s="122">
        <v>865</v>
      </c>
      <c r="BX102" s="122">
        <v>1100</v>
      </c>
      <c r="BY102" s="122">
        <v>1147.0899999999999</v>
      </c>
      <c r="BZ102" s="122">
        <v>1150</v>
      </c>
      <c r="CA102" s="122">
        <v>1201.1099999999999</v>
      </c>
      <c r="CB102" s="122">
        <v>1344.7</v>
      </c>
      <c r="CC102" s="122">
        <v>1344.7</v>
      </c>
      <c r="CD102" s="122">
        <v>1496.04</v>
      </c>
      <c r="CE102" s="122">
        <v>1496.04</v>
      </c>
      <c r="CF102" s="118">
        <f>(ULB_Data[[#This Row],[CP- obtained SS2020]]-ULB_Data[[#This Row],[NA CV 2020]])/ULB_Data[[#This Row],[NA CV 2020]]</f>
        <v>0.47558780909643344</v>
      </c>
      <c r="CG102" s="118">
        <f>(ULB_Data[[#This Row],[CV- obtained SS2021]]-ULB_Data[[#This Row],[NA CV 2021]])/ULB_Data[[#This Row],[NA CV 2021]]</f>
        <v>0.74250508573089224</v>
      </c>
      <c r="CH102" s="118">
        <f>(ULB_Data[[#This Row],[CV- obtained SS2022]]-ULB_Data[[#This Row],[NA CV 2022]])/ULB_Data[[#This Row],[NA CV 2022]]</f>
        <v>0.73293641618497107</v>
      </c>
      <c r="CI102" s="118">
        <f>(ULB_Data[[#This Row],[CP- obtained SS2020]]-ULB_Data[[#This Row],[SA CV 2020]])/ULB_Data[[#This Row],[SA CV 2020]]</f>
        <v>0.14790000000000006</v>
      </c>
      <c r="CJ102" s="118">
        <f>(ULB_Data[[#This Row],[CV- obtained SS2021]]-ULB_Data[[#This Row],[SA CV 2021]])/ULB_Data[[#This Row],[SA CV 2021]]</f>
        <v>0.30677627736271795</v>
      </c>
      <c r="CK102" s="118">
        <f>(ULB_Data[[#This Row],[CV- obtained SS2022]]-ULB_Data[[#This Row],[SA CV 2022]])/ULB_Data[[#This Row],[SA CV 2022]]</f>
        <v>0.30346956521739132</v>
      </c>
      <c r="CL102" s="118">
        <f>(ULB_Data[[#This Row],[CP- obtained SS2020]]-ULB_Data[[#This Row],[SA CV  cat 2020]])/ULB_Data[[#This Row],[SA CV  cat 2020]]</f>
        <v>5.1269242617245844E-2</v>
      </c>
      <c r="CM102" s="118">
        <f>(ULB_Data[[#This Row],[CV- obtained SS2021]]-ULB_Data[[#This Row],[SA CV cat 2021]])/ULB_Data[[#This Row],[SA CV cat 2021]]</f>
        <v>0.1147393470662601</v>
      </c>
      <c r="CN102" s="118">
        <f>(ULB_Data[[#This Row],[CV- obtained SS2022]]-ULB_Data[[#This Row],[SA CV cat 2022]])/ULB_Data[[#This Row],[SA CV cat 2022]]</f>
        <v>0.1147393470662601</v>
      </c>
      <c r="CO102" s="118">
        <f>(ULB_Data[[#This Row],[CV- obtained SS2021]]-ULB_Data[[#This Row],[SA CV cat t.10 2021]])/ULB_Data[[#This Row],[SA CV cat t.10 2021]]</f>
        <v>1.9718724098286445E-3</v>
      </c>
      <c r="CP102" s="118">
        <f>(ULB_Data[[#This Row],[CV- obtained SS2022]]-ULB_Data[[#This Row],[SA CV cat t.10 2022]])/ULB_Data[[#This Row],[SA CV cat t.10 2022]]</f>
        <v>1.9718724098286445E-3</v>
      </c>
      <c r="CQ102" s="60">
        <v>55</v>
      </c>
      <c r="CR102" s="60">
        <v>16</v>
      </c>
      <c r="CS102" s="28">
        <v>48</v>
      </c>
      <c r="CT102" s="28">
        <v>16</v>
      </c>
      <c r="CU102" s="28">
        <v>48</v>
      </c>
      <c r="CV102" s="28">
        <v>16</v>
      </c>
      <c r="CW102" s="28" t="s">
        <v>414</v>
      </c>
      <c r="CX102" s="28" t="s">
        <v>406</v>
      </c>
      <c r="CY102" s="28" t="s">
        <v>406</v>
      </c>
      <c r="CZ102" s="28" t="s">
        <v>408</v>
      </c>
      <c r="DA102" s="28" t="s">
        <v>408</v>
      </c>
      <c r="DB102" s="28" t="s">
        <v>408</v>
      </c>
      <c r="DC102" s="22">
        <v>870.79</v>
      </c>
      <c r="DD102" s="22">
        <v>1500</v>
      </c>
      <c r="DE102" s="66">
        <v>58.05</v>
      </c>
      <c r="DF102" s="22">
        <v>500</v>
      </c>
      <c r="DG102" s="22">
        <v>1500</v>
      </c>
      <c r="DH102" s="66">
        <v>33.33</v>
      </c>
      <c r="DI102" s="22">
        <v>1178.26</v>
      </c>
      <c r="DJ102" s="22">
        <v>1500</v>
      </c>
      <c r="DK102" s="66">
        <v>78.55</v>
      </c>
      <c r="DL102" s="22">
        <v>1262.69</v>
      </c>
      <c r="DM102" s="22">
        <v>1500</v>
      </c>
      <c r="DN102" s="66">
        <v>84.18</v>
      </c>
      <c r="DO102" s="22">
        <v>3811.73</v>
      </c>
      <c r="DP102" s="22">
        <v>6000</v>
      </c>
      <c r="DQ102" s="66">
        <v>63.53</v>
      </c>
      <c r="DR102" s="67">
        <v>1641.16</v>
      </c>
      <c r="DS102" s="67">
        <v>2400</v>
      </c>
      <c r="DT102" s="159">
        <f>ULB_Data[[#This Row],[SLP- obtained SS2021]]/ULB_Data[[#This Row],[SLP-max. marks SS2021]]</f>
        <v>0.68381666666666674</v>
      </c>
      <c r="DU102" s="159">
        <f>ULB_Data[[#This Row],[SLP- obtained SS2021]]/ULB_Data[[#This Row],[Total score (obtained) SS2021]]</f>
        <v>0.42736983547474833</v>
      </c>
      <c r="DV102" s="67">
        <v>1641.16</v>
      </c>
      <c r="DW102" s="66">
        <v>2400</v>
      </c>
      <c r="DX102" s="159">
        <f>ULB_Data[[#This Row],[SLP- obtained SS2022]]/ULB_Data[[#This Row],[SLP-max. marks SS2022]]</f>
        <v>0.68381666666666674</v>
      </c>
      <c r="DY102" s="159">
        <f>ULB_Data[[#This Row],[SLP- obtained SS2022]]/ULB_Data[[#This Row],[Total score (obtained) SS2022]]</f>
        <v>0.42736983547474833</v>
      </c>
      <c r="DZ102" s="67">
        <v>1498.99</v>
      </c>
      <c r="EA102" s="67">
        <v>1800</v>
      </c>
      <c r="EB102" s="159">
        <f>ULB_Data[[#This Row],[CV- obtained SS2021]]/ULB_Data[[#This Row],[CV-max. marks SS2021]]</f>
        <v>0.83277222222222225</v>
      </c>
      <c r="EC102" s="159">
        <f>ULB_Data[[#This Row],[CV- obtained SS2021]]/ULB_Data[[#This Row],[Total score (obtained) SS2021]]</f>
        <v>0.39034774773836373</v>
      </c>
      <c r="ED102" s="67">
        <v>1498.99</v>
      </c>
      <c r="EE102" s="66">
        <v>1800</v>
      </c>
      <c r="EF102" s="159">
        <f>ULB_Data[[#This Row],[CV- obtained SS2022]]/ULB_Data[[#This Row],[CV-max. marks SS2022]]</f>
        <v>0.83277222222222225</v>
      </c>
      <c r="EG102" s="159">
        <f>ULB_Data[[#This Row],[CV- obtained SS2022]]/ULB_Data[[#This Row],[Total score (obtained) SS2022]]</f>
        <v>0.39034774773836373</v>
      </c>
      <c r="EH102" s="67">
        <v>700</v>
      </c>
      <c r="EI102" s="67">
        <v>1800</v>
      </c>
      <c r="EJ102" s="159">
        <f>ULB_Data[[#This Row],[Cert.- obtained SS2021]]/ULB_Data[[#This Row],[Cert.-max. marks SS2021]]</f>
        <v>0.3888888888888889</v>
      </c>
      <c r="EK102" s="159">
        <f>ULB_Data[[#This Row],[Cert.- obtained SS2021]]/ULB_Data[[#This Row],[Total score (obtained) SS2021]]</f>
        <v>0.18228502085861453</v>
      </c>
      <c r="EL102" s="67">
        <v>700</v>
      </c>
      <c r="EM102" s="66">
        <v>1800</v>
      </c>
      <c r="EN102" s="159">
        <f>ULB_Data[[#This Row],[Cert.- obtained SS2022]]/ULB_Data[[#This Row],[Cert.-max. marks SS2022]]</f>
        <v>0.3888888888888889</v>
      </c>
      <c r="EO102" s="159">
        <f>ULB_Data[[#This Row],[Cert.- obtained SS2022]]/ULB_Data[[#This Row],[Total score (obtained) SS2022]]</f>
        <v>0.18228502085861453</v>
      </c>
      <c r="EP102" s="68">
        <v>3840.14</v>
      </c>
      <c r="EQ102" s="26">
        <v>6000</v>
      </c>
      <c r="ER102" s="66">
        <v>64</v>
      </c>
      <c r="ES102" s="68">
        <v>3840.14</v>
      </c>
      <c r="ET102" s="66">
        <v>6000</v>
      </c>
      <c r="EU102" s="128">
        <f>(ULB_Data[[#This Row],[Total score (obtained) SS2022]]/ULB_Data[[#This Row],[Total score (max) SS2022]])*100</f>
        <v>64.002333333333326</v>
      </c>
      <c r="EV102" s="26">
        <v>1370.79</v>
      </c>
      <c r="EW102" s="26">
        <v>3000</v>
      </c>
      <c r="EX102" s="66">
        <v>45.69</v>
      </c>
      <c r="EY102" s="26">
        <v>2341.16</v>
      </c>
      <c r="EZ102" s="26">
        <v>4200</v>
      </c>
      <c r="FA102" s="100">
        <v>55.74</v>
      </c>
      <c r="FB102" s="26">
        <v>2341.16</v>
      </c>
      <c r="FC102" s="138">
        <v>4200</v>
      </c>
      <c r="FD102" s="140">
        <f>(ULB_Data[[#This Row],[SLP + Cert. (obtained) SS2022]]/ULB_Data[[#This Row],[SLP + Cert. (max.) SS2022]])*100</f>
        <v>55.741904761904756</v>
      </c>
    </row>
    <row r="103" spans="1:160" ht="15.75" thickBot="1">
      <c r="A103" s="104">
        <v>102</v>
      </c>
      <c r="B103" s="65" t="s">
        <v>168</v>
      </c>
      <c r="C103" s="65" t="s">
        <v>388</v>
      </c>
      <c r="D103" s="65" t="s">
        <v>304</v>
      </c>
      <c r="E103" s="22">
        <v>26000</v>
      </c>
      <c r="F103" s="28" t="s">
        <v>412</v>
      </c>
      <c r="G103" s="28">
        <v>2214</v>
      </c>
      <c r="H103" s="28">
        <v>2072</v>
      </c>
      <c r="I103" s="28">
        <v>2072</v>
      </c>
      <c r="J103" s="28">
        <v>3325</v>
      </c>
      <c r="K103" s="28">
        <v>3178</v>
      </c>
      <c r="L103" s="28">
        <v>3178</v>
      </c>
      <c r="M103" s="28">
        <v>3400</v>
      </c>
      <c r="N103" s="28">
        <v>3298.6</v>
      </c>
      <c r="O103" s="28">
        <v>3298.6</v>
      </c>
      <c r="P103" s="28">
        <v>4601.3999999999996</v>
      </c>
      <c r="Q103" s="28">
        <v>4601.3999999999996</v>
      </c>
      <c r="R103" s="118">
        <f>(ULB_Data[[#This Row],[Total score (obtained) SS2020]]-ULB_Data[[#This Row],[NA 2020]])/ULB_Data[[#This Row],[NA 2020]]</f>
        <v>0.32959349593495924</v>
      </c>
      <c r="S103" s="118">
        <f>(ULB_Data[[#This Row],[Total score (obtained) SS2021]]-ULB_Data[[#This Row],[NA 2021]])/ULB_Data[[#This Row],[NA 2021]]</f>
        <v>9.5410231660231687E-2</v>
      </c>
      <c r="T103" s="118">
        <f>(ULB_Data[[#This Row],[Total score (obtained) SS2022]]-ULB_Data[[#This Row],[NA 2022]])/ULB_Data[[#This Row],[NA 2022]]</f>
        <v>9.5410231660231687E-2</v>
      </c>
      <c r="U103" s="118">
        <f>(ULB_Data[[#This Row],[Total score (obtained) SS2020]]-ULB_Data[[#This Row],[SA 2020]])/ULB_Data[[#This Row],[SA 2020]]</f>
        <v>-0.11467067669172938</v>
      </c>
      <c r="V103" s="118">
        <f>(ULB_Data[[#This Row],[Total score (obtained) SS2021]]-ULB_Data[[#This Row],[SA 2021]])/ULB_Data[[#This Row],[SA 2021]]</f>
        <v>-0.28581183134046567</v>
      </c>
      <c r="W103" s="118">
        <f>(ULB_Data[[#This Row],[Total score (obtained) SS2022]]-ULB_Data[[#This Row],[SA 2022]])/ULB_Data[[#This Row],[SA 2022]]</f>
        <v>-0.28581183134046567</v>
      </c>
      <c r="X103" s="118">
        <f>(ULB_Data[[#This Row],[Total score (obtained) SS2020]]-ULB_Data[[#This Row],[SA Cat 2020]])/ULB_Data[[#This Row],[SA Cat 2020]]</f>
        <v>-0.13420000000000007</v>
      </c>
      <c r="Y103" s="118">
        <f>(ULB_Data[[#This Row],[Total score (obtained) SS2021]]-ULB_Data[[#This Row],[SA Cat 2021]])/ULB_Data[[#This Row],[SA Cat 2021]]</f>
        <v>-0.31192324016249312</v>
      </c>
      <c r="Z103" s="118">
        <f>(ULB_Data[[#This Row],[Total score (obtained) SS2022]]-ULB_Data[[#This Row],[SA Cat 2022]])/ULB_Data[[#This Row],[SA Cat 2022]]</f>
        <v>-0.31192324016249312</v>
      </c>
      <c r="AA103" s="118">
        <f>(ULB_Data[[#This Row],[Total score (obtained) SS2021]]-ULB_Data[[#This Row],[SA Cat t.10 2021]])/ULB_Data[[#This Row],[SA Cat t.10 2021]]</f>
        <v>-0.50673925327074365</v>
      </c>
      <c r="AB103" s="118">
        <f>(ULB_Data[[#This Row],[Total score (obtained) SS2022]]-ULB_Data[[#This Row],[SA Cat t.10 2022]])/ULB_Data[[#This Row],[SA Cat t.10 2022]]</f>
        <v>-0.50673925327074365</v>
      </c>
      <c r="AC103" s="122">
        <v>306.24</v>
      </c>
      <c r="AD103" s="122">
        <v>913.6</v>
      </c>
      <c r="AE103" s="122">
        <v>915</v>
      </c>
      <c r="AF103" s="122">
        <v>706.64</v>
      </c>
      <c r="AG103" s="122">
        <v>1509.3</v>
      </c>
      <c r="AH103" s="122">
        <v>1509.3</v>
      </c>
      <c r="AI103" s="122">
        <v>737.03</v>
      </c>
      <c r="AJ103" s="122">
        <v>1543.8</v>
      </c>
      <c r="AK103" s="122">
        <v>1543.8</v>
      </c>
      <c r="AL103" s="122">
        <v>2033.9</v>
      </c>
      <c r="AM103" s="122">
        <v>2033.9</v>
      </c>
      <c r="AN103" s="118">
        <f>(ULB_Data[[#This Row],[SLP- obtained SS2020]]-ULB_Data[[#This Row],[SLP NA 2020]])/ULB_Data[[#This Row],[SLP NA 2020]]</f>
        <v>0.46450496342737718</v>
      </c>
      <c r="AO103" s="118">
        <f>(ULB_Data[[#This Row],[SLP- obtained SS2021]]-ULB_Data[[#This Row],[SLP NA 2021]])/ULB_Data[[#This Row],[SLP NA 2021]]</f>
        <v>0.13220227670753074</v>
      </c>
      <c r="AP103" s="118">
        <f>(ULB_Data[[#This Row],[SLP- obtained SS2022]]-ULB_Data[[#This Row],[SLP NA 2022]])/ULB_Data[[#This Row],[SLP NA 2022]]</f>
        <v>0.13046994535519138</v>
      </c>
      <c r="AQ103" s="118">
        <f>(ULB_Data[[#This Row],[SLP- obtained SS2020]]-ULB_Data[[#This Row],[SLP SA 2020]])/ULB_Data[[#This Row],[SLP SA 2020]]</f>
        <v>-0.36532038944865841</v>
      </c>
      <c r="AR103" s="118">
        <f>(ULB_Data[[#This Row],[SLP- obtained SS2021]]-ULB_Data[[#This Row],[SLP SA 2021]])/ULB_Data[[#This Row],[SLP SA 2021]]</f>
        <v>-0.3146624262903332</v>
      </c>
      <c r="AS103" s="118">
        <f>(ULB_Data[[#This Row],[SLP- obtained SS2022]]-ULB_Data[[#This Row],[SLP SA 2022]])/ULB_Data[[#This Row],[SLP SA 2022]]</f>
        <v>-0.3146624262903332</v>
      </c>
      <c r="AT103" s="118">
        <f>(ULB_Data[[#This Row],[SLP- obtained SS2020]]-ULB_Data[[#This Row],[SLP SA cat 2020]])/ULB_Data[[#This Row],[SLP SA cat 2020]]</f>
        <v>-0.39149017000664826</v>
      </c>
      <c r="AU103" s="118">
        <f>(ULB_Data[[#This Row],[SLP- obtained SS2021]]-ULB_Data[[#This Row],[SLP SA cat 2021]])/ULB_Data[[#This Row],[SLP SA cat 2021]]</f>
        <v>-0.3299779764218162</v>
      </c>
      <c r="AV103" s="118">
        <f>(ULB_Data[[#This Row],[SLP- obtained SS2022]]-ULB_Data[[#This Row],[SLP SA cat 2022]])/ULB_Data[[#This Row],[SLP SA cat 2022]]</f>
        <v>-0.3299779764218162</v>
      </c>
      <c r="AW103" s="118">
        <f>(ULB_Data[[#This Row],[SLP- obtained SS2021]]-ULB_Data[[#This Row],[SLP SA cat t.10 2021]])/ULB_Data[[#This Row],[SLP SA cat t.10 2021]]</f>
        <v>-0.49143025714145233</v>
      </c>
      <c r="AX103" s="118">
        <f>(ULB_Data[[#This Row],[SLP- obtained SS2022]]-ULB_Data[[#This Row],[SLP SA cat t.10 2022]])/ULB_Data[[#This Row],[SLP SA cat t.10 2022]]</f>
        <v>-0.49143025714145233</v>
      </c>
      <c r="AY103" s="122">
        <v>232.44</v>
      </c>
      <c r="AZ103" s="122">
        <v>298.10000000000002</v>
      </c>
      <c r="BA103" s="122">
        <v>295</v>
      </c>
      <c r="BB103" s="122">
        <v>421.09</v>
      </c>
      <c r="BC103" s="122">
        <v>522.70000000000005</v>
      </c>
      <c r="BD103" s="122">
        <v>525</v>
      </c>
      <c r="BE103" s="122">
        <v>433.64</v>
      </c>
      <c r="BF103" s="122">
        <v>570</v>
      </c>
      <c r="BG103" s="122">
        <v>570</v>
      </c>
      <c r="BH103" s="122">
        <v>1100</v>
      </c>
      <c r="BI103" s="122">
        <v>1100</v>
      </c>
      <c r="BJ103" s="118">
        <f>(ULB_Data[[#This Row],[Cert.- obtained SS2020]]-ULB_Data[[#This Row],[NA cert 2020]])/ULB_Data[[#This Row],[NA cert 2020]]</f>
        <v>1.1510927551196009</v>
      </c>
      <c r="BK103" s="118">
        <f>(ULB_Data[[#This Row],[Cert.- obtained SS2021]]-ULB_Data[[#This Row],[NA cert 2021]])/ULB_Data[[#This Row],[NA cert 2021]]</f>
        <v>0.67728950016772882</v>
      </c>
      <c r="BL103" s="118">
        <f>(ULB_Data[[#This Row],[Cert.- obtained SS2022]]-ULB_Data[[#This Row],[NA cert 2022]])/ULB_Data[[#This Row],[NA cert 2022]]</f>
        <v>0.69491525423728817</v>
      </c>
      <c r="BM103" s="118">
        <f>(ULB_Data[[#This Row],[Cert.- obtained SS2020]]-ULB_Data[[#This Row],[SA Cert 2020]])/ULB_Data[[#This Row],[SA Cert 2020]]</f>
        <v>0.187394618727588</v>
      </c>
      <c r="BN103" s="118">
        <f>(ULB_Data[[#This Row],[Cert.- obtained SS2021]]-ULB_Data[[#This Row],[SA cert 2021]])/ULB_Data[[#This Row],[SA cert 2021]]</f>
        <v>-4.3428352783623579E-2</v>
      </c>
      <c r="BO103" s="118">
        <f>(ULB_Data[[#This Row],[Cert.- obtained SS2022]]-ULB_Data[[#This Row],[SA cert 2022]])/ULB_Data[[#This Row],[SA cert 2022]]</f>
        <v>-4.7619047619047616E-2</v>
      </c>
      <c r="BP103" s="118">
        <f>(ULB_Data[[#This Row],[Cert.- obtained SS2020]]-ULB_Data[[#This Row],[SA cert cat 2020]])/ULB_Data[[#This Row],[SA cert cat 2020]]</f>
        <v>0.15303016326907115</v>
      </c>
      <c r="BQ103" s="118">
        <f>(ULB_Data[[#This Row],[Cert.- obtained SS2021]]-ULB_Data[[#This Row],[SA cert cat 2021]])/ULB_Data[[#This Row],[SA cert cat 2021]]</f>
        <v>-0.12280701754385964</v>
      </c>
      <c r="BR103" s="118">
        <f>(ULB_Data[[#This Row],[Cert.- obtained SS2022]]-ULB_Data[[#This Row],[SA cert cat 2022]])/ULB_Data[[#This Row],[SA cert cat 2022]]</f>
        <v>-0.12280701754385964</v>
      </c>
      <c r="BS103" s="118">
        <f>(ULB_Data[[#This Row],[Cert.- obtained SS2021]]-ULB_Data[[#This Row],[SA cert cat t.10 2021]])/ULB_Data[[#This Row],[SA cert cat t.10 2021]]</f>
        <v>-0.54545454545454541</v>
      </c>
      <c r="BT103" s="118">
        <f>(ULB_Data[[#This Row],[Cert.- obtained SS2022]]-ULB_Data[[#This Row],[SA cert cat t.10 2022]])/ULB_Data[[#This Row],[SA cert cat t.10 2022]]</f>
        <v>-0.54545454545454541</v>
      </c>
      <c r="BU103" s="122">
        <v>855.72</v>
      </c>
      <c r="BV103" s="122">
        <v>860.25</v>
      </c>
      <c r="BW103" s="122">
        <v>865</v>
      </c>
      <c r="BX103" s="122">
        <v>1100</v>
      </c>
      <c r="BY103" s="122">
        <v>1147.0899999999999</v>
      </c>
      <c r="BZ103" s="122">
        <v>1150</v>
      </c>
      <c r="CA103" s="122">
        <v>1114.93</v>
      </c>
      <c r="CB103" s="122">
        <v>1184.79</v>
      </c>
      <c r="CC103" s="122">
        <v>1184.79</v>
      </c>
      <c r="CD103" s="122">
        <v>1531.86</v>
      </c>
      <c r="CE103" s="122">
        <v>1531.86</v>
      </c>
      <c r="CF103" s="118">
        <f>(ULB_Data[[#This Row],[CP- obtained SS2020]]-ULB_Data[[#This Row],[NA CV 2020]])/ULB_Data[[#This Row],[NA CV 2020]]</f>
        <v>0.19159304445379322</v>
      </c>
      <c r="CG103" s="118">
        <f>(ULB_Data[[#This Row],[CV- obtained SS2021]]-ULB_Data[[#This Row],[NA CV 2021]])/ULB_Data[[#This Row],[NA CV 2021]]</f>
        <v>-0.14523684975297885</v>
      </c>
      <c r="CH103" s="118">
        <f>(ULB_Data[[#This Row],[CV- obtained SS2022]]-ULB_Data[[#This Row],[NA CV 2022]])/ULB_Data[[#This Row],[NA CV 2022]]</f>
        <v>-0.14993063583815036</v>
      </c>
      <c r="CI103" s="118">
        <f>(ULB_Data[[#This Row],[CP- obtained SS2020]]-ULB_Data[[#This Row],[SA CV 2020]])/ULB_Data[[#This Row],[SA CV 2020]]</f>
        <v>-7.302727272727276E-2</v>
      </c>
      <c r="CJ103" s="118">
        <f>(ULB_Data[[#This Row],[CV- obtained SS2021]]-ULB_Data[[#This Row],[SA CV 2021]])/ULB_Data[[#This Row],[SA CV 2021]]</f>
        <v>-0.35897793547149742</v>
      </c>
      <c r="CK103" s="118">
        <f>(ULB_Data[[#This Row],[CV- obtained SS2022]]-ULB_Data[[#This Row],[SA CV 2022]])/ULB_Data[[#This Row],[SA CV 2022]]</f>
        <v>-0.36060000000000003</v>
      </c>
      <c r="CL103" s="118">
        <f>(ULB_Data[[#This Row],[CP- obtained SS2020]]-ULB_Data[[#This Row],[SA CV  cat 2020]])/ULB_Data[[#This Row],[SA CV  cat 2020]]</f>
        <v>-8.5440341546106122E-2</v>
      </c>
      <c r="CM103" s="118">
        <f>(ULB_Data[[#This Row],[CV- obtained SS2021]]-ULB_Data[[#This Row],[SA CV cat 2021]])/ULB_Data[[#This Row],[SA CV cat 2021]]</f>
        <v>-0.37937524793423311</v>
      </c>
      <c r="CN103" s="118">
        <f>(ULB_Data[[#This Row],[CV- obtained SS2022]]-ULB_Data[[#This Row],[SA CV cat 2022]])/ULB_Data[[#This Row],[SA CV cat 2022]]</f>
        <v>-0.37937524793423311</v>
      </c>
      <c r="CO103" s="118">
        <f>(ULB_Data[[#This Row],[CV- obtained SS2021]]-ULB_Data[[#This Row],[SA CV cat t.10 2021]])/ULB_Data[[#This Row],[SA CV cat t.10 2021]]</f>
        <v>-0.51998877181987913</v>
      </c>
      <c r="CP103" s="118">
        <f>(ULB_Data[[#This Row],[CV- obtained SS2022]]-ULB_Data[[#This Row],[SA CV cat t.10 2022]])/ULB_Data[[#This Row],[SA CV cat t.10 2022]]</f>
        <v>-0.51998877181987913</v>
      </c>
      <c r="CQ103" s="60">
        <v>118</v>
      </c>
      <c r="CR103" s="60">
        <v>77</v>
      </c>
      <c r="CS103" s="28">
        <v>209</v>
      </c>
      <c r="CT103" s="28">
        <v>100</v>
      </c>
      <c r="CU103" s="28">
        <v>209</v>
      </c>
      <c r="CV103" s="28">
        <v>100</v>
      </c>
      <c r="CW103" s="28" t="s">
        <v>414</v>
      </c>
      <c r="CX103" s="28" t="s">
        <v>414</v>
      </c>
      <c r="CY103" s="28" t="s">
        <v>414</v>
      </c>
      <c r="CZ103" s="28" t="s">
        <v>408</v>
      </c>
      <c r="DA103" s="28" t="s">
        <v>408</v>
      </c>
      <c r="DB103" s="28" t="s">
        <v>408</v>
      </c>
      <c r="DC103" s="22">
        <v>448.49</v>
      </c>
      <c r="DD103" s="22">
        <v>1500</v>
      </c>
      <c r="DE103" s="66">
        <v>29.9</v>
      </c>
      <c r="DF103" s="22">
        <v>500</v>
      </c>
      <c r="DG103" s="22">
        <v>1500</v>
      </c>
      <c r="DH103" s="66">
        <v>33.33</v>
      </c>
      <c r="DI103" s="22">
        <v>975.56</v>
      </c>
      <c r="DJ103" s="22">
        <v>1500</v>
      </c>
      <c r="DK103" s="66">
        <v>65.040000000000006</v>
      </c>
      <c r="DL103" s="22">
        <v>1019.67</v>
      </c>
      <c r="DM103" s="22">
        <v>1500</v>
      </c>
      <c r="DN103" s="66">
        <v>67.98</v>
      </c>
      <c r="DO103" s="22">
        <v>2943.72</v>
      </c>
      <c r="DP103" s="22">
        <v>6000</v>
      </c>
      <c r="DQ103" s="66">
        <v>49.06</v>
      </c>
      <c r="DR103" s="23">
        <v>1034.3800000000001</v>
      </c>
      <c r="DS103" s="67">
        <v>2400</v>
      </c>
      <c r="DT103" s="159">
        <f>ULB_Data[[#This Row],[SLP- obtained SS2021]]/ULB_Data[[#This Row],[SLP-max. marks SS2021]]</f>
        <v>0.43099166666666672</v>
      </c>
      <c r="DU103" s="159">
        <f>ULB_Data[[#This Row],[SLP- obtained SS2021]]/ULB_Data[[#This Row],[Total score (obtained) SS2021]]</f>
        <v>0.45573624591904627</v>
      </c>
      <c r="DV103" s="23">
        <v>1034.3800000000001</v>
      </c>
      <c r="DW103" s="66">
        <v>2400</v>
      </c>
      <c r="DX103" s="159">
        <f>ULB_Data[[#This Row],[SLP- obtained SS2022]]/ULB_Data[[#This Row],[SLP-max. marks SS2022]]</f>
        <v>0.43099166666666672</v>
      </c>
      <c r="DY103" s="159">
        <f>ULB_Data[[#This Row],[SLP- obtained SS2022]]/ULB_Data[[#This Row],[Total score (obtained) SS2022]]</f>
        <v>0.45573624591904627</v>
      </c>
      <c r="DZ103" s="22">
        <v>735.31</v>
      </c>
      <c r="EA103" s="67">
        <v>1800</v>
      </c>
      <c r="EB103" s="159">
        <f>ULB_Data[[#This Row],[CV- obtained SS2021]]/ULB_Data[[#This Row],[CV-max. marks SS2021]]</f>
        <v>0.40850555555555551</v>
      </c>
      <c r="EC103" s="159">
        <f>ULB_Data[[#This Row],[CV- obtained SS2021]]/ULB_Data[[#This Row],[Total score (obtained) SS2021]]</f>
        <v>0.32396935264287191</v>
      </c>
      <c r="ED103" s="22">
        <v>735.31</v>
      </c>
      <c r="EE103" s="66">
        <v>1800</v>
      </c>
      <c r="EF103" s="159">
        <f>ULB_Data[[#This Row],[CV- obtained SS2022]]/ULB_Data[[#This Row],[CV-max. marks SS2022]]</f>
        <v>0.40850555555555551</v>
      </c>
      <c r="EG103" s="159">
        <f>ULB_Data[[#This Row],[CV- obtained SS2022]]/ULB_Data[[#This Row],[Total score (obtained) SS2022]]</f>
        <v>0.32396935264287191</v>
      </c>
      <c r="EH103" s="22">
        <v>500</v>
      </c>
      <c r="EI103" s="67">
        <v>1800</v>
      </c>
      <c r="EJ103" s="159">
        <f>ULB_Data[[#This Row],[Cert.- obtained SS2021]]/ULB_Data[[#This Row],[Cert.-max. marks SS2021]]</f>
        <v>0.27777777777777779</v>
      </c>
      <c r="EK103" s="159">
        <f>ULB_Data[[#This Row],[Cert.- obtained SS2021]]/ULB_Data[[#This Row],[Total score (obtained) SS2021]]</f>
        <v>0.22029440143808185</v>
      </c>
      <c r="EL103" s="22">
        <v>500</v>
      </c>
      <c r="EM103" s="66">
        <v>1800</v>
      </c>
      <c r="EN103" s="159">
        <f>ULB_Data[[#This Row],[Cert.- obtained SS2022]]/ULB_Data[[#This Row],[Cert.-max. marks SS2022]]</f>
        <v>0.27777777777777779</v>
      </c>
      <c r="EO103" s="159">
        <f>ULB_Data[[#This Row],[Cert.- obtained SS2022]]/ULB_Data[[#This Row],[Total score (obtained) SS2022]]</f>
        <v>0.22029440143808185</v>
      </c>
      <c r="EP103" s="22">
        <v>2269.69</v>
      </c>
      <c r="EQ103" s="26">
        <v>6000</v>
      </c>
      <c r="ER103" s="66">
        <v>37.83</v>
      </c>
      <c r="ES103" s="22">
        <v>2269.69</v>
      </c>
      <c r="ET103" s="66">
        <v>6000</v>
      </c>
      <c r="EU103" s="128">
        <f>(ULB_Data[[#This Row],[Total score (obtained) SS2022]]/ULB_Data[[#This Row],[Total score (max) SS2022]])*100</f>
        <v>37.828166666666668</v>
      </c>
      <c r="EV103" s="26">
        <v>948.49</v>
      </c>
      <c r="EW103" s="26">
        <v>3000</v>
      </c>
      <c r="EX103" s="66">
        <v>31.62</v>
      </c>
      <c r="EY103" s="26">
        <v>1534.38</v>
      </c>
      <c r="EZ103" s="26">
        <v>4200</v>
      </c>
      <c r="FA103" s="100">
        <v>36.53</v>
      </c>
      <c r="FB103" s="26">
        <v>1534.38</v>
      </c>
      <c r="FC103" s="138">
        <v>4200</v>
      </c>
      <c r="FD103" s="140">
        <f>(ULB_Data[[#This Row],[SLP + Cert. (obtained) SS2022]]/ULB_Data[[#This Row],[SLP + Cert. (max.) SS2022]])*100</f>
        <v>36.532857142857146</v>
      </c>
    </row>
    <row r="104" spans="1:160" ht="15.75" thickBot="1">
      <c r="A104" s="104">
        <v>103</v>
      </c>
      <c r="B104" s="65" t="s">
        <v>355</v>
      </c>
      <c r="C104" s="65" t="s">
        <v>388</v>
      </c>
      <c r="D104" s="65" t="s">
        <v>304</v>
      </c>
      <c r="E104" s="79">
        <v>32899</v>
      </c>
      <c r="F104" s="28" t="s">
        <v>412</v>
      </c>
      <c r="G104" s="28">
        <v>2214</v>
      </c>
      <c r="H104" s="28">
        <v>2072</v>
      </c>
      <c r="I104" s="28">
        <v>2072</v>
      </c>
      <c r="J104" s="28">
        <v>3325</v>
      </c>
      <c r="K104" s="28">
        <v>3178</v>
      </c>
      <c r="L104" s="28">
        <v>3178</v>
      </c>
      <c r="M104" s="28">
        <v>3400</v>
      </c>
      <c r="N104" s="28">
        <v>3298.6</v>
      </c>
      <c r="O104" s="28">
        <v>3298.6</v>
      </c>
      <c r="P104" s="28">
        <v>4601.3999999999996</v>
      </c>
      <c r="Q104" s="28">
        <v>4601.3999999999996</v>
      </c>
      <c r="R104" s="118">
        <f>(ULB_Data[[#This Row],[Total score (obtained) SS2020]]-ULB_Data[[#This Row],[NA 2020]])/ULB_Data[[#This Row],[NA 2020]]</f>
        <v>0.20885727190605233</v>
      </c>
      <c r="S104" s="118">
        <f>(ULB_Data[[#This Row],[Total score (obtained) SS2021]]-ULB_Data[[#This Row],[NA 2021]])/ULB_Data[[#This Row],[NA 2021]]</f>
        <v>-0.35967664092664092</v>
      </c>
      <c r="T104" s="118">
        <f>(ULB_Data[[#This Row],[Total score (obtained) SS2022]]-ULB_Data[[#This Row],[NA 2022]])/ULB_Data[[#This Row],[NA 2022]]</f>
        <v>-0.35967664092664092</v>
      </c>
      <c r="U104" s="118">
        <f>(ULB_Data[[#This Row],[Total score (obtained) SS2020]]-ULB_Data[[#This Row],[SA 2020]])/ULB_Data[[#This Row],[SA 2020]]</f>
        <v>-0.19506466165413539</v>
      </c>
      <c r="V104" s="118">
        <f>(ULB_Data[[#This Row],[Total score (obtained) SS2021]]-ULB_Data[[#This Row],[SA 2021]])/ULB_Data[[#This Row],[SA 2021]]</f>
        <v>-0.58252045311516676</v>
      </c>
      <c r="W104" s="118">
        <f>(ULB_Data[[#This Row],[Total score (obtained) SS2022]]-ULB_Data[[#This Row],[SA 2022]])/ULB_Data[[#This Row],[SA 2022]]</f>
        <v>-0.58252045311516676</v>
      </c>
      <c r="X104" s="118">
        <f>(ULB_Data[[#This Row],[Total score (obtained) SS2020]]-ULB_Data[[#This Row],[SA Cat 2020]])/ULB_Data[[#This Row],[SA Cat 2020]]</f>
        <v>-0.21282058823529415</v>
      </c>
      <c r="Y104" s="118">
        <f>(ULB_Data[[#This Row],[Total score (obtained) SS2021]]-ULB_Data[[#This Row],[SA Cat 2021]])/ULB_Data[[#This Row],[SA Cat 2021]]</f>
        <v>-0.59778390832474382</v>
      </c>
      <c r="Z104" s="118">
        <f>(ULB_Data[[#This Row],[Total score (obtained) SS2022]]-ULB_Data[[#This Row],[SA Cat 2022]])/ULB_Data[[#This Row],[SA Cat 2022]]</f>
        <v>-0.59778390832474382</v>
      </c>
      <c r="AA104" s="118">
        <f>(ULB_Data[[#This Row],[Total score (obtained) SS2021]]-ULB_Data[[#This Row],[SA Cat t.10 2021]])/ULB_Data[[#This Row],[SA Cat t.10 2021]]</f>
        <v>-0.71166384143956185</v>
      </c>
      <c r="AB104" s="118">
        <f>(ULB_Data[[#This Row],[Total score (obtained) SS2022]]-ULB_Data[[#This Row],[SA Cat t.10 2022]])/ULB_Data[[#This Row],[SA Cat t.10 2022]]</f>
        <v>-0.71166384143956185</v>
      </c>
      <c r="AC104" s="122">
        <v>306.24</v>
      </c>
      <c r="AD104" s="122">
        <v>913.6</v>
      </c>
      <c r="AE104" s="122">
        <v>915</v>
      </c>
      <c r="AF104" s="122">
        <v>706.64</v>
      </c>
      <c r="AG104" s="122">
        <v>1509.3</v>
      </c>
      <c r="AH104" s="122">
        <v>1509.3</v>
      </c>
      <c r="AI104" s="122">
        <v>737.03</v>
      </c>
      <c r="AJ104" s="122">
        <v>1543.8</v>
      </c>
      <c r="AK104" s="122">
        <v>1543.8</v>
      </c>
      <c r="AL104" s="122">
        <v>2033.9</v>
      </c>
      <c r="AM104" s="122">
        <v>2033.9</v>
      </c>
      <c r="AN104" s="118">
        <f>(ULB_Data[[#This Row],[SLP- obtained SS2020]]-ULB_Data[[#This Row],[SLP NA 2020]])/ULB_Data[[#This Row],[SLP NA 2020]]</f>
        <v>-3.0368338557993954E-3</v>
      </c>
      <c r="AO104" s="118">
        <f>(ULB_Data[[#This Row],[SLP- obtained SS2021]]-ULB_Data[[#This Row],[SLP NA 2021]])/ULB_Data[[#This Row],[SLP NA 2021]]</f>
        <v>-0.65469570928196141</v>
      </c>
      <c r="AP104" s="118">
        <f>(ULB_Data[[#This Row],[SLP- obtained SS2022]]-ULB_Data[[#This Row],[SLP NA 2022]])/ULB_Data[[#This Row],[SLP NA 2022]]</f>
        <v>-0.65522404371584697</v>
      </c>
      <c r="AQ104" s="118">
        <f>(ULB_Data[[#This Row],[SLP- obtained SS2020]]-ULB_Data[[#This Row],[SLP SA 2020]])/ULB_Data[[#This Row],[SLP SA 2020]]</f>
        <v>-0.56794124306577609</v>
      </c>
      <c r="AR104" s="118">
        <f>(ULB_Data[[#This Row],[SLP- obtained SS2021]]-ULB_Data[[#This Row],[SLP SA 2021]])/ULB_Data[[#This Row],[SLP SA 2021]]</f>
        <v>-0.79098257470350486</v>
      </c>
      <c r="AS104" s="118">
        <f>(ULB_Data[[#This Row],[SLP- obtained SS2022]]-ULB_Data[[#This Row],[SLP SA 2022]])/ULB_Data[[#This Row],[SLP SA 2022]]</f>
        <v>-0.79098257470350486</v>
      </c>
      <c r="AT104" s="118">
        <f>(ULB_Data[[#This Row],[SLP- obtained SS2020]]-ULB_Data[[#This Row],[SLP SA cat 2020]])/ULB_Data[[#This Row],[SLP SA cat 2020]]</f>
        <v>-0.58575634641737784</v>
      </c>
      <c r="AU104" s="118">
        <f>(ULB_Data[[#This Row],[SLP- obtained SS2021]]-ULB_Data[[#This Row],[SLP SA cat 2021]])/ULB_Data[[#This Row],[SLP SA cat 2021]]</f>
        <v>-0.7956535820702163</v>
      </c>
      <c r="AV104" s="118">
        <f>(ULB_Data[[#This Row],[SLP- obtained SS2022]]-ULB_Data[[#This Row],[SLP SA cat 2022]])/ULB_Data[[#This Row],[SLP SA cat 2022]]</f>
        <v>-0.7956535820702163</v>
      </c>
      <c r="AW104" s="118">
        <f>(ULB_Data[[#This Row],[SLP- obtained SS2021]]-ULB_Data[[#This Row],[SLP SA cat t.10 2021]])/ULB_Data[[#This Row],[SLP SA cat t.10 2021]]</f>
        <v>-0.84489404592162842</v>
      </c>
      <c r="AX104" s="118">
        <f>(ULB_Data[[#This Row],[SLP- obtained SS2022]]-ULB_Data[[#This Row],[SLP SA cat t.10 2022]])/ULB_Data[[#This Row],[SLP SA cat t.10 2022]]</f>
        <v>-0.84489404592162842</v>
      </c>
      <c r="AY104" s="122">
        <v>232.44</v>
      </c>
      <c r="AZ104" s="122">
        <v>298.10000000000002</v>
      </c>
      <c r="BA104" s="122">
        <v>295</v>
      </c>
      <c r="BB104" s="122">
        <v>421.09</v>
      </c>
      <c r="BC104" s="122">
        <v>522.70000000000005</v>
      </c>
      <c r="BD104" s="122">
        <v>525</v>
      </c>
      <c r="BE104" s="122">
        <v>433.64</v>
      </c>
      <c r="BF104" s="122">
        <v>570</v>
      </c>
      <c r="BG104" s="122">
        <v>570</v>
      </c>
      <c r="BH104" s="122">
        <v>1100</v>
      </c>
      <c r="BI104" s="122">
        <v>1100</v>
      </c>
      <c r="BJ104" s="118">
        <f>(ULB_Data[[#This Row],[Cert.- obtained SS2020]]-ULB_Data[[#This Row],[NA cert 2020]])/ULB_Data[[#This Row],[NA cert 2020]]</f>
        <v>0.29065565307176044</v>
      </c>
      <c r="BK104" s="118">
        <f>(ULB_Data[[#This Row],[Cert.- obtained SS2021]]-ULB_Data[[#This Row],[NA cert 2021]])/ULB_Data[[#This Row],[NA cert 2021]]</f>
        <v>6.3737001006372931E-3</v>
      </c>
      <c r="BL104" s="118">
        <f>(ULB_Data[[#This Row],[Cert.- obtained SS2022]]-ULB_Data[[#This Row],[NA cert 2022]])/ULB_Data[[#This Row],[NA cert 2022]]</f>
        <v>1.6949152542372881E-2</v>
      </c>
      <c r="BM104" s="118">
        <f>(ULB_Data[[#This Row],[Cert.- obtained SS2020]]-ULB_Data[[#This Row],[SA Cert 2020]])/ULB_Data[[#This Row],[SA Cert 2020]]</f>
        <v>-0.2875632287634472</v>
      </c>
      <c r="BN104" s="118">
        <f>(ULB_Data[[#This Row],[Cert.- obtained SS2021]]-ULB_Data[[#This Row],[SA cert 2021]])/ULB_Data[[#This Row],[SA cert 2021]]</f>
        <v>-0.42605701167017412</v>
      </c>
      <c r="BO104" s="118">
        <f>(ULB_Data[[#This Row],[Cert.- obtained SS2022]]-ULB_Data[[#This Row],[SA cert 2022]])/ULB_Data[[#This Row],[SA cert 2022]]</f>
        <v>-0.42857142857142855</v>
      </c>
      <c r="BP104" s="118">
        <f>(ULB_Data[[#This Row],[Cert.- obtained SS2020]]-ULB_Data[[#This Row],[SA cert cat 2020]])/ULB_Data[[#This Row],[SA cert cat 2020]]</f>
        <v>-0.30818190203855733</v>
      </c>
      <c r="BQ104" s="118">
        <f>(ULB_Data[[#This Row],[Cert.- obtained SS2021]]-ULB_Data[[#This Row],[SA cert cat 2021]])/ULB_Data[[#This Row],[SA cert cat 2021]]</f>
        <v>-0.47368421052631576</v>
      </c>
      <c r="BR104" s="118">
        <f>(ULB_Data[[#This Row],[Cert.- obtained SS2022]]-ULB_Data[[#This Row],[SA cert cat 2022]])/ULB_Data[[#This Row],[SA cert cat 2022]]</f>
        <v>-0.47368421052631576</v>
      </c>
      <c r="BS104" s="118">
        <f>(ULB_Data[[#This Row],[Cert.- obtained SS2021]]-ULB_Data[[#This Row],[SA cert cat t.10 2021]])/ULB_Data[[#This Row],[SA cert cat t.10 2021]]</f>
        <v>-0.72727272727272729</v>
      </c>
      <c r="BT104" s="118">
        <f>(ULB_Data[[#This Row],[Cert.- obtained SS2022]]-ULB_Data[[#This Row],[SA cert cat t.10 2022]])/ULB_Data[[#This Row],[SA cert cat t.10 2022]]</f>
        <v>-0.72727272727272729</v>
      </c>
      <c r="BU104" s="122">
        <v>855.72</v>
      </c>
      <c r="BV104" s="122">
        <v>860.25</v>
      </c>
      <c r="BW104" s="122">
        <v>865</v>
      </c>
      <c r="BX104" s="122">
        <v>1100</v>
      </c>
      <c r="BY104" s="122">
        <v>1147.0899999999999</v>
      </c>
      <c r="BZ104" s="122">
        <v>1150</v>
      </c>
      <c r="CA104" s="122">
        <v>1114.93</v>
      </c>
      <c r="CB104" s="122">
        <v>1184.79</v>
      </c>
      <c r="CC104" s="122">
        <v>1184.79</v>
      </c>
      <c r="CD104" s="122">
        <v>1531.86</v>
      </c>
      <c r="CE104" s="122">
        <v>1531.86</v>
      </c>
      <c r="CF104" s="118">
        <f>(ULB_Data[[#This Row],[CP- obtained SS2020]]-ULB_Data[[#This Row],[NA CV 2020]])/ULB_Data[[#This Row],[NA CV 2020]]</f>
        <v>0.1988267190202401</v>
      </c>
      <c r="CG104" s="118">
        <f>(ULB_Data[[#This Row],[CV- obtained SS2021]]-ULB_Data[[#This Row],[NA CV 2021]])/ULB_Data[[#This Row],[NA CV 2021]]</f>
        <v>-0.17317058994478352</v>
      </c>
      <c r="CH104" s="118">
        <f>(ULB_Data[[#This Row],[CV- obtained SS2022]]-ULB_Data[[#This Row],[NA CV 2022]])/ULB_Data[[#This Row],[NA CV 2022]]</f>
        <v>-0.17771098265895957</v>
      </c>
      <c r="CI104" s="118">
        <f>(ULB_Data[[#This Row],[CP- obtained SS2020]]-ULB_Data[[#This Row],[SA CV 2020]])/ULB_Data[[#This Row],[SA CV 2020]]</f>
        <v>-6.7400000000000085E-2</v>
      </c>
      <c r="CJ104" s="118">
        <f>(ULB_Data[[#This Row],[CV- obtained SS2021]]-ULB_Data[[#This Row],[SA CV 2021]])/ULB_Data[[#This Row],[SA CV 2021]]</f>
        <v>-0.37992659686685437</v>
      </c>
      <c r="CK104" s="118">
        <f>(ULB_Data[[#This Row],[CV- obtained SS2022]]-ULB_Data[[#This Row],[SA CV 2022]])/ULB_Data[[#This Row],[SA CV 2022]]</f>
        <v>-0.38149565217391307</v>
      </c>
      <c r="CL104" s="118">
        <f>(ULB_Data[[#This Row],[CP- obtained SS2020]]-ULB_Data[[#This Row],[SA CV  cat 2020]])/ULB_Data[[#This Row],[SA CV  cat 2020]]</f>
        <v>-7.9888423488470264E-2</v>
      </c>
      <c r="CM104" s="118">
        <f>(ULB_Data[[#This Row],[CV- obtained SS2021]]-ULB_Data[[#This Row],[SA CV cat 2021]])/ULB_Data[[#This Row],[SA CV cat 2021]]</f>
        <v>-0.39965732323871739</v>
      </c>
      <c r="CN104" s="118">
        <f>(ULB_Data[[#This Row],[CV- obtained SS2022]]-ULB_Data[[#This Row],[SA CV cat 2022]])/ULB_Data[[#This Row],[SA CV cat 2022]]</f>
        <v>-0.39965732323871739</v>
      </c>
      <c r="CO104" s="118">
        <f>(ULB_Data[[#This Row],[CV- obtained SS2021]]-ULB_Data[[#This Row],[SA CV cat t.10 2021]])/ULB_Data[[#This Row],[SA CV cat t.10 2021]]</f>
        <v>-0.5356755839306464</v>
      </c>
      <c r="CP104" s="118">
        <f>(ULB_Data[[#This Row],[CV- obtained SS2022]]-ULB_Data[[#This Row],[SA CV cat t.10 2022]])/ULB_Data[[#This Row],[SA CV cat t.10 2022]]</f>
        <v>-0.5356755839306464</v>
      </c>
      <c r="CQ104" s="60">
        <v>163</v>
      </c>
      <c r="CR104" s="60">
        <v>91</v>
      </c>
      <c r="CS104" s="28">
        <v>272</v>
      </c>
      <c r="CT104" s="27">
        <v>110</v>
      </c>
      <c r="CU104" s="28">
        <v>272</v>
      </c>
      <c r="CV104" s="27">
        <v>110</v>
      </c>
      <c r="CW104" s="28" t="s">
        <v>414</v>
      </c>
      <c r="CX104" s="28" t="s">
        <v>414</v>
      </c>
      <c r="CY104" s="28" t="s">
        <v>414</v>
      </c>
      <c r="CZ104" s="28" t="s">
        <v>405</v>
      </c>
      <c r="DA104" s="28" t="s">
        <v>405</v>
      </c>
      <c r="DB104" s="28" t="s">
        <v>405</v>
      </c>
      <c r="DC104" s="22">
        <v>305.31</v>
      </c>
      <c r="DD104" s="22">
        <v>1500</v>
      </c>
      <c r="DE104" s="66">
        <v>20.350000000000001</v>
      </c>
      <c r="DF104" s="22">
        <v>300</v>
      </c>
      <c r="DG104" s="22">
        <v>1500</v>
      </c>
      <c r="DH104" s="66">
        <v>20</v>
      </c>
      <c r="DI104" s="22">
        <v>1045.24</v>
      </c>
      <c r="DJ104" s="22">
        <v>1500</v>
      </c>
      <c r="DK104" s="66">
        <v>69.680000000000007</v>
      </c>
      <c r="DL104" s="22">
        <v>1025.8599999999999</v>
      </c>
      <c r="DM104" s="22">
        <v>1500</v>
      </c>
      <c r="DN104" s="66">
        <v>68.39</v>
      </c>
      <c r="DO104" s="22">
        <v>2676.41</v>
      </c>
      <c r="DP104" s="22">
        <v>6000</v>
      </c>
      <c r="DQ104" s="66">
        <v>44.61</v>
      </c>
      <c r="DR104" s="67">
        <v>315.47000000000003</v>
      </c>
      <c r="DS104" s="67">
        <v>2400</v>
      </c>
      <c r="DT104" s="159">
        <f>ULB_Data[[#This Row],[SLP- obtained SS2021]]/ULB_Data[[#This Row],[SLP-max. marks SS2021]]</f>
        <v>0.13144583333333335</v>
      </c>
      <c r="DU104" s="159">
        <f>ULB_Data[[#This Row],[SLP- obtained SS2021]]/ULB_Data[[#This Row],[Total score (obtained) SS2021]]</f>
        <v>0.23777652157527795</v>
      </c>
      <c r="DV104" s="67">
        <v>315.47000000000003</v>
      </c>
      <c r="DW104" s="66">
        <v>2400</v>
      </c>
      <c r="DX104" s="159">
        <f>ULB_Data[[#This Row],[SLP- obtained SS2022]]/ULB_Data[[#This Row],[SLP-max. marks SS2022]]</f>
        <v>0.13144583333333335</v>
      </c>
      <c r="DY104" s="159">
        <f>ULB_Data[[#This Row],[SLP- obtained SS2022]]/ULB_Data[[#This Row],[Total score (obtained) SS2022]]</f>
        <v>0.23777652157527795</v>
      </c>
      <c r="DZ104" s="67">
        <v>711.28</v>
      </c>
      <c r="EA104" s="67">
        <v>1800</v>
      </c>
      <c r="EB104" s="159">
        <f>ULB_Data[[#This Row],[CV- obtained SS2021]]/ULB_Data[[#This Row],[CV-max. marks SS2021]]</f>
        <v>0.39515555555555554</v>
      </c>
      <c r="EC104" s="159">
        <f>ULB_Data[[#This Row],[CV- obtained SS2021]]/ULB_Data[[#This Row],[Total score (obtained) SS2021]]</f>
        <v>0.53610702845298663</v>
      </c>
      <c r="ED104" s="67">
        <v>711.28</v>
      </c>
      <c r="EE104" s="66">
        <v>1800</v>
      </c>
      <c r="EF104" s="159">
        <f>ULB_Data[[#This Row],[CV- obtained SS2022]]/ULB_Data[[#This Row],[CV-max. marks SS2022]]</f>
        <v>0.39515555555555554</v>
      </c>
      <c r="EG104" s="159">
        <f>ULB_Data[[#This Row],[CV- obtained SS2022]]/ULB_Data[[#This Row],[Total score (obtained) SS2022]]</f>
        <v>0.53610702845298663</v>
      </c>
      <c r="EH104" s="67">
        <v>300</v>
      </c>
      <c r="EI104" s="67">
        <v>1800</v>
      </c>
      <c r="EJ104" s="159">
        <f>ULB_Data[[#This Row],[Cert.- obtained SS2021]]/ULB_Data[[#This Row],[Cert.-max. marks SS2021]]</f>
        <v>0.16666666666666666</v>
      </c>
      <c r="EK104" s="159">
        <f>ULB_Data[[#This Row],[Cert.- obtained SS2021]]/ULB_Data[[#This Row],[Total score (obtained) SS2021]]</f>
        <v>0.22611644997173544</v>
      </c>
      <c r="EL104" s="67">
        <v>300</v>
      </c>
      <c r="EM104" s="66">
        <v>1800</v>
      </c>
      <c r="EN104" s="159">
        <f>ULB_Data[[#This Row],[Cert.- obtained SS2022]]/ULB_Data[[#This Row],[Cert.-max. marks SS2022]]</f>
        <v>0.16666666666666666</v>
      </c>
      <c r="EO104" s="159">
        <f>ULB_Data[[#This Row],[Cert.- obtained SS2022]]/ULB_Data[[#This Row],[Total score (obtained) SS2022]]</f>
        <v>0.22611644997173544</v>
      </c>
      <c r="EP104" s="68">
        <v>1326.75</v>
      </c>
      <c r="EQ104" s="26">
        <v>6000</v>
      </c>
      <c r="ER104" s="66">
        <v>22.11</v>
      </c>
      <c r="ES104" s="68">
        <v>1326.75</v>
      </c>
      <c r="ET104" s="66">
        <v>6000</v>
      </c>
      <c r="EU104" s="128">
        <f>(ULB_Data[[#This Row],[Total score (obtained) SS2022]]/ULB_Data[[#This Row],[Total score (max) SS2022]])*100</f>
        <v>22.112499999999997</v>
      </c>
      <c r="EV104" s="26">
        <v>605.30999999999995</v>
      </c>
      <c r="EW104" s="26">
        <v>3000</v>
      </c>
      <c r="EX104" s="66">
        <v>20.18</v>
      </c>
      <c r="EY104" s="26">
        <v>615.47</v>
      </c>
      <c r="EZ104" s="26">
        <v>4200</v>
      </c>
      <c r="FA104" s="100">
        <v>14.65</v>
      </c>
      <c r="FB104" s="26">
        <v>615.47</v>
      </c>
      <c r="FC104" s="138">
        <v>4200</v>
      </c>
      <c r="FD104" s="140">
        <f>(ULB_Data[[#This Row],[SLP + Cert. (obtained) SS2022]]/ULB_Data[[#This Row],[SLP + Cert. (max.) SS2022]])*100</f>
        <v>14.654047619047619</v>
      </c>
    </row>
    <row r="105" spans="1:160" ht="15.75" thickBot="1">
      <c r="A105" s="104">
        <v>104</v>
      </c>
      <c r="B105" s="65" t="s">
        <v>204</v>
      </c>
      <c r="C105" s="65" t="s">
        <v>388</v>
      </c>
      <c r="D105" s="65" t="s">
        <v>304</v>
      </c>
      <c r="E105" s="22">
        <v>14923</v>
      </c>
      <c r="F105" s="28" t="s">
        <v>411</v>
      </c>
      <c r="G105" s="28">
        <v>2214</v>
      </c>
      <c r="H105" s="28">
        <v>2072</v>
      </c>
      <c r="I105" s="28">
        <v>2072</v>
      </c>
      <c r="J105" s="28">
        <v>3325</v>
      </c>
      <c r="K105" s="28">
        <v>3178</v>
      </c>
      <c r="L105" s="28">
        <v>3178</v>
      </c>
      <c r="M105" s="28">
        <v>3070.1</v>
      </c>
      <c r="N105" s="28">
        <v>2928.3</v>
      </c>
      <c r="O105" s="28">
        <v>2928.3</v>
      </c>
      <c r="P105" s="28">
        <v>4349.2</v>
      </c>
      <c r="Q105" s="28">
        <v>4349.2</v>
      </c>
      <c r="R105" s="118">
        <f>(ULB_Data[[#This Row],[Total score (obtained) SS2020]]-ULB_Data[[#This Row],[NA 2020]])/ULB_Data[[#This Row],[NA 2020]]</f>
        <v>0.36432700993676598</v>
      </c>
      <c r="S105" s="118">
        <f>(ULB_Data[[#This Row],[Total score (obtained) SS2021]]-ULB_Data[[#This Row],[NA 2021]])/ULB_Data[[#This Row],[NA 2021]]</f>
        <v>0.31292471042471048</v>
      </c>
      <c r="T105" s="118">
        <f>(ULB_Data[[#This Row],[Total score (obtained) SS2022]]-ULB_Data[[#This Row],[NA 2022]])/ULB_Data[[#This Row],[NA 2022]]</f>
        <v>0.31292471042471048</v>
      </c>
      <c r="U105" s="118">
        <f>(ULB_Data[[#This Row],[Total score (obtained) SS2020]]-ULB_Data[[#This Row],[SA 2020]])/ULB_Data[[#This Row],[SA 2020]]</f>
        <v>-9.1542857142857176E-2</v>
      </c>
      <c r="V105" s="118">
        <f>(ULB_Data[[#This Row],[Total score (obtained) SS2021]]-ULB_Data[[#This Row],[SA 2021]])/ULB_Data[[#This Row],[SA 2021]]</f>
        <v>-0.14399622404027687</v>
      </c>
      <c r="W105" s="118">
        <f>(ULB_Data[[#This Row],[Total score (obtained) SS2022]]-ULB_Data[[#This Row],[SA 2022]])/ULB_Data[[#This Row],[SA 2022]]</f>
        <v>-0.14399622404027687</v>
      </c>
      <c r="X105" s="118">
        <f>(ULB_Data[[#This Row],[Total score (obtained) SS2020]]-ULB_Data[[#This Row],[SA Cat 2020]])/ULB_Data[[#This Row],[SA Cat 2020]]</f>
        <v>-1.6116738868440773E-2</v>
      </c>
      <c r="Y105" s="118">
        <f>(ULB_Data[[#This Row],[Total score (obtained) SS2021]]-ULB_Data[[#This Row],[SA Cat 2021]])/ULB_Data[[#This Row],[SA Cat 2021]]</f>
        <v>-7.1003653997199767E-2</v>
      </c>
      <c r="Z105" s="118">
        <f>(ULB_Data[[#This Row],[Total score (obtained) SS2022]]-ULB_Data[[#This Row],[SA Cat 2022]])/ULB_Data[[#This Row],[SA Cat 2022]]</f>
        <v>-7.1003653997199767E-2</v>
      </c>
      <c r="AA105" s="118">
        <f>(ULB_Data[[#This Row],[Total score (obtained) SS2021]]-ULB_Data[[#This Row],[SA Cat t.10 2021]])/ULB_Data[[#This Row],[SA Cat t.10 2021]]</f>
        <v>-0.37451025475949595</v>
      </c>
      <c r="AB105" s="118">
        <f>(ULB_Data[[#This Row],[Total score (obtained) SS2022]]-ULB_Data[[#This Row],[SA Cat t.10 2022]])/ULB_Data[[#This Row],[SA Cat t.10 2022]]</f>
        <v>-0.37451025475949595</v>
      </c>
      <c r="AC105" s="122">
        <v>306.24</v>
      </c>
      <c r="AD105" s="122">
        <v>913.6</v>
      </c>
      <c r="AE105" s="122">
        <v>915</v>
      </c>
      <c r="AF105" s="122">
        <v>706.64</v>
      </c>
      <c r="AG105" s="122">
        <v>1509.3</v>
      </c>
      <c r="AH105" s="122">
        <v>1509.3</v>
      </c>
      <c r="AI105" s="122">
        <v>593.21</v>
      </c>
      <c r="AJ105" s="122">
        <v>1412.08</v>
      </c>
      <c r="AK105" s="122">
        <v>1412.08</v>
      </c>
      <c r="AL105" s="122">
        <v>1984.11</v>
      </c>
      <c r="AM105" s="122">
        <v>1984.11</v>
      </c>
      <c r="AN105" s="118">
        <f>(ULB_Data[[#This Row],[SLP- obtained SS2020]]-ULB_Data[[#This Row],[SLP NA 2020]])/ULB_Data[[#This Row],[SLP NA 2020]]</f>
        <v>0.37437957157784735</v>
      </c>
      <c r="AO105" s="118">
        <f>(ULB_Data[[#This Row],[SLP- obtained SS2021]]-ULB_Data[[#This Row],[SLP NA 2021]])/ULB_Data[[#This Row],[SLP NA 2021]]</f>
        <v>0.51014667250437828</v>
      </c>
      <c r="AP105" s="118">
        <f>(ULB_Data[[#This Row],[SLP- obtained SS2022]]-ULB_Data[[#This Row],[SLP NA 2022]])/ULB_Data[[#This Row],[SLP NA 2022]]</f>
        <v>0.50783606557377059</v>
      </c>
      <c r="AQ105" s="118">
        <f>(ULB_Data[[#This Row],[SLP- obtained SS2020]]-ULB_Data[[#This Row],[SLP SA 2020]])/ULB_Data[[#This Row],[SLP SA 2020]]</f>
        <v>-0.40437846711196651</v>
      </c>
      <c r="AR105" s="118">
        <f>(ULB_Data[[#This Row],[SLP- obtained SS2021]]-ULB_Data[[#This Row],[SLP SA 2021]])/ULB_Data[[#This Row],[SLP SA 2021]]</f>
        <v>-8.5887497515404421E-2</v>
      </c>
      <c r="AS105" s="118">
        <f>(ULB_Data[[#This Row],[SLP- obtained SS2022]]-ULB_Data[[#This Row],[SLP SA 2022]])/ULB_Data[[#This Row],[SLP SA 2022]]</f>
        <v>-8.5887497515404421E-2</v>
      </c>
      <c r="AT105" s="118">
        <f>(ULB_Data[[#This Row],[SLP- obtained SS2020]]-ULB_Data[[#This Row],[SLP SA cat 2020]])/ULB_Data[[#This Row],[SLP SA cat 2020]]</f>
        <v>-0.2904873484937881</v>
      </c>
      <c r="AU105" s="118">
        <f>(ULB_Data[[#This Row],[SLP- obtained SS2021]]-ULB_Data[[#This Row],[SLP SA cat 2021]])/ULB_Data[[#This Row],[SLP SA cat 2021]]</f>
        <v>-2.2951957396181416E-2</v>
      </c>
      <c r="AV105" s="118">
        <f>(ULB_Data[[#This Row],[SLP- obtained SS2022]]-ULB_Data[[#This Row],[SLP SA cat 2022]])/ULB_Data[[#This Row],[SLP SA cat 2022]]</f>
        <v>-2.2951957396181416E-2</v>
      </c>
      <c r="AW105" s="118">
        <f>(ULB_Data[[#This Row],[SLP- obtained SS2021]]-ULB_Data[[#This Row],[SLP SA cat t.10 2021]])/ULB_Data[[#This Row],[SLP SA cat t.10 2021]]</f>
        <v>-0.30464036772154762</v>
      </c>
      <c r="AX105" s="118">
        <f>(ULB_Data[[#This Row],[SLP- obtained SS2022]]-ULB_Data[[#This Row],[SLP SA cat t.10 2022]])/ULB_Data[[#This Row],[SLP SA cat t.10 2022]]</f>
        <v>-0.30464036772154762</v>
      </c>
      <c r="AY105" s="122">
        <v>232.44</v>
      </c>
      <c r="AZ105" s="122">
        <v>298.10000000000002</v>
      </c>
      <c r="BA105" s="122">
        <v>295</v>
      </c>
      <c r="BB105" s="122">
        <v>421.09</v>
      </c>
      <c r="BC105" s="122">
        <v>522.70000000000005</v>
      </c>
      <c r="BD105" s="122">
        <v>525</v>
      </c>
      <c r="BE105" s="122">
        <v>365.77</v>
      </c>
      <c r="BF105" s="122">
        <v>453.88</v>
      </c>
      <c r="BG105" s="122">
        <v>453.88</v>
      </c>
      <c r="BH105" s="122">
        <v>1100</v>
      </c>
      <c r="BI105" s="122">
        <v>1100</v>
      </c>
      <c r="BJ105" s="118">
        <f>(ULB_Data[[#This Row],[Cert.- obtained SS2020]]-ULB_Data[[#This Row],[NA cert 2020]])/ULB_Data[[#This Row],[NA cert 2020]]</f>
        <v>0.29065565307176044</v>
      </c>
      <c r="BK105" s="118">
        <f>(ULB_Data[[#This Row],[Cert.- obtained SS2021]]-ULB_Data[[#This Row],[NA cert 2021]])/ULB_Data[[#This Row],[NA cert 2021]]</f>
        <v>6.3737001006372931E-3</v>
      </c>
      <c r="BL105" s="118">
        <f>(ULB_Data[[#This Row],[Cert.- obtained SS2022]]-ULB_Data[[#This Row],[NA cert 2022]])/ULB_Data[[#This Row],[NA cert 2022]]</f>
        <v>1.6949152542372881E-2</v>
      </c>
      <c r="BM105" s="118">
        <f>(ULB_Data[[#This Row],[Cert.- obtained SS2020]]-ULB_Data[[#This Row],[SA Cert 2020]])/ULB_Data[[#This Row],[SA Cert 2020]]</f>
        <v>-0.2875632287634472</v>
      </c>
      <c r="BN105" s="118">
        <f>(ULB_Data[[#This Row],[Cert.- obtained SS2021]]-ULB_Data[[#This Row],[SA cert 2021]])/ULB_Data[[#This Row],[SA cert 2021]]</f>
        <v>-0.42605701167017412</v>
      </c>
      <c r="BO105" s="118">
        <f>(ULB_Data[[#This Row],[Cert.- obtained SS2022]]-ULB_Data[[#This Row],[SA cert 2022]])/ULB_Data[[#This Row],[SA cert 2022]]</f>
        <v>-0.42857142857142855</v>
      </c>
      <c r="BP105" s="118">
        <f>(ULB_Data[[#This Row],[Cert.- obtained SS2020]]-ULB_Data[[#This Row],[SA cert cat 2020]])/ULB_Data[[#This Row],[SA cert cat 2020]]</f>
        <v>-0.17981245044700217</v>
      </c>
      <c r="BQ105" s="118">
        <f>(ULB_Data[[#This Row],[Cert.- obtained SS2021]]-ULB_Data[[#This Row],[SA cert cat 2021]])/ULB_Data[[#This Row],[SA cert cat 2021]]</f>
        <v>-0.33903234335066534</v>
      </c>
      <c r="BR105" s="118">
        <f>(ULB_Data[[#This Row],[Cert.- obtained SS2022]]-ULB_Data[[#This Row],[SA cert cat 2022]])/ULB_Data[[#This Row],[SA cert cat 2022]]</f>
        <v>-0.33903234335066534</v>
      </c>
      <c r="BS105" s="118">
        <f>(ULB_Data[[#This Row],[Cert.- obtained SS2021]]-ULB_Data[[#This Row],[SA cert cat t.10 2021]])/ULB_Data[[#This Row],[SA cert cat t.10 2021]]</f>
        <v>-0.72727272727272729</v>
      </c>
      <c r="BT105" s="118">
        <f>(ULB_Data[[#This Row],[Cert.- obtained SS2022]]-ULB_Data[[#This Row],[SA cert cat t.10 2022]])/ULB_Data[[#This Row],[SA cert cat t.10 2022]]</f>
        <v>-0.72727272727272729</v>
      </c>
      <c r="BU105" s="122">
        <v>855.72</v>
      </c>
      <c r="BV105" s="122">
        <v>860.25</v>
      </c>
      <c r="BW105" s="122">
        <v>865</v>
      </c>
      <c r="BX105" s="122">
        <v>1100</v>
      </c>
      <c r="BY105" s="122">
        <v>1147.0899999999999</v>
      </c>
      <c r="BZ105" s="122">
        <v>1150</v>
      </c>
      <c r="CA105" s="122">
        <v>1056.55</v>
      </c>
      <c r="CB105" s="122">
        <v>1062.31</v>
      </c>
      <c r="CC105" s="122">
        <v>1062.31</v>
      </c>
      <c r="CD105" s="122">
        <v>1484.95</v>
      </c>
      <c r="CE105" s="122">
        <v>1484.95</v>
      </c>
      <c r="CF105" s="118">
        <f>(ULB_Data[[#This Row],[CP- obtained SS2020]]-ULB_Data[[#This Row],[NA CV 2020]])/ULB_Data[[#This Row],[NA CV 2020]]</f>
        <v>0.29785443836769021</v>
      </c>
      <c r="CG105" s="118">
        <f>(ULB_Data[[#This Row],[CV- obtained SS2021]]-ULB_Data[[#This Row],[NA CV 2021]])/ULB_Data[[#This Row],[NA CV 2021]]</f>
        <v>0.20978785236849756</v>
      </c>
      <c r="CH105" s="118">
        <f>(ULB_Data[[#This Row],[CV- obtained SS2022]]-ULB_Data[[#This Row],[NA CV 2022]])/ULB_Data[[#This Row],[NA CV 2022]]</f>
        <v>0.20314450867052025</v>
      </c>
      <c r="CI105" s="118">
        <f>(ULB_Data[[#This Row],[CP- obtained SS2020]]-ULB_Data[[#This Row],[SA CV 2020]])/ULB_Data[[#This Row],[SA CV 2020]]</f>
        <v>9.6363636363635541E-3</v>
      </c>
      <c r="CJ105" s="118">
        <f>(ULB_Data[[#This Row],[CV- obtained SS2021]]-ULB_Data[[#This Row],[SA CV 2021]])/ULB_Data[[#This Row],[SA CV 2021]]</f>
        <v>-9.2730300150816319E-2</v>
      </c>
      <c r="CK105" s="118">
        <f>(ULB_Data[[#This Row],[CV- obtained SS2022]]-ULB_Data[[#This Row],[SA CV 2022]])/ULB_Data[[#This Row],[SA CV 2022]]</f>
        <v>-9.5026086956521719E-2</v>
      </c>
      <c r="CL105" s="118">
        <f>(ULB_Data[[#This Row],[CP- obtained SS2020]]-ULB_Data[[#This Row],[SA CV  cat 2020]])/ULB_Data[[#This Row],[SA CV  cat 2020]]</f>
        <v>5.1157067815058403E-2</v>
      </c>
      <c r="CM105" s="118">
        <f>(ULB_Data[[#This Row],[CV- obtained SS2021]]-ULB_Data[[#This Row],[SA CV cat 2021]])/ULB_Data[[#This Row],[SA CV cat 2021]]</f>
        <v>-2.0323634344023796E-2</v>
      </c>
      <c r="CN105" s="118">
        <f>(ULB_Data[[#This Row],[CV- obtained SS2022]]-ULB_Data[[#This Row],[SA CV cat 2022]])/ULB_Data[[#This Row],[SA CV cat 2022]]</f>
        <v>-2.0323634344023796E-2</v>
      </c>
      <c r="CO105" s="118">
        <f>(ULB_Data[[#This Row],[CV- obtained SS2021]]-ULB_Data[[#This Row],[SA CV cat t.10 2021]])/ULB_Data[[#This Row],[SA CV cat t.10 2021]]</f>
        <v>-0.29915485369877776</v>
      </c>
      <c r="CP105" s="118">
        <f>(ULB_Data[[#This Row],[CV- obtained SS2022]]-ULB_Data[[#This Row],[SA CV cat t.10 2022]])/ULB_Data[[#This Row],[SA CV cat t.10 2022]]</f>
        <v>-0.29915485369877776</v>
      </c>
      <c r="CQ105" s="60">
        <v>162</v>
      </c>
      <c r="CR105" s="60">
        <v>101</v>
      </c>
      <c r="CS105" s="27">
        <v>259</v>
      </c>
      <c r="CT105" s="27">
        <v>117</v>
      </c>
      <c r="CU105" s="27">
        <v>259</v>
      </c>
      <c r="CV105" s="27">
        <v>117</v>
      </c>
      <c r="CW105" s="28" t="s">
        <v>414</v>
      </c>
      <c r="CX105" s="27" t="s">
        <v>414</v>
      </c>
      <c r="CY105" s="27" t="s">
        <v>414</v>
      </c>
      <c r="CZ105" s="28" t="s">
        <v>405</v>
      </c>
      <c r="DA105" s="27" t="s">
        <v>405</v>
      </c>
      <c r="DB105" s="27" t="s">
        <v>405</v>
      </c>
      <c r="DC105" s="22">
        <v>420.89</v>
      </c>
      <c r="DD105" s="22">
        <v>1500</v>
      </c>
      <c r="DE105" s="66">
        <v>28.06</v>
      </c>
      <c r="DF105" s="22">
        <v>300</v>
      </c>
      <c r="DG105" s="22">
        <v>1500</v>
      </c>
      <c r="DH105" s="66">
        <v>20</v>
      </c>
      <c r="DI105" s="22">
        <v>1189.1300000000001</v>
      </c>
      <c r="DJ105" s="22">
        <v>1500</v>
      </c>
      <c r="DK105" s="66">
        <v>79.28</v>
      </c>
      <c r="DL105" s="22">
        <v>1110.5999999999999</v>
      </c>
      <c r="DM105" s="22">
        <v>1500</v>
      </c>
      <c r="DN105" s="66">
        <v>74.040000000000006</v>
      </c>
      <c r="DO105" s="22">
        <v>3020.62</v>
      </c>
      <c r="DP105" s="22">
        <v>6000</v>
      </c>
      <c r="DQ105" s="66">
        <v>50.34</v>
      </c>
      <c r="DR105" s="67">
        <v>1379.67</v>
      </c>
      <c r="DS105" s="67">
        <v>2400</v>
      </c>
      <c r="DT105" s="159">
        <f>ULB_Data[[#This Row],[SLP- obtained SS2021]]/ULB_Data[[#This Row],[SLP-max. marks SS2021]]</f>
        <v>0.57486250000000005</v>
      </c>
      <c r="DU105" s="159">
        <f>ULB_Data[[#This Row],[SLP- obtained SS2021]]/ULB_Data[[#This Row],[Total score (obtained) SS2021]]</f>
        <v>0.5071607643049868</v>
      </c>
      <c r="DV105" s="67">
        <v>1379.67</v>
      </c>
      <c r="DW105" s="66">
        <v>2400</v>
      </c>
      <c r="DX105" s="159">
        <f>ULB_Data[[#This Row],[SLP- obtained SS2022]]/ULB_Data[[#This Row],[SLP-max. marks SS2022]]</f>
        <v>0.57486250000000005</v>
      </c>
      <c r="DY105" s="159">
        <f>ULB_Data[[#This Row],[SLP- obtained SS2022]]/ULB_Data[[#This Row],[Total score (obtained) SS2022]]</f>
        <v>0.5071607643049868</v>
      </c>
      <c r="DZ105" s="67">
        <v>1040.72</v>
      </c>
      <c r="EA105" s="67">
        <v>1800</v>
      </c>
      <c r="EB105" s="159">
        <f>ULB_Data[[#This Row],[CV- obtained SS2021]]/ULB_Data[[#This Row],[CV-max. marks SS2021]]</f>
        <v>0.57817777777777779</v>
      </c>
      <c r="EC105" s="159">
        <f>ULB_Data[[#This Row],[CV- obtained SS2021]]/ULB_Data[[#This Row],[Total score (obtained) SS2021]]</f>
        <v>0.38256420058962348</v>
      </c>
      <c r="ED105" s="67">
        <v>1040.72</v>
      </c>
      <c r="EE105" s="66">
        <v>1800</v>
      </c>
      <c r="EF105" s="159">
        <f>ULB_Data[[#This Row],[CV- obtained SS2022]]/ULB_Data[[#This Row],[CV-max. marks SS2022]]</f>
        <v>0.57817777777777779</v>
      </c>
      <c r="EG105" s="159">
        <f>ULB_Data[[#This Row],[CV- obtained SS2022]]/ULB_Data[[#This Row],[Total score (obtained) SS2022]]</f>
        <v>0.38256420058962348</v>
      </c>
      <c r="EH105" s="67">
        <v>300</v>
      </c>
      <c r="EI105" s="67">
        <v>1800</v>
      </c>
      <c r="EJ105" s="159">
        <f>ULB_Data[[#This Row],[Cert.- obtained SS2021]]/ULB_Data[[#This Row],[Cert.-max. marks SS2021]]</f>
        <v>0.16666666666666666</v>
      </c>
      <c r="EK105" s="159">
        <f>ULB_Data[[#This Row],[Cert.- obtained SS2021]]/ULB_Data[[#This Row],[Total score (obtained) SS2021]]</f>
        <v>0.11027871106242509</v>
      </c>
      <c r="EL105" s="67">
        <v>300</v>
      </c>
      <c r="EM105" s="66">
        <v>1800</v>
      </c>
      <c r="EN105" s="159">
        <f>ULB_Data[[#This Row],[Cert.- obtained SS2022]]/ULB_Data[[#This Row],[Cert.-max. marks SS2022]]</f>
        <v>0.16666666666666666</v>
      </c>
      <c r="EO105" s="159">
        <f>ULB_Data[[#This Row],[Cert.- obtained SS2022]]/ULB_Data[[#This Row],[Total score (obtained) SS2022]]</f>
        <v>0.11027871106242509</v>
      </c>
      <c r="EP105" s="68">
        <v>2720.38</v>
      </c>
      <c r="EQ105" s="26">
        <v>6000</v>
      </c>
      <c r="ER105" s="66">
        <v>45.34</v>
      </c>
      <c r="ES105" s="68">
        <v>2720.38</v>
      </c>
      <c r="ET105" s="66">
        <v>6000</v>
      </c>
      <c r="EU105" s="128">
        <f>(ULB_Data[[#This Row],[Total score (obtained) SS2022]]/ULB_Data[[#This Row],[Total score (max) SS2022]])*100</f>
        <v>45.339666666666666</v>
      </c>
      <c r="EV105" s="26">
        <v>720.89</v>
      </c>
      <c r="EW105" s="26">
        <v>3000</v>
      </c>
      <c r="EX105" s="66">
        <v>24.03</v>
      </c>
      <c r="EY105" s="26">
        <v>1679.67</v>
      </c>
      <c r="EZ105" s="26">
        <v>4200</v>
      </c>
      <c r="FA105" s="100">
        <v>39.99</v>
      </c>
      <c r="FB105" s="26">
        <v>1679.67</v>
      </c>
      <c r="FC105" s="138">
        <v>4200</v>
      </c>
      <c r="FD105" s="140">
        <f>(ULB_Data[[#This Row],[SLP + Cert. (obtained) SS2022]]/ULB_Data[[#This Row],[SLP + Cert. (max.) SS2022]])*100</f>
        <v>39.992142857142859</v>
      </c>
    </row>
    <row r="106" spans="1:160" ht="15.75" thickBot="1">
      <c r="A106" s="104">
        <v>105</v>
      </c>
      <c r="B106" s="69" t="s">
        <v>111</v>
      </c>
      <c r="C106" s="65" t="s">
        <v>388</v>
      </c>
      <c r="D106" s="65" t="s">
        <v>304</v>
      </c>
      <c r="E106" s="22">
        <v>54493</v>
      </c>
      <c r="F106" s="28" t="s">
        <v>413</v>
      </c>
      <c r="G106" s="28">
        <v>2214</v>
      </c>
      <c r="H106" s="28">
        <v>2072</v>
      </c>
      <c r="I106" s="28">
        <v>2072</v>
      </c>
      <c r="J106" s="28">
        <v>3325</v>
      </c>
      <c r="K106" s="28">
        <v>3178</v>
      </c>
      <c r="L106" s="28">
        <v>3178</v>
      </c>
      <c r="M106" s="28">
        <v>3595.3</v>
      </c>
      <c r="N106" s="28">
        <v>3469.2</v>
      </c>
      <c r="O106" s="28">
        <v>3469.2</v>
      </c>
      <c r="P106" s="28">
        <v>4328.8</v>
      </c>
      <c r="Q106" s="28">
        <v>4328.8</v>
      </c>
      <c r="R106" s="118">
        <f>(ULB_Data[[#This Row],[Total score (obtained) SS2020]]-ULB_Data[[#This Row],[NA 2020]])/ULB_Data[[#This Row],[NA 2020]]</f>
        <v>0.57600271002710024</v>
      </c>
      <c r="S106" s="118">
        <f>(ULB_Data[[#This Row],[Total score (obtained) SS2021]]-ULB_Data[[#This Row],[NA 2021]])/ULB_Data[[#This Row],[NA 2021]]</f>
        <v>0.66388996138996137</v>
      </c>
      <c r="T106" s="118">
        <f>(ULB_Data[[#This Row],[Total score (obtained) SS2022]]-ULB_Data[[#This Row],[NA 2022]])/ULB_Data[[#This Row],[NA 2022]]</f>
        <v>0.66388996138996137</v>
      </c>
      <c r="U106" s="118">
        <f>(ULB_Data[[#This Row],[Total score (obtained) SS2020]]-ULB_Data[[#This Row],[SA 2020]])/ULB_Data[[#This Row],[SA 2020]]</f>
        <v>4.9404511278195486E-2</v>
      </c>
      <c r="V106" s="118">
        <f>(ULB_Data[[#This Row],[Total score (obtained) SS2021]]-ULB_Data[[#This Row],[SA 2021]])/ULB_Data[[#This Row],[SA 2021]]</f>
        <v>8.4826935179358062E-2</v>
      </c>
      <c r="W106" s="118">
        <f>(ULB_Data[[#This Row],[Total score (obtained) SS2022]]-ULB_Data[[#This Row],[SA 2022]])/ULB_Data[[#This Row],[SA 2022]]</f>
        <v>8.4826935179358062E-2</v>
      </c>
      <c r="X106" s="118">
        <f>(ULB_Data[[#This Row],[Total score (obtained) SS2020]]-ULB_Data[[#This Row],[SA Cat 2020]])/ULB_Data[[#This Row],[SA Cat 2020]]</f>
        <v>-2.9491280282591216E-2</v>
      </c>
      <c r="Y106" s="118">
        <f>(ULB_Data[[#This Row],[Total score (obtained) SS2021]]-ULB_Data[[#This Row],[SA Cat 2021]])/ULB_Data[[#This Row],[SA Cat 2021]]</f>
        <v>-6.2319843191513584E-3</v>
      </c>
      <c r="Z106" s="118">
        <f>(ULB_Data[[#This Row],[Total score (obtained) SS2022]]-ULB_Data[[#This Row],[SA Cat 2022]])/ULB_Data[[#This Row],[SA Cat 2022]]</f>
        <v>-6.2319843191513584E-3</v>
      </c>
      <c r="AA106" s="118">
        <f>(ULB_Data[[#This Row],[Total score (obtained) SS2021]]-ULB_Data[[#This Row],[SA Cat t.10 2021]])/ULB_Data[[#This Row],[SA Cat t.10 2021]]</f>
        <v>-0.20357142857142863</v>
      </c>
      <c r="AB106" s="118">
        <f>(ULB_Data[[#This Row],[Total score (obtained) SS2022]]-ULB_Data[[#This Row],[SA Cat t.10 2022]])/ULB_Data[[#This Row],[SA Cat t.10 2022]]</f>
        <v>-0.20357142857142863</v>
      </c>
      <c r="AC106" s="122">
        <v>306.24</v>
      </c>
      <c r="AD106" s="122">
        <v>913.6</v>
      </c>
      <c r="AE106" s="122">
        <v>915</v>
      </c>
      <c r="AF106" s="122">
        <v>706.64</v>
      </c>
      <c r="AG106" s="122">
        <v>1509.3</v>
      </c>
      <c r="AH106" s="122">
        <v>1509.3</v>
      </c>
      <c r="AI106" s="122">
        <v>829.22</v>
      </c>
      <c r="AJ106" s="122">
        <v>1623.2</v>
      </c>
      <c r="AK106" s="122">
        <v>1623.2</v>
      </c>
      <c r="AL106" s="122">
        <v>1999.6</v>
      </c>
      <c r="AM106" s="122">
        <v>1999.6</v>
      </c>
      <c r="AN106" s="118">
        <f>(ULB_Data[[#This Row],[SLP- obtained SS2020]]-ULB_Data[[#This Row],[SLP NA 2020]])/ULB_Data[[#This Row],[SLP NA 2020]]</f>
        <v>1.122681556948798</v>
      </c>
      <c r="AO106" s="118">
        <f>(ULB_Data[[#This Row],[SLP- obtained SS2021]]-ULB_Data[[#This Row],[SLP NA 2021]])/ULB_Data[[#This Row],[SLP NA 2021]]</f>
        <v>0.80019702276707538</v>
      </c>
      <c r="AP106" s="118">
        <f>(ULB_Data[[#This Row],[SLP- obtained SS2022]]-ULB_Data[[#This Row],[SLP NA 2022]])/ULB_Data[[#This Row],[SLP NA 2022]]</f>
        <v>0.7974426229508198</v>
      </c>
      <c r="AQ106" s="118">
        <f>(ULB_Data[[#This Row],[SLP- obtained SS2020]]-ULB_Data[[#This Row],[SLP SA 2020]])/ULB_Data[[#This Row],[SLP SA 2020]]</f>
        <v>-8.0083210687195788E-2</v>
      </c>
      <c r="AR106" s="118">
        <f>(ULB_Data[[#This Row],[SLP- obtained SS2021]]-ULB_Data[[#This Row],[SLP SA 2021]])/ULB_Data[[#This Row],[SLP SA 2021]]</f>
        <v>8.9683959451401396E-2</v>
      </c>
      <c r="AS106" s="118">
        <f>(ULB_Data[[#This Row],[SLP- obtained SS2022]]-ULB_Data[[#This Row],[SLP SA 2022]])/ULB_Data[[#This Row],[SLP SA 2022]]</f>
        <v>8.9683959451401396E-2</v>
      </c>
      <c r="AT106" s="118">
        <f>(ULB_Data[[#This Row],[SLP- obtained SS2020]]-ULB_Data[[#This Row],[SLP SA cat 2020]])/ULB_Data[[#This Row],[SLP SA cat 2020]]</f>
        <v>-0.21607052410699221</v>
      </c>
      <c r="AU106" s="118">
        <f>(ULB_Data[[#This Row],[SLP- obtained SS2021]]-ULB_Data[[#This Row],[SLP SA cat 2021]])/ULB_Data[[#This Row],[SLP SA cat 2021]]</f>
        <v>1.322079842286843E-2</v>
      </c>
      <c r="AV106" s="118">
        <f>(ULB_Data[[#This Row],[SLP- obtained SS2022]]-ULB_Data[[#This Row],[SLP SA cat 2022]])/ULB_Data[[#This Row],[SLP SA cat 2022]]</f>
        <v>1.322079842286843E-2</v>
      </c>
      <c r="AW106" s="118">
        <f>(ULB_Data[[#This Row],[SLP- obtained SS2021]]-ULB_Data[[#This Row],[SLP SA cat t.10 2021]])/ULB_Data[[#This Row],[SLP SA cat t.10 2021]]</f>
        <v>-0.17750550110021995</v>
      </c>
      <c r="AX106" s="118">
        <f>(ULB_Data[[#This Row],[SLP- obtained SS2022]]-ULB_Data[[#This Row],[SLP SA cat t.10 2022]])/ULB_Data[[#This Row],[SLP SA cat t.10 2022]]</f>
        <v>-0.17750550110021995</v>
      </c>
      <c r="AY106" s="122">
        <v>232.44</v>
      </c>
      <c r="AZ106" s="122">
        <v>298.10000000000002</v>
      </c>
      <c r="BA106" s="122">
        <v>295</v>
      </c>
      <c r="BB106" s="122">
        <v>421.09</v>
      </c>
      <c r="BC106" s="122">
        <v>522.70000000000005</v>
      </c>
      <c r="BD106" s="122">
        <v>525</v>
      </c>
      <c r="BE106" s="122">
        <v>448.93</v>
      </c>
      <c r="BF106" s="122">
        <v>602.08000000000004</v>
      </c>
      <c r="BG106" s="122">
        <v>602.08000000000004</v>
      </c>
      <c r="BH106" s="122">
        <v>1100</v>
      </c>
      <c r="BI106" s="122">
        <v>1100</v>
      </c>
      <c r="BJ106" s="118">
        <f>(ULB_Data[[#This Row],[Cert.- obtained SS2020]]-ULB_Data[[#This Row],[NA cert 2020]])/ULB_Data[[#This Row],[NA cert 2020]]</f>
        <v>0.29065565307176044</v>
      </c>
      <c r="BK106" s="118">
        <f>(ULB_Data[[#This Row],[Cert.- obtained SS2021]]-ULB_Data[[#This Row],[NA cert 2021]])/ULB_Data[[#This Row],[NA cert 2021]]</f>
        <v>1.3482053002348204</v>
      </c>
      <c r="BL106" s="118">
        <f>(ULB_Data[[#This Row],[Cert.- obtained SS2022]]-ULB_Data[[#This Row],[NA cert 2022]])/ULB_Data[[#This Row],[NA cert 2022]]</f>
        <v>1.3728813559322033</v>
      </c>
      <c r="BM106" s="118">
        <f>(ULB_Data[[#This Row],[Cert.- obtained SS2020]]-ULB_Data[[#This Row],[SA Cert 2020]])/ULB_Data[[#This Row],[SA Cert 2020]]</f>
        <v>-0.2875632287634472</v>
      </c>
      <c r="BN106" s="118">
        <f>(ULB_Data[[#This Row],[Cert.- obtained SS2021]]-ULB_Data[[#This Row],[SA cert 2021]])/ULB_Data[[#This Row],[SA cert 2021]]</f>
        <v>0.33920030610292701</v>
      </c>
      <c r="BO106" s="118">
        <f>(ULB_Data[[#This Row],[Cert.- obtained SS2022]]-ULB_Data[[#This Row],[SA cert 2022]])/ULB_Data[[#This Row],[SA cert 2022]]</f>
        <v>0.33333333333333331</v>
      </c>
      <c r="BP106" s="118">
        <f>(ULB_Data[[#This Row],[Cert.- obtained SS2020]]-ULB_Data[[#This Row],[SA cert cat 2020]])/ULB_Data[[#This Row],[SA cert cat 2020]]</f>
        <v>-0.33174436994631679</v>
      </c>
      <c r="BQ106" s="118">
        <f>(ULB_Data[[#This Row],[Cert.- obtained SS2021]]-ULB_Data[[#This Row],[SA cert cat 2021]])/ULB_Data[[#This Row],[SA cert cat 2021]]</f>
        <v>0.16263619452564435</v>
      </c>
      <c r="BR106" s="118">
        <f>(ULB_Data[[#This Row],[Cert.- obtained SS2022]]-ULB_Data[[#This Row],[SA cert cat 2022]])/ULB_Data[[#This Row],[SA cert cat 2022]]</f>
        <v>0.16263619452564435</v>
      </c>
      <c r="BS106" s="118">
        <f>(ULB_Data[[#This Row],[Cert.- obtained SS2021]]-ULB_Data[[#This Row],[SA cert cat t.10 2021]])/ULB_Data[[#This Row],[SA cert cat t.10 2021]]</f>
        <v>-0.36363636363636365</v>
      </c>
      <c r="BT106" s="118">
        <f>(ULB_Data[[#This Row],[Cert.- obtained SS2022]]-ULB_Data[[#This Row],[SA cert cat t.10 2022]])/ULB_Data[[#This Row],[SA cert cat t.10 2022]]</f>
        <v>-0.36363636363636365</v>
      </c>
      <c r="BU106" s="122">
        <v>855.72</v>
      </c>
      <c r="BV106" s="122">
        <v>860.25</v>
      </c>
      <c r="BW106" s="122">
        <v>865</v>
      </c>
      <c r="BX106" s="122">
        <v>1100</v>
      </c>
      <c r="BY106" s="122">
        <v>1147.0899999999999</v>
      </c>
      <c r="BZ106" s="122">
        <v>1150</v>
      </c>
      <c r="CA106" s="122">
        <v>1163.58</v>
      </c>
      <c r="CB106" s="122">
        <v>1243.93</v>
      </c>
      <c r="CC106" s="122">
        <v>1243.93</v>
      </c>
      <c r="CD106" s="122">
        <v>1508.87</v>
      </c>
      <c r="CE106" s="122">
        <v>1508.87</v>
      </c>
      <c r="CF106" s="118">
        <f>(ULB_Data[[#This Row],[CP- obtained SS2020]]-ULB_Data[[#This Row],[NA CV 2020]])/ULB_Data[[#This Row],[NA CV 2020]]</f>
        <v>0.46467302388631782</v>
      </c>
      <c r="CG106" s="118">
        <f>(ULB_Data[[#This Row],[CV- obtained SS2021]]-ULB_Data[[#This Row],[NA CV 2021]])/ULB_Data[[#This Row],[NA CV 2021]]</f>
        <v>0.28209241499564086</v>
      </c>
      <c r="CH106" s="118">
        <f>(ULB_Data[[#This Row],[CV- obtained SS2022]]-ULB_Data[[#This Row],[NA CV 2022]])/ULB_Data[[#This Row],[NA CV 2022]]</f>
        <v>0.27505202312138738</v>
      </c>
      <c r="CI106" s="118">
        <f>(ULB_Data[[#This Row],[CP- obtained SS2020]]-ULB_Data[[#This Row],[SA CV 2020]])/ULB_Data[[#This Row],[SA CV 2020]]</f>
        <v>0.13940909090909082</v>
      </c>
      <c r="CJ106" s="118">
        <f>(ULB_Data[[#This Row],[CV- obtained SS2021]]-ULB_Data[[#This Row],[SA CV 2021]])/ULB_Data[[#This Row],[SA CV 2021]]</f>
        <v>-3.8506132910233588E-2</v>
      </c>
      <c r="CK106" s="118">
        <f>(ULB_Data[[#This Row],[CV- obtained SS2022]]-ULB_Data[[#This Row],[SA CV 2022]])/ULB_Data[[#This Row],[SA CV 2022]]</f>
        <v>-4.0939130434782547E-2</v>
      </c>
      <c r="CL106" s="118">
        <f>(ULB_Data[[#This Row],[CP- obtained SS2020]]-ULB_Data[[#This Row],[SA CV  cat 2020]])/ULB_Data[[#This Row],[SA CV  cat 2020]]</f>
        <v>7.7149830694924273E-2</v>
      </c>
      <c r="CM106" s="118">
        <f>(ULB_Data[[#This Row],[CV- obtained SS2021]]-ULB_Data[[#This Row],[SA CV cat 2021]])/ULB_Data[[#This Row],[SA CV cat 2021]]</f>
        <v>-0.11335846872412433</v>
      </c>
      <c r="CN106" s="118">
        <f>(ULB_Data[[#This Row],[CV- obtained SS2022]]-ULB_Data[[#This Row],[SA CV cat 2022]])/ULB_Data[[#This Row],[SA CV cat 2022]]</f>
        <v>-0.11335846872412433</v>
      </c>
      <c r="CO106" s="118">
        <f>(ULB_Data[[#This Row],[CV- obtained SS2021]]-ULB_Data[[#This Row],[SA CV cat t.10 2021]])/ULB_Data[[#This Row],[SA CV cat t.10 2021]]</f>
        <v>-0.26904239596519242</v>
      </c>
      <c r="CP106" s="118">
        <f>(ULB_Data[[#This Row],[CV- obtained SS2022]]-ULB_Data[[#This Row],[SA CV cat t.10 2022]])/ULB_Data[[#This Row],[SA CV cat t.10 2022]]</f>
        <v>-0.26904239596519242</v>
      </c>
      <c r="CQ106" s="60">
        <v>35</v>
      </c>
      <c r="CR106" s="60">
        <v>23</v>
      </c>
      <c r="CS106" s="28">
        <v>33</v>
      </c>
      <c r="CT106" s="28">
        <v>26</v>
      </c>
      <c r="CU106" s="28">
        <v>33</v>
      </c>
      <c r="CV106" s="28">
        <v>26</v>
      </c>
      <c r="CW106" s="28" t="s">
        <v>414</v>
      </c>
      <c r="CX106" s="28" t="s">
        <v>406</v>
      </c>
      <c r="CY106" s="28" t="s">
        <v>406</v>
      </c>
      <c r="CZ106" s="28" t="s">
        <v>405</v>
      </c>
      <c r="DA106" s="28" t="s">
        <v>408</v>
      </c>
      <c r="DB106" s="28" t="s">
        <v>408</v>
      </c>
      <c r="DC106" s="22">
        <v>650.04999999999995</v>
      </c>
      <c r="DD106" s="22">
        <v>1500</v>
      </c>
      <c r="DE106" s="66">
        <v>43.34</v>
      </c>
      <c r="DF106" s="22">
        <v>300</v>
      </c>
      <c r="DG106" s="22">
        <v>1500</v>
      </c>
      <c r="DH106" s="66">
        <v>20</v>
      </c>
      <c r="DI106" s="22">
        <v>1285.8699999999999</v>
      </c>
      <c r="DJ106" s="22">
        <v>1500</v>
      </c>
      <c r="DK106" s="66">
        <v>85.72</v>
      </c>
      <c r="DL106" s="22">
        <v>1253.3499999999999</v>
      </c>
      <c r="DM106" s="22">
        <v>1500</v>
      </c>
      <c r="DN106" s="66">
        <v>83.56</v>
      </c>
      <c r="DO106" s="22">
        <v>3489.27</v>
      </c>
      <c r="DP106" s="22">
        <v>6000</v>
      </c>
      <c r="DQ106" s="66">
        <v>58.15</v>
      </c>
      <c r="DR106" s="67">
        <v>1644.66</v>
      </c>
      <c r="DS106" s="67">
        <v>2400</v>
      </c>
      <c r="DT106" s="159">
        <f>ULB_Data[[#This Row],[SLP- obtained SS2021]]/ULB_Data[[#This Row],[SLP-max. marks SS2021]]</f>
        <v>0.68527500000000008</v>
      </c>
      <c r="DU106" s="159">
        <f>ULB_Data[[#This Row],[SLP- obtained SS2021]]/ULB_Data[[#This Row],[Total score (obtained) SS2021]]</f>
        <v>0.47704766821944672</v>
      </c>
      <c r="DV106" s="67">
        <v>1644.66</v>
      </c>
      <c r="DW106" s="66">
        <v>2400</v>
      </c>
      <c r="DX106" s="159">
        <f>ULB_Data[[#This Row],[SLP- obtained SS2022]]/ULB_Data[[#This Row],[SLP-max. marks SS2022]]</f>
        <v>0.68527500000000008</v>
      </c>
      <c r="DY106" s="159">
        <f>ULB_Data[[#This Row],[SLP- obtained SS2022]]/ULB_Data[[#This Row],[Total score (obtained) SS2022]]</f>
        <v>0.47704766821944672</v>
      </c>
      <c r="DZ106" s="67">
        <v>1102.92</v>
      </c>
      <c r="EA106" s="67">
        <v>1800</v>
      </c>
      <c r="EB106" s="159">
        <f>ULB_Data[[#This Row],[CV- obtained SS2021]]/ULB_Data[[#This Row],[CV-max. marks SS2021]]</f>
        <v>0.61273333333333335</v>
      </c>
      <c r="EC106" s="159">
        <f>ULB_Data[[#This Row],[CV- obtained SS2021]]/ULB_Data[[#This Row],[Total score (obtained) SS2021]]</f>
        <v>0.31991135811206706</v>
      </c>
      <c r="ED106" s="67">
        <v>1102.92</v>
      </c>
      <c r="EE106" s="66">
        <v>1800</v>
      </c>
      <c r="EF106" s="159">
        <f>ULB_Data[[#This Row],[CV- obtained SS2022]]/ULB_Data[[#This Row],[CV-max. marks SS2022]]</f>
        <v>0.61273333333333335</v>
      </c>
      <c r="EG106" s="159">
        <f>ULB_Data[[#This Row],[CV- obtained SS2022]]/ULB_Data[[#This Row],[Total score (obtained) SS2022]]</f>
        <v>0.31991135811206706</v>
      </c>
      <c r="EH106" s="67">
        <v>700</v>
      </c>
      <c r="EI106" s="67">
        <v>1800</v>
      </c>
      <c r="EJ106" s="159">
        <f>ULB_Data[[#This Row],[Cert.- obtained SS2021]]/ULB_Data[[#This Row],[Cert.-max. marks SS2021]]</f>
        <v>0.3888888888888889</v>
      </c>
      <c r="EK106" s="159">
        <f>ULB_Data[[#This Row],[Cert.- obtained SS2021]]/ULB_Data[[#This Row],[Total score (obtained) SS2021]]</f>
        <v>0.20304097366848631</v>
      </c>
      <c r="EL106" s="67">
        <v>700</v>
      </c>
      <c r="EM106" s="66">
        <v>1800</v>
      </c>
      <c r="EN106" s="159">
        <f>ULB_Data[[#This Row],[Cert.- obtained SS2022]]/ULB_Data[[#This Row],[Cert.-max. marks SS2022]]</f>
        <v>0.3888888888888889</v>
      </c>
      <c r="EO106" s="159">
        <f>ULB_Data[[#This Row],[Cert.- obtained SS2022]]/ULB_Data[[#This Row],[Total score (obtained) SS2022]]</f>
        <v>0.20304097366848631</v>
      </c>
      <c r="EP106" s="68">
        <v>3447.58</v>
      </c>
      <c r="EQ106" s="26">
        <v>6000</v>
      </c>
      <c r="ER106" s="66">
        <v>57.46</v>
      </c>
      <c r="ES106" s="68">
        <v>3447.58</v>
      </c>
      <c r="ET106" s="66">
        <v>6000</v>
      </c>
      <c r="EU106" s="128">
        <f>(ULB_Data[[#This Row],[Total score (obtained) SS2022]]/ULB_Data[[#This Row],[Total score (max) SS2022]])*100</f>
        <v>57.459666666666664</v>
      </c>
      <c r="EV106" s="26">
        <v>950.05</v>
      </c>
      <c r="EW106" s="26">
        <v>3000</v>
      </c>
      <c r="EX106" s="66">
        <v>31.67</v>
      </c>
      <c r="EY106" s="26">
        <v>2344.66</v>
      </c>
      <c r="EZ106" s="26">
        <v>4200</v>
      </c>
      <c r="FA106" s="100">
        <v>55.83</v>
      </c>
      <c r="FB106" s="26">
        <v>2344.66</v>
      </c>
      <c r="FC106" s="138">
        <v>4200</v>
      </c>
      <c r="FD106" s="140">
        <f>(ULB_Data[[#This Row],[SLP + Cert. (obtained) SS2022]]/ULB_Data[[#This Row],[SLP + Cert. (max.) SS2022]])*100</f>
        <v>55.825238095238092</v>
      </c>
    </row>
    <row r="107" spans="1:160" ht="15.75" thickBot="1">
      <c r="A107" s="104">
        <v>106</v>
      </c>
      <c r="B107" s="65" t="s">
        <v>312</v>
      </c>
      <c r="C107" s="65" t="s">
        <v>388</v>
      </c>
      <c r="D107" s="65" t="s">
        <v>304</v>
      </c>
      <c r="E107" s="22">
        <v>33741</v>
      </c>
      <c r="F107" s="28" t="s">
        <v>412</v>
      </c>
      <c r="G107" s="28">
        <v>2214</v>
      </c>
      <c r="H107" s="28">
        <v>2072</v>
      </c>
      <c r="I107" s="28">
        <v>2072</v>
      </c>
      <c r="J107" s="28">
        <v>3325</v>
      </c>
      <c r="K107" s="28">
        <v>3178</v>
      </c>
      <c r="L107" s="28">
        <v>3178</v>
      </c>
      <c r="M107" s="28">
        <v>3400</v>
      </c>
      <c r="N107" s="28">
        <v>3298.6</v>
      </c>
      <c r="O107" s="28">
        <v>3298.6</v>
      </c>
      <c r="P107" s="28">
        <v>4601.3999999999996</v>
      </c>
      <c r="Q107" s="28">
        <v>4601.3999999999996</v>
      </c>
      <c r="R107" s="118">
        <f>(ULB_Data[[#This Row],[Total score (obtained) SS2020]]-ULB_Data[[#This Row],[NA 2020]])/ULB_Data[[#This Row],[NA 2020]]</f>
        <v>0.27585817524841916</v>
      </c>
      <c r="S107" s="118">
        <f>(ULB_Data[[#This Row],[Total score (obtained) SS2021]]-ULB_Data[[#This Row],[NA 2021]])/ULB_Data[[#This Row],[NA 2021]]</f>
        <v>0.32448841698841707</v>
      </c>
      <c r="T107" s="118">
        <f>(ULB_Data[[#This Row],[Total score (obtained) SS2022]]-ULB_Data[[#This Row],[NA 2022]])/ULB_Data[[#This Row],[NA 2022]]</f>
        <v>0.32448841698841707</v>
      </c>
      <c r="U107" s="118">
        <f>(ULB_Data[[#This Row],[Total score (obtained) SS2020]]-ULB_Data[[#This Row],[SA 2020]])/ULB_Data[[#This Row],[SA 2020]]</f>
        <v>-0.15045112781954886</v>
      </c>
      <c r="V107" s="118">
        <f>(ULB_Data[[#This Row],[Total score (obtained) SS2021]]-ULB_Data[[#This Row],[SA 2021]])/ULB_Data[[#This Row],[SA 2021]]</f>
        <v>-0.13645689112649462</v>
      </c>
      <c r="W107" s="118">
        <f>(ULB_Data[[#This Row],[Total score (obtained) SS2022]]-ULB_Data[[#This Row],[SA 2022]])/ULB_Data[[#This Row],[SA 2022]]</f>
        <v>-0.13645689112649462</v>
      </c>
      <c r="X107" s="118">
        <f>(ULB_Data[[#This Row],[Total score (obtained) SS2020]]-ULB_Data[[#This Row],[SA Cat 2020]])/ULB_Data[[#This Row],[SA Cat 2020]]</f>
        <v>-0.16919117647058823</v>
      </c>
      <c r="Y107" s="118">
        <f>(ULB_Data[[#This Row],[Total score (obtained) SS2021]]-ULB_Data[[#This Row],[SA Cat 2021]])/ULB_Data[[#This Row],[SA Cat 2021]]</f>
        <v>-0.16802886072879397</v>
      </c>
      <c r="Z107" s="118">
        <f>(ULB_Data[[#This Row],[Total score (obtained) SS2022]]-ULB_Data[[#This Row],[SA Cat 2022]])/ULB_Data[[#This Row],[SA Cat 2022]]</f>
        <v>-0.16802886072879397</v>
      </c>
      <c r="AA107" s="118">
        <f>(ULB_Data[[#This Row],[Total score (obtained) SS2021]]-ULB_Data[[#This Row],[SA Cat t.10 2021]])/ULB_Data[[#This Row],[SA Cat t.10 2021]]</f>
        <v>-0.40358586517146949</v>
      </c>
      <c r="AB107" s="118">
        <f>(ULB_Data[[#This Row],[Total score (obtained) SS2022]]-ULB_Data[[#This Row],[SA Cat t.10 2022]])/ULB_Data[[#This Row],[SA Cat t.10 2022]]</f>
        <v>-0.40358586517146949</v>
      </c>
      <c r="AC107" s="122">
        <v>306.24</v>
      </c>
      <c r="AD107" s="122">
        <v>913.6</v>
      </c>
      <c r="AE107" s="122">
        <v>915</v>
      </c>
      <c r="AF107" s="122">
        <v>706.64</v>
      </c>
      <c r="AG107" s="122">
        <v>1509.3</v>
      </c>
      <c r="AH107" s="122">
        <v>1509.3</v>
      </c>
      <c r="AI107" s="122">
        <v>737.03</v>
      </c>
      <c r="AJ107" s="122">
        <v>1543.8</v>
      </c>
      <c r="AK107" s="122">
        <v>1543.8</v>
      </c>
      <c r="AL107" s="122">
        <v>2033.9</v>
      </c>
      <c r="AM107" s="122">
        <v>2033.9</v>
      </c>
      <c r="AN107" s="118">
        <f>(ULB_Data[[#This Row],[SLP- obtained SS2020]]-ULB_Data[[#This Row],[SLP NA 2020]])/ULB_Data[[#This Row],[SLP NA 2020]]</f>
        <v>0.66300940438871458</v>
      </c>
      <c r="AO107" s="118">
        <f>(ULB_Data[[#This Row],[SLP- obtained SS2021]]-ULB_Data[[#This Row],[SLP NA 2021]])/ULB_Data[[#This Row],[SLP NA 2021]]</f>
        <v>0.51589316987740808</v>
      </c>
      <c r="AP107" s="118">
        <f>(ULB_Data[[#This Row],[SLP- obtained SS2022]]-ULB_Data[[#This Row],[SLP NA 2022]])/ULB_Data[[#This Row],[SLP NA 2022]]</f>
        <v>0.51357377049180331</v>
      </c>
      <c r="AQ107" s="118">
        <f>(ULB_Data[[#This Row],[SLP- obtained SS2020]]-ULB_Data[[#This Row],[SLP SA 2020]])/ULB_Data[[#This Row],[SLP SA 2020]]</f>
        <v>-0.27929355824748109</v>
      </c>
      <c r="AR107" s="118">
        <f>(ULB_Data[[#This Row],[SLP- obtained SS2021]]-ULB_Data[[#This Row],[SLP SA 2021]])/ULB_Data[[#This Row],[SLP SA 2021]]</f>
        <v>-8.2409063804412569E-2</v>
      </c>
      <c r="AS107" s="118">
        <f>(ULB_Data[[#This Row],[SLP- obtained SS2022]]-ULB_Data[[#This Row],[SLP SA 2022]])/ULB_Data[[#This Row],[SLP SA 2022]]</f>
        <v>-8.2409063804412569E-2</v>
      </c>
      <c r="AT107" s="118">
        <f>(ULB_Data[[#This Row],[SLP- obtained SS2020]]-ULB_Data[[#This Row],[SLP SA cat 2020]])/ULB_Data[[#This Row],[SLP SA cat 2020]]</f>
        <v>-0.30901048803983555</v>
      </c>
      <c r="AU107" s="118">
        <f>(ULB_Data[[#This Row],[SLP- obtained SS2021]]-ULB_Data[[#This Row],[SLP SA cat 2021]])/ULB_Data[[#This Row],[SLP SA cat 2021]]</f>
        <v>-0.1029148853478429</v>
      </c>
      <c r="AV107" s="118">
        <f>(ULB_Data[[#This Row],[SLP- obtained SS2022]]-ULB_Data[[#This Row],[SLP SA cat 2022]])/ULB_Data[[#This Row],[SLP SA cat 2022]]</f>
        <v>-0.1029148853478429</v>
      </c>
      <c r="AW107" s="118">
        <f>(ULB_Data[[#This Row],[SLP- obtained SS2021]]-ULB_Data[[#This Row],[SLP SA cat t.10 2021]])/ULB_Data[[#This Row],[SLP SA cat t.10 2021]]</f>
        <v>-0.31908156743202715</v>
      </c>
      <c r="AX107" s="118">
        <f>(ULB_Data[[#This Row],[SLP- obtained SS2022]]-ULB_Data[[#This Row],[SLP SA cat t.10 2022]])/ULB_Data[[#This Row],[SLP SA cat t.10 2022]]</f>
        <v>-0.31908156743202715</v>
      </c>
      <c r="AY107" s="122">
        <v>232.44</v>
      </c>
      <c r="AZ107" s="122">
        <v>298.10000000000002</v>
      </c>
      <c r="BA107" s="122">
        <v>295</v>
      </c>
      <c r="BB107" s="122">
        <v>421.09</v>
      </c>
      <c r="BC107" s="122">
        <v>522.70000000000005</v>
      </c>
      <c r="BD107" s="122">
        <v>525</v>
      </c>
      <c r="BE107" s="122">
        <v>433.64</v>
      </c>
      <c r="BF107" s="122">
        <v>570</v>
      </c>
      <c r="BG107" s="122">
        <v>570</v>
      </c>
      <c r="BH107" s="122">
        <v>1100</v>
      </c>
      <c r="BI107" s="122">
        <v>1100</v>
      </c>
      <c r="BJ107" s="118">
        <f>(ULB_Data[[#This Row],[Cert.- obtained SS2020]]-ULB_Data[[#This Row],[NA cert 2020]])/ULB_Data[[#This Row],[NA cert 2020]]</f>
        <v>-0.13956289795215968</v>
      </c>
      <c r="BK107" s="118">
        <f>(ULB_Data[[#This Row],[Cert.- obtained SS2021]]-ULB_Data[[#This Row],[NA cert 2021]])/ULB_Data[[#This Row],[NA cert 2021]]</f>
        <v>6.3737001006372931E-3</v>
      </c>
      <c r="BL107" s="118">
        <f>(ULB_Data[[#This Row],[Cert.- obtained SS2022]]-ULB_Data[[#This Row],[NA cert 2022]])/ULB_Data[[#This Row],[NA cert 2022]]</f>
        <v>1.6949152542372881E-2</v>
      </c>
      <c r="BM107" s="118">
        <f>(ULB_Data[[#This Row],[Cert.- obtained SS2020]]-ULB_Data[[#This Row],[SA Cert 2020]])/ULB_Data[[#This Row],[SA Cert 2020]]</f>
        <v>-0.5250421525089648</v>
      </c>
      <c r="BN107" s="118">
        <f>(ULB_Data[[#This Row],[Cert.- obtained SS2021]]-ULB_Data[[#This Row],[SA cert 2021]])/ULB_Data[[#This Row],[SA cert 2021]]</f>
        <v>-0.42605701167017412</v>
      </c>
      <c r="BO107" s="118">
        <f>(ULB_Data[[#This Row],[Cert.- obtained SS2022]]-ULB_Data[[#This Row],[SA cert 2022]])/ULB_Data[[#This Row],[SA cert 2022]]</f>
        <v>-0.42857142857142855</v>
      </c>
      <c r="BP107" s="118">
        <f>(ULB_Data[[#This Row],[Cert.- obtained SS2020]]-ULB_Data[[#This Row],[SA cert cat 2020]])/ULB_Data[[#This Row],[SA cert cat 2020]]</f>
        <v>-0.53878793469237152</v>
      </c>
      <c r="BQ107" s="118">
        <f>(ULB_Data[[#This Row],[Cert.- obtained SS2021]]-ULB_Data[[#This Row],[SA cert cat 2021]])/ULB_Data[[#This Row],[SA cert cat 2021]]</f>
        <v>-0.47368421052631576</v>
      </c>
      <c r="BR107" s="118">
        <f>(ULB_Data[[#This Row],[Cert.- obtained SS2022]]-ULB_Data[[#This Row],[SA cert cat 2022]])/ULB_Data[[#This Row],[SA cert cat 2022]]</f>
        <v>-0.47368421052631576</v>
      </c>
      <c r="BS107" s="118">
        <f>(ULB_Data[[#This Row],[Cert.- obtained SS2021]]-ULB_Data[[#This Row],[SA cert cat t.10 2021]])/ULB_Data[[#This Row],[SA cert cat t.10 2021]]</f>
        <v>-0.72727272727272729</v>
      </c>
      <c r="BT107" s="118">
        <f>(ULB_Data[[#This Row],[Cert.- obtained SS2022]]-ULB_Data[[#This Row],[SA cert cat t.10 2022]])/ULB_Data[[#This Row],[SA cert cat t.10 2022]]</f>
        <v>-0.72727272727272729</v>
      </c>
      <c r="BU107" s="122">
        <v>855.72</v>
      </c>
      <c r="BV107" s="122">
        <v>860.25</v>
      </c>
      <c r="BW107" s="122">
        <v>865</v>
      </c>
      <c r="BX107" s="122">
        <v>1100</v>
      </c>
      <c r="BY107" s="122">
        <v>1147.0899999999999</v>
      </c>
      <c r="BZ107" s="122">
        <v>1150</v>
      </c>
      <c r="CA107" s="122">
        <v>1114.93</v>
      </c>
      <c r="CB107" s="122">
        <v>1184.79</v>
      </c>
      <c r="CC107" s="122">
        <v>1184.79</v>
      </c>
      <c r="CD107" s="122">
        <v>1531.86</v>
      </c>
      <c r="CE107" s="122">
        <v>1531.86</v>
      </c>
      <c r="CF107" s="118">
        <f>(ULB_Data[[#This Row],[CP- obtained SS2020]]-ULB_Data[[#This Row],[NA CV 2020]])/ULB_Data[[#This Row],[NA CV 2020]]</f>
        <v>0.23494834759033323</v>
      </c>
      <c r="CG107" s="118">
        <f>(ULB_Data[[#This Row],[CV- obtained SS2021]]-ULB_Data[[#This Row],[NA CV 2021]])/ULB_Data[[#This Row],[NA CV 2021]]</f>
        <v>0.23153734379540838</v>
      </c>
      <c r="CH107" s="118">
        <f>(ULB_Data[[#This Row],[CV- obtained SS2022]]-ULB_Data[[#This Row],[NA CV 2022]])/ULB_Data[[#This Row],[NA CV 2022]]</f>
        <v>0.22477456647398852</v>
      </c>
      <c r="CI107" s="118">
        <f>(ULB_Data[[#This Row],[CP- obtained SS2020]]-ULB_Data[[#This Row],[SA CV 2020]])/ULB_Data[[#This Row],[SA CV 2020]]</f>
        <v>-3.9300000000000015E-2</v>
      </c>
      <c r="CJ107" s="118">
        <f>(ULB_Data[[#This Row],[CV- obtained SS2021]]-ULB_Data[[#This Row],[SA CV 2021]])/ULB_Data[[#This Row],[SA CV 2021]]</f>
        <v>-7.6419461419766424E-2</v>
      </c>
      <c r="CK107" s="118">
        <f>(ULB_Data[[#This Row],[CV- obtained SS2022]]-ULB_Data[[#This Row],[SA CV 2022]])/ULB_Data[[#This Row],[SA CV 2022]]</f>
        <v>-7.8756521739130378E-2</v>
      </c>
      <c r="CL107" s="118">
        <f>(ULB_Data[[#This Row],[CP- obtained SS2020]]-ULB_Data[[#This Row],[SA CV  cat 2020]])/ULB_Data[[#This Row],[SA CV  cat 2020]]</f>
        <v>-5.2164709892100918E-2</v>
      </c>
      <c r="CM107" s="118">
        <f>(ULB_Data[[#This Row],[CV- obtained SS2021]]-ULB_Data[[#This Row],[SA CV cat 2021]])/ULB_Data[[#This Row],[SA CV cat 2021]]</f>
        <v>-0.10580778028173761</v>
      </c>
      <c r="CN107" s="118">
        <f>(ULB_Data[[#This Row],[CV- obtained SS2022]]-ULB_Data[[#This Row],[SA CV cat 2022]])/ULB_Data[[#This Row],[SA CV cat 2022]]</f>
        <v>-0.10580778028173761</v>
      </c>
      <c r="CO107" s="118">
        <f>(ULB_Data[[#This Row],[CV- obtained SS2021]]-ULB_Data[[#This Row],[SA CV cat t.10 2021]])/ULB_Data[[#This Row],[SA CV cat t.10 2021]]</f>
        <v>-0.30840285665791906</v>
      </c>
      <c r="CP107" s="118">
        <f>(ULB_Data[[#This Row],[CV- obtained SS2022]]-ULB_Data[[#This Row],[SA CV cat t.10 2022]])/ULB_Data[[#This Row],[SA CV cat t.10 2022]]</f>
        <v>-0.30840285665791906</v>
      </c>
      <c r="CQ107" s="60">
        <v>135</v>
      </c>
      <c r="CR107" s="60">
        <v>83</v>
      </c>
      <c r="CS107" s="28">
        <v>145</v>
      </c>
      <c r="CT107" s="27">
        <v>82</v>
      </c>
      <c r="CU107" s="28">
        <v>145</v>
      </c>
      <c r="CV107" s="27">
        <v>82</v>
      </c>
      <c r="CW107" s="28" t="s">
        <v>414</v>
      </c>
      <c r="CX107" s="28" t="s">
        <v>414</v>
      </c>
      <c r="CY107" s="28" t="s">
        <v>414</v>
      </c>
      <c r="CZ107" s="28" t="s">
        <v>407</v>
      </c>
      <c r="DA107" s="28" t="s">
        <v>405</v>
      </c>
      <c r="DB107" s="28" t="s">
        <v>405</v>
      </c>
      <c r="DC107" s="22">
        <v>509.28</v>
      </c>
      <c r="DD107" s="22">
        <v>1500</v>
      </c>
      <c r="DE107" s="66">
        <v>33.950000000000003</v>
      </c>
      <c r="DF107" s="22">
        <v>200</v>
      </c>
      <c r="DG107" s="22">
        <v>1500</v>
      </c>
      <c r="DH107" s="66">
        <v>13.33</v>
      </c>
      <c r="DI107" s="22">
        <v>1058.7</v>
      </c>
      <c r="DJ107" s="22">
        <v>1500</v>
      </c>
      <c r="DK107" s="66">
        <v>70.58</v>
      </c>
      <c r="DL107" s="22">
        <v>1056.77</v>
      </c>
      <c r="DM107" s="22">
        <v>1500</v>
      </c>
      <c r="DN107" s="66">
        <v>70.45</v>
      </c>
      <c r="DO107" s="22">
        <v>2824.75</v>
      </c>
      <c r="DP107" s="22">
        <v>6000</v>
      </c>
      <c r="DQ107" s="66">
        <v>47.08</v>
      </c>
      <c r="DR107" s="67">
        <v>1384.92</v>
      </c>
      <c r="DS107" s="67">
        <v>2400</v>
      </c>
      <c r="DT107" s="159">
        <f>ULB_Data[[#This Row],[SLP- obtained SS2021]]/ULB_Data[[#This Row],[SLP-max. marks SS2021]]</f>
        <v>0.57705000000000006</v>
      </c>
      <c r="DU107" s="159">
        <f>ULB_Data[[#This Row],[SLP- obtained SS2021]]/ULB_Data[[#This Row],[Total score (obtained) SS2021]]</f>
        <v>0.50464592579636636</v>
      </c>
      <c r="DV107" s="67">
        <v>1384.92</v>
      </c>
      <c r="DW107" s="66">
        <v>2400</v>
      </c>
      <c r="DX107" s="159">
        <f>ULB_Data[[#This Row],[SLP- obtained SS2022]]/ULB_Data[[#This Row],[SLP-max. marks SS2022]]</f>
        <v>0.57705000000000006</v>
      </c>
      <c r="DY107" s="159">
        <f>ULB_Data[[#This Row],[SLP- obtained SS2022]]/ULB_Data[[#This Row],[Total score (obtained) SS2022]]</f>
        <v>0.50464592579636636</v>
      </c>
      <c r="DZ107" s="67">
        <v>1059.43</v>
      </c>
      <c r="EA107" s="67">
        <v>1800</v>
      </c>
      <c r="EB107" s="159">
        <f>ULB_Data[[#This Row],[CV- obtained SS2021]]/ULB_Data[[#This Row],[CV-max. marks SS2021]]</f>
        <v>0.58857222222222227</v>
      </c>
      <c r="EC107" s="159">
        <f>ULB_Data[[#This Row],[CV- obtained SS2021]]/ULB_Data[[#This Row],[Total score (obtained) SS2021]]</f>
        <v>0.38604181697603068</v>
      </c>
      <c r="ED107" s="67">
        <v>1059.43</v>
      </c>
      <c r="EE107" s="66">
        <v>1800</v>
      </c>
      <c r="EF107" s="159">
        <f>ULB_Data[[#This Row],[CV- obtained SS2022]]/ULB_Data[[#This Row],[CV-max. marks SS2022]]</f>
        <v>0.58857222222222227</v>
      </c>
      <c r="EG107" s="159">
        <f>ULB_Data[[#This Row],[CV- obtained SS2022]]/ULB_Data[[#This Row],[Total score (obtained) SS2022]]</f>
        <v>0.38604181697603068</v>
      </c>
      <c r="EH107" s="67">
        <v>300</v>
      </c>
      <c r="EI107" s="67">
        <v>1800</v>
      </c>
      <c r="EJ107" s="159">
        <f>ULB_Data[[#This Row],[Cert.- obtained SS2021]]/ULB_Data[[#This Row],[Cert.-max. marks SS2021]]</f>
        <v>0.16666666666666666</v>
      </c>
      <c r="EK107" s="159">
        <f>ULB_Data[[#This Row],[Cert.- obtained SS2021]]/ULB_Data[[#This Row],[Total score (obtained) SS2021]]</f>
        <v>0.10931590109097268</v>
      </c>
      <c r="EL107" s="67">
        <v>300</v>
      </c>
      <c r="EM107" s="66">
        <v>1800</v>
      </c>
      <c r="EN107" s="159">
        <f>ULB_Data[[#This Row],[Cert.- obtained SS2022]]/ULB_Data[[#This Row],[Cert.-max. marks SS2022]]</f>
        <v>0.16666666666666666</v>
      </c>
      <c r="EO107" s="159">
        <f>ULB_Data[[#This Row],[Cert.- obtained SS2022]]/ULB_Data[[#This Row],[Total score (obtained) SS2022]]</f>
        <v>0.10931590109097268</v>
      </c>
      <c r="EP107" s="68">
        <v>2744.34</v>
      </c>
      <c r="EQ107" s="26">
        <v>6000</v>
      </c>
      <c r="ER107" s="66">
        <v>45.74</v>
      </c>
      <c r="ES107" s="68">
        <v>2744.34</v>
      </c>
      <c r="ET107" s="66">
        <v>6000</v>
      </c>
      <c r="EU107" s="128">
        <f>(ULB_Data[[#This Row],[Total score (obtained) SS2022]]/ULB_Data[[#This Row],[Total score (max) SS2022]])*100</f>
        <v>45.739000000000004</v>
      </c>
      <c r="EV107" s="26">
        <v>709.28</v>
      </c>
      <c r="EW107" s="26">
        <v>3000</v>
      </c>
      <c r="EX107" s="66">
        <v>23.64</v>
      </c>
      <c r="EY107" s="26">
        <v>1684.92</v>
      </c>
      <c r="EZ107" s="26">
        <v>4200</v>
      </c>
      <c r="FA107" s="100">
        <v>40.119999999999997</v>
      </c>
      <c r="FB107" s="26">
        <v>1684.92</v>
      </c>
      <c r="FC107" s="138">
        <v>4200</v>
      </c>
      <c r="FD107" s="140">
        <f>(ULB_Data[[#This Row],[SLP + Cert. (obtained) SS2022]]/ULB_Data[[#This Row],[SLP + Cert. (max.) SS2022]])*100</f>
        <v>40.117142857142859</v>
      </c>
    </row>
    <row r="108" spans="1:160" ht="15.75" thickBot="1">
      <c r="A108" s="104">
        <v>107</v>
      </c>
      <c r="B108" s="65" t="s">
        <v>280</v>
      </c>
      <c r="C108" s="65" t="s">
        <v>388</v>
      </c>
      <c r="D108" s="65" t="s">
        <v>304</v>
      </c>
      <c r="E108" s="26">
        <v>27433</v>
      </c>
      <c r="F108" s="28" t="s">
        <v>412</v>
      </c>
      <c r="G108" s="28">
        <v>2214</v>
      </c>
      <c r="H108" s="28">
        <v>2072</v>
      </c>
      <c r="I108" s="28">
        <v>2072</v>
      </c>
      <c r="J108" s="28">
        <v>3325</v>
      </c>
      <c r="K108" s="28">
        <v>3178</v>
      </c>
      <c r="L108" s="28">
        <v>3178</v>
      </c>
      <c r="M108" s="28">
        <v>3400</v>
      </c>
      <c r="N108" s="28">
        <v>3298.6</v>
      </c>
      <c r="O108" s="28">
        <v>3298.6</v>
      </c>
      <c r="P108" s="28">
        <v>4601.3999999999996</v>
      </c>
      <c r="Q108" s="28">
        <v>4601.3999999999996</v>
      </c>
      <c r="R108" s="118">
        <f>(ULB_Data[[#This Row],[Total score (obtained) SS2020]]-ULB_Data[[#This Row],[NA 2020]])/ULB_Data[[#This Row],[NA 2020]]</f>
        <v>-2.9652213188798595E-2</v>
      </c>
      <c r="S108" s="118">
        <f>(ULB_Data[[#This Row],[Total score (obtained) SS2021]]-ULB_Data[[#This Row],[NA 2021]])/ULB_Data[[#This Row],[NA 2021]]</f>
        <v>-0.15296332046332048</v>
      </c>
      <c r="T108" s="118">
        <f>(ULB_Data[[#This Row],[Total score (obtained) SS2022]]-ULB_Data[[#This Row],[NA 2022]])/ULB_Data[[#This Row],[NA 2022]]</f>
        <v>-0.15296332046332048</v>
      </c>
      <c r="U108" s="118">
        <f>(ULB_Data[[#This Row],[Total score (obtained) SS2020]]-ULB_Data[[#This Row],[SA 2020]])/ULB_Data[[#This Row],[SA 2020]]</f>
        <v>-0.35387969924812035</v>
      </c>
      <c r="V108" s="118">
        <f>(ULB_Data[[#This Row],[Total score (obtained) SS2021]]-ULB_Data[[#This Row],[SA 2021]])/ULB_Data[[#This Row],[SA 2021]]</f>
        <v>-0.44774701069855255</v>
      </c>
      <c r="W108" s="118">
        <f>(ULB_Data[[#This Row],[Total score (obtained) SS2022]]-ULB_Data[[#This Row],[SA 2022]])/ULB_Data[[#This Row],[SA 2022]]</f>
        <v>-0.44774701069855255</v>
      </c>
      <c r="X108" s="118">
        <f>(ULB_Data[[#This Row],[Total score (obtained) SS2020]]-ULB_Data[[#This Row],[SA Cat 2020]])/ULB_Data[[#This Row],[SA Cat 2020]]</f>
        <v>-0.36813235294117652</v>
      </c>
      <c r="Y108" s="118">
        <f>(ULB_Data[[#This Row],[Total score (obtained) SS2021]]-ULB_Data[[#This Row],[SA Cat 2021]])/ULB_Data[[#This Row],[SA Cat 2021]]</f>
        <v>-0.46793791305402294</v>
      </c>
      <c r="Z108" s="118">
        <f>(ULB_Data[[#This Row],[Total score (obtained) SS2022]]-ULB_Data[[#This Row],[SA Cat 2022]])/ULB_Data[[#This Row],[SA Cat 2022]]</f>
        <v>-0.46793791305402294</v>
      </c>
      <c r="AA108" s="118">
        <f>(ULB_Data[[#This Row],[Total score (obtained) SS2021]]-ULB_Data[[#This Row],[SA Cat t.10 2021]])/ULB_Data[[#This Row],[SA Cat t.10 2021]]</f>
        <v>-0.61858130134306943</v>
      </c>
      <c r="AB108" s="118">
        <f>(ULB_Data[[#This Row],[Total score (obtained) SS2022]]-ULB_Data[[#This Row],[SA Cat t.10 2022]])/ULB_Data[[#This Row],[SA Cat t.10 2022]]</f>
        <v>-0.61858130134306943</v>
      </c>
      <c r="AC108" s="122">
        <v>306.24</v>
      </c>
      <c r="AD108" s="122">
        <v>913.6</v>
      </c>
      <c r="AE108" s="122">
        <v>915</v>
      </c>
      <c r="AF108" s="122">
        <v>706.64</v>
      </c>
      <c r="AG108" s="122">
        <v>1509.3</v>
      </c>
      <c r="AH108" s="122">
        <v>1509.3</v>
      </c>
      <c r="AI108" s="122">
        <v>737.03</v>
      </c>
      <c r="AJ108" s="122">
        <v>1543.8</v>
      </c>
      <c r="AK108" s="122">
        <v>1543.8</v>
      </c>
      <c r="AL108" s="122">
        <v>2033.9</v>
      </c>
      <c r="AM108" s="122">
        <v>2033.9</v>
      </c>
      <c r="AN108" s="118">
        <f>(ULB_Data[[#This Row],[SLP- obtained SS2020]]-ULB_Data[[#This Row],[SLP NA 2020]])/ULB_Data[[#This Row],[SLP NA 2020]]</f>
        <v>-0.37581635318704282</v>
      </c>
      <c r="AO108" s="118">
        <f>(ULB_Data[[#This Row],[SLP- obtained SS2021]]-ULB_Data[[#This Row],[SLP NA 2021]])/ULB_Data[[#This Row],[SLP NA 2021]]</f>
        <v>-0.14222854640980742</v>
      </c>
      <c r="AP108" s="118">
        <f>(ULB_Data[[#This Row],[SLP- obtained SS2022]]-ULB_Data[[#This Row],[SLP NA 2022]])/ULB_Data[[#This Row],[SLP NA 2022]]</f>
        <v>-0.1435409836065574</v>
      </c>
      <c r="AQ108" s="118">
        <f>(ULB_Data[[#This Row],[SLP- obtained SS2020]]-ULB_Data[[#This Row],[SLP SA 2020]])/ULB_Data[[#This Row],[SLP SA 2020]]</f>
        <v>-0.72949450922676329</v>
      </c>
      <c r="AR108" s="118">
        <f>(ULB_Data[[#This Row],[SLP- obtained SS2021]]-ULB_Data[[#This Row],[SLP SA 2021]])/ULB_Data[[#This Row],[SLP SA 2021]]</f>
        <v>-0.48077916915126218</v>
      </c>
      <c r="AS108" s="118">
        <f>(ULB_Data[[#This Row],[SLP- obtained SS2022]]-ULB_Data[[#This Row],[SLP SA 2022]])/ULB_Data[[#This Row],[SLP SA 2022]]</f>
        <v>-0.48077916915126218</v>
      </c>
      <c r="AT108" s="118">
        <f>(ULB_Data[[#This Row],[SLP- obtained SS2020]]-ULB_Data[[#This Row],[SLP SA cat 2020]])/ULB_Data[[#This Row],[SLP SA cat 2020]]</f>
        <v>-0.74064827754636853</v>
      </c>
      <c r="AU108" s="118">
        <f>(ULB_Data[[#This Row],[SLP- obtained SS2021]]-ULB_Data[[#This Row],[SLP SA cat 2021]])/ULB_Data[[#This Row],[SLP SA cat 2021]]</f>
        <v>-0.49238243295763701</v>
      </c>
      <c r="AV108" s="118">
        <f>(ULB_Data[[#This Row],[SLP- obtained SS2022]]-ULB_Data[[#This Row],[SLP SA cat 2022]])/ULB_Data[[#This Row],[SLP SA cat 2022]]</f>
        <v>-0.49238243295763701</v>
      </c>
      <c r="AW108" s="118">
        <f>(ULB_Data[[#This Row],[SLP- obtained SS2021]]-ULB_Data[[#This Row],[SLP SA cat t.10 2021]])/ULB_Data[[#This Row],[SLP SA cat t.10 2021]]</f>
        <v>-0.61470082108264923</v>
      </c>
      <c r="AX108" s="118">
        <f>(ULB_Data[[#This Row],[SLP- obtained SS2022]]-ULB_Data[[#This Row],[SLP SA cat t.10 2022]])/ULB_Data[[#This Row],[SLP SA cat t.10 2022]]</f>
        <v>-0.61470082108264923</v>
      </c>
      <c r="AY108" s="122">
        <v>232.44</v>
      </c>
      <c r="AZ108" s="122">
        <v>298.10000000000002</v>
      </c>
      <c r="BA108" s="122">
        <v>295</v>
      </c>
      <c r="BB108" s="122">
        <v>421.09</v>
      </c>
      <c r="BC108" s="122">
        <v>522.70000000000005</v>
      </c>
      <c r="BD108" s="122">
        <v>525</v>
      </c>
      <c r="BE108" s="122">
        <v>433.64</v>
      </c>
      <c r="BF108" s="122">
        <v>570</v>
      </c>
      <c r="BG108" s="122">
        <v>570</v>
      </c>
      <c r="BH108" s="122">
        <v>1100</v>
      </c>
      <c r="BI108" s="122">
        <v>1100</v>
      </c>
      <c r="BJ108" s="118">
        <f>(ULB_Data[[#This Row],[Cert.- obtained SS2020]]-ULB_Data[[#This Row],[NA cert 2020]])/ULB_Data[[#This Row],[NA cert 2020]]</f>
        <v>-1</v>
      </c>
      <c r="BK108" s="118">
        <f>(ULB_Data[[#This Row],[Cert.- obtained SS2021]]-ULB_Data[[#This Row],[NA cert 2021]])/ULB_Data[[#This Row],[NA cert 2021]]</f>
        <v>-1</v>
      </c>
      <c r="BL108" s="118">
        <f>(ULB_Data[[#This Row],[Cert.- obtained SS2022]]-ULB_Data[[#This Row],[NA cert 2022]])/ULB_Data[[#This Row],[NA cert 2022]]</f>
        <v>-1</v>
      </c>
      <c r="BM108" s="118">
        <f>(ULB_Data[[#This Row],[Cert.- obtained SS2020]]-ULB_Data[[#This Row],[SA Cert 2020]])/ULB_Data[[#This Row],[SA Cert 2020]]</f>
        <v>-1</v>
      </c>
      <c r="BN108" s="118">
        <f>(ULB_Data[[#This Row],[Cert.- obtained SS2021]]-ULB_Data[[#This Row],[SA cert 2021]])/ULB_Data[[#This Row],[SA cert 2021]]</f>
        <v>-1</v>
      </c>
      <c r="BO108" s="118">
        <f>(ULB_Data[[#This Row],[Cert.- obtained SS2022]]-ULB_Data[[#This Row],[SA cert 2022]])/ULB_Data[[#This Row],[SA cert 2022]]</f>
        <v>-1</v>
      </c>
      <c r="BP108" s="118">
        <f>(ULB_Data[[#This Row],[Cert.- obtained SS2020]]-ULB_Data[[#This Row],[SA cert cat 2020]])/ULB_Data[[#This Row],[SA cert cat 2020]]</f>
        <v>-1</v>
      </c>
      <c r="BQ108" s="118">
        <f>(ULB_Data[[#This Row],[Cert.- obtained SS2021]]-ULB_Data[[#This Row],[SA cert cat 2021]])/ULB_Data[[#This Row],[SA cert cat 2021]]</f>
        <v>-1</v>
      </c>
      <c r="BR108" s="118">
        <f>(ULB_Data[[#This Row],[Cert.- obtained SS2022]]-ULB_Data[[#This Row],[SA cert cat 2022]])/ULB_Data[[#This Row],[SA cert cat 2022]]</f>
        <v>-1</v>
      </c>
      <c r="BS108" s="118">
        <f>(ULB_Data[[#This Row],[Cert.- obtained SS2021]]-ULB_Data[[#This Row],[SA cert cat t.10 2021]])/ULB_Data[[#This Row],[SA cert cat t.10 2021]]</f>
        <v>-1</v>
      </c>
      <c r="BT108" s="118">
        <f>(ULB_Data[[#This Row],[Cert.- obtained SS2022]]-ULB_Data[[#This Row],[SA cert cat t.10 2022]])/ULB_Data[[#This Row],[SA cert cat t.10 2022]]</f>
        <v>-1</v>
      </c>
      <c r="BU108" s="122">
        <v>855.72</v>
      </c>
      <c r="BV108" s="122">
        <v>860.25</v>
      </c>
      <c r="BW108" s="122">
        <v>865</v>
      </c>
      <c r="BX108" s="122">
        <v>1100</v>
      </c>
      <c r="BY108" s="122">
        <v>1147.0899999999999</v>
      </c>
      <c r="BZ108" s="122">
        <v>1150</v>
      </c>
      <c r="CA108" s="122">
        <v>1114.93</v>
      </c>
      <c r="CB108" s="122">
        <v>1184.79</v>
      </c>
      <c r="CC108" s="122">
        <v>1184.79</v>
      </c>
      <c r="CD108" s="122">
        <v>1531.86</v>
      </c>
      <c r="CE108" s="122">
        <v>1531.86</v>
      </c>
      <c r="CF108" s="118">
        <f>(ULB_Data[[#This Row],[CP- obtained SS2020]]-ULB_Data[[#This Row],[NA CV 2020]])/ULB_Data[[#This Row],[NA CV 2020]]</f>
        <v>0.13511428972093675</v>
      </c>
      <c r="CG108" s="118">
        <f>(ULB_Data[[#This Row],[CV- obtained SS2021]]-ULB_Data[[#This Row],[NA CV 2021]])/ULB_Data[[#This Row],[NA CV 2021]]</f>
        <v>0.1292066259808195</v>
      </c>
      <c r="CH108" s="118">
        <f>(ULB_Data[[#This Row],[CV- obtained SS2022]]-ULB_Data[[#This Row],[NA CV 2022]])/ULB_Data[[#This Row],[NA CV 2022]]</f>
        <v>0.12300578034682079</v>
      </c>
      <c r="CI108" s="118">
        <f>(ULB_Data[[#This Row],[CP- obtained SS2020]]-ULB_Data[[#This Row],[SA CV 2020]])/ULB_Data[[#This Row],[SA CV 2020]]</f>
        <v>-0.11696363636363634</v>
      </c>
      <c r="CJ108" s="118">
        <f>(ULB_Data[[#This Row],[CV- obtained SS2021]]-ULB_Data[[#This Row],[SA CV 2021]])/ULB_Data[[#This Row],[SA CV 2021]]</f>
        <v>-0.15316147817520853</v>
      </c>
      <c r="CK108" s="118">
        <f>(ULB_Data[[#This Row],[CV- obtained SS2022]]-ULB_Data[[#This Row],[SA CV 2022]])/ULB_Data[[#This Row],[SA CV 2022]]</f>
        <v>-0.15530434782608699</v>
      </c>
      <c r="CL108" s="118">
        <f>(ULB_Data[[#This Row],[CP- obtained SS2020]]-ULB_Data[[#This Row],[SA CV  cat 2020]])/ULB_Data[[#This Row],[SA CV  cat 2020]]</f>
        <v>-0.12878835442583841</v>
      </c>
      <c r="CM108" s="118">
        <f>(ULB_Data[[#This Row],[CV- obtained SS2021]]-ULB_Data[[#This Row],[SA CV cat 2021]])/ULB_Data[[#This Row],[SA CV cat 2021]]</f>
        <v>-0.18010786721697516</v>
      </c>
      <c r="CN108" s="118">
        <f>(ULB_Data[[#This Row],[CV- obtained SS2022]]-ULB_Data[[#This Row],[SA CV cat 2022]])/ULB_Data[[#This Row],[SA CV cat 2022]]</f>
        <v>-0.18010786721697516</v>
      </c>
      <c r="CO108" s="118">
        <f>(ULB_Data[[#This Row],[CV- obtained SS2021]]-ULB_Data[[#This Row],[SA CV cat t.10 2021]])/ULB_Data[[#This Row],[SA CV cat t.10 2021]]</f>
        <v>-0.36586894363714695</v>
      </c>
      <c r="CP108" s="118">
        <f>(ULB_Data[[#This Row],[CV- obtained SS2022]]-ULB_Data[[#This Row],[SA CV cat t.10 2022]])/ULB_Data[[#This Row],[SA CV cat t.10 2022]]</f>
        <v>-0.36586894363714695</v>
      </c>
      <c r="CQ108" s="60">
        <v>228</v>
      </c>
      <c r="CR108" s="60">
        <v>104</v>
      </c>
      <c r="CS108" s="28">
        <v>241</v>
      </c>
      <c r="CT108" s="28">
        <v>108</v>
      </c>
      <c r="CU108" s="28">
        <v>241</v>
      </c>
      <c r="CV108" s="28">
        <v>108</v>
      </c>
      <c r="CW108" s="28" t="s">
        <v>414</v>
      </c>
      <c r="CX108" s="28" t="s">
        <v>414</v>
      </c>
      <c r="CY108" s="28" t="s">
        <v>414</v>
      </c>
      <c r="CZ108" s="28" t="s">
        <v>415</v>
      </c>
      <c r="DA108" s="28" t="s">
        <v>415</v>
      </c>
      <c r="DB108" s="28" t="s">
        <v>415</v>
      </c>
      <c r="DC108" s="22">
        <v>191.15</v>
      </c>
      <c r="DD108" s="22">
        <v>1500</v>
      </c>
      <c r="DE108" s="66">
        <v>12.74</v>
      </c>
      <c r="DF108" s="22">
        <v>0</v>
      </c>
      <c r="DG108" s="22">
        <v>1500</v>
      </c>
      <c r="DH108" s="66">
        <v>0</v>
      </c>
      <c r="DI108" s="22">
        <v>985.87</v>
      </c>
      <c r="DJ108" s="22">
        <v>1500</v>
      </c>
      <c r="DK108" s="66">
        <v>65.72</v>
      </c>
      <c r="DL108" s="22">
        <v>971.34</v>
      </c>
      <c r="DM108" s="22">
        <v>1500</v>
      </c>
      <c r="DN108" s="66">
        <v>64.760000000000005</v>
      </c>
      <c r="DO108" s="22">
        <v>2148.35</v>
      </c>
      <c r="DP108" s="22">
        <v>6000</v>
      </c>
      <c r="DQ108" s="66">
        <v>35.81</v>
      </c>
      <c r="DR108" s="25">
        <v>783.66</v>
      </c>
      <c r="DS108" s="67">
        <v>2400</v>
      </c>
      <c r="DT108" s="159">
        <f>ULB_Data[[#This Row],[SLP- obtained SS2021]]/ULB_Data[[#This Row],[SLP-max. marks SS2021]]</f>
        <v>0.32652500000000001</v>
      </c>
      <c r="DU108" s="159">
        <f>ULB_Data[[#This Row],[SLP- obtained SS2021]]/ULB_Data[[#This Row],[Total score (obtained) SS2021]]</f>
        <v>0.44651464907182659</v>
      </c>
      <c r="DV108" s="25">
        <v>783.66</v>
      </c>
      <c r="DW108" s="66">
        <v>2400</v>
      </c>
      <c r="DX108" s="159">
        <f>ULB_Data[[#This Row],[SLP- obtained SS2022]]/ULB_Data[[#This Row],[SLP-max. marks SS2022]]</f>
        <v>0.32652500000000001</v>
      </c>
      <c r="DY108" s="159">
        <f>ULB_Data[[#This Row],[SLP- obtained SS2022]]/ULB_Data[[#This Row],[Total score (obtained) SS2022]]</f>
        <v>0.44651464907182659</v>
      </c>
      <c r="DZ108" s="22">
        <v>971.4</v>
      </c>
      <c r="EA108" s="67">
        <v>1800</v>
      </c>
      <c r="EB108" s="159">
        <f>ULB_Data[[#This Row],[CV- obtained SS2021]]/ULB_Data[[#This Row],[CV-max. marks SS2021]]</f>
        <v>0.53966666666666663</v>
      </c>
      <c r="EC108" s="159">
        <f>ULB_Data[[#This Row],[CV- obtained SS2021]]/ULB_Data[[#This Row],[Total score (obtained) SS2021]]</f>
        <v>0.55348535092817341</v>
      </c>
      <c r="ED108" s="22">
        <v>971.4</v>
      </c>
      <c r="EE108" s="66">
        <v>1800</v>
      </c>
      <c r="EF108" s="159">
        <f>ULB_Data[[#This Row],[CV- obtained SS2022]]/ULB_Data[[#This Row],[CV-max. marks SS2022]]</f>
        <v>0.53966666666666663</v>
      </c>
      <c r="EG108" s="159">
        <f>ULB_Data[[#This Row],[CV- obtained SS2022]]/ULB_Data[[#This Row],[Total score (obtained) SS2022]]</f>
        <v>0.55348535092817341</v>
      </c>
      <c r="EH108" s="22">
        <v>0</v>
      </c>
      <c r="EI108" s="67">
        <v>1800</v>
      </c>
      <c r="EJ108" s="159">
        <f>ULB_Data[[#This Row],[Cert.- obtained SS2021]]/ULB_Data[[#This Row],[Cert.-max. marks SS2021]]</f>
        <v>0</v>
      </c>
      <c r="EK108" s="159">
        <f>ULB_Data[[#This Row],[Cert.- obtained SS2021]]/ULB_Data[[#This Row],[Total score (obtained) SS2021]]</f>
        <v>0</v>
      </c>
      <c r="EL108" s="22">
        <v>0</v>
      </c>
      <c r="EM108" s="66">
        <v>1800</v>
      </c>
      <c r="EN108" s="159">
        <f>ULB_Data[[#This Row],[Cert.- obtained SS2022]]/ULB_Data[[#This Row],[Cert.-max. marks SS2022]]</f>
        <v>0</v>
      </c>
      <c r="EO108" s="159">
        <f>ULB_Data[[#This Row],[Cert.- obtained SS2022]]/ULB_Data[[#This Row],[Total score (obtained) SS2022]]</f>
        <v>0</v>
      </c>
      <c r="EP108" s="22">
        <v>1755.06</v>
      </c>
      <c r="EQ108" s="26">
        <v>6000</v>
      </c>
      <c r="ER108" s="66">
        <v>29.25</v>
      </c>
      <c r="ES108" s="22">
        <v>1755.06</v>
      </c>
      <c r="ET108" s="66">
        <v>6000</v>
      </c>
      <c r="EU108" s="128">
        <f>(ULB_Data[[#This Row],[Total score (obtained) SS2022]]/ULB_Data[[#This Row],[Total score (max) SS2022]])*100</f>
        <v>29.250999999999998</v>
      </c>
      <c r="EV108" s="26">
        <v>191.15</v>
      </c>
      <c r="EW108" s="26">
        <v>3000</v>
      </c>
      <c r="EX108" s="66">
        <v>6.37</v>
      </c>
      <c r="EY108" s="26">
        <v>783.66</v>
      </c>
      <c r="EZ108" s="26">
        <v>4200</v>
      </c>
      <c r="FA108" s="100">
        <v>18.66</v>
      </c>
      <c r="FB108" s="26">
        <v>783.66</v>
      </c>
      <c r="FC108" s="138">
        <v>4200</v>
      </c>
      <c r="FD108" s="140">
        <f>(ULB_Data[[#This Row],[SLP + Cert. (obtained) SS2022]]/ULB_Data[[#This Row],[SLP + Cert. (max.) SS2022]])*100</f>
        <v>18.658571428571427</v>
      </c>
    </row>
    <row r="109" spans="1:160" ht="15.75" thickBot="1">
      <c r="A109" s="104">
        <v>108</v>
      </c>
      <c r="B109" s="65" t="s">
        <v>188</v>
      </c>
      <c r="C109" s="65" t="s">
        <v>388</v>
      </c>
      <c r="D109" s="65" t="s">
        <v>304</v>
      </c>
      <c r="E109" s="79">
        <v>20285</v>
      </c>
      <c r="F109" s="28" t="s">
        <v>411</v>
      </c>
      <c r="G109" s="28">
        <v>2214</v>
      </c>
      <c r="H109" s="28">
        <v>2072</v>
      </c>
      <c r="I109" s="28">
        <v>2072</v>
      </c>
      <c r="J109" s="28">
        <v>3325</v>
      </c>
      <c r="K109" s="28">
        <v>3178</v>
      </c>
      <c r="L109" s="28">
        <v>3178</v>
      </c>
      <c r="M109" s="28">
        <v>3070.1</v>
      </c>
      <c r="N109" s="28">
        <v>2928.3</v>
      </c>
      <c r="O109" s="28">
        <v>2928.3</v>
      </c>
      <c r="P109" s="28">
        <v>4349.2</v>
      </c>
      <c r="Q109" s="28">
        <v>4349.2</v>
      </c>
      <c r="R109" s="118">
        <f>(ULB_Data[[#This Row],[Total score (obtained) SS2020]]-ULB_Data[[#This Row],[NA 2020]])/ULB_Data[[#This Row],[NA 2020]]</f>
        <v>2.8170731707317025E-2</v>
      </c>
      <c r="S109" s="118">
        <f>(ULB_Data[[#This Row],[Total score (obtained) SS2021]]-ULB_Data[[#This Row],[NA 2021]])/ULB_Data[[#This Row],[NA 2021]]</f>
        <v>-0.10406370656370652</v>
      </c>
      <c r="T109" s="118">
        <f>(ULB_Data[[#This Row],[Total score (obtained) SS2022]]-ULB_Data[[#This Row],[NA 2022]])/ULB_Data[[#This Row],[NA 2022]]</f>
        <v>-0.10406370656370652</v>
      </c>
      <c r="U109" s="118">
        <f>(ULB_Data[[#This Row],[Total score (obtained) SS2020]]-ULB_Data[[#This Row],[SA 2020]])/ULB_Data[[#This Row],[SA 2020]]</f>
        <v>-0.31537744360902259</v>
      </c>
      <c r="V109" s="118">
        <f>(ULB_Data[[#This Row],[Total score (obtained) SS2021]]-ULB_Data[[#This Row],[SA 2021]])/ULB_Data[[#This Row],[SA 2021]]</f>
        <v>-0.41586532410320953</v>
      </c>
      <c r="W109" s="118">
        <f>(ULB_Data[[#This Row],[Total score (obtained) SS2022]]-ULB_Data[[#This Row],[SA 2022]])/ULB_Data[[#This Row],[SA 2022]]</f>
        <v>-0.41586532410320953</v>
      </c>
      <c r="X109" s="118">
        <f>(ULB_Data[[#This Row],[Total score (obtained) SS2020]]-ULB_Data[[#This Row],[SA Cat 2020]])/ULB_Data[[#This Row],[SA Cat 2020]]</f>
        <v>-0.25853555258786359</v>
      </c>
      <c r="Y109" s="118">
        <f>(ULB_Data[[#This Row],[Total score (obtained) SS2021]]-ULB_Data[[#This Row],[SA Cat 2021]])/ULB_Data[[#This Row],[SA Cat 2021]]</f>
        <v>-0.36605539049960728</v>
      </c>
      <c r="Z109" s="118">
        <f>(ULB_Data[[#This Row],[Total score (obtained) SS2022]]-ULB_Data[[#This Row],[SA Cat 2022]])/ULB_Data[[#This Row],[SA Cat 2022]]</f>
        <v>-0.36605539049960728</v>
      </c>
      <c r="AA109" s="118">
        <f>(ULB_Data[[#This Row],[Total score (obtained) SS2021]]-ULB_Data[[#This Row],[SA Cat t.10 2021]])/ULB_Data[[#This Row],[SA Cat t.10 2021]]</f>
        <v>-0.5731674790766117</v>
      </c>
      <c r="AB109" s="118">
        <f>(ULB_Data[[#This Row],[Total score (obtained) SS2022]]-ULB_Data[[#This Row],[SA Cat t.10 2022]])/ULB_Data[[#This Row],[SA Cat t.10 2022]]</f>
        <v>-0.5731674790766117</v>
      </c>
      <c r="AC109" s="122">
        <v>306.24</v>
      </c>
      <c r="AD109" s="122">
        <v>913.6</v>
      </c>
      <c r="AE109" s="122">
        <v>915</v>
      </c>
      <c r="AF109" s="122">
        <v>706.64</v>
      </c>
      <c r="AG109" s="122">
        <v>1509.3</v>
      </c>
      <c r="AH109" s="122">
        <v>1509.3</v>
      </c>
      <c r="AI109" s="122">
        <v>593.21</v>
      </c>
      <c r="AJ109" s="122">
        <v>1412.08</v>
      </c>
      <c r="AK109" s="122">
        <v>1412.08</v>
      </c>
      <c r="AL109" s="122">
        <v>1984.11</v>
      </c>
      <c r="AM109" s="122">
        <v>1984.11</v>
      </c>
      <c r="AN109" s="118">
        <f>(ULB_Data[[#This Row],[SLP- obtained SS2020]]-ULB_Data[[#This Row],[SLP NA 2020]])/ULB_Data[[#This Row],[SLP NA 2020]]</f>
        <v>0.53076018808777414</v>
      </c>
      <c r="AO109" s="118">
        <f>(ULB_Data[[#This Row],[SLP- obtained SS2021]]-ULB_Data[[#This Row],[SLP NA 2021]])/ULB_Data[[#This Row],[SLP NA 2021]]</f>
        <v>6.3550788091068233E-2</v>
      </c>
      <c r="AP109" s="118">
        <f>(ULB_Data[[#This Row],[SLP- obtained SS2022]]-ULB_Data[[#This Row],[SLP NA 2022]])/ULB_Data[[#This Row],[SLP NA 2022]]</f>
        <v>6.1923497267759531E-2</v>
      </c>
      <c r="AQ109" s="118">
        <f>(ULB_Data[[#This Row],[SLP- obtained SS2020]]-ULB_Data[[#This Row],[SLP SA 2020]])/ULB_Data[[#This Row],[SLP SA 2020]]</f>
        <v>-0.33660704177516138</v>
      </c>
      <c r="AR109" s="118">
        <f>(ULB_Data[[#This Row],[SLP- obtained SS2021]]-ULB_Data[[#This Row],[SLP SA 2021]])/ULB_Data[[#This Row],[SLP SA 2021]]</f>
        <v>-0.35621811435764922</v>
      </c>
      <c r="AS109" s="118">
        <f>(ULB_Data[[#This Row],[SLP- obtained SS2022]]-ULB_Data[[#This Row],[SLP SA 2022]])/ULB_Data[[#This Row],[SLP SA 2022]]</f>
        <v>-0.35621811435764922</v>
      </c>
      <c r="AT109" s="118">
        <f>(ULB_Data[[#This Row],[SLP- obtained SS2020]]-ULB_Data[[#This Row],[SLP SA cat 2020]])/ULB_Data[[#This Row],[SLP SA cat 2020]]</f>
        <v>-0.20975708433775569</v>
      </c>
      <c r="AU109" s="118">
        <f>(ULB_Data[[#This Row],[SLP- obtained SS2021]]-ULB_Data[[#This Row],[SLP SA cat 2021]])/ULB_Data[[#This Row],[SLP SA cat 2021]]</f>
        <v>-0.31189451022604953</v>
      </c>
      <c r="AV109" s="118">
        <f>(ULB_Data[[#This Row],[SLP- obtained SS2022]]-ULB_Data[[#This Row],[SLP SA cat 2022]])/ULB_Data[[#This Row],[SLP SA cat 2022]]</f>
        <v>-0.31189451022604953</v>
      </c>
      <c r="AW109" s="118">
        <f>(ULB_Data[[#This Row],[SLP- obtained SS2021]]-ULB_Data[[#This Row],[SLP SA cat t.10 2021]])/ULB_Data[[#This Row],[SLP SA cat t.10 2021]]</f>
        <v>-0.51027916798967798</v>
      </c>
      <c r="AX109" s="118">
        <f>(ULB_Data[[#This Row],[SLP- obtained SS2022]]-ULB_Data[[#This Row],[SLP SA cat t.10 2022]])/ULB_Data[[#This Row],[SLP SA cat t.10 2022]]</f>
        <v>-0.51027916798967798</v>
      </c>
      <c r="AY109" s="122">
        <v>232.44</v>
      </c>
      <c r="AZ109" s="122">
        <v>298.10000000000002</v>
      </c>
      <c r="BA109" s="122">
        <v>295</v>
      </c>
      <c r="BB109" s="122">
        <v>421.09</v>
      </c>
      <c r="BC109" s="122">
        <v>522.70000000000005</v>
      </c>
      <c r="BD109" s="122">
        <v>525</v>
      </c>
      <c r="BE109" s="122">
        <v>365.77</v>
      </c>
      <c r="BF109" s="122">
        <v>453.88</v>
      </c>
      <c r="BG109" s="122">
        <v>453.88</v>
      </c>
      <c r="BH109" s="122">
        <v>1100</v>
      </c>
      <c r="BI109" s="122">
        <v>1100</v>
      </c>
      <c r="BJ109" s="118">
        <f>(ULB_Data[[#This Row],[Cert.- obtained SS2020]]-ULB_Data[[#This Row],[NA cert 2020]])/ULB_Data[[#This Row],[NA cert 2020]]</f>
        <v>0.29065565307176044</v>
      </c>
      <c r="BK109" s="118">
        <f>(ULB_Data[[#This Row],[Cert.- obtained SS2021]]-ULB_Data[[#This Row],[NA cert 2021]])/ULB_Data[[#This Row],[NA cert 2021]]</f>
        <v>6.3737001006372931E-3</v>
      </c>
      <c r="BL109" s="118">
        <f>(ULB_Data[[#This Row],[Cert.- obtained SS2022]]-ULB_Data[[#This Row],[NA cert 2022]])/ULB_Data[[#This Row],[NA cert 2022]]</f>
        <v>1.6949152542372881E-2</v>
      </c>
      <c r="BM109" s="118">
        <f>(ULB_Data[[#This Row],[Cert.- obtained SS2020]]-ULB_Data[[#This Row],[SA Cert 2020]])/ULB_Data[[#This Row],[SA Cert 2020]]</f>
        <v>-0.2875632287634472</v>
      </c>
      <c r="BN109" s="118">
        <f>(ULB_Data[[#This Row],[Cert.- obtained SS2021]]-ULB_Data[[#This Row],[SA cert 2021]])/ULB_Data[[#This Row],[SA cert 2021]]</f>
        <v>-0.42605701167017412</v>
      </c>
      <c r="BO109" s="118">
        <f>(ULB_Data[[#This Row],[Cert.- obtained SS2022]]-ULB_Data[[#This Row],[SA cert 2022]])/ULB_Data[[#This Row],[SA cert 2022]]</f>
        <v>-0.42857142857142855</v>
      </c>
      <c r="BP109" s="118">
        <f>(ULB_Data[[#This Row],[Cert.- obtained SS2020]]-ULB_Data[[#This Row],[SA cert cat 2020]])/ULB_Data[[#This Row],[SA cert cat 2020]]</f>
        <v>-0.17981245044700217</v>
      </c>
      <c r="BQ109" s="118">
        <f>(ULB_Data[[#This Row],[Cert.- obtained SS2021]]-ULB_Data[[#This Row],[SA cert cat 2021]])/ULB_Data[[#This Row],[SA cert cat 2021]]</f>
        <v>-0.33903234335066534</v>
      </c>
      <c r="BR109" s="118">
        <f>(ULB_Data[[#This Row],[Cert.- obtained SS2022]]-ULB_Data[[#This Row],[SA cert cat 2022]])/ULB_Data[[#This Row],[SA cert cat 2022]]</f>
        <v>-0.33903234335066534</v>
      </c>
      <c r="BS109" s="118">
        <f>(ULB_Data[[#This Row],[Cert.- obtained SS2021]]-ULB_Data[[#This Row],[SA cert cat t.10 2021]])/ULB_Data[[#This Row],[SA cert cat t.10 2021]]</f>
        <v>-0.72727272727272729</v>
      </c>
      <c r="BT109" s="118">
        <f>(ULB_Data[[#This Row],[Cert.- obtained SS2022]]-ULB_Data[[#This Row],[SA cert cat t.10 2022]])/ULB_Data[[#This Row],[SA cert cat t.10 2022]]</f>
        <v>-0.72727272727272729</v>
      </c>
      <c r="BU109" s="122">
        <v>855.72</v>
      </c>
      <c r="BV109" s="122">
        <v>860.25</v>
      </c>
      <c r="BW109" s="122">
        <v>865</v>
      </c>
      <c r="BX109" s="122">
        <v>1100</v>
      </c>
      <c r="BY109" s="122">
        <v>1147.0899999999999</v>
      </c>
      <c r="BZ109" s="122">
        <v>1150</v>
      </c>
      <c r="CA109" s="122">
        <v>1056.55</v>
      </c>
      <c r="CB109" s="122">
        <v>1062.31</v>
      </c>
      <c r="CC109" s="122">
        <v>1062.31</v>
      </c>
      <c r="CD109" s="122">
        <v>1484.95</v>
      </c>
      <c r="CE109" s="122">
        <v>1484.95</v>
      </c>
      <c r="CF109" s="118">
        <f>(ULB_Data[[#This Row],[CP- obtained SS2020]]-ULB_Data[[#This Row],[NA CV 2020]])/ULB_Data[[#This Row],[NA CV 2020]]</f>
        <v>1.2352171270976414E-2</v>
      </c>
      <c r="CG109" s="118">
        <f>(ULB_Data[[#This Row],[CV- obtained SS2021]]-ULB_Data[[#This Row],[NA CV 2021]])/ULB_Data[[#This Row],[NA CV 2021]]</f>
        <v>-0.32029061319383895</v>
      </c>
      <c r="CH109" s="118">
        <f>(ULB_Data[[#This Row],[CV- obtained SS2022]]-ULB_Data[[#This Row],[NA CV 2022]])/ULB_Data[[#This Row],[NA CV 2022]]</f>
        <v>-0.32402312138728323</v>
      </c>
      <c r="CI109" s="118">
        <f>(ULB_Data[[#This Row],[CP- obtained SS2020]]-ULB_Data[[#This Row],[SA CV 2020]])/ULB_Data[[#This Row],[SA CV 2020]]</f>
        <v>-0.21246363636363641</v>
      </c>
      <c r="CJ109" s="118">
        <f>(ULB_Data[[#This Row],[CV- obtained SS2021]]-ULB_Data[[#This Row],[SA CV 2021]])/ULB_Data[[#This Row],[SA CV 2021]]</f>
        <v>-0.49025795709142256</v>
      </c>
      <c r="CK109" s="118">
        <f>(ULB_Data[[#This Row],[CV- obtained SS2022]]-ULB_Data[[#This Row],[SA CV 2022]])/ULB_Data[[#This Row],[SA CV 2022]]</f>
        <v>-0.49154782608695652</v>
      </c>
      <c r="CL109" s="118">
        <f>(ULB_Data[[#This Row],[CP- obtained SS2020]]-ULB_Data[[#This Row],[SA CV  cat 2020]])/ULB_Data[[#This Row],[SA CV  cat 2020]]</f>
        <v>-0.18007666461596705</v>
      </c>
      <c r="CM109" s="118">
        <f>(ULB_Data[[#This Row],[CV- obtained SS2021]]-ULB_Data[[#This Row],[SA CV cat 2021]])/ULB_Data[[#This Row],[SA CV cat 2021]]</f>
        <v>-0.44957686551006765</v>
      </c>
      <c r="CN109" s="118">
        <f>(ULB_Data[[#This Row],[CV- obtained SS2022]]-ULB_Data[[#This Row],[SA CV cat 2022]])/ULB_Data[[#This Row],[SA CV cat 2022]]</f>
        <v>-0.44957686551006765</v>
      </c>
      <c r="CO109" s="118">
        <f>(ULB_Data[[#This Row],[CV- obtained SS2021]]-ULB_Data[[#This Row],[SA CV cat t.10 2021]])/ULB_Data[[#This Row],[SA CV cat t.10 2021]]</f>
        <v>-0.60623590019865992</v>
      </c>
      <c r="CP109" s="118">
        <f>(ULB_Data[[#This Row],[CV- obtained SS2022]]-ULB_Data[[#This Row],[SA CV cat t.10 2022]])/ULB_Data[[#This Row],[SA CV cat t.10 2022]]</f>
        <v>-0.60623590019865992</v>
      </c>
      <c r="CQ109" s="60">
        <v>385</v>
      </c>
      <c r="CR109" s="60">
        <v>161</v>
      </c>
      <c r="CS109" s="28">
        <v>487</v>
      </c>
      <c r="CT109" s="28">
        <v>184</v>
      </c>
      <c r="CU109" s="28">
        <v>487</v>
      </c>
      <c r="CV109" s="28">
        <v>184</v>
      </c>
      <c r="CW109" s="28" t="s">
        <v>414</v>
      </c>
      <c r="CX109" s="28" t="s">
        <v>414</v>
      </c>
      <c r="CY109" s="28" t="s">
        <v>414</v>
      </c>
      <c r="CZ109" s="28" t="s">
        <v>405</v>
      </c>
      <c r="DA109" s="28" t="s">
        <v>405</v>
      </c>
      <c r="DB109" s="28" t="s">
        <v>405</v>
      </c>
      <c r="DC109" s="22">
        <v>468.78</v>
      </c>
      <c r="DD109" s="22">
        <v>1500</v>
      </c>
      <c r="DE109" s="66">
        <v>31.25</v>
      </c>
      <c r="DF109" s="22">
        <v>300</v>
      </c>
      <c r="DG109" s="22">
        <v>1500</v>
      </c>
      <c r="DH109" s="66">
        <v>20</v>
      </c>
      <c r="DI109" s="22">
        <v>641.29999999999995</v>
      </c>
      <c r="DJ109" s="22">
        <v>1500</v>
      </c>
      <c r="DK109" s="66">
        <v>42.75</v>
      </c>
      <c r="DL109" s="22">
        <v>866.29</v>
      </c>
      <c r="DM109" s="22">
        <v>1500</v>
      </c>
      <c r="DN109" s="66">
        <v>57.75</v>
      </c>
      <c r="DO109" s="22">
        <v>2276.37</v>
      </c>
      <c r="DP109" s="22">
        <v>6000</v>
      </c>
      <c r="DQ109" s="66">
        <v>37.94</v>
      </c>
      <c r="DR109" s="23">
        <v>971.66</v>
      </c>
      <c r="DS109" s="67">
        <v>2400</v>
      </c>
      <c r="DT109" s="159">
        <f>ULB_Data[[#This Row],[SLP- obtained SS2021]]/ULB_Data[[#This Row],[SLP-max. marks SS2021]]</f>
        <v>0.40485833333333332</v>
      </c>
      <c r="DU109" s="159">
        <f>ULB_Data[[#This Row],[SLP- obtained SS2021]]/ULB_Data[[#This Row],[Total score (obtained) SS2021]]</f>
        <v>0.52341654187181497</v>
      </c>
      <c r="DV109" s="23">
        <v>971.66</v>
      </c>
      <c r="DW109" s="66">
        <v>2400</v>
      </c>
      <c r="DX109" s="159">
        <f>ULB_Data[[#This Row],[SLP- obtained SS2022]]/ULB_Data[[#This Row],[SLP-max. marks SS2022]]</f>
        <v>0.40485833333333332</v>
      </c>
      <c r="DY109" s="159">
        <f>ULB_Data[[#This Row],[SLP- obtained SS2022]]/ULB_Data[[#This Row],[Total score (obtained) SS2022]]</f>
        <v>0.52341654187181497</v>
      </c>
      <c r="DZ109" s="22">
        <v>584.72</v>
      </c>
      <c r="EA109" s="67">
        <v>1800</v>
      </c>
      <c r="EB109" s="159">
        <f>ULB_Data[[#This Row],[CV- obtained SS2021]]/ULB_Data[[#This Row],[CV-max. marks SS2021]]</f>
        <v>0.32484444444444444</v>
      </c>
      <c r="EC109" s="159">
        <f>ULB_Data[[#This Row],[CV- obtained SS2021]]/ULB_Data[[#This Row],[Total score (obtained) SS2021]]</f>
        <v>0.31497861429233237</v>
      </c>
      <c r="ED109" s="22">
        <v>584.72</v>
      </c>
      <c r="EE109" s="66">
        <v>1800</v>
      </c>
      <c r="EF109" s="159">
        <f>ULB_Data[[#This Row],[CV- obtained SS2022]]/ULB_Data[[#This Row],[CV-max. marks SS2022]]</f>
        <v>0.32484444444444444</v>
      </c>
      <c r="EG109" s="159">
        <f>ULB_Data[[#This Row],[CV- obtained SS2022]]/ULB_Data[[#This Row],[Total score (obtained) SS2022]]</f>
        <v>0.31497861429233237</v>
      </c>
      <c r="EH109" s="22">
        <v>300</v>
      </c>
      <c r="EI109" s="67">
        <v>1800</v>
      </c>
      <c r="EJ109" s="159">
        <f>ULB_Data[[#This Row],[Cert.- obtained SS2021]]/ULB_Data[[#This Row],[Cert.-max. marks SS2021]]</f>
        <v>0.16666666666666666</v>
      </c>
      <c r="EK109" s="159">
        <f>ULB_Data[[#This Row],[Cert.- obtained SS2021]]/ULB_Data[[#This Row],[Total score (obtained) SS2021]]</f>
        <v>0.16160484383585255</v>
      </c>
      <c r="EL109" s="22">
        <v>300</v>
      </c>
      <c r="EM109" s="66">
        <v>1800</v>
      </c>
      <c r="EN109" s="159">
        <f>ULB_Data[[#This Row],[Cert.- obtained SS2022]]/ULB_Data[[#This Row],[Cert.-max. marks SS2022]]</f>
        <v>0.16666666666666666</v>
      </c>
      <c r="EO109" s="159">
        <f>ULB_Data[[#This Row],[Cert.- obtained SS2022]]/ULB_Data[[#This Row],[Total score (obtained) SS2022]]</f>
        <v>0.16160484383585255</v>
      </c>
      <c r="EP109" s="22">
        <v>1856.38</v>
      </c>
      <c r="EQ109" s="26">
        <v>6000</v>
      </c>
      <c r="ER109" s="66">
        <v>30.94</v>
      </c>
      <c r="ES109" s="22">
        <v>1856.38</v>
      </c>
      <c r="ET109" s="66">
        <v>6000</v>
      </c>
      <c r="EU109" s="128">
        <f>(ULB_Data[[#This Row],[Total score (obtained) SS2022]]/ULB_Data[[#This Row],[Total score (max) SS2022]])*100</f>
        <v>30.939666666666671</v>
      </c>
      <c r="EV109" s="26">
        <v>768.78</v>
      </c>
      <c r="EW109" s="26">
        <v>3000</v>
      </c>
      <c r="EX109" s="66">
        <v>25.63</v>
      </c>
      <c r="EY109" s="26">
        <v>1271.6600000000001</v>
      </c>
      <c r="EZ109" s="26">
        <v>4200</v>
      </c>
      <c r="FA109" s="100">
        <v>30.28</v>
      </c>
      <c r="FB109" s="26">
        <v>1271.6600000000001</v>
      </c>
      <c r="FC109" s="138">
        <v>4200</v>
      </c>
      <c r="FD109" s="140">
        <f>(ULB_Data[[#This Row],[SLP + Cert. (obtained) SS2022]]/ULB_Data[[#This Row],[SLP + Cert. (max.) SS2022]])*100</f>
        <v>30.277619047619048</v>
      </c>
    </row>
    <row r="110" spans="1:160" ht="15.75" thickBot="1">
      <c r="A110" s="104">
        <v>109</v>
      </c>
      <c r="B110" s="65" t="s">
        <v>299</v>
      </c>
      <c r="C110" s="65" t="s">
        <v>388</v>
      </c>
      <c r="D110" s="65" t="s">
        <v>304</v>
      </c>
      <c r="E110" s="22">
        <v>24843</v>
      </c>
      <c r="F110" s="28" t="s">
        <v>411</v>
      </c>
      <c r="G110" s="28">
        <v>2214</v>
      </c>
      <c r="H110" s="28">
        <v>2072</v>
      </c>
      <c r="I110" s="28">
        <v>2072</v>
      </c>
      <c r="J110" s="28">
        <v>3325</v>
      </c>
      <c r="K110" s="28">
        <v>3178</v>
      </c>
      <c r="L110" s="28">
        <v>3178</v>
      </c>
      <c r="M110" s="28">
        <v>3070.1</v>
      </c>
      <c r="N110" s="28">
        <v>2928.3</v>
      </c>
      <c r="O110" s="28">
        <v>2928.3</v>
      </c>
      <c r="P110" s="28">
        <v>4349.2</v>
      </c>
      <c r="Q110" s="28">
        <v>4349.2</v>
      </c>
      <c r="R110" s="118">
        <f>(ULB_Data[[#This Row],[Total score (obtained) SS2020]]-ULB_Data[[#This Row],[NA 2020]])/ULB_Data[[#This Row],[NA 2020]]</f>
        <v>0.29890243902439023</v>
      </c>
      <c r="S110" s="118">
        <f>(ULB_Data[[#This Row],[Total score (obtained) SS2021]]-ULB_Data[[#This Row],[NA 2021]])/ULB_Data[[#This Row],[NA 2021]]</f>
        <v>0.13083976833976829</v>
      </c>
      <c r="T110" s="118">
        <f>(ULB_Data[[#This Row],[Total score (obtained) SS2022]]-ULB_Data[[#This Row],[NA 2022]])/ULB_Data[[#This Row],[NA 2022]]</f>
        <v>0.13083976833976829</v>
      </c>
      <c r="U110" s="118">
        <f>(ULB_Data[[#This Row],[Total score (obtained) SS2020]]-ULB_Data[[#This Row],[SA 2020]])/ULB_Data[[#This Row],[SA 2020]]</f>
        <v>-0.13510676691729323</v>
      </c>
      <c r="V110" s="118">
        <f>(ULB_Data[[#This Row],[Total score (obtained) SS2021]]-ULB_Data[[#This Row],[SA 2021]])/ULB_Data[[#This Row],[SA 2021]]</f>
        <v>-0.26271239773442417</v>
      </c>
      <c r="W110" s="118">
        <f>(ULB_Data[[#This Row],[Total score (obtained) SS2022]]-ULB_Data[[#This Row],[SA 2022]])/ULB_Data[[#This Row],[SA 2022]]</f>
        <v>-0.26271239773442417</v>
      </c>
      <c r="X110" s="118">
        <f>(ULB_Data[[#This Row],[Total score (obtained) SS2020]]-ULB_Data[[#This Row],[SA Cat 2020]])/ULB_Data[[#This Row],[SA Cat 2020]]</f>
        <v>-6.3297612455620322E-2</v>
      </c>
      <c r="Y110" s="118">
        <f>(ULB_Data[[#This Row],[Total score (obtained) SS2021]]-ULB_Data[[#This Row],[SA Cat 2021]])/ULB_Data[[#This Row],[SA Cat 2021]]</f>
        <v>-0.19984291226991779</v>
      </c>
      <c r="Z110" s="118">
        <f>(ULB_Data[[#This Row],[Total score (obtained) SS2022]]-ULB_Data[[#This Row],[SA Cat 2022]])/ULB_Data[[#This Row],[SA Cat 2022]]</f>
        <v>-0.19984291226991779</v>
      </c>
      <c r="AA110" s="118">
        <f>(ULB_Data[[#This Row],[Total score (obtained) SS2021]]-ULB_Data[[#This Row],[SA Cat t.10 2021]])/ULB_Data[[#This Row],[SA Cat t.10 2021]]</f>
        <v>-0.46125724271130325</v>
      </c>
      <c r="AB110" s="118">
        <f>(ULB_Data[[#This Row],[Total score (obtained) SS2022]]-ULB_Data[[#This Row],[SA Cat t.10 2022]])/ULB_Data[[#This Row],[SA Cat t.10 2022]]</f>
        <v>-0.46125724271130325</v>
      </c>
      <c r="AC110" s="122">
        <v>306.24</v>
      </c>
      <c r="AD110" s="122">
        <v>913.6</v>
      </c>
      <c r="AE110" s="122">
        <v>915</v>
      </c>
      <c r="AF110" s="122">
        <v>706.64</v>
      </c>
      <c r="AG110" s="122">
        <v>1509.3</v>
      </c>
      <c r="AH110" s="122">
        <v>1509.3</v>
      </c>
      <c r="AI110" s="122">
        <v>593.21</v>
      </c>
      <c r="AJ110" s="122">
        <v>1412.08</v>
      </c>
      <c r="AK110" s="122">
        <v>1412.08</v>
      </c>
      <c r="AL110" s="122">
        <v>1984.11</v>
      </c>
      <c r="AM110" s="122">
        <v>1984.11</v>
      </c>
      <c r="AN110" s="118">
        <f>(ULB_Data[[#This Row],[SLP- obtained SS2020]]-ULB_Data[[#This Row],[SLP NA 2020]])/ULB_Data[[#This Row],[SLP NA 2020]]</f>
        <v>-2.5143678160918946E-3</v>
      </c>
      <c r="AO110" s="118">
        <f>(ULB_Data[[#This Row],[SLP- obtained SS2021]]-ULB_Data[[#This Row],[SLP NA 2021]])/ULB_Data[[#This Row],[SLP NA 2021]]</f>
        <v>3.0242994746059539E-2</v>
      </c>
      <c r="AP110" s="118">
        <f>(ULB_Data[[#This Row],[SLP- obtained SS2022]]-ULB_Data[[#This Row],[SLP NA 2022]])/ULB_Data[[#This Row],[SLP NA 2022]]</f>
        <v>2.8666666666666688E-2</v>
      </c>
      <c r="AQ110" s="118">
        <f>(ULB_Data[[#This Row],[SLP- obtained SS2020]]-ULB_Data[[#This Row],[SLP SA 2020]])/ULB_Data[[#This Row],[SLP SA 2020]]</f>
        <v>-0.56771481942714819</v>
      </c>
      <c r="AR110" s="118">
        <f>(ULB_Data[[#This Row],[SLP- obtained SS2021]]-ULB_Data[[#This Row],[SLP SA 2021]])/ULB_Data[[#This Row],[SLP SA 2021]]</f>
        <v>-0.37637977870536005</v>
      </c>
      <c r="AS110" s="118">
        <f>(ULB_Data[[#This Row],[SLP- obtained SS2022]]-ULB_Data[[#This Row],[SLP SA 2022]])/ULB_Data[[#This Row],[SLP SA 2022]]</f>
        <v>-0.37637977870536005</v>
      </c>
      <c r="AT110" s="118">
        <f>(ULB_Data[[#This Row],[SLP- obtained SS2020]]-ULB_Data[[#This Row],[SLP SA cat 2020]])/ULB_Data[[#This Row],[SLP SA cat 2020]]</f>
        <v>-0.48505588240252184</v>
      </c>
      <c r="AU110" s="118">
        <f>(ULB_Data[[#This Row],[SLP- obtained SS2021]]-ULB_Data[[#This Row],[SLP SA cat 2021]])/ULB_Data[[#This Row],[SLP SA cat 2021]]</f>
        <v>-0.33344428077729305</v>
      </c>
      <c r="AV110" s="118">
        <f>(ULB_Data[[#This Row],[SLP- obtained SS2022]]-ULB_Data[[#This Row],[SLP SA cat 2022]])/ULB_Data[[#This Row],[SLP SA cat 2022]]</f>
        <v>-0.33344428077729305</v>
      </c>
      <c r="AW110" s="118">
        <f>(ULB_Data[[#This Row],[SLP- obtained SS2021]]-ULB_Data[[#This Row],[SLP SA cat t.10 2021]])/ULB_Data[[#This Row],[SLP SA cat t.10 2021]]</f>
        <v>-0.52561601927312496</v>
      </c>
      <c r="AX110" s="118">
        <f>(ULB_Data[[#This Row],[SLP- obtained SS2022]]-ULB_Data[[#This Row],[SLP SA cat t.10 2022]])/ULB_Data[[#This Row],[SLP SA cat t.10 2022]]</f>
        <v>-0.52561601927312496</v>
      </c>
      <c r="AY110" s="122">
        <v>232.44</v>
      </c>
      <c r="AZ110" s="122">
        <v>298.10000000000002</v>
      </c>
      <c r="BA110" s="122">
        <v>295</v>
      </c>
      <c r="BB110" s="122">
        <v>421.09</v>
      </c>
      <c r="BC110" s="122">
        <v>522.70000000000005</v>
      </c>
      <c r="BD110" s="122">
        <v>525</v>
      </c>
      <c r="BE110" s="122">
        <v>365.77</v>
      </c>
      <c r="BF110" s="122">
        <v>453.88</v>
      </c>
      <c r="BG110" s="122">
        <v>453.88</v>
      </c>
      <c r="BH110" s="122">
        <v>1100</v>
      </c>
      <c r="BI110" s="122">
        <v>1100</v>
      </c>
      <c r="BJ110" s="118">
        <f>(ULB_Data[[#This Row],[Cert.- obtained SS2020]]-ULB_Data[[#This Row],[NA cert 2020]])/ULB_Data[[#This Row],[NA cert 2020]]</f>
        <v>-0.13956289795215968</v>
      </c>
      <c r="BK110" s="118">
        <f>(ULB_Data[[#This Row],[Cert.- obtained SS2021]]-ULB_Data[[#This Row],[NA cert 2021]])/ULB_Data[[#This Row],[NA cert 2021]]</f>
        <v>6.3737001006372931E-3</v>
      </c>
      <c r="BL110" s="118">
        <f>(ULB_Data[[#This Row],[Cert.- obtained SS2022]]-ULB_Data[[#This Row],[NA cert 2022]])/ULB_Data[[#This Row],[NA cert 2022]]</f>
        <v>1.6949152542372881E-2</v>
      </c>
      <c r="BM110" s="118">
        <f>(ULB_Data[[#This Row],[Cert.- obtained SS2020]]-ULB_Data[[#This Row],[SA Cert 2020]])/ULB_Data[[#This Row],[SA Cert 2020]]</f>
        <v>-0.5250421525089648</v>
      </c>
      <c r="BN110" s="118">
        <f>(ULB_Data[[#This Row],[Cert.- obtained SS2021]]-ULB_Data[[#This Row],[SA cert 2021]])/ULB_Data[[#This Row],[SA cert 2021]]</f>
        <v>-0.42605701167017412</v>
      </c>
      <c r="BO110" s="118">
        <f>(ULB_Data[[#This Row],[Cert.- obtained SS2022]]-ULB_Data[[#This Row],[SA cert 2022]])/ULB_Data[[#This Row],[SA cert 2022]]</f>
        <v>-0.42857142857142855</v>
      </c>
      <c r="BP110" s="118">
        <f>(ULB_Data[[#This Row],[Cert.- obtained SS2020]]-ULB_Data[[#This Row],[SA cert cat 2020]])/ULB_Data[[#This Row],[SA cert cat 2020]]</f>
        <v>-0.45320830029800147</v>
      </c>
      <c r="BQ110" s="118">
        <f>(ULB_Data[[#This Row],[Cert.- obtained SS2021]]-ULB_Data[[#This Row],[SA cert cat 2021]])/ULB_Data[[#This Row],[SA cert cat 2021]]</f>
        <v>-0.33903234335066534</v>
      </c>
      <c r="BR110" s="118">
        <f>(ULB_Data[[#This Row],[Cert.- obtained SS2022]]-ULB_Data[[#This Row],[SA cert cat 2022]])/ULB_Data[[#This Row],[SA cert cat 2022]]</f>
        <v>-0.33903234335066534</v>
      </c>
      <c r="BS110" s="118">
        <f>(ULB_Data[[#This Row],[Cert.- obtained SS2021]]-ULB_Data[[#This Row],[SA cert cat t.10 2021]])/ULB_Data[[#This Row],[SA cert cat t.10 2021]]</f>
        <v>-0.72727272727272729</v>
      </c>
      <c r="BT110" s="118">
        <f>(ULB_Data[[#This Row],[Cert.- obtained SS2022]]-ULB_Data[[#This Row],[SA cert cat t.10 2022]])/ULB_Data[[#This Row],[SA cert cat t.10 2022]]</f>
        <v>-0.72727272727272729</v>
      </c>
      <c r="BU110" s="122">
        <v>855.72</v>
      </c>
      <c r="BV110" s="122">
        <v>860.25</v>
      </c>
      <c r="BW110" s="122">
        <v>865</v>
      </c>
      <c r="BX110" s="122">
        <v>1100</v>
      </c>
      <c r="BY110" s="122">
        <v>1147.0899999999999</v>
      </c>
      <c r="BZ110" s="122">
        <v>1150</v>
      </c>
      <c r="CA110" s="122">
        <v>1056.55</v>
      </c>
      <c r="CB110" s="122">
        <v>1062.31</v>
      </c>
      <c r="CC110" s="122">
        <v>1062.31</v>
      </c>
      <c r="CD110" s="122">
        <v>1484.95</v>
      </c>
      <c r="CE110" s="122">
        <v>1484.95</v>
      </c>
      <c r="CF110" s="118">
        <f>(ULB_Data[[#This Row],[CP- obtained SS2020]]-ULB_Data[[#This Row],[NA CV 2020]])/ULB_Data[[#This Row],[NA CV 2020]]</f>
        <v>0.30282101622025881</v>
      </c>
      <c r="CG110" s="118">
        <f>(ULB_Data[[#This Row],[CV- obtained SS2021]]-ULB_Data[[#This Row],[NA CV 2021]])/ULB_Data[[#This Row],[NA CV 2021]]</f>
        <v>0.28087183958151685</v>
      </c>
      <c r="CH110" s="118">
        <f>(ULB_Data[[#This Row],[CV- obtained SS2022]]-ULB_Data[[#This Row],[NA CV 2022]])/ULB_Data[[#This Row],[NA CV 2022]]</f>
        <v>0.2738381502890172</v>
      </c>
      <c r="CI110" s="118">
        <f>(ULB_Data[[#This Row],[CP- obtained SS2020]]-ULB_Data[[#This Row],[SA CV 2020]])/ULB_Data[[#This Row],[SA CV 2020]]</f>
        <v>1.3499999999999917E-2</v>
      </c>
      <c r="CJ110" s="118">
        <f>(ULB_Data[[#This Row],[CV- obtained SS2021]]-ULB_Data[[#This Row],[SA CV 2021]])/ULB_Data[[#This Row],[SA CV 2021]]</f>
        <v>-3.9421492646610143E-2</v>
      </c>
      <c r="CK110" s="118">
        <f>(ULB_Data[[#This Row],[CV- obtained SS2022]]-ULB_Data[[#This Row],[SA CV 2022]])/ULB_Data[[#This Row],[SA CV 2022]]</f>
        <v>-4.1852173913043571E-2</v>
      </c>
      <c r="CL110" s="118">
        <f>(ULB_Data[[#This Row],[CP- obtained SS2020]]-ULB_Data[[#This Row],[SA CV  cat 2020]])/ULB_Data[[#This Row],[SA CV  cat 2020]]</f>
        <v>5.5179593961478354E-2</v>
      </c>
      <c r="CM110" s="118">
        <f>(ULB_Data[[#This Row],[CV- obtained SS2021]]-ULB_Data[[#This Row],[SA CV cat 2021]])/ULB_Data[[#This Row],[SA CV cat 2021]]</f>
        <v>3.7239600493264628E-2</v>
      </c>
      <c r="CN110" s="118">
        <f>(ULB_Data[[#This Row],[CV- obtained SS2022]]-ULB_Data[[#This Row],[SA CV cat 2022]])/ULB_Data[[#This Row],[SA CV cat 2022]]</f>
        <v>3.7239600493264628E-2</v>
      </c>
      <c r="CO110" s="118">
        <f>(ULB_Data[[#This Row],[CV- obtained SS2021]]-ULB_Data[[#This Row],[SA CV cat t.10 2021]])/ULB_Data[[#This Row],[SA CV cat t.10 2021]]</f>
        <v>-0.25797501599380462</v>
      </c>
      <c r="CP110" s="118">
        <f>(ULB_Data[[#This Row],[CV- obtained SS2022]]-ULB_Data[[#This Row],[SA CV cat t.10 2022]])/ULB_Data[[#This Row],[SA CV cat t.10 2022]]</f>
        <v>-0.25797501599380462</v>
      </c>
      <c r="CQ110" s="60">
        <v>196</v>
      </c>
      <c r="CR110" s="60">
        <v>115</v>
      </c>
      <c r="CS110" s="27">
        <v>402</v>
      </c>
      <c r="CT110" s="28">
        <v>156</v>
      </c>
      <c r="CU110" s="27">
        <v>402</v>
      </c>
      <c r="CV110" s="28">
        <v>156</v>
      </c>
      <c r="CW110" s="28" t="s">
        <v>414</v>
      </c>
      <c r="CX110" s="27" t="s">
        <v>414</v>
      </c>
      <c r="CY110" s="27" t="s">
        <v>414</v>
      </c>
      <c r="CZ110" s="28" t="s">
        <v>407</v>
      </c>
      <c r="DA110" s="27" t="s">
        <v>405</v>
      </c>
      <c r="DB110" s="27" t="s">
        <v>405</v>
      </c>
      <c r="DC110" s="22">
        <v>305.47000000000003</v>
      </c>
      <c r="DD110" s="22">
        <v>1500</v>
      </c>
      <c r="DE110" s="66">
        <v>20.36</v>
      </c>
      <c r="DF110" s="22">
        <v>200</v>
      </c>
      <c r="DG110" s="22">
        <v>1500</v>
      </c>
      <c r="DH110" s="66">
        <v>13.33</v>
      </c>
      <c r="DI110" s="22">
        <v>1255.45</v>
      </c>
      <c r="DJ110" s="22">
        <v>1500</v>
      </c>
      <c r="DK110" s="66">
        <v>83.7</v>
      </c>
      <c r="DL110" s="22">
        <v>1114.8499999999999</v>
      </c>
      <c r="DM110" s="22">
        <v>1500</v>
      </c>
      <c r="DN110" s="66">
        <v>74.319999999999993</v>
      </c>
      <c r="DO110" s="22">
        <v>2875.77</v>
      </c>
      <c r="DP110" s="22">
        <v>6000</v>
      </c>
      <c r="DQ110" s="66">
        <v>47.93</v>
      </c>
      <c r="DR110" s="67">
        <v>941.23</v>
      </c>
      <c r="DS110" s="67">
        <v>2400</v>
      </c>
      <c r="DT110" s="159">
        <f>ULB_Data[[#This Row],[SLP- obtained SS2021]]/ULB_Data[[#This Row],[SLP-max. marks SS2021]]</f>
        <v>0.39217916666666669</v>
      </c>
      <c r="DU110" s="159">
        <f>ULB_Data[[#This Row],[SLP- obtained SS2021]]/ULB_Data[[#This Row],[Total score (obtained) SS2021]]</f>
        <v>0.40170287226324103</v>
      </c>
      <c r="DV110" s="67">
        <v>941.23</v>
      </c>
      <c r="DW110" s="66">
        <v>2400</v>
      </c>
      <c r="DX110" s="159">
        <f>ULB_Data[[#This Row],[SLP- obtained SS2022]]/ULB_Data[[#This Row],[SLP-max. marks SS2022]]</f>
        <v>0.39217916666666669</v>
      </c>
      <c r="DY110" s="159">
        <f>ULB_Data[[#This Row],[SLP- obtained SS2022]]/ULB_Data[[#This Row],[Total score (obtained) SS2022]]</f>
        <v>0.40170287226324103</v>
      </c>
      <c r="DZ110" s="67">
        <v>1101.8699999999999</v>
      </c>
      <c r="EA110" s="67">
        <v>1800</v>
      </c>
      <c r="EB110" s="159">
        <f>ULB_Data[[#This Row],[CV- obtained SS2021]]/ULB_Data[[#This Row],[CV-max. marks SS2021]]</f>
        <v>0.61214999999999997</v>
      </c>
      <c r="EC110" s="159">
        <f>ULB_Data[[#This Row],[CV- obtained SS2021]]/ULB_Data[[#This Row],[Total score (obtained) SS2021]]</f>
        <v>0.47026161922239768</v>
      </c>
      <c r="ED110" s="67">
        <v>1101.8699999999999</v>
      </c>
      <c r="EE110" s="66">
        <v>1800</v>
      </c>
      <c r="EF110" s="159">
        <f>ULB_Data[[#This Row],[CV- obtained SS2022]]/ULB_Data[[#This Row],[CV-max. marks SS2022]]</f>
        <v>0.61214999999999997</v>
      </c>
      <c r="EG110" s="159">
        <f>ULB_Data[[#This Row],[CV- obtained SS2022]]/ULB_Data[[#This Row],[Total score (obtained) SS2022]]</f>
        <v>0.47026161922239768</v>
      </c>
      <c r="EH110" s="67">
        <v>300</v>
      </c>
      <c r="EI110" s="67">
        <v>1800</v>
      </c>
      <c r="EJ110" s="159">
        <f>ULB_Data[[#This Row],[Cert.- obtained SS2021]]/ULB_Data[[#This Row],[Cert.-max. marks SS2021]]</f>
        <v>0.16666666666666666</v>
      </c>
      <c r="EK110" s="159">
        <f>ULB_Data[[#This Row],[Cert.- obtained SS2021]]/ULB_Data[[#This Row],[Total score (obtained) SS2021]]</f>
        <v>0.12803550851436132</v>
      </c>
      <c r="EL110" s="67">
        <v>300</v>
      </c>
      <c r="EM110" s="66">
        <v>1800</v>
      </c>
      <c r="EN110" s="159">
        <f>ULB_Data[[#This Row],[Cert.- obtained SS2022]]/ULB_Data[[#This Row],[Cert.-max. marks SS2022]]</f>
        <v>0.16666666666666666</v>
      </c>
      <c r="EO110" s="159">
        <f>ULB_Data[[#This Row],[Cert.- obtained SS2022]]/ULB_Data[[#This Row],[Total score (obtained) SS2022]]</f>
        <v>0.12803550851436132</v>
      </c>
      <c r="EP110" s="68">
        <v>2343.1</v>
      </c>
      <c r="EQ110" s="26">
        <v>6000</v>
      </c>
      <c r="ER110" s="66">
        <v>39.049999999999997</v>
      </c>
      <c r="ES110" s="68">
        <v>2343.1</v>
      </c>
      <c r="ET110" s="66">
        <v>6000</v>
      </c>
      <c r="EU110" s="128">
        <f>(ULB_Data[[#This Row],[Total score (obtained) SS2022]]/ULB_Data[[#This Row],[Total score (max) SS2022]])*100</f>
        <v>39.051666666666669</v>
      </c>
      <c r="EV110" s="26">
        <v>505.47</v>
      </c>
      <c r="EW110" s="26">
        <v>3000</v>
      </c>
      <c r="EX110" s="66">
        <v>16.850000000000001</v>
      </c>
      <c r="EY110" s="26">
        <v>1241.23</v>
      </c>
      <c r="EZ110" s="26">
        <v>4200</v>
      </c>
      <c r="FA110" s="100">
        <v>29.55</v>
      </c>
      <c r="FB110" s="26">
        <v>1241.23</v>
      </c>
      <c r="FC110" s="138">
        <v>4200</v>
      </c>
      <c r="FD110" s="140">
        <f>(ULB_Data[[#This Row],[SLP + Cert. (obtained) SS2022]]/ULB_Data[[#This Row],[SLP + Cert. (max.) SS2022]])*100</f>
        <v>29.553095238095239</v>
      </c>
    </row>
    <row r="111" spans="1:160" ht="15.75" thickBot="1">
      <c r="A111" s="104">
        <v>110</v>
      </c>
      <c r="B111" s="65" t="s">
        <v>256</v>
      </c>
      <c r="C111" s="65" t="s">
        <v>388</v>
      </c>
      <c r="D111" s="65" t="s">
        <v>304</v>
      </c>
      <c r="E111" s="22">
        <v>28454</v>
      </c>
      <c r="F111" s="28" t="s">
        <v>412</v>
      </c>
      <c r="G111" s="28">
        <v>2214</v>
      </c>
      <c r="H111" s="28">
        <v>2072</v>
      </c>
      <c r="I111" s="28">
        <v>2072</v>
      </c>
      <c r="J111" s="28">
        <v>3325</v>
      </c>
      <c r="K111" s="28">
        <v>3178</v>
      </c>
      <c r="L111" s="28">
        <v>3178</v>
      </c>
      <c r="M111" s="28">
        <v>3400</v>
      </c>
      <c r="N111" s="28">
        <v>3298.6</v>
      </c>
      <c r="O111" s="28">
        <v>3298.6</v>
      </c>
      <c r="P111" s="28">
        <v>4601.3999999999996</v>
      </c>
      <c r="Q111" s="28">
        <v>4601.3999999999996</v>
      </c>
      <c r="R111" s="118">
        <f>(ULB_Data[[#This Row],[Total score (obtained) SS2020]]-ULB_Data[[#This Row],[NA 2020]])/ULB_Data[[#This Row],[NA 2020]]</f>
        <v>0.23330623306233061</v>
      </c>
      <c r="S111" s="118">
        <f>(ULB_Data[[#This Row],[Total score (obtained) SS2021]]-ULB_Data[[#This Row],[NA 2021]])/ULB_Data[[#This Row],[NA 2021]]</f>
        <v>0.37178571428571433</v>
      </c>
      <c r="T111" s="118">
        <f>(ULB_Data[[#This Row],[Total score (obtained) SS2022]]-ULB_Data[[#This Row],[NA 2022]])/ULB_Data[[#This Row],[NA 2022]]</f>
        <v>0.37178571428571433</v>
      </c>
      <c r="U111" s="118">
        <f>(ULB_Data[[#This Row],[Total score (obtained) SS2020]]-ULB_Data[[#This Row],[SA 2020]])/ULB_Data[[#This Row],[SA 2020]]</f>
        <v>-0.17878496240601505</v>
      </c>
      <c r="V111" s="118">
        <f>(ULB_Data[[#This Row],[Total score (obtained) SS2021]]-ULB_Data[[#This Row],[SA 2021]])/ULB_Data[[#This Row],[SA 2021]]</f>
        <v>-0.10561988672120826</v>
      </c>
      <c r="W111" s="118">
        <f>(ULB_Data[[#This Row],[Total score (obtained) SS2022]]-ULB_Data[[#This Row],[SA 2022]])/ULB_Data[[#This Row],[SA 2022]]</f>
        <v>-0.10561988672120826</v>
      </c>
      <c r="X111" s="118">
        <f>(ULB_Data[[#This Row],[Total score (obtained) SS2020]]-ULB_Data[[#This Row],[SA Cat 2020]])/ULB_Data[[#This Row],[SA Cat 2020]]</f>
        <v>-0.19690000000000002</v>
      </c>
      <c r="Y111" s="118">
        <f>(ULB_Data[[#This Row],[Total score (obtained) SS2021]]-ULB_Data[[#This Row],[SA Cat 2021]])/ULB_Data[[#This Row],[SA Cat 2021]]</f>
        <v>-0.13831928697022972</v>
      </c>
      <c r="Z111" s="118">
        <f>(ULB_Data[[#This Row],[Total score (obtained) SS2022]]-ULB_Data[[#This Row],[SA Cat 2022]])/ULB_Data[[#This Row],[SA Cat 2022]]</f>
        <v>-0.13831928697022972</v>
      </c>
      <c r="AA111" s="118">
        <f>(ULB_Data[[#This Row],[Total score (obtained) SS2021]]-ULB_Data[[#This Row],[SA Cat t.10 2021]])/ULB_Data[[#This Row],[SA Cat t.10 2021]]</f>
        <v>-0.38228799930455942</v>
      </c>
      <c r="AB111" s="118">
        <f>(ULB_Data[[#This Row],[Total score (obtained) SS2022]]-ULB_Data[[#This Row],[SA Cat t.10 2022]])/ULB_Data[[#This Row],[SA Cat t.10 2022]]</f>
        <v>-0.38228799930455942</v>
      </c>
      <c r="AC111" s="122">
        <v>306.24</v>
      </c>
      <c r="AD111" s="122">
        <v>913.6</v>
      </c>
      <c r="AE111" s="122">
        <v>915</v>
      </c>
      <c r="AF111" s="122">
        <v>706.64</v>
      </c>
      <c r="AG111" s="122">
        <v>1509.3</v>
      </c>
      <c r="AH111" s="122">
        <v>1509.3</v>
      </c>
      <c r="AI111" s="122">
        <v>737.03</v>
      </c>
      <c r="AJ111" s="122">
        <v>1543.8</v>
      </c>
      <c r="AK111" s="122">
        <v>1543.8</v>
      </c>
      <c r="AL111" s="122">
        <v>2033.9</v>
      </c>
      <c r="AM111" s="122">
        <v>2033.9</v>
      </c>
      <c r="AN111" s="118">
        <f>(ULB_Data[[#This Row],[SLP- obtained SS2020]]-ULB_Data[[#This Row],[SLP NA 2020]])/ULB_Data[[#This Row],[SLP NA 2020]]</f>
        <v>0.4520310867293626</v>
      </c>
      <c r="AO111" s="118">
        <f>(ULB_Data[[#This Row],[SLP- obtained SS2021]]-ULB_Data[[#This Row],[SLP NA 2021]])/ULB_Data[[#This Row],[SLP NA 2021]]</f>
        <v>0.52697022767075297</v>
      </c>
      <c r="AP111" s="118">
        <f>(ULB_Data[[#This Row],[SLP- obtained SS2022]]-ULB_Data[[#This Row],[SLP NA 2022]])/ULB_Data[[#This Row],[SLP NA 2022]]</f>
        <v>0.52463387978142073</v>
      </c>
      <c r="AQ111" s="118">
        <f>(ULB_Data[[#This Row],[SLP- obtained SS2020]]-ULB_Data[[#This Row],[SLP SA 2020]])/ULB_Data[[#This Row],[SLP SA 2020]]</f>
        <v>-0.37072625382089885</v>
      </c>
      <c r="AR111" s="118">
        <f>(ULB_Data[[#This Row],[SLP- obtained SS2021]]-ULB_Data[[#This Row],[SLP SA 2021]])/ULB_Data[[#This Row],[SLP SA 2021]]</f>
        <v>-7.5703968727224541E-2</v>
      </c>
      <c r="AS111" s="118">
        <f>(ULB_Data[[#This Row],[SLP- obtained SS2022]]-ULB_Data[[#This Row],[SLP SA 2022]])/ULB_Data[[#This Row],[SLP SA 2022]]</f>
        <v>-7.5703968727224541E-2</v>
      </c>
      <c r="AT111" s="118">
        <f>(ULB_Data[[#This Row],[SLP- obtained SS2020]]-ULB_Data[[#This Row],[SLP SA cat 2020]])/ULB_Data[[#This Row],[SLP SA cat 2020]]</f>
        <v>-0.39667313406509908</v>
      </c>
      <c r="AU111" s="118">
        <f>(ULB_Data[[#This Row],[SLP- obtained SS2021]]-ULB_Data[[#This Row],[SLP SA cat 2021]])/ULB_Data[[#This Row],[SLP SA cat 2021]]</f>
        <v>-9.6359632076693874E-2</v>
      </c>
      <c r="AV111" s="118">
        <f>(ULB_Data[[#This Row],[SLP- obtained SS2022]]-ULB_Data[[#This Row],[SLP SA cat 2022]])/ULB_Data[[#This Row],[SLP SA cat 2022]]</f>
        <v>-9.6359632076693874E-2</v>
      </c>
      <c r="AW111" s="118">
        <f>(ULB_Data[[#This Row],[SLP- obtained SS2021]]-ULB_Data[[#This Row],[SLP SA cat t.10 2021]])/ULB_Data[[#This Row],[SLP SA cat t.10 2021]]</f>
        <v>-0.31410590491174595</v>
      </c>
      <c r="AX111" s="118">
        <f>(ULB_Data[[#This Row],[SLP- obtained SS2022]]-ULB_Data[[#This Row],[SLP SA cat t.10 2022]])/ULB_Data[[#This Row],[SLP SA cat t.10 2022]]</f>
        <v>-0.31410590491174595</v>
      </c>
      <c r="AY111" s="122">
        <v>232.44</v>
      </c>
      <c r="AZ111" s="122">
        <v>298.10000000000002</v>
      </c>
      <c r="BA111" s="122">
        <v>295</v>
      </c>
      <c r="BB111" s="122">
        <v>421.09</v>
      </c>
      <c r="BC111" s="122">
        <v>522.70000000000005</v>
      </c>
      <c r="BD111" s="122">
        <v>525</v>
      </c>
      <c r="BE111" s="122">
        <v>433.64</v>
      </c>
      <c r="BF111" s="122">
        <v>570</v>
      </c>
      <c r="BG111" s="122">
        <v>570</v>
      </c>
      <c r="BH111" s="122">
        <v>1100</v>
      </c>
      <c r="BI111" s="122">
        <v>1100</v>
      </c>
      <c r="BJ111" s="118">
        <f>(ULB_Data[[#This Row],[Cert.- obtained SS2020]]-ULB_Data[[#This Row],[NA cert 2020]])/ULB_Data[[#This Row],[NA cert 2020]]</f>
        <v>0.29065565307176044</v>
      </c>
      <c r="BK111" s="118">
        <f>(ULB_Data[[#This Row],[Cert.- obtained SS2021]]-ULB_Data[[#This Row],[NA cert 2021]])/ULB_Data[[#This Row],[NA cert 2021]]</f>
        <v>6.3737001006372931E-3</v>
      </c>
      <c r="BL111" s="118">
        <f>(ULB_Data[[#This Row],[Cert.- obtained SS2022]]-ULB_Data[[#This Row],[NA cert 2022]])/ULB_Data[[#This Row],[NA cert 2022]]</f>
        <v>1.6949152542372881E-2</v>
      </c>
      <c r="BM111" s="118">
        <f>(ULB_Data[[#This Row],[Cert.- obtained SS2020]]-ULB_Data[[#This Row],[SA Cert 2020]])/ULB_Data[[#This Row],[SA Cert 2020]]</f>
        <v>-0.2875632287634472</v>
      </c>
      <c r="BN111" s="118">
        <f>(ULB_Data[[#This Row],[Cert.- obtained SS2021]]-ULB_Data[[#This Row],[SA cert 2021]])/ULB_Data[[#This Row],[SA cert 2021]]</f>
        <v>-0.42605701167017412</v>
      </c>
      <c r="BO111" s="118">
        <f>(ULB_Data[[#This Row],[Cert.- obtained SS2022]]-ULB_Data[[#This Row],[SA cert 2022]])/ULB_Data[[#This Row],[SA cert 2022]]</f>
        <v>-0.42857142857142855</v>
      </c>
      <c r="BP111" s="118">
        <f>(ULB_Data[[#This Row],[Cert.- obtained SS2020]]-ULB_Data[[#This Row],[SA cert cat 2020]])/ULB_Data[[#This Row],[SA cert cat 2020]]</f>
        <v>-0.30818190203855733</v>
      </c>
      <c r="BQ111" s="118">
        <f>(ULB_Data[[#This Row],[Cert.- obtained SS2021]]-ULB_Data[[#This Row],[SA cert cat 2021]])/ULB_Data[[#This Row],[SA cert cat 2021]]</f>
        <v>-0.47368421052631576</v>
      </c>
      <c r="BR111" s="118">
        <f>(ULB_Data[[#This Row],[Cert.- obtained SS2022]]-ULB_Data[[#This Row],[SA cert cat 2022]])/ULB_Data[[#This Row],[SA cert cat 2022]]</f>
        <v>-0.47368421052631576</v>
      </c>
      <c r="BS111" s="118">
        <f>(ULB_Data[[#This Row],[Cert.- obtained SS2021]]-ULB_Data[[#This Row],[SA cert cat t.10 2021]])/ULB_Data[[#This Row],[SA cert cat t.10 2021]]</f>
        <v>-0.72727272727272729</v>
      </c>
      <c r="BT111" s="118">
        <f>(ULB_Data[[#This Row],[Cert.- obtained SS2022]]-ULB_Data[[#This Row],[SA cert cat t.10 2022]])/ULB_Data[[#This Row],[SA cert cat t.10 2022]]</f>
        <v>-0.72727272727272729</v>
      </c>
      <c r="BU111" s="122">
        <v>855.72</v>
      </c>
      <c r="BV111" s="122">
        <v>860.25</v>
      </c>
      <c r="BW111" s="122">
        <v>865</v>
      </c>
      <c r="BX111" s="122">
        <v>1100</v>
      </c>
      <c r="BY111" s="122">
        <v>1147.0899999999999</v>
      </c>
      <c r="BZ111" s="122">
        <v>1150</v>
      </c>
      <c r="CA111" s="122">
        <v>1114.93</v>
      </c>
      <c r="CB111" s="122">
        <v>1184.79</v>
      </c>
      <c r="CC111" s="122">
        <v>1184.79</v>
      </c>
      <c r="CD111" s="122">
        <v>1531.86</v>
      </c>
      <c r="CE111" s="122">
        <v>1531.86</v>
      </c>
      <c r="CF111" s="118">
        <f>(ULB_Data[[#This Row],[CP- obtained SS2020]]-ULB_Data[[#This Row],[NA CV 2020]])/ULB_Data[[#This Row],[NA CV 2020]]</f>
        <v>0.35152853737203749</v>
      </c>
      <c r="CG111" s="118">
        <f>(ULB_Data[[#This Row],[CV- obtained SS2021]]-ULB_Data[[#This Row],[NA CV 2021]])/ULB_Data[[#This Row],[NA CV 2021]]</f>
        <v>0.33368206916594007</v>
      </c>
      <c r="CH111" s="118">
        <f>(ULB_Data[[#This Row],[CV- obtained SS2022]]-ULB_Data[[#This Row],[NA CV 2022]])/ULB_Data[[#This Row],[NA CV 2022]]</f>
        <v>0.32635838150289009</v>
      </c>
      <c r="CI111" s="118">
        <f>(ULB_Data[[#This Row],[CP- obtained SS2020]]-ULB_Data[[#This Row],[SA CV 2020]])/ULB_Data[[#This Row],[SA CV 2020]]</f>
        <v>5.1390909090909064E-2</v>
      </c>
      <c r="CJ111" s="118">
        <f>(ULB_Data[[#This Row],[CV- obtained SS2021]]-ULB_Data[[#This Row],[SA CV 2021]])/ULB_Data[[#This Row],[SA CV 2021]]</f>
        <v>1.8307194727531091E-4</v>
      </c>
      <c r="CK111" s="118">
        <f>(ULB_Data[[#This Row],[CV- obtained SS2022]]-ULB_Data[[#This Row],[SA CV 2022]])/ULB_Data[[#This Row],[SA CV 2022]]</f>
        <v>-2.3478260869565612E-3</v>
      </c>
      <c r="CL111" s="118">
        <f>(ULB_Data[[#This Row],[CP- obtained SS2020]]-ULB_Data[[#This Row],[SA CV  cat 2020]])/ULB_Data[[#This Row],[SA CV  cat 2020]]</f>
        <v>3.7311759482658018E-2</v>
      </c>
      <c r="CM111" s="118">
        <f>(ULB_Data[[#This Row],[CV- obtained SS2021]]-ULB_Data[[#This Row],[SA CV cat 2021]])/ULB_Data[[#This Row],[SA CV cat 2021]]</f>
        <v>-3.1642738375577115E-2</v>
      </c>
      <c r="CN111" s="118">
        <f>(ULB_Data[[#This Row],[CV- obtained SS2022]]-ULB_Data[[#This Row],[SA CV cat 2022]])/ULB_Data[[#This Row],[SA CV cat 2022]]</f>
        <v>-3.1642738375577115E-2</v>
      </c>
      <c r="CO111" s="118">
        <f>(ULB_Data[[#This Row],[CV- obtained SS2021]]-ULB_Data[[#This Row],[SA CV cat t.10 2021]])/ULB_Data[[#This Row],[SA CV cat t.10 2021]]</f>
        <v>-0.25104121786586242</v>
      </c>
      <c r="CP111" s="118">
        <f>(ULB_Data[[#This Row],[CV- obtained SS2022]]-ULB_Data[[#This Row],[SA CV cat t.10 2022]])/ULB_Data[[#This Row],[SA CV cat t.10 2022]]</f>
        <v>-0.25104121786586242</v>
      </c>
      <c r="CQ111" s="60">
        <v>152</v>
      </c>
      <c r="CR111" s="60">
        <v>88</v>
      </c>
      <c r="CS111" s="28">
        <v>129</v>
      </c>
      <c r="CT111" s="27">
        <v>78</v>
      </c>
      <c r="CU111" s="28">
        <v>129</v>
      </c>
      <c r="CV111" s="27">
        <v>78</v>
      </c>
      <c r="CW111" s="28" t="s">
        <v>414</v>
      </c>
      <c r="CX111" s="28" t="s">
        <v>414</v>
      </c>
      <c r="CY111" s="28" t="s">
        <v>414</v>
      </c>
      <c r="CZ111" s="28" t="s">
        <v>405</v>
      </c>
      <c r="DA111" s="28" t="s">
        <v>405</v>
      </c>
      <c r="DB111" s="28" t="s">
        <v>405</v>
      </c>
      <c r="DC111" s="22">
        <v>444.67</v>
      </c>
      <c r="DD111" s="22">
        <v>1500</v>
      </c>
      <c r="DE111" s="66">
        <v>29.64</v>
      </c>
      <c r="DF111" s="22">
        <v>300</v>
      </c>
      <c r="DG111" s="22">
        <v>1500</v>
      </c>
      <c r="DH111" s="66">
        <v>20</v>
      </c>
      <c r="DI111" s="22">
        <v>829.35</v>
      </c>
      <c r="DJ111" s="22">
        <v>1500</v>
      </c>
      <c r="DK111" s="66">
        <v>55.29</v>
      </c>
      <c r="DL111" s="22">
        <v>1156.53</v>
      </c>
      <c r="DM111" s="22">
        <v>1500</v>
      </c>
      <c r="DN111" s="66">
        <v>77.099999999999994</v>
      </c>
      <c r="DO111" s="22">
        <v>2730.54</v>
      </c>
      <c r="DP111" s="22">
        <v>6000</v>
      </c>
      <c r="DQ111" s="66">
        <v>45.51</v>
      </c>
      <c r="DR111" s="67">
        <v>1395.04</v>
      </c>
      <c r="DS111" s="67">
        <v>2400</v>
      </c>
      <c r="DT111" s="159">
        <f>ULB_Data[[#This Row],[SLP- obtained SS2021]]/ULB_Data[[#This Row],[SLP-max. marks SS2021]]</f>
        <v>0.5812666666666666</v>
      </c>
      <c r="DU111" s="159">
        <f>ULB_Data[[#This Row],[SLP- obtained SS2021]]/ULB_Data[[#This Row],[Total score (obtained) SS2021]]</f>
        <v>0.49080687039551912</v>
      </c>
      <c r="DV111" s="67">
        <v>1395.04</v>
      </c>
      <c r="DW111" s="66">
        <v>2400</v>
      </c>
      <c r="DX111" s="159">
        <f>ULB_Data[[#This Row],[SLP- obtained SS2022]]/ULB_Data[[#This Row],[SLP-max. marks SS2022]]</f>
        <v>0.5812666666666666</v>
      </c>
      <c r="DY111" s="159">
        <f>ULB_Data[[#This Row],[SLP- obtained SS2022]]/ULB_Data[[#This Row],[Total score (obtained) SS2022]]</f>
        <v>0.49080687039551912</v>
      </c>
      <c r="DZ111" s="67">
        <v>1147.3</v>
      </c>
      <c r="EA111" s="67">
        <v>1800</v>
      </c>
      <c r="EB111" s="159">
        <f>ULB_Data[[#This Row],[CV- obtained SS2021]]/ULB_Data[[#This Row],[CV-max. marks SS2021]]</f>
        <v>0.63738888888888889</v>
      </c>
      <c r="EC111" s="159">
        <f>ULB_Data[[#This Row],[CV- obtained SS2021]]/ULB_Data[[#This Row],[Total score (obtained) SS2021]]</f>
        <v>0.40364629143592951</v>
      </c>
      <c r="ED111" s="67">
        <v>1147.3</v>
      </c>
      <c r="EE111" s="66">
        <v>1800</v>
      </c>
      <c r="EF111" s="159">
        <f>ULB_Data[[#This Row],[CV- obtained SS2022]]/ULB_Data[[#This Row],[CV-max. marks SS2022]]</f>
        <v>0.63738888888888889</v>
      </c>
      <c r="EG111" s="159">
        <f>ULB_Data[[#This Row],[CV- obtained SS2022]]/ULB_Data[[#This Row],[Total score (obtained) SS2022]]</f>
        <v>0.40364629143592951</v>
      </c>
      <c r="EH111" s="67">
        <v>300</v>
      </c>
      <c r="EI111" s="67">
        <v>1800</v>
      </c>
      <c r="EJ111" s="159">
        <f>ULB_Data[[#This Row],[Cert.- obtained SS2021]]/ULB_Data[[#This Row],[Cert.-max. marks SS2021]]</f>
        <v>0.16666666666666666</v>
      </c>
      <c r="EK111" s="159">
        <f>ULB_Data[[#This Row],[Cert.- obtained SS2021]]/ULB_Data[[#This Row],[Total score (obtained) SS2021]]</f>
        <v>0.10554683816855126</v>
      </c>
      <c r="EL111" s="67">
        <v>300</v>
      </c>
      <c r="EM111" s="66">
        <v>1800</v>
      </c>
      <c r="EN111" s="159">
        <f>ULB_Data[[#This Row],[Cert.- obtained SS2022]]/ULB_Data[[#This Row],[Cert.-max. marks SS2022]]</f>
        <v>0.16666666666666666</v>
      </c>
      <c r="EO111" s="159">
        <f>ULB_Data[[#This Row],[Cert.- obtained SS2022]]/ULB_Data[[#This Row],[Total score (obtained) SS2022]]</f>
        <v>0.10554683816855126</v>
      </c>
      <c r="EP111" s="68">
        <v>2842.34</v>
      </c>
      <c r="EQ111" s="26">
        <v>6000</v>
      </c>
      <c r="ER111" s="66">
        <v>47.37</v>
      </c>
      <c r="ES111" s="68">
        <v>2842.34</v>
      </c>
      <c r="ET111" s="66">
        <v>6000</v>
      </c>
      <c r="EU111" s="128">
        <f>(ULB_Data[[#This Row],[Total score (obtained) SS2022]]/ULB_Data[[#This Row],[Total score (max) SS2022]])*100</f>
        <v>47.372333333333337</v>
      </c>
      <c r="EV111" s="26">
        <v>744.67</v>
      </c>
      <c r="EW111" s="26">
        <v>3000</v>
      </c>
      <c r="EX111" s="66">
        <v>24.82</v>
      </c>
      <c r="EY111" s="26">
        <v>1695.04</v>
      </c>
      <c r="EZ111" s="26">
        <v>4200</v>
      </c>
      <c r="FA111" s="100">
        <v>40.36</v>
      </c>
      <c r="FB111" s="26">
        <v>1695.04</v>
      </c>
      <c r="FC111" s="138">
        <v>4200</v>
      </c>
      <c r="FD111" s="140">
        <f>(ULB_Data[[#This Row],[SLP + Cert. (obtained) SS2022]]/ULB_Data[[#This Row],[SLP + Cert. (max.) SS2022]])*100</f>
        <v>40.358095238095238</v>
      </c>
    </row>
    <row r="112" spans="1:160" ht="15.75" thickBot="1">
      <c r="A112" s="104">
        <v>111</v>
      </c>
      <c r="B112" s="65" t="s">
        <v>101</v>
      </c>
      <c r="C112" s="65" t="s">
        <v>388</v>
      </c>
      <c r="D112" s="65" t="s">
        <v>304</v>
      </c>
      <c r="E112" s="22">
        <v>14760</v>
      </c>
      <c r="F112" s="28" t="s">
        <v>411</v>
      </c>
      <c r="G112" s="28">
        <v>2214</v>
      </c>
      <c r="H112" s="28">
        <v>2072</v>
      </c>
      <c r="I112" s="28">
        <v>2072</v>
      </c>
      <c r="J112" s="28">
        <v>3325</v>
      </c>
      <c r="K112" s="28">
        <v>3178</v>
      </c>
      <c r="L112" s="28">
        <v>3178</v>
      </c>
      <c r="M112" s="28">
        <v>3070.1</v>
      </c>
      <c r="N112" s="28">
        <v>2928.3</v>
      </c>
      <c r="O112" s="28">
        <v>2928.3</v>
      </c>
      <c r="P112" s="28">
        <v>4349.2</v>
      </c>
      <c r="Q112" s="28">
        <v>4349.2</v>
      </c>
      <c r="R112" s="118">
        <f>(ULB_Data[[#This Row],[Total score (obtained) SS2020]]-ULB_Data[[#This Row],[NA 2020]])/ULB_Data[[#This Row],[NA 2020]]</f>
        <v>0.34387985546522126</v>
      </c>
      <c r="S112" s="118">
        <f>(ULB_Data[[#This Row],[Total score (obtained) SS2021]]-ULB_Data[[#This Row],[NA 2021]])/ULB_Data[[#This Row],[NA 2021]]</f>
        <v>0.42485038610038606</v>
      </c>
      <c r="T112" s="118">
        <f>(ULB_Data[[#This Row],[Total score (obtained) SS2022]]-ULB_Data[[#This Row],[NA 2022]])/ULB_Data[[#This Row],[NA 2022]]</f>
        <v>0.42485038610038606</v>
      </c>
      <c r="U112" s="118">
        <f>(ULB_Data[[#This Row],[Total score (obtained) SS2020]]-ULB_Data[[#This Row],[SA 2020]])/ULB_Data[[#This Row],[SA 2020]]</f>
        <v>-0.10515789473684213</v>
      </c>
      <c r="V112" s="118">
        <f>(ULB_Data[[#This Row],[Total score (obtained) SS2021]]-ULB_Data[[#This Row],[SA 2021]])/ULB_Data[[#This Row],[SA 2021]]</f>
        <v>-7.102265575833859E-2</v>
      </c>
      <c r="W112" s="118">
        <f>(ULB_Data[[#This Row],[Total score (obtained) SS2022]]-ULB_Data[[#This Row],[SA 2022]])/ULB_Data[[#This Row],[SA 2022]]</f>
        <v>-7.102265575833859E-2</v>
      </c>
      <c r="X112" s="118">
        <f>(ULB_Data[[#This Row],[Total score (obtained) SS2020]]-ULB_Data[[#This Row],[SA Cat 2020]])/ULB_Data[[#This Row],[SA Cat 2020]]</f>
        <v>-3.0862186899449529E-2</v>
      </c>
      <c r="Y112" s="118">
        <f>(ULB_Data[[#This Row],[Total score (obtained) SS2021]]-ULB_Data[[#This Row],[SA Cat 2021]])/ULB_Data[[#This Row],[SA Cat 2021]]</f>
        <v>8.1924666188572821E-3</v>
      </c>
      <c r="Z112" s="118">
        <f>(ULB_Data[[#This Row],[Total score (obtained) SS2022]]-ULB_Data[[#This Row],[SA Cat 2022]])/ULB_Data[[#This Row],[SA Cat 2022]]</f>
        <v>8.1924666188572821E-3</v>
      </c>
      <c r="AA112" s="118">
        <f>(ULB_Data[[#This Row],[Total score (obtained) SS2021]]-ULB_Data[[#This Row],[SA Cat t.10 2021]])/ULB_Data[[#This Row],[SA Cat t.10 2021]]</f>
        <v>-0.32118780465372943</v>
      </c>
      <c r="AB112" s="118">
        <f>(ULB_Data[[#This Row],[Total score (obtained) SS2022]]-ULB_Data[[#This Row],[SA Cat t.10 2022]])/ULB_Data[[#This Row],[SA Cat t.10 2022]]</f>
        <v>-0.32118780465372943</v>
      </c>
      <c r="AC112" s="122">
        <v>306.24</v>
      </c>
      <c r="AD112" s="122">
        <v>913.6</v>
      </c>
      <c r="AE112" s="122">
        <v>915</v>
      </c>
      <c r="AF112" s="122">
        <v>706.64</v>
      </c>
      <c r="AG112" s="122">
        <v>1509.3</v>
      </c>
      <c r="AH112" s="122">
        <v>1509.3</v>
      </c>
      <c r="AI112" s="122">
        <v>593.21</v>
      </c>
      <c r="AJ112" s="122">
        <v>1412.08</v>
      </c>
      <c r="AK112" s="122">
        <v>1412.08</v>
      </c>
      <c r="AL112" s="122">
        <v>1984.11</v>
      </c>
      <c r="AM112" s="122">
        <v>1984.11</v>
      </c>
      <c r="AN112" s="118">
        <f>(ULB_Data[[#This Row],[SLP- obtained SS2020]]-ULB_Data[[#This Row],[SLP NA 2020]])/ULB_Data[[#This Row],[SLP NA 2020]]</f>
        <v>0.27791927899686525</v>
      </c>
      <c r="AO112" s="118">
        <f>(ULB_Data[[#This Row],[SLP- obtained SS2021]]-ULB_Data[[#This Row],[SLP NA 2021]])/ULB_Data[[#This Row],[SLP NA 2021]]</f>
        <v>0.68030866900175135</v>
      </c>
      <c r="AP112" s="118">
        <f>(ULB_Data[[#This Row],[SLP- obtained SS2022]]-ULB_Data[[#This Row],[SLP NA 2022]])/ULB_Data[[#This Row],[SLP NA 2022]]</f>
        <v>0.67773770491803287</v>
      </c>
      <c r="AQ112" s="118">
        <f>(ULB_Data[[#This Row],[SLP- obtained SS2020]]-ULB_Data[[#This Row],[SLP SA 2020]])/ULB_Data[[#This Row],[SLP SA 2020]]</f>
        <v>-0.44618193139363743</v>
      </c>
      <c r="AR112" s="118">
        <f>(ULB_Data[[#This Row],[SLP- obtained SS2021]]-ULB_Data[[#This Row],[SLP SA 2021]])/ULB_Data[[#This Row],[SLP SA 2021]]</f>
        <v>1.7113893858080008E-2</v>
      </c>
      <c r="AS112" s="118">
        <f>(ULB_Data[[#This Row],[SLP- obtained SS2022]]-ULB_Data[[#This Row],[SLP SA 2022]])/ULB_Data[[#This Row],[SLP SA 2022]]</f>
        <v>1.7113893858080008E-2</v>
      </c>
      <c r="AT112" s="118">
        <f>(ULB_Data[[#This Row],[SLP- obtained SS2020]]-ULB_Data[[#This Row],[SLP SA cat 2020]])/ULB_Data[[#This Row],[SLP SA cat 2020]]</f>
        <v>-0.34028421638205697</v>
      </c>
      <c r="AU112" s="118">
        <f>(ULB_Data[[#This Row],[SLP- obtained SS2021]]-ULB_Data[[#This Row],[SLP SA cat 2021]])/ULB_Data[[#This Row],[SLP SA cat 2021]]</f>
        <v>8.7140955186675112E-2</v>
      </c>
      <c r="AV112" s="118">
        <f>(ULB_Data[[#This Row],[SLP- obtained SS2022]]-ULB_Data[[#This Row],[SLP SA cat 2022]])/ULB_Data[[#This Row],[SLP SA cat 2022]]</f>
        <v>8.7140955186675112E-2</v>
      </c>
      <c r="AW112" s="118">
        <f>(ULB_Data[[#This Row],[SLP- obtained SS2021]]-ULB_Data[[#This Row],[SLP SA cat t.10 2021]])/ULB_Data[[#This Row],[SLP SA cat t.10 2021]]</f>
        <v>-0.22628785702405604</v>
      </c>
      <c r="AX112" s="118">
        <f>(ULB_Data[[#This Row],[SLP- obtained SS2022]]-ULB_Data[[#This Row],[SLP SA cat t.10 2022]])/ULB_Data[[#This Row],[SLP SA cat t.10 2022]]</f>
        <v>-0.22628785702405604</v>
      </c>
      <c r="AY112" s="122">
        <v>232.44</v>
      </c>
      <c r="AZ112" s="122">
        <v>298.10000000000002</v>
      </c>
      <c r="BA112" s="122">
        <v>295</v>
      </c>
      <c r="BB112" s="122">
        <v>421.09</v>
      </c>
      <c r="BC112" s="122">
        <v>522.70000000000005</v>
      </c>
      <c r="BD112" s="122">
        <v>525</v>
      </c>
      <c r="BE112" s="122">
        <v>365.77</v>
      </c>
      <c r="BF112" s="122">
        <v>453.88</v>
      </c>
      <c r="BG112" s="122">
        <v>453.88</v>
      </c>
      <c r="BH112" s="122">
        <v>1100</v>
      </c>
      <c r="BI112" s="122">
        <v>1100</v>
      </c>
      <c r="BJ112" s="118">
        <f>(ULB_Data[[#This Row],[Cert.- obtained SS2020]]-ULB_Data[[#This Row],[NA cert 2020]])/ULB_Data[[#This Row],[NA cert 2020]]</f>
        <v>0.29065565307176044</v>
      </c>
      <c r="BK112" s="118">
        <f>(ULB_Data[[#This Row],[Cert.- obtained SS2021]]-ULB_Data[[#This Row],[NA cert 2021]])/ULB_Data[[#This Row],[NA cert 2021]]</f>
        <v>6.3737001006372931E-3</v>
      </c>
      <c r="BL112" s="118">
        <f>(ULB_Data[[#This Row],[Cert.- obtained SS2022]]-ULB_Data[[#This Row],[NA cert 2022]])/ULB_Data[[#This Row],[NA cert 2022]]</f>
        <v>1.6949152542372881E-2</v>
      </c>
      <c r="BM112" s="118">
        <f>(ULB_Data[[#This Row],[Cert.- obtained SS2020]]-ULB_Data[[#This Row],[SA Cert 2020]])/ULB_Data[[#This Row],[SA Cert 2020]]</f>
        <v>-0.2875632287634472</v>
      </c>
      <c r="BN112" s="118">
        <f>(ULB_Data[[#This Row],[Cert.- obtained SS2021]]-ULB_Data[[#This Row],[SA cert 2021]])/ULB_Data[[#This Row],[SA cert 2021]]</f>
        <v>-0.42605701167017412</v>
      </c>
      <c r="BO112" s="118">
        <f>(ULB_Data[[#This Row],[Cert.- obtained SS2022]]-ULB_Data[[#This Row],[SA cert 2022]])/ULB_Data[[#This Row],[SA cert 2022]]</f>
        <v>-0.42857142857142855</v>
      </c>
      <c r="BP112" s="118">
        <f>(ULB_Data[[#This Row],[Cert.- obtained SS2020]]-ULB_Data[[#This Row],[SA cert cat 2020]])/ULB_Data[[#This Row],[SA cert cat 2020]]</f>
        <v>-0.17981245044700217</v>
      </c>
      <c r="BQ112" s="118">
        <f>(ULB_Data[[#This Row],[Cert.- obtained SS2021]]-ULB_Data[[#This Row],[SA cert cat 2021]])/ULB_Data[[#This Row],[SA cert cat 2021]]</f>
        <v>-0.33903234335066534</v>
      </c>
      <c r="BR112" s="118">
        <f>(ULB_Data[[#This Row],[Cert.- obtained SS2022]]-ULB_Data[[#This Row],[SA cert cat 2022]])/ULB_Data[[#This Row],[SA cert cat 2022]]</f>
        <v>-0.33903234335066534</v>
      </c>
      <c r="BS112" s="118">
        <f>(ULB_Data[[#This Row],[Cert.- obtained SS2021]]-ULB_Data[[#This Row],[SA cert cat t.10 2021]])/ULB_Data[[#This Row],[SA cert cat t.10 2021]]</f>
        <v>-0.72727272727272729</v>
      </c>
      <c r="BT112" s="118">
        <f>(ULB_Data[[#This Row],[Cert.- obtained SS2022]]-ULB_Data[[#This Row],[SA cert cat t.10 2022]])/ULB_Data[[#This Row],[SA cert cat t.10 2022]]</f>
        <v>-0.72727272727272729</v>
      </c>
      <c r="BU112" s="122">
        <v>855.72</v>
      </c>
      <c r="BV112" s="122">
        <v>860.25</v>
      </c>
      <c r="BW112" s="122">
        <v>865</v>
      </c>
      <c r="BX112" s="122">
        <v>1100</v>
      </c>
      <c r="BY112" s="122">
        <v>1147.0899999999999</v>
      </c>
      <c r="BZ112" s="122">
        <v>1150</v>
      </c>
      <c r="CA112" s="122">
        <v>1056.55</v>
      </c>
      <c r="CB112" s="122">
        <v>1062.31</v>
      </c>
      <c r="CC112" s="122">
        <v>1062.31</v>
      </c>
      <c r="CD112" s="122">
        <v>1484.95</v>
      </c>
      <c r="CE112" s="122">
        <v>1484.95</v>
      </c>
      <c r="CF112" s="118">
        <f>(ULB_Data[[#This Row],[CP- obtained SS2020]]-ULB_Data[[#This Row],[NA CV 2020]])/ULB_Data[[#This Row],[NA CV 2020]]</f>
        <v>0.31701958584583739</v>
      </c>
      <c r="CG112" s="118">
        <f>(ULB_Data[[#This Row],[CV- obtained SS2021]]-ULB_Data[[#This Row],[NA CV 2021]])/ULB_Data[[#This Row],[NA CV 2021]]</f>
        <v>0.29864574251671033</v>
      </c>
      <c r="CH112" s="118">
        <f>(ULB_Data[[#This Row],[CV- obtained SS2022]]-ULB_Data[[#This Row],[NA CV 2022]])/ULB_Data[[#This Row],[NA CV 2022]]</f>
        <v>0.29151445086705213</v>
      </c>
      <c r="CI112" s="118">
        <f>(ULB_Data[[#This Row],[CP- obtained SS2020]]-ULB_Data[[#This Row],[SA CV 2020]])/ULB_Data[[#This Row],[SA CV 2020]]</f>
        <v>2.4545454545454544E-2</v>
      </c>
      <c r="CJ112" s="118">
        <f>(ULB_Data[[#This Row],[CV- obtained SS2021]]-ULB_Data[[#This Row],[SA CV 2021]])/ULB_Data[[#This Row],[SA CV 2021]]</f>
        <v>-2.609211134261465E-2</v>
      </c>
      <c r="CK112" s="118">
        <f>(ULB_Data[[#This Row],[CV- obtained SS2022]]-ULB_Data[[#This Row],[SA CV 2022]])/ULB_Data[[#This Row],[SA CV 2022]]</f>
        <v>-2.8556521739130362E-2</v>
      </c>
      <c r="CL112" s="118">
        <f>(ULB_Data[[#This Row],[CP- obtained SS2020]]-ULB_Data[[#This Row],[SA CV  cat 2020]])/ULB_Data[[#This Row],[SA CV  cat 2020]]</f>
        <v>6.6679286356537831E-2</v>
      </c>
      <c r="CM112" s="118">
        <f>(ULB_Data[[#This Row],[CV- obtained SS2021]]-ULB_Data[[#This Row],[SA CV cat 2021]])/ULB_Data[[#This Row],[SA CV cat 2021]]</f>
        <v>5.1632762564599921E-2</v>
      </c>
      <c r="CN112" s="118">
        <f>(ULB_Data[[#This Row],[CV- obtained SS2022]]-ULB_Data[[#This Row],[SA CV cat 2022]])/ULB_Data[[#This Row],[SA CV cat 2022]]</f>
        <v>5.1632762564599921E-2</v>
      </c>
      <c r="CO112" s="118">
        <f>(ULB_Data[[#This Row],[CV- obtained SS2021]]-ULB_Data[[#This Row],[SA CV cat t.10 2021]])/ULB_Data[[#This Row],[SA CV cat t.10 2021]]</f>
        <v>-0.24767837300919221</v>
      </c>
      <c r="CP112" s="118">
        <f>(ULB_Data[[#This Row],[CV- obtained SS2022]]-ULB_Data[[#This Row],[SA CV cat t.10 2022]])/ULB_Data[[#This Row],[SA CV cat t.10 2022]]</f>
        <v>-0.24767837300919221</v>
      </c>
      <c r="CQ112" s="60">
        <v>175</v>
      </c>
      <c r="CR112" s="60">
        <v>105</v>
      </c>
      <c r="CS112" s="27">
        <v>167</v>
      </c>
      <c r="CT112" s="27">
        <v>87</v>
      </c>
      <c r="CU112" s="27">
        <v>167</v>
      </c>
      <c r="CV112" s="27">
        <v>87</v>
      </c>
      <c r="CW112" s="28" t="s">
        <v>414</v>
      </c>
      <c r="CX112" s="27" t="s">
        <v>414</v>
      </c>
      <c r="CY112" s="27" t="s">
        <v>414</v>
      </c>
      <c r="CZ112" s="28" t="s">
        <v>405</v>
      </c>
      <c r="DA112" s="27" t="s">
        <v>405</v>
      </c>
      <c r="DB112" s="27" t="s">
        <v>405</v>
      </c>
      <c r="DC112" s="22">
        <v>391.35</v>
      </c>
      <c r="DD112" s="22">
        <v>1500</v>
      </c>
      <c r="DE112" s="66">
        <v>26.09</v>
      </c>
      <c r="DF112" s="22">
        <v>300</v>
      </c>
      <c r="DG112" s="22">
        <v>1500</v>
      </c>
      <c r="DH112" s="66">
        <v>20</v>
      </c>
      <c r="DI112" s="22">
        <v>1157</v>
      </c>
      <c r="DJ112" s="22">
        <v>1500</v>
      </c>
      <c r="DK112" s="66">
        <v>77.13</v>
      </c>
      <c r="DL112" s="22">
        <v>1127</v>
      </c>
      <c r="DM112" s="22">
        <v>1500</v>
      </c>
      <c r="DN112" s="66">
        <v>75.13</v>
      </c>
      <c r="DO112" s="22">
        <v>2975.35</v>
      </c>
      <c r="DP112" s="22">
        <v>6000</v>
      </c>
      <c r="DQ112" s="66">
        <v>49.59</v>
      </c>
      <c r="DR112" s="72">
        <v>1535.13</v>
      </c>
      <c r="DS112" s="67">
        <v>2400</v>
      </c>
      <c r="DT112" s="159">
        <f>ULB_Data[[#This Row],[SLP- obtained SS2021]]/ULB_Data[[#This Row],[SLP-max. marks SS2021]]</f>
        <v>0.63963750000000008</v>
      </c>
      <c r="DU112" s="159">
        <f>ULB_Data[[#This Row],[SLP- obtained SS2021]]/ULB_Data[[#This Row],[Total score (obtained) SS2021]]</f>
        <v>0.51997940581717927</v>
      </c>
      <c r="DV112" s="72">
        <v>1535.13</v>
      </c>
      <c r="DW112" s="66">
        <v>2400</v>
      </c>
      <c r="DX112" s="159">
        <f>ULB_Data[[#This Row],[SLP- obtained SS2022]]/ULB_Data[[#This Row],[SLP-max. marks SS2022]]</f>
        <v>0.63963750000000008</v>
      </c>
      <c r="DY112" s="159">
        <f>ULB_Data[[#This Row],[SLP- obtained SS2022]]/ULB_Data[[#This Row],[Total score (obtained) SS2022]]</f>
        <v>0.51997940581717927</v>
      </c>
      <c r="DZ112" s="72">
        <v>1117.1600000000001</v>
      </c>
      <c r="EA112" s="67">
        <v>1800</v>
      </c>
      <c r="EB112" s="159">
        <f>ULB_Data[[#This Row],[CV- obtained SS2021]]/ULB_Data[[#This Row],[CV-max. marks SS2021]]</f>
        <v>0.62064444444444444</v>
      </c>
      <c r="EC112" s="159">
        <f>ULB_Data[[#This Row],[CV- obtained SS2021]]/ULB_Data[[#This Row],[Total score (obtained) SS2021]]</f>
        <v>0.37840456052759047</v>
      </c>
      <c r="ED112" s="72">
        <v>1117.1600000000001</v>
      </c>
      <c r="EE112" s="66">
        <v>1800</v>
      </c>
      <c r="EF112" s="159">
        <f>ULB_Data[[#This Row],[CV- obtained SS2022]]/ULB_Data[[#This Row],[CV-max. marks SS2022]]</f>
        <v>0.62064444444444444</v>
      </c>
      <c r="EG112" s="159">
        <f>ULB_Data[[#This Row],[CV- obtained SS2022]]/ULB_Data[[#This Row],[Total score (obtained) SS2022]]</f>
        <v>0.37840456052759047</v>
      </c>
      <c r="EH112" s="72">
        <v>300</v>
      </c>
      <c r="EI112" s="67">
        <v>1800</v>
      </c>
      <c r="EJ112" s="159">
        <f>ULB_Data[[#This Row],[Cert.- obtained SS2021]]/ULB_Data[[#This Row],[Cert.-max. marks SS2021]]</f>
        <v>0.16666666666666666</v>
      </c>
      <c r="EK112" s="159">
        <f>ULB_Data[[#This Row],[Cert.- obtained SS2021]]/ULB_Data[[#This Row],[Total score (obtained) SS2021]]</f>
        <v>0.10161603365523035</v>
      </c>
      <c r="EL112" s="72">
        <v>300</v>
      </c>
      <c r="EM112" s="66">
        <v>1800</v>
      </c>
      <c r="EN112" s="159">
        <f>ULB_Data[[#This Row],[Cert.- obtained SS2022]]/ULB_Data[[#This Row],[Cert.-max. marks SS2022]]</f>
        <v>0.16666666666666666</v>
      </c>
      <c r="EO112" s="159">
        <f>ULB_Data[[#This Row],[Cert.- obtained SS2022]]/ULB_Data[[#This Row],[Total score (obtained) SS2022]]</f>
        <v>0.10161603365523035</v>
      </c>
      <c r="EP112" s="73">
        <v>2952.29</v>
      </c>
      <c r="EQ112" s="26">
        <v>6000</v>
      </c>
      <c r="ER112" s="66">
        <v>49.2</v>
      </c>
      <c r="ES112" s="73">
        <v>2952.29</v>
      </c>
      <c r="ET112" s="66">
        <v>6000</v>
      </c>
      <c r="EU112" s="128">
        <f>(ULB_Data[[#This Row],[Total score (obtained) SS2022]]/ULB_Data[[#This Row],[Total score (max) SS2022]])*100</f>
        <v>49.204833333333333</v>
      </c>
      <c r="EV112" s="26">
        <v>691.35</v>
      </c>
      <c r="EW112" s="26">
        <v>3000</v>
      </c>
      <c r="EX112" s="66">
        <v>23.05</v>
      </c>
      <c r="EY112" s="26">
        <v>1835.13</v>
      </c>
      <c r="EZ112" s="26">
        <v>4200</v>
      </c>
      <c r="FA112" s="100">
        <v>43.69</v>
      </c>
      <c r="FB112" s="26">
        <v>1835.13</v>
      </c>
      <c r="FC112" s="138">
        <v>4200</v>
      </c>
      <c r="FD112" s="140">
        <f>(ULB_Data[[#This Row],[SLP + Cert. (obtained) SS2022]]/ULB_Data[[#This Row],[SLP + Cert. (max.) SS2022]])*100</f>
        <v>43.693571428571431</v>
      </c>
    </row>
    <row r="113" spans="1:160" ht="15.75" thickBot="1">
      <c r="A113" s="104">
        <v>112</v>
      </c>
      <c r="B113" s="65" t="s">
        <v>339</v>
      </c>
      <c r="C113" s="65" t="s">
        <v>388</v>
      </c>
      <c r="D113" s="65" t="s">
        <v>304</v>
      </c>
      <c r="E113" s="22">
        <v>24125</v>
      </c>
      <c r="F113" s="28" t="s">
        <v>411</v>
      </c>
      <c r="G113" s="28">
        <v>2214</v>
      </c>
      <c r="H113" s="28">
        <v>2072</v>
      </c>
      <c r="I113" s="28">
        <v>2072</v>
      </c>
      <c r="J113" s="28">
        <v>3325</v>
      </c>
      <c r="K113" s="28">
        <v>3178</v>
      </c>
      <c r="L113" s="28">
        <v>3178</v>
      </c>
      <c r="M113" s="28">
        <v>3070.1</v>
      </c>
      <c r="N113" s="28">
        <v>2928.3</v>
      </c>
      <c r="O113" s="28">
        <v>2928.3</v>
      </c>
      <c r="P113" s="28">
        <v>4349.2</v>
      </c>
      <c r="Q113" s="28">
        <v>4349.2</v>
      </c>
      <c r="R113" s="118">
        <f>(ULB_Data[[#This Row],[Total score (obtained) SS2020]]-ULB_Data[[#This Row],[NA 2020]])/ULB_Data[[#This Row],[NA 2020]]</f>
        <v>0.24116982836495024</v>
      </c>
      <c r="S113" s="118">
        <f>(ULB_Data[[#This Row],[Total score (obtained) SS2021]]-ULB_Data[[#This Row],[NA 2021]])/ULB_Data[[#This Row],[NA 2021]]</f>
        <v>0.25965250965250963</v>
      </c>
      <c r="T113" s="118">
        <f>(ULB_Data[[#This Row],[Total score (obtained) SS2022]]-ULB_Data[[#This Row],[NA 2022]])/ULB_Data[[#This Row],[NA 2022]]</f>
        <v>0.25965250965250963</v>
      </c>
      <c r="U113" s="118">
        <f>(ULB_Data[[#This Row],[Total score (obtained) SS2020]]-ULB_Data[[#This Row],[SA 2020]])/ULB_Data[[#This Row],[SA 2020]]</f>
        <v>-0.17354887218045117</v>
      </c>
      <c r="V113" s="118">
        <f>(ULB_Data[[#This Row],[Total score (obtained) SS2021]]-ULB_Data[[#This Row],[SA 2021]])/ULB_Data[[#This Row],[SA 2021]]</f>
        <v>-0.17872876022655759</v>
      </c>
      <c r="W113" s="118">
        <f>(ULB_Data[[#This Row],[Total score (obtained) SS2022]]-ULB_Data[[#This Row],[SA 2022]])/ULB_Data[[#This Row],[SA 2022]]</f>
        <v>-0.17872876022655759</v>
      </c>
      <c r="X113" s="118">
        <f>(ULB_Data[[#This Row],[Total score (obtained) SS2020]]-ULB_Data[[#This Row],[SA Cat 2020]])/ULB_Data[[#This Row],[SA Cat 2020]]</f>
        <v>-0.10493143545812843</v>
      </c>
      <c r="Y113" s="118">
        <f>(ULB_Data[[#This Row],[Total score (obtained) SS2021]]-ULB_Data[[#This Row],[SA Cat 2021]])/ULB_Data[[#This Row],[SA Cat 2021]]</f>
        <v>-0.10869787931564394</v>
      </c>
      <c r="Z113" s="118">
        <f>(ULB_Data[[#This Row],[Total score (obtained) SS2022]]-ULB_Data[[#This Row],[SA Cat 2022]])/ULB_Data[[#This Row],[SA Cat 2022]]</f>
        <v>-0.10869787931564394</v>
      </c>
      <c r="AA113" s="118">
        <f>(ULB_Data[[#This Row],[Total score (obtained) SS2021]]-ULB_Data[[#This Row],[SA Cat t.10 2021]])/ULB_Data[[#This Row],[SA Cat t.10 2021]]</f>
        <v>-0.39988963487537937</v>
      </c>
      <c r="AB113" s="118">
        <f>(ULB_Data[[#This Row],[Total score (obtained) SS2022]]-ULB_Data[[#This Row],[SA Cat t.10 2022]])/ULB_Data[[#This Row],[SA Cat t.10 2022]]</f>
        <v>-0.39988963487537937</v>
      </c>
      <c r="AC113" s="122">
        <v>306.24</v>
      </c>
      <c r="AD113" s="122">
        <v>913.6</v>
      </c>
      <c r="AE113" s="122">
        <v>915</v>
      </c>
      <c r="AF113" s="122">
        <v>706.64</v>
      </c>
      <c r="AG113" s="122">
        <v>1509.3</v>
      </c>
      <c r="AH113" s="122">
        <v>1509.3</v>
      </c>
      <c r="AI113" s="122">
        <v>593.21</v>
      </c>
      <c r="AJ113" s="122">
        <v>1412.08</v>
      </c>
      <c r="AK113" s="122">
        <v>1412.08</v>
      </c>
      <c r="AL113" s="122">
        <v>1984.11</v>
      </c>
      <c r="AM113" s="122">
        <v>1984.11</v>
      </c>
      <c r="AN113" s="118">
        <f>(ULB_Data[[#This Row],[SLP- obtained SS2020]]-ULB_Data[[#This Row],[SLP NA 2020]])/ULB_Data[[#This Row],[SLP NA 2020]]</f>
        <v>-0.26077586206896558</v>
      </c>
      <c r="AO113" s="118">
        <f>(ULB_Data[[#This Row],[SLP- obtained SS2021]]-ULB_Data[[#This Row],[SLP NA 2021]])/ULB_Data[[#This Row],[SLP NA 2021]]</f>
        <v>0.46252189141856398</v>
      </c>
      <c r="AP113" s="118">
        <f>(ULB_Data[[#This Row],[SLP- obtained SS2022]]-ULB_Data[[#This Row],[SLP NA 2022]])/ULB_Data[[#This Row],[SLP NA 2022]]</f>
        <v>0.46028415300546455</v>
      </c>
      <c r="AQ113" s="118">
        <f>(ULB_Data[[#This Row],[SLP- obtained SS2020]]-ULB_Data[[#This Row],[SLP SA 2020]])/ULB_Data[[#This Row],[SLP SA 2020]]</f>
        <v>-0.67963885429638859</v>
      </c>
      <c r="AR113" s="118">
        <f>(ULB_Data[[#This Row],[SLP- obtained SS2021]]-ULB_Data[[#This Row],[SLP SA 2021]])/ULB_Data[[#This Row],[SLP SA 2021]]</f>
        <v>-0.11471543099450068</v>
      </c>
      <c r="AS113" s="118">
        <f>(ULB_Data[[#This Row],[SLP- obtained SS2022]]-ULB_Data[[#This Row],[SLP SA 2022]])/ULB_Data[[#This Row],[SLP SA 2022]]</f>
        <v>-0.11471543099450068</v>
      </c>
      <c r="AT113" s="118">
        <f>(ULB_Data[[#This Row],[SLP- obtained SS2020]]-ULB_Data[[#This Row],[SLP SA cat 2020]])/ULB_Data[[#This Row],[SLP SA cat 2020]]</f>
        <v>-0.61838134893208141</v>
      </c>
      <c r="AU113" s="118">
        <f>(ULB_Data[[#This Row],[SLP- obtained SS2021]]-ULB_Data[[#This Row],[SLP SA cat 2021]])/ULB_Data[[#This Row],[SLP SA cat 2021]]</f>
        <v>-5.3764659226106064E-2</v>
      </c>
      <c r="AV113" s="118">
        <f>(ULB_Data[[#This Row],[SLP- obtained SS2022]]-ULB_Data[[#This Row],[SLP SA cat 2022]])/ULB_Data[[#This Row],[SLP SA cat 2022]]</f>
        <v>-5.3764659226106064E-2</v>
      </c>
      <c r="AW113" s="118">
        <f>(ULB_Data[[#This Row],[SLP- obtained SS2021]]-ULB_Data[[#This Row],[SLP SA cat t.10 2021]])/ULB_Data[[#This Row],[SLP SA cat t.10 2021]]</f>
        <v>-0.32656959543573688</v>
      </c>
      <c r="AX113" s="118">
        <f>(ULB_Data[[#This Row],[SLP- obtained SS2022]]-ULB_Data[[#This Row],[SLP SA cat t.10 2022]])/ULB_Data[[#This Row],[SLP SA cat t.10 2022]]</f>
        <v>-0.32656959543573688</v>
      </c>
      <c r="AY113" s="122">
        <v>232.44</v>
      </c>
      <c r="AZ113" s="122">
        <v>298.10000000000002</v>
      </c>
      <c r="BA113" s="122">
        <v>295</v>
      </c>
      <c r="BB113" s="122">
        <v>421.09</v>
      </c>
      <c r="BC113" s="122">
        <v>522.70000000000005</v>
      </c>
      <c r="BD113" s="122">
        <v>525</v>
      </c>
      <c r="BE113" s="122">
        <v>365.77</v>
      </c>
      <c r="BF113" s="122">
        <v>453.88</v>
      </c>
      <c r="BG113" s="122">
        <v>453.88</v>
      </c>
      <c r="BH113" s="122">
        <v>1100</v>
      </c>
      <c r="BI113" s="122">
        <v>1100</v>
      </c>
      <c r="BJ113" s="118">
        <f>(ULB_Data[[#This Row],[Cert.- obtained SS2020]]-ULB_Data[[#This Row],[NA cert 2020]])/ULB_Data[[#This Row],[NA cert 2020]]</f>
        <v>0.29065565307176044</v>
      </c>
      <c r="BK113" s="118">
        <f>(ULB_Data[[#This Row],[Cert.- obtained SS2021]]-ULB_Data[[#This Row],[NA cert 2021]])/ULB_Data[[#This Row],[NA cert 2021]]</f>
        <v>6.3737001006372931E-3</v>
      </c>
      <c r="BL113" s="118">
        <f>(ULB_Data[[#This Row],[Cert.- obtained SS2022]]-ULB_Data[[#This Row],[NA cert 2022]])/ULB_Data[[#This Row],[NA cert 2022]]</f>
        <v>1.6949152542372881E-2</v>
      </c>
      <c r="BM113" s="118">
        <f>(ULB_Data[[#This Row],[Cert.- obtained SS2020]]-ULB_Data[[#This Row],[SA Cert 2020]])/ULB_Data[[#This Row],[SA Cert 2020]]</f>
        <v>-0.2875632287634472</v>
      </c>
      <c r="BN113" s="118">
        <f>(ULB_Data[[#This Row],[Cert.- obtained SS2021]]-ULB_Data[[#This Row],[SA cert 2021]])/ULB_Data[[#This Row],[SA cert 2021]]</f>
        <v>-0.42605701167017412</v>
      </c>
      <c r="BO113" s="118">
        <f>(ULB_Data[[#This Row],[Cert.- obtained SS2022]]-ULB_Data[[#This Row],[SA cert 2022]])/ULB_Data[[#This Row],[SA cert 2022]]</f>
        <v>-0.42857142857142855</v>
      </c>
      <c r="BP113" s="118">
        <f>(ULB_Data[[#This Row],[Cert.- obtained SS2020]]-ULB_Data[[#This Row],[SA cert cat 2020]])/ULB_Data[[#This Row],[SA cert cat 2020]]</f>
        <v>-0.17981245044700217</v>
      </c>
      <c r="BQ113" s="118">
        <f>(ULB_Data[[#This Row],[Cert.- obtained SS2021]]-ULB_Data[[#This Row],[SA cert cat 2021]])/ULB_Data[[#This Row],[SA cert cat 2021]]</f>
        <v>-0.33903234335066534</v>
      </c>
      <c r="BR113" s="118">
        <f>(ULB_Data[[#This Row],[Cert.- obtained SS2022]]-ULB_Data[[#This Row],[SA cert cat 2022]])/ULB_Data[[#This Row],[SA cert cat 2022]]</f>
        <v>-0.33903234335066534</v>
      </c>
      <c r="BS113" s="118">
        <f>(ULB_Data[[#This Row],[Cert.- obtained SS2021]]-ULB_Data[[#This Row],[SA cert cat t.10 2021]])/ULB_Data[[#This Row],[SA cert cat t.10 2021]]</f>
        <v>-0.72727272727272729</v>
      </c>
      <c r="BT113" s="118">
        <f>(ULB_Data[[#This Row],[Cert.- obtained SS2022]]-ULB_Data[[#This Row],[SA cert cat t.10 2022]])/ULB_Data[[#This Row],[SA cert cat t.10 2022]]</f>
        <v>-0.72727272727272729</v>
      </c>
      <c r="BU113" s="122">
        <v>855.72</v>
      </c>
      <c r="BV113" s="122">
        <v>860.25</v>
      </c>
      <c r="BW113" s="122">
        <v>865</v>
      </c>
      <c r="BX113" s="122">
        <v>1100</v>
      </c>
      <c r="BY113" s="122">
        <v>1147.0899999999999</v>
      </c>
      <c r="BZ113" s="122">
        <v>1150</v>
      </c>
      <c r="CA113" s="122">
        <v>1056.55</v>
      </c>
      <c r="CB113" s="122">
        <v>1062.31</v>
      </c>
      <c r="CC113" s="122">
        <v>1062.31</v>
      </c>
      <c r="CD113" s="122">
        <v>1484.95</v>
      </c>
      <c r="CE113" s="122">
        <v>1484.95</v>
      </c>
      <c r="CF113" s="118">
        <f>(ULB_Data[[#This Row],[CP- obtained SS2020]]-ULB_Data[[#This Row],[NA CV 2020]])/ULB_Data[[#This Row],[NA CV 2020]]</f>
        <v>0.14396064133127651</v>
      </c>
      <c r="CG113" s="118">
        <f>(ULB_Data[[#This Row],[CV- obtained SS2021]]-ULB_Data[[#This Row],[NA CV 2021]])/ULB_Data[[#This Row],[NA CV 2021]]</f>
        <v>0.13204301075268821</v>
      </c>
      <c r="CH113" s="118">
        <f>(ULB_Data[[#This Row],[CV- obtained SS2022]]-ULB_Data[[#This Row],[NA CV 2022]])/ULB_Data[[#This Row],[NA CV 2022]]</f>
        <v>0.12582658959537577</v>
      </c>
      <c r="CI113" s="118">
        <f>(ULB_Data[[#This Row],[CP- obtained SS2020]]-ULB_Data[[#This Row],[SA CV 2020]])/ULB_Data[[#This Row],[SA CV 2020]]</f>
        <v>-0.11008181818181821</v>
      </c>
      <c r="CJ113" s="118">
        <f>(ULB_Data[[#This Row],[CV- obtained SS2021]]-ULB_Data[[#This Row],[SA CV 2021]])/ULB_Data[[#This Row],[SA CV 2021]]</f>
        <v>-0.15103435650210523</v>
      </c>
      <c r="CK113" s="118">
        <f>(ULB_Data[[#This Row],[CV- obtained SS2022]]-ULB_Data[[#This Row],[SA CV 2022]])/ULB_Data[[#This Row],[SA CV 2022]]</f>
        <v>-0.15318260869565214</v>
      </c>
      <c r="CL113" s="118">
        <f>(ULB_Data[[#This Row],[CP- obtained SS2020]]-ULB_Data[[#This Row],[SA CV  cat 2020]])/ULB_Data[[#This Row],[SA CV  cat 2020]]</f>
        <v>-7.3484454119540007E-2</v>
      </c>
      <c r="CM113" s="118">
        <f>(ULB_Data[[#This Row],[CV- obtained SS2021]]-ULB_Data[[#This Row],[SA CV cat 2021]])/ULB_Data[[#This Row],[SA CV cat 2021]]</f>
        <v>-8.3280774915043557E-2</v>
      </c>
      <c r="CN113" s="118">
        <f>(ULB_Data[[#This Row],[CV- obtained SS2022]]-ULB_Data[[#This Row],[SA CV cat 2022]])/ULB_Data[[#This Row],[SA CV cat 2022]]</f>
        <v>-8.3280774915043557E-2</v>
      </c>
      <c r="CO113" s="118">
        <f>(ULB_Data[[#This Row],[CV- obtained SS2021]]-ULB_Data[[#This Row],[SA CV cat t.10 2021]])/ULB_Data[[#This Row],[SA CV cat t.10 2021]]</f>
        <v>-0.34419340718542712</v>
      </c>
      <c r="CP113" s="118">
        <f>(ULB_Data[[#This Row],[CV- obtained SS2022]]-ULB_Data[[#This Row],[SA CV cat t.10 2022]])/ULB_Data[[#This Row],[SA CV cat t.10 2022]]</f>
        <v>-0.34419340718542712</v>
      </c>
      <c r="CQ113" s="60">
        <v>245</v>
      </c>
      <c r="CR113" s="60">
        <v>129</v>
      </c>
      <c r="CS113" s="27">
        <v>304</v>
      </c>
      <c r="CT113" s="27">
        <v>129</v>
      </c>
      <c r="CU113" s="27">
        <v>304</v>
      </c>
      <c r="CV113" s="27">
        <v>129</v>
      </c>
      <c r="CW113" s="28" t="s">
        <v>414</v>
      </c>
      <c r="CX113" s="27" t="s">
        <v>414</v>
      </c>
      <c r="CY113" s="27" t="s">
        <v>414</v>
      </c>
      <c r="CZ113" s="28" t="s">
        <v>405</v>
      </c>
      <c r="DA113" s="27" t="s">
        <v>405</v>
      </c>
      <c r="DB113" s="27" t="s">
        <v>405</v>
      </c>
      <c r="DC113" s="22">
        <v>226.38</v>
      </c>
      <c r="DD113" s="22">
        <v>1500</v>
      </c>
      <c r="DE113" s="66">
        <v>15.09</v>
      </c>
      <c r="DF113" s="22">
        <v>300</v>
      </c>
      <c r="DG113" s="22">
        <v>1500</v>
      </c>
      <c r="DH113" s="66">
        <v>20</v>
      </c>
      <c r="DI113" s="22">
        <v>1242.6500000000001</v>
      </c>
      <c r="DJ113" s="22">
        <v>1500</v>
      </c>
      <c r="DK113" s="66">
        <v>82.84</v>
      </c>
      <c r="DL113" s="22">
        <v>978.91</v>
      </c>
      <c r="DM113" s="22">
        <v>1500</v>
      </c>
      <c r="DN113" s="66">
        <v>65.260000000000005</v>
      </c>
      <c r="DO113" s="22">
        <v>2747.95</v>
      </c>
      <c r="DP113" s="22">
        <v>6000</v>
      </c>
      <c r="DQ113" s="66">
        <v>45.8</v>
      </c>
      <c r="DR113" s="67">
        <v>1336.16</v>
      </c>
      <c r="DS113" s="67">
        <v>2400</v>
      </c>
      <c r="DT113" s="159">
        <f>ULB_Data[[#This Row],[SLP- obtained SS2021]]/ULB_Data[[#This Row],[SLP-max. marks SS2021]]</f>
        <v>0.55673333333333341</v>
      </c>
      <c r="DU113" s="159">
        <f>ULB_Data[[#This Row],[SLP- obtained SS2021]]/ULB_Data[[#This Row],[Total score (obtained) SS2021]]</f>
        <v>0.51193869731800767</v>
      </c>
      <c r="DV113" s="67">
        <v>1336.16</v>
      </c>
      <c r="DW113" s="66">
        <v>2400</v>
      </c>
      <c r="DX113" s="159">
        <f>ULB_Data[[#This Row],[SLP- obtained SS2022]]/ULB_Data[[#This Row],[SLP-max. marks SS2022]]</f>
        <v>0.55673333333333341</v>
      </c>
      <c r="DY113" s="159">
        <f>ULB_Data[[#This Row],[SLP- obtained SS2022]]/ULB_Data[[#This Row],[Total score (obtained) SS2022]]</f>
        <v>0.51193869731800767</v>
      </c>
      <c r="DZ113" s="67">
        <v>973.84</v>
      </c>
      <c r="EA113" s="67">
        <v>1800</v>
      </c>
      <c r="EB113" s="159">
        <f>ULB_Data[[#This Row],[CV- obtained SS2021]]/ULB_Data[[#This Row],[CV-max. marks SS2021]]</f>
        <v>0.54102222222222229</v>
      </c>
      <c r="EC113" s="159">
        <f>ULB_Data[[#This Row],[CV- obtained SS2021]]/ULB_Data[[#This Row],[Total score (obtained) SS2021]]</f>
        <v>0.37311877394636017</v>
      </c>
      <c r="ED113" s="67">
        <v>973.84</v>
      </c>
      <c r="EE113" s="66">
        <v>1800</v>
      </c>
      <c r="EF113" s="159">
        <f>ULB_Data[[#This Row],[CV- obtained SS2022]]/ULB_Data[[#This Row],[CV-max. marks SS2022]]</f>
        <v>0.54102222222222229</v>
      </c>
      <c r="EG113" s="159">
        <f>ULB_Data[[#This Row],[CV- obtained SS2022]]/ULB_Data[[#This Row],[Total score (obtained) SS2022]]</f>
        <v>0.37311877394636017</v>
      </c>
      <c r="EH113" s="67">
        <v>300</v>
      </c>
      <c r="EI113" s="67">
        <v>1800</v>
      </c>
      <c r="EJ113" s="159">
        <f>ULB_Data[[#This Row],[Cert.- obtained SS2021]]/ULB_Data[[#This Row],[Cert.-max. marks SS2021]]</f>
        <v>0.16666666666666666</v>
      </c>
      <c r="EK113" s="159">
        <f>ULB_Data[[#This Row],[Cert.- obtained SS2021]]/ULB_Data[[#This Row],[Total score (obtained) SS2021]]</f>
        <v>0.11494252873563218</v>
      </c>
      <c r="EL113" s="67">
        <v>300</v>
      </c>
      <c r="EM113" s="66">
        <v>1800</v>
      </c>
      <c r="EN113" s="159">
        <f>ULB_Data[[#This Row],[Cert.- obtained SS2022]]/ULB_Data[[#This Row],[Cert.-max. marks SS2022]]</f>
        <v>0.16666666666666666</v>
      </c>
      <c r="EO113" s="159">
        <f>ULB_Data[[#This Row],[Cert.- obtained SS2022]]/ULB_Data[[#This Row],[Total score (obtained) SS2022]]</f>
        <v>0.11494252873563218</v>
      </c>
      <c r="EP113" s="68">
        <v>2610</v>
      </c>
      <c r="EQ113" s="26">
        <v>6000</v>
      </c>
      <c r="ER113" s="66">
        <v>43.5</v>
      </c>
      <c r="ES113" s="68">
        <v>2610</v>
      </c>
      <c r="ET113" s="66">
        <v>6000</v>
      </c>
      <c r="EU113" s="128">
        <f>(ULB_Data[[#This Row],[Total score (obtained) SS2022]]/ULB_Data[[#This Row],[Total score (max) SS2022]])*100</f>
        <v>43.5</v>
      </c>
      <c r="EV113" s="26">
        <v>526.38</v>
      </c>
      <c r="EW113" s="26">
        <v>3000</v>
      </c>
      <c r="EX113" s="66">
        <v>17.55</v>
      </c>
      <c r="EY113" s="26">
        <v>1636.16</v>
      </c>
      <c r="EZ113" s="26">
        <v>4200</v>
      </c>
      <c r="FA113" s="100">
        <v>38.96</v>
      </c>
      <c r="FB113" s="26">
        <v>1636.16</v>
      </c>
      <c r="FC113" s="138">
        <v>4200</v>
      </c>
      <c r="FD113" s="140">
        <f>(ULB_Data[[#This Row],[SLP + Cert. (obtained) SS2022]]/ULB_Data[[#This Row],[SLP + Cert. (max.) SS2022]])*100</f>
        <v>38.956190476190478</v>
      </c>
    </row>
    <row r="114" spans="1:160" ht="15.75" thickBot="1">
      <c r="A114" s="104">
        <v>113</v>
      </c>
      <c r="B114" s="65" t="s">
        <v>197</v>
      </c>
      <c r="C114" s="65" t="s">
        <v>388</v>
      </c>
      <c r="D114" s="65" t="s">
        <v>304</v>
      </c>
      <c r="E114" s="22">
        <v>11164</v>
      </c>
      <c r="F114" s="28" t="s">
        <v>411</v>
      </c>
      <c r="G114" s="28">
        <v>2214</v>
      </c>
      <c r="H114" s="28">
        <v>2072</v>
      </c>
      <c r="I114" s="28">
        <v>2072</v>
      </c>
      <c r="J114" s="28">
        <v>3325</v>
      </c>
      <c r="K114" s="28">
        <v>3178</v>
      </c>
      <c r="L114" s="28">
        <v>3178</v>
      </c>
      <c r="M114" s="28">
        <v>3070.1</v>
      </c>
      <c r="N114" s="28">
        <v>2928.3</v>
      </c>
      <c r="O114" s="28">
        <v>2928.3</v>
      </c>
      <c r="P114" s="28">
        <v>4349.2</v>
      </c>
      <c r="Q114" s="28">
        <v>4349.2</v>
      </c>
      <c r="R114" s="118">
        <f>(ULB_Data[[#This Row],[Total score (obtained) SS2020]]-ULB_Data[[#This Row],[NA 2020]])/ULB_Data[[#This Row],[NA 2020]]</f>
        <v>0.36789521228545619</v>
      </c>
      <c r="S114" s="118">
        <f>(ULB_Data[[#This Row],[Total score (obtained) SS2021]]-ULB_Data[[#This Row],[NA 2021]])/ULB_Data[[#This Row],[NA 2021]]</f>
        <v>0.37221042471042459</v>
      </c>
      <c r="T114" s="118">
        <f>(ULB_Data[[#This Row],[Total score (obtained) SS2022]]-ULB_Data[[#This Row],[NA 2022]])/ULB_Data[[#This Row],[NA 2022]]</f>
        <v>0.37221042471042459</v>
      </c>
      <c r="U114" s="118">
        <f>(ULB_Data[[#This Row],[Total score (obtained) SS2020]]-ULB_Data[[#This Row],[SA 2020]])/ULB_Data[[#This Row],[SA 2020]]</f>
        <v>-8.9166917293233089E-2</v>
      </c>
      <c r="V114" s="118">
        <f>(ULB_Data[[#This Row],[Total score (obtained) SS2021]]-ULB_Data[[#This Row],[SA 2021]])/ULB_Data[[#This Row],[SA 2021]]</f>
        <v>-0.1053429830081813</v>
      </c>
      <c r="W114" s="118">
        <f>(ULB_Data[[#This Row],[Total score (obtained) SS2022]]-ULB_Data[[#This Row],[SA 2022]])/ULB_Data[[#This Row],[SA 2022]]</f>
        <v>-0.1053429830081813</v>
      </c>
      <c r="X114" s="118">
        <f>(ULB_Data[[#This Row],[Total score (obtained) SS2020]]-ULB_Data[[#This Row],[SA Cat 2020]])/ULB_Data[[#This Row],[SA Cat 2020]]</f>
        <v>-1.3543532783948382E-2</v>
      </c>
      <c r="Y114" s="118">
        <f>(ULB_Data[[#This Row],[Total score (obtained) SS2021]]-ULB_Data[[#This Row],[SA Cat 2021]])/ULB_Data[[#This Row],[SA Cat 2021]]</f>
        <v>-2.9054400163917759E-2</v>
      </c>
      <c r="Z114" s="118">
        <f>(ULB_Data[[#This Row],[Total score (obtained) SS2022]]-ULB_Data[[#This Row],[SA Cat 2022]])/ULB_Data[[#This Row],[SA Cat 2022]]</f>
        <v>-2.9054400163917759E-2</v>
      </c>
      <c r="AA114" s="118">
        <f>(ULB_Data[[#This Row],[Total score (obtained) SS2021]]-ULB_Data[[#This Row],[SA Cat t.10 2021]])/ULB_Data[[#This Row],[SA Cat t.10 2021]]</f>
        <v>-0.3462659799503357</v>
      </c>
      <c r="AB114" s="118">
        <f>(ULB_Data[[#This Row],[Total score (obtained) SS2022]]-ULB_Data[[#This Row],[SA Cat t.10 2022]])/ULB_Data[[#This Row],[SA Cat t.10 2022]]</f>
        <v>-0.3462659799503357</v>
      </c>
      <c r="AC114" s="122">
        <v>306.24</v>
      </c>
      <c r="AD114" s="122">
        <v>913.6</v>
      </c>
      <c r="AE114" s="122">
        <v>915</v>
      </c>
      <c r="AF114" s="122">
        <v>706.64</v>
      </c>
      <c r="AG114" s="122">
        <v>1509.3</v>
      </c>
      <c r="AH114" s="122">
        <v>1509.3</v>
      </c>
      <c r="AI114" s="122">
        <v>593.21</v>
      </c>
      <c r="AJ114" s="122">
        <v>1412.08</v>
      </c>
      <c r="AK114" s="122">
        <v>1412.08</v>
      </c>
      <c r="AL114" s="122">
        <v>1984.11</v>
      </c>
      <c r="AM114" s="122">
        <v>1984.11</v>
      </c>
      <c r="AN114" s="118">
        <f>(ULB_Data[[#This Row],[SLP- obtained SS2020]]-ULB_Data[[#This Row],[SLP NA 2020]])/ULB_Data[[#This Row],[SLP NA 2020]]</f>
        <v>0.39749869383490077</v>
      </c>
      <c r="AO114" s="118">
        <f>(ULB_Data[[#This Row],[SLP- obtained SS2021]]-ULB_Data[[#This Row],[SLP NA 2021]])/ULB_Data[[#This Row],[SLP NA 2021]]</f>
        <v>0.47127845884413316</v>
      </c>
      <c r="AP114" s="118">
        <f>(ULB_Data[[#This Row],[SLP- obtained SS2022]]-ULB_Data[[#This Row],[SLP NA 2022]])/ULB_Data[[#This Row],[SLP NA 2022]]</f>
        <v>0.46902732240437167</v>
      </c>
      <c r="AQ114" s="118">
        <f>(ULB_Data[[#This Row],[SLP- obtained SS2020]]-ULB_Data[[#This Row],[SLP SA 2020]])/ULB_Data[[#This Row],[SLP SA 2020]]</f>
        <v>-0.39435922110268307</v>
      </c>
      <c r="AR114" s="118">
        <f>(ULB_Data[[#This Row],[SLP- obtained SS2021]]-ULB_Data[[#This Row],[SLP SA 2021]])/ULB_Data[[#This Row],[SLP SA 2021]]</f>
        <v>-0.1094149605777512</v>
      </c>
      <c r="AS114" s="118">
        <f>(ULB_Data[[#This Row],[SLP- obtained SS2022]]-ULB_Data[[#This Row],[SLP SA 2022]])/ULB_Data[[#This Row],[SLP SA 2022]]</f>
        <v>-0.1094149605777512</v>
      </c>
      <c r="AT114" s="118">
        <f>(ULB_Data[[#This Row],[SLP- obtained SS2020]]-ULB_Data[[#This Row],[SLP SA cat 2020]])/ULB_Data[[#This Row],[SLP SA cat 2020]]</f>
        <v>-0.27855228333979537</v>
      </c>
      <c r="AU114" s="118">
        <f>(ULB_Data[[#This Row],[SLP- obtained SS2021]]-ULB_Data[[#This Row],[SLP SA cat 2021]])/ULB_Data[[#This Row],[SLP SA cat 2021]]</f>
        <v>-4.8099257832417322E-2</v>
      </c>
      <c r="AV114" s="118">
        <f>(ULB_Data[[#This Row],[SLP- obtained SS2022]]-ULB_Data[[#This Row],[SLP SA cat 2022]])/ULB_Data[[#This Row],[SLP SA cat 2022]]</f>
        <v>-4.8099257832417322E-2</v>
      </c>
      <c r="AW114" s="118">
        <f>(ULB_Data[[#This Row],[SLP- obtained SS2021]]-ULB_Data[[#This Row],[SLP SA cat t.10 2021]])/ULB_Data[[#This Row],[SLP SA cat t.10 2021]]</f>
        <v>-0.32253756092152142</v>
      </c>
      <c r="AX114" s="118">
        <f>(ULB_Data[[#This Row],[SLP- obtained SS2022]]-ULB_Data[[#This Row],[SLP SA cat t.10 2022]])/ULB_Data[[#This Row],[SLP SA cat t.10 2022]]</f>
        <v>-0.32253756092152142</v>
      </c>
      <c r="AY114" s="122">
        <v>232.44</v>
      </c>
      <c r="AZ114" s="122">
        <v>298.10000000000002</v>
      </c>
      <c r="BA114" s="122">
        <v>295</v>
      </c>
      <c r="BB114" s="122">
        <v>421.09</v>
      </c>
      <c r="BC114" s="122">
        <v>522.70000000000005</v>
      </c>
      <c r="BD114" s="122">
        <v>525</v>
      </c>
      <c r="BE114" s="122">
        <v>365.77</v>
      </c>
      <c r="BF114" s="122">
        <v>453.88</v>
      </c>
      <c r="BG114" s="122">
        <v>453.88</v>
      </c>
      <c r="BH114" s="122">
        <v>1100</v>
      </c>
      <c r="BI114" s="122">
        <v>1100</v>
      </c>
      <c r="BJ114" s="118">
        <f>(ULB_Data[[#This Row],[Cert.- obtained SS2020]]-ULB_Data[[#This Row],[NA cert 2020]])/ULB_Data[[#This Row],[NA cert 2020]]</f>
        <v>-0.13956289795215968</v>
      </c>
      <c r="BK114" s="118">
        <f>(ULB_Data[[#This Row],[Cert.- obtained SS2021]]-ULB_Data[[#This Row],[NA cert 2021]])/ULB_Data[[#This Row],[NA cert 2021]]</f>
        <v>0.67728950016772882</v>
      </c>
      <c r="BL114" s="118">
        <f>(ULB_Data[[#This Row],[Cert.- obtained SS2022]]-ULB_Data[[#This Row],[NA cert 2022]])/ULB_Data[[#This Row],[NA cert 2022]]</f>
        <v>0.69491525423728817</v>
      </c>
      <c r="BM114" s="118">
        <f>(ULB_Data[[#This Row],[Cert.- obtained SS2020]]-ULB_Data[[#This Row],[SA Cert 2020]])/ULB_Data[[#This Row],[SA Cert 2020]]</f>
        <v>-0.5250421525089648</v>
      </c>
      <c r="BN114" s="118">
        <f>(ULB_Data[[#This Row],[Cert.- obtained SS2021]]-ULB_Data[[#This Row],[SA cert 2021]])/ULB_Data[[#This Row],[SA cert 2021]]</f>
        <v>-4.3428352783623579E-2</v>
      </c>
      <c r="BO114" s="118">
        <f>(ULB_Data[[#This Row],[Cert.- obtained SS2022]]-ULB_Data[[#This Row],[SA cert 2022]])/ULB_Data[[#This Row],[SA cert 2022]]</f>
        <v>-4.7619047619047616E-2</v>
      </c>
      <c r="BP114" s="118">
        <f>(ULB_Data[[#This Row],[Cert.- obtained SS2020]]-ULB_Data[[#This Row],[SA cert cat 2020]])/ULB_Data[[#This Row],[SA cert cat 2020]]</f>
        <v>-0.45320830029800147</v>
      </c>
      <c r="BQ114" s="118">
        <f>(ULB_Data[[#This Row],[Cert.- obtained SS2021]]-ULB_Data[[#This Row],[SA cert cat 2021]])/ULB_Data[[#This Row],[SA cert cat 2021]]</f>
        <v>0.10161276108222439</v>
      </c>
      <c r="BR114" s="118">
        <f>(ULB_Data[[#This Row],[Cert.- obtained SS2022]]-ULB_Data[[#This Row],[SA cert cat 2022]])/ULB_Data[[#This Row],[SA cert cat 2022]]</f>
        <v>0.10161276108222439</v>
      </c>
      <c r="BS114" s="118">
        <f>(ULB_Data[[#This Row],[Cert.- obtained SS2021]]-ULB_Data[[#This Row],[SA cert cat t.10 2021]])/ULB_Data[[#This Row],[SA cert cat t.10 2021]]</f>
        <v>-0.54545454545454541</v>
      </c>
      <c r="BT114" s="118">
        <f>(ULB_Data[[#This Row],[Cert.- obtained SS2022]]-ULB_Data[[#This Row],[SA cert cat t.10 2022]])/ULB_Data[[#This Row],[SA cert cat t.10 2022]]</f>
        <v>-0.54545454545454541</v>
      </c>
      <c r="BU114" s="122">
        <v>855.72</v>
      </c>
      <c r="BV114" s="122">
        <v>860.25</v>
      </c>
      <c r="BW114" s="122">
        <v>865</v>
      </c>
      <c r="BX114" s="122">
        <v>1100</v>
      </c>
      <c r="BY114" s="122">
        <v>1147.0899999999999</v>
      </c>
      <c r="BZ114" s="122">
        <v>1150</v>
      </c>
      <c r="CA114" s="122">
        <v>1056.55</v>
      </c>
      <c r="CB114" s="122">
        <v>1062.31</v>
      </c>
      <c r="CC114" s="122">
        <v>1062.31</v>
      </c>
      <c r="CD114" s="122">
        <v>1484.95</v>
      </c>
      <c r="CE114" s="122">
        <v>1484.95</v>
      </c>
      <c r="CF114" s="118">
        <f>(ULB_Data[[#This Row],[CP- obtained SS2020]]-ULB_Data[[#This Row],[NA CV 2020]])/ULB_Data[[#This Row],[NA CV 2020]]</f>
        <v>0.41115084373393157</v>
      </c>
      <c r="CG114" s="118">
        <f>(ULB_Data[[#This Row],[CV- obtained SS2021]]-ULB_Data[[#This Row],[NA CV 2021]])/ULB_Data[[#This Row],[NA CV 2021]]</f>
        <v>0.16136006974716646</v>
      </c>
      <c r="CH114" s="118">
        <f>(ULB_Data[[#This Row],[CV- obtained SS2022]]-ULB_Data[[#This Row],[NA CV 2022]])/ULB_Data[[#This Row],[NA CV 2022]]</f>
        <v>0.1549826589595375</v>
      </c>
      <c r="CI114" s="118">
        <f>(ULB_Data[[#This Row],[CP- obtained SS2020]]-ULB_Data[[#This Row],[SA CV 2020]])/ULB_Data[[#This Row],[SA CV 2020]]</f>
        <v>9.7772727272727233E-2</v>
      </c>
      <c r="CJ114" s="118">
        <f>(ULB_Data[[#This Row],[CV- obtained SS2021]]-ULB_Data[[#This Row],[SA CV 2021]])/ULB_Data[[#This Row],[SA CV 2021]]</f>
        <v>-0.12904828740552179</v>
      </c>
      <c r="CK114" s="118">
        <f>(ULB_Data[[#This Row],[CV- obtained SS2022]]-ULB_Data[[#This Row],[SA CV 2022]])/ULB_Data[[#This Row],[SA CV 2022]]</f>
        <v>-0.13125217391304353</v>
      </c>
      <c r="CL114" s="118">
        <f>(ULB_Data[[#This Row],[CP- obtained SS2020]]-ULB_Data[[#This Row],[SA CV  cat 2020]])/ULB_Data[[#This Row],[SA CV  cat 2020]]</f>
        <v>0.14291798779045006</v>
      </c>
      <c r="CM114" s="118">
        <f>(ULB_Data[[#This Row],[CV- obtained SS2021]]-ULB_Data[[#This Row],[SA CV cat 2021]])/ULB_Data[[#This Row],[SA CV cat 2021]]</f>
        <v>-5.9540058928184807E-2</v>
      </c>
      <c r="CN114" s="118">
        <f>(ULB_Data[[#This Row],[CV- obtained SS2022]]-ULB_Data[[#This Row],[SA CV cat 2022]])/ULB_Data[[#This Row],[SA CV cat 2022]]</f>
        <v>-5.9540058928184807E-2</v>
      </c>
      <c r="CO114" s="118">
        <f>(ULB_Data[[#This Row],[CV- obtained SS2021]]-ULB_Data[[#This Row],[SA CV cat t.10 2021]])/ULB_Data[[#This Row],[SA CV cat t.10 2021]]</f>
        <v>-0.3272096703592714</v>
      </c>
      <c r="CP114" s="118">
        <f>(ULB_Data[[#This Row],[CV- obtained SS2022]]-ULB_Data[[#This Row],[SA CV cat t.10 2022]])/ULB_Data[[#This Row],[SA CV cat t.10 2022]]</f>
        <v>-0.3272096703592714</v>
      </c>
      <c r="CQ114" s="60">
        <v>160</v>
      </c>
      <c r="CR114" s="60">
        <v>100</v>
      </c>
      <c r="CS114" s="27">
        <v>200</v>
      </c>
      <c r="CT114" s="27">
        <v>97</v>
      </c>
      <c r="CU114" s="27">
        <v>200</v>
      </c>
      <c r="CV114" s="27">
        <v>97</v>
      </c>
      <c r="CW114" s="28" t="s">
        <v>414</v>
      </c>
      <c r="CX114" s="27" t="s">
        <v>414</v>
      </c>
      <c r="CY114" s="27" t="s">
        <v>414</v>
      </c>
      <c r="CZ114" s="28" t="s">
        <v>407</v>
      </c>
      <c r="DA114" s="27" t="s">
        <v>408</v>
      </c>
      <c r="DB114" s="27" t="s">
        <v>408</v>
      </c>
      <c r="DC114" s="22">
        <v>427.97</v>
      </c>
      <c r="DD114" s="22">
        <v>1500</v>
      </c>
      <c r="DE114" s="66">
        <v>28.53</v>
      </c>
      <c r="DF114" s="22">
        <v>200</v>
      </c>
      <c r="DG114" s="22">
        <v>1500</v>
      </c>
      <c r="DH114" s="66">
        <v>13.33</v>
      </c>
      <c r="DI114" s="22">
        <v>1193</v>
      </c>
      <c r="DJ114" s="22">
        <v>1500</v>
      </c>
      <c r="DK114" s="66">
        <v>79.53</v>
      </c>
      <c r="DL114" s="22">
        <v>1207.55</v>
      </c>
      <c r="DM114" s="22">
        <v>1500</v>
      </c>
      <c r="DN114" s="66">
        <v>80.5</v>
      </c>
      <c r="DO114" s="22">
        <v>3028.52</v>
      </c>
      <c r="DP114" s="22">
        <v>6000</v>
      </c>
      <c r="DQ114" s="66">
        <v>50.48</v>
      </c>
      <c r="DR114" s="67">
        <v>1344.16</v>
      </c>
      <c r="DS114" s="67">
        <v>2400</v>
      </c>
      <c r="DT114" s="159">
        <f>ULB_Data[[#This Row],[SLP- obtained SS2021]]/ULB_Data[[#This Row],[SLP-max. marks SS2021]]</f>
        <v>0.56006666666666671</v>
      </c>
      <c r="DU114" s="159">
        <f>ULB_Data[[#This Row],[SLP- obtained SS2021]]/ULB_Data[[#This Row],[Total score (obtained) SS2021]]</f>
        <v>0.47275975830220673</v>
      </c>
      <c r="DV114" s="67">
        <v>1344.16</v>
      </c>
      <c r="DW114" s="66">
        <v>2400</v>
      </c>
      <c r="DX114" s="159">
        <f>ULB_Data[[#This Row],[SLP- obtained SS2022]]/ULB_Data[[#This Row],[SLP-max. marks SS2022]]</f>
        <v>0.56006666666666671</v>
      </c>
      <c r="DY114" s="159">
        <f>ULB_Data[[#This Row],[SLP- obtained SS2022]]/ULB_Data[[#This Row],[Total score (obtained) SS2022]]</f>
        <v>0.47275975830220673</v>
      </c>
      <c r="DZ114" s="67">
        <v>999.06</v>
      </c>
      <c r="EA114" s="67">
        <v>1800</v>
      </c>
      <c r="EB114" s="159">
        <f>ULB_Data[[#This Row],[CV- obtained SS2021]]/ULB_Data[[#This Row],[CV-max. marks SS2021]]</f>
        <v>0.55503333333333327</v>
      </c>
      <c r="EC114" s="159">
        <f>ULB_Data[[#This Row],[CV- obtained SS2021]]/ULB_Data[[#This Row],[Total score (obtained) SS2021]]</f>
        <v>0.35138329077595121</v>
      </c>
      <c r="ED114" s="67">
        <v>999.06</v>
      </c>
      <c r="EE114" s="66">
        <v>1800</v>
      </c>
      <c r="EF114" s="159">
        <f>ULB_Data[[#This Row],[CV- obtained SS2022]]/ULB_Data[[#This Row],[CV-max. marks SS2022]]</f>
        <v>0.55503333333333327</v>
      </c>
      <c r="EG114" s="159">
        <f>ULB_Data[[#This Row],[CV- obtained SS2022]]/ULB_Data[[#This Row],[Total score (obtained) SS2022]]</f>
        <v>0.35138329077595121</v>
      </c>
      <c r="EH114" s="67">
        <v>500</v>
      </c>
      <c r="EI114" s="67">
        <v>1800</v>
      </c>
      <c r="EJ114" s="159">
        <f>ULB_Data[[#This Row],[Cert.- obtained SS2021]]/ULB_Data[[#This Row],[Cert.-max. marks SS2021]]</f>
        <v>0.27777777777777779</v>
      </c>
      <c r="EK114" s="159">
        <f>ULB_Data[[#This Row],[Cert.- obtained SS2021]]/ULB_Data[[#This Row],[Total score (obtained) SS2021]]</f>
        <v>0.17585695092184214</v>
      </c>
      <c r="EL114" s="67">
        <v>500</v>
      </c>
      <c r="EM114" s="66">
        <v>1800</v>
      </c>
      <c r="EN114" s="159">
        <f>ULB_Data[[#This Row],[Cert.- obtained SS2022]]/ULB_Data[[#This Row],[Cert.-max. marks SS2022]]</f>
        <v>0.27777777777777779</v>
      </c>
      <c r="EO114" s="159">
        <f>ULB_Data[[#This Row],[Cert.- obtained SS2022]]/ULB_Data[[#This Row],[Total score (obtained) SS2022]]</f>
        <v>0.17585695092184214</v>
      </c>
      <c r="EP114" s="68">
        <v>2843.22</v>
      </c>
      <c r="EQ114" s="26">
        <v>6000</v>
      </c>
      <c r="ER114" s="66">
        <v>47.39</v>
      </c>
      <c r="ES114" s="68">
        <v>2843.22</v>
      </c>
      <c r="ET114" s="66">
        <v>6000</v>
      </c>
      <c r="EU114" s="128">
        <f>(ULB_Data[[#This Row],[Total score (obtained) SS2022]]/ULB_Data[[#This Row],[Total score (max) SS2022]])*100</f>
        <v>47.386999999999993</v>
      </c>
      <c r="EV114" s="26">
        <v>627.97</v>
      </c>
      <c r="EW114" s="26">
        <v>3000</v>
      </c>
      <c r="EX114" s="66">
        <v>20.93</v>
      </c>
      <c r="EY114" s="26">
        <v>1844.16</v>
      </c>
      <c r="EZ114" s="26">
        <v>4200</v>
      </c>
      <c r="FA114" s="100">
        <v>43.91</v>
      </c>
      <c r="FB114" s="26">
        <v>1844.16</v>
      </c>
      <c r="FC114" s="138">
        <v>4200</v>
      </c>
      <c r="FD114" s="140">
        <f>(ULB_Data[[#This Row],[SLP + Cert. (obtained) SS2022]]/ULB_Data[[#This Row],[SLP + Cert. (max.) SS2022]])*100</f>
        <v>43.908571428571427</v>
      </c>
    </row>
    <row r="115" spans="1:160" ht="15.75" thickBot="1">
      <c r="A115" s="104">
        <v>114</v>
      </c>
      <c r="B115" s="65" t="s">
        <v>240</v>
      </c>
      <c r="C115" s="65" t="s">
        <v>388</v>
      </c>
      <c r="D115" s="65" t="s">
        <v>304</v>
      </c>
      <c r="E115" s="26">
        <v>23517</v>
      </c>
      <c r="F115" s="28" t="s">
        <v>411</v>
      </c>
      <c r="G115" s="28">
        <v>2214</v>
      </c>
      <c r="H115" s="28">
        <v>2072</v>
      </c>
      <c r="I115" s="28">
        <v>2072</v>
      </c>
      <c r="J115" s="28">
        <v>3325</v>
      </c>
      <c r="K115" s="28">
        <v>3178</v>
      </c>
      <c r="L115" s="28">
        <v>3178</v>
      </c>
      <c r="M115" s="28">
        <v>3070.1</v>
      </c>
      <c r="N115" s="28">
        <v>2928.3</v>
      </c>
      <c r="O115" s="28">
        <v>2928.3</v>
      </c>
      <c r="P115" s="28">
        <v>4349.2</v>
      </c>
      <c r="Q115" s="28">
        <v>4349.2</v>
      </c>
      <c r="R115" s="118">
        <f>(ULB_Data[[#This Row],[Total score (obtained) SS2020]]-ULB_Data[[#This Row],[NA 2020]])/ULB_Data[[#This Row],[NA 2020]]</f>
        <v>0.36049232158988259</v>
      </c>
      <c r="S115" s="118">
        <f>(ULB_Data[[#This Row],[Total score (obtained) SS2021]]-ULB_Data[[#This Row],[NA 2021]])/ULB_Data[[#This Row],[NA 2021]]</f>
        <v>0.49985038610038612</v>
      </c>
      <c r="T115" s="118">
        <f>(ULB_Data[[#This Row],[Total score (obtained) SS2022]]-ULB_Data[[#This Row],[NA 2022]])/ULB_Data[[#This Row],[NA 2022]]</f>
        <v>0.49985038610038612</v>
      </c>
      <c r="U115" s="118">
        <f>(ULB_Data[[#This Row],[Total score (obtained) SS2020]]-ULB_Data[[#This Row],[SA 2020]])/ULB_Data[[#This Row],[SA 2020]]</f>
        <v>-9.4096240601503733E-2</v>
      </c>
      <c r="V115" s="118">
        <f>(ULB_Data[[#This Row],[Total score (obtained) SS2021]]-ULB_Data[[#This Row],[SA 2021]])/ULB_Data[[#This Row],[SA 2021]]</f>
        <v>-2.2123977344241645E-2</v>
      </c>
      <c r="W115" s="118">
        <f>(ULB_Data[[#This Row],[Total score (obtained) SS2022]]-ULB_Data[[#This Row],[SA 2022]])/ULB_Data[[#This Row],[SA 2022]]</f>
        <v>-2.2123977344241645E-2</v>
      </c>
      <c r="X115" s="118">
        <f>(ULB_Data[[#This Row],[Total score (obtained) SS2020]]-ULB_Data[[#This Row],[SA Cat 2020]])/ULB_Data[[#This Row],[SA Cat 2020]]</f>
        <v>-1.8882121103547051E-2</v>
      </c>
      <c r="Y115" s="118">
        <f>(ULB_Data[[#This Row],[Total score (obtained) SS2021]]-ULB_Data[[#This Row],[SA Cat 2021]])/ULB_Data[[#This Row],[SA Cat 2021]]</f>
        <v>6.1260799781443109E-2</v>
      </c>
      <c r="Z115" s="118">
        <f>(ULB_Data[[#This Row],[Total score (obtained) SS2022]]-ULB_Data[[#This Row],[SA Cat 2022]])/ULB_Data[[#This Row],[SA Cat 2022]]</f>
        <v>6.1260799781443109E-2</v>
      </c>
      <c r="AA115" s="118">
        <f>(ULB_Data[[#This Row],[Total score (obtained) SS2021]]-ULB_Data[[#This Row],[SA Cat t.10 2021]])/ULB_Data[[#This Row],[SA Cat t.10 2021]]</f>
        <v>-0.28545709555780369</v>
      </c>
      <c r="AB115" s="118">
        <f>(ULB_Data[[#This Row],[Total score (obtained) SS2022]]-ULB_Data[[#This Row],[SA Cat t.10 2022]])/ULB_Data[[#This Row],[SA Cat t.10 2022]]</f>
        <v>-0.28545709555780369</v>
      </c>
      <c r="AC115" s="122">
        <v>306.24</v>
      </c>
      <c r="AD115" s="122">
        <v>913.6</v>
      </c>
      <c r="AE115" s="122">
        <v>915</v>
      </c>
      <c r="AF115" s="122">
        <v>706.64</v>
      </c>
      <c r="AG115" s="122">
        <v>1509.3</v>
      </c>
      <c r="AH115" s="122">
        <v>1509.3</v>
      </c>
      <c r="AI115" s="122">
        <v>593.21</v>
      </c>
      <c r="AJ115" s="122">
        <v>1412.08</v>
      </c>
      <c r="AK115" s="122">
        <v>1412.08</v>
      </c>
      <c r="AL115" s="122">
        <v>1984.11</v>
      </c>
      <c r="AM115" s="122">
        <v>1984.11</v>
      </c>
      <c r="AN115" s="118">
        <f>(ULB_Data[[#This Row],[SLP- obtained SS2020]]-ULB_Data[[#This Row],[SLP NA 2020]])/ULB_Data[[#This Row],[SLP NA 2020]]</f>
        <v>0.23651384535005227</v>
      </c>
      <c r="AO115" s="118">
        <f>(ULB_Data[[#This Row],[SLP- obtained SS2021]]-ULB_Data[[#This Row],[SLP NA 2021]])/ULB_Data[[#This Row],[SLP NA 2021]]</f>
        <v>0.52580998248686517</v>
      </c>
      <c r="AP115" s="118">
        <f>(ULB_Data[[#This Row],[SLP- obtained SS2022]]-ULB_Data[[#This Row],[SLP NA 2022]])/ULB_Data[[#This Row],[SLP NA 2022]]</f>
        <v>0.52347540983606555</v>
      </c>
      <c r="AQ115" s="118">
        <f>(ULB_Data[[#This Row],[SLP- obtained SS2020]]-ULB_Data[[#This Row],[SLP SA 2020]])/ULB_Data[[#This Row],[SLP SA 2020]]</f>
        <v>-0.4641260047548964</v>
      </c>
      <c r="AR115" s="118">
        <f>(ULB_Data[[#This Row],[SLP- obtained SS2021]]-ULB_Data[[#This Row],[SLP SA 2021]])/ULB_Data[[#This Row],[SLP SA 2021]]</f>
        <v>-7.6406281057443806E-2</v>
      </c>
      <c r="AS115" s="118">
        <f>(ULB_Data[[#This Row],[SLP- obtained SS2022]]-ULB_Data[[#This Row],[SLP SA 2022]])/ULB_Data[[#This Row],[SLP SA 2022]]</f>
        <v>-7.6406281057443806E-2</v>
      </c>
      <c r="AT115" s="118">
        <f>(ULB_Data[[#This Row],[SLP- obtained SS2020]]-ULB_Data[[#This Row],[SLP SA cat 2020]])/ULB_Data[[#This Row],[SLP SA cat 2020]]</f>
        <v>-0.36165944606463141</v>
      </c>
      <c r="AU115" s="118">
        <f>(ULB_Data[[#This Row],[SLP- obtained SS2021]]-ULB_Data[[#This Row],[SLP SA cat 2021]])/ULB_Data[[#This Row],[SLP SA cat 2021]]</f>
        <v>-1.2817970653220717E-2</v>
      </c>
      <c r="AV115" s="118">
        <f>(ULB_Data[[#This Row],[SLP- obtained SS2022]]-ULB_Data[[#This Row],[SLP SA cat 2022]])/ULB_Data[[#This Row],[SLP SA cat 2022]]</f>
        <v>-1.2817970653220717E-2</v>
      </c>
      <c r="AW115" s="118">
        <f>(ULB_Data[[#This Row],[SLP- obtained SS2021]]-ULB_Data[[#This Row],[SLP SA cat t.10 2021]])/ULB_Data[[#This Row],[SLP SA cat t.10 2021]]</f>
        <v>-0.29742806598424476</v>
      </c>
      <c r="AX115" s="118">
        <f>(ULB_Data[[#This Row],[SLP- obtained SS2022]]-ULB_Data[[#This Row],[SLP SA cat t.10 2022]])/ULB_Data[[#This Row],[SLP SA cat t.10 2022]]</f>
        <v>-0.29742806598424476</v>
      </c>
      <c r="AY115" s="122">
        <v>232.44</v>
      </c>
      <c r="AZ115" s="122">
        <v>298.10000000000002</v>
      </c>
      <c r="BA115" s="122">
        <v>295</v>
      </c>
      <c r="BB115" s="122">
        <v>421.09</v>
      </c>
      <c r="BC115" s="122">
        <v>522.70000000000005</v>
      </c>
      <c r="BD115" s="122">
        <v>525</v>
      </c>
      <c r="BE115" s="122">
        <v>365.77</v>
      </c>
      <c r="BF115" s="122">
        <v>453.88</v>
      </c>
      <c r="BG115" s="122">
        <v>453.88</v>
      </c>
      <c r="BH115" s="122">
        <v>1100</v>
      </c>
      <c r="BI115" s="122">
        <v>1100</v>
      </c>
      <c r="BJ115" s="118">
        <f>(ULB_Data[[#This Row],[Cert.- obtained SS2020]]-ULB_Data[[#This Row],[NA cert 2020]])/ULB_Data[[#This Row],[NA cert 2020]]</f>
        <v>1.1510927551196009</v>
      </c>
      <c r="BK115" s="118">
        <f>(ULB_Data[[#This Row],[Cert.- obtained SS2021]]-ULB_Data[[#This Row],[NA cert 2021]])/ULB_Data[[#This Row],[NA cert 2021]]</f>
        <v>0.67728950016772882</v>
      </c>
      <c r="BL115" s="118">
        <f>(ULB_Data[[#This Row],[Cert.- obtained SS2022]]-ULB_Data[[#This Row],[NA cert 2022]])/ULB_Data[[#This Row],[NA cert 2022]]</f>
        <v>0.69491525423728817</v>
      </c>
      <c r="BM115" s="118">
        <f>(ULB_Data[[#This Row],[Cert.- obtained SS2020]]-ULB_Data[[#This Row],[SA Cert 2020]])/ULB_Data[[#This Row],[SA Cert 2020]]</f>
        <v>0.187394618727588</v>
      </c>
      <c r="BN115" s="118">
        <f>(ULB_Data[[#This Row],[Cert.- obtained SS2021]]-ULB_Data[[#This Row],[SA cert 2021]])/ULB_Data[[#This Row],[SA cert 2021]]</f>
        <v>-4.3428352783623579E-2</v>
      </c>
      <c r="BO115" s="118">
        <f>(ULB_Data[[#This Row],[Cert.- obtained SS2022]]-ULB_Data[[#This Row],[SA cert 2022]])/ULB_Data[[#This Row],[SA cert 2022]]</f>
        <v>-4.7619047619047616E-2</v>
      </c>
      <c r="BP115" s="118">
        <f>(ULB_Data[[#This Row],[Cert.- obtained SS2020]]-ULB_Data[[#This Row],[SA cert cat 2020]])/ULB_Data[[#This Row],[SA cert cat 2020]]</f>
        <v>0.36697924925499636</v>
      </c>
      <c r="BQ115" s="118">
        <f>(ULB_Data[[#This Row],[Cert.- obtained SS2021]]-ULB_Data[[#This Row],[SA cert cat 2021]])/ULB_Data[[#This Row],[SA cert cat 2021]]</f>
        <v>0.10161276108222439</v>
      </c>
      <c r="BR115" s="118">
        <f>(ULB_Data[[#This Row],[Cert.- obtained SS2022]]-ULB_Data[[#This Row],[SA cert cat 2022]])/ULB_Data[[#This Row],[SA cert cat 2022]]</f>
        <v>0.10161276108222439</v>
      </c>
      <c r="BS115" s="118">
        <f>(ULB_Data[[#This Row],[Cert.- obtained SS2021]]-ULB_Data[[#This Row],[SA cert cat t.10 2021]])/ULB_Data[[#This Row],[SA cert cat t.10 2021]]</f>
        <v>-0.54545454545454541</v>
      </c>
      <c r="BT115" s="118">
        <f>(ULB_Data[[#This Row],[Cert.- obtained SS2022]]-ULB_Data[[#This Row],[SA cert cat t.10 2022]])/ULB_Data[[#This Row],[SA cert cat t.10 2022]]</f>
        <v>-0.54545454545454541</v>
      </c>
      <c r="BU115" s="122">
        <v>855.72</v>
      </c>
      <c r="BV115" s="122">
        <v>860.25</v>
      </c>
      <c r="BW115" s="122">
        <v>865</v>
      </c>
      <c r="BX115" s="122">
        <v>1100</v>
      </c>
      <c r="BY115" s="122">
        <v>1147.0899999999999</v>
      </c>
      <c r="BZ115" s="122">
        <v>1150</v>
      </c>
      <c r="CA115" s="122">
        <v>1056.55</v>
      </c>
      <c r="CB115" s="122">
        <v>1062.31</v>
      </c>
      <c r="CC115" s="122">
        <v>1062.31</v>
      </c>
      <c r="CD115" s="122">
        <v>1484.95</v>
      </c>
      <c r="CE115" s="122">
        <v>1484.95</v>
      </c>
      <c r="CF115" s="118">
        <f>(ULB_Data[[#This Row],[CP- obtained SS2020]]-ULB_Data[[#This Row],[NA CV 2020]])/ULB_Data[[#This Row],[NA CV 2020]]</f>
        <v>0.25598326555415318</v>
      </c>
      <c r="CG115" s="118">
        <f>(ULB_Data[[#This Row],[CV- obtained SS2021]]-ULB_Data[[#This Row],[NA CV 2021]])/ULB_Data[[#This Row],[NA CV 2021]]</f>
        <v>0.41088055797733219</v>
      </c>
      <c r="CH115" s="118">
        <f>(ULB_Data[[#This Row],[CV- obtained SS2022]]-ULB_Data[[#This Row],[NA CV 2022]])/ULB_Data[[#This Row],[NA CV 2022]]</f>
        <v>0.40313294797687865</v>
      </c>
      <c r="CI115" s="118">
        <f>(ULB_Data[[#This Row],[CP- obtained SS2020]]-ULB_Data[[#This Row],[SA CV 2020]])/ULB_Data[[#This Row],[SA CV 2020]]</f>
        <v>-2.2936363636363654E-2</v>
      </c>
      <c r="CJ115" s="118">
        <f>(ULB_Data[[#This Row],[CV- obtained SS2021]]-ULB_Data[[#This Row],[SA CV 2021]])/ULB_Data[[#This Row],[SA CV 2021]]</f>
        <v>5.8077395845138678E-2</v>
      </c>
      <c r="CK115" s="118">
        <f>(ULB_Data[[#This Row],[CV- obtained SS2022]]-ULB_Data[[#This Row],[SA CV 2022]])/ULB_Data[[#This Row],[SA CV 2022]]</f>
        <v>5.5400000000000033E-2</v>
      </c>
      <c r="CL115" s="118">
        <f>(ULB_Data[[#This Row],[CP- obtained SS2020]]-ULB_Data[[#This Row],[SA CV  cat 2020]])/ULB_Data[[#This Row],[SA CV  cat 2020]]</f>
        <v>1.7244806208887443E-2</v>
      </c>
      <c r="CM115" s="118">
        <f>(ULB_Data[[#This Row],[CV- obtained SS2021]]-ULB_Data[[#This Row],[SA CV cat 2021]])/ULB_Data[[#This Row],[SA CV cat 2021]]</f>
        <v>0.14251960350556814</v>
      </c>
      <c r="CN115" s="118">
        <f>(ULB_Data[[#This Row],[CV- obtained SS2022]]-ULB_Data[[#This Row],[SA CV cat 2022]])/ULB_Data[[#This Row],[SA CV cat 2022]]</f>
        <v>0.14251960350556814</v>
      </c>
      <c r="CO115" s="118">
        <f>(ULB_Data[[#This Row],[CV- obtained SS2021]]-ULB_Data[[#This Row],[SA CV cat t.10 2021]])/ULB_Data[[#This Row],[SA CV cat t.10 2021]]</f>
        <v>-0.18265934879962289</v>
      </c>
      <c r="CP115" s="118">
        <f>(ULB_Data[[#This Row],[CV- obtained SS2022]]-ULB_Data[[#This Row],[SA CV cat t.10 2022]])/ULB_Data[[#This Row],[SA CV cat t.10 2022]]</f>
        <v>-0.18265934879962289</v>
      </c>
      <c r="CQ115" s="60">
        <v>164</v>
      </c>
      <c r="CR115" s="60">
        <v>103</v>
      </c>
      <c r="CS115" s="27">
        <v>126</v>
      </c>
      <c r="CT115" s="27">
        <v>69</v>
      </c>
      <c r="CU115" s="27">
        <v>126</v>
      </c>
      <c r="CV115" s="27">
        <v>69</v>
      </c>
      <c r="CW115" s="28" t="s">
        <v>414</v>
      </c>
      <c r="CX115" s="27" t="s">
        <v>414</v>
      </c>
      <c r="CY115" s="27" t="s">
        <v>414</v>
      </c>
      <c r="CZ115" s="28" t="s">
        <v>408</v>
      </c>
      <c r="DA115" s="27" t="s">
        <v>408</v>
      </c>
      <c r="DB115" s="27" t="s">
        <v>408</v>
      </c>
      <c r="DC115" s="22">
        <v>378.67</v>
      </c>
      <c r="DD115" s="22">
        <v>1500</v>
      </c>
      <c r="DE115" s="66">
        <v>25.24</v>
      </c>
      <c r="DF115" s="22">
        <v>500</v>
      </c>
      <c r="DG115" s="22">
        <v>1500</v>
      </c>
      <c r="DH115" s="66">
        <v>33.33</v>
      </c>
      <c r="DI115" s="22">
        <v>1058.7</v>
      </c>
      <c r="DJ115" s="22">
        <v>1500</v>
      </c>
      <c r="DK115" s="66">
        <v>70.58</v>
      </c>
      <c r="DL115" s="22">
        <v>1074.77</v>
      </c>
      <c r="DM115" s="22">
        <v>1500</v>
      </c>
      <c r="DN115" s="66">
        <v>71.650000000000006</v>
      </c>
      <c r="DO115" s="22">
        <v>3012.13</v>
      </c>
      <c r="DP115" s="22">
        <v>6000</v>
      </c>
      <c r="DQ115" s="66">
        <v>50.2</v>
      </c>
      <c r="DR115" s="67">
        <v>1393.98</v>
      </c>
      <c r="DS115" s="67">
        <v>2400</v>
      </c>
      <c r="DT115" s="159">
        <f>ULB_Data[[#This Row],[SLP- obtained SS2021]]/ULB_Data[[#This Row],[SLP-max. marks SS2021]]</f>
        <v>0.58082500000000004</v>
      </c>
      <c r="DU115" s="159">
        <f>ULB_Data[[#This Row],[SLP- obtained SS2021]]/ULB_Data[[#This Row],[Total score (obtained) SS2021]]</f>
        <v>0.44855825387989151</v>
      </c>
      <c r="DV115" s="67">
        <v>1393.98</v>
      </c>
      <c r="DW115" s="66">
        <v>2400</v>
      </c>
      <c r="DX115" s="159">
        <f>ULB_Data[[#This Row],[SLP- obtained SS2022]]/ULB_Data[[#This Row],[SLP-max. marks SS2022]]</f>
        <v>0.58082500000000004</v>
      </c>
      <c r="DY115" s="159">
        <f>ULB_Data[[#This Row],[SLP- obtained SS2022]]/ULB_Data[[#This Row],[Total score (obtained) SS2022]]</f>
        <v>0.44855825387989151</v>
      </c>
      <c r="DZ115" s="67">
        <v>1213.71</v>
      </c>
      <c r="EA115" s="67">
        <v>1800</v>
      </c>
      <c r="EB115" s="159">
        <f>ULB_Data[[#This Row],[CV- obtained SS2021]]/ULB_Data[[#This Row],[CV-max. marks SS2021]]</f>
        <v>0.67428333333333335</v>
      </c>
      <c r="EC115" s="159">
        <f>ULB_Data[[#This Row],[CV- obtained SS2021]]/ULB_Data[[#This Row],[Total score (obtained) SS2021]]</f>
        <v>0.39055053753752789</v>
      </c>
      <c r="ED115" s="67">
        <v>1213.71</v>
      </c>
      <c r="EE115" s="66">
        <v>1800</v>
      </c>
      <c r="EF115" s="159">
        <f>ULB_Data[[#This Row],[CV- obtained SS2022]]/ULB_Data[[#This Row],[CV-max. marks SS2022]]</f>
        <v>0.67428333333333335</v>
      </c>
      <c r="EG115" s="159">
        <f>ULB_Data[[#This Row],[CV- obtained SS2022]]/ULB_Data[[#This Row],[Total score (obtained) SS2022]]</f>
        <v>0.39055053753752789</v>
      </c>
      <c r="EH115" s="67">
        <v>500</v>
      </c>
      <c r="EI115" s="67">
        <v>1800</v>
      </c>
      <c r="EJ115" s="159">
        <f>ULB_Data[[#This Row],[Cert.- obtained SS2021]]/ULB_Data[[#This Row],[Cert.-max. marks SS2021]]</f>
        <v>0.27777777777777779</v>
      </c>
      <c r="EK115" s="159">
        <f>ULB_Data[[#This Row],[Cert.- obtained SS2021]]/ULB_Data[[#This Row],[Total score (obtained) SS2021]]</f>
        <v>0.16089120858258063</v>
      </c>
      <c r="EL115" s="67">
        <v>500</v>
      </c>
      <c r="EM115" s="66">
        <v>1800</v>
      </c>
      <c r="EN115" s="159">
        <f>ULB_Data[[#This Row],[Cert.- obtained SS2022]]/ULB_Data[[#This Row],[Cert.-max. marks SS2022]]</f>
        <v>0.27777777777777779</v>
      </c>
      <c r="EO115" s="159">
        <f>ULB_Data[[#This Row],[Cert.- obtained SS2022]]/ULB_Data[[#This Row],[Total score (obtained) SS2022]]</f>
        <v>0.16089120858258063</v>
      </c>
      <c r="EP115" s="68">
        <v>3107.69</v>
      </c>
      <c r="EQ115" s="26">
        <v>6000</v>
      </c>
      <c r="ER115" s="66">
        <v>51.79</v>
      </c>
      <c r="ES115" s="68">
        <v>3107.69</v>
      </c>
      <c r="ET115" s="66">
        <v>6000</v>
      </c>
      <c r="EU115" s="128">
        <f>(ULB_Data[[#This Row],[Total score (obtained) SS2022]]/ULB_Data[[#This Row],[Total score (max) SS2022]])*100</f>
        <v>51.794833333333337</v>
      </c>
      <c r="EV115" s="26">
        <v>878.67</v>
      </c>
      <c r="EW115" s="26">
        <v>3000</v>
      </c>
      <c r="EX115" s="66">
        <v>29.29</v>
      </c>
      <c r="EY115" s="26">
        <v>1893.98</v>
      </c>
      <c r="EZ115" s="26">
        <v>4200</v>
      </c>
      <c r="FA115" s="100">
        <v>45.09</v>
      </c>
      <c r="FB115" s="26">
        <v>1893.98</v>
      </c>
      <c r="FC115" s="138">
        <v>4200</v>
      </c>
      <c r="FD115" s="140">
        <f>(ULB_Data[[#This Row],[SLP + Cert. (obtained) SS2022]]/ULB_Data[[#This Row],[SLP + Cert. (max.) SS2022]])*100</f>
        <v>45.094761904761903</v>
      </c>
    </row>
    <row r="116" spans="1:160" ht="15.75" thickBot="1">
      <c r="A116" s="104">
        <v>115</v>
      </c>
      <c r="B116" s="65" t="s">
        <v>219</v>
      </c>
      <c r="C116" s="65" t="s">
        <v>388</v>
      </c>
      <c r="D116" s="65" t="s">
        <v>304</v>
      </c>
      <c r="E116" s="22">
        <v>27650</v>
      </c>
      <c r="F116" s="28" t="s">
        <v>412</v>
      </c>
      <c r="G116" s="28">
        <v>2214</v>
      </c>
      <c r="H116" s="28">
        <v>2072</v>
      </c>
      <c r="I116" s="28">
        <v>2072</v>
      </c>
      <c r="J116" s="28">
        <v>3325</v>
      </c>
      <c r="K116" s="28">
        <v>3178</v>
      </c>
      <c r="L116" s="28">
        <v>3178</v>
      </c>
      <c r="M116" s="28">
        <v>3400</v>
      </c>
      <c r="N116" s="28">
        <v>3298.6</v>
      </c>
      <c r="O116" s="28">
        <v>3298.6</v>
      </c>
      <c r="P116" s="28">
        <v>4601.3999999999996</v>
      </c>
      <c r="Q116" s="28">
        <v>4601.3999999999996</v>
      </c>
      <c r="R116" s="118">
        <f>(ULB_Data[[#This Row],[Total score (obtained) SS2020]]-ULB_Data[[#This Row],[NA 2020]])/ULB_Data[[#This Row],[NA 2020]]</f>
        <v>0.20035230352303521</v>
      </c>
      <c r="S116" s="118">
        <f>(ULB_Data[[#This Row],[Total score (obtained) SS2021]]-ULB_Data[[#This Row],[NA 2021]])/ULB_Data[[#This Row],[NA 2021]]</f>
        <v>0.17467664092664084</v>
      </c>
      <c r="T116" s="118">
        <f>(ULB_Data[[#This Row],[Total score (obtained) SS2022]]-ULB_Data[[#This Row],[NA 2022]])/ULB_Data[[#This Row],[NA 2022]]</f>
        <v>0.17467664092664084</v>
      </c>
      <c r="U116" s="118">
        <f>(ULB_Data[[#This Row],[Total score (obtained) SS2020]]-ULB_Data[[#This Row],[SA 2020]])/ULB_Data[[#This Row],[SA 2020]]</f>
        <v>-0.2007278195488722</v>
      </c>
      <c r="V116" s="118">
        <f>(ULB_Data[[#This Row],[Total score (obtained) SS2021]]-ULB_Data[[#This Row],[SA 2021]])/ULB_Data[[#This Row],[SA 2021]]</f>
        <v>-0.23413152926368791</v>
      </c>
      <c r="W116" s="118">
        <f>(ULB_Data[[#This Row],[Total score (obtained) SS2022]]-ULB_Data[[#This Row],[SA 2022]])/ULB_Data[[#This Row],[SA 2022]]</f>
        <v>-0.23413152926368791</v>
      </c>
      <c r="X116" s="118">
        <f>(ULB_Data[[#This Row],[Total score (obtained) SS2020]]-ULB_Data[[#This Row],[SA Cat 2020]])/ULB_Data[[#This Row],[SA Cat 2020]]</f>
        <v>-0.2183588235294118</v>
      </c>
      <c r="Y116" s="118">
        <f>(ULB_Data[[#This Row],[Total score (obtained) SS2021]]-ULB_Data[[#This Row],[SA Cat 2021]])/ULB_Data[[#This Row],[SA Cat 2021]]</f>
        <v>-0.26213241981446678</v>
      </c>
      <c r="Z116" s="118">
        <f>(ULB_Data[[#This Row],[Total score (obtained) SS2022]]-ULB_Data[[#This Row],[SA Cat 2022]])/ULB_Data[[#This Row],[SA Cat 2022]]</f>
        <v>-0.26213241981446678</v>
      </c>
      <c r="AA116" s="118">
        <f>(ULB_Data[[#This Row],[Total score (obtained) SS2021]]-ULB_Data[[#This Row],[SA Cat t.10 2021]])/ULB_Data[[#This Row],[SA Cat t.10 2021]]</f>
        <v>-0.47104576867909764</v>
      </c>
      <c r="AB116" s="118">
        <f>(ULB_Data[[#This Row],[Total score (obtained) SS2022]]-ULB_Data[[#This Row],[SA Cat t.10 2022]])/ULB_Data[[#This Row],[SA Cat t.10 2022]]</f>
        <v>-0.47104576867909764</v>
      </c>
      <c r="AC116" s="122">
        <v>306.24</v>
      </c>
      <c r="AD116" s="122">
        <v>913.6</v>
      </c>
      <c r="AE116" s="122">
        <v>915</v>
      </c>
      <c r="AF116" s="122">
        <v>706.64</v>
      </c>
      <c r="AG116" s="122">
        <v>1509.3</v>
      </c>
      <c r="AH116" s="122">
        <v>1509.3</v>
      </c>
      <c r="AI116" s="122">
        <v>737.03</v>
      </c>
      <c r="AJ116" s="122">
        <v>1543.8</v>
      </c>
      <c r="AK116" s="122">
        <v>1543.8</v>
      </c>
      <c r="AL116" s="122">
        <v>2033.9</v>
      </c>
      <c r="AM116" s="122">
        <v>2033.9</v>
      </c>
      <c r="AN116" s="118">
        <f>(ULB_Data[[#This Row],[SLP- obtained SS2020]]-ULB_Data[[#This Row],[SLP NA 2020]])/ULB_Data[[#This Row],[SLP NA 2020]]</f>
        <v>0.1877612330198537</v>
      </c>
      <c r="AO116" s="118">
        <f>(ULB_Data[[#This Row],[SLP- obtained SS2021]]-ULB_Data[[#This Row],[SLP NA 2021]])/ULB_Data[[#This Row],[SLP NA 2021]]</f>
        <v>0.21806042031523631</v>
      </c>
      <c r="AP116" s="118">
        <f>(ULB_Data[[#This Row],[SLP- obtained SS2022]]-ULB_Data[[#This Row],[SLP NA 2022]])/ULB_Data[[#This Row],[SLP NA 2022]]</f>
        <v>0.21619672131147535</v>
      </c>
      <c r="AQ116" s="118">
        <f>(ULB_Data[[#This Row],[SLP- obtained SS2020]]-ULB_Data[[#This Row],[SLP SA 2020]])/ULB_Data[[#This Row],[SLP SA 2020]]</f>
        <v>-0.48525416053435977</v>
      </c>
      <c r="AR116" s="118">
        <f>(ULB_Data[[#This Row],[SLP- obtained SS2021]]-ULB_Data[[#This Row],[SLP SA 2021]])/ULB_Data[[#This Row],[SLP SA 2021]]</f>
        <v>-0.26269131385410455</v>
      </c>
      <c r="AS116" s="118">
        <f>(ULB_Data[[#This Row],[SLP- obtained SS2022]]-ULB_Data[[#This Row],[SLP SA 2022]])/ULB_Data[[#This Row],[SLP SA 2022]]</f>
        <v>-0.26269131385410455</v>
      </c>
      <c r="AT116" s="118">
        <f>(ULB_Data[[#This Row],[SLP- obtained SS2020]]-ULB_Data[[#This Row],[SLP SA cat 2020]])/ULB_Data[[#This Row],[SLP SA cat 2020]]</f>
        <v>-0.50647870507306347</v>
      </c>
      <c r="AU116" s="118">
        <f>(ULB_Data[[#This Row],[SLP- obtained SS2021]]-ULB_Data[[#This Row],[SLP SA cat 2021]])/ULB_Data[[#This Row],[SLP SA cat 2021]]</f>
        <v>-0.2791682860474155</v>
      </c>
      <c r="AV116" s="118">
        <f>(ULB_Data[[#This Row],[SLP- obtained SS2022]]-ULB_Data[[#This Row],[SLP SA cat 2022]])/ULB_Data[[#This Row],[SLP SA cat 2022]]</f>
        <v>-0.2791682860474155</v>
      </c>
      <c r="AW116" s="118">
        <f>(ULB_Data[[#This Row],[SLP- obtained SS2021]]-ULB_Data[[#This Row],[SLP SA cat t.10 2021]])/ULB_Data[[#This Row],[SLP SA cat t.10 2021]]</f>
        <v>-0.45286395594670342</v>
      </c>
      <c r="AX116" s="118">
        <f>(ULB_Data[[#This Row],[SLP- obtained SS2022]]-ULB_Data[[#This Row],[SLP SA cat t.10 2022]])/ULB_Data[[#This Row],[SLP SA cat t.10 2022]]</f>
        <v>-0.45286395594670342</v>
      </c>
      <c r="AY116" s="122">
        <v>232.44</v>
      </c>
      <c r="AZ116" s="122">
        <v>298.10000000000002</v>
      </c>
      <c r="BA116" s="122">
        <v>295</v>
      </c>
      <c r="BB116" s="122">
        <v>421.09</v>
      </c>
      <c r="BC116" s="122">
        <v>522.70000000000005</v>
      </c>
      <c r="BD116" s="122">
        <v>525</v>
      </c>
      <c r="BE116" s="122">
        <v>433.64</v>
      </c>
      <c r="BF116" s="122">
        <v>570</v>
      </c>
      <c r="BG116" s="122">
        <v>570</v>
      </c>
      <c r="BH116" s="122">
        <v>1100</v>
      </c>
      <c r="BI116" s="122">
        <v>1100</v>
      </c>
      <c r="BJ116" s="118">
        <f>(ULB_Data[[#This Row],[Cert.- obtained SS2020]]-ULB_Data[[#This Row],[NA cert 2020]])/ULB_Data[[#This Row],[NA cert 2020]]</f>
        <v>-0.13956289795215968</v>
      </c>
      <c r="BK116" s="118">
        <f>(ULB_Data[[#This Row],[Cert.- obtained SS2021]]-ULB_Data[[#This Row],[NA cert 2021]])/ULB_Data[[#This Row],[NA cert 2021]]</f>
        <v>6.3737001006372931E-3</v>
      </c>
      <c r="BL116" s="118">
        <f>(ULB_Data[[#This Row],[Cert.- obtained SS2022]]-ULB_Data[[#This Row],[NA cert 2022]])/ULB_Data[[#This Row],[NA cert 2022]]</f>
        <v>1.6949152542372881E-2</v>
      </c>
      <c r="BM116" s="118">
        <f>(ULB_Data[[#This Row],[Cert.- obtained SS2020]]-ULB_Data[[#This Row],[SA Cert 2020]])/ULB_Data[[#This Row],[SA Cert 2020]]</f>
        <v>-0.5250421525089648</v>
      </c>
      <c r="BN116" s="118">
        <f>(ULB_Data[[#This Row],[Cert.- obtained SS2021]]-ULB_Data[[#This Row],[SA cert 2021]])/ULB_Data[[#This Row],[SA cert 2021]]</f>
        <v>-0.42605701167017412</v>
      </c>
      <c r="BO116" s="118">
        <f>(ULB_Data[[#This Row],[Cert.- obtained SS2022]]-ULB_Data[[#This Row],[SA cert 2022]])/ULB_Data[[#This Row],[SA cert 2022]]</f>
        <v>-0.42857142857142855</v>
      </c>
      <c r="BP116" s="118">
        <f>(ULB_Data[[#This Row],[Cert.- obtained SS2020]]-ULB_Data[[#This Row],[SA cert cat 2020]])/ULB_Data[[#This Row],[SA cert cat 2020]]</f>
        <v>-0.53878793469237152</v>
      </c>
      <c r="BQ116" s="118">
        <f>(ULB_Data[[#This Row],[Cert.- obtained SS2021]]-ULB_Data[[#This Row],[SA cert cat 2021]])/ULB_Data[[#This Row],[SA cert cat 2021]]</f>
        <v>-0.47368421052631576</v>
      </c>
      <c r="BR116" s="118">
        <f>(ULB_Data[[#This Row],[Cert.- obtained SS2022]]-ULB_Data[[#This Row],[SA cert cat 2022]])/ULB_Data[[#This Row],[SA cert cat 2022]]</f>
        <v>-0.47368421052631576</v>
      </c>
      <c r="BS116" s="118">
        <f>(ULB_Data[[#This Row],[Cert.- obtained SS2021]]-ULB_Data[[#This Row],[SA cert cat t.10 2021]])/ULB_Data[[#This Row],[SA cert cat t.10 2021]]</f>
        <v>-0.72727272727272729</v>
      </c>
      <c r="BT116" s="118">
        <f>(ULB_Data[[#This Row],[Cert.- obtained SS2022]]-ULB_Data[[#This Row],[SA cert cat t.10 2022]])/ULB_Data[[#This Row],[SA cert cat t.10 2022]]</f>
        <v>-0.72727272727272729</v>
      </c>
      <c r="BU116" s="122">
        <v>855.72</v>
      </c>
      <c r="BV116" s="122">
        <v>860.25</v>
      </c>
      <c r="BW116" s="122">
        <v>865</v>
      </c>
      <c r="BX116" s="122">
        <v>1100</v>
      </c>
      <c r="BY116" s="122">
        <v>1147.0899999999999</v>
      </c>
      <c r="BZ116" s="122">
        <v>1150</v>
      </c>
      <c r="CA116" s="122">
        <v>1114.93</v>
      </c>
      <c r="CB116" s="122">
        <v>1184.79</v>
      </c>
      <c r="CC116" s="122">
        <v>1184.79</v>
      </c>
      <c r="CD116" s="122">
        <v>1531.86</v>
      </c>
      <c r="CE116" s="122">
        <v>1531.86</v>
      </c>
      <c r="CF116" s="118">
        <f>(ULB_Data[[#This Row],[CP- obtained SS2020]]-ULB_Data[[#This Row],[NA CV 2020]])/ULB_Data[[#This Row],[NA CV 2020]]</f>
        <v>0.2665942130603467</v>
      </c>
      <c r="CG116" s="118">
        <f>(ULB_Data[[#This Row],[CV- obtained SS2021]]-ULB_Data[[#This Row],[NA CV 2021]])/ULB_Data[[#This Row],[NA CV 2021]]</f>
        <v>0.18699215344376635</v>
      </c>
      <c r="CH116" s="118">
        <f>(ULB_Data[[#This Row],[CV- obtained SS2022]]-ULB_Data[[#This Row],[NA CV 2022]])/ULB_Data[[#This Row],[NA CV 2022]]</f>
        <v>0.18047398843930637</v>
      </c>
      <c r="CI116" s="118">
        <f>(ULB_Data[[#This Row],[CP- obtained SS2020]]-ULB_Data[[#This Row],[SA CV 2020]])/ULB_Data[[#This Row],[SA CV 2020]]</f>
        <v>-1.4681818181818265E-2</v>
      </c>
      <c r="CJ116" s="118">
        <f>(ULB_Data[[#This Row],[CV- obtained SS2021]]-ULB_Data[[#This Row],[SA CV 2021]])/ULB_Data[[#This Row],[SA CV 2021]]</f>
        <v>-0.1098257329416174</v>
      </c>
      <c r="CK116" s="118">
        <f>(ULB_Data[[#This Row],[CV- obtained SS2022]]-ULB_Data[[#This Row],[SA CV 2022]])/ULB_Data[[#This Row],[SA CV 2022]]</f>
        <v>-0.11207826086956521</v>
      </c>
      <c r="CL116" s="118">
        <f>(ULB_Data[[#This Row],[CP- obtained SS2020]]-ULB_Data[[#This Row],[SA CV  cat 2020]])/ULB_Data[[#This Row],[SA CV  cat 2020]]</f>
        <v>-2.787618953656297E-2</v>
      </c>
      <c r="CM116" s="118">
        <f>(ULB_Data[[#This Row],[CV- obtained SS2021]]-ULB_Data[[#This Row],[SA CV cat 2021]])/ULB_Data[[#This Row],[SA CV cat 2021]]</f>
        <v>-0.13815106474565109</v>
      </c>
      <c r="CN116" s="118">
        <f>(ULB_Data[[#This Row],[CV- obtained SS2022]]-ULB_Data[[#This Row],[SA CV cat 2022]])/ULB_Data[[#This Row],[SA CV cat 2022]]</f>
        <v>-0.13815106474565109</v>
      </c>
      <c r="CO116" s="118">
        <f>(ULB_Data[[#This Row],[CV- obtained SS2021]]-ULB_Data[[#This Row],[SA CV cat t.10 2021]])/ULB_Data[[#This Row],[SA CV cat t.10 2021]]</f>
        <v>-0.33341819748540985</v>
      </c>
      <c r="CP116" s="118">
        <f>(ULB_Data[[#This Row],[CV- obtained SS2022]]-ULB_Data[[#This Row],[SA CV cat t.10 2022]])/ULB_Data[[#This Row],[SA CV cat t.10 2022]]</f>
        <v>-0.33341819748540985</v>
      </c>
      <c r="CQ116" s="60">
        <v>167</v>
      </c>
      <c r="CR116" s="60">
        <v>92</v>
      </c>
      <c r="CS116" s="28">
        <v>188</v>
      </c>
      <c r="CT116" s="28">
        <v>96</v>
      </c>
      <c r="CU116" s="28">
        <v>188</v>
      </c>
      <c r="CV116" s="28">
        <v>96</v>
      </c>
      <c r="CW116" s="28" t="s">
        <v>414</v>
      </c>
      <c r="CX116" s="28" t="s">
        <v>414</v>
      </c>
      <c r="CY116" s="28" t="s">
        <v>414</v>
      </c>
      <c r="CZ116" s="28" t="s">
        <v>407</v>
      </c>
      <c r="DA116" s="28" t="s">
        <v>405</v>
      </c>
      <c r="DB116" s="28" t="s">
        <v>405</v>
      </c>
      <c r="DC116" s="22">
        <v>363.74</v>
      </c>
      <c r="DD116" s="22">
        <v>1500</v>
      </c>
      <c r="DE116" s="66">
        <v>24.25</v>
      </c>
      <c r="DF116" s="22">
        <v>200</v>
      </c>
      <c r="DG116" s="22">
        <v>1500</v>
      </c>
      <c r="DH116" s="66">
        <v>13.33</v>
      </c>
      <c r="DI116" s="22">
        <v>1010</v>
      </c>
      <c r="DJ116" s="22">
        <v>1500</v>
      </c>
      <c r="DK116" s="66">
        <v>67.33</v>
      </c>
      <c r="DL116" s="22">
        <v>1083.8499999999999</v>
      </c>
      <c r="DM116" s="22">
        <v>1500</v>
      </c>
      <c r="DN116" s="66">
        <v>72.260000000000005</v>
      </c>
      <c r="DO116" s="22">
        <v>2657.58</v>
      </c>
      <c r="DP116" s="22">
        <v>6000</v>
      </c>
      <c r="DQ116" s="66">
        <v>44.29</v>
      </c>
      <c r="DR116" s="23">
        <v>1112.82</v>
      </c>
      <c r="DS116" s="67">
        <v>2400</v>
      </c>
      <c r="DT116" s="159">
        <f>ULB_Data[[#This Row],[SLP- obtained SS2021]]/ULB_Data[[#This Row],[SLP-max. marks SS2021]]</f>
        <v>0.46367499999999995</v>
      </c>
      <c r="DU116" s="159">
        <f>ULB_Data[[#This Row],[SLP- obtained SS2021]]/ULB_Data[[#This Row],[Total score (obtained) SS2021]]</f>
        <v>0.45721117698536934</v>
      </c>
      <c r="DV116" s="23">
        <v>1112.82</v>
      </c>
      <c r="DW116" s="66">
        <v>2400</v>
      </c>
      <c r="DX116" s="159">
        <f>ULB_Data[[#This Row],[SLP- obtained SS2022]]/ULB_Data[[#This Row],[SLP-max. marks SS2022]]</f>
        <v>0.46367499999999995</v>
      </c>
      <c r="DY116" s="159">
        <f>ULB_Data[[#This Row],[SLP- obtained SS2022]]/ULB_Data[[#This Row],[Total score (obtained) SS2022]]</f>
        <v>0.45721117698536934</v>
      </c>
      <c r="DZ116" s="22">
        <v>1021.11</v>
      </c>
      <c r="EA116" s="67">
        <v>1800</v>
      </c>
      <c r="EB116" s="159">
        <f>ULB_Data[[#This Row],[CV- obtained SS2021]]/ULB_Data[[#This Row],[CV-max. marks SS2021]]</f>
        <v>0.56728333333333336</v>
      </c>
      <c r="EC116" s="159">
        <f>ULB_Data[[#This Row],[CV- obtained SS2021]]/ULB_Data[[#This Row],[Total score (obtained) SS2021]]</f>
        <v>0.41953137518334549</v>
      </c>
      <c r="ED116" s="22">
        <v>1021.11</v>
      </c>
      <c r="EE116" s="66">
        <v>1800</v>
      </c>
      <c r="EF116" s="159">
        <f>ULB_Data[[#This Row],[CV- obtained SS2022]]/ULB_Data[[#This Row],[CV-max. marks SS2022]]</f>
        <v>0.56728333333333336</v>
      </c>
      <c r="EG116" s="159">
        <f>ULB_Data[[#This Row],[CV- obtained SS2022]]/ULB_Data[[#This Row],[Total score (obtained) SS2022]]</f>
        <v>0.41953137518334549</v>
      </c>
      <c r="EH116" s="22">
        <v>300</v>
      </c>
      <c r="EI116" s="67">
        <v>1800</v>
      </c>
      <c r="EJ116" s="159">
        <f>ULB_Data[[#This Row],[Cert.- obtained SS2021]]/ULB_Data[[#This Row],[Cert.-max. marks SS2021]]</f>
        <v>0.16666666666666666</v>
      </c>
      <c r="EK116" s="159">
        <f>ULB_Data[[#This Row],[Cert.- obtained SS2021]]/ULB_Data[[#This Row],[Total score (obtained) SS2021]]</f>
        <v>0.12325744783128521</v>
      </c>
      <c r="EL116" s="22">
        <v>300</v>
      </c>
      <c r="EM116" s="66">
        <v>1800</v>
      </c>
      <c r="EN116" s="159">
        <f>ULB_Data[[#This Row],[Cert.- obtained SS2022]]/ULB_Data[[#This Row],[Cert.-max. marks SS2022]]</f>
        <v>0.16666666666666666</v>
      </c>
      <c r="EO116" s="159">
        <f>ULB_Data[[#This Row],[Cert.- obtained SS2022]]/ULB_Data[[#This Row],[Total score (obtained) SS2022]]</f>
        <v>0.12325744783128521</v>
      </c>
      <c r="EP116" s="22">
        <v>2433.9299999999998</v>
      </c>
      <c r="EQ116" s="26">
        <v>6000</v>
      </c>
      <c r="ER116" s="66">
        <v>40.57</v>
      </c>
      <c r="ES116" s="22">
        <v>2433.9299999999998</v>
      </c>
      <c r="ET116" s="66">
        <v>6000</v>
      </c>
      <c r="EU116" s="128">
        <f>(ULB_Data[[#This Row],[Total score (obtained) SS2022]]/ULB_Data[[#This Row],[Total score (max) SS2022]])*100</f>
        <v>40.5655</v>
      </c>
      <c r="EV116" s="26">
        <v>563.74</v>
      </c>
      <c r="EW116" s="26">
        <v>3000</v>
      </c>
      <c r="EX116" s="66">
        <v>18.79</v>
      </c>
      <c r="EY116" s="26">
        <v>1412.82</v>
      </c>
      <c r="EZ116" s="26">
        <v>4200</v>
      </c>
      <c r="FA116" s="100">
        <v>33.64</v>
      </c>
      <c r="FB116" s="26">
        <v>1412.82</v>
      </c>
      <c r="FC116" s="138">
        <v>4200</v>
      </c>
      <c r="FD116" s="140">
        <f>(ULB_Data[[#This Row],[SLP + Cert. (obtained) SS2022]]/ULB_Data[[#This Row],[SLP + Cert. (max.) SS2022]])*100</f>
        <v>33.638571428571431</v>
      </c>
    </row>
    <row r="117" spans="1:160" ht="15.75" thickBot="1">
      <c r="A117" s="104">
        <v>116</v>
      </c>
      <c r="B117" s="65" t="s">
        <v>303</v>
      </c>
      <c r="C117" s="65" t="s">
        <v>388</v>
      </c>
      <c r="D117" s="65" t="s">
        <v>304</v>
      </c>
      <c r="E117" s="79">
        <v>16719</v>
      </c>
      <c r="F117" s="28" t="s">
        <v>411</v>
      </c>
      <c r="G117" s="28">
        <v>2214</v>
      </c>
      <c r="H117" s="28">
        <v>2072</v>
      </c>
      <c r="I117" s="28">
        <v>2072</v>
      </c>
      <c r="J117" s="28">
        <v>3325</v>
      </c>
      <c r="K117" s="28">
        <v>3178</v>
      </c>
      <c r="L117" s="28">
        <v>3178</v>
      </c>
      <c r="M117" s="28">
        <v>3070.1</v>
      </c>
      <c r="N117" s="28">
        <v>2928.3</v>
      </c>
      <c r="O117" s="28">
        <v>2928.3</v>
      </c>
      <c r="P117" s="28">
        <v>4349.2</v>
      </c>
      <c r="Q117" s="28">
        <v>4349.2</v>
      </c>
      <c r="R117" s="118">
        <f>(ULB_Data[[#This Row],[Total score (obtained) SS2020]]-ULB_Data[[#This Row],[NA 2020]])/ULB_Data[[#This Row],[NA 2020]]</f>
        <v>0.25424570912375793</v>
      </c>
      <c r="S117" s="118">
        <f>(ULB_Data[[#This Row],[Total score (obtained) SS2021]]-ULB_Data[[#This Row],[NA 2021]])/ULB_Data[[#This Row],[NA 2021]]</f>
        <v>0.36699806949806951</v>
      </c>
      <c r="T117" s="118">
        <f>(ULB_Data[[#This Row],[Total score (obtained) SS2022]]-ULB_Data[[#This Row],[NA 2022]])/ULB_Data[[#This Row],[NA 2022]]</f>
        <v>0.36699806949806951</v>
      </c>
      <c r="U117" s="118">
        <f>(ULB_Data[[#This Row],[Total score (obtained) SS2020]]-ULB_Data[[#This Row],[SA 2020]])/ULB_Data[[#This Row],[SA 2020]]</f>
        <v>-0.16484210526315787</v>
      </c>
      <c r="V117" s="118">
        <f>(ULB_Data[[#This Row],[Total score (obtained) SS2021]]-ULB_Data[[#This Row],[SA 2021]])/ULB_Data[[#This Row],[SA 2021]]</f>
        <v>-0.10874134675896788</v>
      </c>
      <c r="W117" s="118">
        <f>(ULB_Data[[#This Row],[Total score (obtained) SS2022]]-ULB_Data[[#This Row],[SA 2022]])/ULB_Data[[#This Row],[SA 2022]]</f>
        <v>-0.10874134675896788</v>
      </c>
      <c r="X117" s="118">
        <f>(ULB_Data[[#This Row],[Total score (obtained) SS2020]]-ULB_Data[[#This Row],[SA Cat 2020]])/ULB_Data[[#This Row],[SA Cat 2020]]</f>
        <v>-9.5501775186475957E-2</v>
      </c>
      <c r="Y117" s="118">
        <f>(ULB_Data[[#This Row],[Total score (obtained) SS2021]]-ULB_Data[[#This Row],[SA Cat 2021]])/ULB_Data[[#This Row],[SA Cat 2021]]</f>
        <v>-3.2742546870197758E-2</v>
      </c>
      <c r="Z117" s="118">
        <f>(ULB_Data[[#This Row],[Total score (obtained) SS2022]]-ULB_Data[[#This Row],[SA Cat 2022]])/ULB_Data[[#This Row],[SA Cat 2022]]</f>
        <v>-3.2742546870197758E-2</v>
      </c>
      <c r="AA117" s="118">
        <f>(ULB_Data[[#This Row],[Total score (obtained) SS2021]]-ULB_Data[[#This Row],[SA Cat t.10 2021]])/ULB_Data[[#This Row],[SA Cat t.10 2021]]</f>
        <v>-0.34874919525429959</v>
      </c>
      <c r="AB117" s="118">
        <f>(ULB_Data[[#This Row],[Total score (obtained) SS2022]]-ULB_Data[[#This Row],[SA Cat t.10 2022]])/ULB_Data[[#This Row],[SA Cat t.10 2022]]</f>
        <v>-0.34874919525429959</v>
      </c>
      <c r="AC117" s="122">
        <v>306.24</v>
      </c>
      <c r="AD117" s="122">
        <v>913.6</v>
      </c>
      <c r="AE117" s="122">
        <v>915</v>
      </c>
      <c r="AF117" s="122">
        <v>706.64</v>
      </c>
      <c r="AG117" s="122">
        <v>1509.3</v>
      </c>
      <c r="AH117" s="122">
        <v>1509.3</v>
      </c>
      <c r="AI117" s="122">
        <v>593.21</v>
      </c>
      <c r="AJ117" s="122">
        <v>1412.08</v>
      </c>
      <c r="AK117" s="122">
        <v>1412.08</v>
      </c>
      <c r="AL117" s="122">
        <v>1984.11</v>
      </c>
      <c r="AM117" s="122">
        <v>1984.11</v>
      </c>
      <c r="AN117" s="118">
        <f>(ULB_Data[[#This Row],[SLP- obtained SS2020]]-ULB_Data[[#This Row],[SLP NA 2020]])/ULB_Data[[#This Row],[SLP NA 2020]]</f>
        <v>0.33770898641588298</v>
      </c>
      <c r="AO117" s="118">
        <f>(ULB_Data[[#This Row],[SLP- obtained SS2021]]-ULB_Data[[#This Row],[SLP NA 2021]])/ULB_Data[[#This Row],[SLP NA 2021]]</f>
        <v>5.130253940455342E-2</v>
      </c>
      <c r="AP117" s="118">
        <f>(ULB_Data[[#This Row],[SLP- obtained SS2022]]-ULB_Data[[#This Row],[SLP NA 2022]])/ULB_Data[[#This Row],[SLP NA 2022]]</f>
        <v>4.969398907103828E-2</v>
      </c>
      <c r="AQ117" s="118">
        <f>(ULB_Data[[#This Row],[SLP- obtained SS2020]]-ULB_Data[[#This Row],[SLP SA 2020]])/ULB_Data[[#This Row],[SLP SA 2020]]</f>
        <v>-0.42027057624816028</v>
      </c>
      <c r="AR117" s="118">
        <f>(ULB_Data[[#This Row],[SLP- obtained SS2021]]-ULB_Data[[#This Row],[SLP SA 2021]])/ULB_Data[[#This Row],[SLP SA 2021]]</f>
        <v>-0.36363214735307753</v>
      </c>
      <c r="AS117" s="118">
        <f>(ULB_Data[[#This Row],[SLP- obtained SS2022]]-ULB_Data[[#This Row],[SLP SA 2022]])/ULB_Data[[#This Row],[SLP SA 2022]]</f>
        <v>-0.36363214735307753</v>
      </c>
      <c r="AT117" s="118">
        <f>(ULB_Data[[#This Row],[SLP- obtained SS2020]]-ULB_Data[[#This Row],[SLP SA cat 2020]])/ULB_Data[[#This Row],[SLP SA cat 2020]]</f>
        <v>-0.30941824986092614</v>
      </c>
      <c r="AU117" s="118">
        <f>(ULB_Data[[#This Row],[SLP- obtained SS2021]]-ULB_Data[[#This Row],[SLP SA cat 2021]])/ULB_Data[[#This Row],[SLP SA cat 2021]]</f>
        <v>-0.31981899042547157</v>
      </c>
      <c r="AV117" s="118">
        <f>(ULB_Data[[#This Row],[SLP- obtained SS2022]]-ULB_Data[[#This Row],[SLP SA cat 2022]])/ULB_Data[[#This Row],[SLP SA cat 2022]]</f>
        <v>-0.31981899042547157</v>
      </c>
      <c r="AW117" s="118">
        <f>(ULB_Data[[#This Row],[SLP- obtained SS2021]]-ULB_Data[[#This Row],[SLP SA cat t.10 2021]])/ULB_Data[[#This Row],[SLP SA cat t.10 2021]]</f>
        <v>-0.51591897626643679</v>
      </c>
      <c r="AX117" s="118">
        <f>(ULB_Data[[#This Row],[SLP- obtained SS2022]]-ULB_Data[[#This Row],[SLP SA cat t.10 2022]])/ULB_Data[[#This Row],[SLP SA cat t.10 2022]]</f>
        <v>-0.51591897626643679</v>
      </c>
      <c r="AY117" s="122">
        <v>232.44</v>
      </c>
      <c r="AZ117" s="122">
        <v>298.10000000000002</v>
      </c>
      <c r="BA117" s="122">
        <v>295</v>
      </c>
      <c r="BB117" s="122">
        <v>421.09</v>
      </c>
      <c r="BC117" s="122">
        <v>522.70000000000005</v>
      </c>
      <c r="BD117" s="122">
        <v>525</v>
      </c>
      <c r="BE117" s="122">
        <v>365.77</v>
      </c>
      <c r="BF117" s="122">
        <v>453.88</v>
      </c>
      <c r="BG117" s="122">
        <v>453.88</v>
      </c>
      <c r="BH117" s="122">
        <v>1100</v>
      </c>
      <c r="BI117" s="122">
        <v>1100</v>
      </c>
      <c r="BJ117" s="118">
        <f>(ULB_Data[[#This Row],[Cert.- obtained SS2020]]-ULB_Data[[#This Row],[NA cert 2020]])/ULB_Data[[#This Row],[NA cert 2020]]</f>
        <v>0.29065565307176044</v>
      </c>
      <c r="BK117" s="118">
        <f>(ULB_Data[[#This Row],[Cert.- obtained SS2021]]-ULB_Data[[#This Row],[NA cert 2021]])/ULB_Data[[#This Row],[NA cert 2021]]</f>
        <v>2.0191211003019118</v>
      </c>
      <c r="BL117" s="118">
        <f>(ULB_Data[[#This Row],[Cert.- obtained SS2022]]-ULB_Data[[#This Row],[NA cert 2022]])/ULB_Data[[#This Row],[NA cert 2022]]</f>
        <v>2.0508474576271185</v>
      </c>
      <c r="BM117" s="118">
        <f>(ULB_Data[[#This Row],[Cert.- obtained SS2020]]-ULB_Data[[#This Row],[SA Cert 2020]])/ULB_Data[[#This Row],[SA Cert 2020]]</f>
        <v>-0.2875632287634472</v>
      </c>
      <c r="BN117" s="118">
        <f>(ULB_Data[[#This Row],[Cert.- obtained SS2021]]-ULB_Data[[#This Row],[SA cert 2021]])/ULB_Data[[#This Row],[SA cert 2021]]</f>
        <v>0.72182896498947757</v>
      </c>
      <c r="BO117" s="118">
        <f>(ULB_Data[[#This Row],[Cert.- obtained SS2022]]-ULB_Data[[#This Row],[SA cert 2022]])/ULB_Data[[#This Row],[SA cert 2022]]</f>
        <v>0.7142857142857143</v>
      </c>
      <c r="BP117" s="118">
        <f>(ULB_Data[[#This Row],[Cert.- obtained SS2020]]-ULB_Data[[#This Row],[SA cert cat 2020]])/ULB_Data[[#This Row],[SA cert cat 2020]]</f>
        <v>-0.17981245044700217</v>
      </c>
      <c r="BQ117" s="118">
        <f>(ULB_Data[[#This Row],[Cert.- obtained SS2021]]-ULB_Data[[#This Row],[SA cert cat 2021]])/ULB_Data[[#This Row],[SA cert cat 2021]]</f>
        <v>0.98290296994800386</v>
      </c>
      <c r="BR117" s="118">
        <f>(ULB_Data[[#This Row],[Cert.- obtained SS2022]]-ULB_Data[[#This Row],[SA cert cat 2022]])/ULB_Data[[#This Row],[SA cert cat 2022]]</f>
        <v>0.98290296994800386</v>
      </c>
      <c r="BS117" s="118">
        <f>(ULB_Data[[#This Row],[Cert.- obtained SS2021]]-ULB_Data[[#This Row],[SA cert cat t.10 2021]])/ULB_Data[[#This Row],[SA cert cat t.10 2021]]</f>
        <v>-0.18181818181818182</v>
      </c>
      <c r="BT117" s="118">
        <f>(ULB_Data[[#This Row],[Cert.- obtained SS2022]]-ULB_Data[[#This Row],[SA cert cat t.10 2022]])/ULB_Data[[#This Row],[SA cert cat t.10 2022]]</f>
        <v>-0.18181818181818182</v>
      </c>
      <c r="BU117" s="122">
        <v>855.72</v>
      </c>
      <c r="BV117" s="122">
        <v>860.25</v>
      </c>
      <c r="BW117" s="122">
        <v>865</v>
      </c>
      <c r="BX117" s="122">
        <v>1100</v>
      </c>
      <c r="BY117" s="122">
        <v>1147.0899999999999</v>
      </c>
      <c r="BZ117" s="122">
        <v>1150</v>
      </c>
      <c r="CA117" s="122">
        <v>1056.55</v>
      </c>
      <c r="CB117" s="122">
        <v>1062.31</v>
      </c>
      <c r="CC117" s="122">
        <v>1062.31</v>
      </c>
      <c r="CD117" s="122">
        <v>1484.95</v>
      </c>
      <c r="CE117" s="122">
        <v>1484.95</v>
      </c>
      <c r="CF117" s="118">
        <f>(ULB_Data[[#This Row],[CP- obtained SS2020]]-ULB_Data[[#This Row],[NA CV 2020]])/ULB_Data[[#This Row],[NA CV 2020]]</f>
        <v>0.10752348899172626</v>
      </c>
      <c r="CG117" s="118">
        <f>(ULB_Data[[#This Row],[CV- obtained SS2021]]-ULB_Data[[#This Row],[NA CV 2021]])/ULB_Data[[#This Row],[NA CV 2021]]</f>
        <v>0.12984597500726539</v>
      </c>
      <c r="CH117" s="118">
        <f>(ULB_Data[[#This Row],[CV- obtained SS2022]]-ULB_Data[[#This Row],[NA CV 2022]])/ULB_Data[[#This Row],[NA CV 2022]]</f>
        <v>0.12364161849710988</v>
      </c>
      <c r="CI117" s="118">
        <f>(ULB_Data[[#This Row],[CP- obtained SS2020]]-ULB_Data[[#This Row],[SA CV 2020]])/ULB_Data[[#This Row],[SA CV 2020]]</f>
        <v>-0.1384272727272727</v>
      </c>
      <c r="CJ117" s="118">
        <f>(ULB_Data[[#This Row],[CV- obtained SS2021]]-ULB_Data[[#This Row],[SA CV 2021]])/ULB_Data[[#This Row],[SA CV 2021]]</f>
        <v>-0.15268200402758275</v>
      </c>
      <c r="CK117" s="118">
        <f>(ULB_Data[[#This Row],[CV- obtained SS2022]]-ULB_Data[[#This Row],[SA CV 2022]])/ULB_Data[[#This Row],[SA CV 2022]]</f>
        <v>-0.1548260869565217</v>
      </c>
      <c r="CL117" s="118">
        <f>(ULB_Data[[#This Row],[CP- obtained SS2020]]-ULB_Data[[#This Row],[SA CV  cat 2020]])/ULB_Data[[#This Row],[SA CV  cat 2020]]</f>
        <v>-0.10299559888315739</v>
      </c>
      <c r="CM117" s="118">
        <f>(ULB_Data[[#This Row],[CV- obtained SS2021]]-ULB_Data[[#This Row],[SA CV cat 2021]])/ULB_Data[[#This Row],[SA CV cat 2021]]</f>
        <v>-8.5059916596850166E-2</v>
      </c>
      <c r="CN117" s="118">
        <f>(ULB_Data[[#This Row],[CV- obtained SS2022]]-ULB_Data[[#This Row],[SA CV cat 2022]])/ULB_Data[[#This Row],[SA CV cat 2022]]</f>
        <v>-8.5059916596850166E-2</v>
      </c>
      <c r="CO117" s="118">
        <f>(ULB_Data[[#This Row],[CV- obtained SS2021]]-ULB_Data[[#This Row],[SA CV cat t.10 2021]])/ULB_Data[[#This Row],[SA CV cat t.10 2021]]</f>
        <v>-0.3454661773123674</v>
      </c>
      <c r="CP117" s="118">
        <f>(ULB_Data[[#This Row],[CV- obtained SS2022]]-ULB_Data[[#This Row],[SA CV cat t.10 2022]])/ULB_Data[[#This Row],[SA CV cat t.10 2022]]</f>
        <v>-0.3454661773123674</v>
      </c>
      <c r="CQ117" s="60">
        <v>233</v>
      </c>
      <c r="CR117" s="60">
        <v>124</v>
      </c>
      <c r="CS117" s="27">
        <v>203</v>
      </c>
      <c r="CT117" s="27">
        <v>99</v>
      </c>
      <c r="CU117" s="27">
        <v>203</v>
      </c>
      <c r="CV117" s="27">
        <v>99</v>
      </c>
      <c r="CW117" s="28" t="s">
        <v>414</v>
      </c>
      <c r="CX117" s="27" t="s">
        <v>401</v>
      </c>
      <c r="CY117" s="27" t="s">
        <v>401</v>
      </c>
      <c r="CZ117" s="28" t="s">
        <v>405</v>
      </c>
      <c r="DA117" s="27" t="s">
        <v>405</v>
      </c>
      <c r="DB117" s="27" t="s">
        <v>405</v>
      </c>
      <c r="DC117" s="22">
        <v>409.66</v>
      </c>
      <c r="DD117" s="22">
        <v>1500</v>
      </c>
      <c r="DE117" s="66">
        <v>27.31</v>
      </c>
      <c r="DF117" s="22">
        <v>300</v>
      </c>
      <c r="DG117" s="22">
        <v>1500</v>
      </c>
      <c r="DH117" s="66">
        <v>20</v>
      </c>
      <c r="DI117" s="22">
        <v>1119.51</v>
      </c>
      <c r="DJ117" s="22">
        <v>1500</v>
      </c>
      <c r="DK117" s="66">
        <v>74.63</v>
      </c>
      <c r="DL117" s="22">
        <v>947.73</v>
      </c>
      <c r="DM117" s="22">
        <v>1500</v>
      </c>
      <c r="DN117" s="66">
        <v>63.18</v>
      </c>
      <c r="DO117" s="22">
        <v>2776.9</v>
      </c>
      <c r="DP117" s="22">
        <v>6000</v>
      </c>
      <c r="DQ117" s="66">
        <v>46.28</v>
      </c>
      <c r="DR117" s="67">
        <v>960.47</v>
      </c>
      <c r="DS117" s="67">
        <v>2400</v>
      </c>
      <c r="DT117" s="159">
        <f>ULB_Data[[#This Row],[SLP- obtained SS2021]]/ULB_Data[[#This Row],[SLP-max. marks SS2021]]</f>
        <v>0.40019583333333336</v>
      </c>
      <c r="DU117" s="159">
        <f>ULB_Data[[#This Row],[SLP- obtained SS2021]]/ULB_Data[[#This Row],[Total score (obtained) SS2021]]</f>
        <v>0.33909872123484514</v>
      </c>
      <c r="DV117" s="67">
        <v>960.47</v>
      </c>
      <c r="DW117" s="66">
        <v>2400</v>
      </c>
      <c r="DX117" s="159">
        <f>ULB_Data[[#This Row],[SLP- obtained SS2022]]/ULB_Data[[#This Row],[SLP-max. marks SS2022]]</f>
        <v>0.40019583333333336</v>
      </c>
      <c r="DY117" s="159">
        <f>ULB_Data[[#This Row],[SLP- obtained SS2022]]/ULB_Data[[#This Row],[Total score (obtained) SS2022]]</f>
        <v>0.33909872123484514</v>
      </c>
      <c r="DZ117" s="67">
        <v>971.95</v>
      </c>
      <c r="EA117" s="67">
        <v>1800</v>
      </c>
      <c r="EB117" s="159">
        <f>ULB_Data[[#This Row],[CV- obtained SS2021]]/ULB_Data[[#This Row],[CV-max. marks SS2021]]</f>
        <v>0.5399722222222223</v>
      </c>
      <c r="EC117" s="159">
        <f>ULB_Data[[#This Row],[CV- obtained SS2021]]/ULB_Data[[#This Row],[Total score (obtained) SS2021]]</f>
        <v>0.34315179246015776</v>
      </c>
      <c r="ED117" s="67">
        <v>971.95</v>
      </c>
      <c r="EE117" s="66">
        <v>1800</v>
      </c>
      <c r="EF117" s="159">
        <f>ULB_Data[[#This Row],[CV- obtained SS2022]]/ULB_Data[[#This Row],[CV-max. marks SS2022]]</f>
        <v>0.5399722222222223</v>
      </c>
      <c r="EG117" s="159">
        <f>ULB_Data[[#This Row],[CV- obtained SS2022]]/ULB_Data[[#This Row],[Total score (obtained) SS2022]]</f>
        <v>0.34315179246015776</v>
      </c>
      <c r="EH117" s="67">
        <v>900</v>
      </c>
      <c r="EI117" s="67">
        <v>1800</v>
      </c>
      <c r="EJ117" s="159">
        <f>ULB_Data[[#This Row],[Cert.- obtained SS2021]]/ULB_Data[[#This Row],[Cert.-max. marks SS2021]]</f>
        <v>0.5</v>
      </c>
      <c r="EK117" s="159">
        <f>ULB_Data[[#This Row],[Cert.- obtained SS2021]]/ULB_Data[[#This Row],[Total score (obtained) SS2021]]</f>
        <v>0.31774948630499711</v>
      </c>
      <c r="EL117" s="67">
        <v>900</v>
      </c>
      <c r="EM117" s="66">
        <v>1800</v>
      </c>
      <c r="EN117" s="159">
        <f>ULB_Data[[#This Row],[Cert.- obtained SS2022]]/ULB_Data[[#This Row],[Cert.-max. marks SS2022]]</f>
        <v>0.5</v>
      </c>
      <c r="EO117" s="159">
        <f>ULB_Data[[#This Row],[Cert.- obtained SS2022]]/ULB_Data[[#This Row],[Total score (obtained) SS2022]]</f>
        <v>0.31774948630499711</v>
      </c>
      <c r="EP117" s="68">
        <v>2832.42</v>
      </c>
      <c r="EQ117" s="26">
        <v>6000</v>
      </c>
      <c r="ER117" s="66">
        <v>47.21</v>
      </c>
      <c r="ES117" s="68">
        <v>2832.42</v>
      </c>
      <c r="ET117" s="66">
        <v>6000</v>
      </c>
      <c r="EU117" s="128">
        <f>(ULB_Data[[#This Row],[Total score (obtained) SS2022]]/ULB_Data[[#This Row],[Total score (max) SS2022]])*100</f>
        <v>47.207000000000001</v>
      </c>
      <c r="EV117" s="26">
        <v>709.66</v>
      </c>
      <c r="EW117" s="26">
        <v>3000</v>
      </c>
      <c r="EX117" s="66">
        <v>23.66</v>
      </c>
      <c r="EY117" s="26">
        <v>1860.47</v>
      </c>
      <c r="EZ117" s="26">
        <v>4200</v>
      </c>
      <c r="FA117" s="100">
        <v>44.3</v>
      </c>
      <c r="FB117" s="26">
        <v>1860.47</v>
      </c>
      <c r="FC117" s="138">
        <v>4200</v>
      </c>
      <c r="FD117" s="140">
        <f>(ULB_Data[[#This Row],[SLP + Cert. (obtained) SS2022]]/ULB_Data[[#This Row],[SLP + Cert. (max.) SS2022]])*100</f>
        <v>44.296904761904763</v>
      </c>
    </row>
    <row r="118" spans="1:160" ht="29.25" thickBot="1">
      <c r="A118" s="104">
        <v>117</v>
      </c>
      <c r="B118" s="65" t="s">
        <v>73</v>
      </c>
      <c r="C118" s="65" t="s">
        <v>388</v>
      </c>
      <c r="D118" s="65" t="s">
        <v>304</v>
      </c>
      <c r="E118" s="28">
        <v>430733</v>
      </c>
      <c r="F118" s="28" t="s">
        <v>410</v>
      </c>
      <c r="G118" s="28">
        <v>2214</v>
      </c>
      <c r="H118" s="28">
        <v>2072</v>
      </c>
      <c r="I118" s="28">
        <v>2072</v>
      </c>
      <c r="J118" s="28">
        <v>3325</v>
      </c>
      <c r="K118" s="28">
        <v>3178</v>
      </c>
      <c r="L118" s="28">
        <v>3178</v>
      </c>
      <c r="M118" s="28">
        <v>3878.5</v>
      </c>
      <c r="N118" s="28">
        <v>3782.7</v>
      </c>
      <c r="O118" s="28">
        <v>3782.7</v>
      </c>
      <c r="P118" s="28">
        <v>4344.1000000000004</v>
      </c>
      <c r="Q118" s="28">
        <v>4344.1000000000004</v>
      </c>
      <c r="R118" s="118">
        <f>(ULB_Data[[#This Row],[Total score (obtained) SS2020]]-ULB_Data[[#This Row],[NA 2020]])/ULB_Data[[#This Row],[NA 2020]]</f>
        <v>0.69717253839205062</v>
      </c>
      <c r="S118" s="118">
        <f>(ULB_Data[[#This Row],[Total score (obtained) SS2021]]-ULB_Data[[#This Row],[NA 2021]])/ULB_Data[[#This Row],[NA 2021]]</f>
        <v>1.0074083011583013</v>
      </c>
      <c r="T118" s="118">
        <f>(ULB_Data[[#This Row],[Total score (obtained) SS2022]]-ULB_Data[[#This Row],[NA 2022]])/ULB_Data[[#This Row],[NA 2022]]</f>
        <v>1.0074083011583013</v>
      </c>
      <c r="U118" s="118">
        <f>(ULB_Data[[#This Row],[Total score (obtained) SS2020]]-ULB_Data[[#This Row],[SA 2020]])/ULB_Data[[#This Row],[SA 2020]]</f>
        <v>0.13008721804511278</v>
      </c>
      <c r="V118" s="118">
        <f>(ULB_Data[[#This Row],[Total score (obtained) SS2021]]-ULB_Data[[#This Row],[SA 2021]])/ULB_Data[[#This Row],[SA 2021]]</f>
        <v>0.30879483952171188</v>
      </c>
      <c r="W118" s="118">
        <f>(ULB_Data[[#This Row],[Total score (obtained) SS2022]]-ULB_Data[[#This Row],[SA 2022]])/ULB_Data[[#This Row],[SA 2022]]</f>
        <v>0.30879483952171188</v>
      </c>
      <c r="X118" s="118">
        <f>(ULB_Data[[#This Row],[Total score (obtained) SS2020]]-ULB_Data[[#This Row],[SA Cat 2020]])/ULB_Data[[#This Row],[SA Cat 2020]]</f>
        <v>-3.1187314683511675E-2</v>
      </c>
      <c r="Y118" s="118">
        <f>(ULB_Data[[#This Row],[Total score (obtained) SS2021]]-ULB_Data[[#This Row],[SA Cat 2021]])/ULB_Data[[#This Row],[SA Cat 2021]]</f>
        <v>9.9571734475374887E-2</v>
      </c>
      <c r="Z118" s="118">
        <f>(ULB_Data[[#This Row],[Total score (obtained) SS2022]]-ULB_Data[[#This Row],[SA Cat 2022]])/ULB_Data[[#This Row],[SA Cat 2022]]</f>
        <v>9.9571734475374887E-2</v>
      </c>
      <c r="AA118" s="118">
        <f>(ULB_Data[[#This Row],[Total score (obtained) SS2021]]-ULB_Data[[#This Row],[SA Cat t.10 2021]])/ULB_Data[[#This Row],[SA Cat t.10 2021]]</f>
        <v>-4.2528947307842818E-2</v>
      </c>
      <c r="AB118" s="118">
        <f>(ULB_Data[[#This Row],[Total score (obtained) SS2022]]-ULB_Data[[#This Row],[SA Cat t.10 2022]])/ULB_Data[[#This Row],[SA Cat t.10 2022]]</f>
        <v>-4.2528947307842818E-2</v>
      </c>
      <c r="AC118" s="122">
        <v>306.24</v>
      </c>
      <c r="AD118" s="122">
        <v>913.6</v>
      </c>
      <c r="AE118" s="122">
        <v>915</v>
      </c>
      <c r="AF118" s="122">
        <v>706.64</v>
      </c>
      <c r="AG118" s="122">
        <v>1509.3</v>
      </c>
      <c r="AH118" s="122">
        <v>1509.3</v>
      </c>
      <c r="AI118" s="122">
        <v>948.15</v>
      </c>
      <c r="AJ118" s="122">
        <v>1786.5</v>
      </c>
      <c r="AK118" s="122">
        <v>1786.5</v>
      </c>
      <c r="AL118" s="122">
        <v>2014.9</v>
      </c>
      <c r="AM118" s="122">
        <v>2014.9</v>
      </c>
      <c r="AN118" s="118">
        <f>(ULB_Data[[#This Row],[SLP- obtained SS2020]]-ULB_Data[[#This Row],[SLP NA 2020]])/ULB_Data[[#This Row],[SLP NA 2020]]</f>
        <v>1.8653996865203761</v>
      </c>
      <c r="AO118" s="118">
        <f>(ULB_Data[[#This Row],[SLP- obtained SS2021]]-ULB_Data[[#This Row],[SLP NA 2021]])/ULB_Data[[#This Row],[SLP NA 2021]]</f>
        <v>1.2529225043782837</v>
      </c>
      <c r="AP118" s="118">
        <f>(ULB_Data[[#This Row],[SLP- obtained SS2022]]-ULB_Data[[#This Row],[SLP NA 2022]])/ULB_Data[[#This Row],[SLP NA 2022]]</f>
        <v>1.2494754098360656</v>
      </c>
      <c r="AQ118" s="118">
        <f>(ULB_Data[[#This Row],[SLP- obtained SS2020]]-ULB_Data[[#This Row],[SLP SA 2020]])/ULB_Data[[#This Row],[SLP SA 2020]]</f>
        <v>0.24179214309973965</v>
      </c>
      <c r="AR118" s="118">
        <f>(ULB_Data[[#This Row],[SLP- obtained SS2021]]-ULB_Data[[#This Row],[SLP SA 2021]])/ULB_Data[[#This Row],[SLP SA 2021]]</f>
        <v>0.36372490558537074</v>
      </c>
      <c r="AS118" s="118">
        <f>(ULB_Data[[#This Row],[SLP- obtained SS2022]]-ULB_Data[[#This Row],[SLP SA 2022]])/ULB_Data[[#This Row],[SLP SA 2022]]</f>
        <v>0.36372490558537074</v>
      </c>
      <c r="AT118" s="118">
        <f>(ULB_Data[[#This Row],[SLP- obtained SS2020]]-ULB_Data[[#This Row],[SLP SA cat 2020]])/ULB_Data[[#This Row],[SLP SA cat 2020]]</f>
        <v>-7.451352634076884E-2</v>
      </c>
      <c r="AU118" s="118">
        <f>(ULB_Data[[#This Row],[SLP- obtained SS2021]]-ULB_Data[[#This Row],[SLP SA cat 2021]])/ULB_Data[[#This Row],[SLP SA cat 2021]]</f>
        <v>0.15212426532325776</v>
      </c>
      <c r="AV118" s="118">
        <f>(ULB_Data[[#This Row],[SLP- obtained SS2022]]-ULB_Data[[#This Row],[SLP SA cat 2022]])/ULB_Data[[#This Row],[SLP SA cat 2022]]</f>
        <v>0.15212426532325776</v>
      </c>
      <c r="AW118" s="118">
        <f>(ULB_Data[[#This Row],[SLP- obtained SS2021]]-ULB_Data[[#This Row],[SLP SA cat t.10 2021]])/ULB_Data[[#This Row],[SLP SA cat t.10 2021]]</f>
        <v>2.1524641421410438E-2</v>
      </c>
      <c r="AX118" s="118">
        <f>(ULB_Data[[#This Row],[SLP- obtained SS2022]]-ULB_Data[[#This Row],[SLP SA cat t.10 2022]])/ULB_Data[[#This Row],[SLP SA cat t.10 2022]]</f>
        <v>2.1524641421410438E-2</v>
      </c>
      <c r="AY118" s="122">
        <v>232.44</v>
      </c>
      <c r="AZ118" s="122">
        <v>298.10000000000002</v>
      </c>
      <c r="BA118" s="122">
        <v>295</v>
      </c>
      <c r="BB118" s="122">
        <v>421.09</v>
      </c>
      <c r="BC118" s="122">
        <v>522.70000000000005</v>
      </c>
      <c r="BD118" s="122">
        <v>525</v>
      </c>
      <c r="BE118" s="122">
        <v>566.66</v>
      </c>
      <c r="BF118" s="122">
        <v>651.51</v>
      </c>
      <c r="BG118" s="122">
        <v>651.51</v>
      </c>
      <c r="BH118" s="122">
        <v>1020</v>
      </c>
      <c r="BI118" s="122">
        <v>1020</v>
      </c>
      <c r="BJ118" s="118">
        <f>(ULB_Data[[#This Row],[Cert.- obtained SS2020]]-ULB_Data[[#This Row],[NA cert 2020]])/ULB_Data[[#This Row],[NA cert 2020]]</f>
        <v>1.1510927551196009</v>
      </c>
      <c r="BK118" s="118">
        <f>(ULB_Data[[#This Row],[Cert.- obtained SS2021]]-ULB_Data[[#This Row],[NA cert 2021]])/ULB_Data[[#This Row],[NA cert 2021]]</f>
        <v>1.3482053002348204</v>
      </c>
      <c r="BL118" s="118">
        <f>(ULB_Data[[#This Row],[Cert.- obtained SS2022]]-ULB_Data[[#This Row],[NA cert 2022]])/ULB_Data[[#This Row],[NA cert 2022]]</f>
        <v>1.3728813559322033</v>
      </c>
      <c r="BM118" s="118">
        <f>(ULB_Data[[#This Row],[Cert.- obtained SS2020]]-ULB_Data[[#This Row],[SA Cert 2020]])/ULB_Data[[#This Row],[SA Cert 2020]]</f>
        <v>0.187394618727588</v>
      </c>
      <c r="BN118" s="118">
        <f>(ULB_Data[[#This Row],[Cert.- obtained SS2021]]-ULB_Data[[#This Row],[SA cert 2021]])/ULB_Data[[#This Row],[SA cert 2021]]</f>
        <v>0.33920030610292701</v>
      </c>
      <c r="BO118" s="118">
        <f>(ULB_Data[[#This Row],[Cert.- obtained SS2022]]-ULB_Data[[#This Row],[SA cert 2022]])/ULB_Data[[#This Row],[SA cert 2022]]</f>
        <v>0.33333333333333331</v>
      </c>
      <c r="BP118" s="118">
        <f>(ULB_Data[[#This Row],[Cert.- obtained SS2020]]-ULB_Data[[#This Row],[SA cert cat 2020]])/ULB_Data[[#This Row],[SA cert cat 2020]]</f>
        <v>-0.11763667807856558</v>
      </c>
      <c r="BQ118" s="118">
        <f>(ULB_Data[[#This Row],[Cert.- obtained SS2021]]-ULB_Data[[#This Row],[SA cert cat 2021]])/ULB_Data[[#This Row],[SA cert cat 2021]]</f>
        <v>7.4427100121256792E-2</v>
      </c>
      <c r="BR118" s="118">
        <f>(ULB_Data[[#This Row],[Cert.- obtained SS2022]]-ULB_Data[[#This Row],[SA cert cat 2022]])/ULB_Data[[#This Row],[SA cert cat 2022]]</f>
        <v>7.4427100121256792E-2</v>
      </c>
      <c r="BS118" s="118">
        <f>(ULB_Data[[#This Row],[Cert.- obtained SS2021]]-ULB_Data[[#This Row],[SA cert cat t.10 2021]])/ULB_Data[[#This Row],[SA cert cat t.10 2021]]</f>
        <v>-0.31372549019607843</v>
      </c>
      <c r="BT118" s="118">
        <f>(ULB_Data[[#This Row],[Cert.- obtained SS2022]]-ULB_Data[[#This Row],[SA cert cat t.10 2022]])/ULB_Data[[#This Row],[SA cert cat t.10 2022]]</f>
        <v>-0.31372549019607843</v>
      </c>
      <c r="BU118" s="122">
        <v>855.72</v>
      </c>
      <c r="BV118" s="122">
        <v>860.25</v>
      </c>
      <c r="BW118" s="122">
        <v>865</v>
      </c>
      <c r="BX118" s="122">
        <v>1100</v>
      </c>
      <c r="BY118" s="122">
        <v>1147.0899999999999</v>
      </c>
      <c r="BZ118" s="122">
        <v>1150</v>
      </c>
      <c r="CA118" s="122">
        <v>1201.1099999999999</v>
      </c>
      <c r="CB118" s="122">
        <v>1344.7</v>
      </c>
      <c r="CC118" s="122">
        <v>1344.7</v>
      </c>
      <c r="CD118" s="122">
        <v>1496.04</v>
      </c>
      <c r="CE118" s="122">
        <v>1496.04</v>
      </c>
      <c r="CF118" s="118">
        <f>(ULB_Data[[#This Row],[CP- obtained SS2020]]-ULB_Data[[#This Row],[NA CV 2020]])/ULB_Data[[#This Row],[NA CV 2020]]</f>
        <v>0.42107231337353329</v>
      </c>
      <c r="CG118" s="118">
        <f>(ULB_Data[[#This Row],[CV- obtained SS2021]]-ULB_Data[[#This Row],[NA CV 2021]])/ULB_Data[[#This Row],[NA CV 2021]]</f>
        <v>0.62868933449578601</v>
      </c>
      <c r="CH118" s="118">
        <f>(ULB_Data[[#This Row],[CV- obtained SS2022]]-ULB_Data[[#This Row],[NA CV 2022]])/ULB_Data[[#This Row],[NA CV 2022]]</f>
        <v>0.61974566473988435</v>
      </c>
      <c r="CI118" s="118">
        <f>(ULB_Data[[#This Row],[CP- obtained SS2020]]-ULB_Data[[#This Row],[SA CV 2020]])/ULB_Data[[#This Row],[SA CV 2020]]</f>
        <v>0.10549090909090905</v>
      </c>
      <c r="CJ118" s="118">
        <f>(ULB_Data[[#This Row],[CV- obtained SS2021]]-ULB_Data[[#This Row],[SA CV 2021]])/ULB_Data[[#This Row],[SA CV 2021]]</f>
        <v>0.22142116137356269</v>
      </c>
      <c r="CK118" s="118">
        <f>(ULB_Data[[#This Row],[CV- obtained SS2022]]-ULB_Data[[#This Row],[SA CV 2022]])/ULB_Data[[#This Row],[SA CV 2022]]</f>
        <v>0.21833043478260863</v>
      </c>
      <c r="CL118" s="118">
        <f>(ULB_Data[[#This Row],[CP- obtained SS2020]]-ULB_Data[[#This Row],[SA CV  cat 2020]])/ULB_Data[[#This Row],[SA CV  cat 2020]]</f>
        <v>1.2430168760563199E-2</v>
      </c>
      <c r="CM118" s="118">
        <f>(ULB_Data[[#This Row],[CV- obtained SS2021]]-ULB_Data[[#This Row],[SA CV cat 2021]])/ULB_Data[[#This Row],[SA CV cat 2021]]</f>
        <v>4.1927567487171767E-2</v>
      </c>
      <c r="CN118" s="118">
        <f>(ULB_Data[[#This Row],[CV- obtained SS2022]]-ULB_Data[[#This Row],[SA CV cat 2022]])/ULB_Data[[#This Row],[SA CV cat 2022]]</f>
        <v>4.1927567487171767E-2</v>
      </c>
      <c r="CO118" s="118">
        <f>(ULB_Data[[#This Row],[CV- obtained SS2021]]-ULB_Data[[#This Row],[SA CV cat t.10 2021]])/ULB_Data[[#This Row],[SA CV cat t.10 2021]]</f>
        <v>-6.347423865672043E-2</v>
      </c>
      <c r="CP118" s="118">
        <f>(ULB_Data[[#This Row],[CV- obtained SS2022]]-ULB_Data[[#This Row],[SA CV cat t.10 2022]])/ULB_Data[[#This Row],[SA CV cat t.10 2022]]</f>
        <v>-6.347423865672043E-2</v>
      </c>
      <c r="CQ118" s="60">
        <v>60</v>
      </c>
      <c r="CR118" s="60">
        <v>18</v>
      </c>
      <c r="CS118" s="28">
        <v>28</v>
      </c>
      <c r="CT118" s="28">
        <v>7</v>
      </c>
      <c r="CU118" s="28">
        <v>28</v>
      </c>
      <c r="CV118" s="28">
        <v>7</v>
      </c>
      <c r="CW118" s="28" t="s">
        <v>414</v>
      </c>
      <c r="CX118" s="28" t="s">
        <v>406</v>
      </c>
      <c r="CY118" s="28" t="s">
        <v>406</v>
      </c>
      <c r="CZ118" s="28" t="s">
        <v>408</v>
      </c>
      <c r="DA118" s="28" t="s">
        <v>408</v>
      </c>
      <c r="DB118" s="28" t="s">
        <v>408</v>
      </c>
      <c r="DC118" s="22">
        <v>877.5</v>
      </c>
      <c r="DD118" s="22">
        <v>1500</v>
      </c>
      <c r="DE118" s="66">
        <v>58.5</v>
      </c>
      <c r="DF118" s="22">
        <v>500</v>
      </c>
      <c r="DG118" s="22">
        <v>1500</v>
      </c>
      <c r="DH118" s="66">
        <v>33.33</v>
      </c>
      <c r="DI118" s="22">
        <v>1164</v>
      </c>
      <c r="DJ118" s="22">
        <v>1500</v>
      </c>
      <c r="DK118" s="66">
        <v>77.599999999999994</v>
      </c>
      <c r="DL118" s="22">
        <v>1216.04</v>
      </c>
      <c r="DM118" s="22">
        <v>1500</v>
      </c>
      <c r="DN118" s="66">
        <v>81.069999999999993</v>
      </c>
      <c r="DO118" s="22">
        <v>3757.54</v>
      </c>
      <c r="DP118" s="22">
        <v>6000</v>
      </c>
      <c r="DQ118" s="66">
        <v>62.63</v>
      </c>
      <c r="DR118" s="67">
        <v>2058.27</v>
      </c>
      <c r="DS118" s="67">
        <v>2400</v>
      </c>
      <c r="DT118" s="159">
        <f>ULB_Data[[#This Row],[SLP- obtained SS2021]]/ULB_Data[[#This Row],[SLP-max. marks SS2021]]</f>
        <v>0.8576125</v>
      </c>
      <c r="DU118" s="159">
        <f>ULB_Data[[#This Row],[SLP- obtained SS2021]]/ULB_Data[[#This Row],[Total score (obtained) SS2021]]</f>
        <v>0.49485376320819352</v>
      </c>
      <c r="DV118" s="67">
        <v>2058.27</v>
      </c>
      <c r="DW118" s="66">
        <v>2400</v>
      </c>
      <c r="DX118" s="159">
        <f>ULB_Data[[#This Row],[SLP- obtained SS2022]]/ULB_Data[[#This Row],[SLP-max. marks SS2022]]</f>
        <v>0.8576125</v>
      </c>
      <c r="DY118" s="159">
        <f>ULB_Data[[#This Row],[SLP- obtained SS2022]]/ULB_Data[[#This Row],[Total score (obtained) SS2022]]</f>
        <v>0.49485376320819352</v>
      </c>
      <c r="DZ118" s="67">
        <v>1401.08</v>
      </c>
      <c r="EA118" s="67">
        <v>1800</v>
      </c>
      <c r="EB118" s="159">
        <f>ULB_Data[[#This Row],[CV- obtained SS2021]]/ULB_Data[[#This Row],[CV-max. marks SS2021]]</f>
        <v>0.77837777777777772</v>
      </c>
      <c r="EC118" s="159">
        <f>ULB_Data[[#This Row],[CV- obtained SS2021]]/ULB_Data[[#This Row],[Total score (obtained) SS2021]]</f>
        <v>0.3368507098464904</v>
      </c>
      <c r="ED118" s="67">
        <v>1401.08</v>
      </c>
      <c r="EE118" s="66">
        <v>1800</v>
      </c>
      <c r="EF118" s="159">
        <f>ULB_Data[[#This Row],[CV- obtained SS2022]]/ULB_Data[[#This Row],[CV-max. marks SS2022]]</f>
        <v>0.77837777777777772</v>
      </c>
      <c r="EG118" s="159">
        <f>ULB_Data[[#This Row],[CV- obtained SS2022]]/ULB_Data[[#This Row],[Total score (obtained) SS2022]]</f>
        <v>0.3368507098464904</v>
      </c>
      <c r="EH118" s="67">
        <v>700</v>
      </c>
      <c r="EI118" s="67">
        <v>1800</v>
      </c>
      <c r="EJ118" s="159">
        <f>ULB_Data[[#This Row],[Cert.- obtained SS2021]]/ULB_Data[[#This Row],[Cert.-max. marks SS2021]]</f>
        <v>0.3888888888888889</v>
      </c>
      <c r="EK118" s="159">
        <f>ULB_Data[[#This Row],[Cert.- obtained SS2021]]/ULB_Data[[#This Row],[Total score (obtained) SS2021]]</f>
        <v>0.16829552694531597</v>
      </c>
      <c r="EL118" s="67">
        <v>700</v>
      </c>
      <c r="EM118" s="66">
        <v>1800</v>
      </c>
      <c r="EN118" s="159">
        <f>ULB_Data[[#This Row],[Cert.- obtained SS2022]]/ULB_Data[[#This Row],[Cert.-max. marks SS2022]]</f>
        <v>0.3888888888888889</v>
      </c>
      <c r="EO118" s="159">
        <f>ULB_Data[[#This Row],[Cert.- obtained SS2022]]/ULB_Data[[#This Row],[Total score (obtained) SS2022]]</f>
        <v>0.16829552694531597</v>
      </c>
      <c r="EP118" s="68">
        <v>4159.3500000000004</v>
      </c>
      <c r="EQ118" s="26">
        <v>6000</v>
      </c>
      <c r="ER118" s="66">
        <v>69.319999999999993</v>
      </c>
      <c r="ES118" s="68">
        <v>4159.3500000000004</v>
      </c>
      <c r="ET118" s="66">
        <v>6000</v>
      </c>
      <c r="EU118" s="128">
        <f>(ULB_Data[[#This Row],[Total score (obtained) SS2022]]/ULB_Data[[#This Row],[Total score (max) SS2022]])*100</f>
        <v>69.322500000000005</v>
      </c>
      <c r="EV118" s="26">
        <v>1377.5</v>
      </c>
      <c r="EW118" s="26">
        <v>3000</v>
      </c>
      <c r="EX118" s="66">
        <v>45.92</v>
      </c>
      <c r="EY118" s="26">
        <v>2758.27</v>
      </c>
      <c r="EZ118" s="26">
        <v>4200</v>
      </c>
      <c r="FA118" s="100">
        <v>65.67</v>
      </c>
      <c r="FB118" s="26">
        <v>2758.27</v>
      </c>
      <c r="FC118" s="138">
        <v>4200</v>
      </c>
      <c r="FD118" s="140">
        <f>(ULB_Data[[#This Row],[SLP + Cert. (obtained) SS2022]]/ULB_Data[[#This Row],[SLP + Cert. (max.) SS2022]])*100</f>
        <v>65.673095238095243</v>
      </c>
    </row>
    <row r="119" spans="1:160" ht="29.25" thickBot="1">
      <c r="A119" s="104">
        <v>118</v>
      </c>
      <c r="B119" s="65" t="s">
        <v>397</v>
      </c>
      <c r="C119" s="65" t="s">
        <v>388</v>
      </c>
      <c r="D119" s="65" t="s">
        <v>304</v>
      </c>
      <c r="E119" s="22">
        <v>1867</v>
      </c>
      <c r="F119" s="28" t="s">
        <v>411</v>
      </c>
      <c r="G119" s="28">
        <v>2214</v>
      </c>
      <c r="H119" s="28">
        <v>2072</v>
      </c>
      <c r="I119" s="28">
        <v>2072</v>
      </c>
      <c r="J119" s="28">
        <v>3325</v>
      </c>
      <c r="K119" s="28">
        <v>3178</v>
      </c>
      <c r="L119" s="28">
        <v>3178</v>
      </c>
      <c r="M119" s="28">
        <v>3070.1</v>
      </c>
      <c r="N119" s="28">
        <v>2928.3</v>
      </c>
      <c r="O119" s="28">
        <v>2928.3</v>
      </c>
      <c r="P119" s="28">
        <v>4349.2</v>
      </c>
      <c r="Q119" s="28">
        <v>4349.2</v>
      </c>
      <c r="R119" s="118">
        <f>(ULB_Data[[#This Row],[Total score (obtained) SS2020]]-ULB_Data[[#This Row],[NA 2020]])/ULB_Data[[#This Row],[NA 2020]]</f>
        <v>0.2266260162601626</v>
      </c>
      <c r="S119" s="118">
        <f>(ULB_Data[[#This Row],[Total score (obtained) SS2021]]-ULB_Data[[#This Row],[NA 2021]])/ULB_Data[[#This Row],[NA 2021]]</f>
        <v>0.16139478764478757</v>
      </c>
      <c r="T119" s="118">
        <f>(ULB_Data[[#This Row],[Total score (obtained) SS2022]]-ULB_Data[[#This Row],[NA 2022]])/ULB_Data[[#This Row],[NA 2022]]</f>
        <v>0.16139478764478757</v>
      </c>
      <c r="U119" s="118">
        <f>(ULB_Data[[#This Row],[Total score (obtained) SS2020]]-ULB_Data[[#This Row],[SA 2020]])/ULB_Data[[#This Row],[SA 2020]]</f>
        <v>-0.18323308270676691</v>
      </c>
      <c r="V119" s="118">
        <f>(ULB_Data[[#This Row],[Total score (obtained) SS2021]]-ULB_Data[[#This Row],[SA 2021]])/ULB_Data[[#This Row],[SA 2021]]</f>
        <v>-0.24279106356198871</v>
      </c>
      <c r="W119" s="118">
        <f>(ULB_Data[[#This Row],[Total score (obtained) SS2022]]-ULB_Data[[#This Row],[SA 2022]])/ULB_Data[[#This Row],[SA 2022]]</f>
        <v>-0.24279106356198871</v>
      </c>
      <c r="X119" s="118">
        <f>(ULB_Data[[#This Row],[Total score (obtained) SS2020]]-ULB_Data[[#This Row],[SA Cat 2020]])/ULB_Data[[#This Row],[SA Cat 2020]]</f>
        <v>-0.11541969316960357</v>
      </c>
      <c r="Y119" s="118">
        <f>(ULB_Data[[#This Row],[Total score (obtained) SS2021]]-ULB_Data[[#This Row],[SA Cat 2021]])/ULB_Data[[#This Row],[SA Cat 2021]]</f>
        <v>-0.17822285967967774</v>
      </c>
      <c r="Z119" s="118">
        <f>(ULB_Data[[#This Row],[Total score (obtained) SS2022]]-ULB_Data[[#This Row],[SA Cat 2022]])/ULB_Data[[#This Row],[SA Cat 2022]]</f>
        <v>-0.17822285967967774</v>
      </c>
      <c r="AA119" s="118">
        <f>(ULB_Data[[#This Row],[Total score (obtained) SS2021]]-ULB_Data[[#This Row],[SA Cat t.10 2021]])/ULB_Data[[#This Row],[SA Cat t.10 2021]]</f>
        <v>-0.44670054262852937</v>
      </c>
      <c r="AB119" s="118">
        <f>(ULB_Data[[#This Row],[Total score (obtained) SS2022]]-ULB_Data[[#This Row],[SA Cat t.10 2022]])/ULB_Data[[#This Row],[SA Cat t.10 2022]]</f>
        <v>-0.44670054262852937</v>
      </c>
      <c r="AC119" s="122">
        <v>306.24</v>
      </c>
      <c r="AD119" s="122">
        <v>913.6</v>
      </c>
      <c r="AE119" s="122">
        <v>915</v>
      </c>
      <c r="AF119" s="122">
        <v>706.64</v>
      </c>
      <c r="AG119" s="122">
        <v>1509.3</v>
      </c>
      <c r="AH119" s="122">
        <v>1509.3</v>
      </c>
      <c r="AI119" s="122">
        <v>593.21</v>
      </c>
      <c r="AJ119" s="122">
        <v>1412.08</v>
      </c>
      <c r="AK119" s="122">
        <v>1412.08</v>
      </c>
      <c r="AL119" s="122">
        <v>1984.11</v>
      </c>
      <c r="AM119" s="122">
        <v>1984.11</v>
      </c>
      <c r="AN119" s="118">
        <f>(ULB_Data[[#This Row],[SLP- obtained SS2020]]-ULB_Data[[#This Row],[SLP NA 2020]])/ULB_Data[[#This Row],[SLP NA 2020]]</f>
        <v>0.83816614420062674</v>
      </c>
      <c r="AO119" s="118">
        <f>(ULB_Data[[#This Row],[SLP- obtained SS2021]]-ULB_Data[[#This Row],[SLP NA 2021]])/ULB_Data[[#This Row],[SLP NA 2021]]</f>
        <v>0.21953809106830127</v>
      </c>
      <c r="AP119" s="118">
        <f>(ULB_Data[[#This Row],[SLP- obtained SS2022]]-ULB_Data[[#This Row],[SLP NA 2022]])/ULB_Data[[#This Row],[SLP NA 2022]]</f>
        <v>0.21767213114754105</v>
      </c>
      <c r="AQ119" s="118">
        <f>(ULB_Data[[#This Row],[SLP- obtained SS2020]]-ULB_Data[[#This Row],[SLP SA 2020]])/ULB_Data[[#This Row],[SLP SA 2020]]</f>
        <v>-0.20338503339748673</v>
      </c>
      <c r="AR119" s="118">
        <f>(ULB_Data[[#This Row],[SLP- obtained SS2021]]-ULB_Data[[#This Row],[SLP SA 2021]])/ULB_Data[[#This Row],[SLP SA 2021]]</f>
        <v>-0.26179685947127801</v>
      </c>
      <c r="AS119" s="118">
        <f>(ULB_Data[[#This Row],[SLP- obtained SS2022]]-ULB_Data[[#This Row],[SLP SA 2022]])/ULB_Data[[#This Row],[SLP SA 2022]]</f>
        <v>-0.26179685947127801</v>
      </c>
      <c r="AT119" s="118">
        <f>(ULB_Data[[#This Row],[SLP- obtained SS2020]]-ULB_Data[[#This Row],[SLP SA cat 2020]])/ULB_Data[[#This Row],[SLP SA cat 2020]]</f>
        <v>-5.1061175637632669E-2</v>
      </c>
      <c r="AU119" s="118">
        <f>(ULB_Data[[#This Row],[SLP- obtained SS2021]]-ULB_Data[[#This Row],[SLP SA cat 2021]])/ULB_Data[[#This Row],[SLP SA cat 2021]]</f>
        <v>-0.21097246614922657</v>
      </c>
      <c r="AV119" s="118">
        <f>(ULB_Data[[#This Row],[SLP- obtained SS2022]]-ULB_Data[[#This Row],[SLP SA cat 2022]])/ULB_Data[[#This Row],[SLP SA cat 2022]]</f>
        <v>-0.21097246614922657</v>
      </c>
      <c r="AW119" s="118">
        <f>(ULB_Data[[#This Row],[SLP- obtained SS2021]]-ULB_Data[[#This Row],[SLP SA cat t.10 2021]])/ULB_Data[[#This Row],[SLP SA cat t.10 2021]]</f>
        <v>-0.43845351316207259</v>
      </c>
      <c r="AX119" s="118">
        <f>(ULB_Data[[#This Row],[SLP- obtained SS2022]]-ULB_Data[[#This Row],[SLP SA cat t.10 2022]])/ULB_Data[[#This Row],[SLP SA cat t.10 2022]]</f>
        <v>-0.43845351316207259</v>
      </c>
      <c r="AY119" s="122">
        <v>232.44</v>
      </c>
      <c r="AZ119" s="122">
        <v>298.10000000000002</v>
      </c>
      <c r="BA119" s="122">
        <v>295</v>
      </c>
      <c r="BB119" s="122">
        <v>421.09</v>
      </c>
      <c r="BC119" s="122">
        <v>522.70000000000005</v>
      </c>
      <c r="BD119" s="122">
        <v>525</v>
      </c>
      <c r="BE119" s="122">
        <v>365.77</v>
      </c>
      <c r="BF119" s="122">
        <v>453.88</v>
      </c>
      <c r="BG119" s="122">
        <v>453.88</v>
      </c>
      <c r="BH119" s="122">
        <v>1100</v>
      </c>
      <c r="BI119" s="122">
        <v>1100</v>
      </c>
      <c r="BJ119" s="118">
        <f>(ULB_Data[[#This Row],[Cert.- obtained SS2020]]-ULB_Data[[#This Row],[NA cert 2020]])/ULB_Data[[#This Row],[NA cert 2020]]</f>
        <v>0.29065565307176044</v>
      </c>
      <c r="BK119" s="118">
        <f>(ULB_Data[[#This Row],[Cert.- obtained SS2021]]-ULB_Data[[#This Row],[NA cert 2021]])/ULB_Data[[#This Row],[NA cert 2021]]</f>
        <v>6.3737001006372931E-3</v>
      </c>
      <c r="BL119" s="118">
        <f>(ULB_Data[[#This Row],[Cert.- obtained SS2022]]-ULB_Data[[#This Row],[NA cert 2022]])/ULB_Data[[#This Row],[NA cert 2022]]</f>
        <v>1.6949152542372881E-2</v>
      </c>
      <c r="BM119" s="118">
        <f>(ULB_Data[[#This Row],[Cert.- obtained SS2020]]-ULB_Data[[#This Row],[SA Cert 2020]])/ULB_Data[[#This Row],[SA Cert 2020]]</f>
        <v>-0.2875632287634472</v>
      </c>
      <c r="BN119" s="118">
        <f>(ULB_Data[[#This Row],[Cert.- obtained SS2021]]-ULB_Data[[#This Row],[SA cert 2021]])/ULB_Data[[#This Row],[SA cert 2021]]</f>
        <v>-0.42605701167017412</v>
      </c>
      <c r="BO119" s="118">
        <f>(ULB_Data[[#This Row],[Cert.- obtained SS2022]]-ULB_Data[[#This Row],[SA cert 2022]])/ULB_Data[[#This Row],[SA cert 2022]]</f>
        <v>-0.42857142857142855</v>
      </c>
      <c r="BP119" s="118">
        <f>(ULB_Data[[#This Row],[Cert.- obtained SS2020]]-ULB_Data[[#This Row],[SA cert cat 2020]])/ULB_Data[[#This Row],[SA cert cat 2020]]</f>
        <v>-0.17981245044700217</v>
      </c>
      <c r="BQ119" s="118">
        <f>(ULB_Data[[#This Row],[Cert.- obtained SS2021]]-ULB_Data[[#This Row],[SA cert cat 2021]])/ULB_Data[[#This Row],[SA cert cat 2021]]</f>
        <v>-0.33903234335066534</v>
      </c>
      <c r="BR119" s="118">
        <f>(ULB_Data[[#This Row],[Cert.- obtained SS2022]]-ULB_Data[[#This Row],[SA cert cat 2022]])/ULB_Data[[#This Row],[SA cert cat 2022]]</f>
        <v>-0.33903234335066534</v>
      </c>
      <c r="BS119" s="118">
        <f>(ULB_Data[[#This Row],[Cert.- obtained SS2021]]-ULB_Data[[#This Row],[SA cert cat t.10 2021]])/ULB_Data[[#This Row],[SA cert cat t.10 2021]]</f>
        <v>-0.72727272727272729</v>
      </c>
      <c r="BT119" s="118">
        <f>(ULB_Data[[#This Row],[Cert.- obtained SS2022]]-ULB_Data[[#This Row],[SA cert cat t.10 2022]])/ULB_Data[[#This Row],[SA cert cat t.10 2022]]</f>
        <v>-0.72727272727272729</v>
      </c>
      <c r="BU119" s="122">
        <v>855.72</v>
      </c>
      <c r="BV119" s="122">
        <v>860.25</v>
      </c>
      <c r="BW119" s="122">
        <v>865</v>
      </c>
      <c r="BX119" s="122">
        <v>1100</v>
      </c>
      <c r="BY119" s="122">
        <v>1147.0899999999999</v>
      </c>
      <c r="BZ119" s="122">
        <v>1150</v>
      </c>
      <c r="CA119" s="122">
        <v>1056.55</v>
      </c>
      <c r="CB119" s="122">
        <v>1062.31</v>
      </c>
      <c r="CC119" s="122">
        <v>1062.31</v>
      </c>
      <c r="CD119" s="122">
        <v>1484.95</v>
      </c>
      <c r="CE119" s="122">
        <v>1484.95</v>
      </c>
      <c r="CF119" s="118">
        <f>(ULB_Data[[#This Row],[CP- obtained SS2020]]-ULB_Data[[#This Row],[NA CV 2020]])/ULB_Data[[#This Row],[NA CV 2020]]</f>
        <v>0.18334268218576166</v>
      </c>
      <c r="CG119" s="118">
        <f>(ULB_Data[[#This Row],[CV- obtained SS2021]]-ULB_Data[[#This Row],[NA CV 2021]])/ULB_Data[[#This Row],[NA CV 2021]]</f>
        <v>0.15343214181923862</v>
      </c>
      <c r="CH119" s="118">
        <f>(ULB_Data[[#This Row],[CV- obtained SS2022]]-ULB_Data[[#This Row],[NA CV 2022]])/ULB_Data[[#This Row],[NA CV 2022]]</f>
        <v>0.14709826589595376</v>
      </c>
      <c r="CI119" s="118">
        <f>(ULB_Data[[#This Row],[CP- obtained SS2020]]-ULB_Data[[#This Row],[SA CV 2020]])/ULB_Data[[#This Row],[SA CV 2020]]</f>
        <v>-7.9445454545454527E-2</v>
      </c>
      <c r="CJ119" s="118">
        <f>(ULB_Data[[#This Row],[CV- obtained SS2021]]-ULB_Data[[#This Row],[SA CV 2021]])/ULB_Data[[#This Row],[SA CV 2021]]</f>
        <v>-0.1349937668360808</v>
      </c>
      <c r="CK119" s="118">
        <f>(ULB_Data[[#This Row],[CV- obtained SS2022]]-ULB_Data[[#This Row],[SA CV 2022]])/ULB_Data[[#This Row],[SA CV 2022]]</f>
        <v>-0.13718260869565216</v>
      </c>
      <c r="CL119" s="118">
        <f>(ULB_Data[[#This Row],[CP- obtained SS2020]]-ULB_Data[[#This Row],[SA CV  cat 2020]])/ULB_Data[[#This Row],[SA CV  cat 2020]]</f>
        <v>-4.1588187970280577E-2</v>
      </c>
      <c r="CM119" s="118">
        <f>(ULB_Data[[#This Row],[CV- obtained SS2021]]-ULB_Data[[#This Row],[SA CV cat 2021]])/ULB_Data[[#This Row],[SA CV cat 2021]]</f>
        <v>-6.5960030499571637E-2</v>
      </c>
      <c r="CN119" s="118">
        <f>(ULB_Data[[#This Row],[CV- obtained SS2022]]-ULB_Data[[#This Row],[SA CV cat 2022]])/ULB_Data[[#This Row],[SA CV cat 2022]]</f>
        <v>-6.5960030499571637E-2</v>
      </c>
      <c r="CO119" s="118">
        <f>(ULB_Data[[#This Row],[CV- obtained SS2021]]-ULB_Data[[#This Row],[SA CV cat t.10 2021]])/ULB_Data[[#This Row],[SA CV cat t.10 2021]]</f>
        <v>-0.33180241758981788</v>
      </c>
      <c r="CP119" s="118">
        <f>(ULB_Data[[#This Row],[CV- obtained SS2022]]-ULB_Data[[#This Row],[SA CV cat t.10 2022]])/ULB_Data[[#This Row],[SA CV cat t.10 2022]]</f>
        <v>-0.33180241758981788</v>
      </c>
      <c r="CQ119" s="60">
        <v>254</v>
      </c>
      <c r="CR119" s="60">
        <v>131</v>
      </c>
      <c r="CS119" s="27">
        <v>379</v>
      </c>
      <c r="CT119" s="28">
        <v>151</v>
      </c>
      <c r="CU119" s="27">
        <v>379</v>
      </c>
      <c r="CV119" s="28">
        <v>151</v>
      </c>
      <c r="CW119" s="28" t="s">
        <v>414</v>
      </c>
      <c r="CX119" s="27" t="s">
        <v>414</v>
      </c>
      <c r="CY119" s="27" t="s">
        <v>414</v>
      </c>
      <c r="CZ119" s="28" t="s">
        <v>405</v>
      </c>
      <c r="DA119" s="27" t="s">
        <v>405</v>
      </c>
      <c r="DB119" s="27" t="s">
        <v>405</v>
      </c>
      <c r="DC119" s="22">
        <v>562.91999999999996</v>
      </c>
      <c r="DD119" s="22">
        <v>1500</v>
      </c>
      <c r="DE119" s="66">
        <v>37.53</v>
      </c>
      <c r="DF119" s="22">
        <v>300</v>
      </c>
      <c r="DG119" s="22">
        <v>1500</v>
      </c>
      <c r="DH119" s="66">
        <v>20</v>
      </c>
      <c r="DI119" s="22">
        <v>840.22</v>
      </c>
      <c r="DJ119" s="22">
        <v>1500</v>
      </c>
      <c r="DK119" s="66">
        <v>56.01</v>
      </c>
      <c r="DL119" s="22">
        <v>1012.61</v>
      </c>
      <c r="DM119" s="22">
        <v>1500</v>
      </c>
      <c r="DN119" s="66">
        <v>67.510000000000005</v>
      </c>
      <c r="DO119" s="22">
        <v>2715.75</v>
      </c>
      <c r="DP119" s="22">
        <v>6000</v>
      </c>
      <c r="DQ119" s="66">
        <v>45.26</v>
      </c>
      <c r="DR119" s="67">
        <v>1114.17</v>
      </c>
      <c r="DS119" s="67">
        <v>2400</v>
      </c>
      <c r="DT119" s="159">
        <f>ULB_Data[[#This Row],[SLP- obtained SS2021]]/ULB_Data[[#This Row],[SLP-max. marks SS2021]]</f>
        <v>0.46423750000000003</v>
      </c>
      <c r="DU119" s="159">
        <f>ULB_Data[[#This Row],[SLP- obtained SS2021]]/ULB_Data[[#This Row],[Total score (obtained) SS2021]]</f>
        <v>0.46300090175822078</v>
      </c>
      <c r="DV119" s="67">
        <v>1114.17</v>
      </c>
      <c r="DW119" s="66">
        <v>2400</v>
      </c>
      <c r="DX119" s="159">
        <f>ULB_Data[[#This Row],[SLP- obtained SS2022]]/ULB_Data[[#This Row],[SLP-max. marks SS2022]]</f>
        <v>0.46423750000000003</v>
      </c>
      <c r="DY119" s="159">
        <f>ULB_Data[[#This Row],[SLP- obtained SS2022]]/ULB_Data[[#This Row],[Total score (obtained) SS2022]]</f>
        <v>0.46300090175822078</v>
      </c>
      <c r="DZ119" s="67">
        <v>992.24</v>
      </c>
      <c r="EA119" s="67">
        <v>1800</v>
      </c>
      <c r="EB119" s="159">
        <f>ULB_Data[[#This Row],[CV- obtained SS2021]]/ULB_Data[[#This Row],[CV-max. marks SS2021]]</f>
        <v>0.55124444444444443</v>
      </c>
      <c r="EC119" s="159">
        <f>ULB_Data[[#This Row],[CV- obtained SS2021]]/ULB_Data[[#This Row],[Total score (obtained) SS2021]]</f>
        <v>0.41233206311476434</v>
      </c>
      <c r="ED119" s="67">
        <v>992.24</v>
      </c>
      <c r="EE119" s="66">
        <v>1800</v>
      </c>
      <c r="EF119" s="159">
        <f>ULB_Data[[#This Row],[CV- obtained SS2022]]/ULB_Data[[#This Row],[CV-max. marks SS2022]]</f>
        <v>0.55124444444444443</v>
      </c>
      <c r="EG119" s="159">
        <f>ULB_Data[[#This Row],[CV- obtained SS2022]]/ULB_Data[[#This Row],[Total score (obtained) SS2022]]</f>
        <v>0.41233206311476434</v>
      </c>
      <c r="EH119" s="67">
        <v>300</v>
      </c>
      <c r="EI119" s="67">
        <v>1800</v>
      </c>
      <c r="EJ119" s="159">
        <f>ULB_Data[[#This Row],[Cert.- obtained SS2021]]/ULB_Data[[#This Row],[Cert.-max. marks SS2021]]</f>
        <v>0.16666666666666666</v>
      </c>
      <c r="EK119" s="159">
        <f>ULB_Data[[#This Row],[Cert.- obtained SS2021]]/ULB_Data[[#This Row],[Total score (obtained) SS2021]]</f>
        <v>0.12466703512701494</v>
      </c>
      <c r="EL119" s="67">
        <v>300</v>
      </c>
      <c r="EM119" s="66">
        <v>1800</v>
      </c>
      <c r="EN119" s="159">
        <f>ULB_Data[[#This Row],[Cert.- obtained SS2022]]/ULB_Data[[#This Row],[Cert.-max. marks SS2022]]</f>
        <v>0.16666666666666666</v>
      </c>
      <c r="EO119" s="159">
        <f>ULB_Data[[#This Row],[Cert.- obtained SS2022]]/ULB_Data[[#This Row],[Total score (obtained) SS2022]]</f>
        <v>0.12466703512701494</v>
      </c>
      <c r="EP119" s="68">
        <v>2406.41</v>
      </c>
      <c r="EQ119" s="26">
        <v>6000</v>
      </c>
      <c r="ER119" s="66">
        <v>40.11</v>
      </c>
      <c r="ES119" s="68">
        <v>2406.41</v>
      </c>
      <c r="ET119" s="66">
        <v>6000</v>
      </c>
      <c r="EU119" s="128">
        <f>(ULB_Data[[#This Row],[Total score (obtained) SS2022]]/ULB_Data[[#This Row],[Total score (max) SS2022]])*100</f>
        <v>40.106833333333327</v>
      </c>
      <c r="EV119" s="26">
        <v>862.92</v>
      </c>
      <c r="EW119" s="26">
        <v>3000</v>
      </c>
      <c r="EX119" s="66">
        <v>28.76</v>
      </c>
      <c r="EY119" s="26">
        <v>1414.17</v>
      </c>
      <c r="EZ119" s="26">
        <v>4200</v>
      </c>
      <c r="FA119" s="100">
        <v>33.67</v>
      </c>
      <c r="FB119" s="26">
        <v>1414.17</v>
      </c>
      <c r="FC119" s="138">
        <v>4200</v>
      </c>
      <c r="FD119" s="140">
        <f>(ULB_Data[[#This Row],[SLP + Cert. (obtained) SS2022]]/ULB_Data[[#This Row],[SLP + Cert. (max.) SS2022]])*100</f>
        <v>33.67071428571429</v>
      </c>
    </row>
    <row r="120" spans="1:160" ht="15.75" thickBot="1">
      <c r="A120" s="104">
        <v>119</v>
      </c>
      <c r="B120" s="65" t="s">
        <v>169</v>
      </c>
      <c r="C120" s="65" t="s">
        <v>243</v>
      </c>
      <c r="D120" s="65" t="s">
        <v>304</v>
      </c>
      <c r="E120" s="26">
        <v>18561</v>
      </c>
      <c r="F120" s="28" t="s">
        <v>411</v>
      </c>
      <c r="G120" s="28">
        <v>2214</v>
      </c>
      <c r="H120" s="28">
        <v>2072</v>
      </c>
      <c r="I120" s="28">
        <v>2072</v>
      </c>
      <c r="J120" s="28">
        <v>3325</v>
      </c>
      <c r="K120" s="28">
        <v>3178</v>
      </c>
      <c r="L120" s="28">
        <v>3178</v>
      </c>
      <c r="M120" s="28">
        <v>3070.1</v>
      </c>
      <c r="N120" s="28">
        <v>2928.3</v>
      </c>
      <c r="O120" s="28">
        <v>2928.3</v>
      </c>
      <c r="P120" s="28">
        <v>4349.2</v>
      </c>
      <c r="Q120" s="28">
        <v>4349.2</v>
      </c>
      <c r="R120" s="118">
        <f>(ULB_Data[[#This Row],[Total score (obtained) SS2020]]-ULB_Data[[#This Row],[NA 2020]])/ULB_Data[[#This Row],[NA 2020]]</f>
        <v>5.9403794037940369E-2</v>
      </c>
      <c r="S120" s="118">
        <f>(ULB_Data[[#This Row],[Total score (obtained) SS2021]]-ULB_Data[[#This Row],[NA 2021]])/ULB_Data[[#This Row],[NA 2021]]</f>
        <v>0.21045366795366793</v>
      </c>
      <c r="T120" s="118">
        <f>(ULB_Data[[#This Row],[Total score (obtained) SS2022]]-ULB_Data[[#This Row],[NA 2022]])/ULB_Data[[#This Row],[NA 2022]]</f>
        <v>0.21045366795366793</v>
      </c>
      <c r="U120" s="118">
        <f>(ULB_Data[[#This Row],[Total score (obtained) SS2020]]-ULB_Data[[#This Row],[SA 2020]])/ULB_Data[[#This Row],[SA 2020]]</f>
        <v>-0.29458045112781955</v>
      </c>
      <c r="V120" s="118">
        <f>(ULB_Data[[#This Row],[Total score (obtained) SS2021]]-ULB_Data[[#This Row],[SA 2021]])/ULB_Data[[#This Row],[SA 2021]]</f>
        <v>-0.21080553807426056</v>
      </c>
      <c r="W120" s="118">
        <f>(ULB_Data[[#This Row],[Total score (obtained) SS2022]]-ULB_Data[[#This Row],[SA 2022]])/ULB_Data[[#This Row],[SA 2022]]</f>
        <v>-0.21080553807426056</v>
      </c>
      <c r="X120" s="118">
        <f>(ULB_Data[[#This Row],[Total score (obtained) SS2020]]-ULB_Data[[#This Row],[SA Cat 2020]])/ULB_Data[[#This Row],[SA Cat 2020]]</f>
        <v>-0.23601185629132601</v>
      </c>
      <c r="Y120" s="118">
        <f>(ULB_Data[[#This Row],[Total score (obtained) SS2021]]-ULB_Data[[#This Row],[SA Cat 2021]])/ULB_Data[[#This Row],[SA Cat 2021]]</f>
        <v>-0.14350988628214328</v>
      </c>
      <c r="Z120" s="118">
        <f>(ULB_Data[[#This Row],[Total score (obtained) SS2022]]-ULB_Data[[#This Row],[SA Cat 2022]])/ULB_Data[[#This Row],[SA Cat 2022]]</f>
        <v>-0.14350988628214328</v>
      </c>
      <c r="AA120" s="118">
        <f>(ULB_Data[[#This Row],[Total score (obtained) SS2021]]-ULB_Data[[#This Row],[SA Cat t.10 2021]])/ULB_Data[[#This Row],[SA Cat t.10 2021]]</f>
        <v>-0.42332842821668354</v>
      </c>
      <c r="AB120" s="118">
        <f>(ULB_Data[[#This Row],[Total score (obtained) SS2022]]-ULB_Data[[#This Row],[SA Cat t.10 2022]])/ULB_Data[[#This Row],[SA Cat t.10 2022]]</f>
        <v>-0.42332842821668354</v>
      </c>
      <c r="AC120" s="122">
        <v>306.24</v>
      </c>
      <c r="AD120" s="122">
        <v>913.6</v>
      </c>
      <c r="AE120" s="122">
        <v>915</v>
      </c>
      <c r="AF120" s="122">
        <v>706.64</v>
      </c>
      <c r="AG120" s="122">
        <v>1509.3</v>
      </c>
      <c r="AH120" s="122">
        <v>1509.3</v>
      </c>
      <c r="AI120" s="122">
        <v>593.21</v>
      </c>
      <c r="AJ120" s="122">
        <v>1412.08</v>
      </c>
      <c r="AK120" s="122">
        <v>1412.08</v>
      </c>
      <c r="AL120" s="122">
        <v>1984.11</v>
      </c>
      <c r="AM120" s="122">
        <v>1984.11</v>
      </c>
      <c r="AN120" s="118">
        <f>(ULB_Data[[#This Row],[SLP- obtained SS2020]]-ULB_Data[[#This Row],[SLP NA 2020]])/ULB_Data[[#This Row],[SLP NA 2020]]</f>
        <v>0.8855146290491116</v>
      </c>
      <c r="AO120" s="118">
        <f>(ULB_Data[[#This Row],[SLP- obtained SS2021]]-ULB_Data[[#This Row],[SLP NA 2021]])/ULB_Data[[#This Row],[SLP NA 2021]]</f>
        <v>0.28570490367775819</v>
      </c>
      <c r="AP120" s="118">
        <f>(ULB_Data[[#This Row],[SLP- obtained SS2022]]-ULB_Data[[#This Row],[SLP NA 2022]])/ULB_Data[[#This Row],[SLP NA 2022]]</f>
        <v>0.28373770491803268</v>
      </c>
      <c r="AQ120" s="118">
        <f>(ULB_Data[[#This Row],[SLP- obtained SS2020]]-ULB_Data[[#This Row],[SLP SA 2020]])/ULB_Data[[#This Row],[SLP SA 2020]]</f>
        <v>-0.18286539114683578</v>
      </c>
      <c r="AR120" s="118">
        <f>(ULB_Data[[#This Row],[SLP- obtained SS2021]]-ULB_Data[[#This Row],[SLP SA 2021]])/ULB_Data[[#This Row],[SLP SA 2021]]</f>
        <v>-0.22174517988471482</v>
      </c>
      <c r="AS120" s="118">
        <f>(ULB_Data[[#This Row],[SLP- obtained SS2022]]-ULB_Data[[#This Row],[SLP SA 2022]])/ULB_Data[[#This Row],[SLP SA 2022]]</f>
        <v>-0.22174517988471482</v>
      </c>
      <c r="AT120" s="118">
        <f>(ULB_Data[[#This Row],[SLP- obtained SS2020]]-ULB_Data[[#This Row],[SLP SA cat 2020]])/ULB_Data[[#This Row],[SLP SA cat 2020]]</f>
        <v>-2.6617892483269123E-2</v>
      </c>
      <c r="AU120" s="118">
        <f>(ULB_Data[[#This Row],[SLP- obtained SS2021]]-ULB_Data[[#This Row],[SLP SA cat 2021]])/ULB_Data[[#This Row],[SLP SA cat 2021]]</f>
        <v>-0.16816327686816615</v>
      </c>
      <c r="AV120" s="118">
        <f>(ULB_Data[[#This Row],[SLP- obtained SS2022]]-ULB_Data[[#This Row],[SLP SA cat 2022]])/ULB_Data[[#This Row],[SLP SA cat 2022]]</f>
        <v>-0.16816327686816615</v>
      </c>
      <c r="AW120" s="118">
        <f>(ULB_Data[[#This Row],[SLP- obtained SS2021]]-ULB_Data[[#This Row],[SLP SA cat t.10 2021]])/ULB_Data[[#This Row],[SLP SA cat t.10 2021]]</f>
        <v>-0.40798645236403225</v>
      </c>
      <c r="AX120" s="118">
        <f>(ULB_Data[[#This Row],[SLP- obtained SS2022]]-ULB_Data[[#This Row],[SLP SA cat t.10 2022]])/ULB_Data[[#This Row],[SLP SA cat t.10 2022]]</f>
        <v>-0.40798645236403225</v>
      </c>
      <c r="AY120" s="122">
        <v>232.44</v>
      </c>
      <c r="AZ120" s="122">
        <v>298.10000000000002</v>
      </c>
      <c r="BA120" s="122">
        <v>295</v>
      </c>
      <c r="BB120" s="122">
        <v>421.09</v>
      </c>
      <c r="BC120" s="122">
        <v>522.70000000000005</v>
      </c>
      <c r="BD120" s="122">
        <v>525</v>
      </c>
      <c r="BE120" s="122">
        <v>365.77</v>
      </c>
      <c r="BF120" s="122">
        <v>453.88</v>
      </c>
      <c r="BG120" s="122">
        <v>453.88</v>
      </c>
      <c r="BH120" s="122">
        <v>1100</v>
      </c>
      <c r="BI120" s="122">
        <v>1100</v>
      </c>
      <c r="BJ120" s="118">
        <f>(ULB_Data[[#This Row],[Cert.- obtained SS2020]]-ULB_Data[[#This Row],[NA cert 2020]])/ULB_Data[[#This Row],[NA cert 2020]]</f>
        <v>-0.13956289795215968</v>
      </c>
      <c r="BK120" s="118">
        <f>(ULB_Data[[#This Row],[Cert.- obtained SS2021]]-ULB_Data[[#This Row],[NA cert 2021]])/ULB_Data[[#This Row],[NA cert 2021]]</f>
        <v>6.3737001006372931E-3</v>
      </c>
      <c r="BL120" s="118">
        <f>(ULB_Data[[#This Row],[Cert.- obtained SS2022]]-ULB_Data[[#This Row],[NA cert 2022]])/ULB_Data[[#This Row],[NA cert 2022]]</f>
        <v>1.6949152542372881E-2</v>
      </c>
      <c r="BM120" s="118">
        <f>(ULB_Data[[#This Row],[Cert.- obtained SS2020]]-ULB_Data[[#This Row],[SA Cert 2020]])/ULB_Data[[#This Row],[SA Cert 2020]]</f>
        <v>-0.5250421525089648</v>
      </c>
      <c r="BN120" s="118">
        <f>(ULB_Data[[#This Row],[Cert.- obtained SS2021]]-ULB_Data[[#This Row],[SA cert 2021]])/ULB_Data[[#This Row],[SA cert 2021]]</f>
        <v>-0.42605701167017412</v>
      </c>
      <c r="BO120" s="118">
        <f>(ULB_Data[[#This Row],[Cert.- obtained SS2022]]-ULB_Data[[#This Row],[SA cert 2022]])/ULB_Data[[#This Row],[SA cert 2022]]</f>
        <v>-0.42857142857142855</v>
      </c>
      <c r="BP120" s="118">
        <f>(ULB_Data[[#This Row],[Cert.- obtained SS2020]]-ULB_Data[[#This Row],[SA cert cat 2020]])/ULB_Data[[#This Row],[SA cert cat 2020]]</f>
        <v>-0.45320830029800147</v>
      </c>
      <c r="BQ120" s="118">
        <f>(ULB_Data[[#This Row],[Cert.- obtained SS2021]]-ULB_Data[[#This Row],[SA cert cat 2021]])/ULB_Data[[#This Row],[SA cert cat 2021]]</f>
        <v>-0.33903234335066534</v>
      </c>
      <c r="BR120" s="118">
        <f>(ULB_Data[[#This Row],[Cert.- obtained SS2022]]-ULB_Data[[#This Row],[SA cert cat 2022]])/ULB_Data[[#This Row],[SA cert cat 2022]]</f>
        <v>-0.33903234335066534</v>
      </c>
      <c r="BS120" s="118">
        <f>(ULB_Data[[#This Row],[Cert.- obtained SS2021]]-ULB_Data[[#This Row],[SA cert cat t.10 2021]])/ULB_Data[[#This Row],[SA cert cat t.10 2021]]</f>
        <v>-0.72727272727272729</v>
      </c>
      <c r="BT120" s="118">
        <f>(ULB_Data[[#This Row],[Cert.- obtained SS2022]]-ULB_Data[[#This Row],[SA cert cat t.10 2022]])/ULB_Data[[#This Row],[SA cert cat t.10 2022]]</f>
        <v>-0.72727272727272729</v>
      </c>
      <c r="BU120" s="122">
        <v>855.72</v>
      </c>
      <c r="BV120" s="122">
        <v>860.25</v>
      </c>
      <c r="BW120" s="122">
        <v>865</v>
      </c>
      <c r="BX120" s="122">
        <v>1100</v>
      </c>
      <c r="BY120" s="122">
        <v>1147.0899999999999</v>
      </c>
      <c r="BZ120" s="122">
        <v>1150</v>
      </c>
      <c r="CA120" s="122">
        <v>1056.55</v>
      </c>
      <c r="CB120" s="122">
        <v>1062.31</v>
      </c>
      <c r="CC120" s="122">
        <v>1062.31</v>
      </c>
      <c r="CD120" s="122">
        <v>1484.95</v>
      </c>
      <c r="CE120" s="122">
        <v>1484.95</v>
      </c>
      <c r="CF120" s="118">
        <f>(ULB_Data[[#This Row],[CP- obtained SS2020]]-ULB_Data[[#This Row],[NA CV 2020]])/ULB_Data[[#This Row],[NA CV 2020]]</f>
        <v>0.14067685691581358</v>
      </c>
      <c r="CG120" s="118">
        <f>(ULB_Data[[#This Row],[CV- obtained SS2021]]-ULB_Data[[#This Row],[NA CV 2021]])/ULB_Data[[#This Row],[NA CV 2021]]</f>
        <v>0.2013251961639059</v>
      </c>
      <c r="CH120" s="118">
        <f>(ULB_Data[[#This Row],[CV- obtained SS2022]]-ULB_Data[[#This Row],[NA CV 2022]])/ULB_Data[[#This Row],[NA CV 2022]]</f>
        <v>0.19472832369942203</v>
      </c>
      <c r="CI120" s="118">
        <f>(ULB_Data[[#This Row],[CP- obtained SS2020]]-ULB_Data[[#This Row],[SA CV 2020]])/ULB_Data[[#This Row],[SA CV 2020]]</f>
        <v>-0.11263636363636362</v>
      </c>
      <c r="CJ120" s="118">
        <f>(ULB_Data[[#This Row],[CV- obtained SS2021]]-ULB_Data[[#This Row],[SA CV 2021]])/ULB_Data[[#This Row],[SA CV 2021]]</f>
        <v>-9.9076794323025977E-2</v>
      </c>
      <c r="CK120" s="118">
        <f>(ULB_Data[[#This Row],[CV- obtained SS2022]]-ULB_Data[[#This Row],[SA CV 2022]])/ULB_Data[[#This Row],[SA CV 2022]]</f>
        <v>-0.10135652173913039</v>
      </c>
      <c r="CL120" s="118">
        <f>(ULB_Data[[#This Row],[CP- obtained SS2020]]-ULB_Data[[#This Row],[SA CV  cat 2020]])/ULB_Data[[#This Row],[SA CV  cat 2020]]</f>
        <v>-7.6144053759878788E-2</v>
      </c>
      <c r="CM120" s="118">
        <f>(ULB_Data[[#This Row],[CV- obtained SS2021]]-ULB_Data[[#This Row],[SA CV cat 2021]])/ULB_Data[[#This Row],[SA CV cat 2021]]</f>
        <v>-2.7176624525797454E-2</v>
      </c>
      <c r="CN120" s="118">
        <f>(ULB_Data[[#This Row],[CV- obtained SS2022]]-ULB_Data[[#This Row],[SA CV cat 2022]])/ULB_Data[[#This Row],[SA CV cat 2022]]</f>
        <v>-2.7176624525797454E-2</v>
      </c>
      <c r="CO120" s="118">
        <f>(ULB_Data[[#This Row],[CV- obtained SS2021]]-ULB_Data[[#This Row],[SA CV cat t.10 2021]])/ULB_Data[[#This Row],[SA CV cat t.10 2021]]</f>
        <v>-0.30405737566921442</v>
      </c>
      <c r="CP120" s="118">
        <f>(ULB_Data[[#This Row],[CV- obtained SS2022]]-ULB_Data[[#This Row],[SA CV cat t.10 2022]])/ULB_Data[[#This Row],[SA CV cat t.10 2022]]</f>
        <v>-0.30405737566921442</v>
      </c>
      <c r="CQ120" s="60">
        <v>368</v>
      </c>
      <c r="CR120" s="60">
        <v>160</v>
      </c>
      <c r="CS120" s="27">
        <v>345</v>
      </c>
      <c r="CT120" s="28">
        <v>139</v>
      </c>
      <c r="CU120" s="27">
        <v>345</v>
      </c>
      <c r="CV120" s="28">
        <v>139</v>
      </c>
      <c r="CW120" s="28" t="s">
        <v>414</v>
      </c>
      <c r="CX120" s="27" t="s">
        <v>414</v>
      </c>
      <c r="CY120" s="27" t="s">
        <v>414</v>
      </c>
      <c r="CZ120" s="28" t="s">
        <v>407</v>
      </c>
      <c r="DA120" s="27" t="s">
        <v>405</v>
      </c>
      <c r="DB120" s="27" t="s">
        <v>405</v>
      </c>
      <c r="DC120" s="22">
        <v>577.41999999999996</v>
      </c>
      <c r="DD120" s="22">
        <v>1500</v>
      </c>
      <c r="DE120" s="66">
        <v>38.49</v>
      </c>
      <c r="DF120" s="22">
        <v>200</v>
      </c>
      <c r="DG120" s="22">
        <v>1500</v>
      </c>
      <c r="DH120" s="66">
        <v>13.33</v>
      </c>
      <c r="DI120" s="22">
        <v>592</v>
      </c>
      <c r="DJ120" s="22">
        <v>1500</v>
      </c>
      <c r="DK120" s="66">
        <v>39.47</v>
      </c>
      <c r="DL120" s="22">
        <v>976.1</v>
      </c>
      <c r="DM120" s="22">
        <v>1500</v>
      </c>
      <c r="DN120" s="66">
        <v>65.069999999999993</v>
      </c>
      <c r="DO120" s="22">
        <v>2345.52</v>
      </c>
      <c r="DP120" s="22">
        <v>6000</v>
      </c>
      <c r="DQ120" s="66">
        <v>39.090000000000003</v>
      </c>
      <c r="DR120" s="67">
        <v>1174.6199999999999</v>
      </c>
      <c r="DS120" s="67">
        <v>2400</v>
      </c>
      <c r="DT120" s="159">
        <f>ULB_Data[[#This Row],[SLP- obtained SS2021]]/ULB_Data[[#This Row],[SLP-max. marks SS2021]]</f>
        <v>0.48942499999999994</v>
      </c>
      <c r="DU120" s="159">
        <f>ULB_Data[[#This Row],[SLP- obtained SS2021]]/ULB_Data[[#This Row],[Total score (obtained) SS2021]]</f>
        <v>0.46833807803641059</v>
      </c>
      <c r="DV120" s="67">
        <v>1174.6199999999999</v>
      </c>
      <c r="DW120" s="66">
        <v>2400</v>
      </c>
      <c r="DX120" s="159">
        <f>ULB_Data[[#This Row],[SLP- obtained SS2022]]/ULB_Data[[#This Row],[SLP-max. marks SS2022]]</f>
        <v>0.48942499999999994</v>
      </c>
      <c r="DY120" s="159">
        <f>ULB_Data[[#This Row],[SLP- obtained SS2022]]/ULB_Data[[#This Row],[Total score (obtained) SS2022]]</f>
        <v>0.46833807803641059</v>
      </c>
      <c r="DZ120" s="67">
        <v>1033.44</v>
      </c>
      <c r="EA120" s="67">
        <v>1800</v>
      </c>
      <c r="EB120" s="159">
        <f>ULB_Data[[#This Row],[CV- obtained SS2021]]/ULB_Data[[#This Row],[CV-max. marks SS2021]]</f>
        <v>0.57413333333333338</v>
      </c>
      <c r="EC120" s="159">
        <f>ULB_Data[[#This Row],[CV- obtained SS2021]]/ULB_Data[[#This Row],[Total score (obtained) SS2021]]</f>
        <v>0.41204755867084525</v>
      </c>
      <c r="ED120" s="67">
        <v>1033.44</v>
      </c>
      <c r="EE120" s="66">
        <v>1800</v>
      </c>
      <c r="EF120" s="159">
        <f>ULB_Data[[#This Row],[CV- obtained SS2022]]/ULB_Data[[#This Row],[CV-max. marks SS2022]]</f>
        <v>0.57413333333333338</v>
      </c>
      <c r="EG120" s="159">
        <f>ULB_Data[[#This Row],[CV- obtained SS2022]]/ULB_Data[[#This Row],[Total score (obtained) SS2022]]</f>
        <v>0.41204755867084525</v>
      </c>
      <c r="EH120" s="67">
        <v>300</v>
      </c>
      <c r="EI120" s="67">
        <v>1800</v>
      </c>
      <c r="EJ120" s="159">
        <f>ULB_Data[[#This Row],[Cert.- obtained SS2021]]/ULB_Data[[#This Row],[Cert.-max. marks SS2021]]</f>
        <v>0.16666666666666666</v>
      </c>
      <c r="EK120" s="159">
        <f>ULB_Data[[#This Row],[Cert.- obtained SS2021]]/ULB_Data[[#This Row],[Total score (obtained) SS2021]]</f>
        <v>0.11961436329274419</v>
      </c>
      <c r="EL120" s="67">
        <v>300</v>
      </c>
      <c r="EM120" s="66">
        <v>1800</v>
      </c>
      <c r="EN120" s="159">
        <f>ULB_Data[[#This Row],[Cert.- obtained SS2022]]/ULB_Data[[#This Row],[Cert.-max. marks SS2022]]</f>
        <v>0.16666666666666666</v>
      </c>
      <c r="EO120" s="159">
        <f>ULB_Data[[#This Row],[Cert.- obtained SS2022]]/ULB_Data[[#This Row],[Total score (obtained) SS2022]]</f>
        <v>0.11961436329274419</v>
      </c>
      <c r="EP120" s="68">
        <v>2508.06</v>
      </c>
      <c r="EQ120" s="26">
        <v>6000</v>
      </c>
      <c r="ER120" s="66">
        <v>41.8</v>
      </c>
      <c r="ES120" s="68">
        <v>2508.06</v>
      </c>
      <c r="ET120" s="66">
        <v>6000</v>
      </c>
      <c r="EU120" s="128">
        <f>(ULB_Data[[#This Row],[Total score (obtained) SS2022]]/ULB_Data[[#This Row],[Total score (max) SS2022]])*100</f>
        <v>41.801000000000002</v>
      </c>
      <c r="EV120" s="26">
        <v>777.42</v>
      </c>
      <c r="EW120" s="26">
        <v>3000</v>
      </c>
      <c r="EX120" s="66">
        <v>25.91</v>
      </c>
      <c r="EY120" s="26">
        <v>1474.62</v>
      </c>
      <c r="EZ120" s="26">
        <v>4200</v>
      </c>
      <c r="FA120" s="100">
        <v>35.11</v>
      </c>
      <c r="FB120" s="26">
        <v>1474.62</v>
      </c>
      <c r="FC120" s="138">
        <v>4200</v>
      </c>
      <c r="FD120" s="140">
        <f>(ULB_Data[[#This Row],[SLP + Cert. (obtained) SS2022]]/ULB_Data[[#This Row],[SLP + Cert. (max.) SS2022]])*100</f>
        <v>35.11</v>
      </c>
    </row>
    <row r="121" spans="1:160" ht="15.75" thickBot="1">
      <c r="A121" s="104">
        <v>120</v>
      </c>
      <c r="B121" s="65" t="s">
        <v>160</v>
      </c>
      <c r="C121" s="65" t="s">
        <v>243</v>
      </c>
      <c r="D121" s="65" t="s">
        <v>304</v>
      </c>
      <c r="E121" s="26">
        <v>25713</v>
      </c>
      <c r="F121" s="28" t="s">
        <v>412</v>
      </c>
      <c r="G121" s="28">
        <v>2214</v>
      </c>
      <c r="H121" s="28">
        <v>2072</v>
      </c>
      <c r="I121" s="28">
        <v>2072</v>
      </c>
      <c r="J121" s="28">
        <v>3325</v>
      </c>
      <c r="K121" s="28">
        <v>3178</v>
      </c>
      <c r="L121" s="28">
        <v>3178</v>
      </c>
      <c r="M121" s="28">
        <v>3400</v>
      </c>
      <c r="N121" s="28">
        <v>3298.6</v>
      </c>
      <c r="O121" s="28">
        <v>3298.6</v>
      </c>
      <c r="P121" s="28">
        <v>4601.3999999999996</v>
      </c>
      <c r="Q121" s="28">
        <v>4601.3999999999996</v>
      </c>
      <c r="R121" s="118">
        <f>(ULB_Data[[#This Row],[Total score (obtained) SS2020]]-ULB_Data[[#This Row],[NA 2020]])/ULB_Data[[#This Row],[NA 2020]]</f>
        <v>0.15012195121951213</v>
      </c>
      <c r="S121" s="118">
        <f>(ULB_Data[[#This Row],[Total score (obtained) SS2021]]-ULB_Data[[#This Row],[NA 2021]])/ULB_Data[[#This Row],[NA 2021]]</f>
        <v>0.40533783783783789</v>
      </c>
      <c r="T121" s="118">
        <f>(ULB_Data[[#This Row],[Total score (obtained) SS2022]]-ULB_Data[[#This Row],[NA 2022]])/ULB_Data[[#This Row],[NA 2022]]</f>
        <v>0.40533783783783789</v>
      </c>
      <c r="U121" s="118">
        <f>(ULB_Data[[#This Row],[Total score (obtained) SS2020]]-ULB_Data[[#This Row],[SA 2020]])/ULB_Data[[#This Row],[SA 2020]]</f>
        <v>-0.23417443609022559</v>
      </c>
      <c r="V121" s="118">
        <f>(ULB_Data[[#This Row],[Total score (obtained) SS2021]]-ULB_Data[[#This Row],[SA 2021]])/ULB_Data[[#This Row],[SA 2021]]</f>
        <v>-8.3744493392070449E-2</v>
      </c>
      <c r="W121" s="118">
        <f>(ULB_Data[[#This Row],[Total score (obtained) SS2022]]-ULB_Data[[#This Row],[SA 2022]])/ULB_Data[[#This Row],[SA 2022]]</f>
        <v>-8.3744493392070449E-2</v>
      </c>
      <c r="X121" s="118">
        <f>(ULB_Data[[#This Row],[Total score (obtained) SS2020]]-ULB_Data[[#This Row],[SA Cat 2020]])/ULB_Data[[#This Row],[SA Cat 2020]]</f>
        <v>-0.25106764705882356</v>
      </c>
      <c r="Y121" s="118">
        <f>(ULB_Data[[#This Row],[Total score (obtained) SS2021]]-ULB_Data[[#This Row],[SA Cat 2021]])/ULB_Data[[#This Row],[SA Cat 2021]]</f>
        <v>-0.11724367913660334</v>
      </c>
      <c r="Z121" s="118">
        <f>(ULB_Data[[#This Row],[Total score (obtained) SS2022]]-ULB_Data[[#This Row],[SA Cat 2022]])/ULB_Data[[#This Row],[SA Cat 2022]]</f>
        <v>-0.11724367913660334</v>
      </c>
      <c r="AA121" s="118">
        <f>(ULB_Data[[#This Row],[Total score (obtained) SS2021]]-ULB_Data[[#This Row],[SA Cat t.10 2021]])/ULB_Data[[#This Row],[SA Cat t.10 2021]]</f>
        <v>-0.36717955404876768</v>
      </c>
      <c r="AB121" s="118">
        <f>(ULB_Data[[#This Row],[Total score (obtained) SS2022]]-ULB_Data[[#This Row],[SA Cat t.10 2022]])/ULB_Data[[#This Row],[SA Cat t.10 2022]]</f>
        <v>-0.36717955404876768</v>
      </c>
      <c r="AC121" s="122">
        <v>306.24</v>
      </c>
      <c r="AD121" s="122">
        <v>913.6</v>
      </c>
      <c r="AE121" s="122">
        <v>915</v>
      </c>
      <c r="AF121" s="122">
        <v>706.64</v>
      </c>
      <c r="AG121" s="122">
        <v>1509.3</v>
      </c>
      <c r="AH121" s="122">
        <v>1509.3</v>
      </c>
      <c r="AI121" s="122">
        <v>737.03</v>
      </c>
      <c r="AJ121" s="122">
        <v>1543.8</v>
      </c>
      <c r="AK121" s="122">
        <v>1543.8</v>
      </c>
      <c r="AL121" s="122">
        <v>2033.9</v>
      </c>
      <c r="AM121" s="122">
        <v>2033.9</v>
      </c>
      <c r="AN121" s="118">
        <f>(ULB_Data[[#This Row],[SLP- obtained SS2020]]-ULB_Data[[#This Row],[SLP NA 2020]])/ULB_Data[[#This Row],[SLP NA 2020]]</f>
        <v>0.87101619644723094</v>
      </c>
      <c r="AO121" s="118">
        <f>(ULB_Data[[#This Row],[SLP- obtained SS2021]]-ULB_Data[[#This Row],[SLP NA 2021]])/ULB_Data[[#This Row],[SLP NA 2021]]</f>
        <v>0.43291374781085801</v>
      </c>
      <c r="AP121" s="118">
        <f>(ULB_Data[[#This Row],[SLP- obtained SS2022]]-ULB_Data[[#This Row],[SLP NA 2022]])/ULB_Data[[#This Row],[SLP NA 2022]]</f>
        <v>0.43072131147540971</v>
      </c>
      <c r="AQ121" s="118">
        <f>(ULB_Data[[#This Row],[SLP- obtained SS2020]]-ULB_Data[[#This Row],[SLP SA 2020]])/ULB_Data[[#This Row],[SLP SA 2020]]</f>
        <v>-0.18914864711875914</v>
      </c>
      <c r="AR121" s="118">
        <f>(ULB_Data[[#This Row],[SLP- obtained SS2021]]-ULB_Data[[#This Row],[SLP SA 2021]])/ULB_Data[[#This Row],[SLP SA 2021]]</f>
        <v>-0.132637646591135</v>
      </c>
      <c r="AS121" s="118">
        <f>(ULB_Data[[#This Row],[SLP- obtained SS2022]]-ULB_Data[[#This Row],[SLP SA 2022]])/ULB_Data[[#This Row],[SLP SA 2022]]</f>
        <v>-0.132637646591135</v>
      </c>
      <c r="AT121" s="118">
        <f>(ULB_Data[[#This Row],[SLP- obtained SS2020]]-ULB_Data[[#This Row],[SLP SA cat 2020]])/ULB_Data[[#This Row],[SLP SA cat 2020]]</f>
        <v>-0.22258252716985735</v>
      </c>
      <c r="AU121" s="118">
        <f>(ULB_Data[[#This Row],[SLP- obtained SS2021]]-ULB_Data[[#This Row],[SLP SA cat 2021]])/ULB_Data[[#This Row],[SLP SA cat 2021]]</f>
        <v>-0.15202098717450452</v>
      </c>
      <c r="AV121" s="118">
        <f>(ULB_Data[[#This Row],[SLP- obtained SS2022]]-ULB_Data[[#This Row],[SLP SA cat 2022]])/ULB_Data[[#This Row],[SLP SA cat 2022]]</f>
        <v>-0.15202098717450452</v>
      </c>
      <c r="AW121" s="118">
        <f>(ULB_Data[[#This Row],[SLP- obtained SS2021]]-ULB_Data[[#This Row],[SLP SA cat t.10 2021]])/ULB_Data[[#This Row],[SLP SA cat t.10 2021]]</f>
        <v>-0.35635478637101142</v>
      </c>
      <c r="AX121" s="118">
        <f>(ULB_Data[[#This Row],[SLP- obtained SS2022]]-ULB_Data[[#This Row],[SLP SA cat t.10 2022]])/ULB_Data[[#This Row],[SLP SA cat t.10 2022]]</f>
        <v>-0.35635478637101142</v>
      </c>
      <c r="AY121" s="122">
        <v>232.44</v>
      </c>
      <c r="AZ121" s="122">
        <v>298.10000000000002</v>
      </c>
      <c r="BA121" s="122">
        <v>295</v>
      </c>
      <c r="BB121" s="122">
        <v>421.09</v>
      </c>
      <c r="BC121" s="122">
        <v>522.70000000000005</v>
      </c>
      <c r="BD121" s="122">
        <v>525</v>
      </c>
      <c r="BE121" s="122">
        <v>433.64</v>
      </c>
      <c r="BF121" s="122">
        <v>570</v>
      </c>
      <c r="BG121" s="122">
        <v>570</v>
      </c>
      <c r="BH121" s="122">
        <v>1100</v>
      </c>
      <c r="BI121" s="122">
        <v>1100</v>
      </c>
      <c r="BJ121" s="118">
        <f>(ULB_Data[[#This Row],[Cert.- obtained SS2020]]-ULB_Data[[#This Row],[NA cert 2020]])/ULB_Data[[#This Row],[NA cert 2020]]</f>
        <v>0.29065565307176044</v>
      </c>
      <c r="BK121" s="118">
        <f>(ULB_Data[[#This Row],[Cert.- obtained SS2021]]-ULB_Data[[#This Row],[NA cert 2021]])/ULB_Data[[#This Row],[NA cert 2021]]</f>
        <v>6.3737001006372931E-3</v>
      </c>
      <c r="BL121" s="118">
        <f>(ULB_Data[[#This Row],[Cert.- obtained SS2022]]-ULB_Data[[#This Row],[NA cert 2022]])/ULB_Data[[#This Row],[NA cert 2022]]</f>
        <v>1.6949152542372881E-2</v>
      </c>
      <c r="BM121" s="118">
        <f>(ULB_Data[[#This Row],[Cert.- obtained SS2020]]-ULB_Data[[#This Row],[SA Cert 2020]])/ULB_Data[[#This Row],[SA Cert 2020]]</f>
        <v>-0.2875632287634472</v>
      </c>
      <c r="BN121" s="118">
        <f>(ULB_Data[[#This Row],[Cert.- obtained SS2021]]-ULB_Data[[#This Row],[SA cert 2021]])/ULB_Data[[#This Row],[SA cert 2021]]</f>
        <v>-0.42605701167017412</v>
      </c>
      <c r="BO121" s="118">
        <f>(ULB_Data[[#This Row],[Cert.- obtained SS2022]]-ULB_Data[[#This Row],[SA cert 2022]])/ULB_Data[[#This Row],[SA cert 2022]]</f>
        <v>-0.42857142857142855</v>
      </c>
      <c r="BP121" s="118">
        <f>(ULB_Data[[#This Row],[Cert.- obtained SS2020]]-ULB_Data[[#This Row],[SA cert cat 2020]])/ULB_Data[[#This Row],[SA cert cat 2020]]</f>
        <v>-0.30818190203855733</v>
      </c>
      <c r="BQ121" s="118">
        <f>(ULB_Data[[#This Row],[Cert.- obtained SS2021]]-ULB_Data[[#This Row],[SA cert cat 2021]])/ULB_Data[[#This Row],[SA cert cat 2021]]</f>
        <v>-0.47368421052631576</v>
      </c>
      <c r="BR121" s="118">
        <f>(ULB_Data[[#This Row],[Cert.- obtained SS2022]]-ULB_Data[[#This Row],[SA cert cat 2022]])/ULB_Data[[#This Row],[SA cert cat 2022]]</f>
        <v>-0.47368421052631576</v>
      </c>
      <c r="BS121" s="118">
        <f>(ULB_Data[[#This Row],[Cert.- obtained SS2021]]-ULB_Data[[#This Row],[SA cert cat t.10 2021]])/ULB_Data[[#This Row],[SA cert cat t.10 2021]]</f>
        <v>-0.72727272727272729</v>
      </c>
      <c r="BT121" s="118">
        <f>(ULB_Data[[#This Row],[Cert.- obtained SS2022]]-ULB_Data[[#This Row],[SA cert cat t.10 2022]])/ULB_Data[[#This Row],[SA cert cat t.10 2022]]</f>
        <v>-0.72727272727272729</v>
      </c>
      <c r="BU121" s="122">
        <v>855.72</v>
      </c>
      <c r="BV121" s="122">
        <v>860.25</v>
      </c>
      <c r="BW121" s="122">
        <v>865</v>
      </c>
      <c r="BX121" s="122">
        <v>1100</v>
      </c>
      <c r="BY121" s="122">
        <v>1147.0899999999999</v>
      </c>
      <c r="BZ121" s="122">
        <v>1150</v>
      </c>
      <c r="CA121" s="122">
        <v>1114.93</v>
      </c>
      <c r="CB121" s="122">
        <v>1184.79</v>
      </c>
      <c r="CC121" s="122">
        <v>1184.79</v>
      </c>
      <c r="CD121" s="122">
        <v>1531.86</v>
      </c>
      <c r="CE121" s="122">
        <v>1531.86</v>
      </c>
      <c r="CF121" s="118">
        <f>(ULB_Data[[#This Row],[CP- obtained SS2020]]-ULB_Data[[#This Row],[NA CV 2020]])/ULB_Data[[#This Row],[NA CV 2020]]</f>
        <v>-2.2086663862010778E-3</v>
      </c>
      <c r="CG121" s="118">
        <f>(ULB_Data[[#This Row],[CV- obtained SS2021]]-ULB_Data[[#This Row],[NA CV 2021]])/ULB_Data[[#This Row],[NA CV 2021]]</f>
        <v>0.51438535309503053</v>
      </c>
      <c r="CH121" s="118">
        <f>(ULB_Data[[#This Row],[CV- obtained SS2022]]-ULB_Data[[#This Row],[NA CV 2022]])/ULB_Data[[#This Row],[NA CV 2022]]</f>
        <v>0.50606936416184967</v>
      </c>
      <c r="CI121" s="118">
        <f>(ULB_Data[[#This Row],[CP- obtained SS2020]]-ULB_Data[[#This Row],[SA CV 2020]])/ULB_Data[[#This Row],[SA CV 2020]]</f>
        <v>-0.22379090909090904</v>
      </c>
      <c r="CJ121" s="118">
        <f>(ULB_Data[[#This Row],[CV- obtained SS2021]]-ULB_Data[[#This Row],[SA CV 2021]])/ULB_Data[[#This Row],[SA CV 2021]]</f>
        <v>0.13569990148985703</v>
      </c>
      <c r="CK121" s="118">
        <f>(ULB_Data[[#This Row],[CV- obtained SS2022]]-ULB_Data[[#This Row],[SA CV 2022]])/ULB_Data[[#This Row],[SA CV 2022]]</f>
        <v>0.13282608695652173</v>
      </c>
      <c r="CL121" s="118">
        <f>(ULB_Data[[#This Row],[CP- obtained SS2020]]-ULB_Data[[#This Row],[SA CV  cat 2020]])/ULB_Data[[#This Row],[SA CV  cat 2020]]</f>
        <v>-0.23418510579139498</v>
      </c>
      <c r="CM121" s="118">
        <f>(ULB_Data[[#This Row],[CV- obtained SS2021]]-ULB_Data[[#This Row],[SA CV cat 2021]])/ULB_Data[[#This Row],[SA CV cat 2021]]</f>
        <v>9.9561947686931898E-2</v>
      </c>
      <c r="CN121" s="118">
        <f>(ULB_Data[[#This Row],[CV- obtained SS2022]]-ULB_Data[[#This Row],[SA CV cat 2022]])/ULB_Data[[#This Row],[SA CV cat 2022]]</f>
        <v>9.9561947686931898E-2</v>
      </c>
      <c r="CO121" s="118">
        <f>(ULB_Data[[#This Row],[CV- obtained SS2021]]-ULB_Data[[#This Row],[SA CV cat t.10 2021]])/ULB_Data[[#This Row],[SA CV cat t.10 2021]]</f>
        <v>-0.14956327601739056</v>
      </c>
      <c r="CP121" s="118">
        <f>(ULB_Data[[#This Row],[CV- obtained SS2022]]-ULB_Data[[#This Row],[SA CV cat t.10 2022]])/ULB_Data[[#This Row],[SA CV cat t.10 2022]]</f>
        <v>-0.14956327601739056</v>
      </c>
      <c r="CQ121" s="60">
        <v>184</v>
      </c>
      <c r="CR121" s="60">
        <v>96</v>
      </c>
      <c r="CS121" s="28">
        <v>117</v>
      </c>
      <c r="CT121" s="27">
        <v>71</v>
      </c>
      <c r="CU121" s="28">
        <v>117</v>
      </c>
      <c r="CV121" s="27">
        <v>71</v>
      </c>
      <c r="CW121" s="28" t="s">
        <v>414</v>
      </c>
      <c r="CX121" s="27" t="s">
        <v>414</v>
      </c>
      <c r="CY121" s="27" t="s">
        <v>414</v>
      </c>
      <c r="CZ121" s="28" t="s">
        <v>405</v>
      </c>
      <c r="DA121" s="28" t="s">
        <v>405</v>
      </c>
      <c r="DB121" s="28" t="s">
        <v>405</v>
      </c>
      <c r="DC121" s="22">
        <v>572.98</v>
      </c>
      <c r="DD121" s="22">
        <v>1500</v>
      </c>
      <c r="DE121" s="66">
        <v>38.200000000000003</v>
      </c>
      <c r="DF121" s="22">
        <v>300</v>
      </c>
      <c r="DG121" s="22">
        <v>1500</v>
      </c>
      <c r="DH121" s="66">
        <v>20</v>
      </c>
      <c r="DI121" s="22">
        <v>819.57</v>
      </c>
      <c r="DJ121" s="22">
        <v>1500</v>
      </c>
      <c r="DK121" s="66">
        <v>54.64</v>
      </c>
      <c r="DL121" s="22">
        <v>853.83</v>
      </c>
      <c r="DM121" s="22">
        <v>1500</v>
      </c>
      <c r="DN121" s="66">
        <v>56.92</v>
      </c>
      <c r="DO121" s="22">
        <v>2546.37</v>
      </c>
      <c r="DP121" s="22">
        <v>6000</v>
      </c>
      <c r="DQ121" s="66">
        <v>42.44</v>
      </c>
      <c r="DR121" s="67">
        <v>1309.1099999999999</v>
      </c>
      <c r="DS121" s="67">
        <v>2400</v>
      </c>
      <c r="DT121" s="159">
        <f>ULB_Data[[#This Row],[SLP- obtained SS2021]]/ULB_Data[[#This Row],[SLP-max. marks SS2021]]</f>
        <v>0.54546249999999996</v>
      </c>
      <c r="DU121" s="159">
        <f>ULB_Data[[#This Row],[SLP- obtained SS2021]]/ULB_Data[[#This Row],[Total score (obtained) SS2021]]</f>
        <v>0.44957861985122904</v>
      </c>
      <c r="DV121" s="67">
        <v>1309.1099999999999</v>
      </c>
      <c r="DW121" s="66">
        <v>2400</v>
      </c>
      <c r="DX121" s="159">
        <f>ULB_Data[[#This Row],[SLP- obtained SS2022]]/ULB_Data[[#This Row],[SLP-max. marks SS2022]]</f>
        <v>0.54546249999999996</v>
      </c>
      <c r="DY121" s="159">
        <f>ULB_Data[[#This Row],[SLP- obtained SS2022]]/ULB_Data[[#This Row],[Total score (obtained) SS2022]]</f>
        <v>0.44957861985122904</v>
      </c>
      <c r="DZ121" s="67">
        <v>1302.75</v>
      </c>
      <c r="EA121" s="67">
        <v>1800</v>
      </c>
      <c r="EB121" s="159">
        <f>ULB_Data[[#This Row],[CV- obtained SS2021]]/ULB_Data[[#This Row],[CV-max. marks SS2021]]</f>
        <v>0.72375</v>
      </c>
      <c r="EC121" s="159">
        <f>ULB_Data[[#This Row],[CV- obtained SS2021]]/ULB_Data[[#This Row],[Total score (obtained) SS2021]]</f>
        <v>0.44739444890894475</v>
      </c>
      <c r="ED121" s="67">
        <v>1302.75</v>
      </c>
      <c r="EE121" s="66">
        <v>1800</v>
      </c>
      <c r="EF121" s="159">
        <f>ULB_Data[[#This Row],[CV- obtained SS2022]]/ULB_Data[[#This Row],[CV-max. marks SS2022]]</f>
        <v>0.72375</v>
      </c>
      <c r="EG121" s="159">
        <f>ULB_Data[[#This Row],[CV- obtained SS2022]]/ULB_Data[[#This Row],[Total score (obtained) SS2022]]</f>
        <v>0.44739444890894475</v>
      </c>
      <c r="EH121" s="67">
        <v>300</v>
      </c>
      <c r="EI121" s="67">
        <v>1800</v>
      </c>
      <c r="EJ121" s="159">
        <f>ULB_Data[[#This Row],[Cert.- obtained SS2021]]/ULB_Data[[#This Row],[Cert.-max. marks SS2021]]</f>
        <v>0.16666666666666666</v>
      </c>
      <c r="EK121" s="159">
        <f>ULB_Data[[#This Row],[Cert.- obtained SS2021]]/ULB_Data[[#This Row],[Total score (obtained) SS2021]]</f>
        <v>0.10302693123982609</v>
      </c>
      <c r="EL121" s="67">
        <v>300</v>
      </c>
      <c r="EM121" s="66">
        <v>1800</v>
      </c>
      <c r="EN121" s="159">
        <f>ULB_Data[[#This Row],[Cert.- obtained SS2022]]/ULB_Data[[#This Row],[Cert.-max. marks SS2022]]</f>
        <v>0.16666666666666666</v>
      </c>
      <c r="EO121" s="159">
        <f>ULB_Data[[#This Row],[Cert.- obtained SS2022]]/ULB_Data[[#This Row],[Total score (obtained) SS2022]]</f>
        <v>0.10302693123982609</v>
      </c>
      <c r="EP121" s="68">
        <v>2911.86</v>
      </c>
      <c r="EQ121" s="26">
        <v>6000</v>
      </c>
      <c r="ER121" s="66">
        <v>48.53</v>
      </c>
      <c r="ES121" s="68">
        <v>2911.86</v>
      </c>
      <c r="ET121" s="66">
        <v>6000</v>
      </c>
      <c r="EU121" s="128">
        <f>(ULB_Data[[#This Row],[Total score (obtained) SS2022]]/ULB_Data[[#This Row],[Total score (max) SS2022]])*100</f>
        <v>48.530999999999999</v>
      </c>
      <c r="EV121" s="26">
        <v>872.98</v>
      </c>
      <c r="EW121" s="26">
        <v>3000</v>
      </c>
      <c r="EX121" s="66">
        <v>29.1</v>
      </c>
      <c r="EY121" s="26">
        <v>1609.11</v>
      </c>
      <c r="EZ121" s="26">
        <v>4200</v>
      </c>
      <c r="FA121" s="100">
        <v>38.31</v>
      </c>
      <c r="FB121" s="26">
        <v>1609.11</v>
      </c>
      <c r="FC121" s="138">
        <v>4200</v>
      </c>
      <c r="FD121" s="140">
        <f>(ULB_Data[[#This Row],[SLP + Cert. (obtained) SS2022]]/ULB_Data[[#This Row],[SLP + Cert. (max.) SS2022]])*100</f>
        <v>38.312142857142852</v>
      </c>
    </row>
    <row r="122" spans="1:160" ht="15.75" thickBot="1">
      <c r="A122" s="104">
        <v>121</v>
      </c>
      <c r="B122" s="65" t="s">
        <v>342</v>
      </c>
      <c r="C122" s="65" t="s">
        <v>243</v>
      </c>
      <c r="D122" s="65" t="s">
        <v>304</v>
      </c>
      <c r="E122" s="26">
        <v>1468</v>
      </c>
      <c r="F122" s="28" t="s">
        <v>411</v>
      </c>
      <c r="G122" s="28">
        <v>2214</v>
      </c>
      <c r="H122" s="28">
        <v>2072</v>
      </c>
      <c r="I122" s="28">
        <v>2072</v>
      </c>
      <c r="J122" s="28">
        <v>3325</v>
      </c>
      <c r="K122" s="28">
        <v>3178</v>
      </c>
      <c r="L122" s="28">
        <v>3178</v>
      </c>
      <c r="M122" s="28">
        <v>3070.1</v>
      </c>
      <c r="N122" s="28">
        <v>2928.3</v>
      </c>
      <c r="O122" s="28">
        <v>2928.3</v>
      </c>
      <c r="P122" s="28">
        <v>4349.2</v>
      </c>
      <c r="Q122" s="28">
        <v>4349.2</v>
      </c>
      <c r="R122" s="118">
        <f>(ULB_Data[[#This Row],[Total score (obtained) SS2020]]-ULB_Data[[#This Row],[NA 2020]])/ULB_Data[[#This Row],[NA 2020]]</f>
        <v>0.2480984643179765</v>
      </c>
      <c r="S122" s="118">
        <f>(ULB_Data[[#This Row],[Total score (obtained) SS2021]]-ULB_Data[[#This Row],[NA 2021]])/ULB_Data[[#This Row],[NA 2021]]</f>
        <v>0.24661679536679526</v>
      </c>
      <c r="T122" s="118">
        <f>(ULB_Data[[#This Row],[Total score (obtained) SS2022]]-ULB_Data[[#This Row],[NA 2022]])/ULB_Data[[#This Row],[NA 2022]]</f>
        <v>0.24661679536679526</v>
      </c>
      <c r="U122" s="118">
        <f>(ULB_Data[[#This Row],[Total score (obtained) SS2020]]-ULB_Data[[#This Row],[SA 2020]])/ULB_Data[[#This Row],[SA 2020]]</f>
        <v>-0.16893533834586466</v>
      </c>
      <c r="V122" s="118">
        <f>(ULB_Data[[#This Row],[Total score (obtained) SS2021]]-ULB_Data[[#This Row],[SA 2021]])/ULB_Data[[#This Row],[SA 2021]]</f>
        <v>-0.18722781623662688</v>
      </c>
      <c r="W122" s="118">
        <f>(ULB_Data[[#This Row],[Total score (obtained) SS2022]]-ULB_Data[[#This Row],[SA 2022]])/ULB_Data[[#This Row],[SA 2022]]</f>
        <v>-0.18722781623662688</v>
      </c>
      <c r="X122" s="118">
        <f>(ULB_Data[[#This Row],[Total score (obtained) SS2020]]-ULB_Data[[#This Row],[SA Cat 2020]])/ULB_Data[[#This Row],[SA Cat 2020]]</f>
        <v>-9.9934855542164733E-2</v>
      </c>
      <c r="Y122" s="118">
        <f>(ULB_Data[[#This Row],[Total score (obtained) SS2021]]-ULB_Data[[#This Row],[SA Cat 2021]])/ULB_Data[[#This Row],[SA Cat 2021]]</f>
        <v>-0.11792166103199822</v>
      </c>
      <c r="Z122" s="118">
        <f>(ULB_Data[[#This Row],[Total score (obtained) SS2022]]-ULB_Data[[#This Row],[SA Cat 2022]])/ULB_Data[[#This Row],[SA Cat 2022]]</f>
        <v>-0.11792166103199822</v>
      </c>
      <c r="AA122" s="118">
        <f>(ULB_Data[[#This Row],[Total score (obtained) SS2021]]-ULB_Data[[#This Row],[SA Cat t.10 2021]])/ULB_Data[[#This Row],[SA Cat t.10 2021]]</f>
        <v>-0.40609997240871887</v>
      </c>
      <c r="AB122" s="118">
        <f>(ULB_Data[[#This Row],[Total score (obtained) SS2022]]-ULB_Data[[#This Row],[SA Cat t.10 2022]])/ULB_Data[[#This Row],[SA Cat t.10 2022]]</f>
        <v>-0.40609997240871887</v>
      </c>
      <c r="AC122" s="122">
        <v>306.24</v>
      </c>
      <c r="AD122" s="122">
        <v>913.6</v>
      </c>
      <c r="AE122" s="122">
        <v>915</v>
      </c>
      <c r="AF122" s="122">
        <v>706.64</v>
      </c>
      <c r="AG122" s="122">
        <v>1509.3</v>
      </c>
      <c r="AH122" s="122">
        <v>1509.3</v>
      </c>
      <c r="AI122" s="122">
        <v>593.21</v>
      </c>
      <c r="AJ122" s="122">
        <v>1412.08</v>
      </c>
      <c r="AK122" s="122">
        <v>1412.08</v>
      </c>
      <c r="AL122" s="122">
        <v>1984.11</v>
      </c>
      <c r="AM122" s="122">
        <v>1984.11</v>
      </c>
      <c r="AN122" s="118">
        <f>(ULB_Data[[#This Row],[SLP- obtained SS2020]]-ULB_Data[[#This Row],[SLP NA 2020]])/ULB_Data[[#This Row],[SLP NA 2020]]</f>
        <v>0.61099137931034486</v>
      </c>
      <c r="AO122" s="118">
        <f>(ULB_Data[[#This Row],[SLP- obtained SS2021]]-ULB_Data[[#This Row],[SLP NA 2021]])/ULB_Data[[#This Row],[SLP NA 2021]]</f>
        <v>0.45030647985989486</v>
      </c>
      <c r="AP122" s="118">
        <f>(ULB_Data[[#This Row],[SLP- obtained SS2022]]-ULB_Data[[#This Row],[SLP NA 2022]])/ULB_Data[[#This Row],[SLP NA 2022]]</f>
        <v>0.44808743169398907</v>
      </c>
      <c r="AQ122" s="118">
        <f>(ULB_Data[[#This Row],[SLP- obtained SS2020]]-ULB_Data[[#This Row],[SLP SA 2020]])/ULB_Data[[#This Row],[SLP SA 2020]]</f>
        <v>-0.30183686176836855</v>
      </c>
      <c r="AR122" s="118">
        <f>(ULB_Data[[#This Row],[SLP- obtained SS2021]]-ULB_Data[[#This Row],[SLP SA 2021]])/ULB_Data[[#This Row],[SLP SA 2021]]</f>
        <v>-0.12210958722586628</v>
      </c>
      <c r="AS122" s="118">
        <f>(ULB_Data[[#This Row],[SLP- obtained SS2022]]-ULB_Data[[#This Row],[SLP SA 2022]])/ULB_Data[[#This Row],[SLP SA 2022]]</f>
        <v>-0.12210958722586628</v>
      </c>
      <c r="AT122" s="118">
        <f>(ULB_Data[[#This Row],[SLP- obtained SS2020]]-ULB_Data[[#This Row],[SLP SA cat 2020]])/ULB_Data[[#This Row],[SLP SA cat 2020]]</f>
        <v>-0.16833836246860304</v>
      </c>
      <c r="AU122" s="118">
        <f>(ULB_Data[[#This Row],[SLP- obtained SS2021]]-ULB_Data[[#This Row],[SLP SA cat 2021]])/ULB_Data[[#This Row],[SLP SA cat 2021]]</f>
        <v>-6.1667894170301919E-2</v>
      </c>
      <c r="AV122" s="118">
        <f>(ULB_Data[[#This Row],[SLP- obtained SS2022]]-ULB_Data[[#This Row],[SLP SA cat 2022]])/ULB_Data[[#This Row],[SLP SA cat 2022]]</f>
        <v>-6.1667894170301919E-2</v>
      </c>
      <c r="AW122" s="118">
        <f>(ULB_Data[[#This Row],[SLP- obtained SS2021]]-ULB_Data[[#This Row],[SLP SA cat t.10 2021]])/ULB_Data[[#This Row],[SLP SA cat t.10 2021]]</f>
        <v>-0.33219428358306746</v>
      </c>
      <c r="AX122" s="118">
        <f>(ULB_Data[[#This Row],[SLP- obtained SS2022]]-ULB_Data[[#This Row],[SLP SA cat t.10 2022]])/ULB_Data[[#This Row],[SLP SA cat t.10 2022]]</f>
        <v>-0.33219428358306746</v>
      </c>
      <c r="AY122" s="122">
        <v>232.44</v>
      </c>
      <c r="AZ122" s="122">
        <v>298.10000000000002</v>
      </c>
      <c r="BA122" s="122">
        <v>295</v>
      </c>
      <c r="BB122" s="122">
        <v>421.09</v>
      </c>
      <c r="BC122" s="122">
        <v>522.70000000000005</v>
      </c>
      <c r="BD122" s="122">
        <v>525</v>
      </c>
      <c r="BE122" s="122">
        <v>365.77</v>
      </c>
      <c r="BF122" s="122">
        <v>453.88</v>
      </c>
      <c r="BG122" s="122">
        <v>453.88</v>
      </c>
      <c r="BH122" s="122">
        <v>1100</v>
      </c>
      <c r="BI122" s="122">
        <v>1100</v>
      </c>
      <c r="BJ122" s="118">
        <f>(ULB_Data[[#This Row],[Cert.- obtained SS2020]]-ULB_Data[[#This Row],[NA cert 2020]])/ULB_Data[[#This Row],[NA cert 2020]]</f>
        <v>0.29065565307176044</v>
      </c>
      <c r="BK122" s="118">
        <f>(ULB_Data[[#This Row],[Cert.- obtained SS2021]]-ULB_Data[[#This Row],[NA cert 2021]])/ULB_Data[[#This Row],[NA cert 2021]]</f>
        <v>6.3737001006372931E-3</v>
      </c>
      <c r="BL122" s="118">
        <f>(ULB_Data[[#This Row],[Cert.- obtained SS2022]]-ULB_Data[[#This Row],[NA cert 2022]])/ULB_Data[[#This Row],[NA cert 2022]]</f>
        <v>1.6949152542372881E-2</v>
      </c>
      <c r="BM122" s="118">
        <f>(ULB_Data[[#This Row],[Cert.- obtained SS2020]]-ULB_Data[[#This Row],[SA Cert 2020]])/ULB_Data[[#This Row],[SA Cert 2020]]</f>
        <v>-0.2875632287634472</v>
      </c>
      <c r="BN122" s="118">
        <f>(ULB_Data[[#This Row],[Cert.- obtained SS2021]]-ULB_Data[[#This Row],[SA cert 2021]])/ULB_Data[[#This Row],[SA cert 2021]]</f>
        <v>-0.42605701167017412</v>
      </c>
      <c r="BO122" s="118">
        <f>(ULB_Data[[#This Row],[Cert.- obtained SS2022]]-ULB_Data[[#This Row],[SA cert 2022]])/ULB_Data[[#This Row],[SA cert 2022]]</f>
        <v>-0.42857142857142855</v>
      </c>
      <c r="BP122" s="118">
        <f>(ULB_Data[[#This Row],[Cert.- obtained SS2020]]-ULB_Data[[#This Row],[SA cert cat 2020]])/ULB_Data[[#This Row],[SA cert cat 2020]]</f>
        <v>-0.17981245044700217</v>
      </c>
      <c r="BQ122" s="118">
        <f>(ULB_Data[[#This Row],[Cert.- obtained SS2021]]-ULB_Data[[#This Row],[SA cert cat 2021]])/ULB_Data[[#This Row],[SA cert cat 2021]]</f>
        <v>-0.33903234335066534</v>
      </c>
      <c r="BR122" s="118">
        <f>(ULB_Data[[#This Row],[Cert.- obtained SS2022]]-ULB_Data[[#This Row],[SA cert cat 2022]])/ULB_Data[[#This Row],[SA cert cat 2022]]</f>
        <v>-0.33903234335066534</v>
      </c>
      <c r="BS122" s="118">
        <f>(ULB_Data[[#This Row],[Cert.- obtained SS2021]]-ULB_Data[[#This Row],[SA cert cat t.10 2021]])/ULB_Data[[#This Row],[SA cert cat t.10 2021]]</f>
        <v>-0.72727272727272729</v>
      </c>
      <c r="BT122" s="118">
        <f>(ULB_Data[[#This Row],[Cert.- obtained SS2022]]-ULB_Data[[#This Row],[SA cert cat t.10 2022]])/ULB_Data[[#This Row],[SA cert cat t.10 2022]]</f>
        <v>-0.72727272727272729</v>
      </c>
      <c r="BU122" s="122">
        <v>855.72</v>
      </c>
      <c r="BV122" s="122">
        <v>860.25</v>
      </c>
      <c r="BW122" s="122">
        <v>865</v>
      </c>
      <c r="BX122" s="122">
        <v>1100</v>
      </c>
      <c r="BY122" s="122">
        <v>1147.0899999999999</v>
      </c>
      <c r="BZ122" s="122">
        <v>1150</v>
      </c>
      <c r="CA122" s="122">
        <v>1056.55</v>
      </c>
      <c r="CB122" s="122">
        <v>1062.31</v>
      </c>
      <c r="CC122" s="122">
        <v>1062.31</v>
      </c>
      <c r="CD122" s="122">
        <v>1484.95</v>
      </c>
      <c r="CE122" s="122">
        <v>1484.95</v>
      </c>
      <c r="CF122" s="118">
        <f>(ULB_Data[[#This Row],[CP- obtained SS2020]]-ULB_Data[[#This Row],[NA CV 2020]])/ULB_Data[[#This Row],[NA CV 2020]]</f>
        <v>0.20242602720516059</v>
      </c>
      <c r="CG122" s="118">
        <f>(ULB_Data[[#This Row],[CV- obtained SS2021]]-ULB_Data[[#This Row],[NA CV 2021]])/ULB_Data[[#This Row],[NA CV 2021]]</f>
        <v>0.11361813426329556</v>
      </c>
      <c r="CH122" s="118">
        <f>(ULB_Data[[#This Row],[CV- obtained SS2022]]-ULB_Data[[#This Row],[NA CV 2022]])/ULB_Data[[#This Row],[NA CV 2022]]</f>
        <v>0.10750289017341041</v>
      </c>
      <c r="CI122" s="118">
        <f>(ULB_Data[[#This Row],[CP- obtained SS2020]]-ULB_Data[[#This Row],[SA CV 2020]])/ULB_Data[[#This Row],[SA CV 2020]]</f>
        <v>-6.4599999999999949E-2</v>
      </c>
      <c r="CJ122" s="118">
        <f>(ULB_Data[[#This Row],[CV- obtained SS2021]]-ULB_Data[[#This Row],[SA CV 2021]])/ULB_Data[[#This Row],[SA CV 2021]]</f>
        <v>-0.16485192966550133</v>
      </c>
      <c r="CK122" s="118">
        <f>(ULB_Data[[#This Row],[CV- obtained SS2022]]-ULB_Data[[#This Row],[SA CV 2022]])/ULB_Data[[#This Row],[SA CV 2022]]</f>
        <v>-0.16696521739130435</v>
      </c>
      <c r="CL122" s="118">
        <f>(ULB_Data[[#This Row],[CP- obtained SS2020]]-ULB_Data[[#This Row],[SA CV  cat 2020]])/ULB_Data[[#This Row],[SA CV  cat 2020]]</f>
        <v>-2.6132222800624581E-2</v>
      </c>
      <c r="CM122" s="118">
        <f>(ULB_Data[[#This Row],[CV- obtained SS2021]]-ULB_Data[[#This Row],[SA CV cat 2021]])/ULB_Data[[#This Row],[SA CV cat 2021]]</f>
        <v>-9.820109007728435E-2</v>
      </c>
      <c r="CN122" s="118">
        <f>(ULB_Data[[#This Row],[CV- obtained SS2022]]-ULB_Data[[#This Row],[SA CV cat 2022]])/ULB_Data[[#This Row],[SA CV cat 2022]]</f>
        <v>-9.820109007728435E-2</v>
      </c>
      <c r="CO122" s="118">
        <f>(ULB_Data[[#This Row],[CV- obtained SS2021]]-ULB_Data[[#This Row],[SA CV cat t.10 2021]])/ULB_Data[[#This Row],[SA CV cat t.10 2021]]</f>
        <v>-0.35486716724468836</v>
      </c>
      <c r="CP122" s="118">
        <f>(ULB_Data[[#This Row],[CV- obtained SS2022]]-ULB_Data[[#This Row],[SA CV cat t.10 2022]])/ULB_Data[[#This Row],[SA CV cat t.10 2022]]</f>
        <v>-0.35486716724468836</v>
      </c>
      <c r="CQ122" s="60">
        <v>239</v>
      </c>
      <c r="CR122" s="60">
        <v>126</v>
      </c>
      <c r="CS122" s="27">
        <v>318</v>
      </c>
      <c r="CT122" s="28">
        <v>135</v>
      </c>
      <c r="CU122" s="27">
        <v>318</v>
      </c>
      <c r="CV122" s="28">
        <v>135</v>
      </c>
      <c r="CW122" s="28" t="s">
        <v>414</v>
      </c>
      <c r="CX122" s="27" t="s">
        <v>414</v>
      </c>
      <c r="CY122" s="27" t="s">
        <v>414</v>
      </c>
      <c r="CZ122" s="28" t="s">
        <v>405</v>
      </c>
      <c r="DA122" s="27" t="s">
        <v>405</v>
      </c>
      <c r="DB122" s="27" t="s">
        <v>405</v>
      </c>
      <c r="DC122" s="22">
        <v>493.35</v>
      </c>
      <c r="DD122" s="22">
        <v>1500</v>
      </c>
      <c r="DE122" s="66">
        <v>32.89</v>
      </c>
      <c r="DF122" s="22">
        <v>300</v>
      </c>
      <c r="DG122" s="22">
        <v>1500</v>
      </c>
      <c r="DH122" s="66">
        <v>20</v>
      </c>
      <c r="DI122" s="22">
        <v>941</v>
      </c>
      <c r="DJ122" s="22">
        <v>1500</v>
      </c>
      <c r="DK122" s="66">
        <v>62.73</v>
      </c>
      <c r="DL122" s="22">
        <v>1028.94</v>
      </c>
      <c r="DM122" s="22">
        <v>1500</v>
      </c>
      <c r="DN122" s="66">
        <v>68.599999999999994</v>
      </c>
      <c r="DO122" s="22">
        <v>2763.29</v>
      </c>
      <c r="DP122" s="22">
        <v>6000</v>
      </c>
      <c r="DQ122" s="66">
        <v>46.05</v>
      </c>
      <c r="DR122" s="67">
        <v>1325</v>
      </c>
      <c r="DS122" s="67">
        <v>2400</v>
      </c>
      <c r="DT122" s="159">
        <f>ULB_Data[[#This Row],[SLP- obtained SS2021]]/ULB_Data[[#This Row],[SLP-max. marks SS2021]]</f>
        <v>0.55208333333333337</v>
      </c>
      <c r="DU122" s="159">
        <f>ULB_Data[[#This Row],[SLP- obtained SS2021]]/ULB_Data[[#This Row],[Total score (obtained) SS2021]]</f>
        <v>0.51297140136043895</v>
      </c>
      <c r="DV122" s="67">
        <v>1325</v>
      </c>
      <c r="DW122" s="66">
        <v>2400</v>
      </c>
      <c r="DX122" s="159">
        <f>ULB_Data[[#This Row],[SLP- obtained SS2022]]/ULB_Data[[#This Row],[SLP-max. marks SS2022]]</f>
        <v>0.55208333333333337</v>
      </c>
      <c r="DY122" s="159">
        <f>ULB_Data[[#This Row],[SLP- obtained SS2022]]/ULB_Data[[#This Row],[Total score (obtained) SS2022]]</f>
        <v>0.51297140136043895</v>
      </c>
      <c r="DZ122" s="67">
        <v>957.99</v>
      </c>
      <c r="EA122" s="67">
        <v>1800</v>
      </c>
      <c r="EB122" s="159">
        <f>ULB_Data[[#This Row],[CV- obtained SS2021]]/ULB_Data[[#This Row],[CV-max. marks SS2021]]</f>
        <v>0.53221666666666667</v>
      </c>
      <c r="EC122" s="159">
        <f>ULB_Data[[#This Row],[CV- obtained SS2021]]/ULB_Data[[#This Row],[Total score (obtained) SS2021]]</f>
        <v>0.37088413040700896</v>
      </c>
      <c r="ED122" s="67">
        <v>957.99</v>
      </c>
      <c r="EE122" s="66">
        <v>1800</v>
      </c>
      <c r="EF122" s="159">
        <f>ULB_Data[[#This Row],[CV- obtained SS2022]]/ULB_Data[[#This Row],[CV-max. marks SS2022]]</f>
        <v>0.53221666666666667</v>
      </c>
      <c r="EG122" s="159">
        <f>ULB_Data[[#This Row],[CV- obtained SS2022]]/ULB_Data[[#This Row],[Total score (obtained) SS2022]]</f>
        <v>0.37088413040700896</v>
      </c>
      <c r="EH122" s="67">
        <v>300</v>
      </c>
      <c r="EI122" s="67">
        <v>1800</v>
      </c>
      <c r="EJ122" s="159">
        <f>ULB_Data[[#This Row],[Cert.- obtained SS2021]]/ULB_Data[[#This Row],[Cert.-max. marks SS2021]]</f>
        <v>0.16666666666666666</v>
      </c>
      <c r="EK122" s="159">
        <f>ULB_Data[[#This Row],[Cert.- obtained SS2021]]/ULB_Data[[#This Row],[Total score (obtained) SS2021]]</f>
        <v>0.1161444682325522</v>
      </c>
      <c r="EL122" s="67">
        <v>300</v>
      </c>
      <c r="EM122" s="66">
        <v>1800</v>
      </c>
      <c r="EN122" s="159">
        <f>ULB_Data[[#This Row],[Cert.- obtained SS2022]]/ULB_Data[[#This Row],[Cert.-max. marks SS2022]]</f>
        <v>0.16666666666666666</v>
      </c>
      <c r="EO122" s="159">
        <f>ULB_Data[[#This Row],[Cert.- obtained SS2022]]/ULB_Data[[#This Row],[Total score (obtained) SS2022]]</f>
        <v>0.1161444682325522</v>
      </c>
      <c r="EP122" s="68">
        <v>2582.9899999999998</v>
      </c>
      <c r="EQ122" s="26">
        <v>6000</v>
      </c>
      <c r="ER122" s="66">
        <v>43.05</v>
      </c>
      <c r="ES122" s="68">
        <v>2582.9899999999998</v>
      </c>
      <c r="ET122" s="66">
        <v>6000</v>
      </c>
      <c r="EU122" s="128">
        <f>(ULB_Data[[#This Row],[Total score (obtained) SS2022]]/ULB_Data[[#This Row],[Total score (max) SS2022]])*100</f>
        <v>43.049833333333332</v>
      </c>
      <c r="EV122" s="26">
        <v>793.35</v>
      </c>
      <c r="EW122" s="26">
        <v>3000</v>
      </c>
      <c r="EX122" s="66">
        <v>26.45</v>
      </c>
      <c r="EY122" s="26">
        <v>1625</v>
      </c>
      <c r="EZ122" s="26">
        <v>4200</v>
      </c>
      <c r="FA122" s="100">
        <v>38.69</v>
      </c>
      <c r="FB122" s="26">
        <v>1625</v>
      </c>
      <c r="FC122" s="138">
        <v>4200</v>
      </c>
      <c r="FD122" s="140">
        <f>(ULB_Data[[#This Row],[SLP + Cert. (obtained) SS2022]]/ULB_Data[[#This Row],[SLP + Cert. (max.) SS2022]])*100</f>
        <v>38.69047619047619</v>
      </c>
    </row>
    <row r="123" spans="1:160" ht="15.75" thickBot="1">
      <c r="A123" s="104">
        <v>122</v>
      </c>
      <c r="B123" s="65" t="s">
        <v>215</v>
      </c>
      <c r="C123" s="65" t="s">
        <v>243</v>
      </c>
      <c r="D123" s="65" t="s">
        <v>304</v>
      </c>
      <c r="E123" s="26">
        <v>18371</v>
      </c>
      <c r="F123" s="28" t="s">
        <v>411</v>
      </c>
      <c r="G123" s="28">
        <v>2214</v>
      </c>
      <c r="H123" s="28">
        <v>2072</v>
      </c>
      <c r="I123" s="28">
        <v>2072</v>
      </c>
      <c r="J123" s="28">
        <v>3325</v>
      </c>
      <c r="K123" s="28">
        <v>3178</v>
      </c>
      <c r="L123" s="28">
        <v>3178</v>
      </c>
      <c r="M123" s="28">
        <v>3070.1</v>
      </c>
      <c r="N123" s="28">
        <v>2928.3</v>
      </c>
      <c r="O123" s="28">
        <v>2928.3</v>
      </c>
      <c r="P123" s="28">
        <v>4349.2</v>
      </c>
      <c r="Q123" s="28">
        <v>4349.2</v>
      </c>
      <c r="R123" s="118">
        <f>(ULB_Data[[#This Row],[Total score (obtained) SS2020]]-ULB_Data[[#This Row],[NA 2020]])/ULB_Data[[#This Row],[NA 2020]]</f>
        <v>0.25184733514001811</v>
      </c>
      <c r="S123" s="118">
        <f>(ULB_Data[[#This Row],[Total score (obtained) SS2021]]-ULB_Data[[#This Row],[NA 2021]])/ULB_Data[[#This Row],[NA 2021]]</f>
        <v>-2.8692084942084965E-2</v>
      </c>
      <c r="T123" s="118">
        <f>(ULB_Data[[#This Row],[Total score (obtained) SS2022]]-ULB_Data[[#This Row],[NA 2022]])/ULB_Data[[#This Row],[NA 2022]]</f>
        <v>-2.8692084942084965E-2</v>
      </c>
      <c r="U123" s="118">
        <f>(ULB_Data[[#This Row],[Total score (obtained) SS2020]]-ULB_Data[[#This Row],[SA 2020]])/ULB_Data[[#This Row],[SA 2020]]</f>
        <v>-0.16643909774436086</v>
      </c>
      <c r="V123" s="118">
        <f>(ULB_Data[[#This Row],[Total score (obtained) SS2021]]-ULB_Data[[#This Row],[SA 2021]])/ULB_Data[[#This Row],[SA 2021]]</f>
        <v>-0.36672435494021399</v>
      </c>
      <c r="W123" s="118">
        <f>(ULB_Data[[#This Row],[Total score (obtained) SS2022]]-ULB_Data[[#This Row],[SA 2022]])/ULB_Data[[#This Row],[SA 2022]]</f>
        <v>-0.36672435494021399</v>
      </c>
      <c r="X123" s="118">
        <f>(ULB_Data[[#This Row],[Total score (obtained) SS2020]]-ULB_Data[[#This Row],[SA Cat 2020]])/ULB_Data[[#This Row],[SA Cat 2020]]</f>
        <v>-9.7231360542001821E-2</v>
      </c>
      <c r="Y123" s="118">
        <f>(ULB_Data[[#This Row],[Total score (obtained) SS2021]]-ULB_Data[[#This Row],[SA Cat 2021]])/ULB_Data[[#This Row],[SA Cat 2021]]</f>
        <v>-0.3127241061366664</v>
      </c>
      <c r="Z123" s="118">
        <f>(ULB_Data[[#This Row],[Total score (obtained) SS2022]]-ULB_Data[[#This Row],[SA Cat 2022]])/ULB_Data[[#This Row],[SA Cat 2022]]</f>
        <v>-0.3127241061366664</v>
      </c>
      <c r="AA123" s="118">
        <f>(ULB_Data[[#This Row],[Total score (obtained) SS2021]]-ULB_Data[[#This Row],[SA Cat t.10 2021]])/ULB_Data[[#This Row],[SA Cat t.10 2021]]</f>
        <v>-0.53725972592660709</v>
      </c>
      <c r="AB123" s="118">
        <f>(ULB_Data[[#This Row],[Total score (obtained) SS2022]]-ULB_Data[[#This Row],[SA Cat t.10 2022]])/ULB_Data[[#This Row],[SA Cat t.10 2022]]</f>
        <v>-0.53725972592660709</v>
      </c>
      <c r="AC123" s="122">
        <v>306.24</v>
      </c>
      <c r="AD123" s="122">
        <v>913.6</v>
      </c>
      <c r="AE123" s="122">
        <v>915</v>
      </c>
      <c r="AF123" s="122">
        <v>706.64</v>
      </c>
      <c r="AG123" s="122">
        <v>1509.3</v>
      </c>
      <c r="AH123" s="122">
        <v>1509.3</v>
      </c>
      <c r="AI123" s="122">
        <v>593.21</v>
      </c>
      <c r="AJ123" s="122">
        <v>1412.08</v>
      </c>
      <c r="AK123" s="122">
        <v>1412.08</v>
      </c>
      <c r="AL123" s="122">
        <v>1984.11</v>
      </c>
      <c r="AM123" s="122">
        <v>1984.11</v>
      </c>
      <c r="AN123" s="118">
        <f>(ULB_Data[[#This Row],[SLP- obtained SS2020]]-ULB_Data[[#This Row],[SLP NA 2020]])/ULB_Data[[#This Row],[SLP NA 2020]]</f>
        <v>0.81152037617554851</v>
      </c>
      <c r="AO123" s="118">
        <f>(ULB_Data[[#This Row],[SLP- obtained SS2021]]-ULB_Data[[#This Row],[SLP NA 2021]])/ULB_Data[[#This Row],[SLP NA 2021]]</f>
        <v>-5.8526707530648016E-2</v>
      </c>
      <c r="AP123" s="118">
        <f>(ULB_Data[[#This Row],[SLP- obtained SS2022]]-ULB_Data[[#This Row],[SLP NA 2022]])/ULB_Data[[#This Row],[SLP NA 2022]]</f>
        <v>-5.99672131147541E-2</v>
      </c>
      <c r="AQ123" s="118">
        <f>(ULB_Data[[#This Row],[SLP- obtained SS2020]]-ULB_Data[[#This Row],[SLP SA 2020]])/ULB_Data[[#This Row],[SLP SA 2020]]</f>
        <v>-0.21493263896750819</v>
      </c>
      <c r="AR123" s="118">
        <f>(ULB_Data[[#This Row],[SLP- obtained SS2021]]-ULB_Data[[#This Row],[SLP SA 2021]])/ULB_Data[[#This Row],[SLP SA 2021]]</f>
        <v>-0.43011329755515798</v>
      </c>
      <c r="AS123" s="118">
        <f>(ULB_Data[[#This Row],[SLP- obtained SS2022]]-ULB_Data[[#This Row],[SLP SA 2022]])/ULB_Data[[#This Row],[SLP SA 2022]]</f>
        <v>-0.43011329755515798</v>
      </c>
      <c r="AT123" s="118">
        <f>(ULB_Data[[#This Row],[SLP- obtained SS2020]]-ULB_Data[[#This Row],[SLP SA cat 2020]])/ULB_Data[[#This Row],[SLP SA cat 2020]]</f>
        <v>-6.4816843950708927E-2</v>
      </c>
      <c r="AU123" s="118">
        <f>(ULB_Data[[#This Row],[SLP- obtained SS2021]]-ULB_Data[[#This Row],[SLP SA cat 2021]])/ULB_Data[[#This Row],[SLP SA cat 2021]]</f>
        <v>-0.39087728740581268</v>
      </c>
      <c r="AV123" s="118">
        <f>(ULB_Data[[#This Row],[SLP- obtained SS2022]]-ULB_Data[[#This Row],[SLP SA cat 2022]])/ULB_Data[[#This Row],[SLP SA cat 2022]]</f>
        <v>-0.39087728740581268</v>
      </c>
      <c r="AW123" s="118">
        <f>(ULB_Data[[#This Row],[SLP- obtained SS2021]]-ULB_Data[[#This Row],[SLP SA cat t.10 2021]])/ULB_Data[[#This Row],[SLP SA cat t.10 2021]]</f>
        <v>-0.56649076916098406</v>
      </c>
      <c r="AX123" s="118">
        <f>(ULB_Data[[#This Row],[SLP- obtained SS2022]]-ULB_Data[[#This Row],[SLP SA cat t.10 2022]])/ULB_Data[[#This Row],[SLP SA cat t.10 2022]]</f>
        <v>-0.56649076916098406</v>
      </c>
      <c r="AY123" s="122">
        <v>232.44</v>
      </c>
      <c r="AZ123" s="122">
        <v>298.10000000000002</v>
      </c>
      <c r="BA123" s="122">
        <v>295</v>
      </c>
      <c r="BB123" s="122">
        <v>421.09</v>
      </c>
      <c r="BC123" s="122">
        <v>522.70000000000005</v>
      </c>
      <c r="BD123" s="122">
        <v>525</v>
      </c>
      <c r="BE123" s="122">
        <v>365.77</v>
      </c>
      <c r="BF123" s="122">
        <v>453.88</v>
      </c>
      <c r="BG123" s="122">
        <v>453.88</v>
      </c>
      <c r="BH123" s="122">
        <v>1100</v>
      </c>
      <c r="BI123" s="122">
        <v>1100</v>
      </c>
      <c r="BJ123" s="118">
        <f>(ULB_Data[[#This Row],[Cert.- obtained SS2020]]-ULB_Data[[#This Row],[NA cert 2020]])/ULB_Data[[#This Row],[NA cert 2020]]</f>
        <v>-1</v>
      </c>
      <c r="BK123" s="118">
        <f>(ULB_Data[[#This Row],[Cert.- obtained SS2021]]-ULB_Data[[#This Row],[NA cert 2021]])/ULB_Data[[#This Row],[NA cert 2021]]</f>
        <v>6.3737001006372931E-3</v>
      </c>
      <c r="BL123" s="118">
        <f>(ULB_Data[[#This Row],[Cert.- obtained SS2022]]-ULB_Data[[#This Row],[NA cert 2022]])/ULB_Data[[#This Row],[NA cert 2022]]</f>
        <v>1.6949152542372881E-2</v>
      </c>
      <c r="BM123" s="118">
        <f>(ULB_Data[[#This Row],[Cert.- obtained SS2020]]-ULB_Data[[#This Row],[SA Cert 2020]])/ULB_Data[[#This Row],[SA Cert 2020]]</f>
        <v>-1</v>
      </c>
      <c r="BN123" s="118">
        <f>(ULB_Data[[#This Row],[Cert.- obtained SS2021]]-ULB_Data[[#This Row],[SA cert 2021]])/ULB_Data[[#This Row],[SA cert 2021]]</f>
        <v>-0.42605701167017412</v>
      </c>
      <c r="BO123" s="118">
        <f>(ULB_Data[[#This Row],[Cert.- obtained SS2022]]-ULB_Data[[#This Row],[SA cert 2022]])/ULB_Data[[#This Row],[SA cert 2022]]</f>
        <v>-0.42857142857142855</v>
      </c>
      <c r="BP123" s="118">
        <f>(ULB_Data[[#This Row],[Cert.- obtained SS2020]]-ULB_Data[[#This Row],[SA cert cat 2020]])/ULB_Data[[#This Row],[SA cert cat 2020]]</f>
        <v>-1</v>
      </c>
      <c r="BQ123" s="118">
        <f>(ULB_Data[[#This Row],[Cert.- obtained SS2021]]-ULB_Data[[#This Row],[SA cert cat 2021]])/ULB_Data[[#This Row],[SA cert cat 2021]]</f>
        <v>-0.33903234335066534</v>
      </c>
      <c r="BR123" s="118">
        <f>(ULB_Data[[#This Row],[Cert.- obtained SS2022]]-ULB_Data[[#This Row],[SA cert cat 2022]])/ULB_Data[[#This Row],[SA cert cat 2022]]</f>
        <v>-0.33903234335066534</v>
      </c>
      <c r="BS123" s="118">
        <f>(ULB_Data[[#This Row],[Cert.- obtained SS2021]]-ULB_Data[[#This Row],[SA cert cat t.10 2021]])/ULB_Data[[#This Row],[SA cert cat t.10 2021]]</f>
        <v>-0.72727272727272729</v>
      </c>
      <c r="BT123" s="118">
        <f>(ULB_Data[[#This Row],[Cert.- obtained SS2022]]-ULB_Data[[#This Row],[SA cert cat t.10 2022]])/ULB_Data[[#This Row],[SA cert cat t.10 2022]]</f>
        <v>-0.72727272727272729</v>
      </c>
      <c r="BU123" s="122">
        <v>855.72</v>
      </c>
      <c r="BV123" s="122">
        <v>860.25</v>
      </c>
      <c r="BW123" s="122">
        <v>865</v>
      </c>
      <c r="BX123" s="122">
        <v>1100</v>
      </c>
      <c r="BY123" s="122">
        <v>1147.0899999999999</v>
      </c>
      <c r="BZ123" s="122">
        <v>1150</v>
      </c>
      <c r="CA123" s="122">
        <v>1056.55</v>
      </c>
      <c r="CB123" s="122">
        <v>1062.31</v>
      </c>
      <c r="CC123" s="122">
        <v>1062.31</v>
      </c>
      <c r="CD123" s="122">
        <v>1484.95</v>
      </c>
      <c r="CE123" s="122">
        <v>1484.95</v>
      </c>
      <c r="CF123" s="118">
        <f>(ULB_Data[[#This Row],[CP- obtained SS2020]]-ULB_Data[[#This Row],[NA CV 2020]])/ULB_Data[[#This Row],[NA CV 2020]]</f>
        <v>0.39980367409900419</v>
      </c>
      <c r="CG123" s="118">
        <f>(ULB_Data[[#This Row],[CV- obtained SS2021]]-ULB_Data[[#This Row],[NA CV 2021]])/ULB_Data[[#This Row],[NA CV 2021]]</f>
        <v>-9.0903807032839869E-3</v>
      </c>
      <c r="CH123" s="118">
        <f>(ULB_Data[[#This Row],[CV- obtained SS2022]]-ULB_Data[[#This Row],[NA CV 2022]])/ULB_Data[[#This Row],[NA CV 2022]]</f>
        <v>-1.4531791907514508E-2</v>
      </c>
      <c r="CI123" s="118">
        <f>(ULB_Data[[#This Row],[CP- obtained SS2020]]-ULB_Data[[#This Row],[SA CV 2020]])/ULB_Data[[#This Row],[SA CV 2020]]</f>
        <v>8.8945454545454466E-2</v>
      </c>
      <c r="CJ123" s="118">
        <f>(ULB_Data[[#This Row],[CV- obtained SS2021]]-ULB_Data[[#This Row],[SA CV 2021]])/ULB_Data[[#This Row],[SA CV 2021]]</f>
        <v>-0.25687609516254173</v>
      </c>
      <c r="CK123" s="118">
        <f>(ULB_Data[[#This Row],[CV- obtained SS2022]]-ULB_Data[[#This Row],[SA CV 2022]])/ULB_Data[[#This Row],[SA CV 2022]]</f>
        <v>-0.2587565217391305</v>
      </c>
      <c r="CL123" s="118">
        <f>(ULB_Data[[#This Row],[CP- obtained SS2020]]-ULB_Data[[#This Row],[SA CV  cat 2020]])/ULB_Data[[#This Row],[SA CV  cat 2020]]</f>
        <v>0.13372769864180584</v>
      </c>
      <c r="CM123" s="118">
        <f>(ULB_Data[[#This Row],[CV- obtained SS2021]]-ULB_Data[[#This Row],[SA CV cat 2021]])/ULB_Data[[#This Row],[SA CV cat 2021]]</f>
        <v>-0.1975694477130028</v>
      </c>
      <c r="CN123" s="118">
        <f>(ULB_Data[[#This Row],[CV- obtained SS2022]]-ULB_Data[[#This Row],[SA CV cat 2022]])/ULB_Data[[#This Row],[SA CV cat 2022]]</f>
        <v>-0.1975694477130028</v>
      </c>
      <c r="CO123" s="118">
        <f>(ULB_Data[[#This Row],[CV- obtained SS2021]]-ULB_Data[[#This Row],[SA CV cat t.10 2021]])/ULB_Data[[#This Row],[SA CV cat t.10 2021]]</f>
        <v>-0.42595373581602081</v>
      </c>
      <c r="CP123" s="118">
        <f>(ULB_Data[[#This Row],[CV- obtained SS2022]]-ULB_Data[[#This Row],[SA CV cat t.10 2022]])/ULB_Data[[#This Row],[SA CV cat t.10 2022]]</f>
        <v>-0.42595373581602081</v>
      </c>
      <c r="CQ123" s="60">
        <v>236</v>
      </c>
      <c r="CR123" s="60">
        <v>125</v>
      </c>
      <c r="CS123" s="28">
        <v>461</v>
      </c>
      <c r="CT123" s="28">
        <v>178</v>
      </c>
      <c r="CU123" s="28">
        <v>461</v>
      </c>
      <c r="CV123" s="28">
        <v>178</v>
      </c>
      <c r="CW123" s="28" t="s">
        <v>414</v>
      </c>
      <c r="CX123" s="28" t="s">
        <v>414</v>
      </c>
      <c r="CY123" s="28" t="s">
        <v>414</v>
      </c>
      <c r="CZ123" s="28" t="s">
        <v>415</v>
      </c>
      <c r="DA123" s="28" t="s">
        <v>405</v>
      </c>
      <c r="DB123" s="28" t="s">
        <v>405</v>
      </c>
      <c r="DC123" s="22">
        <v>554.76</v>
      </c>
      <c r="DD123" s="22">
        <v>1500</v>
      </c>
      <c r="DE123" s="66">
        <v>36.979999999999997</v>
      </c>
      <c r="DF123" s="22">
        <v>0</v>
      </c>
      <c r="DG123" s="22">
        <v>1500</v>
      </c>
      <c r="DH123" s="66">
        <v>0</v>
      </c>
      <c r="DI123" s="22">
        <v>1019</v>
      </c>
      <c r="DJ123" s="22">
        <v>1500</v>
      </c>
      <c r="DK123" s="66">
        <v>67.930000000000007</v>
      </c>
      <c r="DL123" s="22">
        <v>1197.8399999999999</v>
      </c>
      <c r="DM123" s="22">
        <v>1500</v>
      </c>
      <c r="DN123" s="66">
        <v>79.86</v>
      </c>
      <c r="DO123" s="22">
        <v>2771.59</v>
      </c>
      <c r="DP123" s="22">
        <v>6000</v>
      </c>
      <c r="DQ123" s="66">
        <v>46.19</v>
      </c>
      <c r="DR123" s="60">
        <v>860.13</v>
      </c>
      <c r="DS123" s="67">
        <v>2400</v>
      </c>
      <c r="DT123" s="159">
        <f>ULB_Data[[#This Row],[SLP- obtained SS2021]]/ULB_Data[[#This Row],[SLP-max. marks SS2021]]</f>
        <v>0.35838750000000003</v>
      </c>
      <c r="DU123" s="159">
        <f>ULB_Data[[#This Row],[SLP- obtained SS2021]]/ULB_Data[[#This Row],[Total score (obtained) SS2021]]</f>
        <v>0.42738317060445702</v>
      </c>
      <c r="DV123" s="60">
        <v>860.13</v>
      </c>
      <c r="DW123" s="66">
        <v>2400</v>
      </c>
      <c r="DX123" s="159">
        <f>ULB_Data[[#This Row],[SLP- obtained SS2022]]/ULB_Data[[#This Row],[SLP-max. marks SS2022]]</f>
        <v>0.35838750000000003</v>
      </c>
      <c r="DY123" s="159">
        <f>ULB_Data[[#This Row],[SLP- obtained SS2022]]/ULB_Data[[#This Row],[Total score (obtained) SS2022]]</f>
        <v>0.42738317060445702</v>
      </c>
      <c r="DZ123" s="71">
        <v>852.43</v>
      </c>
      <c r="EA123" s="67">
        <v>1800</v>
      </c>
      <c r="EB123" s="159">
        <f>ULB_Data[[#This Row],[CV- obtained SS2021]]/ULB_Data[[#This Row],[CV-max. marks SS2021]]</f>
        <v>0.47357222222222217</v>
      </c>
      <c r="EC123" s="159">
        <f>ULB_Data[[#This Row],[CV- obtained SS2021]]/ULB_Data[[#This Row],[Total score (obtained) SS2021]]</f>
        <v>0.42355717870363468</v>
      </c>
      <c r="ED123" s="71">
        <v>852.43</v>
      </c>
      <c r="EE123" s="66">
        <v>1800</v>
      </c>
      <c r="EF123" s="159">
        <f>ULB_Data[[#This Row],[CV- obtained SS2022]]/ULB_Data[[#This Row],[CV-max. marks SS2022]]</f>
        <v>0.47357222222222217</v>
      </c>
      <c r="EG123" s="159">
        <f>ULB_Data[[#This Row],[CV- obtained SS2022]]/ULB_Data[[#This Row],[Total score (obtained) SS2022]]</f>
        <v>0.42355717870363468</v>
      </c>
      <c r="EH123" s="71">
        <v>300</v>
      </c>
      <c r="EI123" s="67">
        <v>1800</v>
      </c>
      <c r="EJ123" s="159">
        <f>ULB_Data[[#This Row],[Cert.- obtained SS2021]]/ULB_Data[[#This Row],[Cert.-max. marks SS2021]]</f>
        <v>0.16666666666666666</v>
      </c>
      <c r="EK123" s="159">
        <f>ULB_Data[[#This Row],[Cert.- obtained SS2021]]/ULB_Data[[#This Row],[Total score (obtained) SS2021]]</f>
        <v>0.1490646195125587</v>
      </c>
      <c r="EL123" s="71">
        <v>300</v>
      </c>
      <c r="EM123" s="66">
        <v>1800</v>
      </c>
      <c r="EN123" s="159">
        <f>ULB_Data[[#This Row],[Cert.- obtained SS2022]]/ULB_Data[[#This Row],[Cert.-max. marks SS2022]]</f>
        <v>0.16666666666666666</v>
      </c>
      <c r="EO123" s="159">
        <f>ULB_Data[[#This Row],[Cert.- obtained SS2022]]/ULB_Data[[#This Row],[Total score (obtained) SS2022]]</f>
        <v>0.1490646195125587</v>
      </c>
      <c r="EP123" s="26">
        <v>2012.55</v>
      </c>
      <c r="EQ123" s="26">
        <v>6000</v>
      </c>
      <c r="ER123" s="66">
        <v>33.54</v>
      </c>
      <c r="ES123" s="26">
        <v>2012.55</v>
      </c>
      <c r="ET123" s="66">
        <v>6000</v>
      </c>
      <c r="EU123" s="128">
        <f>(ULB_Data[[#This Row],[Total score (obtained) SS2022]]/ULB_Data[[#This Row],[Total score (max) SS2022]])*100</f>
        <v>33.542499999999997</v>
      </c>
      <c r="EV123" s="26">
        <v>554.76</v>
      </c>
      <c r="EW123" s="26">
        <v>3000</v>
      </c>
      <c r="EX123" s="66">
        <v>18.489999999999998</v>
      </c>
      <c r="EY123" s="26">
        <v>1160.1300000000001</v>
      </c>
      <c r="EZ123" s="26">
        <v>4200</v>
      </c>
      <c r="FA123" s="100">
        <v>27.62</v>
      </c>
      <c r="FB123" s="26">
        <v>1160.1300000000001</v>
      </c>
      <c r="FC123" s="138">
        <v>4200</v>
      </c>
      <c r="FD123" s="140">
        <f>(ULB_Data[[#This Row],[SLP + Cert. (obtained) SS2022]]/ULB_Data[[#This Row],[SLP + Cert. (max.) SS2022]])*100</f>
        <v>27.622142857142862</v>
      </c>
    </row>
    <row r="124" spans="1:160" ht="15.75" thickBot="1">
      <c r="A124" s="104">
        <v>123</v>
      </c>
      <c r="B124" s="65" t="s">
        <v>173</v>
      </c>
      <c r="C124" s="65" t="s">
        <v>243</v>
      </c>
      <c r="D124" s="65" t="s">
        <v>304</v>
      </c>
      <c r="E124" s="26">
        <v>18341</v>
      </c>
      <c r="F124" s="28" t="s">
        <v>411</v>
      </c>
      <c r="G124" s="28">
        <v>2214</v>
      </c>
      <c r="H124" s="28">
        <v>2072</v>
      </c>
      <c r="I124" s="28">
        <v>2072</v>
      </c>
      <c r="J124" s="28">
        <v>3325</v>
      </c>
      <c r="K124" s="28">
        <v>3178</v>
      </c>
      <c r="L124" s="28">
        <v>3178</v>
      </c>
      <c r="M124" s="28">
        <v>3070.1</v>
      </c>
      <c r="N124" s="28">
        <v>2928.3</v>
      </c>
      <c r="O124" s="28">
        <v>2928.3</v>
      </c>
      <c r="P124" s="28">
        <v>4349.2</v>
      </c>
      <c r="Q124" s="28">
        <v>4349.2</v>
      </c>
      <c r="R124" s="118">
        <f>(ULB_Data[[#This Row],[Total score (obtained) SS2020]]-ULB_Data[[#This Row],[NA 2020]])/ULB_Data[[#This Row],[NA 2020]]</f>
        <v>0.50735772357723574</v>
      </c>
      <c r="S124" s="118">
        <f>(ULB_Data[[#This Row],[Total score (obtained) SS2021]]-ULB_Data[[#This Row],[NA 2021]])/ULB_Data[[#This Row],[NA 2021]]</f>
        <v>0.30915057915057914</v>
      </c>
      <c r="T124" s="118">
        <f>(ULB_Data[[#This Row],[Total score (obtained) SS2022]]-ULB_Data[[#This Row],[NA 2022]])/ULB_Data[[#This Row],[NA 2022]]</f>
        <v>0.30915057915057914</v>
      </c>
      <c r="U124" s="118">
        <f>(ULB_Data[[#This Row],[Total score (obtained) SS2020]]-ULB_Data[[#This Row],[SA 2020]])/ULB_Data[[#This Row],[SA 2020]]</f>
        <v>3.6962406015037487E-3</v>
      </c>
      <c r="V124" s="118">
        <f>(ULB_Data[[#This Row],[Total score (obtained) SS2021]]-ULB_Data[[#This Row],[SA 2021]])/ULB_Data[[#This Row],[SA 2021]]</f>
        <v>-0.14645689112649468</v>
      </c>
      <c r="W124" s="118">
        <f>(ULB_Data[[#This Row],[Total score (obtained) SS2022]]-ULB_Data[[#This Row],[SA 2022]])/ULB_Data[[#This Row],[SA 2022]]</f>
        <v>-0.14645689112649468</v>
      </c>
      <c r="X124" s="118">
        <f>(ULB_Data[[#This Row],[Total score (obtained) SS2020]]-ULB_Data[[#This Row],[SA Cat 2020]])/ULB_Data[[#This Row],[SA Cat 2020]]</f>
        <v>8.7029738445001809E-2</v>
      </c>
      <c r="Y124" s="118">
        <f>(ULB_Data[[#This Row],[Total score (obtained) SS2021]]-ULB_Data[[#This Row],[SA Cat 2021]])/ULB_Data[[#This Row],[SA Cat 2021]]</f>
        <v>-7.3674145408598915E-2</v>
      </c>
      <c r="Z124" s="118">
        <f>(ULB_Data[[#This Row],[Total score (obtained) SS2022]]-ULB_Data[[#This Row],[SA Cat 2022]])/ULB_Data[[#This Row],[SA Cat 2022]]</f>
        <v>-7.3674145408598915E-2</v>
      </c>
      <c r="AA124" s="118">
        <f>(ULB_Data[[#This Row],[Total score (obtained) SS2021]]-ULB_Data[[#This Row],[SA Cat t.10 2021]])/ULB_Data[[#This Row],[SA Cat t.10 2021]]</f>
        <v>-0.37630828658144028</v>
      </c>
      <c r="AB124" s="118">
        <f>(ULB_Data[[#This Row],[Total score (obtained) SS2022]]-ULB_Data[[#This Row],[SA Cat t.10 2022]])/ULB_Data[[#This Row],[SA Cat t.10 2022]]</f>
        <v>-0.37630828658144028</v>
      </c>
      <c r="AC124" s="122">
        <v>306.24</v>
      </c>
      <c r="AD124" s="122">
        <v>913.6</v>
      </c>
      <c r="AE124" s="122">
        <v>915</v>
      </c>
      <c r="AF124" s="122">
        <v>706.64</v>
      </c>
      <c r="AG124" s="122">
        <v>1509.3</v>
      </c>
      <c r="AH124" s="122">
        <v>1509.3</v>
      </c>
      <c r="AI124" s="122">
        <v>593.21</v>
      </c>
      <c r="AJ124" s="122">
        <v>1412.08</v>
      </c>
      <c r="AK124" s="122">
        <v>1412.08</v>
      </c>
      <c r="AL124" s="122">
        <v>1984.11</v>
      </c>
      <c r="AM124" s="122">
        <v>1984.11</v>
      </c>
      <c r="AN124" s="118">
        <f>(ULB_Data[[#This Row],[SLP- obtained SS2020]]-ULB_Data[[#This Row],[SLP NA 2020]])/ULB_Data[[#This Row],[SLP NA 2020]]</f>
        <v>1.7031739811912228</v>
      </c>
      <c r="AO124" s="118">
        <f>(ULB_Data[[#This Row],[SLP- obtained SS2021]]-ULB_Data[[#This Row],[SLP NA 2021]])/ULB_Data[[#This Row],[SLP NA 2021]]</f>
        <v>0.44901488616462337</v>
      </c>
      <c r="AP124" s="118">
        <f>(ULB_Data[[#This Row],[SLP- obtained SS2022]]-ULB_Data[[#This Row],[SLP NA 2022]])/ULB_Data[[#This Row],[SLP NA 2022]]</f>
        <v>0.44679781420765019</v>
      </c>
      <c r="AQ124" s="118">
        <f>(ULB_Data[[#This Row],[SLP- obtained SS2020]]-ULB_Data[[#This Row],[SLP SA 2020]])/ULB_Data[[#This Row],[SLP SA 2020]]</f>
        <v>0.17148760330578522</v>
      </c>
      <c r="AR124" s="118">
        <f>(ULB_Data[[#This Row],[SLP- obtained SS2021]]-ULB_Data[[#This Row],[SLP SA 2021]])/ULB_Data[[#This Row],[SLP SA 2021]]</f>
        <v>-0.12289140661233686</v>
      </c>
      <c r="AS124" s="118">
        <f>(ULB_Data[[#This Row],[SLP- obtained SS2022]]-ULB_Data[[#This Row],[SLP SA 2022]])/ULB_Data[[#This Row],[SLP SA 2022]]</f>
        <v>-0.12289140661233686</v>
      </c>
      <c r="AT124" s="118">
        <f>(ULB_Data[[#This Row],[SLP- obtained SS2020]]-ULB_Data[[#This Row],[SLP SA cat 2020]])/ULB_Data[[#This Row],[SLP SA cat 2020]]</f>
        <v>0.39549232143760221</v>
      </c>
      <c r="AU124" s="118">
        <f>(ULB_Data[[#This Row],[SLP- obtained SS2021]]-ULB_Data[[#This Row],[SLP SA cat 2021]])/ULB_Data[[#This Row],[SLP SA cat 2021]]</f>
        <v>-6.2503540875871053E-2</v>
      </c>
      <c r="AV124" s="118">
        <f>(ULB_Data[[#This Row],[SLP- obtained SS2022]]-ULB_Data[[#This Row],[SLP SA cat 2022]])/ULB_Data[[#This Row],[SLP SA cat 2022]]</f>
        <v>-6.2503540875871053E-2</v>
      </c>
      <c r="AW124" s="118">
        <f>(ULB_Data[[#This Row],[SLP- obtained SS2021]]-ULB_Data[[#This Row],[SLP SA cat t.10 2021]])/ULB_Data[[#This Row],[SLP SA cat t.10 2021]]</f>
        <v>-0.33278900867391425</v>
      </c>
      <c r="AX124" s="118">
        <f>(ULB_Data[[#This Row],[SLP- obtained SS2022]]-ULB_Data[[#This Row],[SLP SA cat t.10 2022]])/ULB_Data[[#This Row],[SLP SA cat t.10 2022]]</f>
        <v>-0.33278900867391425</v>
      </c>
      <c r="AY124" s="122">
        <v>232.44</v>
      </c>
      <c r="AZ124" s="122">
        <v>298.10000000000002</v>
      </c>
      <c r="BA124" s="122">
        <v>295</v>
      </c>
      <c r="BB124" s="122">
        <v>421.09</v>
      </c>
      <c r="BC124" s="122">
        <v>522.70000000000005</v>
      </c>
      <c r="BD124" s="122">
        <v>525</v>
      </c>
      <c r="BE124" s="122">
        <v>365.77</v>
      </c>
      <c r="BF124" s="122">
        <v>453.88</v>
      </c>
      <c r="BG124" s="122">
        <v>453.88</v>
      </c>
      <c r="BH124" s="122">
        <v>1100</v>
      </c>
      <c r="BI124" s="122">
        <v>1100</v>
      </c>
      <c r="BJ124" s="118">
        <f>(ULB_Data[[#This Row],[Cert.- obtained SS2020]]-ULB_Data[[#This Row],[NA cert 2020]])/ULB_Data[[#This Row],[NA cert 2020]]</f>
        <v>0.29065565307176044</v>
      </c>
      <c r="BK124" s="118">
        <f>(ULB_Data[[#This Row],[Cert.- obtained SS2021]]-ULB_Data[[#This Row],[NA cert 2021]])/ULB_Data[[#This Row],[NA cert 2021]]</f>
        <v>6.3737001006372931E-3</v>
      </c>
      <c r="BL124" s="118">
        <f>(ULB_Data[[#This Row],[Cert.- obtained SS2022]]-ULB_Data[[#This Row],[NA cert 2022]])/ULB_Data[[#This Row],[NA cert 2022]]</f>
        <v>1.6949152542372881E-2</v>
      </c>
      <c r="BM124" s="118">
        <f>(ULB_Data[[#This Row],[Cert.- obtained SS2020]]-ULB_Data[[#This Row],[SA Cert 2020]])/ULB_Data[[#This Row],[SA Cert 2020]]</f>
        <v>-0.2875632287634472</v>
      </c>
      <c r="BN124" s="118">
        <f>(ULB_Data[[#This Row],[Cert.- obtained SS2021]]-ULB_Data[[#This Row],[SA cert 2021]])/ULB_Data[[#This Row],[SA cert 2021]]</f>
        <v>-0.42605701167017412</v>
      </c>
      <c r="BO124" s="118">
        <f>(ULB_Data[[#This Row],[Cert.- obtained SS2022]]-ULB_Data[[#This Row],[SA cert 2022]])/ULB_Data[[#This Row],[SA cert 2022]]</f>
        <v>-0.42857142857142855</v>
      </c>
      <c r="BP124" s="118">
        <f>(ULB_Data[[#This Row],[Cert.- obtained SS2020]]-ULB_Data[[#This Row],[SA cert cat 2020]])/ULB_Data[[#This Row],[SA cert cat 2020]]</f>
        <v>-0.17981245044700217</v>
      </c>
      <c r="BQ124" s="118">
        <f>(ULB_Data[[#This Row],[Cert.- obtained SS2021]]-ULB_Data[[#This Row],[SA cert cat 2021]])/ULB_Data[[#This Row],[SA cert cat 2021]]</f>
        <v>-0.33903234335066534</v>
      </c>
      <c r="BR124" s="118">
        <f>(ULB_Data[[#This Row],[Cert.- obtained SS2022]]-ULB_Data[[#This Row],[SA cert cat 2022]])/ULB_Data[[#This Row],[SA cert cat 2022]]</f>
        <v>-0.33903234335066534</v>
      </c>
      <c r="BS124" s="118">
        <f>(ULB_Data[[#This Row],[Cert.- obtained SS2021]]-ULB_Data[[#This Row],[SA cert cat t.10 2021]])/ULB_Data[[#This Row],[SA cert cat t.10 2021]]</f>
        <v>-0.72727272727272729</v>
      </c>
      <c r="BT124" s="118">
        <f>(ULB_Data[[#This Row],[Cert.- obtained SS2022]]-ULB_Data[[#This Row],[SA cert cat t.10 2022]])/ULB_Data[[#This Row],[SA cert cat t.10 2022]]</f>
        <v>-0.72727272727272729</v>
      </c>
      <c r="BU124" s="122">
        <v>855.72</v>
      </c>
      <c r="BV124" s="122">
        <v>860.25</v>
      </c>
      <c r="BW124" s="122">
        <v>865</v>
      </c>
      <c r="BX124" s="122">
        <v>1100</v>
      </c>
      <c r="BY124" s="122">
        <v>1147.0899999999999</v>
      </c>
      <c r="BZ124" s="122">
        <v>1150</v>
      </c>
      <c r="CA124" s="122">
        <v>1056.55</v>
      </c>
      <c r="CB124" s="122">
        <v>1062.31</v>
      </c>
      <c r="CC124" s="122">
        <v>1062.31</v>
      </c>
      <c r="CD124" s="122">
        <v>1484.95</v>
      </c>
      <c r="CE124" s="122">
        <v>1484.95</v>
      </c>
      <c r="CF124" s="118">
        <f>(ULB_Data[[#This Row],[CP- obtained SS2020]]-ULB_Data[[#This Row],[NA CV 2020]])/ULB_Data[[#This Row],[NA CV 2020]]</f>
        <v>0.32808628990791378</v>
      </c>
      <c r="CG124" s="118">
        <f>(ULB_Data[[#This Row],[CV- obtained SS2021]]-ULB_Data[[#This Row],[NA CV 2021]])/ULB_Data[[#This Row],[NA CV 2021]]</f>
        <v>0.26562045916884625</v>
      </c>
      <c r="CH124" s="118">
        <f>(ULB_Data[[#This Row],[CV- obtained SS2022]]-ULB_Data[[#This Row],[NA CV 2022]])/ULB_Data[[#This Row],[NA CV 2022]]</f>
        <v>0.2586705202312139</v>
      </c>
      <c r="CI124" s="118">
        <f>(ULB_Data[[#This Row],[CP- obtained SS2020]]-ULB_Data[[#This Row],[SA CV 2020]])/ULB_Data[[#This Row],[SA CV 2020]]</f>
        <v>3.3154545454545478E-2</v>
      </c>
      <c r="CJ124" s="118">
        <f>(ULB_Data[[#This Row],[CV- obtained SS2021]]-ULB_Data[[#This Row],[SA CV 2021]])/ULB_Data[[#This Row],[SA CV 2021]]</f>
        <v>-5.0859130495427493E-2</v>
      </c>
      <c r="CK124" s="118">
        <f>(ULB_Data[[#This Row],[CV- obtained SS2022]]-ULB_Data[[#This Row],[SA CV 2022]])/ULB_Data[[#This Row],[SA CV 2022]]</f>
        <v>-5.3260869565217389E-2</v>
      </c>
      <c r="CL124" s="118">
        <f>(ULB_Data[[#This Row],[CP- obtained SS2020]]-ULB_Data[[#This Row],[SA CV  cat 2020]])/ULB_Data[[#This Row],[SA CV  cat 2020]]</f>
        <v>7.564242108750184E-2</v>
      </c>
      <c r="CM124" s="118">
        <f>(ULB_Data[[#This Row],[CV- obtained SS2021]]-ULB_Data[[#This Row],[SA CV cat 2021]])/ULB_Data[[#This Row],[SA CV cat 2021]]</f>
        <v>2.4889156649189084E-2</v>
      </c>
      <c r="CN124" s="118">
        <f>(ULB_Data[[#This Row],[CV- obtained SS2022]]-ULB_Data[[#This Row],[SA CV cat 2022]])/ULB_Data[[#This Row],[SA CV cat 2022]]</f>
        <v>2.4889156649189084E-2</v>
      </c>
      <c r="CO124" s="118">
        <f>(ULB_Data[[#This Row],[CV- obtained SS2021]]-ULB_Data[[#This Row],[SA CV cat t.10 2021]])/ULB_Data[[#This Row],[SA CV cat t.10 2021]]</f>
        <v>-0.26681033031415202</v>
      </c>
      <c r="CP124" s="118">
        <f>(ULB_Data[[#This Row],[CV- obtained SS2022]]-ULB_Data[[#This Row],[SA CV cat t.10 2022]])/ULB_Data[[#This Row],[SA CV cat t.10 2022]]</f>
        <v>-0.26681033031415202</v>
      </c>
      <c r="CQ124" s="60">
        <v>86</v>
      </c>
      <c r="CR124" s="60">
        <v>58</v>
      </c>
      <c r="CS124" s="27">
        <v>262</v>
      </c>
      <c r="CT124" s="27">
        <v>118</v>
      </c>
      <c r="CU124" s="27">
        <v>262</v>
      </c>
      <c r="CV124" s="27">
        <v>118</v>
      </c>
      <c r="CW124" s="28" t="s">
        <v>414</v>
      </c>
      <c r="CX124" s="27" t="s">
        <v>414</v>
      </c>
      <c r="CY124" s="27" t="s">
        <v>414</v>
      </c>
      <c r="CZ124" s="28" t="s">
        <v>405</v>
      </c>
      <c r="DA124" s="27" t="s">
        <v>405</v>
      </c>
      <c r="DB124" s="27" t="s">
        <v>405</v>
      </c>
      <c r="DC124" s="22">
        <v>827.82</v>
      </c>
      <c r="DD124" s="22">
        <v>1500</v>
      </c>
      <c r="DE124" s="66">
        <v>55.19</v>
      </c>
      <c r="DF124" s="22">
        <v>300</v>
      </c>
      <c r="DG124" s="22">
        <v>1500</v>
      </c>
      <c r="DH124" s="66">
        <v>20</v>
      </c>
      <c r="DI124" s="22">
        <v>1073</v>
      </c>
      <c r="DJ124" s="22">
        <v>1500</v>
      </c>
      <c r="DK124" s="66">
        <v>71.53</v>
      </c>
      <c r="DL124" s="22">
        <v>1136.47</v>
      </c>
      <c r="DM124" s="22">
        <v>1500</v>
      </c>
      <c r="DN124" s="66">
        <v>75.760000000000005</v>
      </c>
      <c r="DO124" s="22">
        <v>3337.29</v>
      </c>
      <c r="DP124" s="22">
        <v>6000</v>
      </c>
      <c r="DQ124" s="66">
        <v>55.62</v>
      </c>
      <c r="DR124" s="67">
        <v>1323.82</v>
      </c>
      <c r="DS124" s="67">
        <v>2400</v>
      </c>
      <c r="DT124" s="159">
        <f>ULB_Data[[#This Row],[SLP- obtained SS2021]]/ULB_Data[[#This Row],[SLP-max. marks SS2021]]</f>
        <v>0.55159166666666659</v>
      </c>
      <c r="DU124" s="159">
        <f>ULB_Data[[#This Row],[SLP- obtained SS2021]]/ULB_Data[[#This Row],[Total score (obtained) SS2021]]</f>
        <v>0.48803344442150587</v>
      </c>
      <c r="DV124" s="67">
        <v>1323.82</v>
      </c>
      <c r="DW124" s="66">
        <v>2400</v>
      </c>
      <c r="DX124" s="159">
        <f>ULB_Data[[#This Row],[SLP- obtained SS2022]]/ULB_Data[[#This Row],[SLP-max. marks SS2022]]</f>
        <v>0.55159166666666659</v>
      </c>
      <c r="DY124" s="159">
        <f>ULB_Data[[#This Row],[SLP- obtained SS2022]]/ULB_Data[[#This Row],[Total score (obtained) SS2022]]</f>
        <v>0.48803344442150587</v>
      </c>
      <c r="DZ124" s="67">
        <v>1088.75</v>
      </c>
      <c r="EA124" s="67">
        <v>1800</v>
      </c>
      <c r="EB124" s="159">
        <f>ULB_Data[[#This Row],[CV- obtained SS2021]]/ULB_Data[[#This Row],[CV-max. marks SS2021]]</f>
        <v>0.60486111111111107</v>
      </c>
      <c r="EC124" s="159">
        <f>ULB_Data[[#This Row],[CV- obtained SS2021]]/ULB_Data[[#This Row],[Total score (obtained) SS2021]]</f>
        <v>0.40137361016899165</v>
      </c>
      <c r="ED124" s="67">
        <v>1088.75</v>
      </c>
      <c r="EE124" s="66">
        <v>1800</v>
      </c>
      <c r="EF124" s="159">
        <f>ULB_Data[[#This Row],[CV- obtained SS2022]]/ULB_Data[[#This Row],[CV-max. marks SS2022]]</f>
        <v>0.60486111111111107</v>
      </c>
      <c r="EG124" s="159">
        <f>ULB_Data[[#This Row],[CV- obtained SS2022]]/ULB_Data[[#This Row],[Total score (obtained) SS2022]]</f>
        <v>0.40137361016899165</v>
      </c>
      <c r="EH124" s="67">
        <v>300</v>
      </c>
      <c r="EI124" s="67">
        <v>1800</v>
      </c>
      <c r="EJ124" s="159">
        <f>ULB_Data[[#This Row],[Cert.- obtained SS2021]]/ULB_Data[[#This Row],[Cert.-max. marks SS2021]]</f>
        <v>0.16666666666666666</v>
      </c>
      <c r="EK124" s="159">
        <f>ULB_Data[[#This Row],[Cert.- obtained SS2021]]/ULB_Data[[#This Row],[Total score (obtained) SS2021]]</f>
        <v>0.11059663196390127</v>
      </c>
      <c r="EL124" s="67">
        <v>300</v>
      </c>
      <c r="EM124" s="66">
        <v>1800</v>
      </c>
      <c r="EN124" s="159">
        <f>ULB_Data[[#This Row],[Cert.- obtained SS2022]]/ULB_Data[[#This Row],[Cert.-max. marks SS2022]]</f>
        <v>0.16666666666666666</v>
      </c>
      <c r="EO124" s="159">
        <f>ULB_Data[[#This Row],[Cert.- obtained SS2022]]/ULB_Data[[#This Row],[Total score (obtained) SS2022]]</f>
        <v>0.11059663196390127</v>
      </c>
      <c r="EP124" s="68">
        <v>2712.56</v>
      </c>
      <c r="EQ124" s="26">
        <v>6000</v>
      </c>
      <c r="ER124" s="66">
        <v>45.21</v>
      </c>
      <c r="ES124" s="68">
        <v>2712.56</v>
      </c>
      <c r="ET124" s="66">
        <v>6000</v>
      </c>
      <c r="EU124" s="128">
        <f>(ULB_Data[[#This Row],[Total score (obtained) SS2022]]/ULB_Data[[#This Row],[Total score (max) SS2022]])*100</f>
        <v>45.209333333333333</v>
      </c>
      <c r="EV124" s="26">
        <v>1127.82</v>
      </c>
      <c r="EW124" s="26">
        <v>3000</v>
      </c>
      <c r="EX124" s="66">
        <v>37.590000000000003</v>
      </c>
      <c r="EY124" s="26">
        <v>1623.82</v>
      </c>
      <c r="EZ124" s="26">
        <v>4200</v>
      </c>
      <c r="FA124" s="100">
        <v>38.659999999999997</v>
      </c>
      <c r="FB124" s="26">
        <v>1623.82</v>
      </c>
      <c r="FC124" s="138">
        <v>4200</v>
      </c>
      <c r="FD124" s="140">
        <f>(ULB_Data[[#This Row],[SLP + Cert. (obtained) SS2022]]/ULB_Data[[#This Row],[SLP + Cert. (max.) SS2022]])*100</f>
        <v>38.662380952380957</v>
      </c>
    </row>
    <row r="125" spans="1:160" ht="15.75" thickBot="1">
      <c r="A125" s="104">
        <v>124</v>
      </c>
      <c r="B125" s="65" t="s">
        <v>243</v>
      </c>
      <c r="C125" s="65" t="s">
        <v>243</v>
      </c>
      <c r="D125" s="65" t="s">
        <v>304</v>
      </c>
      <c r="E125" s="26">
        <v>111825</v>
      </c>
      <c r="F125" s="28" t="s">
        <v>410</v>
      </c>
      <c r="G125" s="28">
        <v>2214</v>
      </c>
      <c r="H125" s="28">
        <v>2072</v>
      </c>
      <c r="I125" s="28">
        <v>2072</v>
      </c>
      <c r="J125" s="28">
        <v>3325</v>
      </c>
      <c r="K125" s="28">
        <v>3178</v>
      </c>
      <c r="L125" s="28">
        <v>3178</v>
      </c>
      <c r="M125" s="28">
        <v>3878.5</v>
      </c>
      <c r="N125" s="28">
        <v>3782.7</v>
      </c>
      <c r="O125" s="28">
        <v>3782.7</v>
      </c>
      <c r="P125" s="28">
        <v>4344.1000000000004</v>
      </c>
      <c r="Q125" s="28">
        <v>4344.1000000000004</v>
      </c>
      <c r="R125" s="118">
        <f>(ULB_Data[[#This Row],[Total score (obtained) SS2020]]-ULB_Data[[#This Row],[NA 2020]])/ULB_Data[[#This Row],[NA 2020]]</f>
        <v>0.37261517615176143</v>
      </c>
      <c r="S125" s="118">
        <f>(ULB_Data[[#This Row],[Total score (obtained) SS2021]]-ULB_Data[[#This Row],[NA 2021]])/ULB_Data[[#This Row],[NA 2021]]</f>
        <v>0.6265733590733592</v>
      </c>
      <c r="T125" s="118">
        <f>(ULB_Data[[#This Row],[Total score (obtained) SS2022]]-ULB_Data[[#This Row],[NA 2022]])/ULB_Data[[#This Row],[NA 2022]]</f>
        <v>0.6265733590733592</v>
      </c>
      <c r="U125" s="118">
        <f>(ULB_Data[[#This Row],[Total score (obtained) SS2020]]-ULB_Data[[#This Row],[SA 2020]])/ULB_Data[[#This Row],[SA 2020]]</f>
        <v>-8.6024060150376003E-2</v>
      </c>
      <c r="V125" s="118">
        <f>(ULB_Data[[#This Row],[Total score (obtained) SS2021]]-ULB_Data[[#This Row],[SA 2021]])/ULB_Data[[#This Row],[SA 2021]]</f>
        <v>6.0497168030207743E-2</v>
      </c>
      <c r="W125" s="118">
        <f>(ULB_Data[[#This Row],[Total score (obtained) SS2022]]-ULB_Data[[#This Row],[SA 2022]])/ULB_Data[[#This Row],[SA 2022]]</f>
        <v>6.0497168030207743E-2</v>
      </c>
      <c r="X125" s="118">
        <f>(ULB_Data[[#This Row],[Total score (obtained) SS2020]]-ULB_Data[[#This Row],[SA Cat 2020]])/ULB_Data[[#This Row],[SA Cat 2020]]</f>
        <v>-0.21645739332216068</v>
      </c>
      <c r="Y125" s="118">
        <f>(ULB_Data[[#This Row],[Total score (obtained) SS2021]]-ULB_Data[[#This Row],[SA Cat 2021]])/ULB_Data[[#This Row],[SA Cat 2021]]</f>
        <v>-0.1090332302323736</v>
      </c>
      <c r="Z125" s="118">
        <f>(ULB_Data[[#This Row],[Total score (obtained) SS2022]]-ULB_Data[[#This Row],[SA Cat 2022]])/ULB_Data[[#This Row],[SA Cat 2022]]</f>
        <v>-0.1090332302323736</v>
      </c>
      <c r="AA125" s="118">
        <f>(ULB_Data[[#This Row],[Total score (obtained) SS2021]]-ULB_Data[[#This Row],[SA Cat t.10 2021]])/ULB_Data[[#This Row],[SA Cat t.10 2021]]</f>
        <v>-0.22417531824773831</v>
      </c>
      <c r="AB125" s="118">
        <f>(ULB_Data[[#This Row],[Total score (obtained) SS2022]]-ULB_Data[[#This Row],[SA Cat t.10 2022]])/ULB_Data[[#This Row],[SA Cat t.10 2022]]</f>
        <v>-0.22417531824773831</v>
      </c>
      <c r="AC125" s="122">
        <v>306.24</v>
      </c>
      <c r="AD125" s="122">
        <v>913.6</v>
      </c>
      <c r="AE125" s="122">
        <v>915</v>
      </c>
      <c r="AF125" s="122">
        <v>706.64</v>
      </c>
      <c r="AG125" s="122">
        <v>1509.3</v>
      </c>
      <c r="AH125" s="122">
        <v>1509.3</v>
      </c>
      <c r="AI125" s="122">
        <v>948.15</v>
      </c>
      <c r="AJ125" s="122">
        <v>1786.5</v>
      </c>
      <c r="AK125" s="122">
        <v>1786.5</v>
      </c>
      <c r="AL125" s="122">
        <v>2014.9</v>
      </c>
      <c r="AM125" s="122">
        <v>2014.9</v>
      </c>
      <c r="AN125" s="118">
        <f>(ULB_Data[[#This Row],[SLP- obtained SS2020]]-ULB_Data[[#This Row],[SLP NA 2020]])/ULB_Data[[#This Row],[SLP NA 2020]]</f>
        <v>1.0432014106583072</v>
      </c>
      <c r="AO125" s="118">
        <f>(ULB_Data[[#This Row],[SLP- obtained SS2021]]-ULB_Data[[#This Row],[SLP NA 2021]])/ULB_Data[[#This Row],[SLP NA 2021]]</f>
        <v>0.67236208406304709</v>
      </c>
      <c r="AP125" s="118">
        <f>(ULB_Data[[#This Row],[SLP- obtained SS2022]]-ULB_Data[[#This Row],[SLP NA 2022]])/ULB_Data[[#This Row],[SLP NA 2022]]</f>
        <v>0.66980327868852452</v>
      </c>
      <c r="AQ125" s="118">
        <f>(ULB_Data[[#This Row],[SLP- obtained SS2020]]-ULB_Data[[#This Row],[SLP SA 2020]])/ULB_Data[[#This Row],[SLP SA 2020]]</f>
        <v>-0.11452790671346082</v>
      </c>
      <c r="AR125" s="118">
        <f>(ULB_Data[[#This Row],[SLP- obtained SS2021]]-ULB_Data[[#This Row],[SLP SA 2021]])/ULB_Data[[#This Row],[SLP SA 2021]]</f>
        <v>1.2303716954879704E-2</v>
      </c>
      <c r="AS125" s="118">
        <f>(ULB_Data[[#This Row],[SLP- obtained SS2022]]-ULB_Data[[#This Row],[SLP SA 2022]])/ULB_Data[[#This Row],[SLP SA 2022]]</f>
        <v>1.2303716954879704E-2</v>
      </c>
      <c r="AT125" s="118">
        <f>(ULB_Data[[#This Row],[SLP- obtained SS2020]]-ULB_Data[[#This Row],[SLP SA cat 2020]])/ULB_Data[[#This Row],[SLP SA cat 2020]]</f>
        <v>-0.34007277329536462</v>
      </c>
      <c r="AU125" s="118">
        <f>(ULB_Data[[#This Row],[SLP- obtained SS2021]]-ULB_Data[[#This Row],[SLP SA cat 2021]])/ULB_Data[[#This Row],[SLP SA cat 2021]]</f>
        <v>-0.14476910159529813</v>
      </c>
      <c r="AV125" s="118">
        <f>(ULB_Data[[#This Row],[SLP- obtained SS2022]]-ULB_Data[[#This Row],[SLP SA cat 2022]])/ULB_Data[[#This Row],[SLP SA cat 2022]]</f>
        <v>-0.14476910159529813</v>
      </c>
      <c r="AW125" s="118">
        <f>(ULB_Data[[#This Row],[SLP- obtained SS2021]]-ULB_Data[[#This Row],[SLP SA cat t.10 2021]])/ULB_Data[[#This Row],[SLP SA cat t.10 2021]]</f>
        <v>-0.24171422899399483</v>
      </c>
      <c r="AX125" s="118">
        <f>(ULB_Data[[#This Row],[SLP- obtained SS2022]]-ULB_Data[[#This Row],[SLP SA cat t.10 2022]])/ULB_Data[[#This Row],[SLP SA cat t.10 2022]]</f>
        <v>-0.24171422899399483</v>
      </c>
      <c r="AY125" s="122">
        <v>232.44</v>
      </c>
      <c r="AZ125" s="122">
        <v>298.10000000000002</v>
      </c>
      <c r="BA125" s="122">
        <v>295</v>
      </c>
      <c r="BB125" s="122">
        <v>421.09</v>
      </c>
      <c r="BC125" s="122">
        <v>522.70000000000005</v>
      </c>
      <c r="BD125" s="122">
        <v>525</v>
      </c>
      <c r="BE125" s="122">
        <v>566.66</v>
      </c>
      <c r="BF125" s="122">
        <v>651.51</v>
      </c>
      <c r="BG125" s="122">
        <v>651.51</v>
      </c>
      <c r="BH125" s="122">
        <v>1020</v>
      </c>
      <c r="BI125" s="122">
        <v>1020</v>
      </c>
      <c r="BJ125" s="118">
        <f>(ULB_Data[[#This Row],[Cert.- obtained SS2020]]-ULB_Data[[#This Row],[NA cert 2020]])/ULB_Data[[#This Row],[NA cert 2020]]</f>
        <v>0.29065565307176044</v>
      </c>
      <c r="BK125" s="118">
        <f>(ULB_Data[[#This Row],[Cert.- obtained SS2021]]-ULB_Data[[#This Row],[NA cert 2021]])/ULB_Data[[#This Row],[NA cert 2021]]</f>
        <v>0.67728950016772882</v>
      </c>
      <c r="BL125" s="118">
        <f>(ULB_Data[[#This Row],[Cert.- obtained SS2022]]-ULB_Data[[#This Row],[NA cert 2022]])/ULB_Data[[#This Row],[NA cert 2022]]</f>
        <v>0.69491525423728817</v>
      </c>
      <c r="BM125" s="118">
        <f>(ULB_Data[[#This Row],[Cert.- obtained SS2020]]-ULB_Data[[#This Row],[SA Cert 2020]])/ULB_Data[[#This Row],[SA Cert 2020]]</f>
        <v>-0.2875632287634472</v>
      </c>
      <c r="BN125" s="118">
        <f>(ULB_Data[[#This Row],[Cert.- obtained SS2021]]-ULB_Data[[#This Row],[SA cert 2021]])/ULB_Data[[#This Row],[SA cert 2021]]</f>
        <v>-4.3428352783623579E-2</v>
      </c>
      <c r="BO125" s="118">
        <f>(ULB_Data[[#This Row],[Cert.- obtained SS2022]]-ULB_Data[[#This Row],[SA cert 2022]])/ULB_Data[[#This Row],[SA cert 2022]]</f>
        <v>-4.7619047619047616E-2</v>
      </c>
      <c r="BP125" s="118">
        <f>(ULB_Data[[#This Row],[Cert.- obtained SS2020]]-ULB_Data[[#This Row],[SA cert cat 2020]])/ULB_Data[[#This Row],[SA cert cat 2020]]</f>
        <v>-0.47058200684713936</v>
      </c>
      <c r="BQ125" s="118">
        <f>(ULB_Data[[#This Row],[Cert.- obtained SS2021]]-ULB_Data[[#This Row],[SA cert cat 2021]])/ULB_Data[[#This Row],[SA cert cat 2021]]</f>
        <v>-0.23255207134195943</v>
      </c>
      <c r="BR125" s="118">
        <f>(ULB_Data[[#This Row],[Cert.- obtained SS2022]]-ULB_Data[[#This Row],[SA cert cat 2022]])/ULB_Data[[#This Row],[SA cert cat 2022]]</f>
        <v>-0.23255207134195943</v>
      </c>
      <c r="BS125" s="118">
        <f>(ULB_Data[[#This Row],[Cert.- obtained SS2021]]-ULB_Data[[#This Row],[SA cert cat t.10 2021]])/ULB_Data[[#This Row],[SA cert cat t.10 2021]]</f>
        <v>-0.50980392156862742</v>
      </c>
      <c r="BT125" s="118">
        <f>(ULB_Data[[#This Row],[Cert.- obtained SS2022]]-ULB_Data[[#This Row],[SA cert cat t.10 2022]])/ULB_Data[[#This Row],[SA cert cat t.10 2022]]</f>
        <v>-0.50980392156862742</v>
      </c>
      <c r="BU125" s="122">
        <v>855.72</v>
      </c>
      <c r="BV125" s="122">
        <v>860.25</v>
      </c>
      <c r="BW125" s="122">
        <v>865</v>
      </c>
      <c r="BX125" s="122">
        <v>1100</v>
      </c>
      <c r="BY125" s="122">
        <v>1147.0899999999999</v>
      </c>
      <c r="BZ125" s="122">
        <v>1150</v>
      </c>
      <c r="CA125" s="122">
        <v>1201.1099999999999</v>
      </c>
      <c r="CB125" s="122">
        <v>1344.7</v>
      </c>
      <c r="CC125" s="122">
        <v>1344.7</v>
      </c>
      <c r="CD125" s="122">
        <v>1496.04</v>
      </c>
      <c r="CE125" s="122">
        <v>1496.04</v>
      </c>
      <c r="CF125" s="118">
        <f>(ULB_Data[[#This Row],[CP- obtained SS2020]]-ULB_Data[[#This Row],[NA CV 2020]])/ULB_Data[[#This Row],[NA CV 2020]]</f>
        <v>0.35366708736502578</v>
      </c>
      <c r="CG125" s="118">
        <f>(ULB_Data[[#This Row],[CV- obtained SS2021]]-ULB_Data[[#This Row],[NA CV 2021]])/ULB_Data[[#This Row],[NA CV 2021]]</f>
        <v>0.56046498111014253</v>
      </c>
      <c r="CH125" s="118">
        <f>(ULB_Data[[#This Row],[CV- obtained SS2022]]-ULB_Data[[#This Row],[NA CV 2022]])/ULB_Data[[#This Row],[NA CV 2022]]</f>
        <v>0.55189595375722555</v>
      </c>
      <c r="CI125" s="118">
        <f>(ULB_Data[[#This Row],[CP- obtained SS2020]]-ULB_Data[[#This Row],[SA CV 2020]])/ULB_Data[[#This Row],[SA CV 2020]]</f>
        <v>5.3054545454545361E-2</v>
      </c>
      <c r="CJ125" s="118">
        <f>(ULB_Data[[#This Row],[CV- obtained SS2021]]-ULB_Data[[#This Row],[SA CV 2021]])/ULB_Data[[#This Row],[SA CV 2021]]</f>
        <v>0.17025691096600981</v>
      </c>
      <c r="CK125" s="118">
        <f>(ULB_Data[[#This Row],[CV- obtained SS2022]]-ULB_Data[[#This Row],[SA CV 2022]])/ULB_Data[[#This Row],[SA CV 2022]]</f>
        <v>0.16729565217391312</v>
      </c>
      <c r="CL125" s="118">
        <f>(ULB_Data[[#This Row],[CP- obtained SS2020]]-ULB_Data[[#This Row],[SA CV  cat 2020]])/ULB_Data[[#This Row],[SA CV  cat 2020]]</f>
        <v>-3.5592077328471167E-2</v>
      </c>
      <c r="CM125" s="118">
        <f>(ULB_Data[[#This Row],[CV- obtained SS2021]]-ULB_Data[[#This Row],[SA CV cat 2021]])/ULB_Data[[#This Row],[SA CV cat 2021]]</f>
        <v>-1.7178552837063623E-3</v>
      </c>
      <c r="CN125" s="118">
        <f>(ULB_Data[[#This Row],[CV- obtained SS2022]]-ULB_Data[[#This Row],[SA CV cat 2022]])/ULB_Data[[#This Row],[SA CV cat 2022]]</f>
        <v>-1.7178552837063623E-3</v>
      </c>
      <c r="CO125" s="118">
        <f>(ULB_Data[[#This Row],[CV- obtained SS2021]]-ULB_Data[[#This Row],[SA CV cat t.10 2021]])/ULB_Data[[#This Row],[SA CV cat t.10 2021]]</f>
        <v>-0.10270447314242925</v>
      </c>
      <c r="CP125" s="118">
        <f>(ULB_Data[[#This Row],[CV- obtained SS2022]]-ULB_Data[[#This Row],[SA CV cat t.10 2022]])/ULB_Data[[#This Row],[SA CV cat t.10 2022]]</f>
        <v>-0.10270447314242925</v>
      </c>
      <c r="CQ125" s="60">
        <v>127</v>
      </c>
      <c r="CR125" s="60">
        <v>31</v>
      </c>
      <c r="CS125" s="28">
        <v>87</v>
      </c>
      <c r="CT125" s="28">
        <v>26</v>
      </c>
      <c r="CU125" s="28">
        <v>87</v>
      </c>
      <c r="CV125" s="28">
        <v>26</v>
      </c>
      <c r="CW125" s="28" t="s">
        <v>414</v>
      </c>
      <c r="CX125" s="28" t="s">
        <v>414</v>
      </c>
      <c r="CY125" s="28" t="s">
        <v>414</v>
      </c>
      <c r="CZ125" s="28" t="s">
        <v>405</v>
      </c>
      <c r="DA125" s="28" t="s">
        <v>408</v>
      </c>
      <c r="DB125" s="28" t="s">
        <v>408</v>
      </c>
      <c r="DC125" s="22">
        <v>625.71</v>
      </c>
      <c r="DD125" s="22">
        <v>1500</v>
      </c>
      <c r="DE125" s="66">
        <v>41.71</v>
      </c>
      <c r="DF125" s="22">
        <v>300</v>
      </c>
      <c r="DG125" s="22">
        <v>1500</v>
      </c>
      <c r="DH125" s="66">
        <v>20</v>
      </c>
      <c r="DI125" s="22">
        <v>954.89</v>
      </c>
      <c r="DJ125" s="22">
        <v>1500</v>
      </c>
      <c r="DK125" s="66">
        <v>63.66</v>
      </c>
      <c r="DL125" s="22">
        <v>1158.3599999999999</v>
      </c>
      <c r="DM125" s="22">
        <v>1500</v>
      </c>
      <c r="DN125" s="66">
        <v>77.22</v>
      </c>
      <c r="DO125" s="22">
        <v>3038.97</v>
      </c>
      <c r="DP125" s="22">
        <v>6000</v>
      </c>
      <c r="DQ125" s="66">
        <v>50.65</v>
      </c>
      <c r="DR125" s="67">
        <v>1527.87</v>
      </c>
      <c r="DS125" s="67">
        <v>2400</v>
      </c>
      <c r="DT125" s="159">
        <f>ULB_Data[[#This Row],[SLP- obtained SS2021]]/ULB_Data[[#This Row],[SLP-max. marks SS2021]]</f>
        <v>0.63661249999999991</v>
      </c>
      <c r="DU125" s="159">
        <f>ULB_Data[[#This Row],[SLP- obtained SS2021]]/ULB_Data[[#This Row],[Total score (obtained) SS2021]]</f>
        <v>0.45333891153798217</v>
      </c>
      <c r="DV125" s="67">
        <v>1527.87</v>
      </c>
      <c r="DW125" s="66">
        <v>2400</v>
      </c>
      <c r="DX125" s="159">
        <f>ULB_Data[[#This Row],[SLP- obtained SS2022]]/ULB_Data[[#This Row],[SLP-max. marks SS2022]]</f>
        <v>0.63661249999999991</v>
      </c>
      <c r="DY125" s="159">
        <f>ULB_Data[[#This Row],[SLP- obtained SS2022]]/ULB_Data[[#This Row],[Total score (obtained) SS2022]]</f>
        <v>0.45333891153798217</v>
      </c>
      <c r="DZ125" s="67">
        <v>1342.39</v>
      </c>
      <c r="EA125" s="67">
        <v>1800</v>
      </c>
      <c r="EB125" s="159">
        <f>ULB_Data[[#This Row],[CV- obtained SS2021]]/ULB_Data[[#This Row],[CV-max. marks SS2021]]</f>
        <v>0.74577222222222228</v>
      </c>
      <c r="EC125" s="159">
        <f>ULB_Data[[#This Row],[CV- obtained SS2021]]/ULB_Data[[#This Row],[Total score (obtained) SS2021]]</f>
        <v>0.39830458184235046</v>
      </c>
      <c r="ED125" s="67">
        <v>1342.39</v>
      </c>
      <c r="EE125" s="66">
        <v>1800</v>
      </c>
      <c r="EF125" s="159">
        <f>ULB_Data[[#This Row],[CV- obtained SS2022]]/ULB_Data[[#This Row],[CV-max. marks SS2022]]</f>
        <v>0.74577222222222228</v>
      </c>
      <c r="EG125" s="159">
        <f>ULB_Data[[#This Row],[CV- obtained SS2022]]/ULB_Data[[#This Row],[Total score (obtained) SS2022]]</f>
        <v>0.39830458184235046</v>
      </c>
      <c r="EH125" s="67">
        <v>500</v>
      </c>
      <c r="EI125" s="67">
        <v>1800</v>
      </c>
      <c r="EJ125" s="159">
        <f>ULB_Data[[#This Row],[Cert.- obtained SS2021]]/ULB_Data[[#This Row],[Cert.-max. marks SS2021]]</f>
        <v>0.27777777777777779</v>
      </c>
      <c r="EK125" s="159">
        <f>ULB_Data[[#This Row],[Cert.- obtained SS2021]]/ULB_Data[[#This Row],[Total score (obtained) SS2021]]</f>
        <v>0.14835650661966732</v>
      </c>
      <c r="EL125" s="67">
        <v>500</v>
      </c>
      <c r="EM125" s="66">
        <v>1800</v>
      </c>
      <c r="EN125" s="159">
        <f>ULB_Data[[#This Row],[Cert.- obtained SS2022]]/ULB_Data[[#This Row],[Cert.-max. marks SS2022]]</f>
        <v>0.27777777777777779</v>
      </c>
      <c r="EO125" s="159">
        <f>ULB_Data[[#This Row],[Cert.- obtained SS2022]]/ULB_Data[[#This Row],[Total score (obtained) SS2022]]</f>
        <v>0.14835650661966732</v>
      </c>
      <c r="EP125" s="68">
        <v>3370.26</v>
      </c>
      <c r="EQ125" s="26">
        <v>6000</v>
      </c>
      <c r="ER125" s="66">
        <v>56.17</v>
      </c>
      <c r="ES125" s="68">
        <v>3370.26</v>
      </c>
      <c r="ET125" s="66">
        <v>6000</v>
      </c>
      <c r="EU125" s="128">
        <f>(ULB_Data[[#This Row],[Total score (obtained) SS2022]]/ULB_Data[[#This Row],[Total score (max) SS2022]])*100</f>
        <v>56.171000000000006</v>
      </c>
      <c r="EV125" s="26">
        <v>925.71</v>
      </c>
      <c r="EW125" s="26">
        <v>3000</v>
      </c>
      <c r="EX125" s="66">
        <v>30.86</v>
      </c>
      <c r="EY125" s="26">
        <v>2027.87</v>
      </c>
      <c r="EZ125" s="26">
        <v>4200</v>
      </c>
      <c r="FA125" s="100">
        <v>48.28</v>
      </c>
      <c r="FB125" s="26">
        <v>2027.87</v>
      </c>
      <c r="FC125" s="138">
        <v>4200</v>
      </c>
      <c r="FD125" s="140">
        <f>(ULB_Data[[#This Row],[SLP + Cert. (obtained) SS2022]]/ULB_Data[[#This Row],[SLP + Cert. (max.) SS2022]])*100</f>
        <v>48.282619047619043</v>
      </c>
    </row>
    <row r="126" spans="1:160" ht="15.75" thickBot="1">
      <c r="A126" s="104">
        <v>125</v>
      </c>
      <c r="B126" s="65" t="s">
        <v>345</v>
      </c>
      <c r="C126" s="65" t="s">
        <v>243</v>
      </c>
      <c r="D126" s="65" t="s">
        <v>304</v>
      </c>
      <c r="E126" s="26">
        <v>18758</v>
      </c>
      <c r="F126" s="28" t="s">
        <v>411</v>
      </c>
      <c r="G126" s="28">
        <v>2214</v>
      </c>
      <c r="H126" s="28">
        <v>2072</v>
      </c>
      <c r="I126" s="28">
        <v>2072</v>
      </c>
      <c r="J126" s="28">
        <v>3325</v>
      </c>
      <c r="K126" s="28">
        <v>3178</v>
      </c>
      <c r="L126" s="28">
        <v>3178</v>
      </c>
      <c r="M126" s="28">
        <v>3070.1</v>
      </c>
      <c r="N126" s="28">
        <v>2928.3</v>
      </c>
      <c r="O126" s="28">
        <v>2928.3</v>
      </c>
      <c r="P126" s="28">
        <v>4349.2</v>
      </c>
      <c r="Q126" s="28">
        <v>4349.2</v>
      </c>
      <c r="R126" s="118">
        <f>(ULB_Data[[#This Row],[Total score (obtained) SS2020]]-ULB_Data[[#This Row],[NA 2020]])/ULB_Data[[#This Row],[NA 2020]]</f>
        <v>0.22372628726287261</v>
      </c>
      <c r="S126" s="118">
        <f>(ULB_Data[[#This Row],[Total score (obtained) SS2021]]-ULB_Data[[#This Row],[NA 2021]])/ULB_Data[[#This Row],[NA 2021]]</f>
        <v>0.12155405405405412</v>
      </c>
      <c r="T126" s="118">
        <f>(ULB_Data[[#This Row],[Total score (obtained) SS2022]]-ULB_Data[[#This Row],[NA 2022]])/ULB_Data[[#This Row],[NA 2022]]</f>
        <v>0.12155405405405412</v>
      </c>
      <c r="U126" s="118">
        <f>(ULB_Data[[#This Row],[Total score (obtained) SS2020]]-ULB_Data[[#This Row],[SA 2020]])/ULB_Data[[#This Row],[SA 2020]]</f>
        <v>-0.18516390977443611</v>
      </c>
      <c r="V126" s="118">
        <f>(ULB_Data[[#This Row],[Total score (obtained) SS2021]]-ULB_Data[[#This Row],[SA 2021]])/ULB_Data[[#This Row],[SA 2021]]</f>
        <v>-0.26876651982378852</v>
      </c>
      <c r="W126" s="118">
        <f>(ULB_Data[[#This Row],[Total score (obtained) SS2022]]-ULB_Data[[#This Row],[SA 2022]])/ULB_Data[[#This Row],[SA 2022]]</f>
        <v>-0.26876651982378852</v>
      </c>
      <c r="X126" s="118">
        <f>(ULB_Data[[#This Row],[Total score (obtained) SS2020]]-ULB_Data[[#This Row],[SA Cat 2020]])/ULB_Data[[#This Row],[SA Cat 2020]]</f>
        <v>-0.11751083026611511</v>
      </c>
      <c r="Y126" s="118">
        <f>(ULB_Data[[#This Row],[Total score (obtained) SS2021]]-ULB_Data[[#This Row],[SA Cat 2021]])/ULB_Data[[#This Row],[SA Cat 2021]]</f>
        <v>-0.2064132773281426</v>
      </c>
      <c r="Z126" s="118">
        <f>(ULB_Data[[#This Row],[Total score (obtained) SS2022]]-ULB_Data[[#This Row],[SA Cat 2022]])/ULB_Data[[#This Row],[SA Cat 2022]]</f>
        <v>-0.2064132773281426</v>
      </c>
      <c r="AA126" s="118">
        <f>(ULB_Data[[#This Row],[Total score (obtained) SS2021]]-ULB_Data[[#This Row],[SA Cat t.10 2021]])/ULB_Data[[#This Row],[SA Cat t.10 2021]]</f>
        <v>-0.46568104478984634</v>
      </c>
      <c r="AB126" s="118">
        <f>(ULB_Data[[#This Row],[Total score (obtained) SS2022]]-ULB_Data[[#This Row],[SA Cat t.10 2022]])/ULB_Data[[#This Row],[SA Cat t.10 2022]]</f>
        <v>-0.46568104478984634</v>
      </c>
      <c r="AC126" s="122">
        <v>306.24</v>
      </c>
      <c r="AD126" s="122">
        <v>913.6</v>
      </c>
      <c r="AE126" s="122">
        <v>915</v>
      </c>
      <c r="AF126" s="122">
        <v>706.64</v>
      </c>
      <c r="AG126" s="122">
        <v>1509.3</v>
      </c>
      <c r="AH126" s="122">
        <v>1509.3</v>
      </c>
      <c r="AI126" s="122">
        <v>593.21</v>
      </c>
      <c r="AJ126" s="122">
        <v>1412.08</v>
      </c>
      <c r="AK126" s="122">
        <v>1412.08</v>
      </c>
      <c r="AL126" s="122">
        <v>1984.11</v>
      </c>
      <c r="AM126" s="122">
        <v>1984.11</v>
      </c>
      <c r="AN126" s="118">
        <f>(ULB_Data[[#This Row],[SLP- obtained SS2020]]-ULB_Data[[#This Row],[SLP NA 2020]])/ULB_Data[[#This Row],[SLP NA 2020]]</f>
        <v>0.61546499477533967</v>
      </c>
      <c r="AO126" s="118">
        <f>(ULB_Data[[#This Row],[SLP- obtained SS2021]]-ULB_Data[[#This Row],[SLP NA 2021]])/ULB_Data[[#This Row],[SLP NA 2021]]</f>
        <v>0.28516856392294232</v>
      </c>
      <c r="AP126" s="118">
        <f>(ULB_Data[[#This Row],[SLP- obtained SS2022]]-ULB_Data[[#This Row],[SLP NA 2022]])/ULB_Data[[#This Row],[SLP NA 2022]]</f>
        <v>0.28320218579234985</v>
      </c>
      <c r="AQ126" s="118">
        <f>(ULB_Data[[#This Row],[SLP- obtained SS2020]]-ULB_Data[[#This Row],[SLP SA 2020]])/ULB_Data[[#This Row],[SLP SA 2020]]</f>
        <v>-0.2998981093626174</v>
      </c>
      <c r="AR126" s="118">
        <f>(ULB_Data[[#This Row],[SLP- obtained SS2021]]-ULB_Data[[#This Row],[SLP SA 2021]])/ULB_Data[[#This Row],[SLP SA 2021]]</f>
        <v>-0.22206983369774058</v>
      </c>
      <c r="AS126" s="118">
        <f>(ULB_Data[[#This Row],[SLP- obtained SS2022]]-ULB_Data[[#This Row],[SLP SA 2022]])/ULB_Data[[#This Row],[SLP SA 2022]]</f>
        <v>-0.22206983369774058</v>
      </c>
      <c r="AT126" s="118">
        <f>(ULB_Data[[#This Row],[SLP- obtained SS2020]]-ULB_Data[[#This Row],[SLP SA cat 2020]])/ULB_Data[[#This Row],[SLP SA cat 2020]]</f>
        <v>-0.16602889364643214</v>
      </c>
      <c r="AU126" s="118">
        <f>(ULB_Data[[#This Row],[SLP- obtained SS2021]]-ULB_Data[[#This Row],[SLP SA cat 2021]])/ULB_Data[[#This Row],[SLP SA cat 2021]]</f>
        <v>-0.16851028270352941</v>
      </c>
      <c r="AV126" s="118">
        <f>(ULB_Data[[#This Row],[SLP- obtained SS2022]]-ULB_Data[[#This Row],[SLP SA cat 2022]])/ULB_Data[[#This Row],[SLP SA cat 2022]]</f>
        <v>-0.16851028270352941</v>
      </c>
      <c r="AW126" s="118">
        <f>(ULB_Data[[#This Row],[SLP- obtained SS2021]]-ULB_Data[[#This Row],[SLP SA cat t.10 2021]])/ULB_Data[[#This Row],[SLP SA cat t.10 2021]]</f>
        <v>-0.40823341447802786</v>
      </c>
      <c r="AX126" s="118">
        <f>(ULB_Data[[#This Row],[SLP- obtained SS2022]]-ULB_Data[[#This Row],[SLP SA cat t.10 2022]])/ULB_Data[[#This Row],[SLP SA cat t.10 2022]]</f>
        <v>-0.40823341447802786</v>
      </c>
      <c r="AY126" s="122">
        <v>232.44</v>
      </c>
      <c r="AZ126" s="122">
        <v>298.10000000000002</v>
      </c>
      <c r="BA126" s="122">
        <v>295</v>
      </c>
      <c r="BB126" s="122">
        <v>421.09</v>
      </c>
      <c r="BC126" s="122">
        <v>522.70000000000005</v>
      </c>
      <c r="BD126" s="122">
        <v>525</v>
      </c>
      <c r="BE126" s="122">
        <v>365.77</v>
      </c>
      <c r="BF126" s="122">
        <v>453.88</v>
      </c>
      <c r="BG126" s="122">
        <v>453.88</v>
      </c>
      <c r="BH126" s="122">
        <v>1100</v>
      </c>
      <c r="BI126" s="122">
        <v>1100</v>
      </c>
      <c r="BJ126" s="118">
        <f>(ULB_Data[[#This Row],[Cert.- obtained SS2020]]-ULB_Data[[#This Row],[NA cert 2020]])/ULB_Data[[#This Row],[NA cert 2020]]</f>
        <v>-0.13956289795215968</v>
      </c>
      <c r="BK126" s="118">
        <f>(ULB_Data[[#This Row],[Cert.- obtained SS2021]]-ULB_Data[[#This Row],[NA cert 2021]])/ULB_Data[[#This Row],[NA cert 2021]]</f>
        <v>-1</v>
      </c>
      <c r="BL126" s="118">
        <f>(ULB_Data[[#This Row],[Cert.- obtained SS2022]]-ULB_Data[[#This Row],[NA cert 2022]])/ULB_Data[[#This Row],[NA cert 2022]]</f>
        <v>-1</v>
      </c>
      <c r="BM126" s="118">
        <f>(ULB_Data[[#This Row],[Cert.- obtained SS2020]]-ULB_Data[[#This Row],[SA Cert 2020]])/ULB_Data[[#This Row],[SA Cert 2020]]</f>
        <v>-0.5250421525089648</v>
      </c>
      <c r="BN126" s="118">
        <f>(ULB_Data[[#This Row],[Cert.- obtained SS2021]]-ULB_Data[[#This Row],[SA cert 2021]])/ULB_Data[[#This Row],[SA cert 2021]]</f>
        <v>-1</v>
      </c>
      <c r="BO126" s="118">
        <f>(ULB_Data[[#This Row],[Cert.- obtained SS2022]]-ULB_Data[[#This Row],[SA cert 2022]])/ULB_Data[[#This Row],[SA cert 2022]]</f>
        <v>-1</v>
      </c>
      <c r="BP126" s="118">
        <f>(ULB_Data[[#This Row],[Cert.- obtained SS2020]]-ULB_Data[[#This Row],[SA cert cat 2020]])/ULB_Data[[#This Row],[SA cert cat 2020]]</f>
        <v>-0.45320830029800147</v>
      </c>
      <c r="BQ126" s="118">
        <f>(ULB_Data[[#This Row],[Cert.- obtained SS2021]]-ULB_Data[[#This Row],[SA cert cat 2021]])/ULB_Data[[#This Row],[SA cert cat 2021]]</f>
        <v>-1</v>
      </c>
      <c r="BR126" s="118">
        <f>(ULB_Data[[#This Row],[Cert.- obtained SS2022]]-ULB_Data[[#This Row],[SA cert cat 2022]])/ULB_Data[[#This Row],[SA cert cat 2022]]</f>
        <v>-1</v>
      </c>
      <c r="BS126" s="118">
        <f>(ULB_Data[[#This Row],[Cert.- obtained SS2021]]-ULB_Data[[#This Row],[SA cert cat t.10 2021]])/ULB_Data[[#This Row],[SA cert cat t.10 2021]]</f>
        <v>-1</v>
      </c>
      <c r="BT126" s="118">
        <f>(ULB_Data[[#This Row],[Cert.- obtained SS2022]]-ULB_Data[[#This Row],[SA cert cat t.10 2022]])/ULB_Data[[#This Row],[SA cert cat t.10 2022]]</f>
        <v>-1</v>
      </c>
      <c r="BU126" s="122">
        <v>855.72</v>
      </c>
      <c r="BV126" s="122">
        <v>860.25</v>
      </c>
      <c r="BW126" s="122">
        <v>865</v>
      </c>
      <c r="BX126" s="122">
        <v>1100</v>
      </c>
      <c r="BY126" s="122">
        <v>1147.0899999999999</v>
      </c>
      <c r="BZ126" s="122">
        <v>1150</v>
      </c>
      <c r="CA126" s="122">
        <v>1056.55</v>
      </c>
      <c r="CB126" s="122">
        <v>1062.31</v>
      </c>
      <c r="CC126" s="122">
        <v>1062.31</v>
      </c>
      <c r="CD126" s="122">
        <v>1484.95</v>
      </c>
      <c r="CE126" s="122">
        <v>1484.95</v>
      </c>
      <c r="CF126" s="118">
        <f>(ULB_Data[[#This Row],[CP- obtained SS2020]]-ULB_Data[[#This Row],[NA CV 2020]])/ULB_Data[[#This Row],[NA CV 2020]]</f>
        <v>0.20788341981021813</v>
      </c>
      <c r="CG126" s="118">
        <f>(ULB_Data[[#This Row],[CV- obtained SS2021]]-ULB_Data[[#This Row],[NA CV 2021]])/ULB_Data[[#This Row],[NA CV 2021]]</f>
        <v>0.33651845393780877</v>
      </c>
      <c r="CH126" s="118">
        <f>(ULB_Data[[#This Row],[CV- obtained SS2022]]-ULB_Data[[#This Row],[NA CV 2022]])/ULB_Data[[#This Row],[NA CV 2022]]</f>
        <v>0.32917919075144508</v>
      </c>
      <c r="CI126" s="118">
        <f>(ULB_Data[[#This Row],[CP- obtained SS2020]]-ULB_Data[[#This Row],[SA CV 2020]])/ULB_Data[[#This Row],[SA CV 2020]]</f>
        <v>-6.0354545454545543E-2</v>
      </c>
      <c r="CJ126" s="118">
        <f>(ULB_Data[[#This Row],[CV- obtained SS2021]]-ULB_Data[[#This Row],[SA CV 2021]])/ULB_Data[[#This Row],[SA CV 2021]]</f>
        <v>2.3101936203786025E-3</v>
      </c>
      <c r="CK126" s="118">
        <f>(ULB_Data[[#This Row],[CV- obtained SS2022]]-ULB_Data[[#This Row],[SA CV 2022]])/ULB_Data[[#This Row],[SA CV 2022]]</f>
        <v>-2.2608695652173122E-4</v>
      </c>
      <c r="CL126" s="118">
        <f>(ULB_Data[[#This Row],[CP- obtained SS2020]]-ULB_Data[[#This Row],[SA CV  cat 2020]])/ULB_Data[[#This Row],[SA CV  cat 2020]]</f>
        <v>-2.1712176423264451E-2</v>
      </c>
      <c r="CM126" s="118">
        <f>(ULB_Data[[#This Row],[CV- obtained SS2021]]-ULB_Data[[#This Row],[SA CV cat 2021]])/ULB_Data[[#This Row],[SA CV cat 2021]]</f>
        <v>8.2301776317647457E-2</v>
      </c>
      <c r="CN126" s="118">
        <f>(ULB_Data[[#This Row],[CV- obtained SS2022]]-ULB_Data[[#This Row],[SA CV cat 2022]])/ULB_Data[[#This Row],[SA CV cat 2022]]</f>
        <v>8.2301776317647457E-2</v>
      </c>
      <c r="CO126" s="118">
        <f>(ULB_Data[[#This Row],[CV- obtained SS2021]]-ULB_Data[[#This Row],[SA CV cat t.10 2021]])/ULB_Data[[#This Row],[SA CV cat t.10 2021]]</f>
        <v>-0.22573824034479278</v>
      </c>
      <c r="CP126" s="118">
        <f>(ULB_Data[[#This Row],[CV- obtained SS2022]]-ULB_Data[[#This Row],[SA CV cat t.10 2022]])/ULB_Data[[#This Row],[SA CV cat t.10 2022]]</f>
        <v>-0.22573824034479278</v>
      </c>
      <c r="CQ126" s="60">
        <v>256</v>
      </c>
      <c r="CR126" s="60">
        <v>132</v>
      </c>
      <c r="CS126" s="27">
        <v>404</v>
      </c>
      <c r="CT126" s="28">
        <v>157</v>
      </c>
      <c r="CU126" s="27">
        <v>404</v>
      </c>
      <c r="CV126" s="28">
        <v>157</v>
      </c>
      <c r="CW126" s="28" t="s">
        <v>414</v>
      </c>
      <c r="CX126" s="27" t="s">
        <v>414</v>
      </c>
      <c r="CY126" s="27" t="s">
        <v>414</v>
      </c>
      <c r="CZ126" s="28" t="s">
        <v>407</v>
      </c>
      <c r="DA126" s="27" t="s">
        <v>415</v>
      </c>
      <c r="DB126" s="27" t="s">
        <v>415</v>
      </c>
      <c r="DC126" s="22">
        <v>494.72</v>
      </c>
      <c r="DD126" s="22">
        <v>1500</v>
      </c>
      <c r="DE126" s="66">
        <v>32.979999999999997</v>
      </c>
      <c r="DF126" s="22">
        <v>200</v>
      </c>
      <c r="DG126" s="22">
        <v>1500</v>
      </c>
      <c r="DH126" s="66">
        <v>13.33</v>
      </c>
      <c r="DI126" s="22">
        <v>981</v>
      </c>
      <c r="DJ126" s="22">
        <v>1500</v>
      </c>
      <c r="DK126" s="66">
        <v>65.400000000000006</v>
      </c>
      <c r="DL126" s="22">
        <v>1033.6099999999999</v>
      </c>
      <c r="DM126" s="22">
        <v>1500</v>
      </c>
      <c r="DN126" s="66">
        <v>68.91</v>
      </c>
      <c r="DO126" s="22">
        <v>2709.33</v>
      </c>
      <c r="DP126" s="22">
        <v>6000</v>
      </c>
      <c r="DQ126" s="66">
        <v>45.16</v>
      </c>
      <c r="DR126" s="67">
        <v>1174.1300000000001</v>
      </c>
      <c r="DS126" s="67">
        <v>2400</v>
      </c>
      <c r="DT126" s="159">
        <f>ULB_Data[[#This Row],[SLP- obtained SS2021]]/ULB_Data[[#This Row],[SLP-max. marks SS2021]]</f>
        <v>0.48922083333333338</v>
      </c>
      <c r="DU126" s="159">
        <f>ULB_Data[[#This Row],[SLP- obtained SS2021]]/ULB_Data[[#This Row],[Total score (obtained) SS2021]]</f>
        <v>0.50524988596559173</v>
      </c>
      <c r="DV126" s="67">
        <v>1174.1300000000001</v>
      </c>
      <c r="DW126" s="66">
        <v>2400</v>
      </c>
      <c r="DX126" s="159">
        <f>ULB_Data[[#This Row],[SLP- obtained SS2022]]/ULB_Data[[#This Row],[SLP-max. marks SS2022]]</f>
        <v>0.48922083333333338</v>
      </c>
      <c r="DY126" s="159">
        <f>ULB_Data[[#This Row],[SLP- obtained SS2022]]/ULB_Data[[#This Row],[Total score (obtained) SS2022]]</f>
        <v>0.50524988596559173</v>
      </c>
      <c r="DZ126" s="67">
        <v>1149.74</v>
      </c>
      <c r="EA126" s="67">
        <v>1800</v>
      </c>
      <c r="EB126" s="159">
        <f>ULB_Data[[#This Row],[CV- obtained SS2021]]/ULB_Data[[#This Row],[CV-max. marks SS2021]]</f>
        <v>0.63874444444444445</v>
      </c>
      <c r="EC126" s="159">
        <f>ULB_Data[[#This Row],[CV- obtained SS2021]]/ULB_Data[[#This Row],[Total score (obtained) SS2021]]</f>
        <v>0.49475441721962593</v>
      </c>
      <c r="ED126" s="67">
        <v>1149.74</v>
      </c>
      <c r="EE126" s="66">
        <v>1800</v>
      </c>
      <c r="EF126" s="159">
        <f>ULB_Data[[#This Row],[CV- obtained SS2022]]/ULB_Data[[#This Row],[CV-max. marks SS2022]]</f>
        <v>0.63874444444444445</v>
      </c>
      <c r="EG126" s="159">
        <f>ULB_Data[[#This Row],[CV- obtained SS2022]]/ULB_Data[[#This Row],[Total score (obtained) SS2022]]</f>
        <v>0.49475441721962593</v>
      </c>
      <c r="EH126" s="67">
        <v>0</v>
      </c>
      <c r="EI126" s="67">
        <v>1800</v>
      </c>
      <c r="EJ126" s="159">
        <f>ULB_Data[[#This Row],[Cert.- obtained SS2021]]/ULB_Data[[#This Row],[Cert.-max. marks SS2021]]</f>
        <v>0</v>
      </c>
      <c r="EK126" s="159">
        <f>ULB_Data[[#This Row],[Cert.- obtained SS2021]]/ULB_Data[[#This Row],[Total score (obtained) SS2021]]</f>
        <v>0</v>
      </c>
      <c r="EL126" s="67">
        <v>0</v>
      </c>
      <c r="EM126" s="66">
        <v>1800</v>
      </c>
      <c r="EN126" s="159">
        <f>ULB_Data[[#This Row],[Cert.- obtained SS2022]]/ULB_Data[[#This Row],[Cert.-max. marks SS2022]]</f>
        <v>0</v>
      </c>
      <c r="EO126" s="159">
        <f>ULB_Data[[#This Row],[Cert.- obtained SS2022]]/ULB_Data[[#This Row],[Total score (obtained) SS2022]]</f>
        <v>0</v>
      </c>
      <c r="EP126" s="68">
        <v>2323.86</v>
      </c>
      <c r="EQ126" s="26">
        <v>6000</v>
      </c>
      <c r="ER126" s="66">
        <v>38.729999999999997</v>
      </c>
      <c r="ES126" s="68">
        <v>2323.86</v>
      </c>
      <c r="ET126" s="66">
        <v>6000</v>
      </c>
      <c r="EU126" s="128">
        <f>(ULB_Data[[#This Row],[Total score (obtained) SS2022]]/ULB_Data[[#This Row],[Total score (max) SS2022]])*100</f>
        <v>38.731000000000002</v>
      </c>
      <c r="EV126" s="26">
        <v>694.72</v>
      </c>
      <c r="EW126" s="26">
        <v>3000</v>
      </c>
      <c r="EX126" s="66">
        <v>23.16</v>
      </c>
      <c r="EY126" s="26">
        <v>1174.1300000000001</v>
      </c>
      <c r="EZ126" s="26">
        <v>4200</v>
      </c>
      <c r="FA126" s="100">
        <v>27.96</v>
      </c>
      <c r="FB126" s="26">
        <v>1174.1300000000001</v>
      </c>
      <c r="FC126" s="138">
        <v>4200</v>
      </c>
      <c r="FD126" s="140">
        <f>(ULB_Data[[#This Row],[SLP + Cert. (obtained) SS2022]]/ULB_Data[[#This Row],[SLP + Cert. (max.) SS2022]])*100</f>
        <v>27.95547619047619</v>
      </c>
    </row>
    <row r="127" spans="1:160" ht="15.75" thickBot="1">
      <c r="A127" s="104">
        <v>126</v>
      </c>
      <c r="B127" s="69" t="s">
        <v>300</v>
      </c>
      <c r="C127" s="65" t="s">
        <v>243</v>
      </c>
      <c r="D127" s="65" t="s">
        <v>304</v>
      </c>
      <c r="E127" s="26">
        <v>34011</v>
      </c>
      <c r="F127" s="28" t="s">
        <v>412</v>
      </c>
      <c r="G127" s="28">
        <v>2214</v>
      </c>
      <c r="H127" s="28">
        <v>2072</v>
      </c>
      <c r="I127" s="28">
        <v>2072</v>
      </c>
      <c r="J127" s="28">
        <v>3325</v>
      </c>
      <c r="K127" s="28">
        <v>3178</v>
      </c>
      <c r="L127" s="28">
        <v>3178</v>
      </c>
      <c r="M127" s="28">
        <v>3400</v>
      </c>
      <c r="N127" s="28">
        <v>3298.6</v>
      </c>
      <c r="O127" s="28">
        <v>3298.6</v>
      </c>
      <c r="P127" s="28">
        <v>4601.3999999999996</v>
      </c>
      <c r="Q127" s="28">
        <v>4601.3999999999996</v>
      </c>
      <c r="R127" s="118">
        <f>(ULB_Data[[#This Row],[Total score (obtained) SS2020]]-ULB_Data[[#This Row],[NA 2020]])/ULB_Data[[#This Row],[NA 2020]]</f>
        <v>0.17670731707317075</v>
      </c>
      <c r="S127" s="118">
        <f>(ULB_Data[[#This Row],[Total score (obtained) SS2021]]-ULB_Data[[#This Row],[NA 2021]])/ULB_Data[[#This Row],[NA 2021]]</f>
        <v>0.37746138996138989</v>
      </c>
      <c r="T127" s="118">
        <f>(ULB_Data[[#This Row],[Total score (obtained) SS2022]]-ULB_Data[[#This Row],[NA 2022]])/ULB_Data[[#This Row],[NA 2022]]</f>
        <v>0.37746138996138989</v>
      </c>
      <c r="U127" s="118">
        <f>(ULB_Data[[#This Row],[Total score (obtained) SS2020]]-ULB_Data[[#This Row],[SA 2020]])/ULB_Data[[#This Row],[SA 2020]]</f>
        <v>-0.21647218045112782</v>
      </c>
      <c r="V127" s="118">
        <f>(ULB_Data[[#This Row],[Total score (obtained) SS2021]]-ULB_Data[[#This Row],[SA 2021]])/ULB_Data[[#This Row],[SA 2021]]</f>
        <v>-0.10191944619257398</v>
      </c>
      <c r="W127" s="118">
        <f>(ULB_Data[[#This Row],[Total score (obtained) SS2022]]-ULB_Data[[#This Row],[SA 2022]])/ULB_Data[[#This Row],[SA 2022]]</f>
        <v>-0.10191944619257398</v>
      </c>
      <c r="X127" s="118">
        <f>(ULB_Data[[#This Row],[Total score (obtained) SS2020]]-ULB_Data[[#This Row],[SA Cat 2020]])/ULB_Data[[#This Row],[SA Cat 2020]]</f>
        <v>-0.23375588235294117</v>
      </c>
      <c r="Y127" s="118">
        <f>(ULB_Data[[#This Row],[Total score (obtained) SS2021]]-ULB_Data[[#This Row],[SA Cat 2021]])/ULB_Data[[#This Row],[SA Cat 2021]]</f>
        <v>-0.13475413811920209</v>
      </c>
      <c r="Z127" s="118">
        <f>(ULB_Data[[#This Row],[Total score (obtained) SS2022]]-ULB_Data[[#This Row],[SA Cat 2022]])/ULB_Data[[#This Row],[SA Cat 2022]]</f>
        <v>-0.13475413811920209</v>
      </c>
      <c r="AA127" s="118">
        <f>(ULB_Data[[#This Row],[Total score (obtained) SS2021]]-ULB_Data[[#This Row],[SA Cat t.10 2021]])/ULB_Data[[#This Row],[SA Cat t.10 2021]]</f>
        <v>-0.37973225540053024</v>
      </c>
      <c r="AB127" s="118">
        <f>(ULB_Data[[#This Row],[Total score (obtained) SS2022]]-ULB_Data[[#This Row],[SA Cat t.10 2022]])/ULB_Data[[#This Row],[SA Cat t.10 2022]]</f>
        <v>-0.37973225540053024</v>
      </c>
      <c r="AC127" s="122">
        <v>306.24</v>
      </c>
      <c r="AD127" s="122">
        <v>913.6</v>
      </c>
      <c r="AE127" s="122">
        <v>915</v>
      </c>
      <c r="AF127" s="122">
        <v>706.64</v>
      </c>
      <c r="AG127" s="122">
        <v>1509.3</v>
      </c>
      <c r="AH127" s="122">
        <v>1509.3</v>
      </c>
      <c r="AI127" s="122">
        <v>737.03</v>
      </c>
      <c r="AJ127" s="122">
        <v>1543.8</v>
      </c>
      <c r="AK127" s="122">
        <v>1543.8</v>
      </c>
      <c r="AL127" s="122">
        <v>2033.9</v>
      </c>
      <c r="AM127" s="122">
        <v>2033.9</v>
      </c>
      <c r="AN127" s="118">
        <f>(ULB_Data[[#This Row],[SLP- obtained SS2020]]-ULB_Data[[#This Row],[SLP NA 2020]])/ULB_Data[[#This Row],[SLP NA 2020]]</f>
        <v>0.44265935214211077</v>
      </c>
      <c r="AO127" s="118">
        <f>(ULB_Data[[#This Row],[SLP- obtained SS2021]]-ULB_Data[[#This Row],[SLP NA 2021]])/ULB_Data[[#This Row],[SLP NA 2021]]</f>
        <v>0.50030647985989496</v>
      </c>
      <c r="AP127" s="118">
        <f>(ULB_Data[[#This Row],[SLP- obtained SS2022]]-ULB_Data[[#This Row],[SLP NA 2022]])/ULB_Data[[#This Row],[SLP NA 2022]]</f>
        <v>0.4980109289617487</v>
      </c>
      <c r="AQ127" s="118">
        <f>(ULB_Data[[#This Row],[SLP- obtained SS2020]]-ULB_Data[[#This Row],[SLP SA 2020]])/ULB_Data[[#This Row],[SLP SA 2020]]</f>
        <v>-0.37478772783878633</v>
      </c>
      <c r="AR127" s="118">
        <f>(ULB_Data[[#This Row],[SLP- obtained SS2021]]-ULB_Data[[#This Row],[SLP SA 2021]])/ULB_Data[[#This Row],[SLP SA 2021]]</f>
        <v>-9.1843901146226661E-2</v>
      </c>
      <c r="AS127" s="118">
        <f>(ULB_Data[[#This Row],[SLP- obtained SS2022]]-ULB_Data[[#This Row],[SLP SA 2022]])/ULB_Data[[#This Row],[SLP SA 2022]]</f>
        <v>-9.1843901146226661E-2</v>
      </c>
      <c r="AT127" s="118">
        <f>(ULB_Data[[#This Row],[SLP- obtained SS2020]]-ULB_Data[[#This Row],[SLP SA cat 2020]])/ULB_Data[[#This Row],[SLP SA cat 2020]]</f>
        <v>-0.40056714109330688</v>
      </c>
      <c r="AU127" s="118">
        <f>(ULB_Data[[#This Row],[SLP- obtained SS2021]]-ULB_Data[[#This Row],[SLP SA cat 2021]])/ULB_Data[[#This Row],[SLP SA cat 2021]]</f>
        <v>-0.11213887809301716</v>
      </c>
      <c r="AV127" s="118">
        <f>(ULB_Data[[#This Row],[SLP- obtained SS2022]]-ULB_Data[[#This Row],[SLP SA cat 2022]])/ULB_Data[[#This Row],[SLP SA cat 2022]]</f>
        <v>-0.11213887809301716</v>
      </c>
      <c r="AW127" s="118">
        <f>(ULB_Data[[#This Row],[SLP- obtained SS2021]]-ULB_Data[[#This Row],[SLP SA cat t.10 2021]])/ULB_Data[[#This Row],[SLP SA cat t.10 2021]]</f>
        <v>-0.32608289493092091</v>
      </c>
      <c r="AX127" s="118">
        <f>(ULB_Data[[#This Row],[SLP- obtained SS2022]]-ULB_Data[[#This Row],[SLP SA cat t.10 2022]])/ULB_Data[[#This Row],[SLP SA cat t.10 2022]]</f>
        <v>-0.32608289493092091</v>
      </c>
      <c r="AY127" s="122">
        <v>232.44</v>
      </c>
      <c r="AZ127" s="122">
        <v>298.10000000000002</v>
      </c>
      <c r="BA127" s="122">
        <v>295</v>
      </c>
      <c r="BB127" s="122">
        <v>421.09</v>
      </c>
      <c r="BC127" s="122">
        <v>522.70000000000005</v>
      </c>
      <c r="BD127" s="122">
        <v>525</v>
      </c>
      <c r="BE127" s="122">
        <v>433.64</v>
      </c>
      <c r="BF127" s="122">
        <v>570</v>
      </c>
      <c r="BG127" s="122">
        <v>570</v>
      </c>
      <c r="BH127" s="122">
        <v>1100</v>
      </c>
      <c r="BI127" s="122">
        <v>1100</v>
      </c>
      <c r="BJ127" s="118">
        <f>(ULB_Data[[#This Row],[Cert.- obtained SS2020]]-ULB_Data[[#This Row],[NA cert 2020]])/ULB_Data[[#This Row],[NA cert 2020]]</f>
        <v>-0.13956289795215968</v>
      </c>
      <c r="BK127" s="118">
        <f>(ULB_Data[[#This Row],[Cert.- obtained SS2021]]-ULB_Data[[#This Row],[NA cert 2021]])/ULB_Data[[#This Row],[NA cert 2021]]</f>
        <v>6.3737001006372931E-3</v>
      </c>
      <c r="BL127" s="118">
        <f>(ULB_Data[[#This Row],[Cert.- obtained SS2022]]-ULB_Data[[#This Row],[NA cert 2022]])/ULB_Data[[#This Row],[NA cert 2022]]</f>
        <v>1.6949152542372881E-2</v>
      </c>
      <c r="BM127" s="118">
        <f>(ULB_Data[[#This Row],[Cert.- obtained SS2020]]-ULB_Data[[#This Row],[SA Cert 2020]])/ULB_Data[[#This Row],[SA Cert 2020]]</f>
        <v>-0.5250421525089648</v>
      </c>
      <c r="BN127" s="118">
        <f>(ULB_Data[[#This Row],[Cert.- obtained SS2021]]-ULB_Data[[#This Row],[SA cert 2021]])/ULB_Data[[#This Row],[SA cert 2021]]</f>
        <v>-0.42605701167017412</v>
      </c>
      <c r="BO127" s="118">
        <f>(ULB_Data[[#This Row],[Cert.- obtained SS2022]]-ULB_Data[[#This Row],[SA cert 2022]])/ULB_Data[[#This Row],[SA cert 2022]]</f>
        <v>-0.42857142857142855</v>
      </c>
      <c r="BP127" s="118">
        <f>(ULB_Data[[#This Row],[Cert.- obtained SS2020]]-ULB_Data[[#This Row],[SA cert cat 2020]])/ULB_Data[[#This Row],[SA cert cat 2020]]</f>
        <v>-0.53878793469237152</v>
      </c>
      <c r="BQ127" s="118">
        <f>(ULB_Data[[#This Row],[Cert.- obtained SS2021]]-ULB_Data[[#This Row],[SA cert cat 2021]])/ULB_Data[[#This Row],[SA cert cat 2021]]</f>
        <v>-0.47368421052631576</v>
      </c>
      <c r="BR127" s="118">
        <f>(ULB_Data[[#This Row],[Cert.- obtained SS2022]]-ULB_Data[[#This Row],[SA cert cat 2022]])/ULB_Data[[#This Row],[SA cert cat 2022]]</f>
        <v>-0.47368421052631576</v>
      </c>
      <c r="BS127" s="118">
        <f>(ULB_Data[[#This Row],[Cert.- obtained SS2021]]-ULB_Data[[#This Row],[SA cert cat t.10 2021]])/ULB_Data[[#This Row],[SA cert cat t.10 2021]]</f>
        <v>-0.72727272727272729</v>
      </c>
      <c r="BT127" s="118">
        <f>(ULB_Data[[#This Row],[Cert.- obtained SS2022]]-ULB_Data[[#This Row],[SA cert cat t.10 2022]])/ULB_Data[[#This Row],[SA cert cat t.10 2022]]</f>
        <v>-0.72727272727272729</v>
      </c>
      <c r="BU127" s="122">
        <v>855.72</v>
      </c>
      <c r="BV127" s="122">
        <v>860.25</v>
      </c>
      <c r="BW127" s="122">
        <v>865</v>
      </c>
      <c r="BX127" s="122">
        <v>1100</v>
      </c>
      <c r="BY127" s="122">
        <v>1147.0899999999999</v>
      </c>
      <c r="BZ127" s="122">
        <v>1150</v>
      </c>
      <c r="CA127" s="122">
        <v>1114.93</v>
      </c>
      <c r="CB127" s="122">
        <v>1184.79</v>
      </c>
      <c r="CC127" s="122">
        <v>1184.79</v>
      </c>
      <c r="CD127" s="122">
        <v>1531.86</v>
      </c>
      <c r="CE127" s="122">
        <v>1531.86</v>
      </c>
      <c r="CF127" s="118">
        <f>(ULB_Data[[#This Row],[CP- obtained SS2020]]-ULB_Data[[#This Row],[NA CV 2020]])/ULB_Data[[#This Row],[NA CV 2020]]</f>
        <v>0.17627261253681101</v>
      </c>
      <c r="CG127" s="118">
        <f>(ULB_Data[[#This Row],[CV- obtained SS2021]]-ULB_Data[[#This Row],[NA CV 2021]])/ULB_Data[[#This Row],[NA CV 2021]]</f>
        <v>0.37566986341179898</v>
      </c>
      <c r="CH127" s="118">
        <f>(ULB_Data[[#This Row],[CV- obtained SS2022]]-ULB_Data[[#This Row],[NA CV 2022]])/ULB_Data[[#This Row],[NA CV 2022]]</f>
        <v>0.36811560693641626</v>
      </c>
      <c r="CI127" s="118">
        <f>(ULB_Data[[#This Row],[CP- obtained SS2020]]-ULB_Data[[#This Row],[SA CV 2020]])/ULB_Data[[#This Row],[SA CV 2020]]</f>
        <v>-8.4945454545454602E-2</v>
      </c>
      <c r="CJ127" s="118">
        <f>(ULB_Data[[#This Row],[CV- obtained SS2021]]-ULB_Data[[#This Row],[SA CV 2021]])/ULB_Data[[#This Row],[SA CV 2021]]</f>
        <v>3.1671446878623437E-2</v>
      </c>
      <c r="CK127" s="118">
        <f>(ULB_Data[[#This Row],[CV- obtained SS2022]]-ULB_Data[[#This Row],[SA CV 2022]])/ULB_Data[[#This Row],[SA CV 2022]]</f>
        <v>2.9060869565217456E-2</v>
      </c>
      <c r="CL127" s="118">
        <f>(ULB_Data[[#This Row],[CP- obtained SS2020]]-ULB_Data[[#This Row],[SA CV  cat 2020]])/ULB_Data[[#This Row],[SA CV  cat 2020]]</f>
        <v>-9.7198927286914968E-2</v>
      </c>
      <c r="CM127" s="118">
        <f>(ULB_Data[[#This Row],[CV- obtained SS2021]]-ULB_Data[[#This Row],[SA CV cat 2021]])/ULB_Data[[#This Row],[SA CV cat 2021]]</f>
        <v>-1.1563230614707171E-3</v>
      </c>
      <c r="CN127" s="118">
        <f>(ULB_Data[[#This Row],[CV- obtained SS2022]]-ULB_Data[[#This Row],[SA CV cat 2022]])/ULB_Data[[#This Row],[SA CV cat 2022]]</f>
        <v>-1.1563230614707171E-3</v>
      </c>
      <c r="CO127" s="118">
        <f>(ULB_Data[[#This Row],[CV- obtained SS2021]]-ULB_Data[[#This Row],[SA CV cat t.10 2021]])/ULB_Data[[#This Row],[SA CV cat t.10 2021]]</f>
        <v>-0.22746203961197489</v>
      </c>
      <c r="CP127" s="118">
        <f>(ULB_Data[[#This Row],[CV- obtained SS2022]]-ULB_Data[[#This Row],[SA CV cat t.10 2022]])/ULB_Data[[#This Row],[SA CV cat t.10 2022]]</f>
        <v>-0.22746203961197489</v>
      </c>
      <c r="CQ127" s="60">
        <v>175</v>
      </c>
      <c r="CR127" s="60">
        <v>94</v>
      </c>
      <c r="CS127" s="28">
        <v>128</v>
      </c>
      <c r="CT127" s="27">
        <v>77</v>
      </c>
      <c r="CU127" s="28">
        <v>128</v>
      </c>
      <c r="CV127" s="27">
        <v>77</v>
      </c>
      <c r="CW127" s="28" t="s">
        <v>414</v>
      </c>
      <c r="CX127" s="28" t="s">
        <v>414</v>
      </c>
      <c r="CY127" s="28" t="s">
        <v>414</v>
      </c>
      <c r="CZ127" s="28" t="s">
        <v>407</v>
      </c>
      <c r="DA127" s="28" t="s">
        <v>405</v>
      </c>
      <c r="DB127" s="28" t="s">
        <v>405</v>
      </c>
      <c r="DC127" s="22">
        <v>441.8</v>
      </c>
      <c r="DD127" s="22">
        <v>1500</v>
      </c>
      <c r="DE127" s="66">
        <v>29.45</v>
      </c>
      <c r="DF127" s="22">
        <v>200</v>
      </c>
      <c r="DG127" s="22">
        <v>1500</v>
      </c>
      <c r="DH127" s="66">
        <v>13.33</v>
      </c>
      <c r="DI127" s="22">
        <v>956.87</v>
      </c>
      <c r="DJ127" s="22">
        <v>1500</v>
      </c>
      <c r="DK127" s="66">
        <v>63.79</v>
      </c>
      <c r="DL127" s="22">
        <v>1006.56</v>
      </c>
      <c r="DM127" s="22">
        <v>1500</v>
      </c>
      <c r="DN127" s="66">
        <v>67.099999999999994</v>
      </c>
      <c r="DO127" s="22">
        <v>2605.23</v>
      </c>
      <c r="DP127" s="22">
        <v>6000</v>
      </c>
      <c r="DQ127" s="66">
        <v>43.42</v>
      </c>
      <c r="DR127" s="67">
        <v>1370.68</v>
      </c>
      <c r="DS127" s="67">
        <v>2400</v>
      </c>
      <c r="DT127" s="159">
        <f>ULB_Data[[#This Row],[SLP- obtained SS2021]]/ULB_Data[[#This Row],[SLP-max. marks SS2021]]</f>
        <v>0.57111666666666672</v>
      </c>
      <c r="DU127" s="159">
        <f>ULB_Data[[#This Row],[SLP- obtained SS2021]]/ULB_Data[[#This Row],[Total score (obtained) SS2021]]</f>
        <v>0.48024946568095023</v>
      </c>
      <c r="DV127" s="67">
        <v>1370.68</v>
      </c>
      <c r="DW127" s="66">
        <v>2400</v>
      </c>
      <c r="DX127" s="159">
        <f>ULB_Data[[#This Row],[SLP- obtained SS2022]]/ULB_Data[[#This Row],[SLP-max. marks SS2022]]</f>
        <v>0.57111666666666672</v>
      </c>
      <c r="DY127" s="159">
        <f>ULB_Data[[#This Row],[SLP- obtained SS2022]]/ULB_Data[[#This Row],[Total score (obtained) SS2022]]</f>
        <v>0.48024946568095023</v>
      </c>
      <c r="DZ127" s="67">
        <v>1183.42</v>
      </c>
      <c r="EA127" s="67">
        <v>1800</v>
      </c>
      <c r="EB127" s="159">
        <f>ULB_Data[[#This Row],[CV- obtained SS2021]]/ULB_Data[[#This Row],[CV-max. marks SS2021]]</f>
        <v>0.65745555555555557</v>
      </c>
      <c r="EC127" s="159">
        <f>ULB_Data[[#This Row],[CV- obtained SS2021]]/ULB_Data[[#This Row],[Total score (obtained) SS2021]]</f>
        <v>0.41463859009845488</v>
      </c>
      <c r="ED127" s="67">
        <v>1183.42</v>
      </c>
      <c r="EE127" s="66">
        <v>1800</v>
      </c>
      <c r="EF127" s="159">
        <f>ULB_Data[[#This Row],[CV- obtained SS2022]]/ULB_Data[[#This Row],[CV-max. marks SS2022]]</f>
        <v>0.65745555555555557</v>
      </c>
      <c r="EG127" s="159">
        <f>ULB_Data[[#This Row],[CV- obtained SS2022]]/ULB_Data[[#This Row],[Total score (obtained) SS2022]]</f>
        <v>0.41463859009845488</v>
      </c>
      <c r="EH127" s="67">
        <v>300</v>
      </c>
      <c r="EI127" s="67">
        <v>1800</v>
      </c>
      <c r="EJ127" s="159">
        <f>ULB_Data[[#This Row],[Cert.- obtained SS2021]]/ULB_Data[[#This Row],[Cert.-max. marks SS2021]]</f>
        <v>0.16666666666666666</v>
      </c>
      <c r="EK127" s="159">
        <f>ULB_Data[[#This Row],[Cert.- obtained SS2021]]/ULB_Data[[#This Row],[Total score (obtained) SS2021]]</f>
        <v>0.10511194422059493</v>
      </c>
      <c r="EL127" s="67">
        <v>300</v>
      </c>
      <c r="EM127" s="66">
        <v>1800</v>
      </c>
      <c r="EN127" s="159">
        <f>ULB_Data[[#This Row],[Cert.- obtained SS2022]]/ULB_Data[[#This Row],[Cert.-max. marks SS2022]]</f>
        <v>0.16666666666666666</v>
      </c>
      <c r="EO127" s="159">
        <f>ULB_Data[[#This Row],[Cert.- obtained SS2022]]/ULB_Data[[#This Row],[Total score (obtained) SS2022]]</f>
        <v>0.10511194422059493</v>
      </c>
      <c r="EP127" s="68">
        <v>2854.1</v>
      </c>
      <c r="EQ127" s="26">
        <v>6000</v>
      </c>
      <c r="ER127" s="66">
        <v>47.57</v>
      </c>
      <c r="ES127" s="68">
        <v>2854.1</v>
      </c>
      <c r="ET127" s="66">
        <v>6000</v>
      </c>
      <c r="EU127" s="128">
        <f>(ULB_Data[[#This Row],[Total score (obtained) SS2022]]/ULB_Data[[#This Row],[Total score (max) SS2022]])*100</f>
        <v>47.568333333333328</v>
      </c>
      <c r="EV127" s="26">
        <v>641.79999999999995</v>
      </c>
      <c r="EW127" s="26">
        <v>3000</v>
      </c>
      <c r="EX127" s="66">
        <v>21.39</v>
      </c>
      <c r="EY127" s="26">
        <v>1670.68</v>
      </c>
      <c r="EZ127" s="26">
        <v>4200</v>
      </c>
      <c r="FA127" s="100">
        <v>39.78</v>
      </c>
      <c r="FB127" s="26">
        <v>1670.68</v>
      </c>
      <c r="FC127" s="138">
        <v>4200</v>
      </c>
      <c r="FD127" s="140">
        <f>(ULB_Data[[#This Row],[SLP + Cert. (obtained) SS2022]]/ULB_Data[[#This Row],[SLP + Cert. (max.) SS2022]])*100</f>
        <v>39.77809523809524</v>
      </c>
    </row>
    <row r="128" spans="1:160" ht="15.75" thickBot="1">
      <c r="A128" s="104">
        <v>127</v>
      </c>
      <c r="B128" s="65" t="s">
        <v>218</v>
      </c>
      <c r="C128" s="65" t="s">
        <v>243</v>
      </c>
      <c r="D128" s="65" t="s">
        <v>304</v>
      </c>
      <c r="E128" s="26">
        <v>35477</v>
      </c>
      <c r="F128" s="28" t="s">
        <v>412</v>
      </c>
      <c r="G128" s="28">
        <v>2214</v>
      </c>
      <c r="H128" s="28">
        <v>2072</v>
      </c>
      <c r="I128" s="28">
        <v>2072</v>
      </c>
      <c r="J128" s="28">
        <v>3325</v>
      </c>
      <c r="K128" s="28">
        <v>3178</v>
      </c>
      <c r="L128" s="28">
        <v>3178</v>
      </c>
      <c r="M128" s="28">
        <v>3400</v>
      </c>
      <c r="N128" s="28">
        <v>3298.6</v>
      </c>
      <c r="O128" s="28">
        <v>3298.6</v>
      </c>
      <c r="P128" s="28">
        <v>4601.3999999999996</v>
      </c>
      <c r="Q128" s="28">
        <v>4601.3999999999996</v>
      </c>
      <c r="R128" s="118">
        <f>(ULB_Data[[#This Row],[Total score (obtained) SS2020]]-ULB_Data[[#This Row],[NA 2020]])/ULB_Data[[#This Row],[NA 2020]]</f>
        <v>-0.1564588979223126</v>
      </c>
      <c r="S128" s="118">
        <f>(ULB_Data[[#This Row],[Total score (obtained) SS2021]]-ULB_Data[[#This Row],[NA 2021]])/ULB_Data[[#This Row],[NA 2021]]</f>
        <v>0.3055984555984555</v>
      </c>
      <c r="T128" s="118">
        <f>(ULB_Data[[#This Row],[Total score (obtained) SS2022]]-ULB_Data[[#This Row],[NA 2022]])/ULB_Data[[#This Row],[NA 2022]]</f>
        <v>0.3055984555984555</v>
      </c>
      <c r="U128" s="118">
        <f>(ULB_Data[[#This Row],[Total score (obtained) SS2020]]-ULB_Data[[#This Row],[SA 2020]])/ULB_Data[[#This Row],[SA 2020]]</f>
        <v>-0.43831578947368421</v>
      </c>
      <c r="V128" s="118">
        <f>(ULB_Data[[#This Row],[Total score (obtained) SS2021]]-ULB_Data[[#This Row],[SA 2021]])/ULB_Data[[#This Row],[SA 2021]]</f>
        <v>-0.14877281308999377</v>
      </c>
      <c r="W128" s="118">
        <f>(ULB_Data[[#This Row],[Total score (obtained) SS2022]]-ULB_Data[[#This Row],[SA 2022]])/ULB_Data[[#This Row],[SA 2022]]</f>
        <v>-0.14877281308999377</v>
      </c>
      <c r="X128" s="118">
        <f>(ULB_Data[[#This Row],[Total score (obtained) SS2020]]-ULB_Data[[#This Row],[SA Cat 2020]])/ULB_Data[[#This Row],[SA Cat 2020]]</f>
        <v>-0.45070588235294118</v>
      </c>
      <c r="Y128" s="118">
        <f>(ULB_Data[[#This Row],[Total score (obtained) SS2021]]-ULB_Data[[#This Row],[SA Cat 2021]])/ULB_Data[[#This Row],[SA Cat 2021]]</f>
        <v>-0.17989450069726554</v>
      </c>
      <c r="Z128" s="118">
        <f>(ULB_Data[[#This Row],[Total score (obtained) SS2022]]-ULB_Data[[#This Row],[SA Cat 2022]])/ULB_Data[[#This Row],[SA Cat 2022]]</f>
        <v>-0.17989450069726554</v>
      </c>
      <c r="AA128" s="118">
        <f>(ULB_Data[[#This Row],[Total score (obtained) SS2021]]-ULB_Data[[#This Row],[SA Cat t.10 2021]])/ULB_Data[[#This Row],[SA Cat t.10 2021]]</f>
        <v>-0.41209197200851916</v>
      </c>
      <c r="AB128" s="118">
        <f>(ULB_Data[[#This Row],[Total score (obtained) SS2022]]-ULB_Data[[#This Row],[SA Cat t.10 2022]])/ULB_Data[[#This Row],[SA Cat t.10 2022]]</f>
        <v>-0.41209197200851916</v>
      </c>
      <c r="AC128" s="122">
        <v>306.24</v>
      </c>
      <c r="AD128" s="122">
        <v>913.6</v>
      </c>
      <c r="AE128" s="122">
        <v>915</v>
      </c>
      <c r="AF128" s="122">
        <v>706.64</v>
      </c>
      <c r="AG128" s="122">
        <v>1509.3</v>
      </c>
      <c r="AH128" s="122">
        <v>1509.3</v>
      </c>
      <c r="AI128" s="122">
        <v>737.03</v>
      </c>
      <c r="AJ128" s="122">
        <v>1543.8</v>
      </c>
      <c r="AK128" s="122">
        <v>1543.8</v>
      </c>
      <c r="AL128" s="122">
        <v>2033.9</v>
      </c>
      <c r="AM128" s="122">
        <v>2033.9</v>
      </c>
      <c r="AN128" s="118">
        <f>(ULB_Data[[#This Row],[SLP- obtained SS2020]]-ULB_Data[[#This Row],[SLP NA 2020]])/ULB_Data[[#This Row],[SLP NA 2020]]</f>
        <v>-3.653996865203761E-2</v>
      </c>
      <c r="AO128" s="118">
        <f>(ULB_Data[[#This Row],[SLP- obtained SS2021]]-ULB_Data[[#This Row],[SLP NA 2021]])/ULB_Data[[#This Row],[SLP NA 2021]]</f>
        <v>0.46444833625218918</v>
      </c>
      <c r="AP128" s="118">
        <f>(ULB_Data[[#This Row],[SLP- obtained SS2022]]-ULB_Data[[#This Row],[SLP NA 2022]])/ULB_Data[[#This Row],[SLP NA 2022]]</f>
        <v>0.46220765027322414</v>
      </c>
      <c r="AQ128" s="118">
        <f>(ULB_Data[[#This Row],[SLP- obtained SS2020]]-ULB_Data[[#This Row],[SLP SA 2020]])/ULB_Data[[#This Row],[SLP SA 2020]]</f>
        <v>-0.58246065889278842</v>
      </c>
      <c r="AR128" s="118">
        <f>(ULB_Data[[#This Row],[SLP- obtained SS2021]]-ULB_Data[[#This Row],[SLP SA 2021]])/ULB_Data[[#This Row],[SLP SA 2021]]</f>
        <v>-0.11354932750281579</v>
      </c>
      <c r="AS128" s="118">
        <f>(ULB_Data[[#This Row],[SLP- obtained SS2022]]-ULB_Data[[#This Row],[SLP SA 2022]])/ULB_Data[[#This Row],[SLP SA 2022]]</f>
        <v>-0.11354932750281579</v>
      </c>
      <c r="AT128" s="118">
        <f>(ULB_Data[[#This Row],[SLP- obtained SS2020]]-ULB_Data[[#This Row],[SLP SA cat 2020]])/ULB_Data[[#This Row],[SLP SA cat 2020]]</f>
        <v>-0.5996770823440023</v>
      </c>
      <c r="AU128" s="118">
        <f>(ULB_Data[[#This Row],[SLP- obtained SS2021]]-ULB_Data[[#This Row],[SLP SA cat 2021]])/ULB_Data[[#This Row],[SLP SA cat 2021]]</f>
        <v>-0.13335924342531408</v>
      </c>
      <c r="AV128" s="118">
        <f>(ULB_Data[[#This Row],[SLP- obtained SS2022]]-ULB_Data[[#This Row],[SLP SA cat 2022]])/ULB_Data[[#This Row],[SLP SA cat 2022]]</f>
        <v>-0.13335924342531408</v>
      </c>
      <c r="AW128" s="118">
        <f>(ULB_Data[[#This Row],[SLP- obtained SS2021]]-ULB_Data[[#This Row],[SLP SA cat t.10 2021]])/ULB_Data[[#This Row],[SLP SA cat t.10 2021]]</f>
        <v>-0.34218988150843205</v>
      </c>
      <c r="AX128" s="118">
        <f>(ULB_Data[[#This Row],[SLP- obtained SS2022]]-ULB_Data[[#This Row],[SLP SA cat t.10 2022]])/ULB_Data[[#This Row],[SLP SA cat t.10 2022]]</f>
        <v>-0.34218988150843205</v>
      </c>
      <c r="AY128" s="122">
        <v>232.44</v>
      </c>
      <c r="AZ128" s="122">
        <v>298.10000000000002</v>
      </c>
      <c r="BA128" s="122">
        <v>295</v>
      </c>
      <c r="BB128" s="122">
        <v>421.09</v>
      </c>
      <c r="BC128" s="122">
        <v>522.70000000000005</v>
      </c>
      <c r="BD128" s="122">
        <v>525</v>
      </c>
      <c r="BE128" s="122">
        <v>433.64</v>
      </c>
      <c r="BF128" s="122">
        <v>570</v>
      </c>
      <c r="BG128" s="122">
        <v>570</v>
      </c>
      <c r="BH128" s="122">
        <v>1100</v>
      </c>
      <c r="BI128" s="122">
        <v>1100</v>
      </c>
      <c r="BJ128" s="118">
        <f>(ULB_Data[[#This Row],[Cert.- obtained SS2020]]-ULB_Data[[#This Row],[NA cert 2020]])/ULB_Data[[#This Row],[NA cert 2020]]</f>
        <v>-1</v>
      </c>
      <c r="BK128" s="118">
        <f>(ULB_Data[[#This Row],[Cert.- obtained SS2021]]-ULB_Data[[#This Row],[NA cert 2021]])/ULB_Data[[#This Row],[NA cert 2021]]</f>
        <v>6.3737001006372931E-3</v>
      </c>
      <c r="BL128" s="118">
        <f>(ULB_Data[[#This Row],[Cert.- obtained SS2022]]-ULB_Data[[#This Row],[NA cert 2022]])/ULB_Data[[#This Row],[NA cert 2022]]</f>
        <v>1.6949152542372881E-2</v>
      </c>
      <c r="BM128" s="118">
        <f>(ULB_Data[[#This Row],[Cert.- obtained SS2020]]-ULB_Data[[#This Row],[SA Cert 2020]])/ULB_Data[[#This Row],[SA Cert 2020]]</f>
        <v>-1</v>
      </c>
      <c r="BN128" s="118">
        <f>(ULB_Data[[#This Row],[Cert.- obtained SS2021]]-ULB_Data[[#This Row],[SA cert 2021]])/ULB_Data[[#This Row],[SA cert 2021]]</f>
        <v>-0.42605701167017412</v>
      </c>
      <c r="BO128" s="118">
        <f>(ULB_Data[[#This Row],[Cert.- obtained SS2022]]-ULB_Data[[#This Row],[SA cert 2022]])/ULB_Data[[#This Row],[SA cert 2022]]</f>
        <v>-0.42857142857142855</v>
      </c>
      <c r="BP128" s="118">
        <f>(ULB_Data[[#This Row],[Cert.- obtained SS2020]]-ULB_Data[[#This Row],[SA cert cat 2020]])/ULB_Data[[#This Row],[SA cert cat 2020]]</f>
        <v>-1</v>
      </c>
      <c r="BQ128" s="118">
        <f>(ULB_Data[[#This Row],[Cert.- obtained SS2021]]-ULB_Data[[#This Row],[SA cert cat 2021]])/ULB_Data[[#This Row],[SA cert cat 2021]]</f>
        <v>-0.47368421052631576</v>
      </c>
      <c r="BR128" s="118">
        <f>(ULB_Data[[#This Row],[Cert.- obtained SS2022]]-ULB_Data[[#This Row],[SA cert cat 2022]])/ULB_Data[[#This Row],[SA cert cat 2022]]</f>
        <v>-0.47368421052631576</v>
      </c>
      <c r="BS128" s="118">
        <f>(ULB_Data[[#This Row],[Cert.- obtained SS2021]]-ULB_Data[[#This Row],[SA cert cat t.10 2021]])/ULB_Data[[#This Row],[SA cert cat t.10 2021]]</f>
        <v>-0.72727272727272729</v>
      </c>
      <c r="BT128" s="118">
        <f>(ULB_Data[[#This Row],[Cert.- obtained SS2022]]-ULB_Data[[#This Row],[SA cert cat t.10 2022]])/ULB_Data[[#This Row],[SA cert cat t.10 2022]]</f>
        <v>-0.72727272727272729</v>
      </c>
      <c r="BU128" s="122">
        <v>855.72</v>
      </c>
      <c r="BV128" s="122">
        <v>860.25</v>
      </c>
      <c r="BW128" s="122">
        <v>865</v>
      </c>
      <c r="BX128" s="122">
        <v>1100</v>
      </c>
      <c r="BY128" s="122">
        <v>1147.0899999999999</v>
      </c>
      <c r="BZ128" s="122">
        <v>1150</v>
      </c>
      <c r="CA128" s="122">
        <v>1114.93</v>
      </c>
      <c r="CB128" s="122">
        <v>1184.79</v>
      </c>
      <c r="CC128" s="122">
        <v>1184.79</v>
      </c>
      <c r="CD128" s="122">
        <v>1531.86</v>
      </c>
      <c r="CE128" s="122">
        <v>1531.86</v>
      </c>
      <c r="CF128" s="118">
        <f>(ULB_Data[[#This Row],[CP- obtained SS2020]]-ULB_Data[[#This Row],[NA CV 2020]])/ULB_Data[[#This Row],[NA CV 2020]]</f>
        <v>0.1555882765390548</v>
      </c>
      <c r="CG128" s="118">
        <f>(ULB_Data[[#This Row],[CV- obtained SS2021]]-ULB_Data[[#This Row],[NA CV 2021]])/ULB_Data[[#This Row],[NA CV 2021]]</f>
        <v>0.24066259808195289</v>
      </c>
      <c r="CH128" s="118">
        <f>(ULB_Data[[#This Row],[CV- obtained SS2022]]-ULB_Data[[#This Row],[NA CV 2022]])/ULB_Data[[#This Row],[NA CV 2022]]</f>
        <v>0.23384971098265891</v>
      </c>
      <c r="CI128" s="118">
        <f>(ULB_Data[[#This Row],[CP- obtained SS2020]]-ULB_Data[[#This Row],[SA CV 2020]])/ULB_Data[[#This Row],[SA CV 2020]]</f>
        <v>-0.10103636363636362</v>
      </c>
      <c r="CJ128" s="118">
        <f>(ULB_Data[[#This Row],[CV- obtained SS2021]]-ULB_Data[[#This Row],[SA CV 2021]])/ULB_Data[[#This Row],[SA CV 2021]]</f>
        <v>-6.9576057676381059E-2</v>
      </c>
      <c r="CK128" s="118">
        <f>(ULB_Data[[#This Row],[CV- obtained SS2022]]-ULB_Data[[#This Row],[SA CV 2022]])/ULB_Data[[#This Row],[SA CV 2022]]</f>
        <v>-7.1930434782608715E-2</v>
      </c>
      <c r="CL128" s="118">
        <f>(ULB_Data[[#This Row],[CP- obtained SS2020]]-ULB_Data[[#This Row],[SA CV  cat 2020]])/ULB_Data[[#This Row],[SA CV  cat 2020]]</f>
        <v>-0.11307436341294973</v>
      </c>
      <c r="CM128" s="118">
        <f>(ULB_Data[[#This Row],[CV- obtained SS2021]]-ULB_Data[[#This Row],[SA CV cat 2021]])/ULB_Data[[#This Row],[SA CV cat 2021]]</f>
        <v>-9.9182133542653123E-2</v>
      </c>
      <c r="CN128" s="118">
        <f>(ULB_Data[[#This Row],[CV- obtained SS2022]]-ULB_Data[[#This Row],[SA CV cat 2022]])/ULB_Data[[#This Row],[SA CV cat 2022]]</f>
        <v>-9.9182133542653123E-2</v>
      </c>
      <c r="CO128" s="118">
        <f>(ULB_Data[[#This Row],[CV- obtained SS2021]]-ULB_Data[[#This Row],[SA CV cat t.10 2021]])/ULB_Data[[#This Row],[SA CV cat t.10 2021]]</f>
        <v>-0.3032783674748345</v>
      </c>
      <c r="CP128" s="118">
        <f>(ULB_Data[[#This Row],[CV- obtained SS2022]]-ULB_Data[[#This Row],[SA CV cat t.10 2022]])/ULB_Data[[#This Row],[SA CV cat t.10 2022]]</f>
        <v>-0.3032783674748345</v>
      </c>
      <c r="CQ128" s="60">
        <v>257</v>
      </c>
      <c r="CR128" s="60">
        <v>106</v>
      </c>
      <c r="CS128" s="28">
        <v>151</v>
      </c>
      <c r="CT128" s="27">
        <v>84</v>
      </c>
      <c r="CU128" s="28">
        <v>151</v>
      </c>
      <c r="CV128" s="27">
        <v>84</v>
      </c>
      <c r="CW128" s="28" t="s">
        <v>414</v>
      </c>
      <c r="CX128" s="28" t="s">
        <v>414</v>
      </c>
      <c r="CY128" s="28" t="s">
        <v>414</v>
      </c>
      <c r="CZ128" s="28" t="s">
        <v>415</v>
      </c>
      <c r="DA128" s="28" t="s">
        <v>405</v>
      </c>
      <c r="DB128" s="28" t="s">
        <v>405</v>
      </c>
      <c r="DC128" s="22">
        <v>295.05</v>
      </c>
      <c r="DD128" s="22">
        <v>1500</v>
      </c>
      <c r="DE128" s="66">
        <v>19.670000000000002</v>
      </c>
      <c r="DF128" s="22">
        <v>0</v>
      </c>
      <c r="DG128" s="22">
        <v>1500</v>
      </c>
      <c r="DH128" s="66">
        <v>0</v>
      </c>
      <c r="DI128" s="22">
        <v>583.70000000000005</v>
      </c>
      <c r="DJ128" s="22">
        <v>1500</v>
      </c>
      <c r="DK128" s="66">
        <v>38.909999999999997</v>
      </c>
      <c r="DL128" s="22">
        <v>988.86</v>
      </c>
      <c r="DM128" s="22">
        <v>1500</v>
      </c>
      <c r="DN128" s="66">
        <v>65.92</v>
      </c>
      <c r="DO128" s="22">
        <v>1867.6</v>
      </c>
      <c r="DP128" s="22">
        <v>6000</v>
      </c>
      <c r="DQ128" s="66">
        <v>31.13</v>
      </c>
      <c r="DR128" s="67">
        <v>1337.92</v>
      </c>
      <c r="DS128" s="67">
        <v>2400</v>
      </c>
      <c r="DT128" s="159">
        <f>ULB_Data[[#This Row],[SLP- obtained SS2021]]/ULB_Data[[#This Row],[SLP-max. marks SS2021]]</f>
        <v>0.55746666666666667</v>
      </c>
      <c r="DU128" s="159">
        <f>ULB_Data[[#This Row],[SLP- obtained SS2021]]/ULB_Data[[#This Row],[Total score (obtained) SS2021]]</f>
        <v>0.49457341416531131</v>
      </c>
      <c r="DV128" s="67">
        <v>1337.92</v>
      </c>
      <c r="DW128" s="66">
        <v>2400</v>
      </c>
      <c r="DX128" s="159">
        <f>ULB_Data[[#This Row],[SLP- obtained SS2022]]/ULB_Data[[#This Row],[SLP-max. marks SS2022]]</f>
        <v>0.55746666666666667</v>
      </c>
      <c r="DY128" s="159">
        <f>ULB_Data[[#This Row],[SLP- obtained SS2022]]/ULB_Data[[#This Row],[Total score (obtained) SS2022]]</f>
        <v>0.49457341416531131</v>
      </c>
      <c r="DZ128" s="67">
        <v>1067.28</v>
      </c>
      <c r="EA128" s="67">
        <v>1800</v>
      </c>
      <c r="EB128" s="159">
        <f>ULB_Data[[#This Row],[CV- obtained SS2021]]/ULB_Data[[#This Row],[CV-max. marks SS2021]]</f>
        <v>0.59293333333333331</v>
      </c>
      <c r="EC128" s="159">
        <f>ULB_Data[[#This Row],[CV- obtained SS2021]]/ULB_Data[[#This Row],[Total score (obtained) SS2021]]</f>
        <v>0.3945290551530386</v>
      </c>
      <c r="ED128" s="67">
        <v>1067.28</v>
      </c>
      <c r="EE128" s="66">
        <v>1800</v>
      </c>
      <c r="EF128" s="159">
        <f>ULB_Data[[#This Row],[CV- obtained SS2022]]/ULB_Data[[#This Row],[CV-max. marks SS2022]]</f>
        <v>0.59293333333333331</v>
      </c>
      <c r="EG128" s="159">
        <f>ULB_Data[[#This Row],[CV- obtained SS2022]]/ULB_Data[[#This Row],[Total score (obtained) SS2022]]</f>
        <v>0.3945290551530386</v>
      </c>
      <c r="EH128" s="67">
        <v>300</v>
      </c>
      <c r="EI128" s="67">
        <v>1800</v>
      </c>
      <c r="EJ128" s="159">
        <f>ULB_Data[[#This Row],[Cert.- obtained SS2021]]/ULB_Data[[#This Row],[Cert.-max. marks SS2021]]</f>
        <v>0.16666666666666666</v>
      </c>
      <c r="EK128" s="159">
        <f>ULB_Data[[#This Row],[Cert.- obtained SS2021]]/ULB_Data[[#This Row],[Total score (obtained) SS2021]]</f>
        <v>0.11089753068165016</v>
      </c>
      <c r="EL128" s="67">
        <v>300</v>
      </c>
      <c r="EM128" s="66">
        <v>1800</v>
      </c>
      <c r="EN128" s="159">
        <f>ULB_Data[[#This Row],[Cert.- obtained SS2022]]/ULB_Data[[#This Row],[Cert.-max. marks SS2022]]</f>
        <v>0.16666666666666666</v>
      </c>
      <c r="EO128" s="159">
        <f>ULB_Data[[#This Row],[Cert.- obtained SS2022]]/ULB_Data[[#This Row],[Total score (obtained) SS2022]]</f>
        <v>0.11089753068165016</v>
      </c>
      <c r="EP128" s="68">
        <v>2705.2</v>
      </c>
      <c r="EQ128" s="26">
        <v>6000</v>
      </c>
      <c r="ER128" s="66">
        <v>45.09</v>
      </c>
      <c r="ES128" s="68">
        <v>2705.2</v>
      </c>
      <c r="ET128" s="66">
        <v>6000</v>
      </c>
      <c r="EU128" s="128">
        <f>(ULB_Data[[#This Row],[Total score (obtained) SS2022]]/ULB_Data[[#This Row],[Total score (max) SS2022]])*100</f>
        <v>45.086666666666666</v>
      </c>
      <c r="EV128" s="26">
        <v>295.05</v>
      </c>
      <c r="EW128" s="26">
        <v>3000</v>
      </c>
      <c r="EX128" s="66">
        <v>9.84</v>
      </c>
      <c r="EY128" s="26">
        <v>1637.92</v>
      </c>
      <c r="EZ128" s="26">
        <v>4200</v>
      </c>
      <c r="FA128" s="100">
        <v>39</v>
      </c>
      <c r="FB128" s="26">
        <v>1637.92</v>
      </c>
      <c r="FC128" s="138">
        <v>4200</v>
      </c>
      <c r="FD128" s="140">
        <f>(ULB_Data[[#This Row],[SLP + Cert. (obtained) SS2022]]/ULB_Data[[#This Row],[SLP + Cert. (max.) SS2022]])*100</f>
        <v>38.998095238095239</v>
      </c>
    </row>
    <row r="129" spans="1:160" ht="15.75" thickBot="1">
      <c r="A129" s="104">
        <v>128</v>
      </c>
      <c r="B129" s="65" t="s">
        <v>324</v>
      </c>
      <c r="C129" s="65" t="s">
        <v>243</v>
      </c>
      <c r="D129" s="65" t="s">
        <v>304</v>
      </c>
      <c r="E129" s="26">
        <v>27826</v>
      </c>
      <c r="F129" s="28" t="s">
        <v>412</v>
      </c>
      <c r="G129" s="28">
        <v>2214</v>
      </c>
      <c r="H129" s="28">
        <v>2072</v>
      </c>
      <c r="I129" s="28">
        <v>2072</v>
      </c>
      <c r="J129" s="28">
        <v>3325</v>
      </c>
      <c r="K129" s="28">
        <v>3178</v>
      </c>
      <c r="L129" s="28">
        <v>3178</v>
      </c>
      <c r="M129" s="28">
        <v>3400</v>
      </c>
      <c r="N129" s="28">
        <v>3298.6</v>
      </c>
      <c r="O129" s="28">
        <v>3298.6</v>
      </c>
      <c r="P129" s="28">
        <v>4601.3999999999996</v>
      </c>
      <c r="Q129" s="28">
        <v>4601.3999999999996</v>
      </c>
      <c r="R129" s="118">
        <f>(ULB_Data[[#This Row],[Total score (obtained) SS2020]]-ULB_Data[[#This Row],[NA 2020]])/ULB_Data[[#This Row],[NA 2020]]</f>
        <v>-1.7073170731707398E-2</v>
      </c>
      <c r="S129" s="118">
        <f>(ULB_Data[[#This Row],[Total score (obtained) SS2021]]-ULB_Data[[#This Row],[NA 2021]])/ULB_Data[[#This Row],[NA 2021]]</f>
        <v>0.16374999999999998</v>
      </c>
      <c r="T129" s="118">
        <f>(ULB_Data[[#This Row],[Total score (obtained) SS2022]]-ULB_Data[[#This Row],[NA 2022]])/ULB_Data[[#This Row],[NA 2022]]</f>
        <v>0.16374999999999998</v>
      </c>
      <c r="U129" s="118">
        <f>(ULB_Data[[#This Row],[Total score (obtained) SS2020]]-ULB_Data[[#This Row],[SA 2020]])/ULB_Data[[#This Row],[SA 2020]]</f>
        <v>-0.34550375939849631</v>
      </c>
      <c r="V129" s="118">
        <f>(ULB_Data[[#This Row],[Total score (obtained) SS2021]]-ULB_Data[[#This Row],[SA 2021]])/ULB_Data[[#This Row],[SA 2021]]</f>
        <v>-0.24125550660792952</v>
      </c>
      <c r="W129" s="118">
        <f>(ULB_Data[[#This Row],[Total score (obtained) SS2022]]-ULB_Data[[#This Row],[SA 2022]])/ULB_Data[[#This Row],[SA 2022]]</f>
        <v>-0.24125550660792952</v>
      </c>
      <c r="X129" s="118">
        <f>(ULB_Data[[#This Row],[Total score (obtained) SS2020]]-ULB_Data[[#This Row],[SA Cat 2020]])/ULB_Data[[#This Row],[SA Cat 2020]]</f>
        <v>-0.35994117647058826</v>
      </c>
      <c r="Y129" s="118">
        <f>(ULB_Data[[#This Row],[Total score (obtained) SS2021]]-ULB_Data[[#This Row],[SA Cat 2021]])/ULB_Data[[#This Row],[SA Cat 2021]]</f>
        <v>-0.26899593767052687</v>
      </c>
      <c r="Z129" s="118">
        <f>(ULB_Data[[#This Row],[Total score (obtained) SS2022]]-ULB_Data[[#This Row],[SA Cat 2022]])/ULB_Data[[#This Row],[SA Cat 2022]]</f>
        <v>-0.26899593767052687</v>
      </c>
      <c r="AA129" s="118">
        <f>(ULB_Data[[#This Row],[Total score (obtained) SS2021]]-ULB_Data[[#This Row],[SA Cat t.10 2021]])/ULB_Data[[#This Row],[SA Cat t.10 2021]]</f>
        <v>-0.47596601034467767</v>
      </c>
      <c r="AB129" s="118">
        <f>(ULB_Data[[#This Row],[Total score (obtained) SS2022]]-ULB_Data[[#This Row],[SA Cat t.10 2022]])/ULB_Data[[#This Row],[SA Cat t.10 2022]]</f>
        <v>-0.47596601034467767</v>
      </c>
      <c r="AC129" s="122">
        <v>306.24</v>
      </c>
      <c r="AD129" s="122">
        <v>913.6</v>
      </c>
      <c r="AE129" s="122">
        <v>915</v>
      </c>
      <c r="AF129" s="122">
        <v>706.64</v>
      </c>
      <c r="AG129" s="122">
        <v>1509.3</v>
      </c>
      <c r="AH129" s="122">
        <v>1509.3</v>
      </c>
      <c r="AI129" s="122">
        <v>737.03</v>
      </c>
      <c r="AJ129" s="122">
        <v>1543.8</v>
      </c>
      <c r="AK129" s="122">
        <v>1543.8</v>
      </c>
      <c r="AL129" s="122">
        <v>2033.9</v>
      </c>
      <c r="AM129" s="122">
        <v>2033.9</v>
      </c>
      <c r="AN129" s="118">
        <f>(ULB_Data[[#This Row],[SLP- obtained SS2020]]-ULB_Data[[#This Row],[SLP NA 2020]])/ULB_Data[[#This Row],[SLP NA 2020]]</f>
        <v>-0.20457810867293627</v>
      </c>
      <c r="AO129" s="118">
        <f>(ULB_Data[[#This Row],[SLP- obtained SS2021]]-ULB_Data[[#This Row],[SLP NA 2021]])/ULB_Data[[#This Row],[SLP NA 2021]]</f>
        <v>0.25442206654991234</v>
      </c>
      <c r="AP129" s="118">
        <f>(ULB_Data[[#This Row],[SLP- obtained SS2022]]-ULB_Data[[#This Row],[SLP NA 2022]])/ULB_Data[[#This Row],[SLP NA 2022]]</f>
        <v>0.25250273224043712</v>
      </c>
      <c r="AQ129" s="118">
        <f>(ULB_Data[[#This Row],[SLP- obtained SS2020]]-ULB_Data[[#This Row],[SLP SA 2020]])/ULB_Data[[#This Row],[SLP SA 2020]]</f>
        <v>-0.65528416166647796</v>
      </c>
      <c r="AR129" s="118">
        <f>(ULB_Data[[#This Row],[SLP- obtained SS2021]]-ULB_Data[[#This Row],[SLP SA 2021]])/ULB_Data[[#This Row],[SLP SA 2021]]</f>
        <v>-0.24068111044855231</v>
      </c>
      <c r="AS129" s="118">
        <f>(ULB_Data[[#This Row],[SLP- obtained SS2022]]-ULB_Data[[#This Row],[SLP SA 2022]])/ULB_Data[[#This Row],[SLP SA 2022]]</f>
        <v>-0.24068111044855231</v>
      </c>
      <c r="AT129" s="118">
        <f>(ULB_Data[[#This Row],[SLP- obtained SS2020]]-ULB_Data[[#This Row],[SLP SA cat 2020]])/ULB_Data[[#This Row],[SLP SA cat 2020]]</f>
        <v>-0.66949784947695479</v>
      </c>
      <c r="AU129" s="118">
        <f>(ULB_Data[[#This Row],[SLP- obtained SS2021]]-ULB_Data[[#This Row],[SLP SA cat 2021]])/ULB_Data[[#This Row],[SLP SA cat 2021]]</f>
        <v>-0.25764995465733903</v>
      </c>
      <c r="AV129" s="118">
        <f>(ULB_Data[[#This Row],[SLP- obtained SS2022]]-ULB_Data[[#This Row],[SLP SA cat 2022]])/ULB_Data[[#This Row],[SLP SA cat 2022]]</f>
        <v>-0.25764995465733903</v>
      </c>
      <c r="AW129" s="118">
        <f>(ULB_Data[[#This Row],[SLP- obtained SS2021]]-ULB_Data[[#This Row],[SLP SA cat t.10 2021]])/ULB_Data[[#This Row],[SLP SA cat t.10 2021]]</f>
        <v>-0.43653080289099766</v>
      </c>
      <c r="AX129" s="118">
        <f>(ULB_Data[[#This Row],[SLP- obtained SS2022]]-ULB_Data[[#This Row],[SLP SA cat t.10 2022]])/ULB_Data[[#This Row],[SLP SA cat t.10 2022]]</f>
        <v>-0.43653080289099766</v>
      </c>
      <c r="AY129" s="122">
        <v>232.44</v>
      </c>
      <c r="AZ129" s="122">
        <v>298.10000000000002</v>
      </c>
      <c r="BA129" s="122">
        <v>295</v>
      </c>
      <c r="BB129" s="122">
        <v>421.09</v>
      </c>
      <c r="BC129" s="122">
        <v>522.70000000000005</v>
      </c>
      <c r="BD129" s="122">
        <v>525</v>
      </c>
      <c r="BE129" s="122">
        <v>433.64</v>
      </c>
      <c r="BF129" s="122">
        <v>570</v>
      </c>
      <c r="BG129" s="122">
        <v>570</v>
      </c>
      <c r="BH129" s="122">
        <v>1100</v>
      </c>
      <c r="BI129" s="122">
        <v>1100</v>
      </c>
      <c r="BJ129" s="118">
        <f>(ULB_Data[[#This Row],[Cert.- obtained SS2020]]-ULB_Data[[#This Row],[NA cert 2020]])/ULB_Data[[#This Row],[NA cert 2020]]</f>
        <v>0.29065565307176044</v>
      </c>
      <c r="BK129" s="118">
        <f>(ULB_Data[[#This Row],[Cert.- obtained SS2021]]-ULB_Data[[#This Row],[NA cert 2021]])/ULB_Data[[#This Row],[NA cert 2021]]</f>
        <v>6.3737001006372931E-3</v>
      </c>
      <c r="BL129" s="118">
        <f>(ULB_Data[[#This Row],[Cert.- obtained SS2022]]-ULB_Data[[#This Row],[NA cert 2022]])/ULB_Data[[#This Row],[NA cert 2022]]</f>
        <v>1.6949152542372881E-2</v>
      </c>
      <c r="BM129" s="118">
        <f>(ULB_Data[[#This Row],[Cert.- obtained SS2020]]-ULB_Data[[#This Row],[SA Cert 2020]])/ULB_Data[[#This Row],[SA Cert 2020]]</f>
        <v>-0.2875632287634472</v>
      </c>
      <c r="BN129" s="118">
        <f>(ULB_Data[[#This Row],[Cert.- obtained SS2021]]-ULB_Data[[#This Row],[SA cert 2021]])/ULB_Data[[#This Row],[SA cert 2021]]</f>
        <v>-0.42605701167017412</v>
      </c>
      <c r="BO129" s="118">
        <f>(ULB_Data[[#This Row],[Cert.- obtained SS2022]]-ULB_Data[[#This Row],[SA cert 2022]])/ULB_Data[[#This Row],[SA cert 2022]]</f>
        <v>-0.42857142857142855</v>
      </c>
      <c r="BP129" s="118">
        <f>(ULB_Data[[#This Row],[Cert.- obtained SS2020]]-ULB_Data[[#This Row],[SA cert cat 2020]])/ULB_Data[[#This Row],[SA cert cat 2020]]</f>
        <v>-0.30818190203855733</v>
      </c>
      <c r="BQ129" s="118">
        <f>(ULB_Data[[#This Row],[Cert.- obtained SS2021]]-ULB_Data[[#This Row],[SA cert cat 2021]])/ULB_Data[[#This Row],[SA cert cat 2021]]</f>
        <v>-0.47368421052631576</v>
      </c>
      <c r="BR129" s="118">
        <f>(ULB_Data[[#This Row],[Cert.- obtained SS2022]]-ULB_Data[[#This Row],[SA cert cat 2022]])/ULB_Data[[#This Row],[SA cert cat 2022]]</f>
        <v>-0.47368421052631576</v>
      </c>
      <c r="BS129" s="118">
        <f>(ULB_Data[[#This Row],[Cert.- obtained SS2021]]-ULB_Data[[#This Row],[SA cert cat t.10 2021]])/ULB_Data[[#This Row],[SA cert cat t.10 2021]]</f>
        <v>-0.72727272727272729</v>
      </c>
      <c r="BT129" s="118">
        <f>(ULB_Data[[#This Row],[Cert.- obtained SS2022]]-ULB_Data[[#This Row],[SA cert cat t.10 2022]])/ULB_Data[[#This Row],[SA cert cat t.10 2022]]</f>
        <v>-0.72727272727272729</v>
      </c>
      <c r="BU129" s="122">
        <v>855.72</v>
      </c>
      <c r="BV129" s="122">
        <v>860.25</v>
      </c>
      <c r="BW129" s="122">
        <v>865</v>
      </c>
      <c r="BX129" s="122">
        <v>1100</v>
      </c>
      <c r="BY129" s="122">
        <v>1147.0899999999999</v>
      </c>
      <c r="BZ129" s="122">
        <v>1150</v>
      </c>
      <c r="CA129" s="122">
        <v>1114.93</v>
      </c>
      <c r="CB129" s="122">
        <v>1184.79</v>
      </c>
      <c r="CC129" s="122">
        <v>1184.79</v>
      </c>
      <c r="CD129" s="122">
        <v>1531.86</v>
      </c>
      <c r="CE129" s="122">
        <v>1531.86</v>
      </c>
      <c r="CF129" s="118">
        <f>(ULB_Data[[#This Row],[CP- obtained SS2020]]-ULB_Data[[#This Row],[NA CV 2020]])/ULB_Data[[#This Row],[NA CV 2020]]</f>
        <v>6.446033749357262E-2</v>
      </c>
      <c r="CG129" s="118">
        <f>(ULB_Data[[#This Row],[CV- obtained SS2021]]-ULB_Data[[#This Row],[NA CV 2021]])/ULB_Data[[#This Row],[NA CV 2021]]</f>
        <v>0.12205754141238012</v>
      </c>
      <c r="CH129" s="118">
        <f>(ULB_Data[[#This Row],[CV- obtained SS2022]]-ULB_Data[[#This Row],[NA CV 2022]])/ULB_Data[[#This Row],[NA CV 2022]]</f>
        <v>0.11589595375722543</v>
      </c>
      <c r="CI129" s="118">
        <f>(ULB_Data[[#This Row],[CP- obtained SS2020]]-ULB_Data[[#This Row],[SA CV 2020]])/ULB_Data[[#This Row],[SA CV 2020]]</f>
        <v>-0.17192727272727273</v>
      </c>
      <c r="CJ129" s="118">
        <f>(ULB_Data[[#This Row],[CV- obtained SS2021]]-ULB_Data[[#This Row],[SA CV 2021]])/ULB_Data[[#This Row],[SA CV 2021]]</f>
        <v>-0.1585228709168417</v>
      </c>
      <c r="CK129" s="118">
        <f>(ULB_Data[[#This Row],[CV- obtained SS2022]]-ULB_Data[[#This Row],[SA CV 2022]])/ULB_Data[[#This Row],[SA CV 2022]]</f>
        <v>-0.16065217391304348</v>
      </c>
      <c r="CL129" s="118">
        <f>(ULB_Data[[#This Row],[CP- obtained SS2020]]-ULB_Data[[#This Row],[SA CV  cat 2020]])/ULB_Data[[#This Row],[SA CV  cat 2020]]</f>
        <v>-0.18301597409702858</v>
      </c>
      <c r="CM129" s="118">
        <f>(ULB_Data[[#This Row],[CV- obtained SS2021]]-ULB_Data[[#This Row],[SA CV cat 2021]])/ULB_Data[[#This Row],[SA CV cat 2021]]</f>
        <v>-0.18529866052211783</v>
      </c>
      <c r="CN129" s="118">
        <f>(ULB_Data[[#This Row],[CV- obtained SS2022]]-ULB_Data[[#This Row],[SA CV cat 2022]])/ULB_Data[[#This Row],[SA CV cat 2022]]</f>
        <v>-0.18529866052211783</v>
      </c>
      <c r="CO129" s="118">
        <f>(ULB_Data[[#This Row],[CV- obtained SS2021]]-ULB_Data[[#This Row],[SA CV cat t.10 2021]])/ULB_Data[[#This Row],[SA CV cat t.10 2021]]</f>
        <v>-0.36988367083153811</v>
      </c>
      <c r="CP129" s="118">
        <f>(ULB_Data[[#This Row],[CV- obtained SS2022]]-ULB_Data[[#This Row],[SA CV cat t.10 2022]])/ULB_Data[[#This Row],[SA CV cat t.10 2022]]</f>
        <v>-0.36988367083153811</v>
      </c>
      <c r="CQ129" s="60">
        <v>225</v>
      </c>
      <c r="CR129" s="60">
        <v>103</v>
      </c>
      <c r="CS129" s="28">
        <v>193</v>
      </c>
      <c r="CT129" s="27">
        <v>97</v>
      </c>
      <c r="CU129" s="28">
        <v>193</v>
      </c>
      <c r="CV129" s="27">
        <v>97</v>
      </c>
      <c r="CW129" s="28" t="s">
        <v>414</v>
      </c>
      <c r="CX129" s="28" t="s">
        <v>414</v>
      </c>
      <c r="CY129" s="28" t="s">
        <v>414</v>
      </c>
      <c r="CZ129" s="28" t="s">
        <v>405</v>
      </c>
      <c r="DA129" s="28" t="s">
        <v>405</v>
      </c>
      <c r="DB129" s="28" t="s">
        <v>405</v>
      </c>
      <c r="DC129" s="22">
        <v>243.59</v>
      </c>
      <c r="DD129" s="22">
        <v>1500</v>
      </c>
      <c r="DE129" s="66">
        <v>16.239999999999998</v>
      </c>
      <c r="DF129" s="22">
        <v>300</v>
      </c>
      <c r="DG129" s="22">
        <v>1500</v>
      </c>
      <c r="DH129" s="66">
        <v>20</v>
      </c>
      <c r="DI129" s="22">
        <v>721.74</v>
      </c>
      <c r="DJ129" s="22">
        <v>1500</v>
      </c>
      <c r="DK129" s="66">
        <v>48.12</v>
      </c>
      <c r="DL129" s="22">
        <v>910.88</v>
      </c>
      <c r="DM129" s="22">
        <v>1500</v>
      </c>
      <c r="DN129" s="66">
        <v>60.73</v>
      </c>
      <c r="DO129" s="22">
        <v>2176.1999999999998</v>
      </c>
      <c r="DP129" s="22">
        <v>6000</v>
      </c>
      <c r="DQ129" s="66">
        <v>36.270000000000003</v>
      </c>
      <c r="DR129" s="67">
        <v>1146.04</v>
      </c>
      <c r="DS129" s="67">
        <v>2400</v>
      </c>
      <c r="DT129" s="159">
        <f>ULB_Data[[#This Row],[SLP- obtained SS2021]]/ULB_Data[[#This Row],[SLP-max. marks SS2021]]</f>
        <v>0.47751666666666664</v>
      </c>
      <c r="DU129" s="159">
        <f>ULB_Data[[#This Row],[SLP- obtained SS2021]]/ULB_Data[[#This Row],[Total score (obtained) SS2021]]</f>
        <v>0.47528086625830984</v>
      </c>
      <c r="DV129" s="67">
        <v>1146.04</v>
      </c>
      <c r="DW129" s="66">
        <v>2400</v>
      </c>
      <c r="DX129" s="159">
        <f>ULB_Data[[#This Row],[SLP- obtained SS2022]]/ULB_Data[[#This Row],[SLP-max. marks SS2022]]</f>
        <v>0.47751666666666664</v>
      </c>
      <c r="DY129" s="159">
        <f>ULB_Data[[#This Row],[SLP- obtained SS2022]]/ULB_Data[[#This Row],[Total score (obtained) SS2022]]</f>
        <v>0.47528086625830984</v>
      </c>
      <c r="DZ129" s="67">
        <v>965.25</v>
      </c>
      <c r="EA129" s="67">
        <v>1800</v>
      </c>
      <c r="EB129" s="159">
        <f>ULB_Data[[#This Row],[CV- obtained SS2021]]/ULB_Data[[#This Row],[CV-max. marks SS2021]]</f>
        <v>0.53625</v>
      </c>
      <c r="EC129" s="159">
        <f>ULB_Data[[#This Row],[CV- obtained SS2021]]/ULB_Data[[#This Row],[Total score (obtained) SS2021]]</f>
        <v>0.40030440137851525</v>
      </c>
      <c r="ED129" s="67">
        <v>965.25</v>
      </c>
      <c r="EE129" s="66">
        <v>1800</v>
      </c>
      <c r="EF129" s="159">
        <f>ULB_Data[[#This Row],[CV- obtained SS2022]]/ULB_Data[[#This Row],[CV-max. marks SS2022]]</f>
        <v>0.53625</v>
      </c>
      <c r="EG129" s="159">
        <f>ULB_Data[[#This Row],[CV- obtained SS2022]]/ULB_Data[[#This Row],[Total score (obtained) SS2022]]</f>
        <v>0.40030440137851525</v>
      </c>
      <c r="EH129" s="67">
        <v>300</v>
      </c>
      <c r="EI129" s="67">
        <v>1800</v>
      </c>
      <c r="EJ129" s="159">
        <f>ULB_Data[[#This Row],[Cert.- obtained SS2021]]/ULB_Data[[#This Row],[Cert.-max. marks SS2021]]</f>
        <v>0.16666666666666666</v>
      </c>
      <c r="EK129" s="159">
        <f>ULB_Data[[#This Row],[Cert.- obtained SS2021]]/ULB_Data[[#This Row],[Total score (obtained) SS2021]]</f>
        <v>0.12441473236317489</v>
      </c>
      <c r="EL129" s="67">
        <v>300</v>
      </c>
      <c r="EM129" s="66">
        <v>1800</v>
      </c>
      <c r="EN129" s="159">
        <f>ULB_Data[[#This Row],[Cert.- obtained SS2022]]/ULB_Data[[#This Row],[Cert.-max. marks SS2022]]</f>
        <v>0.16666666666666666</v>
      </c>
      <c r="EO129" s="159">
        <f>ULB_Data[[#This Row],[Cert.- obtained SS2022]]/ULB_Data[[#This Row],[Total score (obtained) SS2022]]</f>
        <v>0.12441473236317489</v>
      </c>
      <c r="EP129" s="68">
        <v>2411.29</v>
      </c>
      <c r="EQ129" s="26">
        <v>6000</v>
      </c>
      <c r="ER129" s="66">
        <v>40.19</v>
      </c>
      <c r="ES129" s="68">
        <v>2411.29</v>
      </c>
      <c r="ET129" s="66">
        <v>6000</v>
      </c>
      <c r="EU129" s="128">
        <f>(ULB_Data[[#This Row],[Total score (obtained) SS2022]]/ULB_Data[[#This Row],[Total score (max) SS2022]])*100</f>
        <v>40.18816666666666</v>
      </c>
      <c r="EV129" s="26">
        <v>543.59</v>
      </c>
      <c r="EW129" s="26">
        <v>3000</v>
      </c>
      <c r="EX129" s="66">
        <v>18.12</v>
      </c>
      <c r="EY129" s="26">
        <v>1446.04</v>
      </c>
      <c r="EZ129" s="26">
        <v>4200</v>
      </c>
      <c r="FA129" s="100">
        <v>34.43</v>
      </c>
      <c r="FB129" s="26">
        <v>1446.04</v>
      </c>
      <c r="FC129" s="138">
        <v>4200</v>
      </c>
      <c r="FD129" s="140">
        <f>(ULB_Data[[#This Row],[SLP + Cert. (obtained) SS2022]]/ULB_Data[[#This Row],[SLP + Cert. (max.) SS2022]])*100</f>
        <v>34.429523809523808</v>
      </c>
    </row>
    <row r="130" spans="1:160" ht="15.75" thickBot="1">
      <c r="A130" s="104">
        <v>129</v>
      </c>
      <c r="B130" s="69" t="s">
        <v>54</v>
      </c>
      <c r="C130" s="65" t="s">
        <v>228</v>
      </c>
      <c r="D130" s="65" t="s">
        <v>304</v>
      </c>
      <c r="E130" s="26">
        <v>49891</v>
      </c>
      <c r="F130" s="28" t="s">
        <v>412</v>
      </c>
      <c r="G130" s="28">
        <v>2214</v>
      </c>
      <c r="H130" s="28">
        <v>2072</v>
      </c>
      <c r="I130" s="28">
        <v>2072</v>
      </c>
      <c r="J130" s="28">
        <v>3325</v>
      </c>
      <c r="K130" s="28">
        <v>3178</v>
      </c>
      <c r="L130" s="28">
        <v>3178</v>
      </c>
      <c r="M130" s="28">
        <v>3400</v>
      </c>
      <c r="N130" s="28">
        <v>3298.6</v>
      </c>
      <c r="O130" s="28">
        <v>3298.6</v>
      </c>
      <c r="P130" s="28">
        <v>4601.3999999999996</v>
      </c>
      <c r="Q130" s="28">
        <v>4601.3999999999996</v>
      </c>
      <c r="R130" s="118">
        <f>(ULB_Data[[#This Row],[Total score (obtained) SS2020]]-ULB_Data[[#This Row],[NA 2020]])/ULB_Data[[#This Row],[NA 2020]]</f>
        <v>0.76519873532068661</v>
      </c>
      <c r="S130" s="118">
        <f>(ULB_Data[[#This Row],[Total score (obtained) SS2021]]-ULB_Data[[#This Row],[NA 2021]])/ULB_Data[[#This Row],[NA 2021]]</f>
        <v>0.61937741312741312</v>
      </c>
      <c r="T130" s="118">
        <f>(ULB_Data[[#This Row],[Total score (obtained) SS2022]]-ULB_Data[[#This Row],[NA 2022]])/ULB_Data[[#This Row],[NA 2022]]</f>
        <v>0.61937741312741312</v>
      </c>
      <c r="U130" s="118">
        <f>(ULB_Data[[#This Row],[Total score (obtained) SS2020]]-ULB_Data[[#This Row],[SA 2020]])/ULB_Data[[#This Row],[SA 2020]]</f>
        <v>0.17538345864661656</v>
      </c>
      <c r="V130" s="118">
        <f>(ULB_Data[[#This Row],[Total score (obtained) SS2021]]-ULB_Data[[#This Row],[SA 2021]])/ULB_Data[[#This Row],[SA 2021]]</f>
        <v>5.5805538074260509E-2</v>
      </c>
      <c r="W130" s="118">
        <f>(ULB_Data[[#This Row],[Total score (obtained) SS2022]]-ULB_Data[[#This Row],[SA 2022]])/ULB_Data[[#This Row],[SA 2022]]</f>
        <v>5.5805538074260509E-2</v>
      </c>
      <c r="X130" s="118">
        <f>(ULB_Data[[#This Row],[Total score (obtained) SS2020]]-ULB_Data[[#This Row],[SA Cat 2020]])/ULB_Data[[#This Row],[SA Cat 2020]]</f>
        <v>0.14945588235294122</v>
      </c>
      <c r="Y130" s="118">
        <f>(ULB_Data[[#This Row],[Total score (obtained) SS2021]]-ULB_Data[[#This Row],[SA Cat 2021]])/ULB_Data[[#This Row],[SA Cat 2021]]</f>
        <v>1.7204268477535926E-2</v>
      </c>
      <c r="Z130" s="118">
        <f>(ULB_Data[[#This Row],[Total score (obtained) SS2022]]-ULB_Data[[#This Row],[SA Cat 2022]])/ULB_Data[[#This Row],[SA Cat 2022]]</f>
        <v>1.7204268477535926E-2</v>
      </c>
      <c r="AA130" s="118">
        <f>(ULB_Data[[#This Row],[Total score (obtained) SS2021]]-ULB_Data[[#This Row],[SA Cat t.10 2021]])/ULB_Data[[#This Row],[SA Cat t.10 2021]]</f>
        <v>-0.27079801799452335</v>
      </c>
      <c r="AB130" s="118">
        <f>(ULB_Data[[#This Row],[Total score (obtained) SS2022]]-ULB_Data[[#This Row],[SA Cat t.10 2022]])/ULB_Data[[#This Row],[SA Cat t.10 2022]]</f>
        <v>-0.27079801799452335</v>
      </c>
      <c r="AC130" s="122">
        <v>306.24</v>
      </c>
      <c r="AD130" s="122">
        <v>913.6</v>
      </c>
      <c r="AE130" s="122">
        <v>915</v>
      </c>
      <c r="AF130" s="122">
        <v>706.64</v>
      </c>
      <c r="AG130" s="122">
        <v>1509.3</v>
      </c>
      <c r="AH130" s="122">
        <v>1509.3</v>
      </c>
      <c r="AI130" s="122">
        <v>737.03</v>
      </c>
      <c r="AJ130" s="122">
        <v>1543.8</v>
      </c>
      <c r="AK130" s="122">
        <v>1543.8</v>
      </c>
      <c r="AL130" s="122">
        <v>2033.9</v>
      </c>
      <c r="AM130" s="122">
        <v>2033.9</v>
      </c>
      <c r="AN130" s="118">
        <f>(ULB_Data[[#This Row],[SLP- obtained SS2020]]-ULB_Data[[#This Row],[SLP NA 2020]])/ULB_Data[[#This Row],[SLP NA 2020]]</f>
        <v>2.1698341170323929</v>
      </c>
      <c r="AO130" s="118">
        <f>(ULB_Data[[#This Row],[SLP- obtained SS2021]]-ULB_Data[[#This Row],[SLP NA 2021]])/ULB_Data[[#This Row],[SLP NA 2021]]</f>
        <v>0.84237084063047285</v>
      </c>
      <c r="AP130" s="118">
        <f>(ULB_Data[[#This Row],[SLP- obtained SS2022]]-ULB_Data[[#This Row],[SLP NA 2022]])/ULB_Data[[#This Row],[SLP NA 2022]]</f>
        <v>0.83955191256830608</v>
      </c>
      <c r="AQ130" s="118">
        <f>(ULB_Data[[#This Row],[SLP- obtained SS2020]]-ULB_Data[[#This Row],[SLP SA 2020]])/ULB_Data[[#This Row],[SLP SA 2020]]</f>
        <v>0.37372636703271828</v>
      </c>
      <c r="AR130" s="118">
        <f>(ULB_Data[[#This Row],[SLP- obtained SS2021]]-ULB_Data[[#This Row],[SLP SA 2021]])/ULB_Data[[#This Row],[SLP SA 2021]]</f>
        <v>0.1152123500960711</v>
      </c>
      <c r="AS130" s="118">
        <f>(ULB_Data[[#This Row],[SLP- obtained SS2022]]-ULB_Data[[#This Row],[SLP SA 2022]])/ULB_Data[[#This Row],[SLP SA 2022]]</f>
        <v>0.1152123500960711</v>
      </c>
      <c r="AT130" s="118">
        <f>(ULB_Data[[#This Row],[SLP- obtained SS2020]]-ULB_Data[[#This Row],[SLP SA cat 2020]])/ULB_Data[[#This Row],[SLP SA cat 2020]]</f>
        <v>0.31708342943977863</v>
      </c>
      <c r="AU130" s="118">
        <f>(ULB_Data[[#This Row],[SLP- obtained SS2021]]-ULB_Data[[#This Row],[SLP SA cat 2021]])/ULB_Data[[#This Row],[SLP SA cat 2021]]</f>
        <v>9.0290193030185331E-2</v>
      </c>
      <c r="AV130" s="118">
        <f>(ULB_Data[[#This Row],[SLP- obtained SS2022]]-ULB_Data[[#This Row],[SLP SA cat 2022]])/ULB_Data[[#This Row],[SLP SA cat 2022]]</f>
        <v>9.0290193030185331E-2</v>
      </c>
      <c r="AW130" s="118">
        <f>(ULB_Data[[#This Row],[SLP- obtained SS2021]]-ULB_Data[[#This Row],[SLP SA cat t.10 2021]])/ULB_Data[[#This Row],[SLP SA cat t.10 2021]]</f>
        <v>-0.17243227297310587</v>
      </c>
      <c r="AX130" s="118">
        <f>(ULB_Data[[#This Row],[SLP- obtained SS2022]]-ULB_Data[[#This Row],[SLP SA cat t.10 2022]])/ULB_Data[[#This Row],[SLP SA cat t.10 2022]]</f>
        <v>-0.17243227297310587</v>
      </c>
      <c r="AY130" s="122">
        <v>232.44</v>
      </c>
      <c r="AZ130" s="122">
        <v>298.10000000000002</v>
      </c>
      <c r="BA130" s="122">
        <v>295</v>
      </c>
      <c r="BB130" s="122">
        <v>421.09</v>
      </c>
      <c r="BC130" s="122">
        <v>522.70000000000005</v>
      </c>
      <c r="BD130" s="122">
        <v>525</v>
      </c>
      <c r="BE130" s="122">
        <v>433.64</v>
      </c>
      <c r="BF130" s="122">
        <v>570</v>
      </c>
      <c r="BG130" s="122">
        <v>570</v>
      </c>
      <c r="BH130" s="122">
        <v>1100</v>
      </c>
      <c r="BI130" s="122">
        <v>1100</v>
      </c>
      <c r="BJ130" s="118">
        <f>(ULB_Data[[#This Row],[Cert.- obtained SS2020]]-ULB_Data[[#This Row],[NA cert 2020]])/ULB_Data[[#This Row],[NA cert 2020]]</f>
        <v>1.1510927551196009</v>
      </c>
      <c r="BK130" s="118">
        <f>(ULB_Data[[#This Row],[Cert.- obtained SS2021]]-ULB_Data[[#This Row],[NA cert 2021]])/ULB_Data[[#This Row],[NA cert 2021]]</f>
        <v>0.67728950016772882</v>
      </c>
      <c r="BL130" s="118">
        <f>(ULB_Data[[#This Row],[Cert.- obtained SS2022]]-ULB_Data[[#This Row],[NA cert 2022]])/ULB_Data[[#This Row],[NA cert 2022]]</f>
        <v>0.69491525423728817</v>
      </c>
      <c r="BM130" s="118">
        <f>(ULB_Data[[#This Row],[Cert.- obtained SS2020]]-ULB_Data[[#This Row],[SA Cert 2020]])/ULB_Data[[#This Row],[SA Cert 2020]]</f>
        <v>0.187394618727588</v>
      </c>
      <c r="BN130" s="118">
        <f>(ULB_Data[[#This Row],[Cert.- obtained SS2021]]-ULB_Data[[#This Row],[SA cert 2021]])/ULB_Data[[#This Row],[SA cert 2021]]</f>
        <v>-4.3428352783623579E-2</v>
      </c>
      <c r="BO130" s="118">
        <f>(ULB_Data[[#This Row],[Cert.- obtained SS2022]]-ULB_Data[[#This Row],[SA cert 2022]])/ULB_Data[[#This Row],[SA cert 2022]]</f>
        <v>-4.7619047619047616E-2</v>
      </c>
      <c r="BP130" s="118">
        <f>(ULB_Data[[#This Row],[Cert.- obtained SS2020]]-ULB_Data[[#This Row],[SA cert cat 2020]])/ULB_Data[[#This Row],[SA cert cat 2020]]</f>
        <v>0.15303016326907115</v>
      </c>
      <c r="BQ130" s="118">
        <f>(ULB_Data[[#This Row],[Cert.- obtained SS2021]]-ULB_Data[[#This Row],[SA cert cat 2021]])/ULB_Data[[#This Row],[SA cert cat 2021]]</f>
        <v>-0.12280701754385964</v>
      </c>
      <c r="BR130" s="118">
        <f>(ULB_Data[[#This Row],[Cert.- obtained SS2022]]-ULB_Data[[#This Row],[SA cert cat 2022]])/ULB_Data[[#This Row],[SA cert cat 2022]]</f>
        <v>-0.12280701754385964</v>
      </c>
      <c r="BS130" s="118">
        <f>(ULB_Data[[#This Row],[Cert.- obtained SS2021]]-ULB_Data[[#This Row],[SA cert cat t.10 2021]])/ULB_Data[[#This Row],[SA cert cat t.10 2021]]</f>
        <v>-0.54545454545454541</v>
      </c>
      <c r="BT130" s="118">
        <f>(ULB_Data[[#This Row],[Cert.- obtained SS2022]]-ULB_Data[[#This Row],[SA cert cat t.10 2022]])/ULB_Data[[#This Row],[SA cert cat t.10 2022]]</f>
        <v>-0.54545454545454541</v>
      </c>
      <c r="BU130" s="122">
        <v>855.72</v>
      </c>
      <c r="BV130" s="122">
        <v>860.25</v>
      </c>
      <c r="BW130" s="122">
        <v>865</v>
      </c>
      <c r="BX130" s="122">
        <v>1100</v>
      </c>
      <c r="BY130" s="122">
        <v>1147.0899999999999</v>
      </c>
      <c r="BZ130" s="122">
        <v>1150</v>
      </c>
      <c r="CA130" s="122">
        <v>1114.93</v>
      </c>
      <c r="CB130" s="122">
        <v>1184.79</v>
      </c>
      <c r="CC130" s="122">
        <v>1184.79</v>
      </c>
      <c r="CD130" s="122">
        <v>1531.86</v>
      </c>
      <c r="CE130" s="122">
        <v>1531.86</v>
      </c>
      <c r="CF130" s="118">
        <f>(ULB_Data[[#This Row],[CP- obtained SS2020]]-ULB_Data[[#This Row],[NA CV 2020]])/ULB_Data[[#This Row],[NA CV 2020]]</f>
        <v>0.38763847987659517</v>
      </c>
      <c r="CG130" s="118">
        <f>(ULB_Data[[#This Row],[CV- obtained SS2021]]-ULB_Data[[#This Row],[NA CV 2021]])/ULB_Data[[#This Row],[NA CV 2021]]</f>
        <v>0.3625806451612904</v>
      </c>
      <c r="CH130" s="118">
        <f>(ULB_Data[[#This Row],[CV- obtained SS2022]]-ULB_Data[[#This Row],[NA CV 2022]])/ULB_Data[[#This Row],[NA CV 2022]]</f>
        <v>0.35509826589595384</v>
      </c>
      <c r="CI130" s="118">
        <f>(ULB_Data[[#This Row],[CP- obtained SS2020]]-ULB_Data[[#This Row],[SA CV 2020]])/ULB_Data[[#This Row],[SA CV 2020]]</f>
        <v>7.9481818181818237E-2</v>
      </c>
      <c r="CJ130" s="118">
        <f>(ULB_Data[[#This Row],[CV- obtained SS2021]]-ULB_Data[[#This Row],[SA CV 2021]])/ULB_Data[[#This Row],[SA CV 2021]]</f>
        <v>2.1855303419958474E-2</v>
      </c>
      <c r="CK130" s="118">
        <f>(ULB_Data[[#This Row],[CV- obtained SS2022]]-ULB_Data[[#This Row],[SA CV 2022]])/ULB_Data[[#This Row],[SA CV 2022]]</f>
        <v>1.9269565217391375E-2</v>
      </c>
      <c r="CL130" s="118">
        <f>(ULB_Data[[#This Row],[CP- obtained SS2020]]-ULB_Data[[#This Row],[SA CV  cat 2020]])/ULB_Data[[#This Row],[SA CV  cat 2020]]</f>
        <v>6.5026503906074812E-2</v>
      </c>
      <c r="CM130" s="118">
        <f>(ULB_Data[[#This Row],[CV- obtained SS2021]]-ULB_Data[[#This Row],[SA CV cat 2021]])/ULB_Data[[#This Row],[SA CV cat 2021]]</f>
        <v>-1.0660116982756339E-2</v>
      </c>
      <c r="CN130" s="118">
        <f>(ULB_Data[[#This Row],[CV- obtained SS2022]]-ULB_Data[[#This Row],[SA CV cat 2022]])/ULB_Data[[#This Row],[SA CV cat 2022]]</f>
        <v>-1.0660116982756339E-2</v>
      </c>
      <c r="CO130" s="118">
        <f>(ULB_Data[[#This Row],[CV- obtained SS2021]]-ULB_Data[[#This Row],[SA CV cat t.10 2021]])/ULB_Data[[#This Row],[SA CV cat t.10 2021]]</f>
        <v>-0.23481258078414466</v>
      </c>
      <c r="CP130" s="118">
        <f>(ULB_Data[[#This Row],[CV- obtained SS2022]]-ULB_Data[[#This Row],[SA CV cat t.10 2022]])/ULB_Data[[#This Row],[SA CV cat t.10 2022]]</f>
        <v>-0.23481258078414466</v>
      </c>
      <c r="CQ130" s="60">
        <v>31</v>
      </c>
      <c r="CR130" s="60">
        <v>25</v>
      </c>
      <c r="CS130" s="28">
        <v>67</v>
      </c>
      <c r="CT130" s="27">
        <v>55</v>
      </c>
      <c r="CU130" s="28">
        <v>67</v>
      </c>
      <c r="CV130" s="27">
        <v>55</v>
      </c>
      <c r="CW130" s="28" t="s">
        <v>414</v>
      </c>
      <c r="CX130" s="28" t="s">
        <v>414</v>
      </c>
      <c r="CY130" s="28" t="s">
        <v>414</v>
      </c>
      <c r="CZ130" s="28" t="s">
        <v>408</v>
      </c>
      <c r="DA130" s="28" t="s">
        <v>408</v>
      </c>
      <c r="DB130" s="28" t="s">
        <v>408</v>
      </c>
      <c r="DC130" s="22">
        <v>970.73</v>
      </c>
      <c r="DD130" s="22">
        <v>1500</v>
      </c>
      <c r="DE130" s="66">
        <v>64.72</v>
      </c>
      <c r="DF130" s="22">
        <v>500</v>
      </c>
      <c r="DG130" s="22">
        <v>1500</v>
      </c>
      <c r="DH130" s="66">
        <v>33.33</v>
      </c>
      <c r="DI130" s="22">
        <v>1250</v>
      </c>
      <c r="DJ130" s="22">
        <v>1500</v>
      </c>
      <c r="DK130" s="66">
        <v>83.33</v>
      </c>
      <c r="DL130" s="22">
        <v>1187.43</v>
      </c>
      <c r="DM130" s="22">
        <v>1500</v>
      </c>
      <c r="DN130" s="66">
        <v>79.16</v>
      </c>
      <c r="DO130" s="22">
        <v>3908.15</v>
      </c>
      <c r="DP130" s="22">
        <v>6000</v>
      </c>
      <c r="DQ130" s="66">
        <v>65.14</v>
      </c>
      <c r="DR130" s="67">
        <v>1683.19</v>
      </c>
      <c r="DS130" s="67">
        <v>2400</v>
      </c>
      <c r="DT130" s="159">
        <f>ULB_Data[[#This Row],[SLP- obtained SS2021]]/ULB_Data[[#This Row],[SLP-max. marks SS2021]]</f>
        <v>0.70132916666666667</v>
      </c>
      <c r="DU130" s="159">
        <f>ULB_Data[[#This Row],[SLP- obtained SS2021]]/ULB_Data[[#This Row],[Total score (obtained) SS2021]]</f>
        <v>0.50164364373314263</v>
      </c>
      <c r="DV130" s="67">
        <v>1683.19</v>
      </c>
      <c r="DW130" s="66">
        <v>2400</v>
      </c>
      <c r="DX130" s="159">
        <f>ULB_Data[[#This Row],[SLP- obtained SS2022]]/ULB_Data[[#This Row],[SLP-max. marks SS2022]]</f>
        <v>0.70132916666666667</v>
      </c>
      <c r="DY130" s="159">
        <f>ULB_Data[[#This Row],[SLP- obtained SS2022]]/ULB_Data[[#This Row],[Total score (obtained) SS2022]]</f>
        <v>0.50164364373314263</v>
      </c>
      <c r="DZ130" s="67">
        <v>1172.1600000000001</v>
      </c>
      <c r="EA130" s="67">
        <v>1800</v>
      </c>
      <c r="EB130" s="159">
        <f>ULB_Data[[#This Row],[CV- obtained SS2021]]/ULB_Data[[#This Row],[CV-max. marks SS2021]]</f>
        <v>0.6512</v>
      </c>
      <c r="EC130" s="159">
        <f>ULB_Data[[#This Row],[CV- obtained SS2021]]/ULB_Data[[#This Row],[Total score (obtained) SS2021]]</f>
        <v>0.34934060530198047</v>
      </c>
      <c r="ED130" s="67">
        <v>1172.1600000000001</v>
      </c>
      <c r="EE130" s="66">
        <v>1800</v>
      </c>
      <c r="EF130" s="159">
        <f>ULB_Data[[#This Row],[CV- obtained SS2022]]/ULB_Data[[#This Row],[CV-max. marks SS2022]]</f>
        <v>0.6512</v>
      </c>
      <c r="EG130" s="159">
        <f>ULB_Data[[#This Row],[CV- obtained SS2022]]/ULB_Data[[#This Row],[Total score (obtained) SS2022]]</f>
        <v>0.34934060530198047</v>
      </c>
      <c r="EH130" s="67">
        <v>500</v>
      </c>
      <c r="EI130" s="67">
        <v>1800</v>
      </c>
      <c r="EJ130" s="159">
        <f>ULB_Data[[#This Row],[Cert.- obtained SS2021]]/ULB_Data[[#This Row],[Cert.-max. marks SS2021]]</f>
        <v>0.27777777777777779</v>
      </c>
      <c r="EK130" s="159">
        <f>ULB_Data[[#This Row],[Cert.- obtained SS2021]]/ULB_Data[[#This Row],[Total score (obtained) SS2021]]</f>
        <v>0.14901575096487699</v>
      </c>
      <c r="EL130" s="67">
        <v>500</v>
      </c>
      <c r="EM130" s="66">
        <v>1800</v>
      </c>
      <c r="EN130" s="159">
        <f>ULB_Data[[#This Row],[Cert.- obtained SS2022]]/ULB_Data[[#This Row],[Cert.-max. marks SS2022]]</f>
        <v>0.27777777777777779</v>
      </c>
      <c r="EO130" s="159">
        <f>ULB_Data[[#This Row],[Cert.- obtained SS2022]]/ULB_Data[[#This Row],[Total score (obtained) SS2022]]</f>
        <v>0.14901575096487699</v>
      </c>
      <c r="EP130" s="68">
        <v>3355.35</v>
      </c>
      <c r="EQ130" s="26">
        <v>6000</v>
      </c>
      <c r="ER130" s="66">
        <v>55.92</v>
      </c>
      <c r="ES130" s="68">
        <v>3355.35</v>
      </c>
      <c r="ET130" s="66">
        <v>6000</v>
      </c>
      <c r="EU130" s="128">
        <f>(ULB_Data[[#This Row],[Total score (obtained) SS2022]]/ULB_Data[[#This Row],[Total score (max) SS2022]])*100</f>
        <v>55.922499999999999</v>
      </c>
      <c r="EV130" s="26">
        <v>1470.73</v>
      </c>
      <c r="EW130" s="26">
        <v>3000</v>
      </c>
      <c r="EX130" s="66">
        <v>49.02</v>
      </c>
      <c r="EY130" s="26">
        <v>2183.19</v>
      </c>
      <c r="EZ130" s="26">
        <v>4200</v>
      </c>
      <c r="FA130" s="100">
        <v>51.98</v>
      </c>
      <c r="FB130" s="26">
        <v>2183.19</v>
      </c>
      <c r="FC130" s="138">
        <v>4200</v>
      </c>
      <c r="FD130" s="140">
        <f>(ULB_Data[[#This Row],[SLP + Cert. (obtained) SS2022]]/ULB_Data[[#This Row],[SLP + Cert. (max.) SS2022]])*100</f>
        <v>51.980714285714292</v>
      </c>
    </row>
    <row r="131" spans="1:160" ht="15.75" thickBot="1">
      <c r="A131" s="104">
        <v>130</v>
      </c>
      <c r="B131" s="65" t="s">
        <v>136</v>
      </c>
      <c r="C131" s="65" t="s">
        <v>228</v>
      </c>
      <c r="D131" s="65" t="s">
        <v>304</v>
      </c>
      <c r="E131" s="26">
        <v>44291</v>
      </c>
      <c r="F131" s="28" t="s">
        <v>412</v>
      </c>
      <c r="G131" s="28">
        <v>2214</v>
      </c>
      <c r="H131" s="28">
        <v>2072</v>
      </c>
      <c r="I131" s="28">
        <v>2072</v>
      </c>
      <c r="J131" s="28">
        <v>3325</v>
      </c>
      <c r="K131" s="28">
        <v>3178</v>
      </c>
      <c r="L131" s="28">
        <v>3178</v>
      </c>
      <c r="M131" s="28">
        <v>3400</v>
      </c>
      <c r="N131" s="28">
        <v>3298.6</v>
      </c>
      <c r="O131" s="28">
        <v>3298.6</v>
      </c>
      <c r="P131" s="28">
        <v>4601.3999999999996</v>
      </c>
      <c r="Q131" s="28">
        <v>4601.3999999999996</v>
      </c>
      <c r="R131" s="118">
        <f>(ULB_Data[[#This Row],[Total score (obtained) SS2020]]-ULB_Data[[#This Row],[NA 2020]])/ULB_Data[[#This Row],[NA 2020]]</f>
        <v>0.33811201445347783</v>
      </c>
      <c r="S131" s="118">
        <f>(ULB_Data[[#This Row],[Total score (obtained) SS2021]]-ULB_Data[[#This Row],[NA 2021]])/ULB_Data[[#This Row],[NA 2021]]</f>
        <v>0.17676640926640938</v>
      </c>
      <c r="T131" s="118">
        <f>(ULB_Data[[#This Row],[Total score (obtained) SS2022]]-ULB_Data[[#This Row],[NA 2022]])/ULB_Data[[#This Row],[NA 2022]]</f>
        <v>0.17676640926640938</v>
      </c>
      <c r="U131" s="118">
        <f>(ULB_Data[[#This Row],[Total score (obtained) SS2020]]-ULB_Data[[#This Row],[SA 2020]])/ULB_Data[[#This Row],[SA 2020]]</f>
        <v>-0.10899849624060153</v>
      </c>
      <c r="V131" s="118">
        <f>(ULB_Data[[#This Row],[Total score (obtained) SS2021]]-ULB_Data[[#This Row],[SA 2021]])/ULB_Data[[#This Row],[SA 2021]]</f>
        <v>-0.23276903713027053</v>
      </c>
      <c r="W131" s="118">
        <f>(ULB_Data[[#This Row],[Total score (obtained) SS2022]]-ULB_Data[[#This Row],[SA 2022]])/ULB_Data[[#This Row],[SA 2022]]</f>
        <v>-0.23276903713027053</v>
      </c>
      <c r="X131" s="118">
        <f>(ULB_Data[[#This Row],[Total score (obtained) SS2020]]-ULB_Data[[#This Row],[SA Cat 2020]])/ULB_Data[[#This Row],[SA Cat 2020]]</f>
        <v>-0.12865294117647061</v>
      </c>
      <c r="Y131" s="118">
        <f>(ULB_Data[[#This Row],[Total score (obtained) SS2021]]-ULB_Data[[#This Row],[SA Cat 2021]])/ULB_Data[[#This Row],[SA Cat 2021]]</f>
        <v>-0.26081974170860356</v>
      </c>
      <c r="Z131" s="118">
        <f>(ULB_Data[[#This Row],[Total score (obtained) SS2022]]-ULB_Data[[#This Row],[SA Cat 2022]])/ULB_Data[[#This Row],[SA Cat 2022]]</f>
        <v>-0.26081974170860356</v>
      </c>
      <c r="AA131" s="118">
        <f>(ULB_Data[[#This Row],[Total score (obtained) SS2021]]-ULB_Data[[#This Row],[SA Cat t.10 2021]])/ULB_Data[[#This Row],[SA Cat t.10 2021]]</f>
        <v>-0.4701047507280392</v>
      </c>
      <c r="AB131" s="118">
        <f>(ULB_Data[[#This Row],[Total score (obtained) SS2022]]-ULB_Data[[#This Row],[SA Cat t.10 2022]])/ULB_Data[[#This Row],[SA Cat t.10 2022]]</f>
        <v>-0.4701047507280392</v>
      </c>
      <c r="AC131" s="122">
        <v>306.24</v>
      </c>
      <c r="AD131" s="122">
        <v>913.6</v>
      </c>
      <c r="AE131" s="122">
        <v>915</v>
      </c>
      <c r="AF131" s="122">
        <v>706.64</v>
      </c>
      <c r="AG131" s="122">
        <v>1509.3</v>
      </c>
      <c r="AH131" s="122">
        <v>1509.3</v>
      </c>
      <c r="AI131" s="122">
        <v>737.03</v>
      </c>
      <c r="AJ131" s="122">
        <v>1543.8</v>
      </c>
      <c r="AK131" s="122">
        <v>1543.8</v>
      </c>
      <c r="AL131" s="122">
        <v>2033.9</v>
      </c>
      <c r="AM131" s="122">
        <v>2033.9</v>
      </c>
      <c r="AN131" s="118">
        <f>(ULB_Data[[#This Row],[SLP- obtained SS2020]]-ULB_Data[[#This Row],[SLP NA 2020]])/ULB_Data[[#This Row],[SLP NA 2020]]</f>
        <v>1.1309757053291536</v>
      </c>
      <c r="AO131" s="118">
        <f>(ULB_Data[[#This Row],[SLP- obtained SS2021]]-ULB_Data[[#This Row],[SLP NA 2021]])/ULB_Data[[#This Row],[SLP NA 2021]]</f>
        <v>0.27692644483362511</v>
      </c>
      <c r="AP131" s="118">
        <f>(ULB_Data[[#This Row],[SLP- obtained SS2022]]-ULB_Data[[#This Row],[SLP NA 2022]])/ULB_Data[[#This Row],[SLP NA 2022]]</f>
        <v>0.27497267759562832</v>
      </c>
      <c r="AQ131" s="118">
        <f>(ULB_Data[[#This Row],[SLP- obtained SS2020]]-ULB_Data[[#This Row],[SLP SA 2020]])/ULB_Data[[#This Row],[SLP SA 2020]]</f>
        <v>-7.6488735423978202E-2</v>
      </c>
      <c r="AR131" s="118">
        <f>(ULB_Data[[#This Row],[SLP- obtained SS2021]]-ULB_Data[[#This Row],[SLP SA 2021]])/ULB_Data[[#This Row],[SLP SA 2021]]</f>
        <v>-0.22705890147750615</v>
      </c>
      <c r="AS131" s="118">
        <f>(ULB_Data[[#This Row],[SLP- obtained SS2022]]-ULB_Data[[#This Row],[SLP SA 2022]])/ULB_Data[[#This Row],[SLP SA 2022]]</f>
        <v>-0.22705890147750615</v>
      </c>
      <c r="AT131" s="118">
        <f>(ULB_Data[[#This Row],[SLP- obtained SS2020]]-ULB_Data[[#This Row],[SLP SA cat 2020]])/ULB_Data[[#This Row],[SLP SA cat 2020]]</f>
        <v>-0.11456792803549373</v>
      </c>
      <c r="AU131" s="118">
        <f>(ULB_Data[[#This Row],[SLP- obtained SS2021]]-ULB_Data[[#This Row],[SLP SA cat 2021]])/ULB_Data[[#This Row],[SLP SA cat 2021]]</f>
        <v>-0.24433216737919422</v>
      </c>
      <c r="AV131" s="118">
        <f>(ULB_Data[[#This Row],[SLP- obtained SS2022]]-ULB_Data[[#This Row],[SLP SA cat 2022]])/ULB_Data[[#This Row],[SLP SA cat 2022]]</f>
        <v>-0.24433216737919422</v>
      </c>
      <c r="AW131" s="118">
        <f>(ULB_Data[[#This Row],[SLP- obtained SS2021]]-ULB_Data[[#This Row],[SLP SA cat t.10 2021]])/ULB_Data[[#This Row],[SLP SA cat t.10 2021]]</f>
        <v>-0.42642214464821288</v>
      </c>
      <c r="AX131" s="118">
        <f>(ULB_Data[[#This Row],[SLP- obtained SS2022]]-ULB_Data[[#This Row],[SLP SA cat t.10 2022]])/ULB_Data[[#This Row],[SLP SA cat t.10 2022]]</f>
        <v>-0.42642214464821288</v>
      </c>
      <c r="AY131" s="122">
        <v>232.44</v>
      </c>
      <c r="AZ131" s="122">
        <v>298.10000000000002</v>
      </c>
      <c r="BA131" s="122">
        <v>295</v>
      </c>
      <c r="BB131" s="122">
        <v>421.09</v>
      </c>
      <c r="BC131" s="122">
        <v>522.70000000000005</v>
      </c>
      <c r="BD131" s="122">
        <v>525</v>
      </c>
      <c r="BE131" s="122">
        <v>433.64</v>
      </c>
      <c r="BF131" s="122">
        <v>570</v>
      </c>
      <c r="BG131" s="122">
        <v>570</v>
      </c>
      <c r="BH131" s="122">
        <v>1100</v>
      </c>
      <c r="BI131" s="122">
        <v>1100</v>
      </c>
      <c r="BJ131" s="118">
        <f>(ULB_Data[[#This Row],[Cert.- obtained SS2020]]-ULB_Data[[#This Row],[NA cert 2020]])/ULB_Data[[#This Row],[NA cert 2020]]</f>
        <v>0.29065565307176044</v>
      </c>
      <c r="BK131" s="118">
        <f>(ULB_Data[[#This Row],[Cert.- obtained SS2021]]-ULB_Data[[#This Row],[NA cert 2021]])/ULB_Data[[#This Row],[NA cert 2021]]</f>
        <v>6.3737001006372931E-3</v>
      </c>
      <c r="BL131" s="118">
        <f>(ULB_Data[[#This Row],[Cert.- obtained SS2022]]-ULB_Data[[#This Row],[NA cert 2022]])/ULB_Data[[#This Row],[NA cert 2022]]</f>
        <v>1.6949152542372881E-2</v>
      </c>
      <c r="BM131" s="118">
        <f>(ULB_Data[[#This Row],[Cert.- obtained SS2020]]-ULB_Data[[#This Row],[SA Cert 2020]])/ULB_Data[[#This Row],[SA Cert 2020]]</f>
        <v>-0.2875632287634472</v>
      </c>
      <c r="BN131" s="118">
        <f>(ULB_Data[[#This Row],[Cert.- obtained SS2021]]-ULB_Data[[#This Row],[SA cert 2021]])/ULB_Data[[#This Row],[SA cert 2021]]</f>
        <v>-0.42605701167017412</v>
      </c>
      <c r="BO131" s="118">
        <f>(ULB_Data[[#This Row],[Cert.- obtained SS2022]]-ULB_Data[[#This Row],[SA cert 2022]])/ULB_Data[[#This Row],[SA cert 2022]]</f>
        <v>-0.42857142857142855</v>
      </c>
      <c r="BP131" s="118">
        <f>(ULB_Data[[#This Row],[Cert.- obtained SS2020]]-ULB_Data[[#This Row],[SA cert cat 2020]])/ULB_Data[[#This Row],[SA cert cat 2020]]</f>
        <v>-0.30818190203855733</v>
      </c>
      <c r="BQ131" s="118">
        <f>(ULB_Data[[#This Row],[Cert.- obtained SS2021]]-ULB_Data[[#This Row],[SA cert cat 2021]])/ULB_Data[[#This Row],[SA cert cat 2021]]</f>
        <v>-0.47368421052631576</v>
      </c>
      <c r="BR131" s="118">
        <f>(ULB_Data[[#This Row],[Cert.- obtained SS2022]]-ULB_Data[[#This Row],[SA cert cat 2022]])/ULB_Data[[#This Row],[SA cert cat 2022]]</f>
        <v>-0.47368421052631576</v>
      </c>
      <c r="BS131" s="118">
        <f>(ULB_Data[[#This Row],[Cert.- obtained SS2021]]-ULB_Data[[#This Row],[SA cert cat t.10 2021]])/ULB_Data[[#This Row],[SA cert cat t.10 2021]]</f>
        <v>-0.72727272727272729</v>
      </c>
      <c r="BT131" s="118">
        <f>(ULB_Data[[#This Row],[Cert.- obtained SS2022]]-ULB_Data[[#This Row],[SA cert cat t.10 2022]])/ULB_Data[[#This Row],[SA cert cat t.10 2022]]</f>
        <v>-0.72727272727272729</v>
      </c>
      <c r="BU131" s="122">
        <v>855.72</v>
      </c>
      <c r="BV131" s="122">
        <v>860.25</v>
      </c>
      <c r="BW131" s="122">
        <v>865</v>
      </c>
      <c r="BX131" s="122">
        <v>1100</v>
      </c>
      <c r="BY131" s="122">
        <v>1147.0899999999999</v>
      </c>
      <c r="BZ131" s="122">
        <v>1150</v>
      </c>
      <c r="CA131" s="122">
        <v>1114.93</v>
      </c>
      <c r="CB131" s="122">
        <v>1184.79</v>
      </c>
      <c r="CC131" s="122">
        <v>1184.79</v>
      </c>
      <c r="CD131" s="122">
        <v>1531.86</v>
      </c>
      <c r="CE131" s="122">
        <v>1531.86</v>
      </c>
      <c r="CF131" s="118">
        <f>(ULB_Data[[#This Row],[CP- obtained SS2020]]-ULB_Data[[#This Row],[NA CV 2020]])/ULB_Data[[#This Row],[NA CV 2020]]</f>
        <v>0.28317674005515814</v>
      </c>
      <c r="CG131" s="118">
        <f>(ULB_Data[[#This Row],[CV- obtained SS2021]]-ULB_Data[[#This Row],[NA CV 2021]])/ULB_Data[[#This Row],[NA CV 2021]]</f>
        <v>0.12950886370241205</v>
      </c>
      <c r="CH131" s="118">
        <f>(ULB_Data[[#This Row],[CV- obtained SS2022]]-ULB_Data[[#This Row],[NA CV 2022]])/ULB_Data[[#This Row],[NA CV 2022]]</f>
        <v>0.12330635838150285</v>
      </c>
      <c r="CI131" s="118">
        <f>(ULB_Data[[#This Row],[CP- obtained SS2020]]-ULB_Data[[#This Row],[SA CV 2020]])/ULB_Data[[#This Row],[SA CV 2020]]</f>
        <v>-1.7818181818182149E-3</v>
      </c>
      <c r="CJ131" s="118">
        <f>(ULB_Data[[#This Row],[CV- obtained SS2021]]-ULB_Data[[#This Row],[SA CV 2021]])/ULB_Data[[#This Row],[SA CV 2021]]</f>
        <v>-0.1529348176690582</v>
      </c>
      <c r="CK131" s="118">
        <f>(ULB_Data[[#This Row],[CV- obtained SS2022]]-ULB_Data[[#This Row],[SA CV 2022]])/ULB_Data[[#This Row],[SA CV 2022]]</f>
        <v>-0.15507826086956525</v>
      </c>
      <c r="CL131" s="118">
        <f>(ULB_Data[[#This Row],[CP- obtained SS2020]]-ULB_Data[[#This Row],[SA CV  cat 2020]])/ULB_Data[[#This Row],[SA CV  cat 2020]]</f>
        <v>-1.5148933116877381E-2</v>
      </c>
      <c r="CM131" s="118">
        <f>(ULB_Data[[#This Row],[CV- obtained SS2021]]-ULB_Data[[#This Row],[SA CV cat 2021]])/ULB_Data[[#This Row],[SA CV cat 2021]]</f>
        <v>-0.17988841904472522</v>
      </c>
      <c r="CN131" s="118">
        <f>(ULB_Data[[#This Row],[CV- obtained SS2022]]-ULB_Data[[#This Row],[SA CV cat 2022]])/ULB_Data[[#This Row],[SA CV cat 2022]]</f>
        <v>-0.17988841904472522</v>
      </c>
      <c r="CO131" s="118">
        <f>(ULB_Data[[#This Row],[CV- obtained SS2021]]-ULB_Data[[#This Row],[SA CV cat t.10 2021]])/ULB_Data[[#This Row],[SA CV cat t.10 2021]]</f>
        <v>-0.36569921533299388</v>
      </c>
      <c r="CP131" s="118">
        <f>(ULB_Data[[#This Row],[CV- obtained SS2022]]-ULB_Data[[#This Row],[SA CV cat t.10 2022]])/ULB_Data[[#This Row],[SA CV cat t.10 2022]]</f>
        <v>-0.36569921533299388</v>
      </c>
      <c r="CQ131" s="60">
        <v>113</v>
      </c>
      <c r="CR131" s="60">
        <v>75</v>
      </c>
      <c r="CS131" s="28">
        <v>187</v>
      </c>
      <c r="CT131" s="28">
        <v>95</v>
      </c>
      <c r="CU131" s="28">
        <v>187</v>
      </c>
      <c r="CV131" s="28">
        <v>95</v>
      </c>
      <c r="CW131" s="28" t="s">
        <v>414</v>
      </c>
      <c r="CX131" s="28" t="s">
        <v>414</v>
      </c>
      <c r="CY131" s="28" t="s">
        <v>414</v>
      </c>
      <c r="CZ131" s="28" t="s">
        <v>405</v>
      </c>
      <c r="DA131" s="28" t="s">
        <v>405</v>
      </c>
      <c r="DB131" s="28" t="s">
        <v>405</v>
      </c>
      <c r="DC131" s="22">
        <v>652.59</v>
      </c>
      <c r="DD131" s="22">
        <v>1500</v>
      </c>
      <c r="DE131" s="66">
        <v>43.51</v>
      </c>
      <c r="DF131" s="22">
        <v>300</v>
      </c>
      <c r="DG131" s="22">
        <v>1500</v>
      </c>
      <c r="DH131" s="66">
        <v>20</v>
      </c>
      <c r="DI131" s="22">
        <v>911.96</v>
      </c>
      <c r="DJ131" s="22">
        <v>1500</v>
      </c>
      <c r="DK131" s="66">
        <v>60.8</v>
      </c>
      <c r="DL131" s="22">
        <v>1098.04</v>
      </c>
      <c r="DM131" s="22">
        <v>1500</v>
      </c>
      <c r="DN131" s="66">
        <v>73.2</v>
      </c>
      <c r="DO131" s="22">
        <v>2962.58</v>
      </c>
      <c r="DP131" s="22">
        <v>6000</v>
      </c>
      <c r="DQ131" s="66">
        <v>49.38</v>
      </c>
      <c r="DR131" s="23">
        <v>1166.5999999999999</v>
      </c>
      <c r="DS131" s="67">
        <v>2400</v>
      </c>
      <c r="DT131" s="159">
        <f>ULB_Data[[#This Row],[SLP- obtained SS2021]]/ULB_Data[[#This Row],[SLP-max. marks SS2021]]</f>
        <v>0.48608333333333331</v>
      </c>
      <c r="DU131" s="159">
        <f>ULB_Data[[#This Row],[SLP- obtained SS2021]]/ULB_Data[[#This Row],[Total score (obtained) SS2021]]</f>
        <v>0.47845594809413261</v>
      </c>
      <c r="DV131" s="23">
        <v>1166.5999999999999</v>
      </c>
      <c r="DW131" s="66">
        <v>2400</v>
      </c>
      <c r="DX131" s="159">
        <f>ULB_Data[[#This Row],[SLP- obtained SS2022]]/ULB_Data[[#This Row],[SLP-max. marks SS2022]]</f>
        <v>0.48608333333333331</v>
      </c>
      <c r="DY131" s="159">
        <f>ULB_Data[[#This Row],[SLP- obtained SS2022]]/ULB_Data[[#This Row],[Total score (obtained) SS2022]]</f>
        <v>0.47845594809413261</v>
      </c>
      <c r="DZ131" s="22">
        <v>971.66</v>
      </c>
      <c r="EA131" s="67">
        <v>1800</v>
      </c>
      <c r="EB131" s="159">
        <f>ULB_Data[[#This Row],[CV- obtained SS2021]]/ULB_Data[[#This Row],[CV-max. marks SS2021]]</f>
        <v>0.53981111111111113</v>
      </c>
      <c r="EC131" s="159">
        <f>ULB_Data[[#This Row],[CV- obtained SS2021]]/ULB_Data[[#This Row],[Total score (obtained) SS2021]]</f>
        <v>0.39850549162107402</v>
      </c>
      <c r="ED131" s="22">
        <v>971.66</v>
      </c>
      <c r="EE131" s="66">
        <v>1800</v>
      </c>
      <c r="EF131" s="159">
        <f>ULB_Data[[#This Row],[CV- obtained SS2022]]/ULB_Data[[#This Row],[CV-max. marks SS2022]]</f>
        <v>0.53981111111111113</v>
      </c>
      <c r="EG131" s="159">
        <f>ULB_Data[[#This Row],[CV- obtained SS2022]]/ULB_Data[[#This Row],[Total score (obtained) SS2022]]</f>
        <v>0.39850549162107402</v>
      </c>
      <c r="EH131" s="22">
        <v>300</v>
      </c>
      <c r="EI131" s="67">
        <v>1800</v>
      </c>
      <c r="EJ131" s="159">
        <f>ULB_Data[[#This Row],[Cert.- obtained SS2021]]/ULB_Data[[#This Row],[Cert.-max. marks SS2021]]</f>
        <v>0.16666666666666666</v>
      </c>
      <c r="EK131" s="159">
        <f>ULB_Data[[#This Row],[Cert.- obtained SS2021]]/ULB_Data[[#This Row],[Total score (obtained) SS2021]]</f>
        <v>0.12303856028479325</v>
      </c>
      <c r="EL131" s="22">
        <v>300</v>
      </c>
      <c r="EM131" s="66">
        <v>1800</v>
      </c>
      <c r="EN131" s="159">
        <f>ULB_Data[[#This Row],[Cert.- obtained SS2022]]/ULB_Data[[#This Row],[Cert.-max. marks SS2022]]</f>
        <v>0.16666666666666666</v>
      </c>
      <c r="EO131" s="159">
        <f>ULB_Data[[#This Row],[Cert.- obtained SS2022]]/ULB_Data[[#This Row],[Total score (obtained) SS2022]]</f>
        <v>0.12303856028479325</v>
      </c>
      <c r="EP131" s="22">
        <v>2438.2600000000002</v>
      </c>
      <c r="EQ131" s="26">
        <v>6000</v>
      </c>
      <c r="ER131" s="66">
        <v>40.64</v>
      </c>
      <c r="ES131" s="22">
        <v>2438.2600000000002</v>
      </c>
      <c r="ET131" s="66">
        <v>6000</v>
      </c>
      <c r="EU131" s="128">
        <f>(ULB_Data[[#This Row],[Total score (obtained) SS2022]]/ULB_Data[[#This Row],[Total score (max) SS2022]])*100</f>
        <v>40.637666666666675</v>
      </c>
      <c r="EV131" s="26">
        <v>952.59</v>
      </c>
      <c r="EW131" s="26">
        <v>3000</v>
      </c>
      <c r="EX131" s="66">
        <v>31.75</v>
      </c>
      <c r="EY131" s="26">
        <v>1466.6</v>
      </c>
      <c r="EZ131" s="26">
        <v>4200</v>
      </c>
      <c r="FA131" s="100">
        <v>34.92</v>
      </c>
      <c r="FB131" s="26">
        <v>1466.6</v>
      </c>
      <c r="FC131" s="138">
        <v>4200</v>
      </c>
      <c r="FD131" s="140">
        <f>(ULB_Data[[#This Row],[SLP + Cert. (obtained) SS2022]]/ULB_Data[[#This Row],[SLP + Cert. (max.) SS2022]])*100</f>
        <v>34.919047619047618</v>
      </c>
    </row>
    <row r="132" spans="1:160" ht="15.75" thickBot="1">
      <c r="A132" s="104">
        <v>131</v>
      </c>
      <c r="B132" s="69" t="s">
        <v>183</v>
      </c>
      <c r="C132" s="65" t="s">
        <v>228</v>
      </c>
      <c r="D132" s="65" t="s">
        <v>304</v>
      </c>
      <c r="E132" s="26">
        <v>32488</v>
      </c>
      <c r="F132" s="28" t="s">
        <v>412</v>
      </c>
      <c r="G132" s="28">
        <v>2214</v>
      </c>
      <c r="H132" s="28">
        <v>2072</v>
      </c>
      <c r="I132" s="28">
        <v>2072</v>
      </c>
      <c r="J132" s="28">
        <v>3325</v>
      </c>
      <c r="K132" s="28">
        <v>3178</v>
      </c>
      <c r="L132" s="28">
        <v>3178</v>
      </c>
      <c r="M132" s="28">
        <v>3400</v>
      </c>
      <c r="N132" s="28">
        <v>3298.6</v>
      </c>
      <c r="O132" s="28">
        <v>3298.6</v>
      </c>
      <c r="P132" s="28">
        <v>4601.3999999999996</v>
      </c>
      <c r="Q132" s="28">
        <v>4601.3999999999996</v>
      </c>
      <c r="R132" s="118">
        <f>(ULB_Data[[#This Row],[Total score (obtained) SS2020]]-ULB_Data[[#This Row],[NA 2020]])/ULB_Data[[#This Row],[NA 2020]]</f>
        <v>0.35641373080397465</v>
      </c>
      <c r="S132" s="118">
        <f>(ULB_Data[[#This Row],[Total score (obtained) SS2021]]-ULB_Data[[#This Row],[NA 2021]])/ULB_Data[[#This Row],[NA 2021]]</f>
        <v>1.1770270270270271</v>
      </c>
      <c r="T132" s="118">
        <f>(ULB_Data[[#This Row],[Total score (obtained) SS2022]]-ULB_Data[[#This Row],[NA 2022]])/ULB_Data[[#This Row],[NA 2022]]</f>
        <v>1.1770270270270271</v>
      </c>
      <c r="U132" s="118">
        <f>(ULB_Data[[#This Row],[Total score (obtained) SS2020]]-ULB_Data[[#This Row],[SA 2020]])/ULB_Data[[#This Row],[SA 2020]]</f>
        <v>-9.6812030075188002E-2</v>
      </c>
      <c r="V132" s="118">
        <f>(ULB_Data[[#This Row],[Total score (obtained) SS2021]]-ULB_Data[[#This Row],[SA 2021]])/ULB_Data[[#This Row],[SA 2021]]</f>
        <v>0.41938325991189435</v>
      </c>
      <c r="W132" s="118">
        <f>(ULB_Data[[#This Row],[Total score (obtained) SS2022]]-ULB_Data[[#This Row],[SA 2022]])/ULB_Data[[#This Row],[SA 2022]]</f>
        <v>0.41938325991189435</v>
      </c>
      <c r="X132" s="118">
        <f>(ULB_Data[[#This Row],[Total score (obtained) SS2020]]-ULB_Data[[#This Row],[SA Cat 2020]])/ULB_Data[[#This Row],[SA Cat 2020]]</f>
        <v>-0.11673529411764709</v>
      </c>
      <c r="Y132" s="118">
        <f>(ULB_Data[[#This Row],[Total score (obtained) SS2021]]-ULB_Data[[#This Row],[SA Cat 2021]])/ULB_Data[[#This Row],[SA Cat 2021]]</f>
        <v>0.36748923785848553</v>
      </c>
      <c r="Z132" s="118">
        <f>(ULB_Data[[#This Row],[Total score (obtained) SS2022]]-ULB_Data[[#This Row],[SA Cat 2022]])/ULB_Data[[#This Row],[SA Cat 2022]]</f>
        <v>0.36748923785848553</v>
      </c>
      <c r="AA132" s="118">
        <f>(ULB_Data[[#This Row],[Total score (obtained) SS2021]]-ULB_Data[[#This Row],[SA Cat t.10 2021]])/ULB_Data[[#This Row],[SA Cat t.10 2021]]</f>
        <v>-1.9689659668796336E-2</v>
      </c>
      <c r="AB132" s="118">
        <f>(ULB_Data[[#This Row],[Total score (obtained) SS2022]]-ULB_Data[[#This Row],[SA Cat t.10 2022]])/ULB_Data[[#This Row],[SA Cat t.10 2022]]</f>
        <v>-1.9689659668796336E-2</v>
      </c>
      <c r="AC132" s="122">
        <v>306.24</v>
      </c>
      <c r="AD132" s="122">
        <v>913.6</v>
      </c>
      <c r="AE132" s="122">
        <v>915</v>
      </c>
      <c r="AF132" s="122">
        <v>706.64</v>
      </c>
      <c r="AG132" s="122">
        <v>1509.3</v>
      </c>
      <c r="AH132" s="122">
        <v>1509.3</v>
      </c>
      <c r="AI132" s="122">
        <v>737.03</v>
      </c>
      <c r="AJ132" s="122">
        <v>1543.8</v>
      </c>
      <c r="AK132" s="122">
        <v>1543.8</v>
      </c>
      <c r="AL132" s="122">
        <v>2033.9</v>
      </c>
      <c r="AM132" s="122">
        <v>2033.9</v>
      </c>
      <c r="AN132" s="118">
        <f>(ULB_Data[[#This Row],[SLP- obtained SS2020]]-ULB_Data[[#This Row],[SLP NA 2020]])/ULB_Data[[#This Row],[SLP NA 2020]]</f>
        <v>0.39717215256008359</v>
      </c>
      <c r="AO132" s="118">
        <f>(ULB_Data[[#This Row],[SLP- obtained SS2021]]-ULB_Data[[#This Row],[SLP NA 2021]])/ULB_Data[[#This Row],[SLP NA 2021]]</f>
        <v>1.0891856392294221</v>
      </c>
      <c r="AP132" s="118">
        <f>(ULB_Data[[#This Row],[SLP- obtained SS2022]]-ULB_Data[[#This Row],[SLP NA 2022]])/ULB_Data[[#This Row],[SLP NA 2022]]</f>
        <v>1.0859890710382514</v>
      </c>
      <c r="AQ132" s="118">
        <f>(ULB_Data[[#This Row],[SLP- obtained SS2020]]-ULB_Data[[#This Row],[SLP SA 2020]])/ULB_Data[[#This Row],[SLP SA 2020]]</f>
        <v>-0.39450073587682555</v>
      </c>
      <c r="AR132" s="118">
        <f>(ULB_Data[[#This Row],[SLP- obtained SS2021]]-ULB_Data[[#This Row],[SLP SA 2021]])/ULB_Data[[#This Row],[SLP SA 2021]]</f>
        <v>0.2646127343801763</v>
      </c>
      <c r="AS132" s="118">
        <f>(ULB_Data[[#This Row],[SLP- obtained SS2022]]-ULB_Data[[#This Row],[SLP SA 2022]])/ULB_Data[[#This Row],[SLP SA 2022]]</f>
        <v>0.2646127343801763</v>
      </c>
      <c r="AT132" s="118">
        <f>(ULB_Data[[#This Row],[SLP- obtained SS2020]]-ULB_Data[[#This Row],[SLP SA cat 2020]])/ULB_Data[[#This Row],[SLP SA cat 2020]]</f>
        <v>-0.41946732154729111</v>
      </c>
      <c r="AU132" s="118">
        <f>(ULB_Data[[#This Row],[SLP- obtained SS2021]]-ULB_Data[[#This Row],[SLP SA cat 2021]])/ULB_Data[[#This Row],[SLP SA cat 2021]]</f>
        <v>0.23635185904909969</v>
      </c>
      <c r="AV132" s="118">
        <f>(ULB_Data[[#This Row],[SLP- obtained SS2022]]-ULB_Data[[#This Row],[SLP SA cat 2022]])/ULB_Data[[#This Row],[SLP SA cat 2022]]</f>
        <v>0.23635185904909969</v>
      </c>
      <c r="AW132" s="118">
        <f>(ULB_Data[[#This Row],[SLP- obtained SS2021]]-ULB_Data[[#This Row],[SLP SA cat t.10 2021]])/ULB_Data[[#This Row],[SLP SA cat t.10 2021]]</f>
        <v>-6.1566448694626096E-2</v>
      </c>
      <c r="AX132" s="118">
        <f>(ULB_Data[[#This Row],[SLP- obtained SS2022]]-ULB_Data[[#This Row],[SLP SA cat t.10 2022]])/ULB_Data[[#This Row],[SLP SA cat t.10 2022]]</f>
        <v>-6.1566448694626096E-2</v>
      </c>
      <c r="AY132" s="122">
        <v>232.44</v>
      </c>
      <c r="AZ132" s="122">
        <v>298.10000000000002</v>
      </c>
      <c r="BA132" s="122">
        <v>295</v>
      </c>
      <c r="BB132" s="122">
        <v>421.09</v>
      </c>
      <c r="BC132" s="122">
        <v>522.70000000000005</v>
      </c>
      <c r="BD132" s="122">
        <v>525</v>
      </c>
      <c r="BE132" s="122">
        <v>433.64</v>
      </c>
      <c r="BF132" s="122">
        <v>570</v>
      </c>
      <c r="BG132" s="122">
        <v>570</v>
      </c>
      <c r="BH132" s="122">
        <v>1100</v>
      </c>
      <c r="BI132" s="122">
        <v>1100</v>
      </c>
      <c r="BJ132" s="118">
        <f>(ULB_Data[[#This Row],[Cert.- obtained SS2020]]-ULB_Data[[#This Row],[NA cert 2020]])/ULB_Data[[#This Row],[NA cert 2020]]</f>
        <v>1.1510927551196009</v>
      </c>
      <c r="BK132" s="118">
        <f>(ULB_Data[[#This Row],[Cert.- obtained SS2021]]-ULB_Data[[#This Row],[NA cert 2021]])/ULB_Data[[#This Row],[NA cert 2021]]</f>
        <v>2.6900369003690034</v>
      </c>
      <c r="BL132" s="118">
        <f>(ULB_Data[[#This Row],[Cert.- obtained SS2022]]-ULB_Data[[#This Row],[NA cert 2022]])/ULB_Data[[#This Row],[NA cert 2022]]</f>
        <v>2.7288135593220337</v>
      </c>
      <c r="BM132" s="118">
        <f>(ULB_Data[[#This Row],[Cert.- obtained SS2020]]-ULB_Data[[#This Row],[SA Cert 2020]])/ULB_Data[[#This Row],[SA Cert 2020]]</f>
        <v>0.187394618727588</v>
      </c>
      <c r="BN132" s="118">
        <f>(ULB_Data[[#This Row],[Cert.- obtained SS2021]]-ULB_Data[[#This Row],[SA cert 2021]])/ULB_Data[[#This Row],[SA cert 2021]]</f>
        <v>1.1044576238760282</v>
      </c>
      <c r="BO132" s="118">
        <f>(ULB_Data[[#This Row],[Cert.- obtained SS2022]]-ULB_Data[[#This Row],[SA cert 2022]])/ULB_Data[[#This Row],[SA cert 2022]]</f>
        <v>1.0952380952380953</v>
      </c>
      <c r="BP132" s="118">
        <f>(ULB_Data[[#This Row],[Cert.- obtained SS2020]]-ULB_Data[[#This Row],[SA cert cat 2020]])/ULB_Data[[#This Row],[SA cert cat 2020]]</f>
        <v>0.15303016326907115</v>
      </c>
      <c r="BQ132" s="118">
        <f>(ULB_Data[[#This Row],[Cert.- obtained SS2021]]-ULB_Data[[#This Row],[SA cert cat 2021]])/ULB_Data[[#This Row],[SA cert cat 2021]]</f>
        <v>0.92982456140350878</v>
      </c>
      <c r="BR132" s="118">
        <f>(ULB_Data[[#This Row],[Cert.- obtained SS2022]]-ULB_Data[[#This Row],[SA cert cat 2022]])/ULB_Data[[#This Row],[SA cert cat 2022]]</f>
        <v>0.92982456140350878</v>
      </c>
      <c r="BS132" s="118">
        <f>(ULB_Data[[#This Row],[Cert.- obtained SS2021]]-ULB_Data[[#This Row],[SA cert cat t.10 2021]])/ULB_Data[[#This Row],[SA cert cat t.10 2021]]</f>
        <v>0</v>
      </c>
      <c r="BT132" s="118">
        <f>(ULB_Data[[#This Row],[Cert.- obtained SS2022]]-ULB_Data[[#This Row],[SA cert cat t.10 2022]])/ULB_Data[[#This Row],[SA cert cat t.10 2022]]</f>
        <v>0</v>
      </c>
      <c r="BU132" s="122">
        <v>855.72</v>
      </c>
      <c r="BV132" s="122">
        <v>860.25</v>
      </c>
      <c r="BW132" s="122">
        <v>865</v>
      </c>
      <c r="BX132" s="122">
        <v>1100</v>
      </c>
      <c r="BY132" s="122">
        <v>1147.0899999999999</v>
      </c>
      <c r="BZ132" s="122">
        <v>1150</v>
      </c>
      <c r="CA132" s="122">
        <v>1114.93</v>
      </c>
      <c r="CB132" s="122">
        <v>1184.79</v>
      </c>
      <c r="CC132" s="122">
        <v>1184.79</v>
      </c>
      <c r="CD132" s="122">
        <v>1531.86</v>
      </c>
      <c r="CE132" s="122">
        <v>1531.86</v>
      </c>
      <c r="CF132" s="118">
        <f>(ULB_Data[[#This Row],[CP- obtained SS2020]]-ULB_Data[[#This Row],[NA CV 2020]])/ULB_Data[[#This Row],[NA CV 2020]]</f>
        <v>0.30660730145374643</v>
      </c>
      <c r="CG132" s="118">
        <f>(ULB_Data[[#This Row],[CV- obtained SS2021]]-ULB_Data[[#This Row],[NA CV 2021]])/ULB_Data[[#This Row],[NA CV 2021]]</f>
        <v>0.7461435629177563</v>
      </c>
      <c r="CH132" s="118">
        <f>(ULB_Data[[#This Row],[CV- obtained SS2022]]-ULB_Data[[#This Row],[NA CV 2022]])/ULB_Data[[#This Row],[NA CV 2022]]</f>
        <v>0.73655491329479761</v>
      </c>
      <c r="CI132" s="118">
        <f>(ULB_Data[[#This Row],[CP- obtained SS2020]]-ULB_Data[[#This Row],[SA CV 2020]])/ULB_Data[[#This Row],[SA CV 2020]]</f>
        <v>1.6445454545454471E-2</v>
      </c>
      <c r="CJ132" s="118">
        <f>(ULB_Data[[#This Row],[CV- obtained SS2021]]-ULB_Data[[#This Row],[SA CV 2021]])/ULB_Data[[#This Row],[SA CV 2021]]</f>
        <v>0.30950492114829697</v>
      </c>
      <c r="CK132" s="118">
        <f>(ULB_Data[[#This Row],[CV- obtained SS2022]]-ULB_Data[[#This Row],[SA CV 2022]])/ULB_Data[[#This Row],[SA CV 2022]]</f>
        <v>0.30619130434782599</v>
      </c>
      <c r="CL132" s="118">
        <f>(ULB_Data[[#This Row],[CP- obtained SS2020]]-ULB_Data[[#This Row],[SA CV  cat 2020]])/ULB_Data[[#This Row],[SA CV  cat 2020]]</f>
        <v>2.8342586530094751E-3</v>
      </c>
      <c r="CM132" s="118">
        <f>(ULB_Data[[#This Row],[CV- obtained SS2021]]-ULB_Data[[#This Row],[SA CV cat 2021]])/ULB_Data[[#This Row],[SA CV cat 2021]]</f>
        <v>0.26783649423104511</v>
      </c>
      <c r="CN132" s="118">
        <f>(ULB_Data[[#This Row],[CV- obtained SS2022]]-ULB_Data[[#This Row],[SA CV cat 2022]])/ULB_Data[[#This Row],[SA CV cat 2022]]</f>
        <v>0.26783649423104511</v>
      </c>
      <c r="CO132" s="118">
        <f>(ULB_Data[[#This Row],[CV- obtained SS2021]]-ULB_Data[[#This Row],[SA CV cat t.10 2021]])/ULB_Data[[#This Row],[SA CV cat t.10 2021]]</f>
        <v>-1.9414306790437777E-2</v>
      </c>
      <c r="CP132" s="118">
        <f>(ULB_Data[[#This Row],[CV- obtained SS2022]]-ULB_Data[[#This Row],[SA CV cat t.10 2022]])/ULB_Data[[#This Row],[SA CV cat t.10 2022]]</f>
        <v>-1.9414306790437777E-2</v>
      </c>
      <c r="CQ132" s="60">
        <v>103</v>
      </c>
      <c r="CR132" s="60">
        <v>71</v>
      </c>
      <c r="CS132" s="28">
        <v>8</v>
      </c>
      <c r="CT132" s="27">
        <v>7</v>
      </c>
      <c r="CU132" s="28">
        <v>8</v>
      </c>
      <c r="CV132" s="27">
        <v>7</v>
      </c>
      <c r="CW132" s="28" t="s">
        <v>414</v>
      </c>
      <c r="CX132" s="28" t="s">
        <v>401</v>
      </c>
      <c r="CY132" s="28" t="s">
        <v>401</v>
      </c>
      <c r="CZ132" s="28" t="s">
        <v>408</v>
      </c>
      <c r="DA132" s="28" t="s">
        <v>402</v>
      </c>
      <c r="DB132" s="28" t="s">
        <v>402</v>
      </c>
      <c r="DC132" s="22">
        <v>427.87</v>
      </c>
      <c r="DD132" s="22">
        <v>1500</v>
      </c>
      <c r="DE132" s="66">
        <v>28.52</v>
      </c>
      <c r="DF132" s="22">
        <v>500</v>
      </c>
      <c r="DG132" s="22">
        <v>1500</v>
      </c>
      <c r="DH132" s="66">
        <v>33.33</v>
      </c>
      <c r="DI132" s="22">
        <v>957.14</v>
      </c>
      <c r="DJ132" s="22">
        <v>1500</v>
      </c>
      <c r="DK132" s="66">
        <v>63.81</v>
      </c>
      <c r="DL132" s="22">
        <v>1118.0899999999999</v>
      </c>
      <c r="DM132" s="22">
        <v>1500</v>
      </c>
      <c r="DN132" s="66">
        <v>74.540000000000006</v>
      </c>
      <c r="DO132" s="22">
        <v>3003.1</v>
      </c>
      <c r="DP132" s="22">
        <v>6000</v>
      </c>
      <c r="DQ132" s="66">
        <v>50.05</v>
      </c>
      <c r="DR132" s="67">
        <v>1908.68</v>
      </c>
      <c r="DS132" s="67">
        <v>2400</v>
      </c>
      <c r="DT132" s="159">
        <f>ULB_Data[[#This Row],[SLP- obtained SS2021]]/ULB_Data[[#This Row],[SLP-max. marks SS2021]]</f>
        <v>0.79528333333333334</v>
      </c>
      <c r="DU132" s="159">
        <f>ULB_Data[[#This Row],[SLP- obtained SS2021]]/ULB_Data[[#This Row],[Total score (obtained) SS2021]]</f>
        <v>0.42313558570541809</v>
      </c>
      <c r="DV132" s="67">
        <v>1908.68</v>
      </c>
      <c r="DW132" s="66">
        <v>2400</v>
      </c>
      <c r="DX132" s="159">
        <f>ULB_Data[[#This Row],[SLP- obtained SS2022]]/ULB_Data[[#This Row],[SLP-max. marks SS2022]]</f>
        <v>0.79528333333333334</v>
      </c>
      <c r="DY132" s="159">
        <f>ULB_Data[[#This Row],[SLP- obtained SS2022]]/ULB_Data[[#This Row],[Total score (obtained) SS2022]]</f>
        <v>0.42313558570541809</v>
      </c>
      <c r="DZ132" s="67">
        <v>1502.12</v>
      </c>
      <c r="EA132" s="67">
        <v>1800</v>
      </c>
      <c r="EB132" s="159">
        <f>ULB_Data[[#This Row],[CV- obtained SS2021]]/ULB_Data[[#This Row],[CV-max. marks SS2021]]</f>
        <v>0.83451111111111109</v>
      </c>
      <c r="EC132" s="159">
        <f>ULB_Data[[#This Row],[CV- obtained SS2021]]/ULB_Data[[#This Row],[Total score (obtained) SS2021]]</f>
        <v>0.33300523188791342</v>
      </c>
      <c r="ED132" s="67">
        <v>1502.12</v>
      </c>
      <c r="EE132" s="66">
        <v>1800</v>
      </c>
      <c r="EF132" s="159">
        <f>ULB_Data[[#This Row],[CV- obtained SS2022]]/ULB_Data[[#This Row],[CV-max. marks SS2022]]</f>
        <v>0.83451111111111109</v>
      </c>
      <c r="EG132" s="159">
        <f>ULB_Data[[#This Row],[CV- obtained SS2022]]/ULB_Data[[#This Row],[Total score (obtained) SS2022]]</f>
        <v>0.33300523188791342</v>
      </c>
      <c r="EH132" s="67">
        <v>1100</v>
      </c>
      <c r="EI132" s="67">
        <v>1800</v>
      </c>
      <c r="EJ132" s="159">
        <f>ULB_Data[[#This Row],[Cert.- obtained SS2021]]/ULB_Data[[#This Row],[Cert.-max. marks SS2021]]</f>
        <v>0.61111111111111116</v>
      </c>
      <c r="EK132" s="159">
        <f>ULB_Data[[#This Row],[Cert.- obtained SS2021]]/ULB_Data[[#This Row],[Total score (obtained) SS2021]]</f>
        <v>0.24385918240666843</v>
      </c>
      <c r="EL132" s="67">
        <v>1100</v>
      </c>
      <c r="EM132" s="66">
        <v>1800</v>
      </c>
      <c r="EN132" s="159">
        <f>ULB_Data[[#This Row],[Cert.- obtained SS2022]]/ULB_Data[[#This Row],[Cert.-max. marks SS2022]]</f>
        <v>0.61111111111111116</v>
      </c>
      <c r="EO132" s="159">
        <f>ULB_Data[[#This Row],[Cert.- obtained SS2022]]/ULB_Data[[#This Row],[Total score (obtained) SS2022]]</f>
        <v>0.24385918240666843</v>
      </c>
      <c r="EP132" s="68">
        <v>4510.8</v>
      </c>
      <c r="EQ132" s="26">
        <v>6000</v>
      </c>
      <c r="ER132" s="66">
        <v>75.180000000000007</v>
      </c>
      <c r="ES132" s="68">
        <v>4510.8</v>
      </c>
      <c r="ET132" s="66">
        <v>6000</v>
      </c>
      <c r="EU132" s="128">
        <f>(ULB_Data[[#This Row],[Total score (obtained) SS2022]]/ULB_Data[[#This Row],[Total score (max) SS2022]])*100</f>
        <v>75.180000000000007</v>
      </c>
      <c r="EV132" s="26">
        <v>927.87</v>
      </c>
      <c r="EW132" s="26">
        <v>3000</v>
      </c>
      <c r="EX132" s="66">
        <v>30.93</v>
      </c>
      <c r="EY132" s="26">
        <v>3008.68</v>
      </c>
      <c r="EZ132" s="26">
        <v>4200</v>
      </c>
      <c r="FA132" s="100">
        <v>71.64</v>
      </c>
      <c r="FB132" s="26">
        <v>3008.68</v>
      </c>
      <c r="FC132" s="138">
        <v>4200</v>
      </c>
      <c r="FD132" s="140">
        <f>(ULB_Data[[#This Row],[SLP + Cert. (obtained) SS2022]]/ULB_Data[[#This Row],[SLP + Cert. (max.) SS2022]])*100</f>
        <v>71.635238095238094</v>
      </c>
    </row>
    <row r="133" spans="1:160" ht="15.75" thickBot="1">
      <c r="A133" s="104">
        <v>132</v>
      </c>
      <c r="B133" s="65" t="s">
        <v>236</v>
      </c>
      <c r="C133" s="65" t="s">
        <v>228</v>
      </c>
      <c r="D133" s="65" t="s">
        <v>304</v>
      </c>
      <c r="E133" s="26">
        <v>14286</v>
      </c>
      <c r="F133" s="28" t="s">
        <v>411</v>
      </c>
      <c r="G133" s="28">
        <v>2214</v>
      </c>
      <c r="H133" s="28">
        <v>2072</v>
      </c>
      <c r="I133" s="28">
        <v>2072</v>
      </c>
      <c r="J133" s="28">
        <v>3325</v>
      </c>
      <c r="K133" s="28">
        <v>3178</v>
      </c>
      <c r="L133" s="28">
        <v>3178</v>
      </c>
      <c r="M133" s="28">
        <v>3070.1</v>
      </c>
      <c r="N133" s="28">
        <v>2928.3</v>
      </c>
      <c r="O133" s="28">
        <v>2928.3</v>
      </c>
      <c r="P133" s="28">
        <v>4349.2</v>
      </c>
      <c r="Q133" s="28">
        <v>4349.2</v>
      </c>
      <c r="R133" s="118">
        <f>(ULB_Data[[#This Row],[Total score (obtained) SS2020]]-ULB_Data[[#This Row],[NA 2020]])/ULB_Data[[#This Row],[NA 2020]]</f>
        <v>0.1164408310749775</v>
      </c>
      <c r="S133" s="118">
        <f>(ULB_Data[[#This Row],[Total score (obtained) SS2021]]-ULB_Data[[#This Row],[NA 2021]])/ULB_Data[[#This Row],[NA 2021]]</f>
        <v>0.34027992277992275</v>
      </c>
      <c r="T133" s="118">
        <f>(ULB_Data[[#This Row],[Total score (obtained) SS2022]]-ULB_Data[[#This Row],[NA 2022]])/ULB_Data[[#This Row],[NA 2022]]</f>
        <v>0.34027992277992275</v>
      </c>
      <c r="U133" s="118">
        <f>(ULB_Data[[#This Row],[Total score (obtained) SS2020]]-ULB_Data[[#This Row],[SA 2020]])/ULB_Data[[#This Row],[SA 2020]]</f>
        <v>-0.25660150375939844</v>
      </c>
      <c r="V133" s="118">
        <f>(ULB_Data[[#This Row],[Total score (obtained) SS2021]]-ULB_Data[[#This Row],[SA 2021]])/ULB_Data[[#This Row],[SA 2021]]</f>
        <v>-0.12616110761485214</v>
      </c>
      <c r="W133" s="118">
        <f>(ULB_Data[[#This Row],[Total score (obtained) SS2022]]-ULB_Data[[#This Row],[SA 2022]])/ULB_Data[[#This Row],[SA 2022]]</f>
        <v>-0.12616110761485214</v>
      </c>
      <c r="X133" s="118">
        <f>(ULB_Data[[#This Row],[Total score (obtained) SS2020]]-ULB_Data[[#This Row],[SA Cat 2020]])/ULB_Data[[#This Row],[SA Cat 2020]]</f>
        <v>-0.1948796456141493</v>
      </c>
      <c r="Y133" s="118">
        <f>(ULB_Data[[#This Row],[Total score (obtained) SS2021]]-ULB_Data[[#This Row],[SA Cat 2021]])/ULB_Data[[#This Row],[SA Cat 2021]]</f>
        <v>-5.164771369053725E-2</v>
      </c>
      <c r="Z133" s="118">
        <f>(ULB_Data[[#This Row],[Total score (obtained) SS2022]]-ULB_Data[[#This Row],[SA Cat 2022]])/ULB_Data[[#This Row],[SA Cat 2022]]</f>
        <v>-5.164771369053725E-2</v>
      </c>
      <c r="AA133" s="118">
        <f>(ULB_Data[[#This Row],[Total score (obtained) SS2021]]-ULB_Data[[#This Row],[SA Cat t.10 2021]])/ULB_Data[[#This Row],[SA Cat t.10 2021]]</f>
        <v>-0.36147797296054446</v>
      </c>
      <c r="AB133" s="118">
        <f>(ULB_Data[[#This Row],[Total score (obtained) SS2022]]-ULB_Data[[#This Row],[SA Cat t.10 2022]])/ULB_Data[[#This Row],[SA Cat t.10 2022]]</f>
        <v>-0.36147797296054446</v>
      </c>
      <c r="AC133" s="122">
        <v>306.24</v>
      </c>
      <c r="AD133" s="122">
        <v>913.6</v>
      </c>
      <c r="AE133" s="122">
        <v>915</v>
      </c>
      <c r="AF133" s="122">
        <v>706.64</v>
      </c>
      <c r="AG133" s="122">
        <v>1509.3</v>
      </c>
      <c r="AH133" s="122">
        <v>1509.3</v>
      </c>
      <c r="AI133" s="122">
        <v>593.21</v>
      </c>
      <c r="AJ133" s="122">
        <v>1412.08</v>
      </c>
      <c r="AK133" s="122">
        <v>1412.08</v>
      </c>
      <c r="AL133" s="122">
        <v>1984.11</v>
      </c>
      <c r="AM133" s="122">
        <v>1984.11</v>
      </c>
      <c r="AN133" s="118">
        <f>(ULB_Data[[#This Row],[SLP- obtained SS2020]]-ULB_Data[[#This Row],[SLP NA 2020]])/ULB_Data[[#This Row],[SLP NA 2020]]</f>
        <v>-5.6393678160919482E-2</v>
      </c>
      <c r="AO133" s="118">
        <f>(ULB_Data[[#This Row],[SLP- obtained SS2021]]-ULB_Data[[#This Row],[SLP NA 2021]])/ULB_Data[[#This Row],[SLP NA 2021]]</f>
        <v>0.44751532399299476</v>
      </c>
      <c r="AP133" s="118">
        <f>(ULB_Data[[#This Row],[SLP- obtained SS2022]]-ULB_Data[[#This Row],[SLP NA 2022]])/ULB_Data[[#This Row],[SLP NA 2022]]</f>
        <v>0.44530054644808748</v>
      </c>
      <c r="AQ133" s="118">
        <f>(ULB_Data[[#This Row],[SLP- obtained SS2020]]-ULB_Data[[#This Row],[SLP SA 2020]])/ULB_Data[[#This Row],[SLP SA 2020]]</f>
        <v>-0.59106475716064755</v>
      </c>
      <c r="AR133" s="118">
        <f>(ULB_Data[[#This Row],[SLP- obtained SS2021]]-ULB_Data[[#This Row],[SLP SA 2021]])/ULB_Data[[#This Row],[SLP SA 2021]]</f>
        <v>-0.12379911217120514</v>
      </c>
      <c r="AS133" s="118">
        <f>(ULB_Data[[#This Row],[SLP- obtained SS2022]]-ULB_Data[[#This Row],[SLP SA 2022]])/ULB_Data[[#This Row],[SLP SA 2022]]</f>
        <v>-0.12379911217120514</v>
      </c>
      <c r="AT133" s="118">
        <f>(ULB_Data[[#This Row],[SLP- obtained SS2020]]-ULB_Data[[#This Row],[SLP SA cat 2020]])/ULB_Data[[#This Row],[SLP SA cat 2020]]</f>
        <v>-0.51287065288852174</v>
      </c>
      <c r="AU133" s="118">
        <f>(ULB_Data[[#This Row],[SLP- obtained SS2021]]-ULB_Data[[#This Row],[SLP SA cat 2021]])/ULB_Data[[#This Row],[SLP SA cat 2021]]</f>
        <v>-6.3473740864540176E-2</v>
      </c>
      <c r="AV133" s="118">
        <f>(ULB_Data[[#This Row],[SLP- obtained SS2022]]-ULB_Data[[#This Row],[SLP SA cat 2022]])/ULB_Data[[#This Row],[SLP SA cat 2022]]</f>
        <v>-6.3473740864540176E-2</v>
      </c>
      <c r="AW133" s="118">
        <f>(ULB_Data[[#This Row],[SLP- obtained SS2021]]-ULB_Data[[#This Row],[SLP SA cat t.10 2021]])/ULB_Data[[#This Row],[SLP SA cat t.10 2021]]</f>
        <v>-0.33347949458447357</v>
      </c>
      <c r="AX133" s="118">
        <f>(ULB_Data[[#This Row],[SLP- obtained SS2022]]-ULB_Data[[#This Row],[SLP SA cat t.10 2022]])/ULB_Data[[#This Row],[SLP SA cat t.10 2022]]</f>
        <v>-0.33347949458447357</v>
      </c>
      <c r="AY133" s="122">
        <v>232.44</v>
      </c>
      <c r="AZ133" s="122">
        <v>298.10000000000002</v>
      </c>
      <c r="BA133" s="122">
        <v>295</v>
      </c>
      <c r="BB133" s="122">
        <v>421.09</v>
      </c>
      <c r="BC133" s="122">
        <v>522.70000000000005</v>
      </c>
      <c r="BD133" s="122">
        <v>525</v>
      </c>
      <c r="BE133" s="122">
        <v>365.77</v>
      </c>
      <c r="BF133" s="122">
        <v>453.88</v>
      </c>
      <c r="BG133" s="122">
        <v>453.88</v>
      </c>
      <c r="BH133" s="122">
        <v>1100</v>
      </c>
      <c r="BI133" s="122">
        <v>1100</v>
      </c>
      <c r="BJ133" s="118">
        <f>(ULB_Data[[#This Row],[Cert.- obtained SS2020]]-ULB_Data[[#This Row],[NA cert 2020]])/ULB_Data[[#This Row],[NA cert 2020]]</f>
        <v>0.29065565307176044</v>
      </c>
      <c r="BK133" s="118">
        <f>(ULB_Data[[#This Row],[Cert.- obtained SS2021]]-ULB_Data[[#This Row],[NA cert 2021]])/ULB_Data[[#This Row],[NA cert 2021]]</f>
        <v>6.3737001006372931E-3</v>
      </c>
      <c r="BL133" s="118">
        <f>(ULB_Data[[#This Row],[Cert.- obtained SS2022]]-ULB_Data[[#This Row],[NA cert 2022]])/ULB_Data[[#This Row],[NA cert 2022]]</f>
        <v>1.6949152542372881E-2</v>
      </c>
      <c r="BM133" s="118">
        <f>(ULB_Data[[#This Row],[Cert.- obtained SS2020]]-ULB_Data[[#This Row],[SA Cert 2020]])/ULB_Data[[#This Row],[SA Cert 2020]]</f>
        <v>-0.2875632287634472</v>
      </c>
      <c r="BN133" s="118">
        <f>(ULB_Data[[#This Row],[Cert.- obtained SS2021]]-ULB_Data[[#This Row],[SA cert 2021]])/ULB_Data[[#This Row],[SA cert 2021]]</f>
        <v>-0.42605701167017412</v>
      </c>
      <c r="BO133" s="118">
        <f>(ULB_Data[[#This Row],[Cert.- obtained SS2022]]-ULB_Data[[#This Row],[SA cert 2022]])/ULB_Data[[#This Row],[SA cert 2022]]</f>
        <v>-0.42857142857142855</v>
      </c>
      <c r="BP133" s="118">
        <f>(ULB_Data[[#This Row],[Cert.- obtained SS2020]]-ULB_Data[[#This Row],[SA cert cat 2020]])/ULB_Data[[#This Row],[SA cert cat 2020]]</f>
        <v>-0.17981245044700217</v>
      </c>
      <c r="BQ133" s="118">
        <f>(ULB_Data[[#This Row],[Cert.- obtained SS2021]]-ULB_Data[[#This Row],[SA cert cat 2021]])/ULB_Data[[#This Row],[SA cert cat 2021]]</f>
        <v>-0.33903234335066534</v>
      </c>
      <c r="BR133" s="118">
        <f>(ULB_Data[[#This Row],[Cert.- obtained SS2022]]-ULB_Data[[#This Row],[SA cert cat 2022]])/ULB_Data[[#This Row],[SA cert cat 2022]]</f>
        <v>-0.33903234335066534</v>
      </c>
      <c r="BS133" s="118">
        <f>(ULB_Data[[#This Row],[Cert.- obtained SS2021]]-ULB_Data[[#This Row],[SA cert cat t.10 2021]])/ULB_Data[[#This Row],[SA cert cat t.10 2021]]</f>
        <v>-0.72727272727272729</v>
      </c>
      <c r="BT133" s="118">
        <f>(ULB_Data[[#This Row],[Cert.- obtained SS2022]]-ULB_Data[[#This Row],[SA cert cat t.10 2022]])/ULB_Data[[#This Row],[SA cert cat t.10 2022]]</f>
        <v>-0.72727272727272729</v>
      </c>
      <c r="BU133" s="122">
        <v>855.72</v>
      </c>
      <c r="BV133" s="122">
        <v>860.25</v>
      </c>
      <c r="BW133" s="122">
        <v>865</v>
      </c>
      <c r="BX133" s="122">
        <v>1100</v>
      </c>
      <c r="BY133" s="122">
        <v>1147.0899999999999</v>
      </c>
      <c r="BZ133" s="122">
        <v>1150</v>
      </c>
      <c r="CA133" s="122">
        <v>1056.55</v>
      </c>
      <c r="CB133" s="122">
        <v>1062.31</v>
      </c>
      <c r="CC133" s="122">
        <v>1062.31</v>
      </c>
      <c r="CD133" s="122">
        <v>1484.95</v>
      </c>
      <c r="CE133" s="122">
        <v>1484.95</v>
      </c>
      <c r="CF133" s="118">
        <f>(ULB_Data[[#This Row],[CP- obtained SS2020]]-ULB_Data[[#This Row],[NA CV 2020]])/ULB_Data[[#This Row],[NA CV 2020]]</f>
        <v>0.14726779787781047</v>
      </c>
      <c r="CG133" s="118">
        <f>(ULB_Data[[#This Row],[CV- obtained SS2021]]-ULB_Data[[#This Row],[NA CV 2021]])/ULB_Data[[#This Row],[NA CV 2021]]</f>
        <v>0.34217959895379241</v>
      </c>
      <c r="CH133" s="118">
        <f>(ULB_Data[[#This Row],[CV- obtained SS2022]]-ULB_Data[[#This Row],[NA CV 2022]])/ULB_Data[[#This Row],[NA CV 2022]]</f>
        <v>0.33480924855491317</v>
      </c>
      <c r="CI133" s="118">
        <f>(ULB_Data[[#This Row],[CP- obtained SS2020]]-ULB_Data[[#This Row],[SA CV 2020]])/ULB_Data[[#This Row],[SA CV 2020]]</f>
        <v>-0.1075090909090909</v>
      </c>
      <c r="CJ133" s="118">
        <f>(ULB_Data[[#This Row],[CV- obtained SS2021]]-ULB_Data[[#This Row],[SA CV 2021]])/ULB_Data[[#This Row],[SA CV 2021]]</f>
        <v>6.5557192548099819E-3</v>
      </c>
      <c r="CK133" s="118">
        <f>(ULB_Data[[#This Row],[CV- obtained SS2022]]-ULB_Data[[#This Row],[SA CV 2022]])/ULB_Data[[#This Row],[SA CV 2022]]</f>
        <v>4.0086956521738258E-3</v>
      </c>
      <c r="CL133" s="118">
        <f>(ULB_Data[[#This Row],[CP- obtained SS2020]]-ULB_Data[[#This Row],[SA CV  cat 2020]])/ULB_Data[[#This Row],[SA CV  cat 2020]]</f>
        <v>-7.0805924944394444E-2</v>
      </c>
      <c r="CM133" s="118">
        <f>(ULB_Data[[#This Row],[CV- obtained SS2021]]-ULB_Data[[#This Row],[SA CV cat 2021]])/ULB_Data[[#This Row],[SA CV cat 2021]]</f>
        <v>8.688612551891628E-2</v>
      </c>
      <c r="CN133" s="118">
        <f>(ULB_Data[[#This Row],[CV- obtained SS2022]]-ULB_Data[[#This Row],[SA CV cat 2022]])/ULB_Data[[#This Row],[SA CV cat 2022]]</f>
        <v>8.688612551891628E-2</v>
      </c>
      <c r="CO133" s="118">
        <f>(ULB_Data[[#This Row],[CV- obtained SS2021]]-ULB_Data[[#This Row],[SA CV cat t.10 2021]])/ULB_Data[[#This Row],[SA CV cat t.10 2021]]</f>
        <v>-0.22245866864204192</v>
      </c>
      <c r="CP133" s="118">
        <f>(ULB_Data[[#This Row],[CV- obtained SS2022]]-ULB_Data[[#This Row],[SA CV cat t.10 2022]])/ULB_Data[[#This Row],[SA CV cat t.10 2022]]</f>
        <v>-0.22245866864204192</v>
      </c>
      <c r="CQ133" s="60">
        <v>323</v>
      </c>
      <c r="CR133" s="60">
        <v>150</v>
      </c>
      <c r="CS133" s="27">
        <v>229</v>
      </c>
      <c r="CT133" s="27">
        <v>111</v>
      </c>
      <c r="CU133" s="27">
        <v>229</v>
      </c>
      <c r="CV133" s="27">
        <v>111</v>
      </c>
      <c r="CW133" s="28" t="s">
        <v>414</v>
      </c>
      <c r="CX133" s="27" t="s">
        <v>414</v>
      </c>
      <c r="CY133" s="27" t="s">
        <v>414</v>
      </c>
      <c r="CZ133" s="28" t="s">
        <v>405</v>
      </c>
      <c r="DA133" s="27" t="s">
        <v>405</v>
      </c>
      <c r="DB133" s="27" t="s">
        <v>405</v>
      </c>
      <c r="DC133" s="22">
        <v>288.97000000000003</v>
      </c>
      <c r="DD133" s="22">
        <v>1500</v>
      </c>
      <c r="DE133" s="66">
        <v>19.260000000000002</v>
      </c>
      <c r="DF133" s="22">
        <v>300</v>
      </c>
      <c r="DG133" s="22">
        <v>1500</v>
      </c>
      <c r="DH133" s="66">
        <v>20</v>
      </c>
      <c r="DI133" s="22">
        <v>901.09</v>
      </c>
      <c r="DJ133" s="22">
        <v>1500</v>
      </c>
      <c r="DK133" s="66">
        <v>60.07</v>
      </c>
      <c r="DL133" s="22">
        <v>981.74</v>
      </c>
      <c r="DM133" s="22">
        <v>1500</v>
      </c>
      <c r="DN133" s="66">
        <v>65.45</v>
      </c>
      <c r="DO133" s="22">
        <v>2471.8000000000002</v>
      </c>
      <c r="DP133" s="22">
        <v>6000</v>
      </c>
      <c r="DQ133" s="66">
        <v>41.2</v>
      </c>
      <c r="DR133" s="67">
        <v>1322.45</v>
      </c>
      <c r="DS133" s="67">
        <v>2400</v>
      </c>
      <c r="DT133" s="159">
        <f>ULB_Data[[#This Row],[SLP- obtained SS2021]]/ULB_Data[[#This Row],[SLP-max. marks SS2021]]</f>
        <v>0.5510208333333334</v>
      </c>
      <c r="DU133" s="159">
        <f>ULB_Data[[#This Row],[SLP- obtained SS2021]]/ULB_Data[[#This Row],[Total score (obtained) SS2021]]</f>
        <v>0.47620505138527797</v>
      </c>
      <c r="DV133" s="67">
        <v>1322.45</v>
      </c>
      <c r="DW133" s="66">
        <v>2400</v>
      </c>
      <c r="DX133" s="159">
        <f>ULB_Data[[#This Row],[SLP- obtained SS2022]]/ULB_Data[[#This Row],[SLP-max. marks SS2022]]</f>
        <v>0.5510208333333334</v>
      </c>
      <c r="DY133" s="159">
        <f>ULB_Data[[#This Row],[SLP- obtained SS2022]]/ULB_Data[[#This Row],[Total score (obtained) SS2022]]</f>
        <v>0.47620505138527797</v>
      </c>
      <c r="DZ133" s="67">
        <v>1154.6099999999999</v>
      </c>
      <c r="EA133" s="67">
        <v>1800</v>
      </c>
      <c r="EB133" s="159">
        <f>ULB_Data[[#This Row],[CV- obtained SS2021]]/ULB_Data[[#This Row],[CV-max. marks SS2021]]</f>
        <v>0.64144999999999996</v>
      </c>
      <c r="EC133" s="159">
        <f>ULB_Data[[#This Row],[CV- obtained SS2021]]/ULB_Data[[#This Row],[Total score (obtained) SS2021]]</f>
        <v>0.41576703420163769</v>
      </c>
      <c r="ED133" s="67">
        <v>1154.6099999999999</v>
      </c>
      <c r="EE133" s="66">
        <v>1800</v>
      </c>
      <c r="EF133" s="159">
        <f>ULB_Data[[#This Row],[CV- obtained SS2022]]/ULB_Data[[#This Row],[CV-max. marks SS2022]]</f>
        <v>0.64144999999999996</v>
      </c>
      <c r="EG133" s="159">
        <f>ULB_Data[[#This Row],[CV- obtained SS2022]]/ULB_Data[[#This Row],[Total score (obtained) SS2022]]</f>
        <v>0.41576703420163769</v>
      </c>
      <c r="EH133" s="67">
        <v>300</v>
      </c>
      <c r="EI133" s="67">
        <v>1800</v>
      </c>
      <c r="EJ133" s="159">
        <f>ULB_Data[[#This Row],[Cert.- obtained SS2021]]/ULB_Data[[#This Row],[Cert.-max. marks SS2021]]</f>
        <v>0.16666666666666666</v>
      </c>
      <c r="EK133" s="159">
        <f>ULB_Data[[#This Row],[Cert.- obtained SS2021]]/ULB_Data[[#This Row],[Total score (obtained) SS2021]]</f>
        <v>0.10802791441308435</v>
      </c>
      <c r="EL133" s="67">
        <v>300</v>
      </c>
      <c r="EM133" s="66">
        <v>1800</v>
      </c>
      <c r="EN133" s="159">
        <f>ULB_Data[[#This Row],[Cert.- obtained SS2022]]/ULB_Data[[#This Row],[Cert.-max. marks SS2022]]</f>
        <v>0.16666666666666666</v>
      </c>
      <c r="EO133" s="159">
        <f>ULB_Data[[#This Row],[Cert.- obtained SS2022]]/ULB_Data[[#This Row],[Total score (obtained) SS2022]]</f>
        <v>0.10802791441308435</v>
      </c>
      <c r="EP133" s="68">
        <v>2777.06</v>
      </c>
      <c r="EQ133" s="26">
        <v>6000</v>
      </c>
      <c r="ER133" s="66">
        <v>46.28</v>
      </c>
      <c r="ES133" s="68">
        <v>2777.06</v>
      </c>
      <c r="ET133" s="66">
        <v>6000</v>
      </c>
      <c r="EU133" s="128">
        <f>(ULB_Data[[#This Row],[Total score (obtained) SS2022]]/ULB_Data[[#This Row],[Total score (max) SS2022]])*100</f>
        <v>46.284333333333336</v>
      </c>
      <c r="EV133" s="26">
        <v>588.97</v>
      </c>
      <c r="EW133" s="26">
        <v>3000</v>
      </c>
      <c r="EX133" s="66">
        <v>19.63</v>
      </c>
      <c r="EY133" s="26">
        <v>1622.45</v>
      </c>
      <c r="EZ133" s="26">
        <v>4200</v>
      </c>
      <c r="FA133" s="100">
        <v>38.630000000000003</v>
      </c>
      <c r="FB133" s="26">
        <v>1622.45</v>
      </c>
      <c r="FC133" s="138">
        <v>4200</v>
      </c>
      <c r="FD133" s="140">
        <f>(ULB_Data[[#This Row],[SLP + Cert. (obtained) SS2022]]/ULB_Data[[#This Row],[SLP + Cert. (max.) SS2022]])*100</f>
        <v>38.629761904761907</v>
      </c>
    </row>
    <row r="134" spans="1:160" ht="15.75" thickBot="1">
      <c r="A134" s="104">
        <v>133</v>
      </c>
      <c r="B134" s="65" t="s">
        <v>228</v>
      </c>
      <c r="C134" s="65" t="s">
        <v>228</v>
      </c>
      <c r="D134" s="65" t="s">
        <v>304</v>
      </c>
      <c r="E134" s="26">
        <v>307170</v>
      </c>
      <c r="F134" s="28" t="s">
        <v>410</v>
      </c>
      <c r="G134" s="28">
        <v>2214</v>
      </c>
      <c r="H134" s="28">
        <v>2072</v>
      </c>
      <c r="I134" s="28">
        <v>2072</v>
      </c>
      <c r="J134" s="28">
        <v>3325</v>
      </c>
      <c r="K134" s="28">
        <v>3178</v>
      </c>
      <c r="L134" s="28">
        <v>3178</v>
      </c>
      <c r="M134" s="28">
        <v>3878.5</v>
      </c>
      <c r="N134" s="28">
        <v>3782.7</v>
      </c>
      <c r="O134" s="28">
        <v>3782.7</v>
      </c>
      <c r="P134" s="28">
        <v>4344.1000000000004</v>
      </c>
      <c r="Q134" s="28">
        <v>4344.1000000000004</v>
      </c>
      <c r="R134" s="118">
        <f>(ULB_Data[[#This Row],[Total score (obtained) SS2020]]-ULB_Data[[#This Row],[NA 2020]])/ULB_Data[[#This Row],[NA 2020]]</f>
        <v>0.64686991869918697</v>
      </c>
      <c r="S134" s="118">
        <f>(ULB_Data[[#This Row],[Total score (obtained) SS2021]]-ULB_Data[[#This Row],[NA 2021]])/ULB_Data[[#This Row],[NA 2021]]</f>
        <v>0.93379826254826248</v>
      </c>
      <c r="T134" s="118">
        <f>(ULB_Data[[#This Row],[Total score (obtained) SS2022]]-ULB_Data[[#This Row],[NA 2022]])/ULB_Data[[#This Row],[NA 2022]]</f>
        <v>0.93379826254826248</v>
      </c>
      <c r="U134" s="118">
        <f>(ULB_Data[[#This Row],[Total score (obtained) SS2020]]-ULB_Data[[#This Row],[SA 2020]])/ULB_Data[[#This Row],[SA 2020]]</f>
        <v>9.6592481203007535E-2</v>
      </c>
      <c r="V134" s="118">
        <f>(ULB_Data[[#This Row],[Total score (obtained) SS2021]]-ULB_Data[[#This Row],[SA 2021]])/ULB_Data[[#This Row],[SA 2021]]</f>
        <v>0.26080239144115797</v>
      </c>
      <c r="W134" s="118">
        <f>(ULB_Data[[#This Row],[Total score (obtained) SS2022]]-ULB_Data[[#This Row],[SA 2022]])/ULB_Data[[#This Row],[SA 2022]]</f>
        <v>0.26080239144115797</v>
      </c>
      <c r="X134" s="118">
        <f>(ULB_Data[[#This Row],[Total score (obtained) SS2020]]-ULB_Data[[#This Row],[SA Cat 2020]])/ULB_Data[[#This Row],[SA Cat 2020]]</f>
        <v>-5.9902023978342121E-2</v>
      </c>
      <c r="Y134" s="118">
        <f>(ULB_Data[[#This Row],[Total score (obtained) SS2021]]-ULB_Data[[#This Row],[SA Cat 2021]])/ULB_Data[[#This Row],[SA Cat 2021]]</f>
        <v>5.9251328416210676E-2</v>
      </c>
      <c r="Z134" s="118">
        <f>(ULB_Data[[#This Row],[Total score (obtained) SS2022]]-ULB_Data[[#This Row],[SA Cat 2022]])/ULB_Data[[#This Row],[SA Cat 2022]]</f>
        <v>5.9251328416210676E-2</v>
      </c>
      <c r="AA134" s="118">
        <f>(ULB_Data[[#This Row],[Total score (obtained) SS2021]]-ULB_Data[[#This Row],[SA Cat t.10 2021]])/ULB_Data[[#This Row],[SA Cat t.10 2021]]</f>
        <v>-7.7638636311318898E-2</v>
      </c>
      <c r="AB134" s="118">
        <f>(ULB_Data[[#This Row],[Total score (obtained) SS2022]]-ULB_Data[[#This Row],[SA Cat t.10 2022]])/ULB_Data[[#This Row],[SA Cat t.10 2022]]</f>
        <v>-7.7638636311318898E-2</v>
      </c>
      <c r="AC134" s="122">
        <v>306.24</v>
      </c>
      <c r="AD134" s="122">
        <v>913.6</v>
      </c>
      <c r="AE134" s="122">
        <v>915</v>
      </c>
      <c r="AF134" s="122">
        <v>706.64</v>
      </c>
      <c r="AG134" s="122">
        <v>1509.3</v>
      </c>
      <c r="AH134" s="122">
        <v>1509.3</v>
      </c>
      <c r="AI134" s="122">
        <v>948.15</v>
      </c>
      <c r="AJ134" s="122">
        <v>1786.5</v>
      </c>
      <c r="AK134" s="122">
        <v>1786.5</v>
      </c>
      <c r="AL134" s="122">
        <v>2014.9</v>
      </c>
      <c r="AM134" s="122">
        <v>2014.9</v>
      </c>
      <c r="AN134" s="118">
        <f>(ULB_Data[[#This Row],[SLP- obtained SS2020]]-ULB_Data[[#This Row],[SLP NA 2020]])/ULB_Data[[#This Row],[SLP NA 2020]]</f>
        <v>1.6171956635318703</v>
      </c>
      <c r="AO134" s="118">
        <f>(ULB_Data[[#This Row],[SLP- obtained SS2021]]-ULB_Data[[#This Row],[SLP NA 2021]])/ULB_Data[[#This Row],[SLP NA 2021]]</f>
        <v>1.1459719789842382</v>
      </c>
      <c r="AP134" s="118">
        <f>(ULB_Data[[#This Row],[SLP- obtained SS2022]]-ULB_Data[[#This Row],[SLP NA 2022]])/ULB_Data[[#This Row],[SLP NA 2022]]</f>
        <v>1.1426885245901639</v>
      </c>
      <c r="AQ134" s="118">
        <f>(ULB_Data[[#This Row],[SLP- obtained SS2020]]-ULB_Data[[#This Row],[SLP SA 2020]])/ULB_Data[[#This Row],[SLP SA 2020]]</f>
        <v>0.13422676327408584</v>
      </c>
      <c r="AR134" s="118">
        <f>(ULB_Data[[#This Row],[SLP- obtained SS2021]]-ULB_Data[[#This Row],[SLP SA 2021]])/ULB_Data[[#This Row],[SLP SA 2021]]</f>
        <v>0.29898628503279667</v>
      </c>
      <c r="AS134" s="118">
        <f>(ULB_Data[[#This Row],[SLP- obtained SS2022]]-ULB_Data[[#This Row],[SLP SA 2022]])/ULB_Data[[#This Row],[SLP SA 2022]]</f>
        <v>0.29898628503279667</v>
      </c>
      <c r="AT134" s="118">
        <f>(ULB_Data[[#This Row],[SLP- obtained SS2020]]-ULB_Data[[#This Row],[SLP SA cat 2020]])/ULB_Data[[#This Row],[SLP SA cat 2020]]</f>
        <v>-0.15468016664029949</v>
      </c>
      <c r="AU134" s="118">
        <f>(ULB_Data[[#This Row],[SLP- obtained SS2021]]-ULB_Data[[#This Row],[SLP SA cat 2021]])/ULB_Data[[#This Row],[SLP SA cat 2021]]</f>
        <v>9.7430730478589384E-2</v>
      </c>
      <c r="AV134" s="118">
        <f>(ULB_Data[[#This Row],[SLP- obtained SS2022]]-ULB_Data[[#This Row],[SLP SA cat 2022]])/ULB_Data[[#This Row],[SLP SA cat 2022]]</f>
        <v>9.7430730478589384E-2</v>
      </c>
      <c r="AW134" s="118">
        <f>(ULB_Data[[#This Row],[SLP- obtained SS2021]]-ULB_Data[[#This Row],[SLP SA cat t.10 2021]])/ULB_Data[[#This Row],[SLP SA cat t.10 2021]]</f>
        <v>-2.6969080351382273E-2</v>
      </c>
      <c r="AX134" s="118">
        <f>(ULB_Data[[#This Row],[SLP- obtained SS2022]]-ULB_Data[[#This Row],[SLP SA cat t.10 2022]])/ULB_Data[[#This Row],[SLP SA cat t.10 2022]]</f>
        <v>-2.6969080351382273E-2</v>
      </c>
      <c r="AY134" s="122">
        <v>232.44</v>
      </c>
      <c r="AZ134" s="122">
        <v>298.10000000000002</v>
      </c>
      <c r="BA134" s="122">
        <v>295</v>
      </c>
      <c r="BB134" s="122">
        <v>421.09</v>
      </c>
      <c r="BC134" s="122">
        <v>522.70000000000005</v>
      </c>
      <c r="BD134" s="122">
        <v>525</v>
      </c>
      <c r="BE134" s="122">
        <v>566.66</v>
      </c>
      <c r="BF134" s="122">
        <v>651.51</v>
      </c>
      <c r="BG134" s="122">
        <v>651.51</v>
      </c>
      <c r="BH134" s="122">
        <v>1020</v>
      </c>
      <c r="BI134" s="122">
        <v>1020</v>
      </c>
      <c r="BJ134" s="118">
        <f>(ULB_Data[[#This Row],[Cert.- obtained SS2020]]-ULB_Data[[#This Row],[NA cert 2020]])/ULB_Data[[#This Row],[NA cert 2020]]</f>
        <v>0.29065565307176044</v>
      </c>
      <c r="BK134" s="118">
        <f>(ULB_Data[[#This Row],[Cert.- obtained SS2021]]-ULB_Data[[#This Row],[NA cert 2021]])/ULB_Data[[#This Row],[NA cert 2021]]</f>
        <v>1.3482053002348204</v>
      </c>
      <c r="BL134" s="118">
        <f>(ULB_Data[[#This Row],[Cert.- obtained SS2022]]-ULB_Data[[#This Row],[NA cert 2022]])/ULB_Data[[#This Row],[NA cert 2022]]</f>
        <v>1.3728813559322033</v>
      </c>
      <c r="BM134" s="118">
        <f>(ULB_Data[[#This Row],[Cert.- obtained SS2020]]-ULB_Data[[#This Row],[SA Cert 2020]])/ULB_Data[[#This Row],[SA Cert 2020]]</f>
        <v>-0.2875632287634472</v>
      </c>
      <c r="BN134" s="118">
        <f>(ULB_Data[[#This Row],[Cert.- obtained SS2021]]-ULB_Data[[#This Row],[SA cert 2021]])/ULB_Data[[#This Row],[SA cert 2021]]</f>
        <v>0.33920030610292701</v>
      </c>
      <c r="BO134" s="118">
        <f>(ULB_Data[[#This Row],[Cert.- obtained SS2022]]-ULB_Data[[#This Row],[SA cert 2022]])/ULB_Data[[#This Row],[SA cert 2022]]</f>
        <v>0.33333333333333331</v>
      </c>
      <c r="BP134" s="118">
        <f>(ULB_Data[[#This Row],[Cert.- obtained SS2020]]-ULB_Data[[#This Row],[SA cert cat 2020]])/ULB_Data[[#This Row],[SA cert cat 2020]]</f>
        <v>-0.47058200684713936</v>
      </c>
      <c r="BQ134" s="118">
        <f>(ULB_Data[[#This Row],[Cert.- obtained SS2021]]-ULB_Data[[#This Row],[SA cert cat 2021]])/ULB_Data[[#This Row],[SA cert cat 2021]]</f>
        <v>7.4427100121256792E-2</v>
      </c>
      <c r="BR134" s="118">
        <f>(ULB_Data[[#This Row],[Cert.- obtained SS2022]]-ULB_Data[[#This Row],[SA cert cat 2022]])/ULB_Data[[#This Row],[SA cert cat 2022]]</f>
        <v>7.4427100121256792E-2</v>
      </c>
      <c r="BS134" s="118">
        <f>(ULB_Data[[#This Row],[Cert.- obtained SS2021]]-ULB_Data[[#This Row],[SA cert cat t.10 2021]])/ULB_Data[[#This Row],[SA cert cat t.10 2021]]</f>
        <v>-0.31372549019607843</v>
      </c>
      <c r="BT134" s="118">
        <f>(ULB_Data[[#This Row],[Cert.- obtained SS2022]]-ULB_Data[[#This Row],[SA cert cat t.10 2022]])/ULB_Data[[#This Row],[SA cert cat t.10 2022]]</f>
        <v>-0.31372549019607843</v>
      </c>
      <c r="BU134" s="122">
        <v>855.72</v>
      </c>
      <c r="BV134" s="122">
        <v>860.25</v>
      </c>
      <c r="BW134" s="122">
        <v>865</v>
      </c>
      <c r="BX134" s="122">
        <v>1100</v>
      </c>
      <c r="BY134" s="122">
        <v>1147.0899999999999</v>
      </c>
      <c r="BZ134" s="122">
        <v>1150</v>
      </c>
      <c r="CA134" s="122">
        <v>1201.1099999999999</v>
      </c>
      <c r="CB134" s="122">
        <v>1344.7</v>
      </c>
      <c r="CC134" s="122">
        <v>1344.7</v>
      </c>
      <c r="CD134" s="122">
        <v>1496.04</v>
      </c>
      <c r="CE134" s="122">
        <v>1496.04</v>
      </c>
      <c r="CF134" s="118">
        <f>(ULB_Data[[#This Row],[CP- obtained SS2020]]-ULB_Data[[#This Row],[NA CV 2020]])/ULB_Data[[#This Row],[NA CV 2020]]</f>
        <v>0.40027111672042254</v>
      </c>
      <c r="CG134" s="118">
        <f>(ULB_Data[[#This Row],[CV- obtained SS2021]]-ULB_Data[[#This Row],[NA CV 2021]])/ULB_Data[[#This Row],[NA CV 2021]]</f>
        <v>0.56498692240627724</v>
      </c>
      <c r="CH134" s="118">
        <f>(ULB_Data[[#This Row],[CV- obtained SS2022]]-ULB_Data[[#This Row],[NA CV 2022]])/ULB_Data[[#This Row],[NA CV 2022]]</f>
        <v>0.55639306358381502</v>
      </c>
      <c r="CI134" s="118">
        <f>(ULB_Data[[#This Row],[CP- obtained SS2020]]-ULB_Data[[#This Row],[SA CV 2020]])/ULB_Data[[#This Row],[SA CV 2020]]</f>
        <v>8.9309090909090921E-2</v>
      </c>
      <c r="CJ134" s="118">
        <f>(ULB_Data[[#This Row],[CV- obtained SS2021]]-ULB_Data[[#This Row],[SA CV 2021]])/ULB_Data[[#This Row],[SA CV 2021]]</f>
        <v>0.17364810084648988</v>
      </c>
      <c r="CK134" s="118">
        <f>(ULB_Data[[#This Row],[CV- obtained SS2022]]-ULB_Data[[#This Row],[SA CV 2022]])/ULB_Data[[#This Row],[SA CV 2022]]</f>
        <v>0.1706782608695652</v>
      </c>
      <c r="CL134" s="118">
        <f>(ULB_Data[[#This Row],[CP- obtained SS2020]]-ULB_Data[[#This Row],[SA CV  cat 2020]])/ULB_Data[[#This Row],[SA CV  cat 2020]]</f>
        <v>-2.3894564194785581E-3</v>
      </c>
      <c r="CM134" s="118">
        <f>(ULB_Data[[#This Row],[CV- obtained SS2021]]-ULB_Data[[#This Row],[SA CV cat 2021]])/ULB_Data[[#This Row],[SA CV cat 2021]]</f>
        <v>1.1749832676432863E-3</v>
      </c>
      <c r="CN134" s="118">
        <f>(ULB_Data[[#This Row],[CV- obtained SS2022]]-ULB_Data[[#This Row],[SA CV cat 2022]])/ULB_Data[[#This Row],[SA CV cat 2022]]</f>
        <v>1.1749832676432863E-3</v>
      </c>
      <c r="CO134" s="118">
        <f>(ULB_Data[[#This Row],[CV- obtained SS2021]]-ULB_Data[[#This Row],[SA CV cat t.10 2021]])/ULB_Data[[#This Row],[SA CV cat t.10 2021]]</f>
        <v>-0.10010427528675704</v>
      </c>
      <c r="CP134" s="118">
        <f>(ULB_Data[[#This Row],[CV- obtained SS2022]]-ULB_Data[[#This Row],[SA CV cat t.10 2022]])/ULB_Data[[#This Row],[SA CV cat t.10 2022]]</f>
        <v>-0.10010427528675704</v>
      </c>
      <c r="CQ134" s="60">
        <v>70</v>
      </c>
      <c r="CR134" s="60">
        <v>23</v>
      </c>
      <c r="CS134" s="28">
        <v>39</v>
      </c>
      <c r="CT134" s="28">
        <v>12</v>
      </c>
      <c r="CU134" s="28">
        <v>39</v>
      </c>
      <c r="CV134" s="28">
        <v>12</v>
      </c>
      <c r="CW134" s="28" t="s">
        <v>414</v>
      </c>
      <c r="CX134" s="28" t="s">
        <v>406</v>
      </c>
      <c r="CY134" s="28" t="s">
        <v>406</v>
      </c>
      <c r="CZ134" s="28" t="s">
        <v>405</v>
      </c>
      <c r="DA134" s="28" t="s">
        <v>408</v>
      </c>
      <c r="DB134" s="28" t="s">
        <v>408</v>
      </c>
      <c r="DC134" s="22">
        <v>801.49</v>
      </c>
      <c r="DD134" s="22">
        <v>1500</v>
      </c>
      <c r="DE134" s="66">
        <v>53.43</v>
      </c>
      <c r="DF134" s="22">
        <v>300</v>
      </c>
      <c r="DG134" s="22">
        <v>1500</v>
      </c>
      <c r="DH134" s="66">
        <v>20</v>
      </c>
      <c r="DI134" s="22">
        <v>1346.45</v>
      </c>
      <c r="DJ134" s="22">
        <v>1500</v>
      </c>
      <c r="DK134" s="66">
        <v>89.76</v>
      </c>
      <c r="DL134" s="22">
        <v>1198.24</v>
      </c>
      <c r="DM134" s="22">
        <v>1500</v>
      </c>
      <c r="DN134" s="66">
        <v>79.88</v>
      </c>
      <c r="DO134" s="22">
        <v>3646.17</v>
      </c>
      <c r="DP134" s="22">
        <v>6000</v>
      </c>
      <c r="DQ134" s="66">
        <v>60.77</v>
      </c>
      <c r="DR134" s="67">
        <v>1960.56</v>
      </c>
      <c r="DS134" s="67">
        <v>2400</v>
      </c>
      <c r="DT134" s="159">
        <f>ULB_Data[[#This Row],[SLP- obtained SS2021]]/ULB_Data[[#This Row],[SLP-max. marks SS2021]]</f>
        <v>0.81689999999999996</v>
      </c>
      <c r="DU134" s="159">
        <f>ULB_Data[[#This Row],[SLP- obtained SS2021]]/ULB_Data[[#This Row],[Total score (obtained) SS2021]]</f>
        <v>0.48930451254482971</v>
      </c>
      <c r="DV134" s="67">
        <v>1960.56</v>
      </c>
      <c r="DW134" s="66">
        <v>2400</v>
      </c>
      <c r="DX134" s="159">
        <f>ULB_Data[[#This Row],[SLP- obtained SS2022]]/ULB_Data[[#This Row],[SLP-max. marks SS2022]]</f>
        <v>0.81689999999999996</v>
      </c>
      <c r="DY134" s="159">
        <f>ULB_Data[[#This Row],[SLP- obtained SS2022]]/ULB_Data[[#This Row],[Total score (obtained) SS2022]]</f>
        <v>0.48930451254482971</v>
      </c>
      <c r="DZ134" s="67">
        <v>1346.28</v>
      </c>
      <c r="EA134" s="67">
        <v>1800</v>
      </c>
      <c r="EB134" s="159">
        <f>ULB_Data[[#This Row],[CV- obtained SS2021]]/ULB_Data[[#This Row],[CV-max. marks SS2021]]</f>
        <v>0.74793333333333334</v>
      </c>
      <c r="EC134" s="159">
        <f>ULB_Data[[#This Row],[CV- obtained SS2021]]/ULB_Data[[#This Row],[Total score (obtained) SS2021]]</f>
        <v>0.33599628634107259</v>
      </c>
      <c r="ED134" s="67">
        <v>1346.28</v>
      </c>
      <c r="EE134" s="66">
        <v>1800</v>
      </c>
      <c r="EF134" s="159">
        <f>ULB_Data[[#This Row],[CV- obtained SS2022]]/ULB_Data[[#This Row],[CV-max. marks SS2022]]</f>
        <v>0.74793333333333334</v>
      </c>
      <c r="EG134" s="159">
        <f>ULB_Data[[#This Row],[CV- obtained SS2022]]/ULB_Data[[#This Row],[Total score (obtained) SS2022]]</f>
        <v>0.33599628634107259</v>
      </c>
      <c r="EH134" s="67">
        <v>700</v>
      </c>
      <c r="EI134" s="67">
        <v>1800</v>
      </c>
      <c r="EJ134" s="159">
        <f>ULB_Data[[#This Row],[Cert.- obtained SS2021]]/ULB_Data[[#This Row],[Cert.-max. marks SS2021]]</f>
        <v>0.3888888888888889</v>
      </c>
      <c r="EK134" s="159">
        <f>ULB_Data[[#This Row],[Cert.- obtained SS2021]]/ULB_Data[[#This Row],[Total score (obtained) SS2021]]</f>
        <v>0.17470169685262416</v>
      </c>
      <c r="EL134" s="67">
        <v>700</v>
      </c>
      <c r="EM134" s="66">
        <v>1800</v>
      </c>
      <c r="EN134" s="159">
        <f>ULB_Data[[#This Row],[Cert.- obtained SS2022]]/ULB_Data[[#This Row],[Cert.-max. marks SS2022]]</f>
        <v>0.3888888888888889</v>
      </c>
      <c r="EO134" s="159">
        <f>ULB_Data[[#This Row],[Cert.- obtained SS2022]]/ULB_Data[[#This Row],[Total score (obtained) SS2022]]</f>
        <v>0.17470169685262416</v>
      </c>
      <c r="EP134" s="68">
        <v>4006.83</v>
      </c>
      <c r="EQ134" s="26">
        <v>6000</v>
      </c>
      <c r="ER134" s="66">
        <v>66.78</v>
      </c>
      <c r="ES134" s="68">
        <v>4006.83</v>
      </c>
      <c r="ET134" s="66">
        <v>6000</v>
      </c>
      <c r="EU134" s="128">
        <f>(ULB_Data[[#This Row],[Total score (obtained) SS2022]]/ULB_Data[[#This Row],[Total score (max) SS2022]])*100</f>
        <v>66.780500000000004</v>
      </c>
      <c r="EV134" s="26">
        <v>1101.49</v>
      </c>
      <c r="EW134" s="26">
        <v>3000</v>
      </c>
      <c r="EX134" s="66">
        <v>36.72</v>
      </c>
      <c r="EY134" s="26">
        <v>2660.56</v>
      </c>
      <c r="EZ134" s="26">
        <v>4200</v>
      </c>
      <c r="FA134" s="100">
        <v>63.35</v>
      </c>
      <c r="FB134" s="26">
        <v>2660.56</v>
      </c>
      <c r="FC134" s="138">
        <v>4200</v>
      </c>
      <c r="FD134" s="140">
        <f>(ULB_Data[[#This Row],[SLP + Cert. (obtained) SS2022]]/ULB_Data[[#This Row],[SLP + Cert. (max.) SS2022]])*100</f>
        <v>63.346666666666664</v>
      </c>
    </row>
    <row r="135" spans="1:160" ht="15.75" thickBot="1">
      <c r="A135" s="104">
        <v>134</v>
      </c>
      <c r="B135" s="65" t="s">
        <v>86</v>
      </c>
      <c r="C135" s="65" t="s">
        <v>228</v>
      </c>
      <c r="D135" s="65" t="s">
        <v>304</v>
      </c>
      <c r="E135" s="26">
        <v>36853</v>
      </c>
      <c r="F135" s="28" t="s">
        <v>412</v>
      </c>
      <c r="G135" s="28">
        <v>2214</v>
      </c>
      <c r="H135" s="28">
        <v>2072</v>
      </c>
      <c r="I135" s="28">
        <v>2072</v>
      </c>
      <c r="J135" s="28">
        <v>3325</v>
      </c>
      <c r="K135" s="28">
        <v>3178</v>
      </c>
      <c r="L135" s="28">
        <v>3178</v>
      </c>
      <c r="M135" s="28">
        <v>3400</v>
      </c>
      <c r="N135" s="28">
        <v>3298.6</v>
      </c>
      <c r="O135" s="28">
        <v>3298.6</v>
      </c>
      <c r="P135" s="28">
        <v>4601.3999999999996</v>
      </c>
      <c r="Q135" s="28">
        <v>4601.3999999999996</v>
      </c>
      <c r="R135" s="118">
        <f>(ULB_Data[[#This Row],[Total score (obtained) SS2020]]-ULB_Data[[#This Row],[NA 2020]])/ULB_Data[[#This Row],[NA 2020]]</f>
        <v>0.71870370370370373</v>
      </c>
      <c r="S135" s="118">
        <f>(ULB_Data[[#This Row],[Total score (obtained) SS2021]]-ULB_Data[[#This Row],[NA 2021]])/ULB_Data[[#This Row],[NA 2021]]</f>
        <v>0.73439671814671814</v>
      </c>
      <c r="T135" s="118">
        <f>(ULB_Data[[#This Row],[Total score (obtained) SS2022]]-ULB_Data[[#This Row],[NA 2022]])/ULB_Data[[#This Row],[NA 2022]]</f>
        <v>0.73439671814671814</v>
      </c>
      <c r="U135" s="118">
        <f>(ULB_Data[[#This Row],[Total score (obtained) SS2020]]-ULB_Data[[#This Row],[SA 2020]])/ULB_Data[[#This Row],[SA 2020]]</f>
        <v>0.14442406015037595</v>
      </c>
      <c r="V135" s="118">
        <f>(ULB_Data[[#This Row],[Total score (obtained) SS2021]]-ULB_Data[[#This Row],[SA 2021]])/ULB_Data[[#This Row],[SA 2021]]</f>
        <v>0.13079609817495283</v>
      </c>
      <c r="W135" s="118">
        <f>(ULB_Data[[#This Row],[Total score (obtained) SS2022]]-ULB_Data[[#This Row],[SA 2022]])/ULB_Data[[#This Row],[SA 2022]]</f>
        <v>0.13079609817495283</v>
      </c>
      <c r="X135" s="118">
        <f>(ULB_Data[[#This Row],[Total score (obtained) SS2020]]-ULB_Data[[#This Row],[SA Cat 2020]])/ULB_Data[[#This Row],[SA Cat 2020]]</f>
        <v>0.11917941176470589</v>
      </c>
      <c r="Y135" s="118">
        <f>(ULB_Data[[#This Row],[Total score (obtained) SS2021]]-ULB_Data[[#This Row],[SA Cat 2021]])/ULB_Data[[#This Row],[SA Cat 2021]]</f>
        <v>8.9453101315709743E-2</v>
      </c>
      <c r="Z135" s="118">
        <f>(ULB_Data[[#This Row],[Total score (obtained) SS2022]]-ULB_Data[[#This Row],[SA Cat 2022]])/ULB_Data[[#This Row],[SA Cat 2022]]</f>
        <v>8.9453101315709743E-2</v>
      </c>
      <c r="AA135" s="118">
        <f>(ULB_Data[[#This Row],[Total score (obtained) SS2021]]-ULB_Data[[#This Row],[SA Cat t.10 2021]])/ULB_Data[[#This Row],[SA Cat t.10 2021]]</f>
        <v>-0.21900508540878855</v>
      </c>
      <c r="AB135" s="118">
        <f>(ULB_Data[[#This Row],[Total score (obtained) SS2022]]-ULB_Data[[#This Row],[SA Cat t.10 2022]])/ULB_Data[[#This Row],[SA Cat t.10 2022]]</f>
        <v>-0.21900508540878855</v>
      </c>
      <c r="AC135" s="122">
        <v>306.24</v>
      </c>
      <c r="AD135" s="122">
        <v>913.6</v>
      </c>
      <c r="AE135" s="122">
        <v>915</v>
      </c>
      <c r="AF135" s="122">
        <v>706.64</v>
      </c>
      <c r="AG135" s="122">
        <v>1509.3</v>
      </c>
      <c r="AH135" s="122">
        <v>1509.3</v>
      </c>
      <c r="AI135" s="122">
        <v>737.03</v>
      </c>
      <c r="AJ135" s="122">
        <v>1543.8</v>
      </c>
      <c r="AK135" s="122">
        <v>1543.8</v>
      </c>
      <c r="AL135" s="122">
        <v>2033.9</v>
      </c>
      <c r="AM135" s="122">
        <v>2033.9</v>
      </c>
      <c r="AN135" s="118">
        <f>(ULB_Data[[#This Row],[SLP- obtained SS2020]]-ULB_Data[[#This Row],[SLP NA 2020]])/ULB_Data[[#This Row],[SLP NA 2020]]</f>
        <v>2.655564263322884</v>
      </c>
      <c r="AO135" s="118">
        <f>(ULB_Data[[#This Row],[SLP- obtained SS2021]]-ULB_Data[[#This Row],[SLP NA 2021]])/ULB_Data[[#This Row],[SLP NA 2021]]</f>
        <v>0.34188922942206657</v>
      </c>
      <c r="AP135" s="118">
        <f>(ULB_Data[[#This Row],[SLP- obtained SS2022]]-ULB_Data[[#This Row],[SLP NA 2022]])/ULB_Data[[#This Row],[SLP NA 2022]]</f>
        <v>0.33983606557377055</v>
      </c>
      <c r="AQ135" s="118">
        <f>(ULB_Data[[#This Row],[SLP- obtained SS2020]]-ULB_Data[[#This Row],[SLP SA 2020]])/ULB_Data[[#This Row],[SLP SA 2020]]</f>
        <v>0.58422959356956872</v>
      </c>
      <c r="AR135" s="118">
        <f>(ULB_Data[[#This Row],[SLP- obtained SS2021]]-ULB_Data[[#This Row],[SLP SA 2021]])/ULB_Data[[#This Row],[SLP SA 2021]]</f>
        <v>-0.18773603657324583</v>
      </c>
      <c r="AS135" s="118">
        <f>(ULB_Data[[#This Row],[SLP- obtained SS2022]]-ULB_Data[[#This Row],[SLP SA 2022]])/ULB_Data[[#This Row],[SLP SA 2022]]</f>
        <v>-0.18773603657324583</v>
      </c>
      <c r="AT135" s="118">
        <f>(ULB_Data[[#This Row],[SLP- obtained SS2020]]-ULB_Data[[#This Row],[SLP SA cat 2020]])/ULB_Data[[#This Row],[SLP SA cat 2020]]</f>
        <v>0.51890696443835405</v>
      </c>
      <c r="AU135" s="118">
        <f>(ULB_Data[[#This Row],[SLP- obtained SS2021]]-ULB_Data[[#This Row],[SLP SA cat 2021]])/ULB_Data[[#This Row],[SLP SA cat 2021]]</f>
        <v>-0.20588806840264279</v>
      </c>
      <c r="AV135" s="118">
        <f>(ULB_Data[[#This Row],[SLP- obtained SS2022]]-ULB_Data[[#This Row],[SLP SA cat 2022]])/ULB_Data[[#This Row],[SLP SA cat 2022]]</f>
        <v>-0.20588806840264279</v>
      </c>
      <c r="AW135" s="118">
        <f>(ULB_Data[[#This Row],[SLP- obtained SS2021]]-ULB_Data[[#This Row],[SLP SA cat t.10 2021]])/ULB_Data[[#This Row],[SLP SA cat t.10 2021]]</f>
        <v>-0.39724175229853975</v>
      </c>
      <c r="AX135" s="118">
        <f>(ULB_Data[[#This Row],[SLP- obtained SS2022]]-ULB_Data[[#This Row],[SLP SA cat t.10 2022]])/ULB_Data[[#This Row],[SLP SA cat t.10 2022]]</f>
        <v>-0.39724175229853975</v>
      </c>
      <c r="AY135" s="122">
        <v>232.44</v>
      </c>
      <c r="AZ135" s="122">
        <v>298.10000000000002</v>
      </c>
      <c r="BA135" s="122">
        <v>295</v>
      </c>
      <c r="BB135" s="122">
        <v>421.09</v>
      </c>
      <c r="BC135" s="122">
        <v>522.70000000000005</v>
      </c>
      <c r="BD135" s="122">
        <v>525</v>
      </c>
      <c r="BE135" s="122">
        <v>433.64</v>
      </c>
      <c r="BF135" s="122">
        <v>570</v>
      </c>
      <c r="BG135" s="122">
        <v>570</v>
      </c>
      <c r="BH135" s="122">
        <v>1100</v>
      </c>
      <c r="BI135" s="122">
        <v>1100</v>
      </c>
      <c r="BJ135" s="118">
        <f>(ULB_Data[[#This Row],[Cert.- obtained SS2020]]-ULB_Data[[#This Row],[NA cert 2020]])/ULB_Data[[#This Row],[NA cert 2020]]</f>
        <v>0.29065565307176044</v>
      </c>
      <c r="BK135" s="118">
        <f>(ULB_Data[[#This Row],[Cert.- obtained SS2021]]-ULB_Data[[#This Row],[NA cert 2021]])/ULB_Data[[#This Row],[NA cert 2021]]</f>
        <v>2.6900369003690034</v>
      </c>
      <c r="BL135" s="118">
        <f>(ULB_Data[[#This Row],[Cert.- obtained SS2022]]-ULB_Data[[#This Row],[NA cert 2022]])/ULB_Data[[#This Row],[NA cert 2022]]</f>
        <v>2.7288135593220337</v>
      </c>
      <c r="BM135" s="118">
        <f>(ULB_Data[[#This Row],[Cert.- obtained SS2020]]-ULB_Data[[#This Row],[SA Cert 2020]])/ULB_Data[[#This Row],[SA Cert 2020]]</f>
        <v>-0.2875632287634472</v>
      </c>
      <c r="BN135" s="118">
        <f>(ULB_Data[[#This Row],[Cert.- obtained SS2021]]-ULB_Data[[#This Row],[SA cert 2021]])/ULB_Data[[#This Row],[SA cert 2021]]</f>
        <v>1.1044576238760282</v>
      </c>
      <c r="BO135" s="118">
        <f>(ULB_Data[[#This Row],[Cert.- obtained SS2022]]-ULB_Data[[#This Row],[SA cert 2022]])/ULB_Data[[#This Row],[SA cert 2022]]</f>
        <v>1.0952380952380953</v>
      </c>
      <c r="BP135" s="118">
        <f>(ULB_Data[[#This Row],[Cert.- obtained SS2020]]-ULB_Data[[#This Row],[SA cert cat 2020]])/ULB_Data[[#This Row],[SA cert cat 2020]]</f>
        <v>-0.30818190203855733</v>
      </c>
      <c r="BQ135" s="118">
        <f>(ULB_Data[[#This Row],[Cert.- obtained SS2021]]-ULB_Data[[#This Row],[SA cert cat 2021]])/ULB_Data[[#This Row],[SA cert cat 2021]]</f>
        <v>0.92982456140350878</v>
      </c>
      <c r="BR135" s="118">
        <f>(ULB_Data[[#This Row],[Cert.- obtained SS2022]]-ULB_Data[[#This Row],[SA cert cat 2022]])/ULB_Data[[#This Row],[SA cert cat 2022]]</f>
        <v>0.92982456140350878</v>
      </c>
      <c r="BS135" s="118">
        <f>(ULB_Data[[#This Row],[Cert.- obtained SS2021]]-ULB_Data[[#This Row],[SA cert cat t.10 2021]])/ULB_Data[[#This Row],[SA cert cat t.10 2021]]</f>
        <v>0</v>
      </c>
      <c r="BT135" s="118">
        <f>(ULB_Data[[#This Row],[Cert.- obtained SS2022]]-ULB_Data[[#This Row],[SA cert cat t.10 2022]])/ULB_Data[[#This Row],[SA cert cat t.10 2022]]</f>
        <v>0</v>
      </c>
      <c r="BU135" s="122">
        <v>855.72</v>
      </c>
      <c r="BV135" s="122">
        <v>860.25</v>
      </c>
      <c r="BW135" s="122">
        <v>865</v>
      </c>
      <c r="BX135" s="122">
        <v>1100</v>
      </c>
      <c r="BY135" s="122">
        <v>1147.0899999999999</v>
      </c>
      <c r="BZ135" s="122">
        <v>1150</v>
      </c>
      <c r="CA135" s="122">
        <v>1114.93</v>
      </c>
      <c r="CB135" s="122">
        <v>1184.79</v>
      </c>
      <c r="CC135" s="122">
        <v>1184.79</v>
      </c>
      <c r="CD135" s="122">
        <v>1531.86</v>
      </c>
      <c r="CE135" s="122">
        <v>1531.86</v>
      </c>
      <c r="CF135" s="118">
        <f>(ULB_Data[[#This Row],[CP- obtained SS2020]]-ULB_Data[[#This Row],[NA CV 2020]])/ULB_Data[[#This Row],[NA CV 2020]]</f>
        <v>0.40235123638573361</v>
      </c>
      <c r="CG135" s="118">
        <f>(ULB_Data[[#This Row],[CV- obtained SS2021]]-ULB_Data[[#This Row],[NA CV 2021]])/ULB_Data[[#This Row],[NA CV 2021]]</f>
        <v>0.47366463237430984</v>
      </c>
      <c r="CH135" s="118">
        <f>(ULB_Data[[#This Row],[CV- obtained SS2022]]-ULB_Data[[#This Row],[NA CV 2022]])/ULB_Data[[#This Row],[NA CV 2022]]</f>
        <v>0.46557225433526017</v>
      </c>
      <c r="CI135" s="118">
        <f>(ULB_Data[[#This Row],[CP- obtained SS2020]]-ULB_Data[[#This Row],[SA CV 2020]])/ULB_Data[[#This Row],[SA CV 2020]]</f>
        <v>9.0927272727272704E-2</v>
      </c>
      <c r="CJ135" s="118">
        <f>(ULB_Data[[#This Row],[CV- obtained SS2021]]-ULB_Data[[#This Row],[SA CV 2021]])/ULB_Data[[#This Row],[SA CV 2021]]</f>
        <v>0.10516175714198547</v>
      </c>
      <c r="CK135" s="118">
        <f>(ULB_Data[[#This Row],[CV- obtained SS2022]]-ULB_Data[[#This Row],[SA CV 2022]])/ULB_Data[[#This Row],[SA CV 2022]]</f>
        <v>0.10236521739130437</v>
      </c>
      <c r="CL135" s="118">
        <f>(ULB_Data[[#This Row],[CP- obtained SS2020]]-ULB_Data[[#This Row],[SA CV  cat 2020]])/ULB_Data[[#This Row],[SA CV  cat 2020]]</f>
        <v>7.6318692653350353E-2</v>
      </c>
      <c r="CM135" s="118">
        <f>(ULB_Data[[#This Row],[CV- obtained SS2021]]-ULB_Data[[#This Row],[SA CV cat 2021]])/ULB_Data[[#This Row],[SA CV cat 2021]]</f>
        <v>6.9995526633411881E-2</v>
      </c>
      <c r="CN135" s="118">
        <f>(ULB_Data[[#This Row],[CV- obtained SS2022]]-ULB_Data[[#This Row],[SA CV cat 2022]])/ULB_Data[[#This Row],[SA CV cat 2022]]</f>
        <v>6.9995526633411881E-2</v>
      </c>
      <c r="CO135" s="118">
        <f>(ULB_Data[[#This Row],[CV- obtained SS2021]]-ULB_Data[[#This Row],[SA CV cat t.10 2021]])/ULB_Data[[#This Row],[SA CV cat t.10 2021]]</f>
        <v>-0.1724309009961745</v>
      </c>
      <c r="CP135" s="118">
        <f>(ULB_Data[[#This Row],[CV- obtained SS2022]]-ULB_Data[[#This Row],[SA CV cat t.10 2022]])/ULB_Data[[#This Row],[SA CV cat t.10 2022]]</f>
        <v>-0.1724309009961745</v>
      </c>
      <c r="CQ135" s="60">
        <v>35</v>
      </c>
      <c r="CR135" s="60">
        <v>28</v>
      </c>
      <c r="CS135" s="28">
        <v>47</v>
      </c>
      <c r="CT135" s="27">
        <v>41</v>
      </c>
      <c r="CU135" s="28">
        <v>47</v>
      </c>
      <c r="CV135" s="27">
        <v>41</v>
      </c>
      <c r="CW135" s="28" t="s">
        <v>414</v>
      </c>
      <c r="CX135" s="28" t="s">
        <v>401</v>
      </c>
      <c r="CY135" s="28" t="s">
        <v>401</v>
      </c>
      <c r="CZ135" s="28" t="s">
        <v>405</v>
      </c>
      <c r="DA135" s="28" t="s">
        <v>408</v>
      </c>
      <c r="DB135" s="28" t="s">
        <v>408</v>
      </c>
      <c r="DC135" s="22">
        <v>1119.48</v>
      </c>
      <c r="DD135" s="22">
        <v>1500</v>
      </c>
      <c r="DE135" s="66">
        <v>74.63</v>
      </c>
      <c r="DF135" s="22">
        <v>300</v>
      </c>
      <c r="DG135" s="22">
        <v>1500</v>
      </c>
      <c r="DH135" s="66">
        <v>20</v>
      </c>
      <c r="DI135" s="22">
        <v>1185.71</v>
      </c>
      <c r="DJ135" s="22">
        <v>1500</v>
      </c>
      <c r="DK135" s="66">
        <v>79.05</v>
      </c>
      <c r="DL135" s="22">
        <v>1200.02</v>
      </c>
      <c r="DM135" s="22">
        <v>1500</v>
      </c>
      <c r="DN135" s="66">
        <v>80</v>
      </c>
      <c r="DO135" s="22">
        <v>3805.21</v>
      </c>
      <c r="DP135" s="22">
        <v>6000</v>
      </c>
      <c r="DQ135" s="66">
        <v>63.42</v>
      </c>
      <c r="DR135" s="67">
        <v>1225.95</v>
      </c>
      <c r="DS135" s="67">
        <v>2400</v>
      </c>
      <c r="DT135" s="159">
        <f>ULB_Data[[#This Row],[SLP- obtained SS2021]]/ULB_Data[[#This Row],[SLP-max. marks SS2021]]</f>
        <v>0.5108125</v>
      </c>
      <c r="DU135" s="159">
        <f>ULB_Data[[#This Row],[SLP- obtained SS2021]]/ULB_Data[[#This Row],[Total score (obtained) SS2021]]</f>
        <v>0.34114150715007224</v>
      </c>
      <c r="DV135" s="67">
        <v>1225.95</v>
      </c>
      <c r="DW135" s="66">
        <v>2400</v>
      </c>
      <c r="DX135" s="159">
        <f>ULB_Data[[#This Row],[SLP- obtained SS2022]]/ULB_Data[[#This Row],[SLP-max. marks SS2022]]</f>
        <v>0.5108125</v>
      </c>
      <c r="DY135" s="159">
        <f>ULB_Data[[#This Row],[SLP- obtained SS2022]]/ULB_Data[[#This Row],[Total score (obtained) SS2022]]</f>
        <v>0.34114150715007224</v>
      </c>
      <c r="DZ135" s="67">
        <v>1267.72</v>
      </c>
      <c r="EA135" s="67">
        <v>1800</v>
      </c>
      <c r="EB135" s="159">
        <f>ULB_Data[[#This Row],[CV- obtained SS2021]]/ULB_Data[[#This Row],[CV-max. marks SS2021]]</f>
        <v>0.70428888888888885</v>
      </c>
      <c r="EC135" s="159">
        <f>ULB_Data[[#This Row],[CV- obtained SS2021]]/ULB_Data[[#This Row],[Total score (obtained) SS2021]]</f>
        <v>0.35276472241469026</v>
      </c>
      <c r="ED135" s="67">
        <v>1267.72</v>
      </c>
      <c r="EE135" s="66">
        <v>1800</v>
      </c>
      <c r="EF135" s="159">
        <f>ULB_Data[[#This Row],[CV- obtained SS2022]]/ULB_Data[[#This Row],[CV-max. marks SS2022]]</f>
        <v>0.70428888888888885</v>
      </c>
      <c r="EG135" s="159">
        <f>ULB_Data[[#This Row],[CV- obtained SS2022]]/ULB_Data[[#This Row],[Total score (obtained) SS2022]]</f>
        <v>0.35276472241469026</v>
      </c>
      <c r="EH135" s="67">
        <v>1100</v>
      </c>
      <c r="EI135" s="67">
        <v>1800</v>
      </c>
      <c r="EJ135" s="159">
        <f>ULB_Data[[#This Row],[Cert.- obtained SS2021]]/ULB_Data[[#This Row],[Cert.-max. marks SS2021]]</f>
        <v>0.61111111111111116</v>
      </c>
      <c r="EK135" s="159">
        <f>ULB_Data[[#This Row],[Cert.- obtained SS2021]]/ULB_Data[[#This Row],[Total score (obtained) SS2021]]</f>
        <v>0.3060937704352375</v>
      </c>
      <c r="EL135" s="67">
        <v>1100</v>
      </c>
      <c r="EM135" s="66">
        <v>1800</v>
      </c>
      <c r="EN135" s="159">
        <f>ULB_Data[[#This Row],[Cert.- obtained SS2022]]/ULB_Data[[#This Row],[Cert.-max. marks SS2022]]</f>
        <v>0.61111111111111116</v>
      </c>
      <c r="EO135" s="159">
        <f>ULB_Data[[#This Row],[Cert.- obtained SS2022]]/ULB_Data[[#This Row],[Total score (obtained) SS2022]]</f>
        <v>0.3060937704352375</v>
      </c>
      <c r="EP135" s="68">
        <v>3593.67</v>
      </c>
      <c r="EQ135" s="26">
        <v>6000</v>
      </c>
      <c r="ER135" s="66">
        <v>59.89</v>
      </c>
      <c r="ES135" s="68">
        <v>3593.67</v>
      </c>
      <c r="ET135" s="66">
        <v>6000</v>
      </c>
      <c r="EU135" s="128">
        <f>(ULB_Data[[#This Row],[Total score (obtained) SS2022]]/ULB_Data[[#This Row],[Total score (max) SS2022]])*100</f>
        <v>59.894500000000008</v>
      </c>
      <c r="EV135" s="26">
        <v>1419.48</v>
      </c>
      <c r="EW135" s="26">
        <v>3000</v>
      </c>
      <c r="EX135" s="66">
        <v>47.32</v>
      </c>
      <c r="EY135" s="26">
        <v>2325.9499999999998</v>
      </c>
      <c r="EZ135" s="26">
        <v>4200</v>
      </c>
      <c r="FA135" s="100">
        <v>55.38</v>
      </c>
      <c r="FB135" s="26">
        <v>2325.9499999999998</v>
      </c>
      <c r="FC135" s="138">
        <v>4200</v>
      </c>
      <c r="FD135" s="140">
        <f>(ULB_Data[[#This Row],[SLP + Cert. (obtained) SS2022]]/ULB_Data[[#This Row],[SLP + Cert. (max.) SS2022]])*100</f>
        <v>55.379761904761907</v>
      </c>
    </row>
    <row r="136" spans="1:160" ht="15.75" thickBot="1">
      <c r="A136" s="104">
        <v>135</v>
      </c>
      <c r="B136" s="65" t="s">
        <v>250</v>
      </c>
      <c r="C136" s="65" t="s">
        <v>228</v>
      </c>
      <c r="D136" s="65" t="s">
        <v>304</v>
      </c>
      <c r="E136" s="26">
        <v>36433</v>
      </c>
      <c r="F136" s="28" t="s">
        <v>412</v>
      </c>
      <c r="G136" s="28">
        <v>2214</v>
      </c>
      <c r="H136" s="28">
        <v>2072</v>
      </c>
      <c r="I136" s="28">
        <v>2072</v>
      </c>
      <c r="J136" s="28">
        <v>3325</v>
      </c>
      <c r="K136" s="28">
        <v>3178</v>
      </c>
      <c r="L136" s="28">
        <v>3178</v>
      </c>
      <c r="M136" s="28">
        <v>3400</v>
      </c>
      <c r="N136" s="28">
        <v>3298.6</v>
      </c>
      <c r="O136" s="28">
        <v>3298.6</v>
      </c>
      <c r="P136" s="28">
        <v>4601.3999999999996</v>
      </c>
      <c r="Q136" s="28">
        <v>4601.3999999999996</v>
      </c>
      <c r="R136" s="118">
        <f>(ULB_Data[[#This Row],[Total score (obtained) SS2020]]-ULB_Data[[#This Row],[NA 2020]])/ULB_Data[[#This Row],[NA 2020]]</f>
        <v>9.3721770551038849E-2</v>
      </c>
      <c r="S136" s="118">
        <f>(ULB_Data[[#This Row],[Total score (obtained) SS2021]]-ULB_Data[[#This Row],[NA 2021]])/ULB_Data[[#This Row],[NA 2021]]</f>
        <v>1.6023166023166812E-3</v>
      </c>
      <c r="T136" s="118">
        <f>(ULB_Data[[#This Row],[Total score (obtained) SS2022]]-ULB_Data[[#This Row],[NA 2022]])/ULB_Data[[#This Row],[NA 2022]]</f>
        <v>1.6023166023166812E-3</v>
      </c>
      <c r="U136" s="118">
        <f>(ULB_Data[[#This Row],[Total score (obtained) SS2020]]-ULB_Data[[#This Row],[SA 2020]])/ULB_Data[[#This Row],[SA 2020]]</f>
        <v>-0.27172932330827065</v>
      </c>
      <c r="V136" s="118">
        <f>(ULB_Data[[#This Row],[Total score (obtained) SS2021]]-ULB_Data[[#This Row],[SA 2021]])/ULB_Data[[#This Row],[SA 2021]]</f>
        <v>-0.34697293895531778</v>
      </c>
      <c r="W136" s="118">
        <f>(ULB_Data[[#This Row],[Total score (obtained) SS2022]]-ULB_Data[[#This Row],[SA 2022]])/ULB_Data[[#This Row],[SA 2022]]</f>
        <v>-0.34697293895531778</v>
      </c>
      <c r="X136" s="118">
        <f>(ULB_Data[[#This Row],[Total score (obtained) SS2020]]-ULB_Data[[#This Row],[SA Cat 2020]])/ULB_Data[[#This Row],[SA Cat 2020]]</f>
        <v>-0.28779411764705881</v>
      </c>
      <c r="Y136" s="118">
        <f>(ULB_Data[[#This Row],[Total score (obtained) SS2021]]-ULB_Data[[#This Row],[SA Cat 2021]])/ULB_Data[[#This Row],[SA Cat 2021]]</f>
        <v>-0.37084823864669852</v>
      </c>
      <c r="Z136" s="118">
        <f>(ULB_Data[[#This Row],[Total score (obtained) SS2022]]-ULB_Data[[#This Row],[SA Cat 2022]])/ULB_Data[[#This Row],[SA Cat 2022]]</f>
        <v>-0.37084823864669852</v>
      </c>
      <c r="AA136" s="118">
        <f>(ULB_Data[[#This Row],[Total score (obtained) SS2021]]-ULB_Data[[#This Row],[SA Cat t.10 2021]])/ULB_Data[[#This Row],[SA Cat t.10 2021]]</f>
        <v>-0.54898074499065497</v>
      </c>
      <c r="AB136" s="118">
        <f>(ULB_Data[[#This Row],[Total score (obtained) SS2022]]-ULB_Data[[#This Row],[SA Cat t.10 2022]])/ULB_Data[[#This Row],[SA Cat t.10 2022]]</f>
        <v>-0.54898074499065497</v>
      </c>
      <c r="AC136" s="122">
        <v>306.24</v>
      </c>
      <c r="AD136" s="122">
        <v>913.6</v>
      </c>
      <c r="AE136" s="122">
        <v>915</v>
      </c>
      <c r="AF136" s="122">
        <v>706.64</v>
      </c>
      <c r="AG136" s="122">
        <v>1509.3</v>
      </c>
      <c r="AH136" s="122">
        <v>1509.3</v>
      </c>
      <c r="AI136" s="122">
        <v>737.03</v>
      </c>
      <c r="AJ136" s="122">
        <v>1543.8</v>
      </c>
      <c r="AK136" s="122">
        <v>1543.8</v>
      </c>
      <c r="AL136" s="122">
        <v>2033.9</v>
      </c>
      <c r="AM136" s="122">
        <v>2033.9</v>
      </c>
      <c r="AN136" s="118">
        <f>(ULB_Data[[#This Row],[SLP- obtained SS2020]]-ULB_Data[[#This Row],[SLP NA 2020]])/ULB_Data[[#This Row],[SLP NA 2020]]</f>
        <v>0.34557863113897591</v>
      </c>
      <c r="AO136" s="118">
        <f>(ULB_Data[[#This Row],[SLP- obtained SS2021]]-ULB_Data[[#This Row],[SLP NA 2021]])/ULB_Data[[#This Row],[SLP NA 2021]]</f>
        <v>-0.13456654991243439</v>
      </c>
      <c r="AP136" s="118">
        <f>(ULB_Data[[#This Row],[SLP- obtained SS2022]]-ULB_Data[[#This Row],[SLP NA 2022]])/ULB_Data[[#This Row],[SLP NA 2022]]</f>
        <v>-0.13589071038251369</v>
      </c>
      <c r="AQ136" s="118">
        <f>(ULB_Data[[#This Row],[SLP- obtained SS2020]]-ULB_Data[[#This Row],[SLP SA 2020]])/ULB_Data[[#This Row],[SLP SA 2020]]</f>
        <v>-0.41686007019132798</v>
      </c>
      <c r="AR136" s="118">
        <f>(ULB_Data[[#This Row],[SLP- obtained SS2021]]-ULB_Data[[#This Row],[SLP SA 2021]])/ULB_Data[[#This Row],[SLP SA 2021]]</f>
        <v>-0.47614125753660635</v>
      </c>
      <c r="AS136" s="118">
        <f>(ULB_Data[[#This Row],[SLP- obtained SS2022]]-ULB_Data[[#This Row],[SLP SA 2022]])/ULB_Data[[#This Row],[SLP SA 2022]]</f>
        <v>-0.47614125753660635</v>
      </c>
      <c r="AT136" s="118">
        <f>(ULB_Data[[#This Row],[SLP- obtained SS2020]]-ULB_Data[[#This Row],[SLP SA cat 2020]])/ULB_Data[[#This Row],[SLP SA cat 2020]]</f>
        <v>-0.44090471215554317</v>
      </c>
      <c r="AU136" s="118">
        <f>(ULB_Data[[#This Row],[SLP- obtained SS2021]]-ULB_Data[[#This Row],[SLP SA cat 2021]])/ULB_Data[[#This Row],[SLP SA cat 2021]]</f>
        <v>-0.48784816686099236</v>
      </c>
      <c r="AV136" s="118">
        <f>(ULB_Data[[#This Row],[SLP- obtained SS2022]]-ULB_Data[[#This Row],[SLP SA cat 2022]])/ULB_Data[[#This Row],[SLP SA cat 2022]]</f>
        <v>-0.48784816686099236</v>
      </c>
      <c r="AW136" s="118">
        <f>(ULB_Data[[#This Row],[SLP- obtained SS2021]]-ULB_Data[[#This Row],[SLP SA cat t.10 2021]])/ULB_Data[[#This Row],[SLP SA cat t.10 2021]]</f>
        <v>-0.61125915728403568</v>
      </c>
      <c r="AX136" s="118">
        <f>(ULB_Data[[#This Row],[SLP- obtained SS2022]]-ULB_Data[[#This Row],[SLP SA cat t.10 2022]])/ULB_Data[[#This Row],[SLP SA cat t.10 2022]]</f>
        <v>-0.61125915728403568</v>
      </c>
      <c r="AY136" s="122">
        <v>232.44</v>
      </c>
      <c r="AZ136" s="122">
        <v>298.10000000000002</v>
      </c>
      <c r="BA136" s="122">
        <v>295</v>
      </c>
      <c r="BB136" s="122">
        <v>421.09</v>
      </c>
      <c r="BC136" s="122">
        <v>522.70000000000005</v>
      </c>
      <c r="BD136" s="122">
        <v>525</v>
      </c>
      <c r="BE136" s="122">
        <v>433.64</v>
      </c>
      <c r="BF136" s="122">
        <v>570</v>
      </c>
      <c r="BG136" s="122">
        <v>570</v>
      </c>
      <c r="BH136" s="122">
        <v>1100</v>
      </c>
      <c r="BI136" s="122">
        <v>1100</v>
      </c>
      <c r="BJ136" s="118">
        <f>(ULB_Data[[#This Row],[Cert.- obtained SS2020]]-ULB_Data[[#This Row],[NA cert 2020]])/ULB_Data[[#This Row],[NA cert 2020]]</f>
        <v>-0.13956289795215968</v>
      </c>
      <c r="BK136" s="118">
        <f>(ULB_Data[[#This Row],[Cert.- obtained SS2021]]-ULB_Data[[#This Row],[NA cert 2021]])/ULB_Data[[#This Row],[NA cert 2021]]</f>
        <v>6.3737001006372931E-3</v>
      </c>
      <c r="BL136" s="118">
        <f>(ULB_Data[[#This Row],[Cert.- obtained SS2022]]-ULB_Data[[#This Row],[NA cert 2022]])/ULB_Data[[#This Row],[NA cert 2022]]</f>
        <v>1.6949152542372881E-2</v>
      </c>
      <c r="BM136" s="118">
        <f>(ULB_Data[[#This Row],[Cert.- obtained SS2020]]-ULB_Data[[#This Row],[SA Cert 2020]])/ULB_Data[[#This Row],[SA Cert 2020]]</f>
        <v>-0.5250421525089648</v>
      </c>
      <c r="BN136" s="118">
        <f>(ULB_Data[[#This Row],[Cert.- obtained SS2021]]-ULB_Data[[#This Row],[SA cert 2021]])/ULB_Data[[#This Row],[SA cert 2021]]</f>
        <v>-0.42605701167017412</v>
      </c>
      <c r="BO136" s="118">
        <f>(ULB_Data[[#This Row],[Cert.- obtained SS2022]]-ULB_Data[[#This Row],[SA cert 2022]])/ULB_Data[[#This Row],[SA cert 2022]]</f>
        <v>-0.42857142857142855</v>
      </c>
      <c r="BP136" s="118">
        <f>(ULB_Data[[#This Row],[Cert.- obtained SS2020]]-ULB_Data[[#This Row],[SA cert cat 2020]])/ULB_Data[[#This Row],[SA cert cat 2020]]</f>
        <v>-0.53878793469237152</v>
      </c>
      <c r="BQ136" s="118">
        <f>(ULB_Data[[#This Row],[Cert.- obtained SS2021]]-ULB_Data[[#This Row],[SA cert cat 2021]])/ULB_Data[[#This Row],[SA cert cat 2021]]</f>
        <v>-0.47368421052631576</v>
      </c>
      <c r="BR136" s="118">
        <f>(ULB_Data[[#This Row],[Cert.- obtained SS2022]]-ULB_Data[[#This Row],[SA cert cat 2022]])/ULB_Data[[#This Row],[SA cert cat 2022]]</f>
        <v>-0.47368421052631576</v>
      </c>
      <c r="BS136" s="118">
        <f>(ULB_Data[[#This Row],[Cert.- obtained SS2021]]-ULB_Data[[#This Row],[SA cert cat t.10 2021]])/ULB_Data[[#This Row],[SA cert cat t.10 2021]]</f>
        <v>-0.72727272727272729</v>
      </c>
      <c r="BT136" s="118">
        <f>(ULB_Data[[#This Row],[Cert.- obtained SS2022]]-ULB_Data[[#This Row],[SA cert cat t.10 2022]])/ULB_Data[[#This Row],[SA cert cat t.10 2022]]</f>
        <v>-0.72727272727272729</v>
      </c>
      <c r="BU136" s="122">
        <v>855.72</v>
      </c>
      <c r="BV136" s="122">
        <v>860.25</v>
      </c>
      <c r="BW136" s="122">
        <v>865</v>
      </c>
      <c r="BX136" s="122">
        <v>1100</v>
      </c>
      <c r="BY136" s="122">
        <v>1147.0899999999999</v>
      </c>
      <c r="BZ136" s="122">
        <v>1150</v>
      </c>
      <c r="CA136" s="122">
        <v>1114.93</v>
      </c>
      <c r="CB136" s="122">
        <v>1184.79</v>
      </c>
      <c r="CC136" s="122">
        <v>1184.79</v>
      </c>
      <c r="CD136" s="122">
        <v>1531.86</v>
      </c>
      <c r="CE136" s="122">
        <v>1531.86</v>
      </c>
      <c r="CF136" s="118">
        <f>(ULB_Data[[#This Row],[CP- obtained SS2020]]-ULB_Data[[#This Row],[NA CV 2020]])/ULB_Data[[#This Row],[NA CV 2020]]</f>
        <v>0.24919366147805358</v>
      </c>
      <c r="CG136" s="118">
        <f>(ULB_Data[[#This Row],[CV- obtained SS2021]]-ULB_Data[[#This Row],[NA CV 2021]])/ULB_Data[[#This Row],[NA CV 2021]]</f>
        <v>0.14460912525428651</v>
      </c>
      <c r="CH136" s="118">
        <f>(ULB_Data[[#This Row],[CV- obtained SS2022]]-ULB_Data[[#This Row],[NA CV 2022]])/ULB_Data[[#This Row],[NA CV 2022]]</f>
        <v>0.13832369942196529</v>
      </c>
      <c r="CI136" s="118">
        <f>(ULB_Data[[#This Row],[CP- obtained SS2020]]-ULB_Data[[#This Row],[SA CV 2020]])/ULB_Data[[#This Row],[SA CV 2020]]</f>
        <v>-2.8218181818181785E-2</v>
      </c>
      <c r="CJ136" s="118">
        <f>(ULB_Data[[#This Row],[CV- obtained SS2021]]-ULB_Data[[#This Row],[SA CV 2021]])/ULB_Data[[#This Row],[SA CV 2021]]</f>
        <v>-0.1416105100733159</v>
      </c>
      <c r="CK136" s="118">
        <f>(ULB_Data[[#This Row],[CV- obtained SS2022]]-ULB_Data[[#This Row],[SA CV 2022]])/ULB_Data[[#This Row],[SA CV 2022]]</f>
        <v>-0.14378260869565218</v>
      </c>
      <c r="CL136" s="118">
        <f>(ULB_Data[[#This Row],[CP- obtained SS2020]]-ULB_Data[[#This Row],[SA CV  cat 2020]])/ULB_Data[[#This Row],[SA CV  cat 2020]]</f>
        <v>-4.1231288062927737E-2</v>
      </c>
      <c r="CM136" s="118">
        <f>(ULB_Data[[#This Row],[CV- obtained SS2021]]-ULB_Data[[#This Row],[SA CV cat 2021]])/ULB_Data[[#This Row],[SA CV cat 2021]]</f>
        <v>-0.1689244507465458</v>
      </c>
      <c r="CN136" s="118">
        <f>(ULB_Data[[#This Row],[CV- obtained SS2022]]-ULB_Data[[#This Row],[SA CV cat 2022]])/ULB_Data[[#This Row],[SA CV cat 2022]]</f>
        <v>-0.1689244507465458</v>
      </c>
      <c r="CO136" s="118">
        <f>(ULB_Data[[#This Row],[CV- obtained SS2021]]-ULB_Data[[#This Row],[SA CV cat t.10 2021]])/ULB_Data[[#This Row],[SA CV cat t.10 2021]]</f>
        <v>-0.357219328137036</v>
      </c>
      <c r="CP136" s="118">
        <f>(ULB_Data[[#This Row],[CV- obtained SS2022]]-ULB_Data[[#This Row],[SA CV cat t.10 2022]])/ULB_Data[[#This Row],[SA CV cat t.10 2022]]</f>
        <v>-0.357219328137036</v>
      </c>
      <c r="CQ136" s="60">
        <v>202</v>
      </c>
      <c r="CR136" s="60">
        <v>98</v>
      </c>
      <c r="CS136" s="28">
        <v>225</v>
      </c>
      <c r="CT136" s="28">
        <v>105</v>
      </c>
      <c r="CU136" s="28">
        <v>225</v>
      </c>
      <c r="CV136" s="28">
        <v>105</v>
      </c>
      <c r="CW136" s="28" t="s">
        <v>414</v>
      </c>
      <c r="CX136" s="28" t="s">
        <v>414</v>
      </c>
      <c r="CY136" s="28" t="s">
        <v>414</v>
      </c>
      <c r="CZ136" s="28" t="s">
        <v>407</v>
      </c>
      <c r="DA136" s="28" t="s">
        <v>405</v>
      </c>
      <c r="DB136" s="28" t="s">
        <v>405</v>
      </c>
      <c r="DC136" s="22">
        <v>412.07</v>
      </c>
      <c r="DD136" s="22">
        <v>1500</v>
      </c>
      <c r="DE136" s="66">
        <v>27.47</v>
      </c>
      <c r="DF136" s="22">
        <v>200</v>
      </c>
      <c r="DG136" s="22">
        <v>1500</v>
      </c>
      <c r="DH136" s="66">
        <v>13.33</v>
      </c>
      <c r="DI136" s="22">
        <v>740.48</v>
      </c>
      <c r="DJ136" s="22">
        <v>1500</v>
      </c>
      <c r="DK136" s="66">
        <v>49.37</v>
      </c>
      <c r="DL136" s="22">
        <v>1068.96</v>
      </c>
      <c r="DM136" s="22">
        <v>1500</v>
      </c>
      <c r="DN136" s="66">
        <v>71.260000000000005</v>
      </c>
      <c r="DO136" s="22">
        <v>2421.5</v>
      </c>
      <c r="DP136" s="22">
        <v>6000</v>
      </c>
      <c r="DQ136" s="66">
        <v>40.36</v>
      </c>
      <c r="DR136" s="23">
        <v>790.66</v>
      </c>
      <c r="DS136" s="67">
        <v>2400</v>
      </c>
      <c r="DT136" s="159">
        <f>ULB_Data[[#This Row],[SLP- obtained SS2021]]/ULB_Data[[#This Row],[SLP-max. marks SS2021]]</f>
        <v>0.32944166666666663</v>
      </c>
      <c r="DU136" s="159">
        <f>ULB_Data[[#This Row],[SLP- obtained SS2021]]/ULB_Data[[#This Row],[Total score (obtained) SS2021]]</f>
        <v>0.38098220997243792</v>
      </c>
      <c r="DV136" s="23">
        <v>790.66</v>
      </c>
      <c r="DW136" s="66">
        <v>2400</v>
      </c>
      <c r="DX136" s="159">
        <f>ULB_Data[[#This Row],[SLP- obtained SS2022]]/ULB_Data[[#This Row],[SLP-max. marks SS2022]]</f>
        <v>0.32944166666666663</v>
      </c>
      <c r="DY136" s="159">
        <f>ULB_Data[[#This Row],[SLP- obtained SS2022]]/ULB_Data[[#This Row],[Total score (obtained) SS2022]]</f>
        <v>0.38098220997243792</v>
      </c>
      <c r="DZ136" s="22">
        <v>984.65</v>
      </c>
      <c r="EA136" s="67">
        <v>1800</v>
      </c>
      <c r="EB136" s="159">
        <f>ULB_Data[[#This Row],[CV- obtained SS2021]]/ULB_Data[[#This Row],[CV-max. marks SS2021]]</f>
        <v>0.54702777777777778</v>
      </c>
      <c r="EC136" s="159">
        <f>ULB_Data[[#This Row],[CV- obtained SS2021]]/ULB_Data[[#This Row],[Total score (obtained) SS2021]]</f>
        <v>0.47445695121716164</v>
      </c>
      <c r="ED136" s="22">
        <v>984.65</v>
      </c>
      <c r="EE136" s="66">
        <v>1800</v>
      </c>
      <c r="EF136" s="159">
        <f>ULB_Data[[#This Row],[CV- obtained SS2022]]/ULB_Data[[#This Row],[CV-max. marks SS2022]]</f>
        <v>0.54702777777777778</v>
      </c>
      <c r="EG136" s="159">
        <f>ULB_Data[[#This Row],[CV- obtained SS2022]]/ULB_Data[[#This Row],[Total score (obtained) SS2022]]</f>
        <v>0.47445695121716164</v>
      </c>
      <c r="EH136" s="22">
        <v>300</v>
      </c>
      <c r="EI136" s="67">
        <v>1800</v>
      </c>
      <c r="EJ136" s="159">
        <f>ULB_Data[[#This Row],[Cert.- obtained SS2021]]/ULB_Data[[#This Row],[Cert.-max. marks SS2021]]</f>
        <v>0.16666666666666666</v>
      </c>
      <c r="EK136" s="159">
        <f>ULB_Data[[#This Row],[Cert.- obtained SS2021]]/ULB_Data[[#This Row],[Total score (obtained) SS2021]]</f>
        <v>0.14455602027639111</v>
      </c>
      <c r="EL136" s="22">
        <v>300</v>
      </c>
      <c r="EM136" s="66">
        <v>1800</v>
      </c>
      <c r="EN136" s="159">
        <f>ULB_Data[[#This Row],[Cert.- obtained SS2022]]/ULB_Data[[#This Row],[Cert.-max. marks SS2022]]</f>
        <v>0.16666666666666666</v>
      </c>
      <c r="EO136" s="159">
        <f>ULB_Data[[#This Row],[Cert.- obtained SS2022]]/ULB_Data[[#This Row],[Total score (obtained) SS2022]]</f>
        <v>0.14455602027639111</v>
      </c>
      <c r="EP136" s="22">
        <v>2075.3200000000002</v>
      </c>
      <c r="EQ136" s="26">
        <v>6000</v>
      </c>
      <c r="ER136" s="66">
        <v>34.590000000000003</v>
      </c>
      <c r="ES136" s="22">
        <v>2075.3200000000002</v>
      </c>
      <c r="ET136" s="66">
        <v>6000</v>
      </c>
      <c r="EU136" s="128">
        <f>(ULB_Data[[#This Row],[Total score (obtained) SS2022]]/ULB_Data[[#This Row],[Total score (max) SS2022]])*100</f>
        <v>34.588666666666668</v>
      </c>
      <c r="EV136" s="26">
        <v>612.07000000000005</v>
      </c>
      <c r="EW136" s="26">
        <v>3000</v>
      </c>
      <c r="EX136" s="66">
        <v>20.399999999999999</v>
      </c>
      <c r="EY136" s="26">
        <v>1090.6600000000001</v>
      </c>
      <c r="EZ136" s="26">
        <v>4200</v>
      </c>
      <c r="FA136" s="100">
        <v>25.97</v>
      </c>
      <c r="FB136" s="26">
        <v>1090.6600000000001</v>
      </c>
      <c r="FC136" s="138">
        <v>4200</v>
      </c>
      <c r="FD136" s="140">
        <f>(ULB_Data[[#This Row],[SLP + Cert. (obtained) SS2022]]/ULB_Data[[#This Row],[SLP + Cert. (max.) SS2022]])*100</f>
        <v>25.968095238095241</v>
      </c>
    </row>
    <row r="137" spans="1:160" ht="15.75" thickBot="1">
      <c r="A137" s="104">
        <v>136</v>
      </c>
      <c r="B137" s="65" t="s">
        <v>67</v>
      </c>
      <c r="C137" s="65" t="s">
        <v>228</v>
      </c>
      <c r="D137" s="65" t="s">
        <v>304</v>
      </c>
      <c r="E137" s="26">
        <v>46915</v>
      </c>
      <c r="F137" s="28" t="s">
        <v>412</v>
      </c>
      <c r="G137" s="28">
        <v>2214</v>
      </c>
      <c r="H137" s="28">
        <v>2072</v>
      </c>
      <c r="I137" s="28">
        <v>2072</v>
      </c>
      <c r="J137" s="28">
        <v>3325</v>
      </c>
      <c r="K137" s="28">
        <v>3178</v>
      </c>
      <c r="L137" s="28">
        <v>3178</v>
      </c>
      <c r="M137" s="28">
        <v>3400</v>
      </c>
      <c r="N137" s="28">
        <v>3298.6</v>
      </c>
      <c r="O137" s="28">
        <v>3298.6</v>
      </c>
      <c r="P137" s="28">
        <v>4601.3999999999996</v>
      </c>
      <c r="Q137" s="28">
        <v>4601.3999999999996</v>
      </c>
      <c r="R137" s="118">
        <f>(ULB_Data[[#This Row],[Total score (obtained) SS2020]]-ULB_Data[[#This Row],[NA 2020]])/ULB_Data[[#This Row],[NA 2020]]</f>
        <v>0.87244354110207778</v>
      </c>
      <c r="S137" s="118">
        <f>(ULB_Data[[#This Row],[Total score (obtained) SS2021]]-ULB_Data[[#This Row],[NA 2021]])/ULB_Data[[#This Row],[NA 2021]]</f>
        <v>0.97022200772200784</v>
      </c>
      <c r="T137" s="118">
        <f>(ULB_Data[[#This Row],[Total score (obtained) SS2022]]-ULB_Data[[#This Row],[NA 2022]])/ULB_Data[[#This Row],[NA 2022]]</f>
        <v>0.97022200772200784</v>
      </c>
      <c r="U137" s="118">
        <f>(ULB_Data[[#This Row],[Total score (obtained) SS2020]]-ULB_Data[[#This Row],[SA 2020]])/ULB_Data[[#This Row],[SA 2020]]</f>
        <v>0.24679398496240607</v>
      </c>
      <c r="V137" s="118">
        <f>(ULB_Data[[#This Row],[Total score (obtained) SS2021]]-ULB_Data[[#This Row],[SA 2021]])/ULB_Data[[#This Row],[SA 2021]]</f>
        <v>0.28455003146633107</v>
      </c>
      <c r="W137" s="118">
        <f>(ULB_Data[[#This Row],[Total score (obtained) SS2022]]-ULB_Data[[#This Row],[SA 2022]])/ULB_Data[[#This Row],[SA 2022]]</f>
        <v>0.28455003146633107</v>
      </c>
      <c r="X137" s="118">
        <f>(ULB_Data[[#This Row],[Total score (obtained) SS2020]]-ULB_Data[[#This Row],[SA Cat 2020]])/ULB_Data[[#This Row],[SA Cat 2020]]</f>
        <v>0.21929117647058827</v>
      </c>
      <c r="Y137" s="118">
        <f>(ULB_Data[[#This Row],[Total score (obtained) SS2021]]-ULB_Data[[#This Row],[SA Cat 2021]])/ULB_Data[[#This Row],[SA Cat 2021]]</f>
        <v>0.23758564239374289</v>
      </c>
      <c r="Z137" s="118">
        <f>(ULB_Data[[#This Row],[Total score (obtained) SS2022]]-ULB_Data[[#This Row],[SA Cat 2022]])/ULB_Data[[#This Row],[SA Cat 2022]]</f>
        <v>0.23758564239374289</v>
      </c>
      <c r="AA137" s="118">
        <f>(ULB_Data[[#This Row],[Total score (obtained) SS2021]]-ULB_Data[[#This Row],[SA Cat t.10 2021]])/ULB_Data[[#This Row],[SA Cat t.10 2021]]</f>
        <v>-0.1128134915460511</v>
      </c>
      <c r="AB137" s="118">
        <f>(ULB_Data[[#This Row],[Total score (obtained) SS2022]]-ULB_Data[[#This Row],[SA Cat t.10 2022]])/ULB_Data[[#This Row],[SA Cat t.10 2022]]</f>
        <v>-0.1128134915460511</v>
      </c>
      <c r="AC137" s="122">
        <v>306.24</v>
      </c>
      <c r="AD137" s="122">
        <v>913.6</v>
      </c>
      <c r="AE137" s="122">
        <v>915</v>
      </c>
      <c r="AF137" s="122">
        <v>706.64</v>
      </c>
      <c r="AG137" s="122">
        <v>1509.3</v>
      </c>
      <c r="AH137" s="122">
        <v>1509.3</v>
      </c>
      <c r="AI137" s="122">
        <v>737.03</v>
      </c>
      <c r="AJ137" s="122">
        <v>1543.8</v>
      </c>
      <c r="AK137" s="122">
        <v>1543.8</v>
      </c>
      <c r="AL137" s="122">
        <v>2033.9</v>
      </c>
      <c r="AM137" s="122">
        <v>2033.9</v>
      </c>
      <c r="AN137" s="118">
        <f>(ULB_Data[[#This Row],[SLP- obtained SS2020]]-ULB_Data[[#This Row],[SLP NA 2020]])/ULB_Data[[#This Row],[SLP NA 2020]]</f>
        <v>2.2004310344827585</v>
      </c>
      <c r="AO137" s="118">
        <f>(ULB_Data[[#This Row],[SLP- obtained SS2021]]-ULB_Data[[#This Row],[SLP NA 2021]])/ULB_Data[[#This Row],[SLP NA 2021]]</f>
        <v>0.74832530647985984</v>
      </c>
      <c r="AP137" s="118">
        <f>(ULB_Data[[#This Row],[SLP- obtained SS2022]]-ULB_Data[[#This Row],[SLP NA 2022]])/ULB_Data[[#This Row],[SLP NA 2022]]</f>
        <v>0.74565027322404365</v>
      </c>
      <c r="AQ137" s="118">
        <f>(ULB_Data[[#This Row],[SLP- obtained SS2020]]-ULB_Data[[#This Row],[SLP SA 2020]])/ULB_Data[[#This Row],[SLP SA 2020]]</f>
        <v>0.38698630136986306</v>
      </c>
      <c r="AR137" s="118">
        <f>(ULB_Data[[#This Row],[SLP- obtained SS2021]]-ULB_Data[[#This Row],[SLP SA 2021]])/ULB_Data[[#This Row],[SLP SA 2021]]</f>
        <v>5.8285297820181561E-2</v>
      </c>
      <c r="AS137" s="118">
        <f>(ULB_Data[[#This Row],[SLP- obtained SS2022]]-ULB_Data[[#This Row],[SLP SA 2022]])/ULB_Data[[#This Row],[SLP SA 2022]]</f>
        <v>5.8285297820181561E-2</v>
      </c>
      <c r="AT137" s="118">
        <f>(ULB_Data[[#This Row],[SLP- obtained SS2020]]-ULB_Data[[#This Row],[SLP SA cat 2020]])/ULB_Data[[#This Row],[SLP SA cat 2020]]</f>
        <v>0.32979661614859646</v>
      </c>
      <c r="AU137" s="118">
        <f>(ULB_Data[[#This Row],[SLP- obtained SS2021]]-ULB_Data[[#This Row],[SLP SA cat 2021]])/ULB_Data[[#This Row],[SLP SA cat 2021]]</f>
        <v>3.4635315455369887E-2</v>
      </c>
      <c r="AV137" s="118">
        <f>(ULB_Data[[#This Row],[SLP- obtained SS2022]]-ULB_Data[[#This Row],[SLP SA cat 2022]])/ULB_Data[[#This Row],[SLP SA cat 2022]]</f>
        <v>3.4635315455369887E-2</v>
      </c>
      <c r="AW137" s="118">
        <f>(ULB_Data[[#This Row],[SLP- obtained SS2021]]-ULB_Data[[#This Row],[SLP SA cat t.10 2021]])/ULB_Data[[#This Row],[SLP SA cat t.10 2021]]</f>
        <v>-0.21467623776980191</v>
      </c>
      <c r="AX137" s="118">
        <f>(ULB_Data[[#This Row],[SLP- obtained SS2022]]-ULB_Data[[#This Row],[SLP SA cat t.10 2022]])/ULB_Data[[#This Row],[SLP SA cat t.10 2022]]</f>
        <v>-0.21467623776980191</v>
      </c>
      <c r="AY137" s="122">
        <v>232.44</v>
      </c>
      <c r="AZ137" s="122">
        <v>298.10000000000002</v>
      </c>
      <c r="BA137" s="122">
        <v>295</v>
      </c>
      <c r="BB137" s="122">
        <v>421.09</v>
      </c>
      <c r="BC137" s="122">
        <v>522.70000000000005</v>
      </c>
      <c r="BD137" s="122">
        <v>525</v>
      </c>
      <c r="BE137" s="122">
        <v>433.64</v>
      </c>
      <c r="BF137" s="122">
        <v>570</v>
      </c>
      <c r="BG137" s="122">
        <v>570</v>
      </c>
      <c r="BH137" s="122">
        <v>1100</v>
      </c>
      <c r="BI137" s="122">
        <v>1100</v>
      </c>
      <c r="BJ137" s="118">
        <f>(ULB_Data[[#This Row],[Cert.- obtained SS2020]]-ULB_Data[[#This Row],[NA cert 2020]])/ULB_Data[[#This Row],[NA cert 2020]]</f>
        <v>2.0115298571674409</v>
      </c>
      <c r="BK137" s="118">
        <f>(ULB_Data[[#This Row],[Cert.- obtained SS2021]]-ULB_Data[[#This Row],[NA cert 2021]])/ULB_Data[[#This Row],[NA cert 2021]]</f>
        <v>2.6900369003690034</v>
      </c>
      <c r="BL137" s="118">
        <f>(ULB_Data[[#This Row],[Cert.- obtained SS2022]]-ULB_Data[[#This Row],[NA cert 2022]])/ULB_Data[[#This Row],[NA cert 2022]]</f>
        <v>2.7288135593220337</v>
      </c>
      <c r="BM137" s="118">
        <f>(ULB_Data[[#This Row],[Cert.- obtained SS2020]]-ULB_Data[[#This Row],[SA Cert 2020]])/ULB_Data[[#This Row],[SA Cert 2020]]</f>
        <v>0.6623524662186232</v>
      </c>
      <c r="BN137" s="118">
        <f>(ULB_Data[[#This Row],[Cert.- obtained SS2021]]-ULB_Data[[#This Row],[SA cert 2021]])/ULB_Data[[#This Row],[SA cert 2021]]</f>
        <v>1.1044576238760282</v>
      </c>
      <c r="BO137" s="118">
        <f>(ULB_Data[[#This Row],[Cert.- obtained SS2022]]-ULB_Data[[#This Row],[SA cert 2022]])/ULB_Data[[#This Row],[SA cert 2022]]</f>
        <v>1.0952380952380953</v>
      </c>
      <c r="BP137" s="118">
        <f>(ULB_Data[[#This Row],[Cert.- obtained SS2020]]-ULB_Data[[#This Row],[SA cert cat 2020]])/ULB_Data[[#This Row],[SA cert cat 2020]]</f>
        <v>0.61424222857669963</v>
      </c>
      <c r="BQ137" s="118">
        <f>(ULB_Data[[#This Row],[Cert.- obtained SS2021]]-ULB_Data[[#This Row],[SA cert cat 2021]])/ULB_Data[[#This Row],[SA cert cat 2021]]</f>
        <v>0.92982456140350878</v>
      </c>
      <c r="BR137" s="118">
        <f>(ULB_Data[[#This Row],[Cert.- obtained SS2022]]-ULB_Data[[#This Row],[SA cert cat 2022]])/ULB_Data[[#This Row],[SA cert cat 2022]]</f>
        <v>0.92982456140350878</v>
      </c>
      <c r="BS137" s="118">
        <f>(ULB_Data[[#This Row],[Cert.- obtained SS2021]]-ULB_Data[[#This Row],[SA cert cat t.10 2021]])/ULB_Data[[#This Row],[SA cert cat t.10 2021]]</f>
        <v>0</v>
      </c>
      <c r="BT137" s="118">
        <f>(ULB_Data[[#This Row],[Cert.- obtained SS2022]]-ULB_Data[[#This Row],[SA cert cat t.10 2022]])/ULB_Data[[#This Row],[SA cert cat t.10 2022]]</f>
        <v>0</v>
      </c>
      <c r="BU137" s="122">
        <v>855.72</v>
      </c>
      <c r="BV137" s="122">
        <v>860.25</v>
      </c>
      <c r="BW137" s="122">
        <v>865</v>
      </c>
      <c r="BX137" s="122">
        <v>1100</v>
      </c>
      <c r="BY137" s="122">
        <v>1147.0899999999999</v>
      </c>
      <c r="BZ137" s="122">
        <v>1150</v>
      </c>
      <c r="CA137" s="122">
        <v>1114.93</v>
      </c>
      <c r="CB137" s="122">
        <v>1184.79</v>
      </c>
      <c r="CC137" s="122">
        <v>1184.79</v>
      </c>
      <c r="CD137" s="122">
        <v>1531.86</v>
      </c>
      <c r="CE137" s="122">
        <v>1531.86</v>
      </c>
      <c r="CF137" s="118">
        <f>(ULB_Data[[#This Row],[CP- obtained SS2020]]-ULB_Data[[#This Row],[NA CV 2020]])/ULB_Data[[#This Row],[NA CV 2020]]</f>
        <v>0.49554760903099138</v>
      </c>
      <c r="CG137" s="118">
        <f>(ULB_Data[[#This Row],[CV- obtained SS2021]]-ULB_Data[[#This Row],[NA CV 2021]])/ULB_Data[[#This Row],[NA CV 2021]]</f>
        <v>0.61003196745132227</v>
      </c>
      <c r="CH137" s="118">
        <f>(ULB_Data[[#This Row],[CV- obtained SS2022]]-ULB_Data[[#This Row],[NA CV 2022]])/ULB_Data[[#This Row],[NA CV 2022]]</f>
        <v>0.60119075144508671</v>
      </c>
      <c r="CI137" s="118">
        <f>(ULB_Data[[#This Row],[CP- obtained SS2020]]-ULB_Data[[#This Row],[SA CV 2020]])/ULB_Data[[#This Row],[SA CV 2020]]</f>
        <v>0.1634272727272727</v>
      </c>
      <c r="CJ137" s="118">
        <f>(ULB_Data[[#This Row],[CV- obtained SS2021]]-ULB_Data[[#This Row],[SA CV 2021]])/ULB_Data[[#This Row],[SA CV 2021]]</f>
        <v>0.20742923397466639</v>
      </c>
      <c r="CK137" s="118">
        <f>(ULB_Data[[#This Row],[CV- obtained SS2022]]-ULB_Data[[#This Row],[SA CV 2022]])/ULB_Data[[#This Row],[SA CV 2022]]</f>
        <v>0.20437391304347824</v>
      </c>
      <c r="CL137" s="118">
        <f>(ULB_Data[[#This Row],[CP- obtained SS2020]]-ULB_Data[[#This Row],[SA CV  cat 2020]])/ULB_Data[[#This Row],[SA CV  cat 2020]]</f>
        <v>0.14784784695003267</v>
      </c>
      <c r="CM137" s="118">
        <f>(ULB_Data[[#This Row],[CV- obtained SS2021]]-ULB_Data[[#This Row],[SA CV cat 2021]])/ULB_Data[[#This Row],[SA CV cat 2021]]</f>
        <v>0.16900885388971887</v>
      </c>
      <c r="CN137" s="118">
        <f>(ULB_Data[[#This Row],[CV- obtained SS2022]]-ULB_Data[[#This Row],[SA CV cat 2022]])/ULB_Data[[#This Row],[SA CV cat 2022]]</f>
        <v>0.16900885388971887</v>
      </c>
      <c r="CO137" s="118">
        <f>(ULB_Data[[#This Row],[CV- obtained SS2021]]-ULB_Data[[#This Row],[SA CV cat t.10 2021]])/ULB_Data[[#This Row],[SA CV cat t.10 2021]]</f>
        <v>-9.5850795764625962E-2</v>
      </c>
      <c r="CP137" s="118">
        <f>(ULB_Data[[#This Row],[CV- obtained SS2022]]-ULB_Data[[#This Row],[SA CV cat t.10 2022]])/ULB_Data[[#This Row],[SA CV cat t.10 2022]]</f>
        <v>-9.5850795764625962E-2</v>
      </c>
      <c r="CQ137" s="60">
        <v>26</v>
      </c>
      <c r="CR137" s="60">
        <v>23</v>
      </c>
      <c r="CS137" s="28">
        <v>20</v>
      </c>
      <c r="CT137" s="27">
        <v>19</v>
      </c>
      <c r="CU137" s="28">
        <v>20</v>
      </c>
      <c r="CV137" s="27">
        <v>19</v>
      </c>
      <c r="CW137" s="28" t="s">
        <v>406</v>
      </c>
      <c r="CX137" s="28" t="s">
        <v>401</v>
      </c>
      <c r="CY137" s="28" t="s">
        <v>401</v>
      </c>
      <c r="CZ137" s="28" t="s">
        <v>408</v>
      </c>
      <c r="DA137" s="28" t="s">
        <v>408</v>
      </c>
      <c r="DB137" s="28" t="s">
        <v>408</v>
      </c>
      <c r="DC137" s="22">
        <v>980.1</v>
      </c>
      <c r="DD137" s="22">
        <v>1500</v>
      </c>
      <c r="DE137" s="66">
        <v>65.34</v>
      </c>
      <c r="DF137" s="22">
        <v>700</v>
      </c>
      <c r="DG137" s="22">
        <v>1500</v>
      </c>
      <c r="DH137" s="66">
        <v>46.67</v>
      </c>
      <c r="DI137" s="22">
        <v>1185.71</v>
      </c>
      <c r="DJ137" s="22">
        <v>1500</v>
      </c>
      <c r="DK137" s="66">
        <v>79.05</v>
      </c>
      <c r="DL137" s="22">
        <v>1279.77</v>
      </c>
      <c r="DM137" s="22">
        <v>1500</v>
      </c>
      <c r="DN137" s="66">
        <v>85.32</v>
      </c>
      <c r="DO137" s="22">
        <v>4145.59</v>
      </c>
      <c r="DP137" s="22">
        <v>6000</v>
      </c>
      <c r="DQ137" s="66">
        <v>69.09</v>
      </c>
      <c r="DR137" s="67">
        <v>1597.27</v>
      </c>
      <c r="DS137" s="67">
        <v>2400</v>
      </c>
      <c r="DT137" s="159">
        <f>ULB_Data[[#This Row],[SLP- obtained SS2021]]/ULB_Data[[#This Row],[SLP-max. marks SS2021]]</f>
        <v>0.66552916666666662</v>
      </c>
      <c r="DU137" s="159">
        <f>ULB_Data[[#This Row],[SLP- obtained SS2021]]/ULB_Data[[#This Row],[Total score (obtained) SS2021]]</f>
        <v>0.391267177816427</v>
      </c>
      <c r="DV137" s="67">
        <v>1597.27</v>
      </c>
      <c r="DW137" s="66">
        <v>2400</v>
      </c>
      <c r="DX137" s="159">
        <f>ULB_Data[[#This Row],[SLP- obtained SS2022]]/ULB_Data[[#This Row],[SLP-max. marks SS2022]]</f>
        <v>0.66552916666666662</v>
      </c>
      <c r="DY137" s="159">
        <f>ULB_Data[[#This Row],[SLP- obtained SS2022]]/ULB_Data[[#This Row],[Total score (obtained) SS2022]]</f>
        <v>0.391267177816427</v>
      </c>
      <c r="DZ137" s="67">
        <v>1385.03</v>
      </c>
      <c r="EA137" s="67">
        <v>1800</v>
      </c>
      <c r="EB137" s="159">
        <f>ULB_Data[[#This Row],[CV- obtained SS2021]]/ULB_Data[[#This Row],[CV-max. marks SS2021]]</f>
        <v>0.76946111111111115</v>
      </c>
      <c r="EC137" s="159">
        <f>ULB_Data[[#This Row],[CV- obtained SS2021]]/ULB_Data[[#This Row],[Total score (obtained) SS2021]]</f>
        <v>0.33927687823040931</v>
      </c>
      <c r="ED137" s="67">
        <v>1385.03</v>
      </c>
      <c r="EE137" s="66">
        <v>1800</v>
      </c>
      <c r="EF137" s="159">
        <f>ULB_Data[[#This Row],[CV- obtained SS2022]]/ULB_Data[[#This Row],[CV-max. marks SS2022]]</f>
        <v>0.76946111111111115</v>
      </c>
      <c r="EG137" s="159">
        <f>ULB_Data[[#This Row],[CV- obtained SS2022]]/ULB_Data[[#This Row],[Total score (obtained) SS2022]]</f>
        <v>0.33927687823040931</v>
      </c>
      <c r="EH137" s="67">
        <v>1100</v>
      </c>
      <c r="EI137" s="67">
        <v>1800</v>
      </c>
      <c r="EJ137" s="159">
        <f>ULB_Data[[#This Row],[Cert.- obtained SS2021]]/ULB_Data[[#This Row],[Cert.-max. marks SS2021]]</f>
        <v>0.61111111111111116</v>
      </c>
      <c r="EK137" s="159">
        <f>ULB_Data[[#This Row],[Cert.- obtained SS2021]]/ULB_Data[[#This Row],[Total score (obtained) SS2021]]</f>
        <v>0.26945594395316363</v>
      </c>
      <c r="EL137" s="67">
        <v>1100</v>
      </c>
      <c r="EM137" s="66">
        <v>1800</v>
      </c>
      <c r="EN137" s="159">
        <f>ULB_Data[[#This Row],[Cert.- obtained SS2022]]/ULB_Data[[#This Row],[Cert.-max. marks SS2022]]</f>
        <v>0.61111111111111116</v>
      </c>
      <c r="EO137" s="159">
        <f>ULB_Data[[#This Row],[Cert.- obtained SS2022]]/ULB_Data[[#This Row],[Total score (obtained) SS2022]]</f>
        <v>0.26945594395316363</v>
      </c>
      <c r="EP137" s="68">
        <v>4082.3</v>
      </c>
      <c r="EQ137" s="26">
        <v>6000</v>
      </c>
      <c r="ER137" s="66">
        <v>68.040000000000006</v>
      </c>
      <c r="ES137" s="68">
        <v>4082.3</v>
      </c>
      <c r="ET137" s="66">
        <v>6000</v>
      </c>
      <c r="EU137" s="128">
        <f>(ULB_Data[[#This Row],[Total score (obtained) SS2022]]/ULB_Data[[#This Row],[Total score (max) SS2022]])*100</f>
        <v>68.038333333333327</v>
      </c>
      <c r="EV137" s="26">
        <v>1680.1</v>
      </c>
      <c r="EW137" s="26">
        <v>3000</v>
      </c>
      <c r="EX137" s="66">
        <v>56</v>
      </c>
      <c r="EY137" s="26">
        <v>2697.27</v>
      </c>
      <c r="EZ137" s="26">
        <v>4200</v>
      </c>
      <c r="FA137" s="100">
        <v>64.22</v>
      </c>
      <c r="FB137" s="26">
        <v>2697.27</v>
      </c>
      <c r="FC137" s="138">
        <v>4200</v>
      </c>
      <c r="FD137" s="140">
        <f>(ULB_Data[[#This Row],[SLP + Cert. (obtained) SS2022]]/ULB_Data[[#This Row],[SLP + Cert. (max.) SS2022]])*100</f>
        <v>64.22071428571428</v>
      </c>
    </row>
    <row r="138" spans="1:160" ht="15.75" thickBot="1">
      <c r="A138" s="104">
        <v>137</v>
      </c>
      <c r="B138" s="65" t="s">
        <v>275</v>
      </c>
      <c r="C138" s="65" t="s">
        <v>228</v>
      </c>
      <c r="D138" s="65" t="s">
        <v>304</v>
      </c>
      <c r="E138" s="26">
        <v>15765</v>
      </c>
      <c r="F138" s="28" t="s">
        <v>411</v>
      </c>
      <c r="G138" s="28">
        <v>2214</v>
      </c>
      <c r="H138" s="28">
        <v>2072</v>
      </c>
      <c r="I138" s="28">
        <v>2072</v>
      </c>
      <c r="J138" s="28">
        <v>3325</v>
      </c>
      <c r="K138" s="28">
        <v>3178</v>
      </c>
      <c r="L138" s="28">
        <v>3178</v>
      </c>
      <c r="M138" s="28">
        <v>3070.1</v>
      </c>
      <c r="N138" s="28">
        <v>2928.3</v>
      </c>
      <c r="O138" s="28">
        <v>2928.3</v>
      </c>
      <c r="P138" s="28">
        <v>4349.2</v>
      </c>
      <c r="Q138" s="28">
        <v>4349.2</v>
      </c>
      <c r="R138" s="118">
        <f>(ULB_Data[[#This Row],[Total score (obtained) SS2020]]-ULB_Data[[#This Row],[NA 2020]])/ULB_Data[[#This Row],[NA 2020]]</f>
        <v>0.4772402890695574</v>
      </c>
      <c r="S138" s="118">
        <f>(ULB_Data[[#This Row],[Total score (obtained) SS2021]]-ULB_Data[[#This Row],[NA 2021]])/ULB_Data[[#This Row],[NA 2021]]</f>
        <v>0.64065637065637071</v>
      </c>
      <c r="T138" s="118">
        <f>(ULB_Data[[#This Row],[Total score (obtained) SS2022]]-ULB_Data[[#This Row],[NA 2022]])/ULB_Data[[#This Row],[NA 2022]]</f>
        <v>0.64065637065637071</v>
      </c>
      <c r="U138" s="118">
        <f>(ULB_Data[[#This Row],[Total score (obtained) SS2020]]-ULB_Data[[#This Row],[SA 2020]])/ULB_Data[[#This Row],[SA 2020]]</f>
        <v>-1.6357894736842068E-2</v>
      </c>
      <c r="V138" s="118">
        <f>(ULB_Data[[#This Row],[Total score (obtained) SS2021]]-ULB_Data[[#This Row],[SA 2021]])/ULB_Data[[#This Row],[SA 2021]]</f>
        <v>6.9679043423536827E-2</v>
      </c>
      <c r="W138" s="118">
        <f>(ULB_Data[[#This Row],[Total score (obtained) SS2022]]-ULB_Data[[#This Row],[SA 2022]])/ULB_Data[[#This Row],[SA 2022]]</f>
        <v>6.9679043423536827E-2</v>
      </c>
      <c r="X138" s="118">
        <f>(ULB_Data[[#This Row],[Total score (obtained) SS2020]]-ULB_Data[[#This Row],[SA Cat 2020]])/ULB_Data[[#This Row],[SA Cat 2020]]</f>
        <v>6.531057620272962E-2</v>
      </c>
      <c r="Y138" s="118">
        <f>(ULB_Data[[#This Row],[Total score (obtained) SS2021]]-ULB_Data[[#This Row],[SA Cat 2021]])/ULB_Data[[#This Row],[SA Cat 2021]]</f>
        <v>0.16089198511081509</v>
      </c>
      <c r="Z138" s="118">
        <f>(ULB_Data[[#This Row],[Total score (obtained) SS2022]]-ULB_Data[[#This Row],[SA Cat 2022]])/ULB_Data[[#This Row],[SA Cat 2022]]</f>
        <v>0.16089198511081509</v>
      </c>
      <c r="AA138" s="118">
        <f>(ULB_Data[[#This Row],[Total score (obtained) SS2021]]-ULB_Data[[#This Row],[SA Cat t.10 2021]])/ULB_Data[[#This Row],[SA Cat t.10 2021]]</f>
        <v>-0.21837579324933318</v>
      </c>
      <c r="AB138" s="118">
        <f>(ULB_Data[[#This Row],[Total score (obtained) SS2022]]-ULB_Data[[#This Row],[SA Cat t.10 2022]])/ULB_Data[[#This Row],[SA Cat t.10 2022]]</f>
        <v>-0.21837579324933318</v>
      </c>
      <c r="AC138" s="122">
        <v>306.24</v>
      </c>
      <c r="AD138" s="122">
        <v>913.6</v>
      </c>
      <c r="AE138" s="122">
        <v>915</v>
      </c>
      <c r="AF138" s="122">
        <v>706.64</v>
      </c>
      <c r="AG138" s="122">
        <v>1509.3</v>
      </c>
      <c r="AH138" s="122">
        <v>1509.3</v>
      </c>
      <c r="AI138" s="122">
        <v>593.21</v>
      </c>
      <c r="AJ138" s="122">
        <v>1412.08</v>
      </c>
      <c r="AK138" s="122">
        <v>1412.08</v>
      </c>
      <c r="AL138" s="122">
        <v>1984.11</v>
      </c>
      <c r="AM138" s="122">
        <v>1984.11</v>
      </c>
      <c r="AN138" s="118">
        <f>(ULB_Data[[#This Row],[SLP- obtained SS2020]]-ULB_Data[[#This Row],[SLP NA 2020]])/ULB_Data[[#This Row],[SLP NA 2020]]</f>
        <v>1.2871603970741901</v>
      </c>
      <c r="AO138" s="118">
        <f>(ULB_Data[[#This Row],[SLP- obtained SS2021]]-ULB_Data[[#This Row],[SLP NA 2021]])/ULB_Data[[#This Row],[SLP NA 2021]]</f>
        <v>0.81685639229422069</v>
      </c>
      <c r="AP138" s="118">
        <f>(ULB_Data[[#This Row],[SLP- obtained SS2022]]-ULB_Data[[#This Row],[SLP NA 2022]])/ULB_Data[[#This Row],[SLP NA 2022]]</f>
        <v>0.81407650273224053</v>
      </c>
      <c r="AQ138" s="118">
        <f>(ULB_Data[[#This Row],[SLP- obtained SS2020]]-ULB_Data[[#This Row],[SLP SA 2020]])/ULB_Data[[#This Row],[SLP SA 2020]]</f>
        <v>-8.8022189516585927E-3</v>
      </c>
      <c r="AR138" s="118">
        <f>(ULB_Data[[#This Row],[SLP- obtained SS2021]]-ULB_Data[[#This Row],[SLP SA 2021]])/ULB_Data[[#This Row],[SLP SA 2021]]</f>
        <v>9.9768104419267312E-2</v>
      </c>
      <c r="AS138" s="118">
        <f>(ULB_Data[[#This Row],[SLP- obtained SS2022]]-ULB_Data[[#This Row],[SLP SA 2022]])/ULB_Data[[#This Row],[SLP SA 2022]]</f>
        <v>9.9768104419267312E-2</v>
      </c>
      <c r="AT138" s="118">
        <f>(ULB_Data[[#This Row],[SLP- obtained SS2020]]-ULB_Data[[#This Row],[SLP SA cat 2020]])/ULB_Data[[#This Row],[SLP SA cat 2020]]</f>
        <v>0.18072857841236648</v>
      </c>
      <c r="AU138" s="118">
        <f>(ULB_Data[[#This Row],[SLP- obtained SS2021]]-ULB_Data[[#This Row],[SLP SA cat 2021]])/ULB_Data[[#This Row],[SLP SA cat 2021]]</f>
        <v>0.17548580816950896</v>
      </c>
      <c r="AV138" s="118">
        <f>(ULB_Data[[#This Row],[SLP- obtained SS2022]]-ULB_Data[[#This Row],[SLP SA cat 2022]])/ULB_Data[[#This Row],[SLP SA cat 2022]]</f>
        <v>0.17548580816950896</v>
      </c>
      <c r="AW138" s="118">
        <f>(ULB_Data[[#This Row],[SLP- obtained SS2021]]-ULB_Data[[#This Row],[SLP SA cat t.10 2021]])/ULB_Data[[#This Row],[SLP SA cat t.10 2021]]</f>
        <v>-0.163413318818009</v>
      </c>
      <c r="AX138" s="118">
        <f>(ULB_Data[[#This Row],[SLP- obtained SS2022]]-ULB_Data[[#This Row],[SLP SA cat t.10 2022]])/ULB_Data[[#This Row],[SLP SA cat t.10 2022]]</f>
        <v>-0.163413318818009</v>
      </c>
      <c r="AY138" s="122">
        <v>232.44</v>
      </c>
      <c r="AZ138" s="122">
        <v>298.10000000000002</v>
      </c>
      <c r="BA138" s="122">
        <v>295</v>
      </c>
      <c r="BB138" s="122">
        <v>421.09</v>
      </c>
      <c r="BC138" s="122">
        <v>522.70000000000005</v>
      </c>
      <c r="BD138" s="122">
        <v>525</v>
      </c>
      <c r="BE138" s="122">
        <v>365.77</v>
      </c>
      <c r="BF138" s="122">
        <v>453.88</v>
      </c>
      <c r="BG138" s="122">
        <v>453.88</v>
      </c>
      <c r="BH138" s="122">
        <v>1100</v>
      </c>
      <c r="BI138" s="122">
        <v>1100</v>
      </c>
      <c r="BJ138" s="118">
        <f>(ULB_Data[[#This Row],[Cert.- obtained SS2020]]-ULB_Data[[#This Row],[NA cert 2020]])/ULB_Data[[#This Row],[NA cert 2020]]</f>
        <v>0.29065565307176044</v>
      </c>
      <c r="BK138" s="118">
        <f>(ULB_Data[[#This Row],[Cert.- obtained SS2021]]-ULB_Data[[#This Row],[NA cert 2021]])/ULB_Data[[#This Row],[NA cert 2021]]</f>
        <v>0.67728950016772882</v>
      </c>
      <c r="BL138" s="118">
        <f>(ULB_Data[[#This Row],[Cert.- obtained SS2022]]-ULB_Data[[#This Row],[NA cert 2022]])/ULB_Data[[#This Row],[NA cert 2022]]</f>
        <v>0.69491525423728817</v>
      </c>
      <c r="BM138" s="118">
        <f>(ULB_Data[[#This Row],[Cert.- obtained SS2020]]-ULB_Data[[#This Row],[SA Cert 2020]])/ULB_Data[[#This Row],[SA Cert 2020]]</f>
        <v>-0.2875632287634472</v>
      </c>
      <c r="BN138" s="118">
        <f>(ULB_Data[[#This Row],[Cert.- obtained SS2021]]-ULB_Data[[#This Row],[SA cert 2021]])/ULB_Data[[#This Row],[SA cert 2021]]</f>
        <v>-4.3428352783623579E-2</v>
      </c>
      <c r="BO138" s="118">
        <f>(ULB_Data[[#This Row],[Cert.- obtained SS2022]]-ULB_Data[[#This Row],[SA cert 2022]])/ULB_Data[[#This Row],[SA cert 2022]]</f>
        <v>-4.7619047619047616E-2</v>
      </c>
      <c r="BP138" s="118">
        <f>(ULB_Data[[#This Row],[Cert.- obtained SS2020]]-ULB_Data[[#This Row],[SA cert cat 2020]])/ULB_Data[[#This Row],[SA cert cat 2020]]</f>
        <v>-0.17981245044700217</v>
      </c>
      <c r="BQ138" s="118">
        <f>(ULB_Data[[#This Row],[Cert.- obtained SS2021]]-ULB_Data[[#This Row],[SA cert cat 2021]])/ULB_Data[[#This Row],[SA cert cat 2021]]</f>
        <v>0.10161276108222439</v>
      </c>
      <c r="BR138" s="118">
        <f>(ULB_Data[[#This Row],[Cert.- obtained SS2022]]-ULB_Data[[#This Row],[SA cert cat 2022]])/ULB_Data[[#This Row],[SA cert cat 2022]]</f>
        <v>0.10161276108222439</v>
      </c>
      <c r="BS138" s="118">
        <f>(ULB_Data[[#This Row],[Cert.- obtained SS2021]]-ULB_Data[[#This Row],[SA cert cat t.10 2021]])/ULB_Data[[#This Row],[SA cert cat t.10 2021]]</f>
        <v>-0.54545454545454541</v>
      </c>
      <c r="BT138" s="118">
        <f>(ULB_Data[[#This Row],[Cert.- obtained SS2022]]-ULB_Data[[#This Row],[SA cert cat t.10 2022]])/ULB_Data[[#This Row],[SA cert cat t.10 2022]]</f>
        <v>-0.54545454545454541</v>
      </c>
      <c r="BU138" s="122">
        <v>855.72</v>
      </c>
      <c r="BV138" s="122">
        <v>860.25</v>
      </c>
      <c r="BW138" s="122">
        <v>865</v>
      </c>
      <c r="BX138" s="122">
        <v>1100</v>
      </c>
      <c r="BY138" s="122">
        <v>1147.0899999999999</v>
      </c>
      <c r="BZ138" s="122">
        <v>1150</v>
      </c>
      <c r="CA138" s="122">
        <v>1056.55</v>
      </c>
      <c r="CB138" s="122">
        <v>1062.31</v>
      </c>
      <c r="CC138" s="122">
        <v>1062.31</v>
      </c>
      <c r="CD138" s="122">
        <v>1484.95</v>
      </c>
      <c r="CE138" s="122">
        <v>1484.95</v>
      </c>
      <c r="CF138" s="118">
        <f>(ULB_Data[[#This Row],[CP- obtained SS2020]]-ULB_Data[[#This Row],[NA CV 2020]])/ULB_Data[[#This Row],[NA CV 2020]]</f>
        <v>0.37583555368578492</v>
      </c>
      <c r="CG138" s="118">
        <f>(ULB_Data[[#This Row],[CV- obtained SS2021]]-ULB_Data[[#This Row],[NA CV 2021]])/ULB_Data[[#This Row],[NA CV 2021]]</f>
        <v>0.44092996222028474</v>
      </c>
      <c r="CH138" s="118">
        <f>(ULB_Data[[#This Row],[CV- obtained SS2022]]-ULB_Data[[#This Row],[NA CV 2022]])/ULB_Data[[#This Row],[NA CV 2022]]</f>
        <v>0.43301734104046236</v>
      </c>
      <c r="CI138" s="118">
        <f>(ULB_Data[[#This Row],[CP- obtained SS2020]]-ULB_Data[[#This Row],[SA CV 2020]])/ULB_Data[[#This Row],[SA CV 2020]]</f>
        <v>7.0299999999999932E-2</v>
      </c>
      <c r="CJ138" s="118">
        <f>(ULB_Data[[#This Row],[CV- obtained SS2021]]-ULB_Data[[#This Row],[SA CV 2021]])/ULB_Data[[#This Row],[SA CV 2021]]</f>
        <v>8.0612680783547969E-2</v>
      </c>
      <c r="CK138" s="118">
        <f>(ULB_Data[[#This Row],[CV- obtained SS2022]]-ULB_Data[[#This Row],[SA CV 2022]])/ULB_Data[[#This Row],[SA CV 2022]]</f>
        <v>7.7878260869565175E-2</v>
      </c>
      <c r="CL138" s="118">
        <f>(ULB_Data[[#This Row],[CP- obtained SS2020]]-ULB_Data[[#This Row],[SA CV  cat 2020]])/ULB_Data[[#This Row],[SA CV  cat 2020]]</f>
        <v>0.11431546069755334</v>
      </c>
      <c r="CM138" s="118">
        <f>(ULB_Data[[#This Row],[CV- obtained SS2021]]-ULB_Data[[#This Row],[SA CV cat 2021]])/ULB_Data[[#This Row],[SA CV cat 2021]]</f>
        <v>0.16685336671969578</v>
      </c>
      <c r="CN138" s="118">
        <f>(ULB_Data[[#This Row],[CV- obtained SS2022]]-ULB_Data[[#This Row],[SA CV cat 2022]])/ULB_Data[[#This Row],[SA CV cat 2022]]</f>
        <v>0.16685336671969578</v>
      </c>
      <c r="CO138" s="118">
        <f>(ULB_Data[[#This Row],[CV- obtained SS2021]]-ULB_Data[[#This Row],[SA CV cat t.10 2021]])/ULB_Data[[#This Row],[SA CV cat t.10 2021]]</f>
        <v>-0.16525135526448709</v>
      </c>
      <c r="CP138" s="118">
        <f>(ULB_Data[[#This Row],[CV- obtained SS2022]]-ULB_Data[[#This Row],[SA CV cat t.10 2022]])/ULB_Data[[#This Row],[SA CV cat t.10 2022]]</f>
        <v>-0.16525135526448709</v>
      </c>
      <c r="CQ138" s="60">
        <v>95</v>
      </c>
      <c r="CR138" s="60">
        <v>64</v>
      </c>
      <c r="CS138" s="27">
        <v>57</v>
      </c>
      <c r="CT138" s="27">
        <v>44</v>
      </c>
      <c r="CU138" s="27">
        <v>57</v>
      </c>
      <c r="CV138" s="27">
        <v>44</v>
      </c>
      <c r="CW138" s="28" t="s">
        <v>414</v>
      </c>
      <c r="CX138" s="27" t="s">
        <v>414</v>
      </c>
      <c r="CY138" s="27" t="s">
        <v>414</v>
      </c>
      <c r="CZ138" s="28" t="s">
        <v>405</v>
      </c>
      <c r="DA138" s="27" t="s">
        <v>408</v>
      </c>
      <c r="DB138" s="27" t="s">
        <v>408</v>
      </c>
      <c r="DC138" s="22">
        <v>700.42</v>
      </c>
      <c r="DD138" s="22">
        <v>1500</v>
      </c>
      <c r="DE138" s="66">
        <v>46.69</v>
      </c>
      <c r="DF138" s="22">
        <v>300</v>
      </c>
      <c r="DG138" s="22">
        <v>1500</v>
      </c>
      <c r="DH138" s="66">
        <v>20</v>
      </c>
      <c r="DI138" s="22">
        <v>1092.8599999999999</v>
      </c>
      <c r="DJ138" s="22">
        <v>1500</v>
      </c>
      <c r="DK138" s="66">
        <v>72.86</v>
      </c>
      <c r="DL138" s="22">
        <v>1177.33</v>
      </c>
      <c r="DM138" s="22">
        <v>1500</v>
      </c>
      <c r="DN138" s="66">
        <v>78.489999999999995</v>
      </c>
      <c r="DO138" s="22">
        <v>3270.61</v>
      </c>
      <c r="DP138" s="22">
        <v>6000</v>
      </c>
      <c r="DQ138" s="66">
        <v>54.51</v>
      </c>
      <c r="DR138" s="67">
        <v>1659.88</v>
      </c>
      <c r="DS138" s="67">
        <v>2400</v>
      </c>
      <c r="DT138" s="159">
        <f>ULB_Data[[#This Row],[SLP- obtained SS2021]]/ULB_Data[[#This Row],[SLP-max. marks SS2021]]</f>
        <v>0.69161666666666666</v>
      </c>
      <c r="DU138" s="159">
        <f>ULB_Data[[#This Row],[SLP- obtained SS2021]]/ULB_Data[[#This Row],[Total score (obtained) SS2021]]</f>
        <v>0.48828042265784954</v>
      </c>
      <c r="DV138" s="67">
        <v>1659.88</v>
      </c>
      <c r="DW138" s="66">
        <v>2400</v>
      </c>
      <c r="DX138" s="159">
        <f>ULB_Data[[#This Row],[SLP- obtained SS2022]]/ULB_Data[[#This Row],[SLP-max. marks SS2022]]</f>
        <v>0.69161666666666666</v>
      </c>
      <c r="DY138" s="159">
        <f>ULB_Data[[#This Row],[SLP- obtained SS2022]]/ULB_Data[[#This Row],[Total score (obtained) SS2022]]</f>
        <v>0.48828042265784954</v>
      </c>
      <c r="DZ138" s="67">
        <v>1239.56</v>
      </c>
      <c r="EA138" s="67">
        <v>1800</v>
      </c>
      <c r="EB138" s="159">
        <f>ULB_Data[[#This Row],[CV- obtained SS2021]]/ULB_Data[[#This Row],[CV-max. marks SS2021]]</f>
        <v>0.68864444444444439</v>
      </c>
      <c r="EC138" s="159">
        <f>ULB_Data[[#This Row],[CV- obtained SS2021]]/ULB_Data[[#This Row],[Total score (obtained) SS2021]]</f>
        <v>0.36463652836937849</v>
      </c>
      <c r="ED138" s="67">
        <v>1239.56</v>
      </c>
      <c r="EE138" s="66">
        <v>1800</v>
      </c>
      <c r="EF138" s="159">
        <f>ULB_Data[[#This Row],[CV- obtained SS2022]]/ULB_Data[[#This Row],[CV-max. marks SS2022]]</f>
        <v>0.68864444444444439</v>
      </c>
      <c r="EG138" s="159">
        <f>ULB_Data[[#This Row],[CV- obtained SS2022]]/ULB_Data[[#This Row],[Total score (obtained) SS2022]]</f>
        <v>0.36463652836937849</v>
      </c>
      <c r="EH138" s="67">
        <v>500</v>
      </c>
      <c r="EI138" s="67">
        <v>1800</v>
      </c>
      <c r="EJ138" s="159">
        <f>ULB_Data[[#This Row],[Cert.- obtained SS2021]]/ULB_Data[[#This Row],[Cert.-max. marks SS2021]]</f>
        <v>0.27777777777777779</v>
      </c>
      <c r="EK138" s="159">
        <f>ULB_Data[[#This Row],[Cert.- obtained SS2021]]/ULB_Data[[#This Row],[Total score (obtained) SS2021]]</f>
        <v>0.147083048972772</v>
      </c>
      <c r="EL138" s="67">
        <v>500</v>
      </c>
      <c r="EM138" s="66">
        <v>1800</v>
      </c>
      <c r="EN138" s="159">
        <f>ULB_Data[[#This Row],[Cert.- obtained SS2022]]/ULB_Data[[#This Row],[Cert.-max. marks SS2022]]</f>
        <v>0.27777777777777779</v>
      </c>
      <c r="EO138" s="159">
        <f>ULB_Data[[#This Row],[Cert.- obtained SS2022]]/ULB_Data[[#This Row],[Total score (obtained) SS2022]]</f>
        <v>0.147083048972772</v>
      </c>
      <c r="EP138" s="68">
        <v>3399.44</v>
      </c>
      <c r="EQ138" s="26">
        <v>6000</v>
      </c>
      <c r="ER138" s="66">
        <v>56.66</v>
      </c>
      <c r="ES138" s="68">
        <v>3399.44</v>
      </c>
      <c r="ET138" s="66">
        <v>6000</v>
      </c>
      <c r="EU138" s="128">
        <f>(ULB_Data[[#This Row],[Total score (obtained) SS2022]]/ULB_Data[[#This Row],[Total score (max) SS2022]])*100</f>
        <v>56.657333333333341</v>
      </c>
      <c r="EV138" s="26">
        <v>1000.42</v>
      </c>
      <c r="EW138" s="26">
        <v>3000</v>
      </c>
      <c r="EX138" s="66">
        <v>33.35</v>
      </c>
      <c r="EY138" s="26">
        <v>2159.88</v>
      </c>
      <c r="EZ138" s="26">
        <v>4200</v>
      </c>
      <c r="FA138" s="100">
        <v>51.43</v>
      </c>
      <c r="FB138" s="26">
        <v>2159.88</v>
      </c>
      <c r="FC138" s="138">
        <v>4200</v>
      </c>
      <c r="FD138" s="140">
        <f>(ULB_Data[[#This Row],[SLP + Cert. (obtained) SS2022]]/ULB_Data[[#This Row],[SLP + Cert. (max.) SS2022]])*100</f>
        <v>51.425714285714285</v>
      </c>
    </row>
    <row r="139" spans="1:160" ht="29.25" thickBot="1">
      <c r="A139" s="104">
        <v>138</v>
      </c>
      <c r="B139" s="65" t="s">
        <v>398</v>
      </c>
      <c r="C139" s="65" t="s">
        <v>424</v>
      </c>
      <c r="D139" s="65" t="s">
        <v>399</v>
      </c>
      <c r="E139" s="26">
        <v>12442373</v>
      </c>
      <c r="F139" s="28" t="s">
        <v>409</v>
      </c>
      <c r="G139" s="28">
        <v>2214</v>
      </c>
      <c r="H139" s="28">
        <v>2072</v>
      </c>
      <c r="I139" s="28">
        <v>2072</v>
      </c>
      <c r="J139" s="28">
        <v>3325</v>
      </c>
      <c r="K139" s="28">
        <v>3178</v>
      </c>
      <c r="L139" s="28">
        <v>3178</v>
      </c>
      <c r="M139" s="28">
        <v>4176.7</v>
      </c>
      <c r="N139" s="28">
        <v>4089.2</v>
      </c>
      <c r="O139" s="28">
        <v>4089.2</v>
      </c>
      <c r="P139" s="28">
        <v>4089.2</v>
      </c>
      <c r="Q139" s="28">
        <v>4089.2</v>
      </c>
      <c r="R139" s="118">
        <f>(ULB_Data[[#This Row],[Total score (obtained) SS2020]]-ULB_Data[[#This Row],[NA 2020]])/ULB_Data[[#This Row],[NA 2020]]</f>
        <v>0.40306684733513998</v>
      </c>
      <c r="S139" s="118">
        <f>(ULB_Data[[#This Row],[Total score (obtained) SS2021]]-ULB_Data[[#This Row],[NA 2021]])/ULB_Data[[#This Row],[NA 2021]]</f>
        <v>0.57747586872586887</v>
      </c>
      <c r="T139" s="118">
        <f>(ULB_Data[[#This Row],[Total score (obtained) SS2022]]-ULB_Data[[#This Row],[NA 2022]])/ULB_Data[[#This Row],[NA 2022]]</f>
        <v>0.57747586872586887</v>
      </c>
      <c r="U139" s="118">
        <f>(ULB_Data[[#This Row],[Total score (obtained) SS2020]]-ULB_Data[[#This Row],[SA 2020]])/ULB_Data[[#This Row],[SA 2020]]</f>
        <v>-6.5747368421052665E-2</v>
      </c>
      <c r="V139" s="118">
        <f>(ULB_Data[[#This Row],[Total score (obtained) SS2021]]-ULB_Data[[#This Row],[SA 2021]])/ULB_Data[[#This Row],[SA 2021]]</f>
        <v>2.8486469477658968E-2</v>
      </c>
      <c r="W139" s="118">
        <f>(ULB_Data[[#This Row],[Total score (obtained) SS2022]]-ULB_Data[[#This Row],[SA 2022]])/ULB_Data[[#This Row],[SA 2022]]</f>
        <v>2.8486469477658968E-2</v>
      </c>
      <c r="X139" s="118">
        <f>(ULB_Data[[#This Row],[Total score (obtained) SS2020]]-ULB_Data[[#This Row],[SA Cat 2020]])/ULB_Data[[#This Row],[SA Cat 2020]]</f>
        <v>-0.25625733234371634</v>
      </c>
      <c r="Y139" s="118">
        <f>(ULB_Data[[#This Row],[Total score (obtained) SS2021]]-ULB_Data[[#This Row],[SA Cat 2021]])/ULB_Data[[#This Row],[SA Cat 2021]]</f>
        <v>-0.20069206690795258</v>
      </c>
      <c r="Z139" s="118">
        <f>(ULB_Data[[#This Row],[Total score (obtained) SS2022]]-ULB_Data[[#This Row],[SA Cat 2022]])/ULB_Data[[#This Row],[SA Cat 2022]]</f>
        <v>-0.20069206690795258</v>
      </c>
      <c r="AA139" s="118">
        <f>(ULB_Data[[#This Row],[Total score (obtained) SS2021]]-ULB_Data[[#This Row],[SA Cat t.10 2021]])/ULB_Data[[#This Row],[SA Cat t.10 2021]]</f>
        <v>-0.20069206690795258</v>
      </c>
      <c r="AB139" s="118">
        <f>(ULB_Data[[#This Row],[Total score (obtained) SS2022]]-ULB_Data[[#This Row],[SA Cat t.10 2022]])/ULB_Data[[#This Row],[SA Cat t.10 2022]]</f>
        <v>-0.20069206690795258</v>
      </c>
      <c r="AC139" s="122">
        <v>306.24</v>
      </c>
      <c r="AD139" s="122">
        <v>913.6</v>
      </c>
      <c r="AE139" s="122">
        <v>915</v>
      </c>
      <c r="AF139" s="122">
        <v>706.64</v>
      </c>
      <c r="AG139" s="122">
        <v>1509.3</v>
      </c>
      <c r="AH139" s="122">
        <v>1509.3</v>
      </c>
      <c r="AI139" s="122">
        <v>1129.3</v>
      </c>
      <c r="AJ139" s="122">
        <v>1955.8</v>
      </c>
      <c r="AK139" s="122">
        <v>1955.8</v>
      </c>
      <c r="AL139" s="122">
        <v>1955.8</v>
      </c>
      <c r="AM139" s="122">
        <v>1955.8</v>
      </c>
      <c r="AN139" s="118">
        <f>(ULB_Data[[#This Row],[SLP- obtained SS2020]]-ULB_Data[[#This Row],[SLP NA 2020]])/ULB_Data[[#This Row],[SLP NA 2020]]</f>
        <v>2.0658307210031346</v>
      </c>
      <c r="AO139" s="118">
        <f>(ULB_Data[[#This Row],[SLP- obtained SS2021]]-ULB_Data[[#This Row],[SLP NA 2021]])/ULB_Data[[#This Row],[SLP NA 2021]]</f>
        <v>0.8523861646234675</v>
      </c>
      <c r="AP139" s="118">
        <f>(ULB_Data[[#This Row],[SLP- obtained SS2022]]-ULB_Data[[#This Row],[SLP NA 2022]])/ULB_Data[[#This Row],[SLP NA 2022]]</f>
        <v>0.84955191256830587</v>
      </c>
      <c r="AQ139" s="118">
        <f>(ULB_Data[[#This Row],[SLP- obtained SS2020]]-ULB_Data[[#This Row],[SLP SA 2020]])/ULB_Data[[#This Row],[SLP SA 2020]]</f>
        <v>0.32865391146835732</v>
      </c>
      <c r="AR139" s="118">
        <f>(ULB_Data[[#This Row],[SLP- obtained SS2021]]-ULB_Data[[#This Row],[SLP SA 2021]])/ULB_Data[[#This Row],[SLP SA 2021]]</f>
        <v>0.12127476313522823</v>
      </c>
      <c r="AS139" s="118">
        <f>(ULB_Data[[#This Row],[SLP- obtained SS2022]]-ULB_Data[[#This Row],[SLP SA 2022]])/ULB_Data[[#This Row],[SLP SA 2022]]</f>
        <v>0.12127476313522823</v>
      </c>
      <c r="AT139" s="118">
        <f>(ULB_Data[[#This Row],[SLP- obtained SS2020]]-ULB_Data[[#This Row],[SLP SA cat 2020]])/ULB_Data[[#This Row],[SLP SA cat 2020]]</f>
        <v>-0.16861772779597978</v>
      </c>
      <c r="AU139" s="118">
        <f>(ULB_Data[[#This Row],[SLP- obtained SS2021]]-ULB_Data[[#This Row],[SLP SA cat 2021]])/ULB_Data[[#This Row],[SLP SA cat 2021]]</f>
        <v>-0.13470702525820638</v>
      </c>
      <c r="AV139" s="118">
        <f>(ULB_Data[[#This Row],[SLP- obtained SS2022]]-ULB_Data[[#This Row],[SLP SA cat 2022]])/ULB_Data[[#This Row],[SLP SA cat 2022]]</f>
        <v>-0.13470702525820638</v>
      </c>
      <c r="AW139" s="118">
        <f>(ULB_Data[[#This Row],[SLP- obtained SS2021]]-ULB_Data[[#This Row],[SLP SA cat t.10 2021]])/ULB_Data[[#This Row],[SLP SA cat t.10 2021]]</f>
        <v>-0.13470702525820638</v>
      </c>
      <c r="AX139" s="118">
        <f>(ULB_Data[[#This Row],[SLP- obtained SS2022]]-ULB_Data[[#This Row],[SLP SA cat t.10 2022]])/ULB_Data[[#This Row],[SLP SA cat t.10 2022]]</f>
        <v>-0.13470702525820638</v>
      </c>
      <c r="AY139" s="122">
        <v>232.44</v>
      </c>
      <c r="AZ139" s="122">
        <v>298.10000000000002</v>
      </c>
      <c r="BA139" s="122">
        <v>295</v>
      </c>
      <c r="BB139" s="122">
        <v>421.09</v>
      </c>
      <c r="BC139" s="122">
        <v>522.70000000000005</v>
      </c>
      <c r="BD139" s="122">
        <v>525</v>
      </c>
      <c r="BE139" s="122">
        <v>710</v>
      </c>
      <c r="BF139" s="122">
        <v>730</v>
      </c>
      <c r="BG139" s="122">
        <v>730</v>
      </c>
      <c r="BH139" s="122">
        <v>730</v>
      </c>
      <c r="BI139" s="122">
        <v>730</v>
      </c>
      <c r="BJ139" s="118">
        <f>(ULB_Data[[#This Row],[Cert.- obtained SS2020]]-ULB_Data[[#This Row],[NA cert 2020]])/ULB_Data[[#This Row],[NA cert 2020]]</f>
        <v>0.29065565307176044</v>
      </c>
      <c r="BK139" s="118">
        <f>(ULB_Data[[#This Row],[Cert.- obtained SS2021]]-ULB_Data[[#This Row],[NA cert 2021]])/ULB_Data[[#This Row],[NA cert 2021]]</f>
        <v>6.3737001006372931E-3</v>
      </c>
      <c r="BL139" s="118">
        <f>(ULB_Data[[#This Row],[Cert.- obtained SS2022]]-ULB_Data[[#This Row],[NA cert 2022]])/ULB_Data[[#This Row],[NA cert 2022]]</f>
        <v>1.6949152542372881E-2</v>
      </c>
      <c r="BM139" s="118">
        <f>(ULB_Data[[#This Row],[Cert.- obtained SS2020]]-ULB_Data[[#This Row],[SA Cert 2020]])/ULB_Data[[#This Row],[SA Cert 2020]]</f>
        <v>-0.2875632287634472</v>
      </c>
      <c r="BN139" s="118">
        <f>(ULB_Data[[#This Row],[Cert.- obtained SS2021]]-ULB_Data[[#This Row],[SA cert 2021]])/ULB_Data[[#This Row],[SA cert 2021]]</f>
        <v>-0.42605701167017412</v>
      </c>
      <c r="BO139" s="118">
        <f>(ULB_Data[[#This Row],[Cert.- obtained SS2022]]-ULB_Data[[#This Row],[SA cert 2022]])/ULB_Data[[#This Row],[SA cert 2022]]</f>
        <v>-0.42857142857142855</v>
      </c>
      <c r="BP139" s="118">
        <f>(ULB_Data[[#This Row],[Cert.- obtained SS2020]]-ULB_Data[[#This Row],[SA cert cat 2020]])/ULB_Data[[#This Row],[SA cert cat 2020]]</f>
        <v>-0.57746478873239437</v>
      </c>
      <c r="BQ139" s="118">
        <f>(ULB_Data[[#This Row],[Cert.- obtained SS2021]]-ULB_Data[[#This Row],[SA cert cat 2021]])/ULB_Data[[#This Row],[SA cert cat 2021]]</f>
        <v>-0.58904109589041098</v>
      </c>
      <c r="BR139" s="118">
        <f>(ULB_Data[[#This Row],[Cert.- obtained SS2022]]-ULB_Data[[#This Row],[SA cert cat 2022]])/ULB_Data[[#This Row],[SA cert cat 2022]]</f>
        <v>-0.58904109589041098</v>
      </c>
      <c r="BS139" s="118">
        <f>(ULB_Data[[#This Row],[Cert.- obtained SS2021]]-ULB_Data[[#This Row],[SA cert cat t.10 2021]])/ULB_Data[[#This Row],[SA cert cat t.10 2021]]</f>
        <v>-0.58904109589041098</v>
      </c>
      <c r="BT139" s="118">
        <f>(ULB_Data[[#This Row],[Cert.- obtained SS2022]]-ULB_Data[[#This Row],[SA cert cat t.10 2022]])/ULB_Data[[#This Row],[SA cert cat t.10 2022]]</f>
        <v>-0.58904109589041098</v>
      </c>
      <c r="BU139" s="122">
        <v>855.72</v>
      </c>
      <c r="BV139" s="122">
        <v>860.25</v>
      </c>
      <c r="BW139" s="122">
        <v>865</v>
      </c>
      <c r="BX139" s="122">
        <v>1100</v>
      </c>
      <c r="BY139" s="122">
        <v>1147.0899999999999</v>
      </c>
      <c r="BZ139" s="122">
        <v>1150</v>
      </c>
      <c r="CA139" s="122">
        <v>1120.1199999999999</v>
      </c>
      <c r="CB139" s="122">
        <v>1403.44</v>
      </c>
      <c r="CC139" s="122">
        <v>1403.44</v>
      </c>
      <c r="CD139" s="122">
        <v>1403.44</v>
      </c>
      <c r="CE139" s="122">
        <v>1403.44</v>
      </c>
      <c r="CF139" s="118">
        <f>(ULB_Data[[#This Row],[CP- obtained SS2020]]-ULB_Data[[#This Row],[NA CV 2020]])/ULB_Data[[#This Row],[NA CV 2020]]</f>
        <v>0.12245828074603837</v>
      </c>
      <c r="CG139" s="118">
        <f>(ULB_Data[[#This Row],[CV- obtained SS2021]]-ULB_Data[[#This Row],[NA CV 2021]])/ULB_Data[[#This Row],[NA CV 2021]]</f>
        <v>0.4835106073815752</v>
      </c>
      <c r="CH139" s="118">
        <f>(ULB_Data[[#This Row],[CV- obtained SS2022]]-ULB_Data[[#This Row],[NA CV 2022]])/ULB_Data[[#This Row],[NA CV 2022]]</f>
        <v>0.47536416184971103</v>
      </c>
      <c r="CI139" s="118">
        <f>(ULB_Data[[#This Row],[CP- obtained SS2020]]-ULB_Data[[#This Row],[SA CV 2020]])/ULB_Data[[#This Row],[SA CV 2020]]</f>
        <v>-0.12680909090909093</v>
      </c>
      <c r="CJ139" s="118">
        <f>(ULB_Data[[#This Row],[CV- obtained SS2021]]-ULB_Data[[#This Row],[SA CV 2021]])/ULB_Data[[#This Row],[SA CV 2021]]</f>
        <v>0.11254565901542175</v>
      </c>
      <c r="CK139" s="118">
        <f>(ULB_Data[[#This Row],[CV- obtained SS2022]]-ULB_Data[[#This Row],[SA CV 2022]])/ULB_Data[[#This Row],[SA CV 2022]]</f>
        <v>0.10973043478260874</v>
      </c>
      <c r="CL139" s="118">
        <f>(ULB_Data[[#This Row],[CP- obtained SS2020]]-ULB_Data[[#This Row],[SA CV  cat 2020]])/ULB_Data[[#This Row],[SA CV  cat 2020]]</f>
        <v>-0.14249366139342207</v>
      </c>
      <c r="CM139" s="118">
        <f>(ULB_Data[[#This Row],[CV- obtained SS2021]]-ULB_Data[[#This Row],[SA CV cat 2021]])/ULB_Data[[#This Row],[SA CV cat 2021]]</f>
        <v>-9.0670067833323834E-2</v>
      </c>
      <c r="CN139" s="118">
        <f>(ULB_Data[[#This Row],[CV- obtained SS2022]]-ULB_Data[[#This Row],[SA CV cat 2022]])/ULB_Data[[#This Row],[SA CV cat 2022]]</f>
        <v>-9.0670067833323834E-2</v>
      </c>
      <c r="CO139" s="118">
        <f>(ULB_Data[[#This Row],[CV- obtained SS2021]]-ULB_Data[[#This Row],[SA CV cat t.10 2021]])/ULB_Data[[#This Row],[SA CV cat t.10 2021]]</f>
        <v>-9.0670067833323834E-2</v>
      </c>
      <c r="CP139" s="118">
        <f>(ULB_Data[[#This Row],[CV- obtained SS2022]]-ULB_Data[[#This Row],[SA CV cat t.10 2022]])/ULB_Data[[#This Row],[SA CV cat t.10 2022]]</f>
        <v>-9.0670067833323834E-2</v>
      </c>
      <c r="CQ139" s="60">
        <v>35</v>
      </c>
      <c r="CR139" s="60">
        <v>10</v>
      </c>
      <c r="CS139" s="28">
        <v>37</v>
      </c>
      <c r="CT139" s="28">
        <v>10</v>
      </c>
      <c r="CU139" s="28">
        <v>37</v>
      </c>
      <c r="CV139" s="28">
        <v>10</v>
      </c>
      <c r="CW139" s="28" t="s">
        <v>414</v>
      </c>
      <c r="CX139" s="28" t="s">
        <v>414</v>
      </c>
      <c r="CY139" s="28" t="s">
        <v>414</v>
      </c>
      <c r="CZ139" s="28" t="s">
        <v>405</v>
      </c>
      <c r="DA139" s="28" t="s">
        <v>405</v>
      </c>
      <c r="DB139" s="28" t="s">
        <v>405</v>
      </c>
      <c r="DC139" s="23">
        <v>938.88</v>
      </c>
      <c r="DD139" s="22">
        <v>1500</v>
      </c>
      <c r="DE139" s="66">
        <v>62.59</v>
      </c>
      <c r="DF139" s="23">
        <v>300</v>
      </c>
      <c r="DG139" s="22">
        <v>1500</v>
      </c>
      <c r="DH139" s="66">
        <v>20</v>
      </c>
      <c r="DI139" s="23">
        <v>907</v>
      </c>
      <c r="DJ139" s="22">
        <v>1500</v>
      </c>
      <c r="DK139" s="66">
        <v>60.47</v>
      </c>
      <c r="DL139" s="23">
        <v>960.51</v>
      </c>
      <c r="DM139" s="22">
        <v>1500</v>
      </c>
      <c r="DN139" s="66">
        <v>64.03</v>
      </c>
      <c r="DO139" s="22">
        <v>3106.39</v>
      </c>
      <c r="DP139" s="22">
        <v>6000</v>
      </c>
      <c r="DQ139" s="66">
        <v>51.77</v>
      </c>
      <c r="DR139" s="67">
        <v>1692.34</v>
      </c>
      <c r="DS139" s="67">
        <v>2400</v>
      </c>
      <c r="DT139" s="159">
        <f>ULB_Data[[#This Row],[SLP- obtained SS2021]]/ULB_Data[[#This Row],[SLP-max. marks SS2021]]</f>
        <v>0.70514166666666667</v>
      </c>
      <c r="DU139" s="159">
        <f>ULB_Data[[#This Row],[SLP- obtained SS2021]]/ULB_Data[[#This Row],[Total score (obtained) SS2021]]</f>
        <v>0.51776792625431001</v>
      </c>
      <c r="DV139" s="67">
        <v>1692.34</v>
      </c>
      <c r="DW139" s="66">
        <v>2400</v>
      </c>
      <c r="DX139" s="159">
        <f>ULB_Data[[#This Row],[SLP- obtained SS2022]]/ULB_Data[[#This Row],[SLP-max. marks SS2022]]</f>
        <v>0.70514166666666667</v>
      </c>
      <c r="DY139" s="159">
        <f>ULB_Data[[#This Row],[SLP- obtained SS2022]]/ULB_Data[[#This Row],[Total score (obtained) SS2022]]</f>
        <v>0.51776792625431001</v>
      </c>
      <c r="DZ139" s="67">
        <v>1276.19</v>
      </c>
      <c r="EA139" s="67">
        <v>1800</v>
      </c>
      <c r="EB139" s="159">
        <f>ULB_Data[[#This Row],[CV- obtained SS2021]]/ULB_Data[[#This Row],[CV-max. marks SS2021]]</f>
        <v>0.70899444444444448</v>
      </c>
      <c r="EC139" s="159">
        <f>ULB_Data[[#This Row],[CV- obtained SS2021]]/ULB_Data[[#This Row],[Total score (obtained) SS2021]]</f>
        <v>0.39044769361150117</v>
      </c>
      <c r="ED139" s="67">
        <v>1276.19</v>
      </c>
      <c r="EE139" s="66">
        <v>1800</v>
      </c>
      <c r="EF139" s="159">
        <f>ULB_Data[[#This Row],[CV- obtained SS2022]]/ULB_Data[[#This Row],[CV-max. marks SS2022]]</f>
        <v>0.70899444444444448</v>
      </c>
      <c r="EG139" s="159">
        <f>ULB_Data[[#This Row],[CV- obtained SS2022]]/ULB_Data[[#This Row],[Total score (obtained) SS2022]]</f>
        <v>0.39044769361150117</v>
      </c>
      <c r="EH139" s="67">
        <v>300</v>
      </c>
      <c r="EI139" s="67">
        <v>1800</v>
      </c>
      <c r="EJ139" s="159">
        <f>ULB_Data[[#This Row],[Cert.- obtained SS2021]]/ULB_Data[[#This Row],[Cert.-max. marks SS2021]]</f>
        <v>0.16666666666666666</v>
      </c>
      <c r="EK139" s="159">
        <f>ULB_Data[[#This Row],[Cert.- obtained SS2021]]/ULB_Data[[#This Row],[Total score (obtained) SS2021]]</f>
        <v>9.1784380134188756E-2</v>
      </c>
      <c r="EL139" s="67">
        <v>300</v>
      </c>
      <c r="EM139" s="66">
        <v>1800</v>
      </c>
      <c r="EN139" s="159">
        <f>ULB_Data[[#This Row],[Cert.- obtained SS2022]]/ULB_Data[[#This Row],[Cert.-max. marks SS2022]]</f>
        <v>0.16666666666666666</v>
      </c>
      <c r="EO139" s="159">
        <f>ULB_Data[[#This Row],[Cert.- obtained SS2022]]/ULB_Data[[#This Row],[Total score (obtained) SS2022]]</f>
        <v>9.1784380134188756E-2</v>
      </c>
      <c r="EP139" s="68">
        <v>3268.53</v>
      </c>
      <c r="EQ139" s="26">
        <v>6000</v>
      </c>
      <c r="ER139" s="66">
        <v>54.48</v>
      </c>
      <c r="ES139" s="68">
        <v>3268.53</v>
      </c>
      <c r="ET139" s="66">
        <v>6000</v>
      </c>
      <c r="EU139" s="128">
        <f>(ULB_Data[[#This Row],[Total score (obtained) SS2022]]/ULB_Data[[#This Row],[Total score (max) SS2022]])*100</f>
        <v>54.475499999999997</v>
      </c>
      <c r="EV139" s="26">
        <v>1238.8800000000001</v>
      </c>
      <c r="EW139" s="26">
        <v>3000</v>
      </c>
      <c r="EX139" s="66">
        <v>41.3</v>
      </c>
      <c r="EY139" s="26">
        <v>1992.34</v>
      </c>
      <c r="EZ139" s="26">
        <v>4200</v>
      </c>
      <c r="FA139" s="100">
        <v>47.44</v>
      </c>
      <c r="FB139" s="26">
        <v>1992.34</v>
      </c>
      <c r="FC139" s="138">
        <v>4200</v>
      </c>
      <c r="FD139" s="140">
        <f>(ULB_Data[[#This Row],[SLP + Cert. (obtained) SS2022]]/ULB_Data[[#This Row],[SLP + Cert. (max.) SS2022]])*100</f>
        <v>47.436666666666667</v>
      </c>
    </row>
    <row r="140" spans="1:160" ht="60.75" thickBot="1">
      <c r="A140" s="104">
        <v>139</v>
      </c>
      <c r="B140" s="78" t="s">
        <v>391</v>
      </c>
      <c r="C140" s="65" t="s">
        <v>113</v>
      </c>
      <c r="D140" s="65" t="s">
        <v>399</v>
      </c>
      <c r="E140" s="22">
        <v>16750</v>
      </c>
      <c r="F140" s="28" t="s">
        <v>412</v>
      </c>
      <c r="G140" s="28">
        <v>2214</v>
      </c>
      <c r="H140" s="28">
        <v>2072</v>
      </c>
      <c r="I140" s="28">
        <v>2072</v>
      </c>
      <c r="J140" s="28">
        <v>3325</v>
      </c>
      <c r="K140" s="28">
        <v>3178</v>
      </c>
      <c r="L140" s="28">
        <v>3178</v>
      </c>
      <c r="M140" s="28">
        <v>3400</v>
      </c>
      <c r="N140" s="28">
        <v>3298.6</v>
      </c>
      <c r="O140" s="28">
        <v>3298.6</v>
      </c>
      <c r="P140" s="28">
        <v>4601.3999999999996</v>
      </c>
      <c r="Q140" s="28">
        <v>4601.3999999999996</v>
      </c>
      <c r="R140" s="118">
        <f>(ULB_Data[[#This Row],[Total score (obtained) SS2020]]-ULB_Data[[#This Row],[NA 2020]])/ULB_Data[[#This Row],[NA 2020]]</f>
        <v>-1</v>
      </c>
      <c r="S140" s="118">
        <f>(ULB_Data[[#This Row],[Total score (obtained) SS2021]]-ULB_Data[[#This Row],[NA 2021]])/ULB_Data[[#This Row],[NA 2021]]</f>
        <v>-0.16629826254826252</v>
      </c>
      <c r="T140" s="118">
        <f>(ULB_Data[[#This Row],[Total score (obtained) SS2022]]-ULB_Data[[#This Row],[NA 2022]])/ULB_Data[[#This Row],[NA 2022]]</f>
        <v>-0.16629826254826252</v>
      </c>
      <c r="U140" s="118">
        <f>(ULB_Data[[#This Row],[Total score (obtained) SS2020]]-ULB_Data[[#This Row],[SA 2020]])/ULB_Data[[#This Row],[SA 2020]]</f>
        <v>-1</v>
      </c>
      <c r="V140" s="118">
        <f>(ULB_Data[[#This Row],[Total score (obtained) SS2021]]-ULB_Data[[#This Row],[SA 2021]])/ULB_Data[[#This Row],[SA 2021]]</f>
        <v>-0.45644115796098172</v>
      </c>
      <c r="W140" s="118">
        <f>(ULB_Data[[#This Row],[Total score (obtained) SS2022]]-ULB_Data[[#This Row],[SA 2022]])/ULB_Data[[#This Row],[SA 2022]]</f>
        <v>-0.45644115796098172</v>
      </c>
      <c r="X140" s="118">
        <f>(ULB_Data[[#This Row],[Total score (obtained) SS2020]]-ULB_Data[[#This Row],[SA Cat 2020]])/ULB_Data[[#This Row],[SA Cat 2020]]</f>
        <v>-1</v>
      </c>
      <c r="Y140" s="118">
        <f>(ULB_Data[[#This Row],[Total score (obtained) SS2021]]-ULB_Data[[#This Row],[SA Cat 2021]])/ULB_Data[[#This Row],[SA Cat 2021]]</f>
        <v>-0.47631419390044255</v>
      </c>
      <c r="Z140" s="118">
        <f>(ULB_Data[[#This Row],[Total score (obtained) SS2022]]-ULB_Data[[#This Row],[SA Cat 2022]])/ULB_Data[[#This Row],[SA Cat 2022]]</f>
        <v>-0.47631419390044255</v>
      </c>
      <c r="AA140" s="118">
        <f>(ULB_Data[[#This Row],[Total score (obtained) SS2021]]-ULB_Data[[#This Row],[SA Cat t.10 2021]])/ULB_Data[[#This Row],[SA Cat t.10 2021]]</f>
        <v>-0.62458599556656658</v>
      </c>
      <c r="AB140" s="118">
        <f>(ULB_Data[[#This Row],[Total score (obtained) SS2022]]-ULB_Data[[#This Row],[SA Cat t.10 2022]])/ULB_Data[[#This Row],[SA Cat t.10 2022]]</f>
        <v>-0.62458599556656658</v>
      </c>
      <c r="AC140" s="122">
        <v>306.24</v>
      </c>
      <c r="AD140" s="122">
        <v>913.6</v>
      </c>
      <c r="AE140" s="122">
        <v>915</v>
      </c>
      <c r="AF140" s="122">
        <v>706.64</v>
      </c>
      <c r="AG140" s="122">
        <v>1509.3</v>
      </c>
      <c r="AH140" s="122">
        <v>1509.3</v>
      </c>
      <c r="AI140" s="122">
        <v>737.03</v>
      </c>
      <c r="AJ140" s="122">
        <v>1543.8</v>
      </c>
      <c r="AK140" s="122">
        <v>1543.8</v>
      </c>
      <c r="AL140" s="122">
        <v>2033.9</v>
      </c>
      <c r="AM140" s="122">
        <v>2033.9</v>
      </c>
      <c r="AN140" s="118">
        <f>(ULB_Data[[#This Row],[SLP- obtained SS2020]]-ULB_Data[[#This Row],[SLP NA 2020]])/ULB_Data[[#This Row],[SLP NA 2020]]</f>
        <v>-1</v>
      </c>
      <c r="AO140" s="118">
        <f>(ULB_Data[[#This Row],[SLP- obtained SS2021]]-ULB_Data[[#This Row],[SLP NA 2021]])/ULB_Data[[#This Row],[SLP NA 2021]]</f>
        <v>-2.6269702276708525E-4</v>
      </c>
      <c r="AP140" s="118">
        <f>(ULB_Data[[#This Row],[SLP- obtained SS2022]]-ULB_Data[[#This Row],[SLP NA 2022]])/ULB_Data[[#This Row],[SLP NA 2022]]</f>
        <v>-1.7923497267759415E-3</v>
      </c>
      <c r="AQ140" s="118">
        <f>(ULB_Data[[#This Row],[SLP- obtained SS2020]]-ULB_Data[[#This Row],[SLP SA 2020]])/ULB_Data[[#This Row],[SLP SA 2020]]</f>
        <v>-1</v>
      </c>
      <c r="AR140" s="118">
        <f>(ULB_Data[[#This Row],[SLP- obtained SS2021]]-ULB_Data[[#This Row],[SLP SA 2021]])/ULB_Data[[#This Row],[SLP SA 2021]]</f>
        <v>-0.39484529251971112</v>
      </c>
      <c r="AS140" s="118">
        <f>(ULB_Data[[#This Row],[SLP- obtained SS2022]]-ULB_Data[[#This Row],[SLP SA 2022]])/ULB_Data[[#This Row],[SLP SA 2022]]</f>
        <v>-0.39484529251971112</v>
      </c>
      <c r="AT140" s="118">
        <f>(ULB_Data[[#This Row],[SLP- obtained SS2020]]-ULB_Data[[#This Row],[SLP SA cat 2020]])/ULB_Data[[#This Row],[SLP SA cat 2020]]</f>
        <v>-1</v>
      </c>
      <c r="AU140" s="118">
        <f>(ULB_Data[[#This Row],[SLP- obtained SS2021]]-ULB_Data[[#This Row],[SLP SA cat 2021]])/ULB_Data[[#This Row],[SLP SA cat 2021]]</f>
        <v>-0.40836895970980697</v>
      </c>
      <c r="AV140" s="118">
        <f>(ULB_Data[[#This Row],[SLP- obtained SS2022]]-ULB_Data[[#This Row],[SLP SA cat 2022]])/ULB_Data[[#This Row],[SLP SA cat 2022]]</f>
        <v>-0.40836895970980697</v>
      </c>
      <c r="AW140" s="118">
        <f>(ULB_Data[[#This Row],[SLP- obtained SS2021]]-ULB_Data[[#This Row],[SLP SA cat t.10 2021]])/ULB_Data[[#This Row],[SLP SA cat t.10 2021]]</f>
        <v>-0.55093170755691034</v>
      </c>
      <c r="AX140" s="118">
        <f>(ULB_Data[[#This Row],[SLP- obtained SS2022]]-ULB_Data[[#This Row],[SLP SA cat t.10 2022]])/ULB_Data[[#This Row],[SLP SA cat t.10 2022]]</f>
        <v>-0.55093170755691034</v>
      </c>
      <c r="AY140" s="122">
        <v>232.44</v>
      </c>
      <c r="AZ140" s="122">
        <v>298.10000000000002</v>
      </c>
      <c r="BA140" s="122">
        <v>295</v>
      </c>
      <c r="BB140" s="122">
        <v>421.09</v>
      </c>
      <c r="BC140" s="122">
        <v>522.70000000000005</v>
      </c>
      <c r="BD140" s="122">
        <v>525</v>
      </c>
      <c r="BE140" s="122">
        <v>433.64</v>
      </c>
      <c r="BF140" s="122">
        <v>570</v>
      </c>
      <c r="BG140" s="122">
        <v>570</v>
      </c>
      <c r="BH140" s="122">
        <v>1100</v>
      </c>
      <c r="BI140" s="122">
        <v>1100</v>
      </c>
      <c r="BJ140" s="118">
        <f>(ULB_Data[[#This Row],[Cert.- obtained SS2020]]-ULB_Data[[#This Row],[NA cert 2020]])/ULB_Data[[#This Row],[NA cert 2020]]</f>
        <v>-1</v>
      </c>
      <c r="BK140" s="118">
        <f>(ULB_Data[[#This Row],[Cert.- obtained SS2021]]-ULB_Data[[#This Row],[NA cert 2021]])/ULB_Data[[#This Row],[NA cert 2021]]</f>
        <v>-1</v>
      </c>
      <c r="BL140" s="118">
        <f>(ULB_Data[[#This Row],[Cert.- obtained SS2022]]-ULB_Data[[#This Row],[NA cert 2022]])/ULB_Data[[#This Row],[NA cert 2022]]</f>
        <v>-1</v>
      </c>
      <c r="BM140" s="118">
        <f>(ULB_Data[[#This Row],[Cert.- obtained SS2020]]-ULB_Data[[#This Row],[SA Cert 2020]])/ULB_Data[[#This Row],[SA Cert 2020]]</f>
        <v>-1</v>
      </c>
      <c r="BN140" s="118">
        <f>(ULB_Data[[#This Row],[Cert.- obtained SS2021]]-ULB_Data[[#This Row],[SA cert 2021]])/ULB_Data[[#This Row],[SA cert 2021]]</f>
        <v>-1</v>
      </c>
      <c r="BO140" s="118">
        <f>(ULB_Data[[#This Row],[Cert.- obtained SS2022]]-ULB_Data[[#This Row],[SA cert 2022]])/ULB_Data[[#This Row],[SA cert 2022]]</f>
        <v>-1</v>
      </c>
      <c r="BP140" s="118">
        <f>(ULB_Data[[#This Row],[Cert.- obtained SS2020]]-ULB_Data[[#This Row],[SA cert cat 2020]])/ULB_Data[[#This Row],[SA cert cat 2020]]</f>
        <v>-1</v>
      </c>
      <c r="BQ140" s="118">
        <f>(ULB_Data[[#This Row],[Cert.- obtained SS2021]]-ULB_Data[[#This Row],[SA cert cat 2021]])/ULB_Data[[#This Row],[SA cert cat 2021]]</f>
        <v>-1</v>
      </c>
      <c r="BR140" s="118">
        <f>(ULB_Data[[#This Row],[Cert.- obtained SS2022]]-ULB_Data[[#This Row],[SA cert cat 2022]])/ULB_Data[[#This Row],[SA cert cat 2022]]</f>
        <v>-1</v>
      </c>
      <c r="BS140" s="118">
        <f>(ULB_Data[[#This Row],[Cert.- obtained SS2021]]-ULB_Data[[#This Row],[SA cert cat t.10 2021]])/ULB_Data[[#This Row],[SA cert cat t.10 2021]]</f>
        <v>-1</v>
      </c>
      <c r="BT140" s="118">
        <f>(ULB_Data[[#This Row],[Cert.- obtained SS2022]]-ULB_Data[[#This Row],[SA cert cat t.10 2022]])/ULB_Data[[#This Row],[SA cert cat t.10 2022]]</f>
        <v>-1</v>
      </c>
      <c r="BU140" s="122">
        <v>855.72</v>
      </c>
      <c r="BV140" s="122">
        <v>860.25</v>
      </c>
      <c r="BW140" s="122">
        <v>865</v>
      </c>
      <c r="BX140" s="122">
        <v>1100</v>
      </c>
      <c r="BY140" s="122">
        <v>1147.0899999999999</v>
      </c>
      <c r="BZ140" s="122">
        <v>1150</v>
      </c>
      <c r="CA140" s="122">
        <v>1114.93</v>
      </c>
      <c r="CB140" s="122">
        <v>1184.79</v>
      </c>
      <c r="CC140" s="122">
        <v>1184.79</v>
      </c>
      <c r="CD140" s="122">
        <v>1531.86</v>
      </c>
      <c r="CE140" s="122">
        <v>1531.86</v>
      </c>
      <c r="CF140" s="118">
        <f>(ULB_Data[[#This Row],[CP- obtained SS2020]]-ULB_Data[[#This Row],[NA CV 2020]])/ULB_Data[[#This Row],[NA CV 2020]]</f>
        <v>-1</v>
      </c>
      <c r="CG140" s="118">
        <f>(ULB_Data[[#This Row],[CV- obtained SS2021]]-ULB_Data[[#This Row],[NA CV 2021]])/ULB_Data[[#This Row],[NA CV 2021]]</f>
        <v>-5.3682069165940073E-2</v>
      </c>
      <c r="CH140" s="118">
        <f>(ULB_Data[[#This Row],[CV- obtained SS2022]]-ULB_Data[[#This Row],[NA CV 2022]])/ULB_Data[[#This Row],[NA CV 2022]]</f>
        <v>-5.8878612716762951E-2</v>
      </c>
      <c r="CI140" s="118">
        <f>(ULB_Data[[#This Row],[CP- obtained SS2020]]-ULB_Data[[#This Row],[SA CV 2020]])/ULB_Data[[#This Row],[SA CV 2020]]</f>
        <v>-1</v>
      </c>
      <c r="CJ140" s="118">
        <f>(ULB_Data[[#This Row],[CV- obtained SS2021]]-ULB_Data[[#This Row],[SA CV 2021]])/ULB_Data[[#This Row],[SA CV 2021]]</f>
        <v>-0.29031723753149263</v>
      </c>
      <c r="CK140" s="118">
        <f>(ULB_Data[[#This Row],[CV- obtained SS2022]]-ULB_Data[[#This Row],[SA CV 2022]])/ULB_Data[[#This Row],[SA CV 2022]]</f>
        <v>-0.29211304347826084</v>
      </c>
      <c r="CL140" s="118">
        <f>(ULB_Data[[#This Row],[CP- obtained SS2020]]-ULB_Data[[#This Row],[SA CV  cat 2020]])/ULB_Data[[#This Row],[SA CV  cat 2020]]</f>
        <v>-1</v>
      </c>
      <c r="CM140" s="118">
        <f>(ULB_Data[[#This Row],[CV- obtained SS2021]]-ULB_Data[[#This Row],[SA CV cat 2021]])/ULB_Data[[#This Row],[SA CV cat 2021]]</f>
        <v>-0.31289933237113743</v>
      </c>
      <c r="CN140" s="118">
        <f>(ULB_Data[[#This Row],[CV- obtained SS2022]]-ULB_Data[[#This Row],[SA CV cat 2022]])/ULB_Data[[#This Row],[SA CV cat 2022]]</f>
        <v>-0.31289933237113743</v>
      </c>
      <c r="CO140" s="118">
        <f>(ULB_Data[[#This Row],[CV- obtained SS2021]]-ULB_Data[[#This Row],[SA CV cat t.10 2021]])/ULB_Data[[#This Row],[SA CV cat t.10 2021]]</f>
        <v>-0.46857415168487976</v>
      </c>
      <c r="CP140" s="118">
        <f>(ULB_Data[[#This Row],[CV- obtained SS2022]]-ULB_Data[[#This Row],[SA CV cat t.10 2022]])/ULB_Data[[#This Row],[SA CV cat t.10 2022]]</f>
        <v>-0.46857415168487976</v>
      </c>
      <c r="CQ140" s="60" t="s">
        <v>433</v>
      </c>
      <c r="CR140" s="60" t="s">
        <v>433</v>
      </c>
      <c r="CS140" s="27">
        <v>505</v>
      </c>
      <c r="CT140" s="28">
        <v>190</v>
      </c>
      <c r="CU140" s="27">
        <v>505</v>
      </c>
      <c r="CV140" s="28">
        <v>190</v>
      </c>
      <c r="CW140" s="28" t="s">
        <v>414</v>
      </c>
      <c r="CX140" s="27" t="s">
        <v>414</v>
      </c>
      <c r="CY140" s="27" t="s">
        <v>414</v>
      </c>
      <c r="CZ140" s="28" t="s">
        <v>415</v>
      </c>
      <c r="DA140" s="27" t="s">
        <v>415</v>
      </c>
      <c r="DB140" s="27" t="s">
        <v>415</v>
      </c>
      <c r="DC140" s="29"/>
      <c r="DD140" s="22">
        <v>1500</v>
      </c>
      <c r="DE140" s="66">
        <v>0</v>
      </c>
      <c r="DF140" s="29"/>
      <c r="DG140" s="22">
        <v>1500</v>
      </c>
      <c r="DH140" s="66">
        <v>0</v>
      </c>
      <c r="DI140" s="29"/>
      <c r="DJ140" s="22">
        <v>1500</v>
      </c>
      <c r="DK140" s="66">
        <v>0</v>
      </c>
      <c r="DL140" s="29"/>
      <c r="DM140" s="22">
        <v>1500</v>
      </c>
      <c r="DN140" s="66">
        <v>0</v>
      </c>
      <c r="DO140" s="21"/>
      <c r="DP140" s="22">
        <v>6000</v>
      </c>
      <c r="DQ140" s="66">
        <v>0</v>
      </c>
      <c r="DR140" s="22">
        <v>913.36</v>
      </c>
      <c r="DS140" s="67">
        <v>2400</v>
      </c>
      <c r="DT140" s="159">
        <f>ULB_Data[[#This Row],[SLP- obtained SS2021]]/ULB_Data[[#This Row],[SLP-max. marks SS2021]]</f>
        <v>0.38056666666666666</v>
      </c>
      <c r="DU140" s="159">
        <f>ULB_Data[[#This Row],[SLP- obtained SS2021]]/ULB_Data[[#This Row],[Total score (obtained) SS2021]]</f>
        <v>0.52873922532316797</v>
      </c>
      <c r="DV140" s="22">
        <v>913.36</v>
      </c>
      <c r="DW140" s="66">
        <v>2400</v>
      </c>
      <c r="DX140" s="159">
        <f>ULB_Data[[#This Row],[SLP- obtained SS2022]]/ULB_Data[[#This Row],[SLP-max. marks SS2022]]</f>
        <v>0.38056666666666666</v>
      </c>
      <c r="DY140" s="159">
        <f>ULB_Data[[#This Row],[SLP- obtained SS2022]]/ULB_Data[[#This Row],[Total score (obtained) SS2022]]</f>
        <v>0.52873922532316797</v>
      </c>
      <c r="DZ140" s="22">
        <v>814.07</v>
      </c>
      <c r="EA140" s="67">
        <v>1800</v>
      </c>
      <c r="EB140" s="159">
        <f>ULB_Data[[#This Row],[CV- obtained SS2021]]/ULB_Data[[#This Row],[CV-max. marks SS2021]]</f>
        <v>0.45226111111111111</v>
      </c>
      <c r="EC140" s="159">
        <f>ULB_Data[[#This Row],[CV- obtained SS2021]]/ULB_Data[[#This Row],[Total score (obtained) SS2021]]</f>
        <v>0.47126077467683208</v>
      </c>
      <c r="ED140" s="22">
        <v>814.07</v>
      </c>
      <c r="EE140" s="66">
        <v>1800</v>
      </c>
      <c r="EF140" s="159">
        <f>ULB_Data[[#This Row],[CV- obtained SS2022]]/ULB_Data[[#This Row],[CV-max. marks SS2022]]</f>
        <v>0.45226111111111111</v>
      </c>
      <c r="EG140" s="159">
        <f>ULB_Data[[#This Row],[CV- obtained SS2022]]/ULB_Data[[#This Row],[Total score (obtained) SS2022]]</f>
        <v>0.47126077467683208</v>
      </c>
      <c r="EH140" s="22">
        <v>0</v>
      </c>
      <c r="EI140" s="67">
        <v>1800</v>
      </c>
      <c r="EJ140" s="159">
        <f>ULB_Data[[#This Row],[Cert.- obtained SS2021]]/ULB_Data[[#This Row],[Cert.-max. marks SS2021]]</f>
        <v>0</v>
      </c>
      <c r="EK140" s="159">
        <f>ULB_Data[[#This Row],[Cert.- obtained SS2021]]/ULB_Data[[#This Row],[Total score (obtained) SS2021]]</f>
        <v>0</v>
      </c>
      <c r="EL140" s="22">
        <v>0</v>
      </c>
      <c r="EM140" s="66">
        <v>1800</v>
      </c>
      <c r="EN140" s="159">
        <f>ULB_Data[[#This Row],[Cert.- obtained SS2022]]/ULB_Data[[#This Row],[Cert.-max. marks SS2022]]</f>
        <v>0</v>
      </c>
      <c r="EO140" s="159">
        <f>ULB_Data[[#This Row],[Cert.- obtained SS2022]]/ULB_Data[[#This Row],[Total score (obtained) SS2022]]</f>
        <v>0</v>
      </c>
      <c r="EP140" s="22">
        <v>1727.43</v>
      </c>
      <c r="EQ140" s="26">
        <v>6000</v>
      </c>
      <c r="ER140" s="66">
        <v>28.79</v>
      </c>
      <c r="ES140" s="22">
        <v>1727.43</v>
      </c>
      <c r="ET140" s="66">
        <v>6000</v>
      </c>
      <c r="EU140" s="128">
        <f>(ULB_Data[[#This Row],[Total score (obtained) SS2022]]/ULB_Data[[#This Row],[Total score (max) SS2022]])*100</f>
        <v>28.790500000000002</v>
      </c>
      <c r="EV140" s="26">
        <v>0</v>
      </c>
      <c r="EW140" s="26">
        <v>3000</v>
      </c>
      <c r="EX140" s="66">
        <v>0</v>
      </c>
      <c r="EY140" s="26">
        <v>913.36</v>
      </c>
      <c r="EZ140" s="26">
        <v>4200</v>
      </c>
      <c r="FA140" s="100">
        <v>21.75</v>
      </c>
      <c r="FB140" s="26">
        <v>913.36</v>
      </c>
      <c r="FC140" s="138">
        <v>4200</v>
      </c>
      <c r="FD140" s="140">
        <f>(ULB_Data[[#This Row],[SLP + Cert. (obtained) SS2022]]/ULB_Data[[#This Row],[SLP + Cert. (max.) SS2022]])*100</f>
        <v>21.746666666666666</v>
      </c>
    </row>
    <row r="141" spans="1:160" ht="15.75" thickBot="1">
      <c r="A141" s="104">
        <v>140</v>
      </c>
      <c r="B141" s="65" t="s">
        <v>262</v>
      </c>
      <c r="C141" s="65" t="s">
        <v>113</v>
      </c>
      <c r="D141" s="65" t="s">
        <v>399</v>
      </c>
      <c r="E141" s="22">
        <v>5991</v>
      </c>
      <c r="F141" s="28" t="s">
        <v>411</v>
      </c>
      <c r="G141" s="28">
        <v>2214</v>
      </c>
      <c r="H141" s="28">
        <v>2072</v>
      </c>
      <c r="I141" s="28">
        <v>2072</v>
      </c>
      <c r="J141" s="28">
        <v>3325</v>
      </c>
      <c r="K141" s="28">
        <v>3178</v>
      </c>
      <c r="L141" s="28">
        <v>3178</v>
      </c>
      <c r="M141" s="28">
        <v>3070.1</v>
      </c>
      <c r="N141" s="28">
        <v>2928.3</v>
      </c>
      <c r="O141" s="28">
        <v>2928.3</v>
      </c>
      <c r="P141" s="28">
        <v>4349.2</v>
      </c>
      <c r="Q141" s="28">
        <v>4349.2</v>
      </c>
      <c r="R141" s="118">
        <f>(ULB_Data[[#This Row],[Total score (obtained) SS2020]]-ULB_Data[[#This Row],[NA 2020]])/ULB_Data[[#This Row],[NA 2020]]</f>
        <v>0.31233514001806695</v>
      </c>
      <c r="S141" s="118">
        <f>(ULB_Data[[#This Row],[Total score (obtained) SS2021]]-ULB_Data[[#This Row],[NA 2021]])/ULB_Data[[#This Row],[NA 2021]]</f>
        <v>9.2084942084942167E-2</v>
      </c>
      <c r="T141" s="118">
        <f>(ULB_Data[[#This Row],[Total score (obtained) SS2022]]-ULB_Data[[#This Row],[NA 2022]])/ULB_Data[[#This Row],[NA 2022]]</f>
        <v>9.2084942084942167E-2</v>
      </c>
      <c r="U141" s="118">
        <f>(ULB_Data[[#This Row],[Total score (obtained) SS2020]]-ULB_Data[[#This Row],[SA 2020]])/ULB_Data[[#This Row],[SA 2020]]</f>
        <v>-0.12616240601503753</v>
      </c>
      <c r="V141" s="118">
        <f>(ULB_Data[[#This Row],[Total score (obtained) SS2021]]-ULB_Data[[#This Row],[SA 2021]])/ULB_Data[[#This Row],[SA 2021]]</f>
        <v>-0.28797986154814342</v>
      </c>
      <c r="W141" s="118">
        <f>(ULB_Data[[#This Row],[Total score (obtained) SS2022]]-ULB_Data[[#This Row],[SA 2022]])/ULB_Data[[#This Row],[SA 2022]]</f>
        <v>-0.28797986154814342</v>
      </c>
      <c r="X141" s="118">
        <f>(ULB_Data[[#This Row],[Total score (obtained) SS2020]]-ULB_Data[[#This Row],[SA Cat 2020]])/ULB_Data[[#This Row],[SA Cat 2020]]</f>
        <v>-5.3610631575518611E-2</v>
      </c>
      <c r="Y141" s="118">
        <f>(ULB_Data[[#This Row],[Total score (obtained) SS2021]]-ULB_Data[[#This Row],[SA Cat 2021]])/ULB_Data[[#This Row],[SA Cat 2021]]</f>
        <v>-0.22726496602124097</v>
      </c>
      <c r="Z141" s="118">
        <f>(ULB_Data[[#This Row],[Total score (obtained) SS2022]]-ULB_Data[[#This Row],[SA Cat 2022]])/ULB_Data[[#This Row],[SA Cat 2022]]</f>
        <v>-0.22726496602124097</v>
      </c>
      <c r="AA141" s="118">
        <f>(ULB_Data[[#This Row],[Total score (obtained) SS2021]]-ULB_Data[[#This Row],[SA Cat t.10 2021]])/ULB_Data[[#This Row],[SA Cat t.10 2021]]</f>
        <v>-0.47972040835096103</v>
      </c>
      <c r="AB141" s="118">
        <f>(ULB_Data[[#This Row],[Total score (obtained) SS2022]]-ULB_Data[[#This Row],[SA Cat t.10 2022]])/ULB_Data[[#This Row],[SA Cat t.10 2022]]</f>
        <v>-0.47972040835096103</v>
      </c>
      <c r="AC141" s="122">
        <v>306.24</v>
      </c>
      <c r="AD141" s="122">
        <v>913.6</v>
      </c>
      <c r="AE141" s="122">
        <v>915</v>
      </c>
      <c r="AF141" s="122">
        <v>706.64</v>
      </c>
      <c r="AG141" s="122">
        <v>1509.3</v>
      </c>
      <c r="AH141" s="122">
        <v>1509.3</v>
      </c>
      <c r="AI141" s="122">
        <v>593.21</v>
      </c>
      <c r="AJ141" s="122">
        <v>1412.08</v>
      </c>
      <c r="AK141" s="122">
        <v>1412.08</v>
      </c>
      <c r="AL141" s="122">
        <v>1984.11</v>
      </c>
      <c r="AM141" s="122">
        <v>1984.11</v>
      </c>
      <c r="AN141" s="118">
        <f>(ULB_Data[[#This Row],[SLP- obtained SS2020]]-ULB_Data[[#This Row],[SLP NA 2020]])/ULB_Data[[#This Row],[SLP NA 2020]]</f>
        <v>0.44661050156739807</v>
      </c>
      <c r="AO141" s="118">
        <f>(ULB_Data[[#This Row],[SLP- obtained SS2021]]-ULB_Data[[#This Row],[SLP NA 2021]])/ULB_Data[[#This Row],[SLP NA 2021]]</f>
        <v>0.16050788091068299</v>
      </c>
      <c r="AP141" s="118">
        <f>(ULB_Data[[#This Row],[SLP- obtained SS2022]]-ULB_Data[[#This Row],[SLP NA 2022]])/ULB_Data[[#This Row],[SLP NA 2022]]</f>
        <v>0.15873224043715847</v>
      </c>
      <c r="AQ141" s="118">
        <f>(ULB_Data[[#This Row],[SLP- obtained SS2020]]-ULB_Data[[#This Row],[SLP SA 2020]])/ULB_Data[[#This Row],[SLP SA 2020]]</f>
        <v>-0.37307539907166309</v>
      </c>
      <c r="AR141" s="118">
        <f>(ULB_Data[[#This Row],[SLP- obtained SS2021]]-ULB_Data[[#This Row],[SLP SA 2021]])/ULB_Data[[#This Row],[SLP SA 2021]]</f>
        <v>-0.29752865566819053</v>
      </c>
      <c r="AS141" s="118">
        <f>(ULB_Data[[#This Row],[SLP- obtained SS2022]]-ULB_Data[[#This Row],[SLP SA 2022]])/ULB_Data[[#This Row],[SLP SA 2022]]</f>
        <v>-0.29752865566819053</v>
      </c>
      <c r="AT141" s="118">
        <f>(ULB_Data[[#This Row],[SLP- obtained SS2020]]-ULB_Data[[#This Row],[SLP SA cat 2020]])/ULB_Data[[#This Row],[SLP SA cat 2020]]</f>
        <v>-0.25319869860589006</v>
      </c>
      <c r="AU141" s="118">
        <f>(ULB_Data[[#This Row],[SLP- obtained SS2021]]-ULB_Data[[#This Row],[SLP SA cat 2021]])/ULB_Data[[#This Row],[SLP SA cat 2021]]</f>
        <v>-0.24916435329443087</v>
      </c>
      <c r="AV141" s="118">
        <f>(ULB_Data[[#This Row],[SLP- obtained SS2022]]-ULB_Data[[#This Row],[SLP SA cat 2022]])/ULB_Data[[#This Row],[SLP SA cat 2022]]</f>
        <v>-0.24916435329443087</v>
      </c>
      <c r="AW141" s="118">
        <f>(ULB_Data[[#This Row],[SLP- obtained SS2021]]-ULB_Data[[#This Row],[SLP SA cat t.10 2021]])/ULB_Data[[#This Row],[SLP SA cat t.10 2021]]</f>
        <v>-0.46563446583102747</v>
      </c>
      <c r="AX141" s="118">
        <f>(ULB_Data[[#This Row],[SLP- obtained SS2022]]-ULB_Data[[#This Row],[SLP SA cat t.10 2022]])/ULB_Data[[#This Row],[SLP SA cat t.10 2022]]</f>
        <v>-0.46563446583102747</v>
      </c>
      <c r="AY141" s="122">
        <v>232.44</v>
      </c>
      <c r="AZ141" s="122">
        <v>298.10000000000002</v>
      </c>
      <c r="BA141" s="122">
        <v>295</v>
      </c>
      <c r="BB141" s="122">
        <v>421.09</v>
      </c>
      <c r="BC141" s="122">
        <v>522.70000000000005</v>
      </c>
      <c r="BD141" s="122">
        <v>525</v>
      </c>
      <c r="BE141" s="122">
        <v>365.77</v>
      </c>
      <c r="BF141" s="122">
        <v>453.88</v>
      </c>
      <c r="BG141" s="122">
        <v>453.88</v>
      </c>
      <c r="BH141" s="122">
        <v>1100</v>
      </c>
      <c r="BI141" s="122">
        <v>1100</v>
      </c>
      <c r="BJ141" s="118">
        <f>(ULB_Data[[#This Row],[Cert.- obtained SS2020]]-ULB_Data[[#This Row],[NA cert 2020]])/ULB_Data[[#This Row],[NA cert 2020]]</f>
        <v>0.29065565307176044</v>
      </c>
      <c r="BK141" s="118">
        <f>(ULB_Data[[#This Row],[Cert.- obtained SS2021]]-ULB_Data[[#This Row],[NA cert 2021]])/ULB_Data[[#This Row],[NA cert 2021]]</f>
        <v>6.3737001006372931E-3</v>
      </c>
      <c r="BL141" s="118">
        <f>(ULB_Data[[#This Row],[Cert.- obtained SS2022]]-ULB_Data[[#This Row],[NA cert 2022]])/ULB_Data[[#This Row],[NA cert 2022]]</f>
        <v>1.6949152542372881E-2</v>
      </c>
      <c r="BM141" s="118">
        <f>(ULB_Data[[#This Row],[Cert.- obtained SS2020]]-ULB_Data[[#This Row],[SA Cert 2020]])/ULB_Data[[#This Row],[SA Cert 2020]]</f>
        <v>-0.2875632287634472</v>
      </c>
      <c r="BN141" s="118">
        <f>(ULB_Data[[#This Row],[Cert.- obtained SS2021]]-ULB_Data[[#This Row],[SA cert 2021]])/ULB_Data[[#This Row],[SA cert 2021]]</f>
        <v>-0.42605701167017412</v>
      </c>
      <c r="BO141" s="118">
        <f>(ULB_Data[[#This Row],[Cert.- obtained SS2022]]-ULB_Data[[#This Row],[SA cert 2022]])/ULB_Data[[#This Row],[SA cert 2022]]</f>
        <v>-0.42857142857142855</v>
      </c>
      <c r="BP141" s="118">
        <f>(ULB_Data[[#This Row],[Cert.- obtained SS2020]]-ULB_Data[[#This Row],[SA cert cat 2020]])/ULB_Data[[#This Row],[SA cert cat 2020]]</f>
        <v>-0.17981245044700217</v>
      </c>
      <c r="BQ141" s="118">
        <f>(ULB_Data[[#This Row],[Cert.- obtained SS2021]]-ULB_Data[[#This Row],[SA cert cat 2021]])/ULB_Data[[#This Row],[SA cert cat 2021]]</f>
        <v>-0.33903234335066534</v>
      </c>
      <c r="BR141" s="118">
        <f>(ULB_Data[[#This Row],[Cert.- obtained SS2022]]-ULB_Data[[#This Row],[SA cert cat 2022]])/ULB_Data[[#This Row],[SA cert cat 2022]]</f>
        <v>-0.33903234335066534</v>
      </c>
      <c r="BS141" s="118">
        <f>(ULB_Data[[#This Row],[Cert.- obtained SS2021]]-ULB_Data[[#This Row],[SA cert cat t.10 2021]])/ULB_Data[[#This Row],[SA cert cat t.10 2021]]</f>
        <v>-0.72727272727272729</v>
      </c>
      <c r="BT141" s="118">
        <f>(ULB_Data[[#This Row],[Cert.- obtained SS2022]]-ULB_Data[[#This Row],[SA cert cat t.10 2022]])/ULB_Data[[#This Row],[SA cert cat t.10 2022]]</f>
        <v>-0.72727272727272729</v>
      </c>
      <c r="BU141" s="122">
        <v>855.72</v>
      </c>
      <c r="BV141" s="122">
        <v>860.25</v>
      </c>
      <c r="BW141" s="122">
        <v>865</v>
      </c>
      <c r="BX141" s="122">
        <v>1100</v>
      </c>
      <c r="BY141" s="122">
        <v>1147.0899999999999</v>
      </c>
      <c r="BZ141" s="122">
        <v>1150</v>
      </c>
      <c r="CA141" s="122">
        <v>1056.55</v>
      </c>
      <c r="CB141" s="122">
        <v>1062.31</v>
      </c>
      <c r="CC141" s="122">
        <v>1062.31</v>
      </c>
      <c r="CD141" s="122">
        <v>1484.95</v>
      </c>
      <c r="CE141" s="122">
        <v>1484.95</v>
      </c>
      <c r="CF141" s="118">
        <f>(ULB_Data[[#This Row],[CP- obtained SS2020]]-ULB_Data[[#This Row],[NA CV 2020]])/ULB_Data[[#This Row],[NA CV 2020]]</f>
        <v>0.23594166316084683</v>
      </c>
      <c r="CG141" s="118">
        <f>(ULB_Data[[#This Row],[CV- obtained SS2021]]-ULB_Data[[#This Row],[NA CV 2021]])/ULB_Data[[#This Row],[NA CV 2021]]</f>
        <v>4.9183376925312348E-2</v>
      </c>
      <c r="CH141" s="118">
        <f>(ULB_Data[[#This Row],[CV- obtained SS2022]]-ULB_Data[[#This Row],[NA CV 2022]])/ULB_Data[[#This Row],[NA CV 2022]]</f>
        <v>4.342196531791901E-2</v>
      </c>
      <c r="CI141" s="118">
        <f>(ULB_Data[[#This Row],[CP- obtained SS2020]]-ULB_Data[[#This Row],[SA CV 2020]])/ULB_Data[[#This Row],[SA CV 2020]]</f>
        <v>-3.8527272727272827E-2</v>
      </c>
      <c r="CJ141" s="118">
        <f>(ULB_Data[[#This Row],[CV- obtained SS2021]]-ULB_Data[[#This Row],[SA CV 2021]])/ULB_Data[[#This Row],[SA CV 2021]]</f>
        <v>-0.21317420603440007</v>
      </c>
      <c r="CK141" s="118">
        <f>(ULB_Data[[#This Row],[CV- obtained SS2022]]-ULB_Data[[#This Row],[SA CV 2022]])/ULB_Data[[#This Row],[SA CV 2022]]</f>
        <v>-0.2151652173913044</v>
      </c>
      <c r="CL141" s="118">
        <f>(ULB_Data[[#This Row],[CP- obtained SS2020]]-ULB_Data[[#This Row],[SA CV  cat 2020]])/ULB_Data[[#This Row],[SA CV  cat 2020]]</f>
        <v>1.0127301121574336E-3</v>
      </c>
      <c r="CM141" s="118">
        <f>(ULB_Data[[#This Row],[CV- obtained SS2021]]-ULB_Data[[#This Row],[SA CV cat 2021]])/ULB_Data[[#This Row],[SA CV cat 2021]]</f>
        <v>-0.15037983262889365</v>
      </c>
      <c r="CN141" s="118">
        <f>(ULB_Data[[#This Row],[CV- obtained SS2022]]-ULB_Data[[#This Row],[SA CV cat 2022]])/ULB_Data[[#This Row],[SA CV cat 2022]]</f>
        <v>-0.15037983262889365</v>
      </c>
      <c r="CO141" s="118">
        <f>(ULB_Data[[#This Row],[CV- obtained SS2021]]-ULB_Data[[#This Row],[SA CV cat t.10 2021]])/ULB_Data[[#This Row],[SA CV cat t.10 2021]]</f>
        <v>-0.3921950234014614</v>
      </c>
      <c r="CP141" s="118">
        <f>(ULB_Data[[#This Row],[CV- obtained SS2022]]-ULB_Data[[#This Row],[SA CV cat t.10 2022]])/ULB_Data[[#This Row],[SA CV cat t.10 2022]]</f>
        <v>-0.3921950234014614</v>
      </c>
      <c r="CQ141" s="60">
        <v>190</v>
      </c>
      <c r="CR141" s="60">
        <v>111</v>
      </c>
      <c r="CS141" s="27">
        <v>424</v>
      </c>
      <c r="CT141" s="28">
        <v>163</v>
      </c>
      <c r="CU141" s="27">
        <v>424</v>
      </c>
      <c r="CV141" s="28">
        <v>163</v>
      </c>
      <c r="CW141" s="28" t="s">
        <v>414</v>
      </c>
      <c r="CX141" s="27" t="s">
        <v>414</v>
      </c>
      <c r="CY141" s="27" t="s">
        <v>414</v>
      </c>
      <c r="CZ141" s="28" t="s">
        <v>405</v>
      </c>
      <c r="DA141" s="27" t="s">
        <v>405</v>
      </c>
      <c r="DB141" s="27" t="s">
        <v>405</v>
      </c>
      <c r="DC141" s="22">
        <v>443.01</v>
      </c>
      <c r="DD141" s="22">
        <v>1500</v>
      </c>
      <c r="DE141" s="66">
        <v>29.53</v>
      </c>
      <c r="DF141" s="22">
        <v>300</v>
      </c>
      <c r="DG141" s="22">
        <v>1500</v>
      </c>
      <c r="DH141" s="66">
        <v>20</v>
      </c>
      <c r="DI141" s="22">
        <v>1104.8800000000001</v>
      </c>
      <c r="DJ141" s="22">
        <v>1500</v>
      </c>
      <c r="DK141" s="66">
        <v>73.66</v>
      </c>
      <c r="DL141" s="22">
        <v>1057.6199999999999</v>
      </c>
      <c r="DM141" s="22">
        <v>1500</v>
      </c>
      <c r="DN141" s="66">
        <v>70.510000000000005</v>
      </c>
      <c r="DO141" s="22">
        <v>2905.51</v>
      </c>
      <c r="DP141" s="22">
        <v>6000</v>
      </c>
      <c r="DQ141" s="66">
        <v>48.43</v>
      </c>
      <c r="DR141" s="67">
        <v>1060.24</v>
      </c>
      <c r="DS141" s="67">
        <v>2400</v>
      </c>
      <c r="DT141" s="159">
        <f>ULB_Data[[#This Row],[SLP- obtained SS2021]]/ULB_Data[[#This Row],[SLP-max. marks SS2021]]</f>
        <v>0.4417666666666667</v>
      </c>
      <c r="DU141" s="159">
        <f>ULB_Data[[#This Row],[SLP- obtained SS2021]]/ULB_Data[[#This Row],[Total score (obtained) SS2021]]</f>
        <v>0.46855223616757996</v>
      </c>
      <c r="DV141" s="67">
        <v>1060.24</v>
      </c>
      <c r="DW141" s="66">
        <v>2400</v>
      </c>
      <c r="DX141" s="159">
        <f>ULB_Data[[#This Row],[SLP- obtained SS2022]]/ULB_Data[[#This Row],[SLP-max. marks SS2022]]</f>
        <v>0.4417666666666667</v>
      </c>
      <c r="DY141" s="159">
        <f>ULB_Data[[#This Row],[SLP- obtained SS2022]]/ULB_Data[[#This Row],[Total score (obtained) SS2022]]</f>
        <v>0.46855223616757996</v>
      </c>
      <c r="DZ141" s="67">
        <v>902.56</v>
      </c>
      <c r="EA141" s="67">
        <v>1800</v>
      </c>
      <c r="EB141" s="159">
        <f>ULB_Data[[#This Row],[CV- obtained SS2021]]/ULB_Data[[#This Row],[CV-max. marks SS2021]]</f>
        <v>0.50142222222222221</v>
      </c>
      <c r="EC141" s="159">
        <f>ULB_Data[[#This Row],[CV- obtained SS2021]]/ULB_Data[[#This Row],[Total score (obtained) SS2021]]</f>
        <v>0.39886865829945195</v>
      </c>
      <c r="ED141" s="67">
        <v>902.56</v>
      </c>
      <c r="EE141" s="66">
        <v>1800</v>
      </c>
      <c r="EF141" s="159">
        <f>ULB_Data[[#This Row],[CV- obtained SS2022]]/ULB_Data[[#This Row],[CV-max. marks SS2022]]</f>
        <v>0.50142222222222221</v>
      </c>
      <c r="EG141" s="159">
        <f>ULB_Data[[#This Row],[CV- obtained SS2022]]/ULB_Data[[#This Row],[Total score (obtained) SS2022]]</f>
        <v>0.39886865829945195</v>
      </c>
      <c r="EH141" s="67">
        <v>300</v>
      </c>
      <c r="EI141" s="67">
        <v>1800</v>
      </c>
      <c r="EJ141" s="159">
        <f>ULB_Data[[#This Row],[Cert.- obtained SS2021]]/ULB_Data[[#This Row],[Cert.-max. marks SS2021]]</f>
        <v>0.16666666666666666</v>
      </c>
      <c r="EK141" s="159">
        <f>ULB_Data[[#This Row],[Cert.- obtained SS2021]]/ULB_Data[[#This Row],[Total score (obtained) SS2021]]</f>
        <v>0.13257910553296801</v>
      </c>
      <c r="EL141" s="67">
        <v>300</v>
      </c>
      <c r="EM141" s="66">
        <v>1800</v>
      </c>
      <c r="EN141" s="159">
        <f>ULB_Data[[#This Row],[Cert.- obtained SS2022]]/ULB_Data[[#This Row],[Cert.-max. marks SS2022]]</f>
        <v>0.16666666666666666</v>
      </c>
      <c r="EO141" s="159">
        <f>ULB_Data[[#This Row],[Cert.- obtained SS2022]]/ULB_Data[[#This Row],[Total score (obtained) SS2022]]</f>
        <v>0.13257910553296801</v>
      </c>
      <c r="EP141" s="68">
        <v>2262.8000000000002</v>
      </c>
      <c r="EQ141" s="26">
        <v>6000</v>
      </c>
      <c r="ER141" s="66">
        <v>37.71</v>
      </c>
      <c r="ES141" s="68">
        <v>2262.8000000000002</v>
      </c>
      <c r="ET141" s="66">
        <v>6000</v>
      </c>
      <c r="EU141" s="128">
        <f>(ULB_Data[[#This Row],[Total score (obtained) SS2022]]/ULB_Data[[#This Row],[Total score (max) SS2022]])*100</f>
        <v>37.713333333333338</v>
      </c>
      <c r="EV141" s="26">
        <v>743.01</v>
      </c>
      <c r="EW141" s="26">
        <v>3000</v>
      </c>
      <c r="EX141" s="66">
        <v>24.77</v>
      </c>
      <c r="EY141" s="26">
        <v>1360.24</v>
      </c>
      <c r="EZ141" s="26">
        <v>4200</v>
      </c>
      <c r="FA141" s="100">
        <v>32.39</v>
      </c>
      <c r="FB141" s="26">
        <v>1360.24</v>
      </c>
      <c r="FC141" s="138">
        <v>4200</v>
      </c>
      <c r="FD141" s="140">
        <f>(ULB_Data[[#This Row],[SLP + Cert. (obtained) SS2022]]/ULB_Data[[#This Row],[SLP + Cert. (max.) SS2022]])*100</f>
        <v>32.38666666666667</v>
      </c>
    </row>
    <row r="142" spans="1:160" ht="15.75" thickBot="1">
      <c r="A142" s="104">
        <v>141</v>
      </c>
      <c r="B142" s="65" t="s">
        <v>32</v>
      </c>
      <c r="C142" s="65" t="s">
        <v>113</v>
      </c>
      <c r="D142" s="65" t="s">
        <v>399</v>
      </c>
      <c r="E142" s="80">
        <v>1222390</v>
      </c>
      <c r="F142" s="28" t="s">
        <v>409</v>
      </c>
      <c r="G142" s="28">
        <v>2214</v>
      </c>
      <c r="H142" s="28">
        <v>2072</v>
      </c>
      <c r="I142" s="28">
        <v>2072</v>
      </c>
      <c r="J142" s="28">
        <v>3325</v>
      </c>
      <c r="K142" s="28">
        <v>3178</v>
      </c>
      <c r="L142" s="28">
        <v>3178</v>
      </c>
      <c r="M142" s="28">
        <v>4176.7</v>
      </c>
      <c r="N142" s="28">
        <v>4089.2</v>
      </c>
      <c r="O142" s="28">
        <v>4089.2</v>
      </c>
      <c r="P142" s="28">
        <v>4089.2</v>
      </c>
      <c r="Q142" s="28">
        <v>4089.2</v>
      </c>
      <c r="R142" s="118">
        <f>(ULB_Data[[#This Row],[Total score (obtained) SS2020]]-ULB_Data[[#This Row],[NA 2020]])/ULB_Data[[#This Row],[NA 2020]]</f>
        <v>0.47622854561878947</v>
      </c>
      <c r="S142" s="118">
        <f>(ULB_Data[[#This Row],[Total score (obtained) SS2021]]-ULB_Data[[#This Row],[NA 2021]])/ULB_Data[[#This Row],[NA 2021]]</f>
        <v>0.7236100386100387</v>
      </c>
      <c r="T142" s="118">
        <f>(ULB_Data[[#This Row],[Total score (obtained) SS2022]]-ULB_Data[[#This Row],[NA 2022]])/ULB_Data[[#This Row],[NA 2022]]</f>
        <v>0.7236100386100387</v>
      </c>
      <c r="U142" s="118">
        <f>(ULB_Data[[#This Row],[Total score (obtained) SS2020]]-ULB_Data[[#This Row],[SA 2020]])/ULB_Data[[#This Row],[SA 2020]]</f>
        <v>-1.7031578947368453E-2</v>
      </c>
      <c r="V142" s="118">
        <f>(ULB_Data[[#This Row],[Total score (obtained) SS2021]]-ULB_Data[[#This Row],[SA 2021]])/ULB_Data[[#This Row],[SA 2021]]</f>
        <v>0.12376337319068602</v>
      </c>
      <c r="W142" s="118">
        <f>(ULB_Data[[#This Row],[Total score (obtained) SS2022]]-ULB_Data[[#This Row],[SA 2022]])/ULB_Data[[#This Row],[SA 2022]]</f>
        <v>0.12376337319068602</v>
      </c>
      <c r="X142" s="118">
        <f>(ULB_Data[[#This Row],[Total score (obtained) SS2020]]-ULB_Data[[#This Row],[SA Cat 2020]])/ULB_Data[[#This Row],[SA Cat 2020]]</f>
        <v>-0.21747551895036751</v>
      </c>
      <c r="Y142" s="118">
        <f>(ULB_Data[[#This Row],[Total score (obtained) SS2021]]-ULB_Data[[#This Row],[SA Cat 2021]])/ULB_Data[[#This Row],[SA Cat 2021]]</f>
        <v>-0.12664579868923009</v>
      </c>
      <c r="Z142" s="118">
        <f>(ULB_Data[[#This Row],[Total score (obtained) SS2022]]-ULB_Data[[#This Row],[SA Cat 2022]])/ULB_Data[[#This Row],[SA Cat 2022]]</f>
        <v>-0.12664579868923009</v>
      </c>
      <c r="AA142" s="118">
        <f>(ULB_Data[[#This Row],[Total score (obtained) SS2021]]-ULB_Data[[#This Row],[SA Cat t.10 2021]])/ULB_Data[[#This Row],[SA Cat t.10 2021]]</f>
        <v>-0.12664579868923009</v>
      </c>
      <c r="AB142" s="118">
        <f>(ULB_Data[[#This Row],[Total score (obtained) SS2022]]-ULB_Data[[#This Row],[SA Cat t.10 2022]])/ULB_Data[[#This Row],[SA Cat t.10 2022]]</f>
        <v>-0.12664579868923009</v>
      </c>
      <c r="AC142" s="122">
        <v>306.24</v>
      </c>
      <c r="AD142" s="122">
        <v>913.6</v>
      </c>
      <c r="AE142" s="122">
        <v>915</v>
      </c>
      <c r="AF142" s="122">
        <v>706.64</v>
      </c>
      <c r="AG142" s="122">
        <v>1509.3</v>
      </c>
      <c r="AH142" s="122">
        <v>1509.3</v>
      </c>
      <c r="AI142" s="122">
        <v>1129.3</v>
      </c>
      <c r="AJ142" s="122">
        <v>1955.8</v>
      </c>
      <c r="AK142" s="122">
        <v>1955.8</v>
      </c>
      <c r="AL142" s="122">
        <v>1955.8</v>
      </c>
      <c r="AM142" s="122">
        <v>1955.8</v>
      </c>
      <c r="AN142" s="118">
        <f>(ULB_Data[[#This Row],[SLP- obtained SS2020]]-ULB_Data[[#This Row],[SLP NA 2020]])/ULB_Data[[#This Row],[SLP NA 2020]]</f>
        <v>2.5891131138975969</v>
      </c>
      <c r="AO142" s="118">
        <f>(ULB_Data[[#This Row],[SLP- obtained SS2021]]-ULB_Data[[#This Row],[SLP NA 2021]])/ULB_Data[[#This Row],[SLP NA 2021]]</f>
        <v>1.0147548161120841</v>
      </c>
      <c r="AP142" s="118">
        <f>(ULB_Data[[#This Row],[SLP- obtained SS2022]]-ULB_Data[[#This Row],[SLP NA 2022]])/ULB_Data[[#This Row],[SLP NA 2022]]</f>
        <v>1.011672131147541</v>
      </c>
      <c r="AQ142" s="118">
        <f>(ULB_Data[[#This Row],[SLP- obtained SS2020]]-ULB_Data[[#This Row],[SLP SA 2020]])/ULB_Data[[#This Row],[SLP SA 2020]]</f>
        <v>0.55543133703158631</v>
      </c>
      <c r="AR142" s="118">
        <f>(ULB_Data[[#This Row],[SLP- obtained SS2021]]-ULB_Data[[#This Row],[SLP SA 2021]])/ULB_Data[[#This Row],[SLP SA 2021]]</f>
        <v>0.21955873583780569</v>
      </c>
      <c r="AS142" s="118">
        <f>(ULB_Data[[#This Row],[SLP- obtained SS2022]]-ULB_Data[[#This Row],[SLP SA 2022]])/ULB_Data[[#This Row],[SLP SA 2022]]</f>
        <v>0.21955873583780569</v>
      </c>
      <c r="AT142" s="118">
        <f>(ULB_Data[[#This Row],[SLP- obtained SS2020]]-ULB_Data[[#This Row],[SLP SA cat 2020]])/ULB_Data[[#This Row],[SLP SA cat 2020]]</f>
        <v>-2.6715664570973033E-2</v>
      </c>
      <c r="AU142" s="118">
        <f>(ULB_Data[[#This Row],[SLP- obtained SS2021]]-ULB_Data[[#This Row],[SLP SA cat 2021]])/ULB_Data[[#This Row],[SLP SA cat 2021]]</f>
        <v>-5.8860824215154872E-2</v>
      </c>
      <c r="AV142" s="118">
        <f>(ULB_Data[[#This Row],[SLP- obtained SS2022]]-ULB_Data[[#This Row],[SLP SA cat 2022]])/ULB_Data[[#This Row],[SLP SA cat 2022]]</f>
        <v>-5.8860824215154872E-2</v>
      </c>
      <c r="AW142" s="118">
        <f>(ULB_Data[[#This Row],[SLP- obtained SS2021]]-ULB_Data[[#This Row],[SLP SA cat t.10 2021]])/ULB_Data[[#This Row],[SLP SA cat t.10 2021]]</f>
        <v>-5.8860824215154872E-2</v>
      </c>
      <c r="AX142" s="118">
        <f>(ULB_Data[[#This Row],[SLP- obtained SS2022]]-ULB_Data[[#This Row],[SLP SA cat t.10 2022]])/ULB_Data[[#This Row],[SLP SA cat t.10 2022]]</f>
        <v>-5.8860824215154872E-2</v>
      </c>
      <c r="AY142" s="122">
        <v>232.44</v>
      </c>
      <c r="AZ142" s="122">
        <v>298.10000000000002</v>
      </c>
      <c r="BA142" s="122">
        <v>295</v>
      </c>
      <c r="BB142" s="122">
        <v>421.09</v>
      </c>
      <c r="BC142" s="122">
        <v>522.70000000000005</v>
      </c>
      <c r="BD142" s="122">
        <v>525</v>
      </c>
      <c r="BE142" s="122">
        <v>710</v>
      </c>
      <c r="BF142" s="122">
        <v>730</v>
      </c>
      <c r="BG142" s="122">
        <v>730</v>
      </c>
      <c r="BH142" s="122">
        <v>730</v>
      </c>
      <c r="BI142" s="122">
        <v>730</v>
      </c>
      <c r="BJ142" s="118">
        <f>(ULB_Data[[#This Row],[Cert.- obtained SS2020]]-ULB_Data[[#This Row],[NA cert 2020]])/ULB_Data[[#This Row],[NA cert 2020]]</f>
        <v>0.72087420409568059</v>
      </c>
      <c r="BK142" s="118">
        <f>(ULB_Data[[#This Row],[Cert.- obtained SS2021]]-ULB_Data[[#This Row],[NA cert 2021]])/ULB_Data[[#This Row],[NA cert 2021]]</f>
        <v>0.67728950016772882</v>
      </c>
      <c r="BL142" s="118">
        <f>(ULB_Data[[#This Row],[Cert.- obtained SS2022]]-ULB_Data[[#This Row],[NA cert 2022]])/ULB_Data[[#This Row],[NA cert 2022]]</f>
        <v>0.69491525423728817</v>
      </c>
      <c r="BM142" s="118">
        <f>(ULB_Data[[#This Row],[Cert.- obtained SS2020]]-ULB_Data[[#This Row],[SA Cert 2020]])/ULB_Data[[#This Row],[SA Cert 2020]]</f>
        <v>-5.0084305017929605E-2</v>
      </c>
      <c r="BN142" s="118">
        <f>(ULB_Data[[#This Row],[Cert.- obtained SS2021]]-ULB_Data[[#This Row],[SA cert 2021]])/ULB_Data[[#This Row],[SA cert 2021]]</f>
        <v>-4.3428352783623579E-2</v>
      </c>
      <c r="BO142" s="118">
        <f>(ULB_Data[[#This Row],[Cert.- obtained SS2022]]-ULB_Data[[#This Row],[SA cert 2022]])/ULB_Data[[#This Row],[SA cert 2022]]</f>
        <v>-4.7619047619047616E-2</v>
      </c>
      <c r="BP142" s="118">
        <f>(ULB_Data[[#This Row],[Cert.- obtained SS2020]]-ULB_Data[[#This Row],[SA cert cat 2020]])/ULB_Data[[#This Row],[SA cert cat 2020]]</f>
        <v>-0.43661971830985913</v>
      </c>
      <c r="BQ142" s="118">
        <f>(ULB_Data[[#This Row],[Cert.- obtained SS2021]]-ULB_Data[[#This Row],[SA cert cat 2021]])/ULB_Data[[#This Row],[SA cert cat 2021]]</f>
        <v>-0.31506849315068491</v>
      </c>
      <c r="BR142" s="118">
        <f>(ULB_Data[[#This Row],[Cert.- obtained SS2022]]-ULB_Data[[#This Row],[SA cert cat 2022]])/ULB_Data[[#This Row],[SA cert cat 2022]]</f>
        <v>-0.31506849315068491</v>
      </c>
      <c r="BS142" s="118">
        <f>(ULB_Data[[#This Row],[Cert.- obtained SS2021]]-ULB_Data[[#This Row],[SA cert cat t.10 2021]])/ULB_Data[[#This Row],[SA cert cat t.10 2021]]</f>
        <v>-0.31506849315068491</v>
      </c>
      <c r="BT142" s="118">
        <f>(ULB_Data[[#This Row],[Cert.- obtained SS2022]]-ULB_Data[[#This Row],[SA cert cat t.10 2022]])/ULB_Data[[#This Row],[SA cert cat t.10 2022]]</f>
        <v>-0.31506849315068491</v>
      </c>
      <c r="BU142" s="122">
        <v>855.72</v>
      </c>
      <c r="BV142" s="122">
        <v>860.25</v>
      </c>
      <c r="BW142" s="122">
        <v>865</v>
      </c>
      <c r="BX142" s="122">
        <v>1100</v>
      </c>
      <c r="BY142" s="122">
        <v>1147.0899999999999</v>
      </c>
      <c r="BZ142" s="122">
        <v>1150</v>
      </c>
      <c r="CA142" s="122">
        <v>1120.1199999999999</v>
      </c>
      <c r="CB142" s="122">
        <v>1403.44</v>
      </c>
      <c r="CC142" s="122">
        <v>1403.44</v>
      </c>
      <c r="CD142" s="122">
        <v>1403.44</v>
      </c>
      <c r="CE142" s="122">
        <v>1403.44</v>
      </c>
      <c r="CF142" s="118">
        <f>(ULB_Data[[#This Row],[CP- obtained SS2020]]-ULB_Data[[#This Row],[NA CV 2020]])/ULB_Data[[#This Row],[NA CV 2020]]</f>
        <v>8.2410134156032322E-2</v>
      </c>
      <c r="CG142" s="118">
        <f>(ULB_Data[[#This Row],[CV- obtained SS2021]]-ULB_Data[[#This Row],[NA CV 2021]])/ULB_Data[[#This Row],[NA CV 2021]]</f>
        <v>0.43054925893635582</v>
      </c>
      <c r="CH142" s="118">
        <f>(ULB_Data[[#This Row],[CV- obtained SS2022]]-ULB_Data[[#This Row],[NA CV 2022]])/ULB_Data[[#This Row],[NA CV 2022]]</f>
        <v>0.42269364161849726</v>
      </c>
      <c r="CI142" s="118">
        <f>(ULB_Data[[#This Row],[CP- obtained SS2020]]-ULB_Data[[#This Row],[SA CV 2020]])/ULB_Data[[#This Row],[SA CV 2020]]</f>
        <v>-0.15796363636363636</v>
      </c>
      <c r="CJ142" s="118">
        <f>(ULB_Data[[#This Row],[CV- obtained SS2021]]-ULB_Data[[#This Row],[SA CV 2021]])/ULB_Data[[#This Row],[SA CV 2021]]</f>
        <v>7.2827764168461234E-2</v>
      </c>
      <c r="CK142" s="118">
        <f>(ULB_Data[[#This Row],[CV- obtained SS2022]]-ULB_Data[[#This Row],[SA CV 2022]])/ULB_Data[[#This Row],[SA CV 2022]]</f>
        <v>7.0113043478260959E-2</v>
      </c>
      <c r="CL142" s="118">
        <f>(ULB_Data[[#This Row],[CP- obtained SS2020]]-ULB_Data[[#This Row],[SA CV  cat 2020]])/ULB_Data[[#This Row],[SA CV  cat 2020]]</f>
        <v>-0.17308859765025167</v>
      </c>
      <c r="CM142" s="118">
        <f>(ULB_Data[[#This Row],[CV- obtained SS2021]]-ULB_Data[[#This Row],[SA CV cat 2021]])/ULB_Data[[#This Row],[SA CV cat 2021]]</f>
        <v>-0.12313315852476767</v>
      </c>
      <c r="CN142" s="118">
        <f>(ULB_Data[[#This Row],[CV- obtained SS2022]]-ULB_Data[[#This Row],[SA CV cat 2022]])/ULB_Data[[#This Row],[SA CV cat 2022]]</f>
        <v>-0.12313315852476767</v>
      </c>
      <c r="CO142" s="118">
        <f>(ULB_Data[[#This Row],[CV- obtained SS2021]]-ULB_Data[[#This Row],[SA CV cat t.10 2021]])/ULB_Data[[#This Row],[SA CV cat t.10 2021]]</f>
        <v>-0.12313315852476767</v>
      </c>
      <c r="CP142" s="118">
        <f>(ULB_Data[[#This Row],[CV- obtained SS2022]]-ULB_Data[[#This Row],[SA CV cat t.10 2022]])/ULB_Data[[#This Row],[SA CV cat t.10 2022]]</f>
        <v>-0.12313315852476767</v>
      </c>
      <c r="CQ142" s="60">
        <v>32</v>
      </c>
      <c r="CR142" s="60">
        <v>9</v>
      </c>
      <c r="CS142" s="28">
        <v>29</v>
      </c>
      <c r="CT142" s="28">
        <v>9</v>
      </c>
      <c r="CU142" s="28">
        <v>29</v>
      </c>
      <c r="CV142" s="28">
        <v>9</v>
      </c>
      <c r="CW142" s="28" t="s">
        <v>406</v>
      </c>
      <c r="CX142" s="28" t="s">
        <v>414</v>
      </c>
      <c r="CY142" s="28" t="s">
        <v>414</v>
      </c>
      <c r="CZ142" s="28" t="s">
        <v>415</v>
      </c>
      <c r="DA142" s="28" t="s">
        <v>408</v>
      </c>
      <c r="DB142" s="28" t="s">
        <v>408</v>
      </c>
      <c r="DC142" s="22">
        <v>1099.1300000000001</v>
      </c>
      <c r="DD142" s="22">
        <v>1500</v>
      </c>
      <c r="DE142" s="66">
        <v>73.28</v>
      </c>
      <c r="DF142" s="22">
        <v>400</v>
      </c>
      <c r="DG142" s="22">
        <v>1500</v>
      </c>
      <c r="DH142" s="66">
        <v>26.67</v>
      </c>
      <c r="DI142" s="22">
        <v>843</v>
      </c>
      <c r="DJ142" s="22">
        <v>1500</v>
      </c>
      <c r="DK142" s="66">
        <v>56.2</v>
      </c>
      <c r="DL142" s="22">
        <v>926.24</v>
      </c>
      <c r="DM142" s="22">
        <v>1500</v>
      </c>
      <c r="DN142" s="66">
        <v>61.75</v>
      </c>
      <c r="DO142" s="22">
        <v>3268.37</v>
      </c>
      <c r="DP142" s="22">
        <v>6000</v>
      </c>
      <c r="DQ142" s="66">
        <v>54.47</v>
      </c>
      <c r="DR142" s="67">
        <v>1840.68</v>
      </c>
      <c r="DS142" s="67">
        <v>2400</v>
      </c>
      <c r="DT142" s="159">
        <f>ULB_Data[[#This Row],[SLP- obtained SS2021]]/ULB_Data[[#This Row],[SLP-max. marks SS2021]]</f>
        <v>0.76695000000000002</v>
      </c>
      <c r="DU142" s="159">
        <f>ULB_Data[[#This Row],[SLP- obtained SS2021]]/ULB_Data[[#This Row],[Total score (obtained) SS2021]]</f>
        <v>0.51540606834447766</v>
      </c>
      <c r="DV142" s="67">
        <v>1840.68</v>
      </c>
      <c r="DW142" s="66">
        <v>2400</v>
      </c>
      <c r="DX142" s="159">
        <f>ULB_Data[[#This Row],[SLP- obtained SS2022]]/ULB_Data[[#This Row],[SLP-max. marks SS2022]]</f>
        <v>0.76695000000000002</v>
      </c>
      <c r="DY142" s="159">
        <f>ULB_Data[[#This Row],[SLP- obtained SS2022]]/ULB_Data[[#This Row],[Total score (obtained) SS2022]]</f>
        <v>0.51540606834447766</v>
      </c>
      <c r="DZ142" s="67">
        <v>1230.6300000000001</v>
      </c>
      <c r="EA142" s="67">
        <v>1800</v>
      </c>
      <c r="EB142" s="159">
        <f>ULB_Data[[#This Row],[CV- obtained SS2021]]/ULB_Data[[#This Row],[CV-max. marks SS2021]]</f>
        <v>0.68368333333333342</v>
      </c>
      <c r="EC142" s="159">
        <f>ULB_Data[[#This Row],[CV- obtained SS2021]]/ULB_Data[[#This Row],[Total score (obtained) SS2021]]</f>
        <v>0.34458687544101341</v>
      </c>
      <c r="ED142" s="67">
        <v>1230.6300000000001</v>
      </c>
      <c r="EE142" s="66">
        <v>1800</v>
      </c>
      <c r="EF142" s="159">
        <f>ULB_Data[[#This Row],[CV- obtained SS2022]]/ULB_Data[[#This Row],[CV-max. marks SS2022]]</f>
        <v>0.68368333333333342</v>
      </c>
      <c r="EG142" s="159">
        <f>ULB_Data[[#This Row],[CV- obtained SS2022]]/ULB_Data[[#This Row],[Total score (obtained) SS2022]]</f>
        <v>0.34458687544101341</v>
      </c>
      <c r="EH142" s="67">
        <v>500</v>
      </c>
      <c r="EI142" s="67">
        <v>1800</v>
      </c>
      <c r="EJ142" s="159">
        <f>ULB_Data[[#This Row],[Cert.- obtained SS2021]]/ULB_Data[[#This Row],[Cert.-max. marks SS2021]]</f>
        <v>0.27777777777777779</v>
      </c>
      <c r="EK142" s="159">
        <f>ULB_Data[[#This Row],[Cert.- obtained SS2021]]/ULB_Data[[#This Row],[Total score (obtained) SS2021]]</f>
        <v>0.14000425612938633</v>
      </c>
      <c r="EL142" s="67">
        <v>500</v>
      </c>
      <c r="EM142" s="66">
        <v>1800</v>
      </c>
      <c r="EN142" s="159">
        <f>ULB_Data[[#This Row],[Cert.- obtained SS2022]]/ULB_Data[[#This Row],[Cert.-max. marks SS2022]]</f>
        <v>0.27777777777777779</v>
      </c>
      <c r="EO142" s="159">
        <f>ULB_Data[[#This Row],[Cert.- obtained SS2022]]/ULB_Data[[#This Row],[Total score (obtained) SS2022]]</f>
        <v>0.14000425612938633</v>
      </c>
      <c r="EP142" s="68">
        <v>3571.32</v>
      </c>
      <c r="EQ142" s="26">
        <v>6000</v>
      </c>
      <c r="ER142" s="66">
        <v>59.52</v>
      </c>
      <c r="ES142" s="68">
        <v>3571.32</v>
      </c>
      <c r="ET142" s="66">
        <v>6000</v>
      </c>
      <c r="EU142" s="128">
        <f>(ULB_Data[[#This Row],[Total score (obtained) SS2022]]/ULB_Data[[#This Row],[Total score (max) SS2022]])*100</f>
        <v>59.522000000000006</v>
      </c>
      <c r="EV142" s="26">
        <v>1499.13</v>
      </c>
      <c r="EW142" s="26">
        <v>3000</v>
      </c>
      <c r="EX142" s="66">
        <v>49.97</v>
      </c>
      <c r="EY142" s="26">
        <v>2340.6799999999998</v>
      </c>
      <c r="EZ142" s="26">
        <v>4200</v>
      </c>
      <c r="FA142" s="100">
        <v>55.73</v>
      </c>
      <c r="FB142" s="26">
        <v>2340.6799999999998</v>
      </c>
      <c r="FC142" s="138">
        <v>4200</v>
      </c>
      <c r="FD142" s="140">
        <f>(ULB_Data[[#This Row],[SLP + Cert. (obtained) SS2022]]/ULB_Data[[#This Row],[SLP + Cert. (max.) SS2022]])*100</f>
        <v>55.730476190476189</v>
      </c>
    </row>
    <row r="143" spans="1:160" ht="15.75" thickBot="1">
      <c r="A143" s="104">
        <v>142</v>
      </c>
      <c r="B143" s="65" t="s">
        <v>316</v>
      </c>
      <c r="C143" s="65" t="s">
        <v>113</v>
      </c>
      <c r="D143" s="65" t="s">
        <v>399</v>
      </c>
      <c r="E143" s="81">
        <v>4374</v>
      </c>
      <c r="F143" s="28" t="s">
        <v>411</v>
      </c>
      <c r="G143" s="28">
        <v>2214</v>
      </c>
      <c r="H143" s="28">
        <v>2072</v>
      </c>
      <c r="I143" s="28">
        <v>2072</v>
      </c>
      <c r="J143" s="28">
        <v>3325</v>
      </c>
      <c r="K143" s="28">
        <v>3178</v>
      </c>
      <c r="L143" s="28">
        <v>3178</v>
      </c>
      <c r="M143" s="28">
        <v>3070.1</v>
      </c>
      <c r="N143" s="28">
        <v>2928.3</v>
      </c>
      <c r="O143" s="28">
        <v>2928.3</v>
      </c>
      <c r="P143" s="28">
        <v>4349.2</v>
      </c>
      <c r="Q143" s="28">
        <v>4349.2</v>
      </c>
      <c r="R143" s="118">
        <f>(ULB_Data[[#This Row],[Total score (obtained) SS2020]]-ULB_Data[[#This Row],[NA 2020]])/ULB_Data[[#This Row],[NA 2020]]</f>
        <v>7.9828364950316075E-2</v>
      </c>
      <c r="S143" s="118">
        <f>(ULB_Data[[#This Row],[Total score (obtained) SS2021]]-ULB_Data[[#This Row],[NA 2021]])/ULB_Data[[#This Row],[NA 2021]]</f>
        <v>-9.7948841698841715E-2</v>
      </c>
      <c r="T143" s="118">
        <f>(ULB_Data[[#This Row],[Total score (obtained) SS2022]]-ULB_Data[[#This Row],[NA 2022]])/ULB_Data[[#This Row],[NA 2022]]</f>
        <v>-9.7948841698841715E-2</v>
      </c>
      <c r="U143" s="118">
        <f>(ULB_Data[[#This Row],[Total score (obtained) SS2020]]-ULB_Data[[#This Row],[SA 2020]])/ULB_Data[[#This Row],[SA 2020]]</f>
        <v>-0.28098045112781961</v>
      </c>
      <c r="V143" s="118">
        <f>(ULB_Data[[#This Row],[Total score (obtained) SS2021]]-ULB_Data[[#This Row],[SA 2021]])/ULB_Data[[#This Row],[SA 2021]]</f>
        <v>-0.41187853996224044</v>
      </c>
      <c r="W143" s="118">
        <f>(ULB_Data[[#This Row],[Total score (obtained) SS2022]]-ULB_Data[[#This Row],[SA 2022]])/ULB_Data[[#This Row],[SA 2022]]</f>
        <v>-0.41187853996224044</v>
      </c>
      <c r="X143" s="118">
        <f>(ULB_Data[[#This Row],[Total score (obtained) SS2020]]-ULB_Data[[#This Row],[SA Cat 2020]])/ULB_Data[[#This Row],[SA Cat 2020]]</f>
        <v>-0.2212826943747761</v>
      </c>
      <c r="Y143" s="118">
        <f>(ULB_Data[[#This Row],[Total score (obtained) SS2021]]-ULB_Data[[#This Row],[SA Cat 2021]])/ULB_Data[[#This Row],[SA Cat 2021]]</f>
        <v>-0.36172864802103616</v>
      </c>
      <c r="Z143" s="118">
        <f>(ULB_Data[[#This Row],[Total score (obtained) SS2022]]-ULB_Data[[#This Row],[SA Cat 2022]])/ULB_Data[[#This Row],[SA Cat 2022]]</f>
        <v>-0.36172864802103616</v>
      </c>
      <c r="AA143" s="118">
        <f>(ULB_Data[[#This Row],[Total score (obtained) SS2021]]-ULB_Data[[#This Row],[SA Cat t.10 2021]])/ULB_Data[[#This Row],[SA Cat t.10 2021]]</f>
        <v>-0.57025429964131324</v>
      </c>
      <c r="AB143" s="118">
        <f>(ULB_Data[[#This Row],[Total score (obtained) SS2022]]-ULB_Data[[#This Row],[SA Cat t.10 2022]])/ULB_Data[[#This Row],[SA Cat t.10 2022]]</f>
        <v>-0.57025429964131324</v>
      </c>
      <c r="AC143" s="122">
        <v>306.24</v>
      </c>
      <c r="AD143" s="122">
        <v>913.6</v>
      </c>
      <c r="AE143" s="122">
        <v>915</v>
      </c>
      <c r="AF143" s="122">
        <v>706.64</v>
      </c>
      <c r="AG143" s="122">
        <v>1509.3</v>
      </c>
      <c r="AH143" s="122">
        <v>1509.3</v>
      </c>
      <c r="AI143" s="122">
        <v>593.21</v>
      </c>
      <c r="AJ143" s="122">
        <v>1412.08</v>
      </c>
      <c r="AK143" s="122">
        <v>1412.08</v>
      </c>
      <c r="AL143" s="122">
        <v>1984.11</v>
      </c>
      <c r="AM143" s="122">
        <v>1984.11</v>
      </c>
      <c r="AN143" s="118">
        <f>(ULB_Data[[#This Row],[SLP- obtained SS2020]]-ULB_Data[[#This Row],[SLP NA 2020]])/ULB_Data[[#This Row],[SLP NA 2020]]</f>
        <v>-0.40161311389759669</v>
      </c>
      <c r="AO143" s="118">
        <f>(ULB_Data[[#This Row],[SLP- obtained SS2021]]-ULB_Data[[#This Row],[SLP NA 2021]])/ULB_Data[[#This Row],[SLP NA 2021]]</f>
        <v>-0.12839316987740812</v>
      </c>
      <c r="AP143" s="118">
        <f>(ULB_Data[[#This Row],[SLP- obtained SS2022]]-ULB_Data[[#This Row],[SLP NA 2022]])/ULB_Data[[#This Row],[SLP NA 2022]]</f>
        <v>-0.12972677595628421</v>
      </c>
      <c r="AQ143" s="118">
        <f>(ULB_Data[[#This Row],[SLP- obtained SS2020]]-ULB_Data[[#This Row],[SLP SA 2020]])/ULB_Data[[#This Row],[SLP SA 2020]]</f>
        <v>-0.74067417638401445</v>
      </c>
      <c r="AR143" s="118">
        <f>(ULB_Data[[#This Row],[SLP- obtained SS2021]]-ULB_Data[[#This Row],[SLP SA 2021]])/ULB_Data[[#This Row],[SLP SA 2021]]</f>
        <v>-0.47240442589279802</v>
      </c>
      <c r="AS143" s="118">
        <f>(ULB_Data[[#This Row],[SLP- obtained SS2022]]-ULB_Data[[#This Row],[SLP SA 2022]])/ULB_Data[[#This Row],[SLP SA 2022]]</f>
        <v>-0.47240442589279802</v>
      </c>
      <c r="AT143" s="118">
        <f>(ULB_Data[[#This Row],[SLP- obtained SS2020]]-ULB_Data[[#This Row],[SLP SA cat 2020]])/ULB_Data[[#This Row],[SLP SA cat 2020]]</f>
        <v>-0.69108747323881936</v>
      </c>
      <c r="AU143" s="118">
        <f>(ULB_Data[[#This Row],[SLP- obtained SS2021]]-ULB_Data[[#This Row],[SLP SA cat 2021]])/ULB_Data[[#This Row],[SLP SA cat 2021]]</f>
        <v>-0.43608010877570674</v>
      </c>
      <c r="AV143" s="118">
        <f>(ULB_Data[[#This Row],[SLP- obtained SS2022]]-ULB_Data[[#This Row],[SLP SA cat 2022]])/ULB_Data[[#This Row],[SLP SA cat 2022]]</f>
        <v>-0.43608010877570674</v>
      </c>
      <c r="AW143" s="118">
        <f>(ULB_Data[[#This Row],[SLP- obtained SS2021]]-ULB_Data[[#This Row],[SLP SA cat t.10 2021]])/ULB_Data[[#This Row],[SLP SA cat t.10 2021]]</f>
        <v>-0.59866136454128049</v>
      </c>
      <c r="AX143" s="118">
        <f>(ULB_Data[[#This Row],[SLP- obtained SS2022]]-ULB_Data[[#This Row],[SLP SA cat t.10 2022]])/ULB_Data[[#This Row],[SLP SA cat t.10 2022]]</f>
        <v>-0.59866136454128049</v>
      </c>
      <c r="AY143" s="122">
        <v>232.44</v>
      </c>
      <c r="AZ143" s="122">
        <v>298.10000000000002</v>
      </c>
      <c r="BA143" s="122">
        <v>295</v>
      </c>
      <c r="BB143" s="122">
        <v>421.09</v>
      </c>
      <c r="BC143" s="122">
        <v>522.70000000000005</v>
      </c>
      <c r="BD143" s="122">
        <v>525</v>
      </c>
      <c r="BE143" s="122">
        <v>365.77</v>
      </c>
      <c r="BF143" s="122">
        <v>453.88</v>
      </c>
      <c r="BG143" s="122">
        <v>453.88</v>
      </c>
      <c r="BH143" s="122">
        <v>1100</v>
      </c>
      <c r="BI143" s="122">
        <v>1100</v>
      </c>
      <c r="BJ143" s="118">
        <f>(ULB_Data[[#This Row],[Cert.- obtained SS2020]]-ULB_Data[[#This Row],[NA cert 2020]])/ULB_Data[[#This Row],[NA cert 2020]]</f>
        <v>0.29065565307176044</v>
      </c>
      <c r="BK143" s="118">
        <f>(ULB_Data[[#This Row],[Cert.- obtained SS2021]]-ULB_Data[[#This Row],[NA cert 2021]])/ULB_Data[[#This Row],[NA cert 2021]]</f>
        <v>6.3737001006372931E-3</v>
      </c>
      <c r="BL143" s="118">
        <f>(ULB_Data[[#This Row],[Cert.- obtained SS2022]]-ULB_Data[[#This Row],[NA cert 2022]])/ULB_Data[[#This Row],[NA cert 2022]]</f>
        <v>1.6949152542372881E-2</v>
      </c>
      <c r="BM143" s="118">
        <f>(ULB_Data[[#This Row],[Cert.- obtained SS2020]]-ULB_Data[[#This Row],[SA Cert 2020]])/ULB_Data[[#This Row],[SA Cert 2020]]</f>
        <v>-0.2875632287634472</v>
      </c>
      <c r="BN143" s="118">
        <f>(ULB_Data[[#This Row],[Cert.- obtained SS2021]]-ULB_Data[[#This Row],[SA cert 2021]])/ULB_Data[[#This Row],[SA cert 2021]]</f>
        <v>-0.42605701167017412</v>
      </c>
      <c r="BO143" s="118">
        <f>(ULB_Data[[#This Row],[Cert.- obtained SS2022]]-ULB_Data[[#This Row],[SA cert 2022]])/ULB_Data[[#This Row],[SA cert 2022]]</f>
        <v>-0.42857142857142855</v>
      </c>
      <c r="BP143" s="118">
        <f>(ULB_Data[[#This Row],[Cert.- obtained SS2020]]-ULB_Data[[#This Row],[SA cert cat 2020]])/ULB_Data[[#This Row],[SA cert cat 2020]]</f>
        <v>-0.17981245044700217</v>
      </c>
      <c r="BQ143" s="118">
        <f>(ULB_Data[[#This Row],[Cert.- obtained SS2021]]-ULB_Data[[#This Row],[SA cert cat 2021]])/ULB_Data[[#This Row],[SA cert cat 2021]]</f>
        <v>-0.33903234335066534</v>
      </c>
      <c r="BR143" s="118">
        <f>(ULB_Data[[#This Row],[Cert.- obtained SS2022]]-ULB_Data[[#This Row],[SA cert cat 2022]])/ULB_Data[[#This Row],[SA cert cat 2022]]</f>
        <v>-0.33903234335066534</v>
      </c>
      <c r="BS143" s="118">
        <f>(ULB_Data[[#This Row],[Cert.- obtained SS2021]]-ULB_Data[[#This Row],[SA cert cat t.10 2021]])/ULB_Data[[#This Row],[SA cert cat t.10 2021]]</f>
        <v>-0.72727272727272729</v>
      </c>
      <c r="BT143" s="118">
        <f>(ULB_Data[[#This Row],[Cert.- obtained SS2022]]-ULB_Data[[#This Row],[SA cert cat t.10 2022]])/ULB_Data[[#This Row],[SA cert cat t.10 2022]]</f>
        <v>-0.72727272727272729</v>
      </c>
      <c r="BU143" s="122">
        <v>855.72</v>
      </c>
      <c r="BV143" s="122">
        <v>860.25</v>
      </c>
      <c r="BW143" s="122">
        <v>865</v>
      </c>
      <c r="BX143" s="122">
        <v>1100</v>
      </c>
      <c r="BY143" s="122">
        <v>1147.0899999999999</v>
      </c>
      <c r="BZ143" s="122">
        <v>1150</v>
      </c>
      <c r="CA143" s="122">
        <v>1056.55</v>
      </c>
      <c r="CB143" s="122">
        <v>1062.31</v>
      </c>
      <c r="CC143" s="122">
        <v>1062.31</v>
      </c>
      <c r="CD143" s="122">
        <v>1484.95</v>
      </c>
      <c r="CE143" s="122">
        <v>1484.95</v>
      </c>
      <c r="CF143" s="118">
        <f>(ULB_Data[[#This Row],[CP- obtained SS2020]]-ULB_Data[[#This Row],[NA CV 2020]])/ULB_Data[[#This Row],[NA CV 2020]]</f>
        <v>0.31844528584116299</v>
      </c>
      <c r="CG143" s="118">
        <f>(ULB_Data[[#This Row],[CV- obtained SS2021]]-ULB_Data[[#This Row],[NA CV 2021]])/ULB_Data[[#This Row],[NA CV 2021]]</f>
        <v>-0.1017146178436501</v>
      </c>
      <c r="CH143" s="118">
        <f>(ULB_Data[[#This Row],[CV- obtained SS2022]]-ULB_Data[[#This Row],[NA CV 2022]])/ULB_Data[[#This Row],[NA CV 2022]]</f>
        <v>-0.10664739884393064</v>
      </c>
      <c r="CI143" s="118">
        <f>(ULB_Data[[#This Row],[CP- obtained SS2020]]-ULB_Data[[#This Row],[SA CV 2020]])/ULB_Data[[#This Row],[SA CV 2020]]</f>
        <v>2.5654545454545478E-2</v>
      </c>
      <c r="CJ143" s="118">
        <f>(ULB_Data[[#This Row],[CV- obtained SS2021]]-ULB_Data[[#This Row],[SA CV 2021]])/ULB_Data[[#This Row],[SA CV 2021]]</f>
        <v>-0.32633882258584762</v>
      </c>
      <c r="CK143" s="118">
        <f>(ULB_Data[[#This Row],[CV- obtained SS2022]]-ULB_Data[[#This Row],[SA CV 2022]])/ULB_Data[[#This Row],[SA CV 2022]]</f>
        <v>-0.32804347826086955</v>
      </c>
      <c r="CL143" s="118">
        <f>(ULB_Data[[#This Row],[CP- obtained SS2020]]-ULB_Data[[#This Row],[SA CV  cat 2020]])/ULB_Data[[#This Row],[SA CV  cat 2020]]</f>
        <v>6.7833987979745464E-2</v>
      </c>
      <c r="CM143" s="118">
        <f>(ULB_Data[[#This Row],[CV- obtained SS2021]]-ULB_Data[[#This Row],[SA CV cat 2021]])/ULB_Data[[#This Row],[SA CV cat 2021]]</f>
        <v>-0.27257580179043778</v>
      </c>
      <c r="CN143" s="118">
        <f>(ULB_Data[[#This Row],[CV- obtained SS2022]]-ULB_Data[[#This Row],[SA CV cat 2022]])/ULB_Data[[#This Row],[SA CV cat 2022]]</f>
        <v>-0.27257580179043778</v>
      </c>
      <c r="CO143" s="118">
        <f>(ULB_Data[[#This Row],[CV- obtained SS2021]]-ULB_Data[[#This Row],[SA CV cat t.10 2021]])/ULB_Data[[#This Row],[SA CV cat t.10 2021]]</f>
        <v>-0.47961210815178962</v>
      </c>
      <c r="CP143" s="118">
        <f>(ULB_Data[[#This Row],[CV- obtained SS2022]]-ULB_Data[[#This Row],[SA CV cat t.10 2022]])/ULB_Data[[#This Row],[SA CV cat t.10 2022]]</f>
        <v>-0.47961210815178962</v>
      </c>
      <c r="CQ143" s="60">
        <v>349</v>
      </c>
      <c r="CR143" s="60">
        <v>158</v>
      </c>
      <c r="CS143" s="27">
        <v>485</v>
      </c>
      <c r="CT143" s="28">
        <v>183</v>
      </c>
      <c r="CU143" s="27">
        <v>485</v>
      </c>
      <c r="CV143" s="28">
        <v>183</v>
      </c>
      <c r="CW143" s="28" t="s">
        <v>414</v>
      </c>
      <c r="CX143" s="27" t="s">
        <v>414</v>
      </c>
      <c r="CY143" s="27" t="s">
        <v>414</v>
      </c>
      <c r="CZ143" s="28" t="s">
        <v>405</v>
      </c>
      <c r="DA143" s="27" t="s">
        <v>405</v>
      </c>
      <c r="DB143" s="27" t="s">
        <v>405</v>
      </c>
      <c r="DC143" s="22">
        <v>183.25</v>
      </c>
      <c r="DD143" s="22">
        <v>1500</v>
      </c>
      <c r="DE143" s="66">
        <v>12.22</v>
      </c>
      <c r="DF143" s="22">
        <v>300</v>
      </c>
      <c r="DG143" s="22">
        <v>1500</v>
      </c>
      <c r="DH143" s="66">
        <v>20</v>
      </c>
      <c r="DI143" s="22">
        <v>779.27</v>
      </c>
      <c r="DJ143" s="22">
        <v>1500</v>
      </c>
      <c r="DK143" s="66">
        <v>51.95</v>
      </c>
      <c r="DL143" s="22">
        <v>1128.22</v>
      </c>
      <c r="DM143" s="22">
        <v>1500</v>
      </c>
      <c r="DN143" s="66">
        <v>75.209999999999994</v>
      </c>
      <c r="DO143" s="22">
        <v>2390.7399999999998</v>
      </c>
      <c r="DP143" s="22">
        <v>6000</v>
      </c>
      <c r="DQ143" s="66">
        <v>39.85</v>
      </c>
      <c r="DR143" s="23">
        <v>796.3</v>
      </c>
      <c r="DS143" s="67">
        <v>2400</v>
      </c>
      <c r="DT143" s="159">
        <f>ULB_Data[[#This Row],[SLP- obtained SS2021]]/ULB_Data[[#This Row],[SLP-max. marks SS2021]]</f>
        <v>0.33179166666666665</v>
      </c>
      <c r="DU143" s="159">
        <f>ULB_Data[[#This Row],[SLP- obtained SS2021]]/ULB_Data[[#This Row],[Total score (obtained) SS2021]]</f>
        <v>0.42604531713972338</v>
      </c>
      <c r="DV143" s="23">
        <v>796.3</v>
      </c>
      <c r="DW143" s="66">
        <v>2400</v>
      </c>
      <c r="DX143" s="159">
        <f>ULB_Data[[#This Row],[SLP- obtained SS2022]]/ULB_Data[[#This Row],[SLP-max. marks SS2022]]</f>
        <v>0.33179166666666665</v>
      </c>
      <c r="DY143" s="159">
        <f>ULB_Data[[#This Row],[SLP- obtained SS2022]]/ULB_Data[[#This Row],[Total score (obtained) SS2022]]</f>
        <v>0.42604531713972338</v>
      </c>
      <c r="DZ143" s="22">
        <v>772.75</v>
      </c>
      <c r="EA143" s="67">
        <v>1800</v>
      </c>
      <c r="EB143" s="159">
        <f>ULB_Data[[#This Row],[CV- obtained SS2021]]/ULB_Data[[#This Row],[CV-max. marks SS2021]]</f>
        <v>0.42930555555555555</v>
      </c>
      <c r="EC143" s="159">
        <f>ULB_Data[[#This Row],[CV- obtained SS2021]]/ULB_Data[[#This Row],[Total score (obtained) SS2021]]</f>
        <v>0.41344533319065835</v>
      </c>
      <c r="ED143" s="22">
        <v>772.75</v>
      </c>
      <c r="EE143" s="66">
        <v>1800</v>
      </c>
      <c r="EF143" s="159">
        <f>ULB_Data[[#This Row],[CV- obtained SS2022]]/ULB_Data[[#This Row],[CV-max. marks SS2022]]</f>
        <v>0.42930555555555555</v>
      </c>
      <c r="EG143" s="159">
        <f>ULB_Data[[#This Row],[CV- obtained SS2022]]/ULB_Data[[#This Row],[Total score (obtained) SS2022]]</f>
        <v>0.41344533319065835</v>
      </c>
      <c r="EH143" s="22">
        <v>300</v>
      </c>
      <c r="EI143" s="67">
        <v>1800</v>
      </c>
      <c r="EJ143" s="159">
        <f>ULB_Data[[#This Row],[Cert.- obtained SS2021]]/ULB_Data[[#This Row],[Cert.-max. marks SS2021]]</f>
        <v>0.16666666666666666</v>
      </c>
      <c r="EK143" s="159">
        <f>ULB_Data[[#This Row],[Cert.- obtained SS2021]]/ULB_Data[[#This Row],[Total score (obtained) SS2021]]</f>
        <v>0.16050934966961825</v>
      </c>
      <c r="EL143" s="22">
        <v>300</v>
      </c>
      <c r="EM143" s="66">
        <v>1800</v>
      </c>
      <c r="EN143" s="159">
        <f>ULB_Data[[#This Row],[Cert.- obtained SS2022]]/ULB_Data[[#This Row],[Cert.-max. marks SS2022]]</f>
        <v>0.16666666666666666</v>
      </c>
      <c r="EO143" s="159">
        <f>ULB_Data[[#This Row],[Cert.- obtained SS2022]]/ULB_Data[[#This Row],[Total score (obtained) SS2022]]</f>
        <v>0.16050934966961825</v>
      </c>
      <c r="EP143" s="22">
        <v>1869.05</v>
      </c>
      <c r="EQ143" s="26">
        <v>6000</v>
      </c>
      <c r="ER143" s="66">
        <v>31.15</v>
      </c>
      <c r="ES143" s="22">
        <v>1869.05</v>
      </c>
      <c r="ET143" s="66">
        <v>6000</v>
      </c>
      <c r="EU143" s="128">
        <f>(ULB_Data[[#This Row],[Total score (obtained) SS2022]]/ULB_Data[[#This Row],[Total score (max) SS2022]])*100</f>
        <v>31.150833333333335</v>
      </c>
      <c r="EV143" s="26">
        <v>483.25</v>
      </c>
      <c r="EW143" s="26">
        <v>3000</v>
      </c>
      <c r="EX143" s="66">
        <v>16.11</v>
      </c>
      <c r="EY143" s="26">
        <v>1096.3</v>
      </c>
      <c r="EZ143" s="26">
        <v>4200</v>
      </c>
      <c r="FA143" s="100">
        <v>26.1</v>
      </c>
      <c r="FB143" s="26">
        <v>1096.3</v>
      </c>
      <c r="FC143" s="138">
        <v>4200</v>
      </c>
      <c r="FD143" s="140">
        <f>(ULB_Data[[#This Row],[SLP + Cert. (obtained) SS2022]]/ULB_Data[[#This Row],[SLP + Cert. (max.) SS2022]])*100</f>
        <v>26.102380952380948</v>
      </c>
    </row>
    <row r="144" spans="1:160" ht="15.75" thickBot="1">
      <c r="A144" s="104">
        <v>143</v>
      </c>
      <c r="B144" s="65" t="s">
        <v>113</v>
      </c>
      <c r="C144" s="65" t="s">
        <v>113</v>
      </c>
      <c r="D144" s="65" t="s">
        <v>399</v>
      </c>
      <c r="E144" s="26">
        <v>68930</v>
      </c>
      <c r="F144" s="28" t="s">
        <v>413</v>
      </c>
      <c r="G144" s="28">
        <v>2214</v>
      </c>
      <c r="H144" s="28">
        <v>2072</v>
      </c>
      <c r="I144" s="28">
        <v>2072</v>
      </c>
      <c r="J144" s="28">
        <v>3325</v>
      </c>
      <c r="K144" s="28">
        <v>3178</v>
      </c>
      <c r="L144" s="28">
        <v>3178</v>
      </c>
      <c r="M144" s="28">
        <v>3595.3</v>
      </c>
      <c r="N144" s="28">
        <v>3469.2</v>
      </c>
      <c r="O144" s="28">
        <v>3469.2</v>
      </c>
      <c r="P144" s="28">
        <v>4328.8</v>
      </c>
      <c r="Q144" s="28">
        <v>4328.8</v>
      </c>
      <c r="R144" s="118">
        <f>(ULB_Data[[#This Row],[Total score (obtained) SS2020]]-ULB_Data[[#This Row],[NA 2020]])/ULB_Data[[#This Row],[NA 2020]]</f>
        <v>0.10239837398373985</v>
      </c>
      <c r="S144" s="118">
        <f>(ULB_Data[[#This Row],[Total score (obtained) SS2021]]-ULB_Data[[#This Row],[NA 2021]])/ULB_Data[[#This Row],[NA 2021]]</f>
        <v>0.3651544401544401</v>
      </c>
      <c r="T144" s="118">
        <f>(ULB_Data[[#This Row],[Total score (obtained) SS2022]]-ULB_Data[[#This Row],[NA 2022]])/ULB_Data[[#This Row],[NA 2022]]</f>
        <v>0.3651544401544401</v>
      </c>
      <c r="U144" s="118">
        <f>(ULB_Data[[#This Row],[Total score (obtained) SS2020]]-ULB_Data[[#This Row],[SA 2020]])/ULB_Data[[#This Row],[SA 2020]]</f>
        <v>-0.26595187969924811</v>
      </c>
      <c r="V144" s="118">
        <f>(ULB_Data[[#This Row],[Total score (obtained) SS2021]]-ULB_Data[[#This Row],[SA 2021]])/ULB_Data[[#This Row],[SA 2021]]</f>
        <v>-0.10994336060415358</v>
      </c>
      <c r="W144" s="118">
        <f>(ULB_Data[[#This Row],[Total score (obtained) SS2022]]-ULB_Data[[#This Row],[SA 2022]])/ULB_Data[[#This Row],[SA 2022]]</f>
        <v>-0.10994336060415358</v>
      </c>
      <c r="X144" s="118">
        <f>(ULB_Data[[#This Row],[Total score (obtained) SS2020]]-ULB_Data[[#This Row],[SA Cat 2020]])/ULB_Data[[#This Row],[SA Cat 2020]]</f>
        <v>-0.32113870886991353</v>
      </c>
      <c r="Y144" s="118">
        <f>(ULB_Data[[#This Row],[Total score (obtained) SS2021]]-ULB_Data[[#This Row],[SA Cat 2021]])/ULB_Data[[#This Row],[SA Cat 2021]]</f>
        <v>-0.18465352242591951</v>
      </c>
      <c r="Z144" s="118">
        <f>(ULB_Data[[#This Row],[Total score (obtained) SS2022]]-ULB_Data[[#This Row],[SA Cat 2022]])/ULB_Data[[#This Row],[SA Cat 2022]]</f>
        <v>-0.18465352242591951</v>
      </c>
      <c r="AA144" s="118">
        <f>(ULB_Data[[#This Row],[Total score (obtained) SS2021]]-ULB_Data[[#This Row],[SA Cat t.10 2021]])/ULB_Data[[#This Row],[SA Cat t.10 2021]]</f>
        <v>-0.34656255775272599</v>
      </c>
      <c r="AB144" s="118">
        <f>(ULB_Data[[#This Row],[Total score (obtained) SS2022]]-ULB_Data[[#This Row],[SA Cat t.10 2022]])/ULB_Data[[#This Row],[SA Cat t.10 2022]]</f>
        <v>-0.34656255775272599</v>
      </c>
      <c r="AC144" s="122">
        <v>306.24</v>
      </c>
      <c r="AD144" s="122">
        <v>913.6</v>
      </c>
      <c r="AE144" s="122">
        <v>915</v>
      </c>
      <c r="AF144" s="122">
        <v>706.64</v>
      </c>
      <c r="AG144" s="122">
        <v>1509.3</v>
      </c>
      <c r="AH144" s="122">
        <v>1509.3</v>
      </c>
      <c r="AI144" s="122">
        <v>829.22</v>
      </c>
      <c r="AJ144" s="122">
        <v>1623.2</v>
      </c>
      <c r="AK144" s="122">
        <v>1623.2</v>
      </c>
      <c r="AL144" s="122">
        <v>1999.6</v>
      </c>
      <c r="AM144" s="122">
        <v>1999.6</v>
      </c>
      <c r="AN144" s="118">
        <f>(ULB_Data[[#This Row],[SLP- obtained SS2020]]-ULB_Data[[#This Row],[SLP NA 2020]])/ULB_Data[[#This Row],[SLP NA 2020]]</f>
        <v>1.0944357366771158</v>
      </c>
      <c r="AO144" s="118">
        <f>(ULB_Data[[#This Row],[SLP- obtained SS2021]]-ULB_Data[[#This Row],[SLP NA 2021]])/ULB_Data[[#This Row],[SLP NA 2021]]</f>
        <v>0.44986865148861632</v>
      </c>
      <c r="AP144" s="118">
        <f>(ULB_Data[[#This Row],[SLP- obtained SS2022]]-ULB_Data[[#This Row],[SLP NA 2022]])/ULB_Data[[#This Row],[SLP NA 2022]]</f>
        <v>0.4476502732240436</v>
      </c>
      <c r="AQ144" s="118">
        <f>(ULB_Data[[#This Row],[SLP- obtained SS2020]]-ULB_Data[[#This Row],[SLP SA 2020]])/ULB_Data[[#This Row],[SLP SA 2020]]</f>
        <v>-9.2324238650515131E-2</v>
      </c>
      <c r="AR144" s="118">
        <f>(ULB_Data[[#This Row],[SLP- obtained SS2021]]-ULB_Data[[#This Row],[SLP SA 2021]])/ULB_Data[[#This Row],[SLP SA 2021]]</f>
        <v>-0.1223746107467038</v>
      </c>
      <c r="AS144" s="118">
        <f>(ULB_Data[[#This Row],[SLP- obtained SS2022]]-ULB_Data[[#This Row],[SLP SA 2022]])/ULB_Data[[#This Row],[SLP SA 2022]]</f>
        <v>-0.1223746107467038</v>
      </c>
      <c r="AT144" s="118">
        <f>(ULB_Data[[#This Row],[SLP- obtained SS2020]]-ULB_Data[[#This Row],[SLP SA cat 2020]])/ULB_Data[[#This Row],[SLP SA cat 2020]]</f>
        <v>-0.2265020139408119</v>
      </c>
      <c r="AU144" s="118">
        <f>(ULB_Data[[#This Row],[SLP- obtained SS2021]]-ULB_Data[[#This Row],[SLP SA cat 2021]])/ULB_Data[[#This Row],[SLP SA cat 2021]]</f>
        <v>-0.18395761458846729</v>
      </c>
      <c r="AV144" s="118">
        <f>(ULB_Data[[#This Row],[SLP- obtained SS2022]]-ULB_Data[[#This Row],[SLP SA cat 2022]])/ULB_Data[[#This Row],[SLP SA cat 2022]]</f>
        <v>-0.18395761458846729</v>
      </c>
      <c r="AW144" s="118">
        <f>(ULB_Data[[#This Row],[SLP- obtained SS2021]]-ULB_Data[[#This Row],[SLP SA cat t.10 2021]])/ULB_Data[[#This Row],[SLP SA cat t.10 2021]]</f>
        <v>-0.33756751350270053</v>
      </c>
      <c r="AX144" s="118">
        <f>(ULB_Data[[#This Row],[SLP- obtained SS2022]]-ULB_Data[[#This Row],[SLP SA cat t.10 2022]])/ULB_Data[[#This Row],[SLP SA cat t.10 2022]]</f>
        <v>-0.33756751350270053</v>
      </c>
      <c r="AY144" s="122">
        <v>232.44</v>
      </c>
      <c r="AZ144" s="122">
        <v>298.10000000000002</v>
      </c>
      <c r="BA144" s="122">
        <v>295</v>
      </c>
      <c r="BB144" s="122">
        <v>421.09</v>
      </c>
      <c r="BC144" s="122">
        <v>522.70000000000005</v>
      </c>
      <c r="BD144" s="122">
        <v>525</v>
      </c>
      <c r="BE144" s="122">
        <v>448.93</v>
      </c>
      <c r="BF144" s="122">
        <v>602.08000000000004</v>
      </c>
      <c r="BG144" s="122">
        <v>602.08000000000004</v>
      </c>
      <c r="BH144" s="122">
        <v>1100</v>
      </c>
      <c r="BI144" s="122">
        <v>1100</v>
      </c>
      <c r="BJ144" s="118">
        <f>(ULB_Data[[#This Row],[Cert.- obtained SS2020]]-ULB_Data[[#This Row],[NA cert 2020]])/ULB_Data[[#This Row],[NA cert 2020]]</f>
        <v>0.29065565307176044</v>
      </c>
      <c r="BK144" s="118">
        <f>(ULB_Data[[#This Row],[Cert.- obtained SS2021]]-ULB_Data[[#This Row],[NA cert 2021]])/ULB_Data[[#This Row],[NA cert 2021]]</f>
        <v>6.3737001006372931E-3</v>
      </c>
      <c r="BL144" s="118">
        <f>(ULB_Data[[#This Row],[Cert.- obtained SS2022]]-ULB_Data[[#This Row],[NA cert 2022]])/ULB_Data[[#This Row],[NA cert 2022]]</f>
        <v>1.6949152542372881E-2</v>
      </c>
      <c r="BM144" s="118">
        <f>(ULB_Data[[#This Row],[Cert.- obtained SS2020]]-ULB_Data[[#This Row],[SA Cert 2020]])/ULB_Data[[#This Row],[SA Cert 2020]]</f>
        <v>-0.2875632287634472</v>
      </c>
      <c r="BN144" s="118">
        <f>(ULB_Data[[#This Row],[Cert.- obtained SS2021]]-ULB_Data[[#This Row],[SA cert 2021]])/ULB_Data[[#This Row],[SA cert 2021]]</f>
        <v>-0.42605701167017412</v>
      </c>
      <c r="BO144" s="118">
        <f>(ULB_Data[[#This Row],[Cert.- obtained SS2022]]-ULB_Data[[#This Row],[SA cert 2022]])/ULB_Data[[#This Row],[SA cert 2022]]</f>
        <v>-0.42857142857142855</v>
      </c>
      <c r="BP144" s="118">
        <f>(ULB_Data[[#This Row],[Cert.- obtained SS2020]]-ULB_Data[[#This Row],[SA cert cat 2020]])/ULB_Data[[#This Row],[SA cert cat 2020]]</f>
        <v>-0.33174436994631679</v>
      </c>
      <c r="BQ144" s="118">
        <f>(ULB_Data[[#This Row],[Cert.- obtained SS2021]]-ULB_Data[[#This Row],[SA cert cat 2021]])/ULB_Data[[#This Row],[SA cert cat 2021]]</f>
        <v>-0.50172734520329532</v>
      </c>
      <c r="BR144" s="118">
        <f>(ULB_Data[[#This Row],[Cert.- obtained SS2022]]-ULB_Data[[#This Row],[SA cert cat 2022]])/ULB_Data[[#This Row],[SA cert cat 2022]]</f>
        <v>-0.50172734520329532</v>
      </c>
      <c r="BS144" s="118">
        <f>(ULB_Data[[#This Row],[Cert.- obtained SS2021]]-ULB_Data[[#This Row],[SA cert cat t.10 2021]])/ULB_Data[[#This Row],[SA cert cat t.10 2021]]</f>
        <v>-0.72727272727272729</v>
      </c>
      <c r="BT144" s="118">
        <f>(ULB_Data[[#This Row],[Cert.- obtained SS2022]]-ULB_Data[[#This Row],[SA cert cat t.10 2022]])/ULB_Data[[#This Row],[SA cert cat t.10 2022]]</f>
        <v>-0.72727272727272729</v>
      </c>
      <c r="BU144" s="122">
        <v>855.72</v>
      </c>
      <c r="BV144" s="122">
        <v>860.25</v>
      </c>
      <c r="BW144" s="122">
        <v>865</v>
      </c>
      <c r="BX144" s="122">
        <v>1100</v>
      </c>
      <c r="BY144" s="122">
        <v>1147.0899999999999</v>
      </c>
      <c r="BZ144" s="122">
        <v>1150</v>
      </c>
      <c r="CA144" s="122">
        <v>1163.58</v>
      </c>
      <c r="CB144" s="122">
        <v>1243.93</v>
      </c>
      <c r="CC144" s="122">
        <v>1243.93</v>
      </c>
      <c r="CD144" s="122">
        <v>1508.87</v>
      </c>
      <c r="CE144" s="122">
        <v>1508.87</v>
      </c>
      <c r="CF144" s="118">
        <f>(ULB_Data[[#This Row],[CP- obtained SS2020]]-ULB_Data[[#This Row],[NA CV 2020]])/ULB_Data[[#This Row],[NA CV 2020]]</f>
        <v>5.3639040807739891E-3</v>
      </c>
      <c r="CG144" s="118">
        <f>(ULB_Data[[#This Row],[CV- obtained SS2021]]-ULB_Data[[#This Row],[NA CV 2021]])/ULB_Data[[#This Row],[NA CV 2021]]</f>
        <v>0.39960476605637896</v>
      </c>
      <c r="CH144" s="118">
        <f>(ULB_Data[[#This Row],[CV- obtained SS2022]]-ULB_Data[[#This Row],[NA CV 2022]])/ULB_Data[[#This Row],[NA CV 2022]]</f>
        <v>0.39191907514450863</v>
      </c>
      <c r="CI144" s="118">
        <f>(ULB_Data[[#This Row],[CP- obtained SS2020]]-ULB_Data[[#This Row],[SA CV 2020]])/ULB_Data[[#This Row],[SA CV 2020]]</f>
        <v>-0.21790000000000004</v>
      </c>
      <c r="CJ144" s="118">
        <f>(ULB_Data[[#This Row],[CV- obtained SS2021]]-ULB_Data[[#This Row],[SA CV 2021]])/ULB_Data[[#This Row],[SA CV 2021]]</f>
        <v>4.962121542337574E-2</v>
      </c>
      <c r="CK144" s="118">
        <f>(ULB_Data[[#This Row],[CV- obtained SS2022]]-ULB_Data[[#This Row],[SA CV 2022]])/ULB_Data[[#This Row],[SA CV 2022]]</f>
        <v>4.696521739130434E-2</v>
      </c>
      <c r="CL144" s="118">
        <f>(ULB_Data[[#This Row],[CP- obtained SS2020]]-ULB_Data[[#This Row],[SA CV  cat 2020]])/ULB_Data[[#This Row],[SA CV  cat 2020]]</f>
        <v>-0.26063528077141235</v>
      </c>
      <c r="CM144" s="118">
        <f>(ULB_Data[[#This Row],[CV- obtained SS2021]]-ULB_Data[[#This Row],[SA CV cat 2021]])/ULB_Data[[#This Row],[SA CV cat 2021]]</f>
        <v>-3.2091837965158868E-2</v>
      </c>
      <c r="CN144" s="118">
        <f>(ULB_Data[[#This Row],[CV- obtained SS2022]]-ULB_Data[[#This Row],[SA CV cat 2022]])/ULB_Data[[#This Row],[SA CV cat 2022]]</f>
        <v>-3.2091837965158868E-2</v>
      </c>
      <c r="CO144" s="118">
        <f>(ULB_Data[[#This Row],[CV- obtained SS2021]]-ULB_Data[[#This Row],[SA CV cat t.10 2021]])/ULB_Data[[#This Row],[SA CV cat t.10 2021]]</f>
        <v>-0.2020452391524783</v>
      </c>
      <c r="CP144" s="118">
        <f>(ULB_Data[[#This Row],[CV- obtained SS2022]]-ULB_Data[[#This Row],[SA CV cat t.10 2022]])/ULB_Data[[#This Row],[SA CV cat t.10 2022]]</f>
        <v>-0.2020452391524783</v>
      </c>
      <c r="CQ144" s="60">
        <v>104</v>
      </c>
      <c r="CR144" s="60">
        <v>48</v>
      </c>
      <c r="CS144" s="28">
        <v>82</v>
      </c>
      <c r="CT144" s="27">
        <v>41</v>
      </c>
      <c r="CU144" s="28">
        <v>82</v>
      </c>
      <c r="CV144" s="27">
        <v>41</v>
      </c>
      <c r="CW144" s="28" t="s">
        <v>414</v>
      </c>
      <c r="CX144" s="28" t="s">
        <v>414</v>
      </c>
      <c r="CY144" s="28" t="s">
        <v>414</v>
      </c>
      <c r="CZ144" s="28" t="s">
        <v>405</v>
      </c>
      <c r="DA144" s="28" t="s">
        <v>405</v>
      </c>
      <c r="DB144" s="28" t="s">
        <v>405</v>
      </c>
      <c r="DC144" s="22">
        <v>641.4</v>
      </c>
      <c r="DD144" s="22">
        <v>1500</v>
      </c>
      <c r="DE144" s="66">
        <v>42.76</v>
      </c>
      <c r="DF144" s="22">
        <v>300</v>
      </c>
      <c r="DG144" s="22">
        <v>1500</v>
      </c>
      <c r="DH144" s="66">
        <v>20</v>
      </c>
      <c r="DI144" s="22">
        <v>639</v>
      </c>
      <c r="DJ144" s="22">
        <v>1500</v>
      </c>
      <c r="DK144" s="66">
        <v>42.6</v>
      </c>
      <c r="DL144" s="22">
        <v>860.31</v>
      </c>
      <c r="DM144" s="22">
        <v>1500</v>
      </c>
      <c r="DN144" s="66">
        <v>57.35</v>
      </c>
      <c r="DO144" s="22">
        <v>2440.71</v>
      </c>
      <c r="DP144" s="22">
        <v>6000</v>
      </c>
      <c r="DQ144" s="66">
        <v>40.68</v>
      </c>
      <c r="DR144" s="67">
        <v>1324.6</v>
      </c>
      <c r="DS144" s="67">
        <v>2400</v>
      </c>
      <c r="DT144" s="159">
        <f>ULB_Data[[#This Row],[SLP- obtained SS2021]]/ULB_Data[[#This Row],[SLP-max. marks SS2021]]</f>
        <v>0.55191666666666661</v>
      </c>
      <c r="DU144" s="159">
        <f>ULB_Data[[#This Row],[SLP- obtained SS2021]]/ULB_Data[[#This Row],[Total score (obtained) SS2021]]</f>
        <v>0.46828819910909991</v>
      </c>
      <c r="DV144" s="67">
        <v>1324.6</v>
      </c>
      <c r="DW144" s="66">
        <v>2400</v>
      </c>
      <c r="DX144" s="159">
        <f>ULB_Data[[#This Row],[SLP- obtained SS2022]]/ULB_Data[[#This Row],[SLP-max. marks SS2022]]</f>
        <v>0.55191666666666661</v>
      </c>
      <c r="DY144" s="159">
        <f>ULB_Data[[#This Row],[SLP- obtained SS2022]]/ULB_Data[[#This Row],[Total score (obtained) SS2022]]</f>
        <v>0.46828819910909991</v>
      </c>
      <c r="DZ144" s="67">
        <v>1204.01</v>
      </c>
      <c r="EA144" s="67">
        <v>1800</v>
      </c>
      <c r="EB144" s="159">
        <f>ULB_Data[[#This Row],[CV- obtained SS2021]]/ULB_Data[[#This Row],[CV-max. marks SS2021]]</f>
        <v>0.66889444444444446</v>
      </c>
      <c r="EC144" s="159">
        <f>ULB_Data[[#This Row],[CV- obtained SS2021]]/ULB_Data[[#This Row],[Total score (obtained) SS2021]]</f>
        <v>0.42565580145655096</v>
      </c>
      <c r="ED144" s="67">
        <v>1204.01</v>
      </c>
      <c r="EE144" s="66">
        <v>1800</v>
      </c>
      <c r="EF144" s="159">
        <f>ULB_Data[[#This Row],[CV- obtained SS2022]]/ULB_Data[[#This Row],[CV-max. marks SS2022]]</f>
        <v>0.66889444444444446</v>
      </c>
      <c r="EG144" s="159">
        <f>ULB_Data[[#This Row],[CV- obtained SS2022]]/ULB_Data[[#This Row],[Total score (obtained) SS2022]]</f>
        <v>0.42565580145655096</v>
      </c>
      <c r="EH144" s="67">
        <v>300</v>
      </c>
      <c r="EI144" s="67">
        <v>1800</v>
      </c>
      <c r="EJ144" s="159">
        <f>ULB_Data[[#This Row],[Cert.- obtained SS2021]]/ULB_Data[[#This Row],[Cert.-max. marks SS2021]]</f>
        <v>0.16666666666666666</v>
      </c>
      <c r="EK144" s="159">
        <f>ULB_Data[[#This Row],[Cert.- obtained SS2021]]/ULB_Data[[#This Row],[Total score (obtained) SS2021]]</f>
        <v>0.10605953475217422</v>
      </c>
      <c r="EL144" s="67">
        <v>300</v>
      </c>
      <c r="EM144" s="66">
        <v>1800</v>
      </c>
      <c r="EN144" s="159">
        <f>ULB_Data[[#This Row],[Cert.- obtained SS2022]]/ULB_Data[[#This Row],[Cert.-max. marks SS2022]]</f>
        <v>0.16666666666666666</v>
      </c>
      <c r="EO144" s="159">
        <f>ULB_Data[[#This Row],[Cert.- obtained SS2022]]/ULB_Data[[#This Row],[Total score (obtained) SS2022]]</f>
        <v>0.10605953475217422</v>
      </c>
      <c r="EP144" s="68">
        <v>2828.6</v>
      </c>
      <c r="EQ144" s="26">
        <v>6000</v>
      </c>
      <c r="ER144" s="66">
        <v>47.14</v>
      </c>
      <c r="ES144" s="68">
        <v>2828.6</v>
      </c>
      <c r="ET144" s="66">
        <v>6000</v>
      </c>
      <c r="EU144" s="128">
        <f>(ULB_Data[[#This Row],[Total score (obtained) SS2022]]/ULB_Data[[#This Row],[Total score (max) SS2022]])*100</f>
        <v>47.143333333333331</v>
      </c>
      <c r="EV144" s="26">
        <v>941.4</v>
      </c>
      <c r="EW144" s="26">
        <v>3000</v>
      </c>
      <c r="EX144" s="66">
        <v>31.38</v>
      </c>
      <c r="EY144" s="26">
        <v>1624.6</v>
      </c>
      <c r="EZ144" s="26">
        <v>4200</v>
      </c>
      <c r="FA144" s="100">
        <v>38.68</v>
      </c>
      <c r="FB144" s="26">
        <v>1624.6</v>
      </c>
      <c r="FC144" s="138">
        <v>4200</v>
      </c>
      <c r="FD144" s="140">
        <f>(ULB_Data[[#This Row],[SLP + Cert. (obtained) SS2022]]/ULB_Data[[#This Row],[SLP + Cert. (max.) SS2022]])*100</f>
        <v>38.680952380952377</v>
      </c>
    </row>
    <row r="145" spans="1:160" ht="15.75" thickBot="1">
      <c r="A145" s="104">
        <v>144</v>
      </c>
      <c r="B145" s="65" t="s">
        <v>351</v>
      </c>
      <c r="C145" s="65" t="s">
        <v>113</v>
      </c>
      <c r="D145" s="65" t="s">
        <v>399</v>
      </c>
      <c r="E145" s="26">
        <v>8224</v>
      </c>
      <c r="F145" s="28" t="s">
        <v>411</v>
      </c>
      <c r="G145" s="28">
        <v>2214</v>
      </c>
      <c r="H145" s="28">
        <v>2072</v>
      </c>
      <c r="I145" s="28">
        <v>2072</v>
      </c>
      <c r="J145" s="28">
        <v>3325</v>
      </c>
      <c r="K145" s="28">
        <v>3178</v>
      </c>
      <c r="L145" s="28">
        <v>3178</v>
      </c>
      <c r="M145" s="28">
        <v>3070.1</v>
      </c>
      <c r="N145" s="28">
        <v>2928.3</v>
      </c>
      <c r="O145" s="28">
        <v>2928.3</v>
      </c>
      <c r="P145" s="28">
        <v>4349.2</v>
      </c>
      <c r="Q145" s="28">
        <v>4349.2</v>
      </c>
      <c r="R145" s="118">
        <f>(ULB_Data[[#This Row],[Total score (obtained) SS2020]]-ULB_Data[[#This Row],[NA 2020]])/ULB_Data[[#This Row],[NA 2020]]</f>
        <v>0.12675248419150864</v>
      </c>
      <c r="S145" s="118">
        <f>(ULB_Data[[#This Row],[Total score (obtained) SS2021]]-ULB_Data[[#This Row],[NA 2021]])/ULB_Data[[#This Row],[NA 2021]]</f>
        <v>-0.16457528957528958</v>
      </c>
      <c r="T145" s="118">
        <f>(ULB_Data[[#This Row],[Total score (obtained) SS2022]]-ULB_Data[[#This Row],[NA 2022]])/ULB_Data[[#This Row],[NA 2022]]</f>
        <v>-0.16457528957528958</v>
      </c>
      <c r="U145" s="118">
        <f>(ULB_Data[[#This Row],[Total score (obtained) SS2020]]-ULB_Data[[#This Row],[SA 2020]])/ULB_Data[[#This Row],[SA 2020]]</f>
        <v>-0.24973533834586462</v>
      </c>
      <c r="V145" s="118">
        <f>(ULB_Data[[#This Row],[Total score (obtained) SS2021]]-ULB_Data[[#This Row],[SA 2021]])/ULB_Data[[#This Row],[SA 2021]]</f>
        <v>-0.45531780994336063</v>
      </c>
      <c r="W145" s="118">
        <f>(ULB_Data[[#This Row],[Total score (obtained) SS2022]]-ULB_Data[[#This Row],[SA 2022]])/ULB_Data[[#This Row],[SA 2022]]</f>
        <v>-0.45531780994336063</v>
      </c>
      <c r="X145" s="118">
        <f>(ULB_Data[[#This Row],[Total score (obtained) SS2020]]-ULB_Data[[#This Row],[SA Cat 2020]])/ULB_Data[[#This Row],[SA Cat 2020]]</f>
        <v>-0.18744340575225557</v>
      </c>
      <c r="Y145" s="118">
        <f>(ULB_Data[[#This Row],[Total score (obtained) SS2021]]-ULB_Data[[#This Row],[SA Cat 2021]])/ULB_Data[[#This Row],[SA Cat 2021]]</f>
        <v>-0.40887204179899606</v>
      </c>
      <c r="Z145" s="118">
        <f>(ULB_Data[[#This Row],[Total score (obtained) SS2022]]-ULB_Data[[#This Row],[SA Cat 2022]])/ULB_Data[[#This Row],[SA Cat 2022]]</f>
        <v>-0.40887204179899606</v>
      </c>
      <c r="AA145" s="118">
        <f>(ULB_Data[[#This Row],[Total score (obtained) SS2021]]-ULB_Data[[#This Row],[SA Cat t.10 2021]])/ULB_Data[[#This Row],[SA Cat t.10 2021]]</f>
        <v>-0.60199576933688947</v>
      </c>
      <c r="AB145" s="118">
        <f>(ULB_Data[[#This Row],[Total score (obtained) SS2022]]-ULB_Data[[#This Row],[SA Cat t.10 2022]])/ULB_Data[[#This Row],[SA Cat t.10 2022]]</f>
        <v>-0.60199576933688947</v>
      </c>
      <c r="AC145" s="122">
        <v>306.24</v>
      </c>
      <c r="AD145" s="122">
        <v>913.6</v>
      </c>
      <c r="AE145" s="122">
        <v>915</v>
      </c>
      <c r="AF145" s="122">
        <v>706.64</v>
      </c>
      <c r="AG145" s="122">
        <v>1509.3</v>
      </c>
      <c r="AH145" s="122">
        <v>1509.3</v>
      </c>
      <c r="AI145" s="122">
        <v>593.21</v>
      </c>
      <c r="AJ145" s="122">
        <v>1412.08</v>
      </c>
      <c r="AK145" s="122">
        <v>1412.08</v>
      </c>
      <c r="AL145" s="122">
        <v>1984.11</v>
      </c>
      <c r="AM145" s="122">
        <v>1984.11</v>
      </c>
      <c r="AN145" s="118">
        <f>(ULB_Data[[#This Row],[SLP- obtained SS2020]]-ULB_Data[[#This Row],[SLP NA 2020]])/ULB_Data[[#This Row],[SLP NA 2020]]</f>
        <v>-0.41516457680250785</v>
      </c>
      <c r="AO145" s="118">
        <f>(ULB_Data[[#This Row],[SLP- obtained SS2021]]-ULB_Data[[#This Row],[SLP NA 2021]])/ULB_Data[[#This Row],[SLP NA 2021]]</f>
        <v>-8.5376532399296487E-4</v>
      </c>
      <c r="AP145" s="118">
        <f>(ULB_Data[[#This Row],[SLP- obtained SS2022]]-ULB_Data[[#This Row],[SLP NA 2022]])/ULB_Data[[#This Row],[SLP NA 2022]]</f>
        <v>-2.382513661202131E-3</v>
      </c>
      <c r="AQ145" s="118">
        <f>(ULB_Data[[#This Row],[SLP- obtained SS2020]]-ULB_Data[[#This Row],[SLP SA 2020]])/ULB_Data[[#This Row],[SLP SA 2020]]</f>
        <v>-0.74654703951092494</v>
      </c>
      <c r="AR145" s="118">
        <f>(ULB_Data[[#This Row],[SLP- obtained SS2021]]-ULB_Data[[#This Row],[SLP SA 2021]])/ULB_Data[[#This Row],[SLP SA 2021]]</f>
        <v>-0.39520307427284168</v>
      </c>
      <c r="AS145" s="118">
        <f>(ULB_Data[[#This Row],[SLP- obtained SS2022]]-ULB_Data[[#This Row],[SLP SA 2022]])/ULB_Data[[#This Row],[SLP SA 2022]]</f>
        <v>-0.39520307427284168</v>
      </c>
      <c r="AT145" s="118">
        <f>(ULB_Data[[#This Row],[SLP- obtained SS2020]]-ULB_Data[[#This Row],[SLP SA cat 2020]])/ULB_Data[[#This Row],[SLP SA cat 2020]]</f>
        <v>-0.69808330945196473</v>
      </c>
      <c r="AU145" s="118">
        <f>(ULB_Data[[#This Row],[SLP- obtained SS2021]]-ULB_Data[[#This Row],[SLP SA cat 2021]])/ULB_Data[[#This Row],[SLP SA cat 2021]]</f>
        <v>-0.35356353747663016</v>
      </c>
      <c r="AV145" s="118">
        <f>(ULB_Data[[#This Row],[SLP- obtained SS2022]]-ULB_Data[[#This Row],[SLP SA cat 2022]])/ULB_Data[[#This Row],[SLP SA cat 2022]]</f>
        <v>-0.35356353747663016</v>
      </c>
      <c r="AW145" s="118">
        <f>(ULB_Data[[#This Row],[SLP- obtained SS2021]]-ULB_Data[[#This Row],[SLP SA cat t.10 2021]])/ULB_Data[[#This Row],[SLP SA cat t.10 2021]]</f>
        <v>-0.5399347818417326</v>
      </c>
      <c r="AX145" s="118">
        <f>(ULB_Data[[#This Row],[SLP- obtained SS2022]]-ULB_Data[[#This Row],[SLP SA cat t.10 2022]])/ULB_Data[[#This Row],[SLP SA cat t.10 2022]]</f>
        <v>-0.5399347818417326</v>
      </c>
      <c r="AY145" s="122">
        <v>232.44</v>
      </c>
      <c r="AZ145" s="122">
        <v>298.10000000000002</v>
      </c>
      <c r="BA145" s="122">
        <v>295</v>
      </c>
      <c r="BB145" s="122">
        <v>421.09</v>
      </c>
      <c r="BC145" s="122">
        <v>522.70000000000005</v>
      </c>
      <c r="BD145" s="122">
        <v>525</v>
      </c>
      <c r="BE145" s="122">
        <v>365.77</v>
      </c>
      <c r="BF145" s="122">
        <v>453.88</v>
      </c>
      <c r="BG145" s="122">
        <v>453.88</v>
      </c>
      <c r="BH145" s="122">
        <v>1100</v>
      </c>
      <c r="BI145" s="122">
        <v>1100</v>
      </c>
      <c r="BJ145" s="118">
        <f>(ULB_Data[[#This Row],[Cert.- obtained SS2020]]-ULB_Data[[#This Row],[NA cert 2020]])/ULB_Data[[#This Row],[NA cert 2020]]</f>
        <v>0.29065565307176044</v>
      </c>
      <c r="BK145" s="118">
        <f>(ULB_Data[[#This Row],[Cert.- obtained SS2021]]-ULB_Data[[#This Row],[NA cert 2021]])/ULB_Data[[#This Row],[NA cert 2021]]</f>
        <v>-1</v>
      </c>
      <c r="BL145" s="118">
        <f>(ULB_Data[[#This Row],[Cert.- obtained SS2022]]-ULB_Data[[#This Row],[NA cert 2022]])/ULB_Data[[#This Row],[NA cert 2022]]</f>
        <v>-1</v>
      </c>
      <c r="BM145" s="118">
        <f>(ULB_Data[[#This Row],[Cert.- obtained SS2020]]-ULB_Data[[#This Row],[SA Cert 2020]])/ULB_Data[[#This Row],[SA Cert 2020]]</f>
        <v>-0.2875632287634472</v>
      </c>
      <c r="BN145" s="118">
        <f>(ULB_Data[[#This Row],[Cert.- obtained SS2021]]-ULB_Data[[#This Row],[SA cert 2021]])/ULB_Data[[#This Row],[SA cert 2021]]</f>
        <v>-1</v>
      </c>
      <c r="BO145" s="118">
        <f>(ULB_Data[[#This Row],[Cert.- obtained SS2022]]-ULB_Data[[#This Row],[SA cert 2022]])/ULB_Data[[#This Row],[SA cert 2022]]</f>
        <v>-1</v>
      </c>
      <c r="BP145" s="118">
        <f>(ULB_Data[[#This Row],[Cert.- obtained SS2020]]-ULB_Data[[#This Row],[SA cert cat 2020]])/ULB_Data[[#This Row],[SA cert cat 2020]]</f>
        <v>-0.17981245044700217</v>
      </c>
      <c r="BQ145" s="118">
        <f>(ULB_Data[[#This Row],[Cert.- obtained SS2021]]-ULB_Data[[#This Row],[SA cert cat 2021]])/ULB_Data[[#This Row],[SA cert cat 2021]]</f>
        <v>-1</v>
      </c>
      <c r="BR145" s="118">
        <f>(ULB_Data[[#This Row],[Cert.- obtained SS2022]]-ULB_Data[[#This Row],[SA cert cat 2022]])/ULB_Data[[#This Row],[SA cert cat 2022]]</f>
        <v>-1</v>
      </c>
      <c r="BS145" s="118">
        <f>(ULB_Data[[#This Row],[Cert.- obtained SS2021]]-ULB_Data[[#This Row],[SA cert cat t.10 2021]])/ULB_Data[[#This Row],[SA cert cat t.10 2021]]</f>
        <v>-1</v>
      </c>
      <c r="BT145" s="118">
        <f>(ULB_Data[[#This Row],[Cert.- obtained SS2022]]-ULB_Data[[#This Row],[SA cert cat t.10 2022]])/ULB_Data[[#This Row],[SA cert cat t.10 2022]]</f>
        <v>-1</v>
      </c>
      <c r="BU145" s="122">
        <v>855.72</v>
      </c>
      <c r="BV145" s="122">
        <v>860.25</v>
      </c>
      <c r="BW145" s="122">
        <v>865</v>
      </c>
      <c r="BX145" s="122">
        <v>1100</v>
      </c>
      <c r="BY145" s="122">
        <v>1147.0899999999999</v>
      </c>
      <c r="BZ145" s="122">
        <v>1150</v>
      </c>
      <c r="CA145" s="122">
        <v>1056.55</v>
      </c>
      <c r="CB145" s="122">
        <v>1062.31</v>
      </c>
      <c r="CC145" s="122">
        <v>1062.31</v>
      </c>
      <c r="CD145" s="122">
        <v>1484.95</v>
      </c>
      <c r="CE145" s="122">
        <v>1484.95</v>
      </c>
      <c r="CF145" s="118">
        <f>(ULB_Data[[#This Row],[CP- obtained SS2020]]-ULB_Data[[#This Row],[NA CV 2020]])/ULB_Data[[#This Row],[NA CV 2020]]</f>
        <v>0.16404898798672463</v>
      </c>
      <c r="CG145" s="118">
        <f>(ULB_Data[[#This Row],[CV- obtained SS2021]]-ULB_Data[[#This Row],[NA CV 2021]])/ULB_Data[[#This Row],[NA CV 2021]]</f>
        <v>-4.8904388259227029E-2</v>
      </c>
      <c r="CH145" s="118">
        <f>(ULB_Data[[#This Row],[CV- obtained SS2022]]-ULB_Data[[#This Row],[NA CV 2022]])/ULB_Data[[#This Row],[NA CV 2022]]</f>
        <v>-5.4127167630057864E-2</v>
      </c>
      <c r="CI145" s="118">
        <f>(ULB_Data[[#This Row],[CP- obtained SS2020]]-ULB_Data[[#This Row],[SA CV 2020]])/ULB_Data[[#This Row],[SA CV 2020]]</f>
        <v>-9.445454545454543E-2</v>
      </c>
      <c r="CJ145" s="118">
        <f>(ULB_Data[[#This Row],[CV- obtained SS2021]]-ULB_Data[[#This Row],[SA CV 2021]])/ULB_Data[[#This Row],[SA CV 2021]]</f>
        <v>-0.28673425799196228</v>
      </c>
      <c r="CK145" s="118">
        <f>(ULB_Data[[#This Row],[CV- obtained SS2022]]-ULB_Data[[#This Row],[SA CV 2022]])/ULB_Data[[#This Row],[SA CV 2022]]</f>
        <v>-0.28853913043478263</v>
      </c>
      <c r="CL145" s="118">
        <f>(ULB_Data[[#This Row],[CP- obtained SS2020]]-ULB_Data[[#This Row],[SA CV  cat 2020]])/ULB_Data[[#This Row],[SA CV  cat 2020]]</f>
        <v>-5.7214518953196666E-2</v>
      </c>
      <c r="CM145" s="118">
        <f>(ULB_Data[[#This Row],[CV- obtained SS2021]]-ULB_Data[[#This Row],[SA CV cat 2021]])/ULB_Data[[#This Row],[SA CV cat 2021]]</f>
        <v>-0.22981050729071553</v>
      </c>
      <c r="CN145" s="118">
        <f>(ULB_Data[[#This Row],[CV- obtained SS2022]]-ULB_Data[[#This Row],[SA CV cat 2022]])/ULB_Data[[#This Row],[SA CV cat 2022]]</f>
        <v>-0.22981050729071553</v>
      </c>
      <c r="CO145" s="118">
        <f>(ULB_Data[[#This Row],[CV- obtained SS2021]]-ULB_Data[[#This Row],[SA CV cat t.10 2021]])/ULB_Data[[#This Row],[SA CV cat t.10 2021]]</f>
        <v>-0.44901848547089135</v>
      </c>
      <c r="CP145" s="118">
        <f>(ULB_Data[[#This Row],[CV- obtained SS2022]]-ULB_Data[[#This Row],[SA CV cat t.10 2022]])/ULB_Data[[#This Row],[SA CV cat t.10 2022]]</f>
        <v>-0.44901848547089135</v>
      </c>
      <c r="CQ145" s="60">
        <v>316</v>
      </c>
      <c r="CR145" s="60">
        <v>148</v>
      </c>
      <c r="CS145" s="28">
        <v>503</v>
      </c>
      <c r="CT145" s="28">
        <v>189</v>
      </c>
      <c r="CU145" s="28">
        <v>503</v>
      </c>
      <c r="CV145" s="28">
        <v>189</v>
      </c>
      <c r="CW145" s="28" t="s">
        <v>414</v>
      </c>
      <c r="CX145" s="28" t="s">
        <v>414</v>
      </c>
      <c r="CY145" s="28" t="s">
        <v>414</v>
      </c>
      <c r="CZ145" s="28" t="s">
        <v>405</v>
      </c>
      <c r="DA145" s="28" t="s">
        <v>415</v>
      </c>
      <c r="DB145" s="28" t="s">
        <v>415</v>
      </c>
      <c r="DC145" s="22">
        <v>179.1</v>
      </c>
      <c r="DD145" s="22">
        <v>1500</v>
      </c>
      <c r="DE145" s="66">
        <v>11.94</v>
      </c>
      <c r="DF145" s="22">
        <v>300</v>
      </c>
      <c r="DG145" s="22">
        <v>1500</v>
      </c>
      <c r="DH145" s="66">
        <v>20</v>
      </c>
      <c r="DI145" s="22">
        <v>1019.43</v>
      </c>
      <c r="DJ145" s="22">
        <v>1500</v>
      </c>
      <c r="DK145" s="66">
        <v>67.959999999999994</v>
      </c>
      <c r="DL145" s="22">
        <v>996.1</v>
      </c>
      <c r="DM145" s="22">
        <v>1500</v>
      </c>
      <c r="DN145" s="66">
        <v>66.41</v>
      </c>
      <c r="DO145" s="22">
        <v>2494.63</v>
      </c>
      <c r="DP145" s="22">
        <v>6000</v>
      </c>
      <c r="DQ145" s="66">
        <v>41.58</v>
      </c>
      <c r="DR145" s="60">
        <v>912.82</v>
      </c>
      <c r="DS145" s="67">
        <v>2400</v>
      </c>
      <c r="DT145" s="159">
        <f>ULB_Data[[#This Row],[SLP- obtained SS2021]]/ULB_Data[[#This Row],[SLP-max. marks SS2021]]</f>
        <v>0.38034166666666669</v>
      </c>
      <c r="DU145" s="159">
        <f>ULB_Data[[#This Row],[SLP- obtained SS2021]]/ULB_Data[[#This Row],[Total score (obtained) SS2021]]</f>
        <v>0.52733679953783941</v>
      </c>
      <c r="DV145" s="60">
        <v>912.82</v>
      </c>
      <c r="DW145" s="66">
        <v>2400</v>
      </c>
      <c r="DX145" s="159">
        <f>ULB_Data[[#This Row],[SLP- obtained SS2022]]/ULB_Data[[#This Row],[SLP-max. marks SS2022]]</f>
        <v>0.38034166666666669</v>
      </c>
      <c r="DY145" s="159">
        <f>ULB_Data[[#This Row],[SLP- obtained SS2022]]/ULB_Data[[#This Row],[Total score (obtained) SS2022]]</f>
        <v>0.52733679953783941</v>
      </c>
      <c r="DZ145" s="71">
        <v>818.18</v>
      </c>
      <c r="EA145" s="67">
        <v>1800</v>
      </c>
      <c r="EB145" s="159">
        <f>ULB_Data[[#This Row],[CV- obtained SS2021]]/ULB_Data[[#This Row],[CV-max. marks SS2021]]</f>
        <v>0.45454444444444442</v>
      </c>
      <c r="EC145" s="159">
        <f>ULB_Data[[#This Row],[CV- obtained SS2021]]/ULB_Data[[#This Row],[Total score (obtained) SS2021]]</f>
        <v>0.47266320046216059</v>
      </c>
      <c r="ED145" s="71">
        <v>818.18</v>
      </c>
      <c r="EE145" s="66">
        <v>1800</v>
      </c>
      <c r="EF145" s="159">
        <f>ULB_Data[[#This Row],[CV- obtained SS2022]]/ULB_Data[[#This Row],[CV-max. marks SS2022]]</f>
        <v>0.45454444444444442</v>
      </c>
      <c r="EG145" s="159">
        <f>ULB_Data[[#This Row],[CV- obtained SS2022]]/ULB_Data[[#This Row],[Total score (obtained) SS2022]]</f>
        <v>0.47266320046216059</v>
      </c>
      <c r="EH145" s="71">
        <v>0</v>
      </c>
      <c r="EI145" s="67">
        <v>1800</v>
      </c>
      <c r="EJ145" s="159">
        <f>ULB_Data[[#This Row],[Cert.- obtained SS2021]]/ULB_Data[[#This Row],[Cert.-max. marks SS2021]]</f>
        <v>0</v>
      </c>
      <c r="EK145" s="159">
        <f>ULB_Data[[#This Row],[Cert.- obtained SS2021]]/ULB_Data[[#This Row],[Total score (obtained) SS2021]]</f>
        <v>0</v>
      </c>
      <c r="EL145" s="71">
        <v>0</v>
      </c>
      <c r="EM145" s="66">
        <v>1800</v>
      </c>
      <c r="EN145" s="159">
        <f>ULB_Data[[#This Row],[Cert.- obtained SS2022]]/ULB_Data[[#This Row],[Cert.-max. marks SS2022]]</f>
        <v>0</v>
      </c>
      <c r="EO145" s="159">
        <f>ULB_Data[[#This Row],[Cert.- obtained SS2022]]/ULB_Data[[#This Row],[Total score (obtained) SS2022]]</f>
        <v>0</v>
      </c>
      <c r="EP145" s="26">
        <v>1731</v>
      </c>
      <c r="EQ145" s="26">
        <v>6000</v>
      </c>
      <c r="ER145" s="66">
        <v>28.85</v>
      </c>
      <c r="ES145" s="26">
        <v>1731</v>
      </c>
      <c r="ET145" s="66">
        <v>6000</v>
      </c>
      <c r="EU145" s="128">
        <f>(ULB_Data[[#This Row],[Total score (obtained) SS2022]]/ULB_Data[[#This Row],[Total score (max) SS2022]])*100</f>
        <v>28.849999999999998</v>
      </c>
      <c r="EV145" s="26">
        <v>479.1</v>
      </c>
      <c r="EW145" s="26">
        <v>3000</v>
      </c>
      <c r="EX145" s="66">
        <v>15.97</v>
      </c>
      <c r="EY145" s="26">
        <v>912.82</v>
      </c>
      <c r="EZ145" s="26">
        <v>4200</v>
      </c>
      <c r="FA145" s="100">
        <v>21.73</v>
      </c>
      <c r="FB145" s="26">
        <v>912.82</v>
      </c>
      <c r="FC145" s="138">
        <v>4200</v>
      </c>
      <c r="FD145" s="140">
        <f>(ULB_Data[[#This Row],[SLP + Cert. (obtained) SS2022]]/ULB_Data[[#This Row],[SLP + Cert. (max.) SS2022]])*100</f>
        <v>21.733809523809526</v>
      </c>
    </row>
    <row r="146" spans="1:160" ht="15.75" thickBot="1">
      <c r="A146" s="104">
        <v>145</v>
      </c>
      <c r="B146" s="69" t="s">
        <v>154</v>
      </c>
      <c r="C146" s="65" t="s">
        <v>113</v>
      </c>
      <c r="D146" s="65" t="s">
        <v>399</v>
      </c>
      <c r="E146" s="22">
        <v>12040</v>
      </c>
      <c r="F146" s="28" t="s">
        <v>411</v>
      </c>
      <c r="G146" s="28">
        <v>2214</v>
      </c>
      <c r="H146" s="28">
        <v>2072</v>
      </c>
      <c r="I146" s="28">
        <v>2072</v>
      </c>
      <c r="J146" s="28">
        <v>3325</v>
      </c>
      <c r="K146" s="28">
        <v>3178</v>
      </c>
      <c r="L146" s="28">
        <v>3178</v>
      </c>
      <c r="M146" s="28">
        <v>3070.1</v>
      </c>
      <c r="N146" s="28">
        <v>2928.3</v>
      </c>
      <c r="O146" s="28">
        <v>2928.3</v>
      </c>
      <c r="P146" s="28">
        <v>4349.2</v>
      </c>
      <c r="Q146" s="28">
        <v>4349.2</v>
      </c>
      <c r="R146" s="118">
        <f>(ULB_Data[[#This Row],[Total score (obtained) SS2020]]-ULB_Data[[#This Row],[NA 2020]])/ULB_Data[[#This Row],[NA 2020]]</f>
        <v>0.74558717253839202</v>
      </c>
      <c r="S146" s="118">
        <f>(ULB_Data[[#This Row],[Total score (obtained) SS2021]]-ULB_Data[[#This Row],[NA 2021]])/ULB_Data[[#This Row],[NA 2021]]</f>
        <v>0.4805888030888032</v>
      </c>
      <c r="T146" s="118">
        <f>(ULB_Data[[#This Row],[Total score (obtained) SS2022]]-ULB_Data[[#This Row],[NA 2022]])/ULB_Data[[#This Row],[NA 2022]]</f>
        <v>0.4805888030888032</v>
      </c>
      <c r="U146" s="118">
        <f>(ULB_Data[[#This Row],[Total score (obtained) SS2020]]-ULB_Data[[#This Row],[SA 2020]])/ULB_Data[[#This Row],[SA 2020]]</f>
        <v>0.16232481203007521</v>
      </c>
      <c r="V146" s="118">
        <f>(ULB_Data[[#This Row],[Total score (obtained) SS2021]]-ULB_Data[[#This Row],[SA 2021]])/ULB_Data[[#This Row],[SA 2021]]</f>
        <v>-3.4682190056639334E-2</v>
      </c>
      <c r="W146" s="118">
        <f>(ULB_Data[[#This Row],[Total score (obtained) SS2022]]-ULB_Data[[#This Row],[SA 2022]])/ULB_Data[[#This Row],[SA 2022]]</f>
        <v>-3.4682190056639334E-2</v>
      </c>
      <c r="X146" s="118">
        <f>(ULB_Data[[#This Row],[Total score (obtained) SS2020]]-ULB_Data[[#This Row],[SA Cat 2020]])/ULB_Data[[#This Row],[SA Cat 2020]]</f>
        <v>0.25882870264812224</v>
      </c>
      <c r="Y146" s="118">
        <f>(ULB_Data[[#This Row],[Total score (obtained) SS2021]]-ULB_Data[[#This Row],[SA Cat 2021]])/ULB_Data[[#This Row],[SA Cat 2021]]</f>
        <v>4.7631731721476625E-2</v>
      </c>
      <c r="Z146" s="118">
        <f>(ULB_Data[[#This Row],[Total score (obtained) SS2022]]-ULB_Data[[#This Row],[SA Cat 2022]])/ULB_Data[[#This Row],[SA Cat 2022]]</f>
        <v>4.7631731721476625E-2</v>
      </c>
      <c r="AA146" s="118">
        <f>(ULB_Data[[#This Row],[Total score (obtained) SS2021]]-ULB_Data[[#This Row],[SA Cat t.10 2021]])/ULB_Data[[#This Row],[SA Cat t.10 2021]]</f>
        <v>-0.29463349581532228</v>
      </c>
      <c r="AB146" s="118">
        <f>(ULB_Data[[#This Row],[Total score (obtained) SS2022]]-ULB_Data[[#This Row],[SA Cat t.10 2022]])/ULB_Data[[#This Row],[SA Cat t.10 2022]]</f>
        <v>-0.29463349581532228</v>
      </c>
      <c r="AC146" s="122">
        <v>306.24</v>
      </c>
      <c r="AD146" s="122">
        <v>913.6</v>
      </c>
      <c r="AE146" s="122">
        <v>915</v>
      </c>
      <c r="AF146" s="122">
        <v>706.64</v>
      </c>
      <c r="AG146" s="122">
        <v>1509.3</v>
      </c>
      <c r="AH146" s="122">
        <v>1509.3</v>
      </c>
      <c r="AI146" s="122">
        <v>593.21</v>
      </c>
      <c r="AJ146" s="122">
        <v>1412.08</v>
      </c>
      <c r="AK146" s="122">
        <v>1412.08</v>
      </c>
      <c r="AL146" s="122">
        <v>1984.11</v>
      </c>
      <c r="AM146" s="122">
        <v>1984.11</v>
      </c>
      <c r="AN146" s="118">
        <f>(ULB_Data[[#This Row],[SLP- obtained SS2020]]-ULB_Data[[#This Row],[SLP NA 2020]])/ULB_Data[[#This Row],[SLP NA 2020]]</f>
        <v>1.8095611285266455</v>
      </c>
      <c r="AO146" s="118">
        <f>(ULB_Data[[#This Row],[SLP- obtained SS2021]]-ULB_Data[[#This Row],[SLP NA 2021]])/ULB_Data[[#This Row],[SLP NA 2021]]</f>
        <v>0.66355078809106816</v>
      </c>
      <c r="AP146" s="118">
        <f>(ULB_Data[[#This Row],[SLP- obtained SS2022]]-ULB_Data[[#This Row],[SLP NA 2022]])/ULB_Data[[#This Row],[SLP NA 2022]]</f>
        <v>0.66100546448087427</v>
      </c>
      <c r="AQ146" s="118">
        <f>(ULB_Data[[#This Row],[SLP- obtained SS2020]]-ULB_Data[[#This Row],[SLP SA 2020]])/ULB_Data[[#This Row],[SLP SA 2020]]</f>
        <v>0.2175931167213857</v>
      </c>
      <c r="AR146" s="118">
        <f>(ULB_Data[[#This Row],[SLP- obtained SS2021]]-ULB_Data[[#This Row],[SLP SA 2021]])/ULB_Data[[#This Row],[SLP SA 2021]]</f>
        <v>6.9701185980255631E-3</v>
      </c>
      <c r="AS146" s="118">
        <f>(ULB_Data[[#This Row],[SLP- obtained SS2022]]-ULB_Data[[#This Row],[SLP SA 2022]])/ULB_Data[[#This Row],[SLP SA 2022]]</f>
        <v>6.9701185980255631E-3</v>
      </c>
      <c r="AT146" s="118">
        <f>(ULB_Data[[#This Row],[SLP- obtained SS2020]]-ULB_Data[[#This Row],[SLP SA cat 2020]])/ULB_Data[[#This Row],[SLP SA cat 2020]]</f>
        <v>0.45041385006995821</v>
      </c>
      <c r="AU146" s="118">
        <f>(ULB_Data[[#This Row],[SLP- obtained SS2021]]-ULB_Data[[#This Row],[SLP SA cat 2021]])/ULB_Data[[#This Row],[SLP SA cat 2021]]</f>
        <v>7.629879326950316E-2</v>
      </c>
      <c r="AV146" s="118">
        <f>(ULB_Data[[#This Row],[SLP- obtained SS2022]]-ULB_Data[[#This Row],[SLP SA cat 2022]])/ULB_Data[[#This Row],[SLP SA cat 2022]]</f>
        <v>7.629879326950316E-2</v>
      </c>
      <c r="AW146" s="118">
        <f>(ULB_Data[[#This Row],[SLP- obtained SS2021]]-ULB_Data[[#This Row],[SLP SA cat t.10 2021]])/ULB_Data[[#This Row],[SLP SA cat t.10 2021]]</f>
        <v>-0.23400416307563593</v>
      </c>
      <c r="AX146" s="118">
        <f>(ULB_Data[[#This Row],[SLP- obtained SS2022]]-ULB_Data[[#This Row],[SLP SA cat t.10 2022]])/ULB_Data[[#This Row],[SLP SA cat t.10 2022]]</f>
        <v>-0.23400416307563593</v>
      </c>
      <c r="AY146" s="122">
        <v>232.44</v>
      </c>
      <c r="AZ146" s="122">
        <v>298.10000000000002</v>
      </c>
      <c r="BA146" s="122">
        <v>295</v>
      </c>
      <c r="BB146" s="122">
        <v>421.09</v>
      </c>
      <c r="BC146" s="122">
        <v>522.70000000000005</v>
      </c>
      <c r="BD146" s="122">
        <v>525</v>
      </c>
      <c r="BE146" s="122">
        <v>365.77</v>
      </c>
      <c r="BF146" s="122">
        <v>453.88</v>
      </c>
      <c r="BG146" s="122">
        <v>453.88</v>
      </c>
      <c r="BH146" s="122">
        <v>1100</v>
      </c>
      <c r="BI146" s="122">
        <v>1100</v>
      </c>
      <c r="BJ146" s="118">
        <f>(ULB_Data[[#This Row],[Cert.- obtained SS2020]]-ULB_Data[[#This Row],[NA cert 2020]])/ULB_Data[[#This Row],[NA cert 2020]]</f>
        <v>1.1510927551196009</v>
      </c>
      <c r="BK146" s="118">
        <f>(ULB_Data[[#This Row],[Cert.- obtained SS2021]]-ULB_Data[[#This Row],[NA cert 2021]])/ULB_Data[[#This Row],[NA cert 2021]]</f>
        <v>6.3737001006372931E-3</v>
      </c>
      <c r="BL146" s="118">
        <f>(ULB_Data[[#This Row],[Cert.- obtained SS2022]]-ULB_Data[[#This Row],[NA cert 2022]])/ULB_Data[[#This Row],[NA cert 2022]]</f>
        <v>1.6949152542372881E-2</v>
      </c>
      <c r="BM146" s="118">
        <f>(ULB_Data[[#This Row],[Cert.- obtained SS2020]]-ULB_Data[[#This Row],[SA Cert 2020]])/ULB_Data[[#This Row],[SA Cert 2020]]</f>
        <v>0.187394618727588</v>
      </c>
      <c r="BN146" s="118">
        <f>(ULB_Data[[#This Row],[Cert.- obtained SS2021]]-ULB_Data[[#This Row],[SA cert 2021]])/ULB_Data[[#This Row],[SA cert 2021]]</f>
        <v>-0.42605701167017412</v>
      </c>
      <c r="BO146" s="118">
        <f>(ULB_Data[[#This Row],[Cert.- obtained SS2022]]-ULB_Data[[#This Row],[SA cert 2022]])/ULB_Data[[#This Row],[SA cert 2022]]</f>
        <v>-0.42857142857142855</v>
      </c>
      <c r="BP146" s="118">
        <f>(ULB_Data[[#This Row],[Cert.- obtained SS2020]]-ULB_Data[[#This Row],[SA cert cat 2020]])/ULB_Data[[#This Row],[SA cert cat 2020]]</f>
        <v>0.36697924925499636</v>
      </c>
      <c r="BQ146" s="118">
        <f>(ULB_Data[[#This Row],[Cert.- obtained SS2021]]-ULB_Data[[#This Row],[SA cert cat 2021]])/ULB_Data[[#This Row],[SA cert cat 2021]]</f>
        <v>-0.33903234335066534</v>
      </c>
      <c r="BR146" s="118">
        <f>(ULB_Data[[#This Row],[Cert.- obtained SS2022]]-ULB_Data[[#This Row],[SA cert cat 2022]])/ULB_Data[[#This Row],[SA cert cat 2022]]</f>
        <v>-0.33903234335066534</v>
      </c>
      <c r="BS146" s="118">
        <f>(ULB_Data[[#This Row],[Cert.- obtained SS2021]]-ULB_Data[[#This Row],[SA cert cat t.10 2021]])/ULB_Data[[#This Row],[SA cert cat t.10 2021]]</f>
        <v>-0.72727272727272729</v>
      </c>
      <c r="BT146" s="118">
        <f>(ULB_Data[[#This Row],[Cert.- obtained SS2022]]-ULB_Data[[#This Row],[SA cert cat t.10 2022]])/ULB_Data[[#This Row],[SA cert cat t.10 2022]]</f>
        <v>-0.72727272727272729</v>
      </c>
      <c r="BU146" s="122">
        <v>855.72</v>
      </c>
      <c r="BV146" s="122">
        <v>860.25</v>
      </c>
      <c r="BW146" s="122">
        <v>865</v>
      </c>
      <c r="BX146" s="122">
        <v>1100</v>
      </c>
      <c r="BY146" s="122">
        <v>1147.0899999999999</v>
      </c>
      <c r="BZ146" s="122">
        <v>1150</v>
      </c>
      <c r="CA146" s="122">
        <v>1056.55</v>
      </c>
      <c r="CB146" s="122">
        <v>1062.31</v>
      </c>
      <c r="CC146" s="122">
        <v>1062.31</v>
      </c>
      <c r="CD146" s="122">
        <v>1484.95</v>
      </c>
      <c r="CE146" s="122">
        <v>1484.95</v>
      </c>
      <c r="CF146" s="118">
        <f>(ULB_Data[[#This Row],[CP- obtained SS2020]]-ULB_Data[[#This Row],[NA CV 2020]])/ULB_Data[[#This Row],[NA CV 2020]]</f>
        <v>0.5558126489973354</v>
      </c>
      <c r="CG146" s="118">
        <f>(ULB_Data[[#This Row],[CV- obtained SS2021]]-ULB_Data[[#This Row],[NA CV 2021]])/ULB_Data[[#This Row],[NA CV 2021]]</f>
        <v>0.45069456553327525</v>
      </c>
      <c r="CH146" s="118">
        <f>(ULB_Data[[#This Row],[CV- obtained SS2022]]-ULB_Data[[#This Row],[NA CV 2022]])/ULB_Data[[#This Row],[NA CV 2022]]</f>
        <v>0.442728323699422</v>
      </c>
      <c r="CI146" s="118">
        <f>(ULB_Data[[#This Row],[CP- obtained SS2020]]-ULB_Data[[#This Row],[SA CV 2020]])/ULB_Data[[#This Row],[SA CV 2020]]</f>
        <v>0.21030909090909083</v>
      </c>
      <c r="CJ146" s="118">
        <f>(ULB_Data[[#This Row],[CV- obtained SS2021]]-ULB_Data[[#This Row],[SA CV 2021]])/ULB_Data[[#This Row],[SA CV 2021]]</f>
        <v>8.7935558674559211E-2</v>
      </c>
      <c r="CK146" s="118">
        <f>(ULB_Data[[#This Row],[CV- obtained SS2022]]-ULB_Data[[#This Row],[SA CV 2022]])/ULB_Data[[#This Row],[SA CV 2022]]</f>
        <v>8.5182608695652209E-2</v>
      </c>
      <c r="CL146" s="118">
        <f>(ULB_Data[[#This Row],[CP- obtained SS2020]]-ULB_Data[[#This Row],[SA CV  cat 2020]])/ULB_Data[[#This Row],[SA CV  cat 2020]]</f>
        <v>0.26008234347640902</v>
      </c>
      <c r="CM146" s="118">
        <f>(ULB_Data[[#This Row],[CV- obtained SS2021]]-ULB_Data[[#This Row],[SA CV cat 2021]])/ULB_Data[[#This Row],[SA CV cat 2021]]</f>
        <v>0.17476066308328086</v>
      </c>
      <c r="CN146" s="118">
        <f>(ULB_Data[[#This Row],[CV- obtained SS2022]]-ULB_Data[[#This Row],[SA CV cat 2022]])/ULB_Data[[#This Row],[SA CV cat 2022]]</f>
        <v>0.17476066308328086</v>
      </c>
      <c r="CO146" s="118">
        <f>(ULB_Data[[#This Row],[CV- obtained SS2021]]-ULB_Data[[#This Row],[SA CV cat t.10 2021]])/ULB_Data[[#This Row],[SA CV cat t.10 2021]]</f>
        <v>-0.15959459914475235</v>
      </c>
      <c r="CP146" s="118">
        <f>(ULB_Data[[#This Row],[CV- obtained SS2022]]-ULB_Data[[#This Row],[SA CV cat t.10 2022]])/ULB_Data[[#This Row],[SA CV cat t.10 2022]]</f>
        <v>-0.15959459914475235</v>
      </c>
      <c r="CQ146" s="60">
        <v>34</v>
      </c>
      <c r="CR146" s="60">
        <v>26</v>
      </c>
      <c r="CS146" s="27">
        <v>136</v>
      </c>
      <c r="CT146" s="27">
        <v>73</v>
      </c>
      <c r="CU146" s="27">
        <v>136</v>
      </c>
      <c r="CV146" s="27">
        <v>73</v>
      </c>
      <c r="CW146" s="28" t="s">
        <v>406</v>
      </c>
      <c r="CX146" s="27" t="s">
        <v>414</v>
      </c>
      <c r="CY146" s="27" t="s">
        <v>414</v>
      </c>
      <c r="CZ146" s="28" t="s">
        <v>405</v>
      </c>
      <c r="DA146" s="27" t="s">
        <v>405</v>
      </c>
      <c r="DB146" s="27" t="s">
        <v>405</v>
      </c>
      <c r="DC146" s="22">
        <v>860.4</v>
      </c>
      <c r="DD146" s="22">
        <v>1500</v>
      </c>
      <c r="DE146" s="66">
        <v>57.36</v>
      </c>
      <c r="DF146" s="22">
        <v>500</v>
      </c>
      <c r="DG146" s="22">
        <v>1500</v>
      </c>
      <c r="DH146" s="66">
        <v>33.33</v>
      </c>
      <c r="DI146" s="22">
        <v>1172.99</v>
      </c>
      <c r="DJ146" s="22">
        <v>1500</v>
      </c>
      <c r="DK146" s="66">
        <v>78.2</v>
      </c>
      <c r="DL146" s="22">
        <v>1331.34</v>
      </c>
      <c r="DM146" s="22">
        <v>1500</v>
      </c>
      <c r="DN146" s="66">
        <v>88.76</v>
      </c>
      <c r="DO146" s="22">
        <v>3864.73</v>
      </c>
      <c r="DP146" s="22">
        <v>6000</v>
      </c>
      <c r="DQ146" s="66">
        <v>64.41</v>
      </c>
      <c r="DR146" s="67">
        <v>1519.82</v>
      </c>
      <c r="DS146" s="67">
        <v>2400</v>
      </c>
      <c r="DT146" s="159">
        <f>ULB_Data[[#This Row],[SLP- obtained SS2021]]/ULB_Data[[#This Row],[SLP-max. marks SS2021]]</f>
        <v>0.63325833333333326</v>
      </c>
      <c r="DU146" s="159">
        <f>ULB_Data[[#This Row],[SLP- obtained SS2021]]/ULB_Data[[#This Row],[Total score (obtained) SS2021]]</f>
        <v>0.49541362157651458</v>
      </c>
      <c r="DV146" s="67">
        <v>1519.82</v>
      </c>
      <c r="DW146" s="66">
        <v>2400</v>
      </c>
      <c r="DX146" s="159">
        <f>ULB_Data[[#This Row],[SLP- obtained SS2022]]/ULB_Data[[#This Row],[SLP-max. marks SS2022]]</f>
        <v>0.63325833333333326</v>
      </c>
      <c r="DY146" s="159">
        <f>ULB_Data[[#This Row],[SLP- obtained SS2022]]/ULB_Data[[#This Row],[Total score (obtained) SS2022]]</f>
        <v>0.49541362157651458</v>
      </c>
      <c r="DZ146" s="67">
        <v>1247.96</v>
      </c>
      <c r="EA146" s="67">
        <v>1800</v>
      </c>
      <c r="EB146" s="159">
        <f>ULB_Data[[#This Row],[CV- obtained SS2021]]/ULB_Data[[#This Row],[CV-max. marks SS2021]]</f>
        <v>0.6933111111111111</v>
      </c>
      <c r="EC146" s="159">
        <f>ULB_Data[[#This Row],[CV- obtained SS2021]]/ULB_Data[[#This Row],[Total score (obtained) SS2021]]</f>
        <v>0.40679579370098246</v>
      </c>
      <c r="ED146" s="67">
        <v>1247.96</v>
      </c>
      <c r="EE146" s="66">
        <v>1800</v>
      </c>
      <c r="EF146" s="159">
        <f>ULB_Data[[#This Row],[CV- obtained SS2022]]/ULB_Data[[#This Row],[CV-max. marks SS2022]]</f>
        <v>0.6933111111111111</v>
      </c>
      <c r="EG146" s="159">
        <f>ULB_Data[[#This Row],[CV- obtained SS2022]]/ULB_Data[[#This Row],[Total score (obtained) SS2022]]</f>
        <v>0.40679579370098246</v>
      </c>
      <c r="EH146" s="67">
        <v>300</v>
      </c>
      <c r="EI146" s="67">
        <v>1800</v>
      </c>
      <c r="EJ146" s="159">
        <f>ULB_Data[[#This Row],[Cert.- obtained SS2021]]/ULB_Data[[#This Row],[Cert.-max. marks SS2021]]</f>
        <v>0.16666666666666666</v>
      </c>
      <c r="EK146" s="159">
        <f>ULB_Data[[#This Row],[Cert.- obtained SS2021]]/ULB_Data[[#This Row],[Total score (obtained) SS2021]]</f>
        <v>9.7790584722502905E-2</v>
      </c>
      <c r="EL146" s="67">
        <v>300</v>
      </c>
      <c r="EM146" s="66">
        <v>1800</v>
      </c>
      <c r="EN146" s="159">
        <f>ULB_Data[[#This Row],[Cert.- obtained SS2022]]/ULB_Data[[#This Row],[Cert.-max. marks SS2022]]</f>
        <v>0.16666666666666666</v>
      </c>
      <c r="EO146" s="159">
        <f>ULB_Data[[#This Row],[Cert.- obtained SS2022]]/ULB_Data[[#This Row],[Total score (obtained) SS2022]]</f>
        <v>9.7790584722502905E-2</v>
      </c>
      <c r="EP146" s="68">
        <v>3067.78</v>
      </c>
      <c r="EQ146" s="26">
        <v>6000</v>
      </c>
      <c r="ER146" s="66">
        <v>51.13</v>
      </c>
      <c r="ES146" s="68">
        <v>3067.78</v>
      </c>
      <c r="ET146" s="66">
        <v>6000</v>
      </c>
      <c r="EU146" s="128">
        <f>(ULB_Data[[#This Row],[Total score (obtained) SS2022]]/ULB_Data[[#This Row],[Total score (max) SS2022]])*100</f>
        <v>51.129666666666672</v>
      </c>
      <c r="EV146" s="26">
        <v>1360.4</v>
      </c>
      <c r="EW146" s="26">
        <v>3000</v>
      </c>
      <c r="EX146" s="66">
        <v>45.35</v>
      </c>
      <c r="EY146" s="26">
        <v>1819.82</v>
      </c>
      <c r="EZ146" s="26">
        <v>4200</v>
      </c>
      <c r="FA146" s="100">
        <v>43.33</v>
      </c>
      <c r="FB146" s="26">
        <v>1819.82</v>
      </c>
      <c r="FC146" s="138">
        <v>4200</v>
      </c>
      <c r="FD146" s="140">
        <f>(ULB_Data[[#This Row],[SLP + Cert. (obtained) SS2022]]/ULB_Data[[#This Row],[SLP + Cert. (max.) SS2022]])*100</f>
        <v>43.329047619047614</v>
      </c>
    </row>
    <row r="147" spans="1:160" ht="15.75" thickBot="1">
      <c r="A147" s="104">
        <v>146</v>
      </c>
      <c r="B147" s="65" t="s">
        <v>88</v>
      </c>
      <c r="C147" s="65" t="s">
        <v>113</v>
      </c>
      <c r="D147" s="65" t="s">
        <v>399</v>
      </c>
      <c r="E147" s="26">
        <v>50287</v>
      </c>
      <c r="F147" s="28" t="s">
        <v>413</v>
      </c>
      <c r="G147" s="28">
        <v>2214</v>
      </c>
      <c r="H147" s="28">
        <v>2072</v>
      </c>
      <c r="I147" s="28">
        <v>2072</v>
      </c>
      <c r="J147" s="28">
        <v>3325</v>
      </c>
      <c r="K147" s="28">
        <v>3178</v>
      </c>
      <c r="L147" s="28">
        <v>3178</v>
      </c>
      <c r="M147" s="28">
        <v>3595.3</v>
      </c>
      <c r="N147" s="28">
        <v>3469.2</v>
      </c>
      <c r="O147" s="28">
        <v>3469.2</v>
      </c>
      <c r="P147" s="28">
        <v>4328.8</v>
      </c>
      <c r="Q147" s="28">
        <v>4328.8</v>
      </c>
      <c r="R147" s="118">
        <f>(ULB_Data[[#This Row],[Total score (obtained) SS2020]]-ULB_Data[[#This Row],[NA 2020]])/ULB_Data[[#This Row],[NA 2020]]</f>
        <v>0.43692411924119234</v>
      </c>
      <c r="S147" s="118">
        <f>(ULB_Data[[#This Row],[Total score (obtained) SS2021]]-ULB_Data[[#This Row],[NA 2021]])/ULB_Data[[#This Row],[NA 2021]]</f>
        <v>0.41377895752895749</v>
      </c>
      <c r="T147" s="118">
        <f>(ULB_Data[[#This Row],[Total score (obtained) SS2022]]-ULB_Data[[#This Row],[NA 2022]])/ULB_Data[[#This Row],[NA 2022]]</f>
        <v>0.41377895752895749</v>
      </c>
      <c r="U147" s="118">
        <f>(ULB_Data[[#This Row],[Total score (obtained) SS2020]]-ULB_Data[[#This Row],[SA 2020]])/ULB_Data[[#This Row],[SA 2020]]</f>
        <v>-4.3203007518797021E-2</v>
      </c>
      <c r="V147" s="118">
        <f>(ULB_Data[[#This Row],[Total score (obtained) SS2021]]-ULB_Data[[#This Row],[SA 2021]])/ULB_Data[[#This Row],[SA 2021]]</f>
        <v>-7.8241032095657678E-2</v>
      </c>
      <c r="W147" s="118">
        <f>(ULB_Data[[#This Row],[Total score (obtained) SS2022]]-ULB_Data[[#This Row],[SA 2022]])/ULB_Data[[#This Row],[SA 2022]]</f>
        <v>-7.8241032095657678E-2</v>
      </c>
      <c r="X147" s="118">
        <f>(ULB_Data[[#This Row],[Total score (obtained) SS2020]]-ULB_Data[[#This Row],[SA Cat 2020]])/ULB_Data[[#This Row],[SA Cat 2020]]</f>
        <v>-0.11513642811448287</v>
      </c>
      <c r="Y147" s="118">
        <f>(ULB_Data[[#This Row],[Total score (obtained) SS2021]]-ULB_Data[[#This Row],[SA Cat 2021]])/ULB_Data[[#This Row],[SA Cat 2021]]</f>
        <v>-0.15561224489795916</v>
      </c>
      <c r="Z147" s="118">
        <f>(ULB_Data[[#This Row],[Total score (obtained) SS2022]]-ULB_Data[[#This Row],[SA Cat 2022]])/ULB_Data[[#This Row],[SA Cat 2022]]</f>
        <v>-0.15561224489795916</v>
      </c>
      <c r="AA147" s="118">
        <f>(ULB_Data[[#This Row],[Total score (obtained) SS2021]]-ULB_Data[[#This Row],[SA Cat t.10 2021]])/ULB_Data[[#This Row],[SA Cat t.10 2021]]</f>
        <v>-0.32328820920347445</v>
      </c>
      <c r="AB147" s="118">
        <f>(ULB_Data[[#This Row],[Total score (obtained) SS2022]]-ULB_Data[[#This Row],[SA Cat t.10 2022]])/ULB_Data[[#This Row],[SA Cat t.10 2022]]</f>
        <v>-0.32328820920347445</v>
      </c>
      <c r="AC147" s="122">
        <v>306.24</v>
      </c>
      <c r="AD147" s="122">
        <v>913.6</v>
      </c>
      <c r="AE147" s="122">
        <v>915</v>
      </c>
      <c r="AF147" s="122">
        <v>706.64</v>
      </c>
      <c r="AG147" s="122">
        <v>1509.3</v>
      </c>
      <c r="AH147" s="122">
        <v>1509.3</v>
      </c>
      <c r="AI147" s="122">
        <v>829.22</v>
      </c>
      <c r="AJ147" s="122">
        <v>1623.2</v>
      </c>
      <c r="AK147" s="122">
        <v>1623.2</v>
      </c>
      <c r="AL147" s="122">
        <v>1999.6</v>
      </c>
      <c r="AM147" s="122">
        <v>1999.6</v>
      </c>
      <c r="AN147" s="118">
        <f>(ULB_Data[[#This Row],[SLP- obtained SS2020]]-ULB_Data[[#This Row],[SLP NA 2020]])/ULB_Data[[#This Row],[SLP NA 2020]]</f>
        <v>1.3449255485893417</v>
      </c>
      <c r="AO147" s="118">
        <f>(ULB_Data[[#This Row],[SLP- obtained SS2021]]-ULB_Data[[#This Row],[SLP NA 2021]])/ULB_Data[[#This Row],[SLP NA 2021]]</f>
        <v>0.57792250437828363</v>
      </c>
      <c r="AP147" s="118">
        <f>(ULB_Data[[#This Row],[SLP- obtained SS2022]]-ULB_Data[[#This Row],[SLP NA 2022]])/ULB_Data[[#This Row],[SLP NA 2022]]</f>
        <v>0.57550819672131137</v>
      </c>
      <c r="AQ147" s="118">
        <f>(ULB_Data[[#This Row],[SLP- obtained SS2020]]-ULB_Data[[#This Row],[SLP SA 2020]])/ULB_Data[[#This Row],[SLP SA 2020]]</f>
        <v>1.6231744594135667E-2</v>
      </c>
      <c r="AR147" s="118">
        <f>(ULB_Data[[#This Row],[SLP- obtained SS2021]]-ULB_Data[[#This Row],[SLP SA 2021]])/ULB_Data[[#This Row],[SLP SA 2021]]</f>
        <v>-4.4861856489763492E-2</v>
      </c>
      <c r="AS147" s="118">
        <f>(ULB_Data[[#This Row],[SLP- obtained SS2022]]-ULB_Data[[#This Row],[SLP SA 2022]])/ULB_Data[[#This Row],[SLP SA 2022]]</f>
        <v>-4.4861856489763492E-2</v>
      </c>
      <c r="AT147" s="118">
        <f>(ULB_Data[[#This Row],[SLP- obtained SS2020]]-ULB_Data[[#This Row],[SLP SA cat 2020]])/ULB_Data[[#This Row],[SLP SA cat 2020]]</f>
        <v>-0.13399339137985095</v>
      </c>
      <c r="AU147" s="118">
        <f>(ULB_Data[[#This Row],[SLP- obtained SS2021]]-ULB_Data[[#This Row],[SLP SA cat 2021]])/ULB_Data[[#This Row],[SLP SA cat 2021]]</f>
        <v>-0.11188393297190742</v>
      </c>
      <c r="AV147" s="118">
        <f>(ULB_Data[[#This Row],[SLP- obtained SS2022]]-ULB_Data[[#This Row],[SLP SA cat 2022]])/ULB_Data[[#This Row],[SLP SA cat 2022]]</f>
        <v>-0.11188393297190742</v>
      </c>
      <c r="AW147" s="118">
        <f>(ULB_Data[[#This Row],[SLP- obtained SS2021]]-ULB_Data[[#This Row],[SLP SA cat t.10 2021]])/ULB_Data[[#This Row],[SLP SA cat t.10 2021]]</f>
        <v>-0.2790608121624325</v>
      </c>
      <c r="AX147" s="118">
        <f>(ULB_Data[[#This Row],[SLP- obtained SS2022]]-ULB_Data[[#This Row],[SLP SA cat t.10 2022]])/ULB_Data[[#This Row],[SLP SA cat t.10 2022]]</f>
        <v>-0.2790608121624325</v>
      </c>
      <c r="AY147" s="122">
        <v>232.44</v>
      </c>
      <c r="AZ147" s="122">
        <v>298.10000000000002</v>
      </c>
      <c r="BA147" s="122">
        <v>295</v>
      </c>
      <c r="BB147" s="122">
        <v>421.09</v>
      </c>
      <c r="BC147" s="122">
        <v>522.70000000000005</v>
      </c>
      <c r="BD147" s="122">
        <v>525</v>
      </c>
      <c r="BE147" s="122">
        <v>448.93</v>
      </c>
      <c r="BF147" s="122">
        <v>602.08000000000004</v>
      </c>
      <c r="BG147" s="122">
        <v>602.08000000000004</v>
      </c>
      <c r="BH147" s="122">
        <v>1100</v>
      </c>
      <c r="BI147" s="122">
        <v>1100</v>
      </c>
      <c r="BJ147" s="118">
        <f>(ULB_Data[[#This Row],[Cert.- obtained SS2020]]-ULB_Data[[#This Row],[NA cert 2020]])/ULB_Data[[#This Row],[NA cert 2020]]</f>
        <v>0.29065565307176044</v>
      </c>
      <c r="BK147" s="118">
        <f>(ULB_Data[[#This Row],[Cert.- obtained SS2021]]-ULB_Data[[#This Row],[NA cert 2021]])/ULB_Data[[#This Row],[NA cert 2021]]</f>
        <v>6.3737001006372931E-3</v>
      </c>
      <c r="BL147" s="118">
        <f>(ULB_Data[[#This Row],[Cert.- obtained SS2022]]-ULB_Data[[#This Row],[NA cert 2022]])/ULB_Data[[#This Row],[NA cert 2022]]</f>
        <v>1.6949152542372881E-2</v>
      </c>
      <c r="BM147" s="118">
        <f>(ULB_Data[[#This Row],[Cert.- obtained SS2020]]-ULB_Data[[#This Row],[SA Cert 2020]])/ULB_Data[[#This Row],[SA Cert 2020]]</f>
        <v>-0.2875632287634472</v>
      </c>
      <c r="BN147" s="118">
        <f>(ULB_Data[[#This Row],[Cert.- obtained SS2021]]-ULB_Data[[#This Row],[SA cert 2021]])/ULB_Data[[#This Row],[SA cert 2021]]</f>
        <v>-0.42605701167017412</v>
      </c>
      <c r="BO147" s="118">
        <f>(ULB_Data[[#This Row],[Cert.- obtained SS2022]]-ULB_Data[[#This Row],[SA cert 2022]])/ULB_Data[[#This Row],[SA cert 2022]]</f>
        <v>-0.42857142857142855</v>
      </c>
      <c r="BP147" s="118">
        <f>(ULB_Data[[#This Row],[Cert.- obtained SS2020]]-ULB_Data[[#This Row],[SA cert cat 2020]])/ULB_Data[[#This Row],[SA cert cat 2020]]</f>
        <v>-0.33174436994631679</v>
      </c>
      <c r="BQ147" s="118">
        <f>(ULB_Data[[#This Row],[Cert.- obtained SS2021]]-ULB_Data[[#This Row],[SA cert cat 2021]])/ULB_Data[[#This Row],[SA cert cat 2021]]</f>
        <v>-0.50172734520329532</v>
      </c>
      <c r="BR147" s="118">
        <f>(ULB_Data[[#This Row],[Cert.- obtained SS2022]]-ULB_Data[[#This Row],[SA cert cat 2022]])/ULB_Data[[#This Row],[SA cert cat 2022]]</f>
        <v>-0.50172734520329532</v>
      </c>
      <c r="BS147" s="118">
        <f>(ULB_Data[[#This Row],[Cert.- obtained SS2021]]-ULB_Data[[#This Row],[SA cert cat t.10 2021]])/ULB_Data[[#This Row],[SA cert cat t.10 2021]]</f>
        <v>-0.72727272727272729</v>
      </c>
      <c r="BT147" s="118">
        <f>(ULB_Data[[#This Row],[Cert.- obtained SS2022]]-ULB_Data[[#This Row],[SA cert cat t.10 2022]])/ULB_Data[[#This Row],[SA cert cat t.10 2022]]</f>
        <v>-0.72727272727272729</v>
      </c>
      <c r="BU147" s="122">
        <v>855.72</v>
      </c>
      <c r="BV147" s="122">
        <v>860.25</v>
      </c>
      <c r="BW147" s="122">
        <v>865</v>
      </c>
      <c r="BX147" s="122">
        <v>1100</v>
      </c>
      <c r="BY147" s="122">
        <v>1147.0899999999999</v>
      </c>
      <c r="BZ147" s="122">
        <v>1150</v>
      </c>
      <c r="CA147" s="122">
        <v>1163.58</v>
      </c>
      <c r="CB147" s="122">
        <v>1243.93</v>
      </c>
      <c r="CC147" s="122">
        <v>1243.93</v>
      </c>
      <c r="CD147" s="122">
        <v>1508.87</v>
      </c>
      <c r="CE147" s="122">
        <v>1508.87</v>
      </c>
      <c r="CF147" s="118">
        <f>(ULB_Data[[#This Row],[CP- obtained SS2020]]-ULB_Data[[#This Row],[NA CV 2020]])/ULB_Data[[#This Row],[NA CV 2020]]</f>
        <v>0.37030804468751444</v>
      </c>
      <c r="CG147" s="118">
        <f>(ULB_Data[[#This Row],[CV- obtained SS2021]]-ULB_Data[[#This Row],[NA CV 2021]])/ULB_Data[[#This Row],[NA CV 2021]]</f>
        <v>0.38071490845684391</v>
      </c>
      <c r="CH147" s="118">
        <f>(ULB_Data[[#This Row],[CV- obtained SS2022]]-ULB_Data[[#This Row],[NA CV 2022]])/ULB_Data[[#This Row],[NA CV 2022]]</f>
        <v>0.37313294797687863</v>
      </c>
      <c r="CI147" s="118">
        <f>(ULB_Data[[#This Row],[CP- obtained SS2020]]-ULB_Data[[#This Row],[SA CV 2020]])/ULB_Data[[#This Row],[SA CV 2020]]</f>
        <v>6.599999999999992E-2</v>
      </c>
      <c r="CJ147" s="118">
        <f>(ULB_Data[[#This Row],[CV- obtained SS2021]]-ULB_Data[[#This Row],[SA CV 2021]])/ULB_Data[[#This Row],[SA CV 2021]]</f>
        <v>3.5454933788979133E-2</v>
      </c>
      <c r="CK147" s="118">
        <f>(ULB_Data[[#This Row],[CV- obtained SS2022]]-ULB_Data[[#This Row],[SA CV 2022]])/ULB_Data[[#This Row],[SA CV 2022]]</f>
        <v>3.2834782608695642E-2</v>
      </c>
      <c r="CL147" s="118">
        <f>(ULB_Data[[#This Row],[CP- obtained SS2020]]-ULB_Data[[#This Row],[SA CV  cat 2020]])/ULB_Data[[#This Row],[SA CV  cat 2020]]</f>
        <v>7.7519379844961092E-3</v>
      </c>
      <c r="CM147" s="118">
        <f>(ULB_Data[[#This Row],[CV- obtained SS2021]]-ULB_Data[[#This Row],[SA CV cat 2021]])/ULB_Data[[#This Row],[SA CV cat 2021]]</f>
        <v>-4.5155274010595506E-2</v>
      </c>
      <c r="CN147" s="118">
        <f>(ULB_Data[[#This Row],[CV- obtained SS2022]]-ULB_Data[[#This Row],[SA CV cat 2022]])/ULB_Data[[#This Row],[SA CV cat 2022]]</f>
        <v>-4.5155274010595506E-2</v>
      </c>
      <c r="CO147" s="118">
        <f>(ULB_Data[[#This Row],[CV- obtained SS2021]]-ULB_Data[[#This Row],[SA CV cat t.10 2021]])/ULB_Data[[#This Row],[SA CV cat t.10 2021]]</f>
        <v>-0.21281488796251494</v>
      </c>
      <c r="CP147" s="118">
        <f>(ULB_Data[[#This Row],[CV- obtained SS2022]]-ULB_Data[[#This Row],[SA CV cat t.10 2022]])/ULB_Data[[#This Row],[SA CV cat t.10 2022]]</f>
        <v>-0.21281488796251494</v>
      </c>
      <c r="CQ147" s="60">
        <v>58</v>
      </c>
      <c r="CR147" s="60">
        <v>33</v>
      </c>
      <c r="CS147" s="28">
        <v>70</v>
      </c>
      <c r="CT147" s="28">
        <v>39</v>
      </c>
      <c r="CU147" s="28">
        <v>70</v>
      </c>
      <c r="CV147" s="28">
        <v>39</v>
      </c>
      <c r="CW147" s="28" t="s">
        <v>414</v>
      </c>
      <c r="CX147" s="28" t="s">
        <v>414</v>
      </c>
      <c r="CY147" s="28" t="s">
        <v>414</v>
      </c>
      <c r="CZ147" s="28" t="s">
        <v>405</v>
      </c>
      <c r="DA147" s="28" t="s">
        <v>405</v>
      </c>
      <c r="DB147" s="28" t="s">
        <v>405</v>
      </c>
      <c r="DC147" s="22">
        <v>718.11</v>
      </c>
      <c r="DD147" s="22">
        <v>1500</v>
      </c>
      <c r="DE147" s="66">
        <v>47.87</v>
      </c>
      <c r="DF147" s="22">
        <v>300</v>
      </c>
      <c r="DG147" s="22">
        <v>1500</v>
      </c>
      <c r="DH147" s="66">
        <v>20</v>
      </c>
      <c r="DI147" s="22">
        <v>990.64</v>
      </c>
      <c r="DJ147" s="22">
        <v>1500</v>
      </c>
      <c r="DK147" s="66">
        <v>66.040000000000006</v>
      </c>
      <c r="DL147" s="22">
        <v>1172.5999999999999</v>
      </c>
      <c r="DM147" s="22">
        <v>1500</v>
      </c>
      <c r="DN147" s="66">
        <v>78.17</v>
      </c>
      <c r="DO147" s="22">
        <v>3181.35</v>
      </c>
      <c r="DP147" s="22">
        <v>6000</v>
      </c>
      <c r="DQ147" s="66">
        <v>53.02</v>
      </c>
      <c r="DR147" s="67">
        <v>1441.59</v>
      </c>
      <c r="DS147" s="67">
        <v>2400</v>
      </c>
      <c r="DT147" s="159">
        <f>ULB_Data[[#This Row],[SLP- obtained SS2021]]/ULB_Data[[#This Row],[SLP-max. marks SS2021]]</f>
        <v>0.60066249999999999</v>
      </c>
      <c r="DU147" s="159">
        <f>ULB_Data[[#This Row],[SLP- obtained SS2021]]/ULB_Data[[#This Row],[Total score (obtained) SS2021]]</f>
        <v>0.49211941215628041</v>
      </c>
      <c r="DV147" s="67">
        <v>1441.59</v>
      </c>
      <c r="DW147" s="66">
        <v>2400</v>
      </c>
      <c r="DX147" s="159">
        <f>ULB_Data[[#This Row],[SLP- obtained SS2022]]/ULB_Data[[#This Row],[SLP-max. marks SS2022]]</f>
        <v>0.60066249999999999</v>
      </c>
      <c r="DY147" s="159">
        <f>ULB_Data[[#This Row],[SLP- obtained SS2022]]/ULB_Data[[#This Row],[Total score (obtained) SS2022]]</f>
        <v>0.49211941215628041</v>
      </c>
      <c r="DZ147" s="67">
        <v>1187.76</v>
      </c>
      <c r="EA147" s="67">
        <v>1800</v>
      </c>
      <c r="EB147" s="159">
        <f>ULB_Data[[#This Row],[CV- obtained SS2021]]/ULB_Data[[#This Row],[CV-max. marks SS2021]]</f>
        <v>0.65986666666666671</v>
      </c>
      <c r="EC147" s="159">
        <f>ULB_Data[[#This Row],[CV- obtained SS2021]]/ULB_Data[[#This Row],[Total score (obtained) SS2021]]</f>
        <v>0.40546879000460856</v>
      </c>
      <c r="ED147" s="67">
        <v>1187.76</v>
      </c>
      <c r="EE147" s="66">
        <v>1800</v>
      </c>
      <c r="EF147" s="159">
        <f>ULB_Data[[#This Row],[CV- obtained SS2022]]/ULB_Data[[#This Row],[CV-max. marks SS2022]]</f>
        <v>0.65986666666666671</v>
      </c>
      <c r="EG147" s="159">
        <f>ULB_Data[[#This Row],[CV- obtained SS2022]]/ULB_Data[[#This Row],[Total score (obtained) SS2022]]</f>
        <v>0.40546879000460856</v>
      </c>
      <c r="EH147" s="67">
        <v>300</v>
      </c>
      <c r="EI147" s="67">
        <v>1800</v>
      </c>
      <c r="EJ147" s="159">
        <f>ULB_Data[[#This Row],[Cert.- obtained SS2021]]/ULB_Data[[#This Row],[Cert.-max. marks SS2021]]</f>
        <v>0.16666666666666666</v>
      </c>
      <c r="EK147" s="159">
        <f>ULB_Data[[#This Row],[Cert.- obtained SS2021]]/ULB_Data[[#This Row],[Total score (obtained) SS2021]]</f>
        <v>0.10241179783911107</v>
      </c>
      <c r="EL147" s="67">
        <v>300</v>
      </c>
      <c r="EM147" s="66">
        <v>1800</v>
      </c>
      <c r="EN147" s="159">
        <f>ULB_Data[[#This Row],[Cert.- obtained SS2022]]/ULB_Data[[#This Row],[Cert.-max. marks SS2022]]</f>
        <v>0.16666666666666666</v>
      </c>
      <c r="EO147" s="159">
        <f>ULB_Data[[#This Row],[Cert.- obtained SS2022]]/ULB_Data[[#This Row],[Total score (obtained) SS2022]]</f>
        <v>0.10241179783911107</v>
      </c>
      <c r="EP147" s="68">
        <v>2929.35</v>
      </c>
      <c r="EQ147" s="26">
        <v>6000</v>
      </c>
      <c r="ER147" s="66">
        <v>48.82</v>
      </c>
      <c r="ES147" s="68">
        <v>2929.35</v>
      </c>
      <c r="ET147" s="66">
        <v>6000</v>
      </c>
      <c r="EU147" s="128">
        <f>(ULB_Data[[#This Row],[Total score (obtained) SS2022]]/ULB_Data[[#This Row],[Total score (max) SS2022]])*100</f>
        <v>48.822499999999998</v>
      </c>
      <c r="EV147" s="26">
        <v>1018.11</v>
      </c>
      <c r="EW147" s="26">
        <v>3000</v>
      </c>
      <c r="EX147" s="66">
        <v>33.94</v>
      </c>
      <c r="EY147" s="26">
        <v>1741.59</v>
      </c>
      <c r="EZ147" s="26">
        <v>4200</v>
      </c>
      <c r="FA147" s="100">
        <v>41.47</v>
      </c>
      <c r="FB147" s="26">
        <v>1741.59</v>
      </c>
      <c r="FC147" s="138">
        <v>4200</v>
      </c>
      <c r="FD147" s="140">
        <f>(ULB_Data[[#This Row],[SLP + Cert. (obtained) SS2022]]/ULB_Data[[#This Row],[SLP + Cert. (max.) SS2022]])*100</f>
        <v>41.466428571428573</v>
      </c>
    </row>
    <row r="148" spans="1:160" ht="15.75" thickBot="1">
      <c r="A148" s="104">
        <v>147</v>
      </c>
      <c r="B148" s="65" t="s">
        <v>309</v>
      </c>
      <c r="C148" s="65" t="s">
        <v>382</v>
      </c>
      <c r="D148" s="65" t="s">
        <v>399</v>
      </c>
      <c r="E148" s="22">
        <v>20743</v>
      </c>
      <c r="F148" s="28" t="s">
        <v>411</v>
      </c>
      <c r="G148" s="28">
        <v>2214</v>
      </c>
      <c r="H148" s="28">
        <v>2072</v>
      </c>
      <c r="I148" s="28">
        <v>2072</v>
      </c>
      <c r="J148" s="28">
        <v>3325</v>
      </c>
      <c r="K148" s="28">
        <v>3178</v>
      </c>
      <c r="L148" s="28">
        <v>3178</v>
      </c>
      <c r="M148" s="28">
        <v>3070.1</v>
      </c>
      <c r="N148" s="28">
        <v>2928.3</v>
      </c>
      <c r="O148" s="28">
        <v>2928.3</v>
      </c>
      <c r="P148" s="28">
        <v>4349.2</v>
      </c>
      <c r="Q148" s="28">
        <v>4349.2</v>
      </c>
      <c r="R148" s="118">
        <f>(ULB_Data[[#This Row],[Total score (obtained) SS2020]]-ULB_Data[[#This Row],[NA 2020]])/ULB_Data[[#This Row],[NA 2020]]</f>
        <v>0.79732158988256552</v>
      </c>
      <c r="S148" s="118">
        <f>(ULB_Data[[#This Row],[Total score (obtained) SS2021]]-ULB_Data[[#This Row],[NA 2021]])/ULB_Data[[#This Row],[NA 2021]]</f>
        <v>0.30024131274131272</v>
      </c>
      <c r="T148" s="118">
        <f>(ULB_Data[[#This Row],[Total score (obtained) SS2022]]-ULB_Data[[#This Row],[NA 2022]])/ULB_Data[[#This Row],[NA 2022]]</f>
        <v>0.30024131274131272</v>
      </c>
      <c r="U148" s="118">
        <f>(ULB_Data[[#This Row],[Total score (obtained) SS2020]]-ULB_Data[[#This Row],[SA 2020]])/ULB_Data[[#This Row],[SA 2020]]</f>
        <v>0.19677293233082707</v>
      </c>
      <c r="V148" s="118">
        <f>(ULB_Data[[#This Row],[Total score (obtained) SS2021]]-ULB_Data[[#This Row],[SA 2021]])/ULB_Data[[#This Row],[SA 2021]]</f>
        <v>-0.1522655758338578</v>
      </c>
      <c r="W148" s="118">
        <f>(ULB_Data[[#This Row],[Total score (obtained) SS2022]]-ULB_Data[[#This Row],[SA 2022]])/ULB_Data[[#This Row],[SA 2022]]</f>
        <v>-0.1522655758338578</v>
      </c>
      <c r="X148" s="118">
        <f>(ULB_Data[[#This Row],[Total score (obtained) SS2020]]-ULB_Data[[#This Row],[SA Cat 2020]])/ULB_Data[[#This Row],[SA Cat 2020]]</f>
        <v>0.29613693365036975</v>
      </c>
      <c r="Y148" s="118">
        <f>(ULB_Data[[#This Row],[Total score (obtained) SS2021]]-ULB_Data[[#This Row],[SA Cat 2021]])/ULB_Data[[#This Row],[SA Cat 2021]]</f>
        <v>-7.9978144315814723E-2</v>
      </c>
      <c r="Z148" s="118">
        <f>(ULB_Data[[#This Row],[Total score (obtained) SS2022]]-ULB_Data[[#This Row],[SA Cat 2022]])/ULB_Data[[#This Row],[SA Cat 2022]]</f>
        <v>-7.9978144315814723E-2</v>
      </c>
      <c r="AA148" s="118">
        <f>(ULB_Data[[#This Row],[Total score (obtained) SS2021]]-ULB_Data[[#This Row],[SA Cat t.10 2021]])/ULB_Data[[#This Row],[SA Cat t.10 2021]]</f>
        <v>-0.38055274533247491</v>
      </c>
      <c r="AB148" s="118">
        <f>(ULB_Data[[#This Row],[Total score (obtained) SS2022]]-ULB_Data[[#This Row],[SA Cat t.10 2022]])/ULB_Data[[#This Row],[SA Cat t.10 2022]]</f>
        <v>-0.38055274533247491</v>
      </c>
      <c r="AC148" s="122">
        <v>306.24</v>
      </c>
      <c r="AD148" s="122">
        <v>913.6</v>
      </c>
      <c r="AE148" s="122">
        <v>915</v>
      </c>
      <c r="AF148" s="122">
        <v>706.64</v>
      </c>
      <c r="AG148" s="122">
        <v>1509.3</v>
      </c>
      <c r="AH148" s="122">
        <v>1509.3</v>
      </c>
      <c r="AI148" s="122">
        <v>593.21</v>
      </c>
      <c r="AJ148" s="122">
        <v>1412.08</v>
      </c>
      <c r="AK148" s="122">
        <v>1412.08</v>
      </c>
      <c r="AL148" s="122">
        <v>1984.11</v>
      </c>
      <c r="AM148" s="122">
        <v>1984.11</v>
      </c>
      <c r="AN148" s="118">
        <f>(ULB_Data[[#This Row],[SLP- obtained SS2020]]-ULB_Data[[#This Row],[SLP NA 2020]])/ULB_Data[[#This Row],[SLP NA 2020]]</f>
        <v>2.1108934169278992</v>
      </c>
      <c r="AO148" s="118">
        <f>(ULB_Data[[#This Row],[SLP- obtained SS2021]]-ULB_Data[[#This Row],[SLP NA 2021]])/ULB_Data[[#This Row],[SLP NA 2021]]</f>
        <v>0.60334938704028007</v>
      </c>
      <c r="AP148" s="118">
        <f>(ULB_Data[[#This Row],[SLP- obtained SS2022]]-ULB_Data[[#This Row],[SLP NA 2022]])/ULB_Data[[#This Row],[SLP NA 2022]]</f>
        <v>0.60089617486338787</v>
      </c>
      <c r="AQ148" s="118">
        <f>(ULB_Data[[#This Row],[SLP- obtained SS2020]]-ULB_Data[[#This Row],[SLP SA 2020]])/ULB_Data[[#This Row],[SLP SA 2020]]</f>
        <v>0.34818295030001128</v>
      </c>
      <c r="AR148" s="118">
        <f>(ULB_Data[[#This Row],[SLP- obtained SS2021]]-ULB_Data[[#This Row],[SLP SA 2021]])/ULB_Data[[#This Row],[SLP SA 2021]]</f>
        <v>-2.9470615517127159E-2</v>
      </c>
      <c r="AS148" s="118">
        <f>(ULB_Data[[#This Row],[SLP- obtained SS2022]]-ULB_Data[[#This Row],[SLP SA 2022]])/ULB_Data[[#This Row],[SLP SA 2022]]</f>
        <v>-2.9470615517127159E-2</v>
      </c>
      <c r="AT148" s="118">
        <f>(ULB_Data[[#This Row],[SLP- obtained SS2020]]-ULB_Data[[#This Row],[SLP SA cat 2020]])/ULB_Data[[#This Row],[SLP SA cat 2020]]</f>
        <v>0.60597427555165939</v>
      </c>
      <c r="AU148" s="118">
        <f>(ULB_Data[[#This Row],[SLP- obtained SS2021]]-ULB_Data[[#This Row],[SLP SA cat 2021]])/ULB_Data[[#This Row],[SLP SA cat 2021]]</f>
        <v>3.7349158687893048E-2</v>
      </c>
      <c r="AV148" s="118">
        <f>(ULB_Data[[#This Row],[SLP- obtained SS2022]]-ULB_Data[[#This Row],[SLP SA cat 2022]])/ULB_Data[[#This Row],[SLP SA cat 2022]]</f>
        <v>3.7349158687893048E-2</v>
      </c>
      <c r="AW148" s="118">
        <f>(ULB_Data[[#This Row],[SLP- obtained SS2021]]-ULB_Data[[#This Row],[SLP SA cat t.10 2021]])/ULB_Data[[#This Row],[SLP SA cat t.10 2021]]</f>
        <v>-0.26172440036086708</v>
      </c>
      <c r="AX148" s="118">
        <f>(ULB_Data[[#This Row],[SLP- obtained SS2022]]-ULB_Data[[#This Row],[SLP SA cat t.10 2022]])/ULB_Data[[#This Row],[SLP SA cat t.10 2022]]</f>
        <v>-0.26172440036086708</v>
      </c>
      <c r="AY148" s="122">
        <v>232.44</v>
      </c>
      <c r="AZ148" s="122">
        <v>298.10000000000002</v>
      </c>
      <c r="BA148" s="122">
        <v>295</v>
      </c>
      <c r="BB148" s="122">
        <v>421.09</v>
      </c>
      <c r="BC148" s="122">
        <v>522.70000000000005</v>
      </c>
      <c r="BD148" s="122">
        <v>525</v>
      </c>
      <c r="BE148" s="122">
        <v>365.77</v>
      </c>
      <c r="BF148" s="122">
        <v>453.88</v>
      </c>
      <c r="BG148" s="122">
        <v>453.88</v>
      </c>
      <c r="BH148" s="122">
        <v>1100</v>
      </c>
      <c r="BI148" s="122">
        <v>1100</v>
      </c>
      <c r="BJ148" s="118">
        <f>(ULB_Data[[#This Row],[Cert.- obtained SS2020]]-ULB_Data[[#This Row],[NA cert 2020]])/ULB_Data[[#This Row],[NA cert 2020]]</f>
        <v>0.29065565307176044</v>
      </c>
      <c r="BK148" s="118">
        <f>(ULB_Data[[#This Row],[Cert.- obtained SS2021]]-ULB_Data[[#This Row],[NA cert 2021]])/ULB_Data[[#This Row],[NA cert 2021]]</f>
        <v>6.3737001006372931E-3</v>
      </c>
      <c r="BL148" s="118">
        <f>(ULB_Data[[#This Row],[Cert.- obtained SS2022]]-ULB_Data[[#This Row],[NA cert 2022]])/ULB_Data[[#This Row],[NA cert 2022]]</f>
        <v>1.6949152542372881E-2</v>
      </c>
      <c r="BM148" s="118">
        <f>(ULB_Data[[#This Row],[Cert.- obtained SS2020]]-ULB_Data[[#This Row],[SA Cert 2020]])/ULB_Data[[#This Row],[SA Cert 2020]]</f>
        <v>-0.2875632287634472</v>
      </c>
      <c r="BN148" s="118">
        <f>(ULB_Data[[#This Row],[Cert.- obtained SS2021]]-ULB_Data[[#This Row],[SA cert 2021]])/ULB_Data[[#This Row],[SA cert 2021]]</f>
        <v>-0.42605701167017412</v>
      </c>
      <c r="BO148" s="118">
        <f>(ULB_Data[[#This Row],[Cert.- obtained SS2022]]-ULB_Data[[#This Row],[SA cert 2022]])/ULB_Data[[#This Row],[SA cert 2022]]</f>
        <v>-0.42857142857142855</v>
      </c>
      <c r="BP148" s="118">
        <f>(ULB_Data[[#This Row],[Cert.- obtained SS2020]]-ULB_Data[[#This Row],[SA cert cat 2020]])/ULB_Data[[#This Row],[SA cert cat 2020]]</f>
        <v>-0.17981245044700217</v>
      </c>
      <c r="BQ148" s="118">
        <f>(ULB_Data[[#This Row],[Cert.- obtained SS2021]]-ULB_Data[[#This Row],[SA cert cat 2021]])/ULB_Data[[#This Row],[SA cert cat 2021]]</f>
        <v>-0.33903234335066534</v>
      </c>
      <c r="BR148" s="118">
        <f>(ULB_Data[[#This Row],[Cert.- obtained SS2022]]-ULB_Data[[#This Row],[SA cert cat 2022]])/ULB_Data[[#This Row],[SA cert cat 2022]]</f>
        <v>-0.33903234335066534</v>
      </c>
      <c r="BS148" s="118">
        <f>(ULB_Data[[#This Row],[Cert.- obtained SS2021]]-ULB_Data[[#This Row],[SA cert cat t.10 2021]])/ULB_Data[[#This Row],[SA cert cat t.10 2021]]</f>
        <v>-0.72727272727272729</v>
      </c>
      <c r="BT148" s="118">
        <f>(ULB_Data[[#This Row],[Cert.- obtained SS2022]]-ULB_Data[[#This Row],[SA cert cat t.10 2022]])/ULB_Data[[#This Row],[SA cert cat t.10 2022]]</f>
        <v>-0.72727272727272729</v>
      </c>
      <c r="BU148" s="122">
        <v>855.72</v>
      </c>
      <c r="BV148" s="122">
        <v>860.25</v>
      </c>
      <c r="BW148" s="122">
        <v>865</v>
      </c>
      <c r="BX148" s="122">
        <v>1100</v>
      </c>
      <c r="BY148" s="122">
        <v>1147.0899999999999</v>
      </c>
      <c r="BZ148" s="122">
        <v>1150</v>
      </c>
      <c r="CA148" s="122">
        <v>1056.55</v>
      </c>
      <c r="CB148" s="122">
        <v>1062.31</v>
      </c>
      <c r="CC148" s="122">
        <v>1062.31</v>
      </c>
      <c r="CD148" s="122">
        <v>1484.95</v>
      </c>
      <c r="CE148" s="122">
        <v>1484.95</v>
      </c>
      <c r="CF148" s="118">
        <f>(ULB_Data[[#This Row],[CP- obtained SS2020]]-ULB_Data[[#This Row],[NA CV 2020]])/ULB_Data[[#This Row],[NA CV 2020]]</f>
        <v>0.50484971719721405</v>
      </c>
      <c r="CG148" s="118">
        <f>(ULB_Data[[#This Row],[CV- obtained SS2021]]-ULB_Data[[#This Row],[NA CV 2021]])/ULB_Data[[#This Row],[NA CV 2021]]</f>
        <v>8.0244115082824724E-2</v>
      </c>
      <c r="CH148" s="118">
        <f>(ULB_Data[[#This Row],[CV- obtained SS2022]]-ULB_Data[[#This Row],[NA CV 2022]])/ULB_Data[[#This Row],[NA CV 2022]]</f>
        <v>7.4312138728323665E-2</v>
      </c>
      <c r="CI148" s="118">
        <f>(ULB_Data[[#This Row],[CP- obtained SS2020]]-ULB_Data[[#This Row],[SA CV 2020]])/ULB_Data[[#This Row],[SA CV 2020]]</f>
        <v>0.17066363636363638</v>
      </c>
      <c r="CJ148" s="118">
        <f>(ULB_Data[[#This Row],[CV- obtained SS2021]]-ULB_Data[[#This Row],[SA CV 2021]])/ULB_Data[[#This Row],[SA CV 2021]]</f>
        <v>-0.18988048017156453</v>
      </c>
      <c r="CK148" s="118">
        <f>(ULB_Data[[#This Row],[CV- obtained SS2022]]-ULB_Data[[#This Row],[SA CV 2022]])/ULB_Data[[#This Row],[SA CV 2022]]</f>
        <v>-0.19193043478260871</v>
      </c>
      <c r="CL148" s="118">
        <f>(ULB_Data[[#This Row],[CP- obtained SS2020]]-ULB_Data[[#This Row],[SA CV  cat 2020]])/ULB_Data[[#This Row],[SA CV  cat 2020]]</f>
        <v>0.21880649283043876</v>
      </c>
      <c r="CM148" s="118">
        <f>(ULB_Data[[#This Row],[CV- obtained SS2021]]-ULB_Data[[#This Row],[SA CV cat 2021]])/ULB_Data[[#This Row],[SA CV cat 2021]]</f>
        <v>-0.12522709943425175</v>
      </c>
      <c r="CN148" s="118">
        <f>(ULB_Data[[#This Row],[CV- obtained SS2022]]-ULB_Data[[#This Row],[SA CV cat 2022]])/ULB_Data[[#This Row],[SA CV cat 2022]]</f>
        <v>-0.12522709943425175</v>
      </c>
      <c r="CO148" s="118">
        <f>(ULB_Data[[#This Row],[CV- obtained SS2021]]-ULB_Data[[#This Row],[SA CV cat t.10 2021]])/ULB_Data[[#This Row],[SA CV cat t.10 2021]]</f>
        <v>-0.37420115155392442</v>
      </c>
      <c r="CP148" s="118">
        <f>(ULB_Data[[#This Row],[CV- obtained SS2022]]-ULB_Data[[#This Row],[SA CV cat t.10 2022]])/ULB_Data[[#This Row],[SA CV cat t.10 2022]]</f>
        <v>-0.37420115155392442</v>
      </c>
      <c r="CQ148" s="60">
        <v>24</v>
      </c>
      <c r="CR148" s="60">
        <v>18</v>
      </c>
      <c r="CS148" s="27">
        <v>268</v>
      </c>
      <c r="CT148" s="27">
        <v>121</v>
      </c>
      <c r="CU148" s="27">
        <v>268</v>
      </c>
      <c r="CV148" s="27">
        <v>121</v>
      </c>
      <c r="CW148" s="28" t="s">
        <v>414</v>
      </c>
      <c r="CX148" s="27" t="s">
        <v>414</v>
      </c>
      <c r="CY148" s="27" t="s">
        <v>414</v>
      </c>
      <c r="CZ148" s="28" t="s">
        <v>405</v>
      </c>
      <c r="DA148" s="27" t="s">
        <v>405</v>
      </c>
      <c r="DB148" s="27" t="s">
        <v>405</v>
      </c>
      <c r="DC148" s="22">
        <v>952.68</v>
      </c>
      <c r="DD148" s="22">
        <v>1500</v>
      </c>
      <c r="DE148" s="66">
        <v>63.51</v>
      </c>
      <c r="DF148" s="22">
        <v>300</v>
      </c>
      <c r="DG148" s="22">
        <v>1500</v>
      </c>
      <c r="DH148" s="66">
        <v>20</v>
      </c>
      <c r="DI148" s="22">
        <v>1438.86</v>
      </c>
      <c r="DJ148" s="22">
        <v>1500</v>
      </c>
      <c r="DK148" s="66">
        <v>95.92</v>
      </c>
      <c r="DL148" s="22">
        <v>1287.73</v>
      </c>
      <c r="DM148" s="22">
        <v>1500</v>
      </c>
      <c r="DN148" s="66">
        <v>85.85</v>
      </c>
      <c r="DO148" s="22">
        <v>3979.27</v>
      </c>
      <c r="DP148" s="22">
        <v>6000</v>
      </c>
      <c r="DQ148" s="66">
        <v>66.319999999999993</v>
      </c>
      <c r="DR148" s="67">
        <v>1464.82</v>
      </c>
      <c r="DS148" s="67">
        <v>2400</v>
      </c>
      <c r="DT148" s="159">
        <f>ULB_Data[[#This Row],[SLP- obtained SS2021]]/ULB_Data[[#This Row],[SLP-max. marks SS2021]]</f>
        <v>0.61034166666666667</v>
      </c>
      <c r="DU148" s="159">
        <f>ULB_Data[[#This Row],[SLP- obtained SS2021]]/ULB_Data[[#This Row],[Total score (obtained) SS2021]]</f>
        <v>0.54371404179503358</v>
      </c>
      <c r="DV148" s="67">
        <v>1464.82</v>
      </c>
      <c r="DW148" s="66">
        <v>2400</v>
      </c>
      <c r="DX148" s="159">
        <f>ULB_Data[[#This Row],[SLP- obtained SS2022]]/ULB_Data[[#This Row],[SLP-max. marks SS2022]]</f>
        <v>0.61034166666666667</v>
      </c>
      <c r="DY148" s="159">
        <f>ULB_Data[[#This Row],[SLP- obtained SS2022]]/ULB_Data[[#This Row],[Total score (obtained) SS2022]]</f>
        <v>0.54371404179503358</v>
      </c>
      <c r="DZ148" s="67">
        <v>929.28</v>
      </c>
      <c r="EA148" s="67">
        <v>1800</v>
      </c>
      <c r="EB148" s="159">
        <f>ULB_Data[[#This Row],[CV- obtained SS2021]]/ULB_Data[[#This Row],[CV-max. marks SS2021]]</f>
        <v>0.51626666666666665</v>
      </c>
      <c r="EC148" s="159">
        <f>ULB_Data[[#This Row],[CV- obtained SS2021]]/ULB_Data[[#This Row],[Total score (obtained) SS2021]]</f>
        <v>0.34493151701867042</v>
      </c>
      <c r="ED148" s="67">
        <v>929.28</v>
      </c>
      <c r="EE148" s="66">
        <v>1800</v>
      </c>
      <c r="EF148" s="159">
        <f>ULB_Data[[#This Row],[CV- obtained SS2022]]/ULB_Data[[#This Row],[CV-max. marks SS2022]]</f>
        <v>0.51626666666666665</v>
      </c>
      <c r="EG148" s="159">
        <f>ULB_Data[[#This Row],[CV- obtained SS2022]]/ULB_Data[[#This Row],[Total score (obtained) SS2022]]</f>
        <v>0.34493151701867042</v>
      </c>
      <c r="EH148" s="67">
        <v>300</v>
      </c>
      <c r="EI148" s="67">
        <v>1800</v>
      </c>
      <c r="EJ148" s="159">
        <f>ULB_Data[[#This Row],[Cert.- obtained SS2021]]/ULB_Data[[#This Row],[Cert.-max. marks SS2021]]</f>
        <v>0.16666666666666666</v>
      </c>
      <c r="EK148" s="159">
        <f>ULB_Data[[#This Row],[Cert.- obtained SS2021]]/ULB_Data[[#This Row],[Total score (obtained) SS2021]]</f>
        <v>0.11135444118629598</v>
      </c>
      <c r="EL148" s="67">
        <v>300</v>
      </c>
      <c r="EM148" s="66">
        <v>1800</v>
      </c>
      <c r="EN148" s="159">
        <f>ULB_Data[[#This Row],[Cert.- obtained SS2022]]/ULB_Data[[#This Row],[Cert.-max. marks SS2022]]</f>
        <v>0.16666666666666666</v>
      </c>
      <c r="EO148" s="159">
        <f>ULB_Data[[#This Row],[Cert.- obtained SS2022]]/ULB_Data[[#This Row],[Total score (obtained) SS2022]]</f>
        <v>0.11135444118629598</v>
      </c>
      <c r="EP148" s="68">
        <v>2694.1</v>
      </c>
      <c r="EQ148" s="26">
        <v>6000</v>
      </c>
      <c r="ER148" s="66">
        <v>44.9</v>
      </c>
      <c r="ES148" s="68">
        <v>2694.1</v>
      </c>
      <c r="ET148" s="66">
        <v>6000</v>
      </c>
      <c r="EU148" s="128">
        <f>(ULB_Data[[#This Row],[Total score (obtained) SS2022]]/ULB_Data[[#This Row],[Total score (max) SS2022]])*100</f>
        <v>44.901666666666671</v>
      </c>
      <c r="EV148" s="26">
        <v>1252.68</v>
      </c>
      <c r="EW148" s="26">
        <v>3000</v>
      </c>
      <c r="EX148" s="66">
        <v>41.76</v>
      </c>
      <c r="EY148" s="26">
        <v>1764.82</v>
      </c>
      <c r="EZ148" s="26">
        <v>4200</v>
      </c>
      <c r="FA148" s="100">
        <v>42.02</v>
      </c>
      <c r="FB148" s="26">
        <v>1764.82</v>
      </c>
      <c r="FC148" s="138">
        <v>4200</v>
      </c>
      <c r="FD148" s="140">
        <f>(ULB_Data[[#This Row],[SLP + Cert. (obtained) SS2022]]/ULB_Data[[#This Row],[SLP + Cert. (max.) SS2022]])*100</f>
        <v>42.019523809523804</v>
      </c>
    </row>
    <row r="149" spans="1:160" ht="15.75" thickBot="1">
      <c r="A149" s="104">
        <v>148</v>
      </c>
      <c r="B149" s="69" t="s">
        <v>56</v>
      </c>
      <c r="C149" s="65" t="s">
        <v>382</v>
      </c>
      <c r="D149" s="65" t="s">
        <v>399</v>
      </c>
      <c r="E149" s="22">
        <v>29663</v>
      </c>
      <c r="F149" s="28" t="s">
        <v>412</v>
      </c>
      <c r="G149" s="28">
        <v>2214</v>
      </c>
      <c r="H149" s="28">
        <v>2072</v>
      </c>
      <c r="I149" s="28">
        <v>2072</v>
      </c>
      <c r="J149" s="28">
        <v>3325</v>
      </c>
      <c r="K149" s="28">
        <v>3178</v>
      </c>
      <c r="L149" s="28">
        <v>3178</v>
      </c>
      <c r="M149" s="28">
        <v>3400</v>
      </c>
      <c r="N149" s="28">
        <v>3298.6</v>
      </c>
      <c r="O149" s="28">
        <v>3298.6</v>
      </c>
      <c r="P149" s="28">
        <v>4601.3999999999996</v>
      </c>
      <c r="Q149" s="28">
        <v>4601.3999999999996</v>
      </c>
      <c r="R149" s="118">
        <f>(ULB_Data[[#This Row],[Total score (obtained) SS2020]]-ULB_Data[[#This Row],[NA 2020]])/ULB_Data[[#This Row],[NA 2020]]</f>
        <v>0.57553297199638664</v>
      </c>
      <c r="S149" s="118">
        <f>(ULB_Data[[#This Row],[Total score (obtained) SS2021]]-ULB_Data[[#This Row],[NA 2021]])/ULB_Data[[#This Row],[NA 2021]]</f>
        <v>1.1540781853281854</v>
      </c>
      <c r="T149" s="118">
        <f>(ULB_Data[[#This Row],[Total score (obtained) SS2022]]-ULB_Data[[#This Row],[NA 2022]])/ULB_Data[[#This Row],[NA 2022]]</f>
        <v>1.1540781853281854</v>
      </c>
      <c r="U149" s="118">
        <f>(ULB_Data[[#This Row],[Total score (obtained) SS2020]]-ULB_Data[[#This Row],[SA 2020]])/ULB_Data[[#This Row],[SA 2020]]</f>
        <v>4.9091729323308277E-2</v>
      </c>
      <c r="V149" s="118">
        <f>(ULB_Data[[#This Row],[Total score (obtained) SS2021]]-ULB_Data[[#This Row],[SA 2021]])/ULB_Data[[#This Row],[SA 2021]]</f>
        <v>0.40442101950912523</v>
      </c>
      <c r="W149" s="118">
        <f>(ULB_Data[[#This Row],[Total score (obtained) SS2022]]-ULB_Data[[#This Row],[SA 2022]])/ULB_Data[[#This Row],[SA 2022]]</f>
        <v>0.40442101950912523</v>
      </c>
      <c r="X149" s="118">
        <f>(ULB_Data[[#This Row],[Total score (obtained) SS2020]]-ULB_Data[[#This Row],[SA Cat 2020]])/ULB_Data[[#This Row],[SA Cat 2020]]</f>
        <v>2.5950000000000004E-2</v>
      </c>
      <c r="Y149" s="118">
        <f>(ULB_Data[[#This Row],[Total score (obtained) SS2021]]-ULB_Data[[#This Row],[SA Cat 2021]])/ULB_Data[[#This Row],[SA Cat 2021]]</f>
        <v>0.35307403140726373</v>
      </c>
      <c r="Z149" s="118">
        <f>(ULB_Data[[#This Row],[Total score (obtained) SS2022]]-ULB_Data[[#This Row],[SA Cat 2022]])/ULB_Data[[#This Row],[SA Cat 2022]]</f>
        <v>0.35307403140726373</v>
      </c>
      <c r="AA149" s="118">
        <f>(ULB_Data[[#This Row],[Total score (obtained) SS2021]]-ULB_Data[[#This Row],[SA Cat t.10 2021]])/ULB_Data[[#This Row],[SA Cat t.10 2021]]</f>
        <v>-3.0023471117485906E-2</v>
      </c>
      <c r="AB149" s="118">
        <f>(ULB_Data[[#This Row],[Total score (obtained) SS2022]]-ULB_Data[[#This Row],[SA Cat t.10 2022]])/ULB_Data[[#This Row],[SA Cat t.10 2022]]</f>
        <v>-3.0023471117485906E-2</v>
      </c>
      <c r="AC149" s="122">
        <v>306.24</v>
      </c>
      <c r="AD149" s="122">
        <v>913.6</v>
      </c>
      <c r="AE149" s="122">
        <v>915</v>
      </c>
      <c r="AF149" s="122">
        <v>706.64</v>
      </c>
      <c r="AG149" s="122">
        <v>1509.3</v>
      </c>
      <c r="AH149" s="122">
        <v>1509.3</v>
      </c>
      <c r="AI149" s="122">
        <v>737.03</v>
      </c>
      <c r="AJ149" s="122">
        <v>1543.8</v>
      </c>
      <c r="AK149" s="122">
        <v>1543.8</v>
      </c>
      <c r="AL149" s="122">
        <v>2033.9</v>
      </c>
      <c r="AM149" s="122">
        <v>2033.9</v>
      </c>
      <c r="AN149" s="118">
        <f>(ULB_Data[[#This Row],[SLP- obtained SS2020]]-ULB_Data[[#This Row],[SLP NA 2020]])/ULB_Data[[#This Row],[SLP NA 2020]]</f>
        <v>2.1522335423197494</v>
      </c>
      <c r="AO149" s="118">
        <f>(ULB_Data[[#This Row],[SLP- obtained SS2021]]-ULB_Data[[#This Row],[SLP NA 2021]])/ULB_Data[[#This Row],[SLP NA 2021]]</f>
        <v>1.1764010507880909</v>
      </c>
      <c r="AP149" s="118">
        <f>(ULB_Data[[#This Row],[SLP- obtained SS2022]]-ULB_Data[[#This Row],[SLP NA 2022]])/ULB_Data[[#This Row],[SLP NA 2022]]</f>
        <v>1.173071038251366</v>
      </c>
      <c r="AQ149" s="118">
        <f>(ULB_Data[[#This Row],[SLP- obtained SS2020]]-ULB_Data[[#This Row],[SLP SA 2020]])/ULB_Data[[#This Row],[SLP SA 2020]]</f>
        <v>0.36609872070644184</v>
      </c>
      <c r="AR149" s="118">
        <f>(ULB_Data[[#This Row],[SLP- obtained SS2021]]-ULB_Data[[#This Row],[SLP SA 2021]])/ULB_Data[[#This Row],[SLP SA 2021]]</f>
        <v>0.31740541973100111</v>
      </c>
      <c r="AS149" s="118">
        <f>(ULB_Data[[#This Row],[SLP- obtained SS2022]]-ULB_Data[[#This Row],[SLP SA 2022]])/ULB_Data[[#This Row],[SLP SA 2022]]</f>
        <v>0.31740541973100111</v>
      </c>
      <c r="AT149" s="118">
        <f>(ULB_Data[[#This Row],[SLP- obtained SS2020]]-ULB_Data[[#This Row],[SLP SA cat 2020]])/ULB_Data[[#This Row],[SLP SA cat 2020]]</f>
        <v>0.30977029428924208</v>
      </c>
      <c r="AU149" s="118">
        <f>(ULB_Data[[#This Row],[SLP- obtained SS2021]]-ULB_Data[[#This Row],[SLP SA cat 2021]])/ULB_Data[[#This Row],[SLP SA cat 2021]]</f>
        <v>0.28796476227490603</v>
      </c>
      <c r="AV149" s="118">
        <f>(ULB_Data[[#This Row],[SLP- obtained SS2022]]-ULB_Data[[#This Row],[SLP SA cat 2022]])/ULB_Data[[#This Row],[SLP SA cat 2022]]</f>
        <v>0.28796476227490603</v>
      </c>
      <c r="AW149" s="118">
        <f>(ULB_Data[[#This Row],[SLP- obtained SS2021]]-ULB_Data[[#This Row],[SLP SA cat t.10 2021]])/ULB_Data[[#This Row],[SLP SA cat t.10 2021]]</f>
        <v>-2.2390481341265641E-2</v>
      </c>
      <c r="AX149" s="118">
        <f>(ULB_Data[[#This Row],[SLP- obtained SS2022]]-ULB_Data[[#This Row],[SLP SA cat t.10 2022]])/ULB_Data[[#This Row],[SLP SA cat t.10 2022]]</f>
        <v>-2.2390481341265641E-2</v>
      </c>
      <c r="AY149" s="122">
        <v>232.44</v>
      </c>
      <c r="AZ149" s="122">
        <v>298.10000000000002</v>
      </c>
      <c r="BA149" s="122">
        <v>295</v>
      </c>
      <c r="BB149" s="122">
        <v>421.09</v>
      </c>
      <c r="BC149" s="122">
        <v>522.70000000000005</v>
      </c>
      <c r="BD149" s="122">
        <v>525</v>
      </c>
      <c r="BE149" s="122">
        <v>433.64</v>
      </c>
      <c r="BF149" s="122">
        <v>570</v>
      </c>
      <c r="BG149" s="122">
        <v>570</v>
      </c>
      <c r="BH149" s="122">
        <v>1100</v>
      </c>
      <c r="BI149" s="122">
        <v>1100</v>
      </c>
      <c r="BJ149" s="118">
        <f>(ULB_Data[[#This Row],[Cert.- obtained SS2020]]-ULB_Data[[#This Row],[NA cert 2020]])/ULB_Data[[#This Row],[NA cert 2020]]</f>
        <v>-0.13956289795215968</v>
      </c>
      <c r="BK149" s="118">
        <f>(ULB_Data[[#This Row],[Cert.- obtained SS2021]]-ULB_Data[[#This Row],[NA cert 2021]])/ULB_Data[[#This Row],[NA cert 2021]]</f>
        <v>2.6900369003690034</v>
      </c>
      <c r="BL149" s="118">
        <f>(ULB_Data[[#This Row],[Cert.- obtained SS2022]]-ULB_Data[[#This Row],[NA cert 2022]])/ULB_Data[[#This Row],[NA cert 2022]]</f>
        <v>2.7288135593220337</v>
      </c>
      <c r="BM149" s="118">
        <f>(ULB_Data[[#This Row],[Cert.- obtained SS2020]]-ULB_Data[[#This Row],[SA Cert 2020]])/ULB_Data[[#This Row],[SA Cert 2020]]</f>
        <v>-0.5250421525089648</v>
      </c>
      <c r="BN149" s="118">
        <f>(ULB_Data[[#This Row],[Cert.- obtained SS2021]]-ULB_Data[[#This Row],[SA cert 2021]])/ULB_Data[[#This Row],[SA cert 2021]]</f>
        <v>1.1044576238760282</v>
      </c>
      <c r="BO149" s="118">
        <f>(ULB_Data[[#This Row],[Cert.- obtained SS2022]]-ULB_Data[[#This Row],[SA cert 2022]])/ULB_Data[[#This Row],[SA cert 2022]]</f>
        <v>1.0952380952380953</v>
      </c>
      <c r="BP149" s="118">
        <f>(ULB_Data[[#This Row],[Cert.- obtained SS2020]]-ULB_Data[[#This Row],[SA cert cat 2020]])/ULB_Data[[#This Row],[SA cert cat 2020]]</f>
        <v>-0.53878793469237152</v>
      </c>
      <c r="BQ149" s="118">
        <f>(ULB_Data[[#This Row],[Cert.- obtained SS2021]]-ULB_Data[[#This Row],[SA cert cat 2021]])/ULB_Data[[#This Row],[SA cert cat 2021]]</f>
        <v>0.92982456140350878</v>
      </c>
      <c r="BR149" s="118">
        <f>(ULB_Data[[#This Row],[Cert.- obtained SS2022]]-ULB_Data[[#This Row],[SA cert cat 2022]])/ULB_Data[[#This Row],[SA cert cat 2022]]</f>
        <v>0.92982456140350878</v>
      </c>
      <c r="BS149" s="118">
        <f>(ULB_Data[[#This Row],[Cert.- obtained SS2021]]-ULB_Data[[#This Row],[SA cert cat t.10 2021]])/ULB_Data[[#This Row],[SA cert cat t.10 2021]]</f>
        <v>0</v>
      </c>
      <c r="BT149" s="118">
        <f>(ULB_Data[[#This Row],[Cert.- obtained SS2022]]-ULB_Data[[#This Row],[SA cert cat t.10 2022]])/ULB_Data[[#This Row],[SA cert cat t.10 2022]]</f>
        <v>0</v>
      </c>
      <c r="BU149" s="122">
        <v>855.72</v>
      </c>
      <c r="BV149" s="122">
        <v>860.25</v>
      </c>
      <c r="BW149" s="122">
        <v>865</v>
      </c>
      <c r="BX149" s="122">
        <v>1100</v>
      </c>
      <c r="BY149" s="122">
        <v>1147.0899999999999</v>
      </c>
      <c r="BZ149" s="122">
        <v>1150</v>
      </c>
      <c r="CA149" s="122">
        <v>1114.93</v>
      </c>
      <c r="CB149" s="122">
        <v>1184.79</v>
      </c>
      <c r="CC149" s="122">
        <v>1184.79</v>
      </c>
      <c r="CD149" s="122">
        <v>1531.86</v>
      </c>
      <c r="CE149" s="122">
        <v>1531.86</v>
      </c>
      <c r="CF149" s="118">
        <f>(ULB_Data[[#This Row],[CP- obtained SS2020]]-ULB_Data[[#This Row],[NA CV 2020]])/ULB_Data[[#This Row],[NA CV 2020]]</f>
        <v>0.27157247697845072</v>
      </c>
      <c r="CG149" s="118">
        <f>(ULB_Data[[#This Row],[CV- obtained SS2021]]-ULB_Data[[#This Row],[NA CV 2021]])/ULB_Data[[#This Row],[NA CV 2021]]</f>
        <v>0.59824469630921251</v>
      </c>
      <c r="CH149" s="118">
        <f>(ULB_Data[[#This Row],[CV- obtained SS2022]]-ULB_Data[[#This Row],[NA CV 2022]])/ULB_Data[[#This Row],[NA CV 2022]]</f>
        <v>0.58946820809248568</v>
      </c>
      <c r="CI149" s="118">
        <f>(ULB_Data[[#This Row],[CP- obtained SS2020]]-ULB_Data[[#This Row],[SA CV 2020]])/ULB_Data[[#This Row],[SA CV 2020]]</f>
        <v>-1.0809090909091001E-2</v>
      </c>
      <c r="CJ149" s="118">
        <f>(ULB_Data[[#This Row],[CV- obtained SS2021]]-ULB_Data[[#This Row],[SA CV 2021]])/ULB_Data[[#This Row],[SA CV 2021]]</f>
        <v>0.19858947423480303</v>
      </c>
      <c r="CK149" s="118">
        <f>(ULB_Data[[#This Row],[CV- obtained SS2022]]-ULB_Data[[#This Row],[SA CV 2022]])/ULB_Data[[#This Row],[SA CV 2022]]</f>
        <v>0.19555652173913052</v>
      </c>
      <c r="CL149" s="118">
        <f>(ULB_Data[[#This Row],[CP- obtained SS2020]]-ULB_Data[[#This Row],[SA CV  cat 2020]])/ULB_Data[[#This Row],[SA CV  cat 2020]]</f>
        <v>-2.4055321858771548E-2</v>
      </c>
      <c r="CM149" s="118">
        <f>(ULB_Data[[#This Row],[CV- obtained SS2021]]-ULB_Data[[#This Row],[SA CV cat 2021]])/ULB_Data[[#This Row],[SA CV cat 2021]]</f>
        <v>0.16045037517197153</v>
      </c>
      <c r="CN149" s="118">
        <f>(ULB_Data[[#This Row],[CV- obtained SS2022]]-ULB_Data[[#This Row],[SA CV cat 2022]])/ULB_Data[[#This Row],[SA CV cat 2022]]</f>
        <v>0.16045037517197153</v>
      </c>
      <c r="CO149" s="118">
        <f>(ULB_Data[[#This Row],[CV- obtained SS2021]]-ULB_Data[[#This Row],[SA CV cat t.10 2021]])/ULB_Data[[#This Row],[SA CV cat t.10 2021]]</f>
        <v>-0.10247019962659761</v>
      </c>
      <c r="CP149" s="118">
        <f>(ULB_Data[[#This Row],[CV- obtained SS2022]]-ULB_Data[[#This Row],[SA CV cat t.10 2022]])/ULB_Data[[#This Row],[SA CV cat t.10 2022]]</f>
        <v>-0.10247019962659761</v>
      </c>
      <c r="CQ149" s="60">
        <v>56</v>
      </c>
      <c r="CR149" s="60">
        <v>44</v>
      </c>
      <c r="CS149" s="28">
        <v>10</v>
      </c>
      <c r="CT149" s="27">
        <v>9</v>
      </c>
      <c r="CU149" s="28">
        <v>10</v>
      </c>
      <c r="CV149" s="27">
        <v>9</v>
      </c>
      <c r="CW149" s="28" t="s">
        <v>414</v>
      </c>
      <c r="CX149" s="28" t="s">
        <v>401</v>
      </c>
      <c r="CY149" s="28" t="s">
        <v>401</v>
      </c>
      <c r="CZ149" s="28" t="s">
        <v>407</v>
      </c>
      <c r="DA149" s="28" t="s">
        <v>402</v>
      </c>
      <c r="DB149" s="28" t="s">
        <v>402</v>
      </c>
      <c r="DC149" s="22">
        <v>965.34</v>
      </c>
      <c r="DD149" s="22">
        <v>1500</v>
      </c>
      <c r="DE149" s="66">
        <v>64.36</v>
      </c>
      <c r="DF149" s="22">
        <v>200</v>
      </c>
      <c r="DG149" s="22">
        <v>1500</v>
      </c>
      <c r="DH149" s="66">
        <v>13.33</v>
      </c>
      <c r="DI149" s="22">
        <v>1234.78</v>
      </c>
      <c r="DJ149" s="22">
        <v>1500</v>
      </c>
      <c r="DK149" s="66">
        <v>82.32</v>
      </c>
      <c r="DL149" s="22">
        <v>1088.1099999999999</v>
      </c>
      <c r="DM149" s="22">
        <v>1500</v>
      </c>
      <c r="DN149" s="66">
        <v>72.540000000000006</v>
      </c>
      <c r="DO149" s="22">
        <v>3488.23</v>
      </c>
      <c r="DP149" s="22">
        <v>6000</v>
      </c>
      <c r="DQ149" s="66">
        <v>58.14</v>
      </c>
      <c r="DR149" s="67">
        <v>1988.36</v>
      </c>
      <c r="DS149" s="67">
        <v>2400</v>
      </c>
      <c r="DT149" s="159">
        <f>ULB_Data[[#This Row],[SLP- obtained SS2021]]/ULB_Data[[#This Row],[SLP-max. marks SS2021]]</f>
        <v>0.82848333333333324</v>
      </c>
      <c r="DU149" s="159">
        <f>ULB_Data[[#This Row],[SLP- obtained SS2021]]/ULB_Data[[#This Row],[Total score (obtained) SS2021]]</f>
        <v>0.44549599507085641</v>
      </c>
      <c r="DV149" s="67">
        <v>1988.36</v>
      </c>
      <c r="DW149" s="66">
        <v>2400</v>
      </c>
      <c r="DX149" s="159">
        <f>ULB_Data[[#This Row],[SLP- obtained SS2022]]/ULB_Data[[#This Row],[SLP-max. marks SS2022]]</f>
        <v>0.82848333333333324</v>
      </c>
      <c r="DY149" s="159">
        <f>ULB_Data[[#This Row],[SLP- obtained SS2022]]/ULB_Data[[#This Row],[Total score (obtained) SS2022]]</f>
        <v>0.44549599507085641</v>
      </c>
      <c r="DZ149" s="67">
        <v>1374.89</v>
      </c>
      <c r="EA149" s="67">
        <v>1800</v>
      </c>
      <c r="EB149" s="159">
        <f>ULB_Data[[#This Row],[CV- obtained SS2021]]/ULB_Data[[#This Row],[CV-max. marks SS2021]]</f>
        <v>0.76382777777777788</v>
      </c>
      <c r="EC149" s="159">
        <f>ULB_Data[[#This Row],[CV- obtained SS2021]]/ULB_Data[[#This Row],[Total score (obtained) SS2021]]</f>
        <v>0.30804682686383245</v>
      </c>
      <c r="ED149" s="67">
        <v>1374.89</v>
      </c>
      <c r="EE149" s="66">
        <v>1800</v>
      </c>
      <c r="EF149" s="159">
        <f>ULB_Data[[#This Row],[CV- obtained SS2022]]/ULB_Data[[#This Row],[CV-max. marks SS2022]]</f>
        <v>0.76382777777777788</v>
      </c>
      <c r="EG149" s="159">
        <f>ULB_Data[[#This Row],[CV- obtained SS2022]]/ULB_Data[[#This Row],[Total score (obtained) SS2022]]</f>
        <v>0.30804682686383245</v>
      </c>
      <c r="EH149" s="67">
        <v>1100</v>
      </c>
      <c r="EI149" s="67">
        <v>1800</v>
      </c>
      <c r="EJ149" s="159">
        <f>ULB_Data[[#This Row],[Cert.- obtained SS2021]]/ULB_Data[[#This Row],[Cert.-max. marks SS2021]]</f>
        <v>0.61111111111111116</v>
      </c>
      <c r="EK149" s="159">
        <f>ULB_Data[[#This Row],[Cert.- obtained SS2021]]/ULB_Data[[#This Row],[Total score (obtained) SS2021]]</f>
        <v>0.24645717806531114</v>
      </c>
      <c r="EL149" s="67">
        <v>1100</v>
      </c>
      <c r="EM149" s="66">
        <v>1800</v>
      </c>
      <c r="EN149" s="159">
        <f>ULB_Data[[#This Row],[Cert.- obtained SS2022]]/ULB_Data[[#This Row],[Cert.-max. marks SS2022]]</f>
        <v>0.61111111111111116</v>
      </c>
      <c r="EO149" s="159">
        <f>ULB_Data[[#This Row],[Cert.- obtained SS2022]]/ULB_Data[[#This Row],[Total score (obtained) SS2022]]</f>
        <v>0.24645717806531114</v>
      </c>
      <c r="EP149" s="68">
        <v>4463.25</v>
      </c>
      <c r="EQ149" s="26">
        <v>6000</v>
      </c>
      <c r="ER149" s="66">
        <v>74.39</v>
      </c>
      <c r="ES149" s="68">
        <v>4463.25</v>
      </c>
      <c r="ET149" s="66">
        <v>6000</v>
      </c>
      <c r="EU149" s="128">
        <f>(ULB_Data[[#This Row],[Total score (obtained) SS2022]]/ULB_Data[[#This Row],[Total score (max) SS2022]])*100</f>
        <v>74.387499999999989</v>
      </c>
      <c r="EV149" s="26">
        <v>1165.3399999999999</v>
      </c>
      <c r="EW149" s="26">
        <v>3000</v>
      </c>
      <c r="EX149" s="66">
        <v>38.840000000000003</v>
      </c>
      <c r="EY149" s="26">
        <v>3088.36</v>
      </c>
      <c r="EZ149" s="26">
        <v>4200</v>
      </c>
      <c r="FA149" s="100">
        <v>73.53</v>
      </c>
      <c r="FB149" s="26">
        <v>3088.36</v>
      </c>
      <c r="FC149" s="138">
        <v>4200</v>
      </c>
      <c r="FD149" s="140">
        <f>(ULB_Data[[#This Row],[SLP + Cert. (obtained) SS2022]]/ULB_Data[[#This Row],[SLP + Cert. (max.) SS2022]])*100</f>
        <v>73.532380952380962</v>
      </c>
    </row>
    <row r="150" spans="1:160" ht="15.75" thickBot="1">
      <c r="A150" s="104">
        <v>149</v>
      </c>
      <c r="B150" s="65" t="s">
        <v>165</v>
      </c>
      <c r="C150" s="65" t="s">
        <v>382</v>
      </c>
      <c r="D150" s="65" t="s">
        <v>399</v>
      </c>
      <c r="E150" s="22">
        <v>6421</v>
      </c>
      <c r="F150" s="28" t="s">
        <v>411</v>
      </c>
      <c r="G150" s="28">
        <v>2214</v>
      </c>
      <c r="H150" s="28">
        <v>2072</v>
      </c>
      <c r="I150" s="28">
        <v>2072</v>
      </c>
      <c r="J150" s="28">
        <v>3325</v>
      </c>
      <c r="K150" s="28">
        <v>3178</v>
      </c>
      <c r="L150" s="28">
        <v>3178</v>
      </c>
      <c r="M150" s="28">
        <v>3070.1</v>
      </c>
      <c r="N150" s="28">
        <v>2928.3</v>
      </c>
      <c r="O150" s="28">
        <v>2928.3</v>
      </c>
      <c r="P150" s="28">
        <v>4349.2</v>
      </c>
      <c r="Q150" s="28">
        <v>4349.2</v>
      </c>
      <c r="R150" s="118">
        <f>(ULB_Data[[#This Row],[Total score (obtained) SS2020]]-ULB_Data[[#This Row],[NA 2020]])/ULB_Data[[#This Row],[NA 2020]]</f>
        <v>0.61426377597109305</v>
      </c>
      <c r="S150" s="118">
        <f>(ULB_Data[[#This Row],[Total score (obtained) SS2021]]-ULB_Data[[#This Row],[NA 2021]])/ULB_Data[[#This Row],[NA 2021]]</f>
        <v>0.48900096525096526</v>
      </c>
      <c r="T150" s="118">
        <f>(ULB_Data[[#This Row],[Total score (obtained) SS2022]]-ULB_Data[[#This Row],[NA 2022]])/ULB_Data[[#This Row],[NA 2022]]</f>
        <v>0.48900096525096526</v>
      </c>
      <c r="U150" s="118">
        <f>(ULB_Data[[#This Row],[Total score (obtained) SS2020]]-ULB_Data[[#This Row],[SA 2020]])/ULB_Data[[#This Row],[SA 2020]]</f>
        <v>7.4881203007518798E-2</v>
      </c>
      <c r="V150" s="118">
        <f>(ULB_Data[[#This Row],[Total score (obtained) SS2021]]-ULB_Data[[#This Row],[SA 2021]])/ULB_Data[[#This Row],[SA 2021]]</f>
        <v>-2.9197608558842028E-2</v>
      </c>
      <c r="W150" s="118">
        <f>(ULB_Data[[#This Row],[Total score (obtained) SS2022]]-ULB_Data[[#This Row],[SA 2022]])/ULB_Data[[#This Row],[SA 2022]]</f>
        <v>-2.9197608558842028E-2</v>
      </c>
      <c r="X150" s="118">
        <f>(ULB_Data[[#This Row],[Total score (obtained) SS2020]]-ULB_Data[[#This Row],[SA Cat 2020]])/ULB_Data[[#This Row],[SA Cat 2020]]</f>
        <v>0.16412494707012804</v>
      </c>
      <c r="Y150" s="118">
        <f>(ULB_Data[[#This Row],[Total score (obtained) SS2021]]-ULB_Data[[#This Row],[SA Cat 2021]])/ULB_Data[[#This Row],[SA Cat 2021]]</f>
        <v>5.358399071133417E-2</v>
      </c>
      <c r="Z150" s="118">
        <f>(ULB_Data[[#This Row],[Total score (obtained) SS2022]]-ULB_Data[[#This Row],[SA Cat 2022]])/ULB_Data[[#This Row],[SA Cat 2022]]</f>
        <v>5.358399071133417E-2</v>
      </c>
      <c r="AA150" s="118">
        <f>(ULB_Data[[#This Row],[Total score (obtained) SS2021]]-ULB_Data[[#This Row],[SA Cat t.10 2021]])/ULB_Data[[#This Row],[SA Cat t.10 2021]]</f>
        <v>-0.29062586222753606</v>
      </c>
      <c r="AB150" s="118">
        <f>(ULB_Data[[#This Row],[Total score (obtained) SS2022]]-ULB_Data[[#This Row],[SA Cat t.10 2022]])/ULB_Data[[#This Row],[SA Cat t.10 2022]]</f>
        <v>-0.29062586222753606</v>
      </c>
      <c r="AC150" s="122">
        <v>306.24</v>
      </c>
      <c r="AD150" s="122">
        <v>913.6</v>
      </c>
      <c r="AE150" s="122">
        <v>915</v>
      </c>
      <c r="AF150" s="122">
        <v>706.64</v>
      </c>
      <c r="AG150" s="122">
        <v>1509.3</v>
      </c>
      <c r="AH150" s="122">
        <v>1509.3</v>
      </c>
      <c r="AI150" s="122">
        <v>593.21</v>
      </c>
      <c r="AJ150" s="122">
        <v>1412.08</v>
      </c>
      <c r="AK150" s="122">
        <v>1412.08</v>
      </c>
      <c r="AL150" s="122">
        <v>1984.11</v>
      </c>
      <c r="AM150" s="122">
        <v>1984.11</v>
      </c>
      <c r="AN150" s="118">
        <f>(ULB_Data[[#This Row],[SLP- obtained SS2020]]-ULB_Data[[#This Row],[SLP NA 2020]])/ULB_Data[[#This Row],[SLP NA 2020]]</f>
        <v>1.405531609195402</v>
      </c>
      <c r="AO150" s="118">
        <f>(ULB_Data[[#This Row],[SLP- obtained SS2021]]-ULB_Data[[#This Row],[SLP NA 2021]])/ULB_Data[[#This Row],[SLP NA 2021]]</f>
        <v>0.84205341506129605</v>
      </c>
      <c r="AP150" s="118">
        <f>(ULB_Data[[#This Row],[SLP- obtained SS2022]]-ULB_Data[[#This Row],[SLP NA 2022]])/ULB_Data[[#This Row],[SLP NA 2022]]</f>
        <v>0.83923497267759573</v>
      </c>
      <c r="AQ150" s="118">
        <f>(ULB_Data[[#This Row],[SLP- obtained SS2020]]-ULB_Data[[#This Row],[SLP SA 2020]])/ULB_Data[[#This Row],[SLP SA 2020]]</f>
        <v>4.2496886674968828E-2</v>
      </c>
      <c r="AR150" s="118">
        <f>(ULB_Data[[#This Row],[SLP- obtained SS2021]]-ULB_Data[[#This Row],[SLP SA 2021]])/ULB_Data[[#This Row],[SLP SA 2021]]</f>
        <v>0.11502020804346395</v>
      </c>
      <c r="AS150" s="118">
        <f>(ULB_Data[[#This Row],[SLP- obtained SS2022]]-ULB_Data[[#This Row],[SLP SA 2022]])/ULB_Data[[#This Row],[SLP SA 2022]]</f>
        <v>0.11502020804346395</v>
      </c>
      <c r="AT150" s="118">
        <f>(ULB_Data[[#This Row],[SLP- obtained SS2020]]-ULB_Data[[#This Row],[SLP SA cat 2020]])/ULB_Data[[#This Row],[SLP SA cat 2020]]</f>
        <v>0.24183678629827535</v>
      </c>
      <c r="AU150" s="118">
        <f>(ULB_Data[[#This Row],[SLP- obtained SS2021]]-ULB_Data[[#This Row],[SLP SA cat 2021]])/ULB_Data[[#This Row],[SLP SA cat 2021]]</f>
        <v>0.1917880006798483</v>
      </c>
      <c r="AV150" s="118">
        <f>(ULB_Data[[#This Row],[SLP- obtained SS2022]]-ULB_Data[[#This Row],[SLP SA cat 2022]])/ULB_Data[[#This Row],[SLP SA cat 2022]]</f>
        <v>0.1917880006798483</v>
      </c>
      <c r="AW150" s="118">
        <f>(ULB_Data[[#This Row],[SLP- obtained SS2021]]-ULB_Data[[#This Row],[SLP SA cat t.10 2021]])/ULB_Data[[#This Row],[SLP SA cat t.10 2021]]</f>
        <v>-0.15181113950335406</v>
      </c>
      <c r="AX150" s="118">
        <f>(ULB_Data[[#This Row],[SLP- obtained SS2022]]-ULB_Data[[#This Row],[SLP SA cat t.10 2022]])/ULB_Data[[#This Row],[SLP SA cat t.10 2022]]</f>
        <v>-0.15181113950335406</v>
      </c>
      <c r="AY150" s="122">
        <v>232.44</v>
      </c>
      <c r="AZ150" s="122">
        <v>298.10000000000002</v>
      </c>
      <c r="BA150" s="122">
        <v>295</v>
      </c>
      <c r="BB150" s="122">
        <v>421.09</v>
      </c>
      <c r="BC150" s="122">
        <v>522.70000000000005</v>
      </c>
      <c r="BD150" s="122">
        <v>525</v>
      </c>
      <c r="BE150" s="122">
        <v>365.77</v>
      </c>
      <c r="BF150" s="122">
        <v>453.88</v>
      </c>
      <c r="BG150" s="122">
        <v>453.88</v>
      </c>
      <c r="BH150" s="122">
        <v>1100</v>
      </c>
      <c r="BI150" s="122">
        <v>1100</v>
      </c>
      <c r="BJ150" s="118">
        <f>(ULB_Data[[#This Row],[Cert.- obtained SS2020]]-ULB_Data[[#This Row],[NA cert 2020]])/ULB_Data[[#This Row],[NA cert 2020]]</f>
        <v>0.29065565307176044</v>
      </c>
      <c r="BK150" s="118">
        <f>(ULB_Data[[#This Row],[Cert.- obtained SS2021]]-ULB_Data[[#This Row],[NA cert 2021]])/ULB_Data[[#This Row],[NA cert 2021]]</f>
        <v>6.3737001006372931E-3</v>
      </c>
      <c r="BL150" s="118">
        <f>(ULB_Data[[#This Row],[Cert.- obtained SS2022]]-ULB_Data[[#This Row],[NA cert 2022]])/ULB_Data[[#This Row],[NA cert 2022]]</f>
        <v>1.6949152542372881E-2</v>
      </c>
      <c r="BM150" s="118">
        <f>(ULB_Data[[#This Row],[Cert.- obtained SS2020]]-ULB_Data[[#This Row],[SA Cert 2020]])/ULB_Data[[#This Row],[SA Cert 2020]]</f>
        <v>-0.2875632287634472</v>
      </c>
      <c r="BN150" s="118">
        <f>(ULB_Data[[#This Row],[Cert.- obtained SS2021]]-ULB_Data[[#This Row],[SA cert 2021]])/ULB_Data[[#This Row],[SA cert 2021]]</f>
        <v>-0.42605701167017412</v>
      </c>
      <c r="BO150" s="118">
        <f>(ULB_Data[[#This Row],[Cert.- obtained SS2022]]-ULB_Data[[#This Row],[SA cert 2022]])/ULB_Data[[#This Row],[SA cert 2022]]</f>
        <v>-0.42857142857142855</v>
      </c>
      <c r="BP150" s="118">
        <f>(ULB_Data[[#This Row],[Cert.- obtained SS2020]]-ULB_Data[[#This Row],[SA cert cat 2020]])/ULB_Data[[#This Row],[SA cert cat 2020]]</f>
        <v>-0.17981245044700217</v>
      </c>
      <c r="BQ150" s="118">
        <f>(ULB_Data[[#This Row],[Cert.- obtained SS2021]]-ULB_Data[[#This Row],[SA cert cat 2021]])/ULB_Data[[#This Row],[SA cert cat 2021]]</f>
        <v>-0.33903234335066534</v>
      </c>
      <c r="BR150" s="118">
        <f>(ULB_Data[[#This Row],[Cert.- obtained SS2022]]-ULB_Data[[#This Row],[SA cert cat 2022]])/ULB_Data[[#This Row],[SA cert cat 2022]]</f>
        <v>-0.33903234335066534</v>
      </c>
      <c r="BS150" s="118">
        <f>(ULB_Data[[#This Row],[Cert.- obtained SS2021]]-ULB_Data[[#This Row],[SA cert cat t.10 2021]])/ULB_Data[[#This Row],[SA cert cat t.10 2021]]</f>
        <v>-0.72727272727272729</v>
      </c>
      <c r="BT150" s="118">
        <f>(ULB_Data[[#This Row],[Cert.- obtained SS2022]]-ULB_Data[[#This Row],[SA cert cat t.10 2022]])/ULB_Data[[#This Row],[SA cert cat t.10 2022]]</f>
        <v>-0.72727272727272729</v>
      </c>
      <c r="BU150" s="122">
        <v>855.72</v>
      </c>
      <c r="BV150" s="122">
        <v>860.25</v>
      </c>
      <c r="BW150" s="122">
        <v>865</v>
      </c>
      <c r="BX150" s="122">
        <v>1100</v>
      </c>
      <c r="BY150" s="122">
        <v>1147.0899999999999</v>
      </c>
      <c r="BZ150" s="122">
        <v>1150</v>
      </c>
      <c r="CA150" s="122">
        <v>1056.55</v>
      </c>
      <c r="CB150" s="122">
        <v>1062.31</v>
      </c>
      <c r="CC150" s="122">
        <v>1062.31</v>
      </c>
      <c r="CD150" s="122">
        <v>1484.95</v>
      </c>
      <c r="CE150" s="122">
        <v>1484.95</v>
      </c>
      <c r="CF150" s="118">
        <f>(ULB_Data[[#This Row],[CP- obtained SS2020]]-ULB_Data[[#This Row],[NA CV 2020]])/ULB_Data[[#This Row],[NA CV 2020]]</f>
        <v>0.40614920768475665</v>
      </c>
      <c r="CG150" s="118">
        <f>(ULB_Data[[#This Row],[CV- obtained SS2021]]-ULB_Data[[#This Row],[NA CV 2021]])/ULB_Data[[#This Row],[NA CV 2021]]</f>
        <v>0.28138331880267359</v>
      </c>
      <c r="CH150" s="118">
        <f>(ULB_Data[[#This Row],[CV- obtained SS2022]]-ULB_Data[[#This Row],[NA CV 2022]])/ULB_Data[[#This Row],[NA CV 2022]]</f>
        <v>0.27434682080924849</v>
      </c>
      <c r="CI150" s="118">
        <f>(ULB_Data[[#This Row],[CP- obtained SS2020]]-ULB_Data[[#This Row],[SA CV 2020]])/ULB_Data[[#This Row],[SA CV 2020]]</f>
        <v>9.3881818181818164E-2</v>
      </c>
      <c r="CJ150" s="118">
        <f>(ULB_Data[[#This Row],[CV- obtained SS2021]]-ULB_Data[[#This Row],[SA CV 2021]])/ULB_Data[[#This Row],[SA CV 2021]]</f>
        <v>-3.9037913328509512E-2</v>
      </c>
      <c r="CK150" s="118">
        <f>(ULB_Data[[#This Row],[CV- obtained SS2022]]-ULB_Data[[#This Row],[SA CV 2022]])/ULB_Data[[#This Row],[SA CV 2022]]</f>
        <v>-4.1469565217391355E-2</v>
      </c>
      <c r="CL150" s="118">
        <f>(ULB_Data[[#This Row],[CP- obtained SS2020]]-ULB_Data[[#This Row],[SA CV  cat 2020]])/ULB_Data[[#This Row],[SA CV  cat 2020]]</f>
        <v>0.13886706734182011</v>
      </c>
      <c r="CM150" s="118">
        <f>(ULB_Data[[#This Row],[CV- obtained SS2021]]-ULB_Data[[#This Row],[SA CV cat 2021]])/ULB_Data[[#This Row],[SA CV cat 2021]]</f>
        <v>3.7653792207547707E-2</v>
      </c>
      <c r="CN150" s="118">
        <f>(ULB_Data[[#This Row],[CV- obtained SS2022]]-ULB_Data[[#This Row],[SA CV cat 2022]])/ULB_Data[[#This Row],[SA CV cat 2022]]</f>
        <v>3.7653792207547707E-2</v>
      </c>
      <c r="CO150" s="118">
        <f>(ULB_Data[[#This Row],[CV- obtained SS2021]]-ULB_Data[[#This Row],[SA CV cat t.10 2021]])/ULB_Data[[#This Row],[SA CV cat t.10 2021]]</f>
        <v>-0.25767870972086609</v>
      </c>
      <c r="CP150" s="118">
        <f>(ULB_Data[[#This Row],[CV- obtained SS2022]]-ULB_Data[[#This Row],[SA CV cat t.10 2022]])/ULB_Data[[#This Row],[SA CV cat t.10 2022]]</f>
        <v>-0.25767870972086609</v>
      </c>
      <c r="CQ150" s="60">
        <v>59</v>
      </c>
      <c r="CR150" s="60">
        <v>41</v>
      </c>
      <c r="CS150" s="27">
        <v>129</v>
      </c>
      <c r="CT150" s="27">
        <v>70</v>
      </c>
      <c r="CU150" s="27">
        <v>129</v>
      </c>
      <c r="CV150" s="27">
        <v>70</v>
      </c>
      <c r="CW150" s="28" t="s">
        <v>414</v>
      </c>
      <c r="CX150" s="27" t="s">
        <v>414</v>
      </c>
      <c r="CY150" s="27" t="s">
        <v>414</v>
      </c>
      <c r="CZ150" s="28" t="s">
        <v>405</v>
      </c>
      <c r="DA150" s="27" t="s">
        <v>405</v>
      </c>
      <c r="DB150" s="27" t="s">
        <v>405</v>
      </c>
      <c r="DC150" s="22">
        <v>736.67</v>
      </c>
      <c r="DD150" s="22">
        <v>1500</v>
      </c>
      <c r="DE150" s="66">
        <v>49.11</v>
      </c>
      <c r="DF150" s="22">
        <v>300</v>
      </c>
      <c r="DG150" s="22">
        <v>1500</v>
      </c>
      <c r="DH150" s="66">
        <v>20</v>
      </c>
      <c r="DI150" s="22">
        <v>1334.04</v>
      </c>
      <c r="DJ150" s="22">
        <v>1500</v>
      </c>
      <c r="DK150" s="66">
        <v>88.94</v>
      </c>
      <c r="DL150" s="22">
        <v>1203.27</v>
      </c>
      <c r="DM150" s="22">
        <v>1500</v>
      </c>
      <c r="DN150" s="66">
        <v>80.22</v>
      </c>
      <c r="DO150" s="22">
        <v>3573.98</v>
      </c>
      <c r="DP150" s="22">
        <v>6000</v>
      </c>
      <c r="DQ150" s="66">
        <v>59.57</v>
      </c>
      <c r="DR150" s="67">
        <v>1682.9</v>
      </c>
      <c r="DS150" s="67">
        <v>2400</v>
      </c>
      <c r="DT150" s="159">
        <f>ULB_Data[[#This Row],[SLP- obtained SS2021]]/ULB_Data[[#This Row],[SLP-max. marks SS2021]]</f>
        <v>0.70120833333333332</v>
      </c>
      <c r="DU150" s="159">
        <f>ULB_Data[[#This Row],[SLP- obtained SS2021]]/ULB_Data[[#This Row],[Total score (obtained) SS2021]]</f>
        <v>0.54547340375533593</v>
      </c>
      <c r="DV150" s="67">
        <v>1682.9</v>
      </c>
      <c r="DW150" s="66">
        <v>2400</v>
      </c>
      <c r="DX150" s="159">
        <f>ULB_Data[[#This Row],[SLP- obtained SS2022]]/ULB_Data[[#This Row],[SLP-max. marks SS2022]]</f>
        <v>0.70120833333333332</v>
      </c>
      <c r="DY150" s="159">
        <f>ULB_Data[[#This Row],[SLP- obtained SS2022]]/ULB_Data[[#This Row],[Total score (obtained) SS2022]]</f>
        <v>0.54547340375533593</v>
      </c>
      <c r="DZ150" s="67">
        <v>1102.31</v>
      </c>
      <c r="EA150" s="67">
        <v>1800</v>
      </c>
      <c r="EB150" s="159">
        <f>ULB_Data[[#This Row],[CV- obtained SS2021]]/ULB_Data[[#This Row],[CV-max. marks SS2021]]</f>
        <v>0.61239444444444446</v>
      </c>
      <c r="EC150" s="159">
        <f>ULB_Data[[#This Row],[CV- obtained SS2021]]/ULB_Data[[#This Row],[Total score (obtained) SS2021]]</f>
        <v>0.35728848279371578</v>
      </c>
      <c r="ED150" s="67">
        <v>1102.31</v>
      </c>
      <c r="EE150" s="66">
        <v>1800</v>
      </c>
      <c r="EF150" s="159">
        <f>ULB_Data[[#This Row],[CV- obtained SS2022]]/ULB_Data[[#This Row],[CV-max. marks SS2022]]</f>
        <v>0.61239444444444446</v>
      </c>
      <c r="EG150" s="159">
        <f>ULB_Data[[#This Row],[CV- obtained SS2022]]/ULB_Data[[#This Row],[Total score (obtained) SS2022]]</f>
        <v>0.35728848279371578</v>
      </c>
      <c r="EH150" s="67">
        <v>300</v>
      </c>
      <c r="EI150" s="67">
        <v>1800</v>
      </c>
      <c r="EJ150" s="159">
        <f>ULB_Data[[#This Row],[Cert.- obtained SS2021]]/ULB_Data[[#This Row],[Cert.-max. marks SS2021]]</f>
        <v>0.16666666666666666</v>
      </c>
      <c r="EK150" s="159">
        <f>ULB_Data[[#This Row],[Cert.- obtained SS2021]]/ULB_Data[[#This Row],[Total score (obtained) SS2021]]</f>
        <v>9.7238113450948238E-2</v>
      </c>
      <c r="EL150" s="67">
        <v>300</v>
      </c>
      <c r="EM150" s="66">
        <v>1800</v>
      </c>
      <c r="EN150" s="159">
        <f>ULB_Data[[#This Row],[Cert.- obtained SS2022]]/ULB_Data[[#This Row],[Cert.-max. marks SS2022]]</f>
        <v>0.16666666666666666</v>
      </c>
      <c r="EO150" s="159">
        <f>ULB_Data[[#This Row],[Cert.- obtained SS2022]]/ULB_Data[[#This Row],[Total score (obtained) SS2022]]</f>
        <v>9.7238113450948238E-2</v>
      </c>
      <c r="EP150" s="68">
        <v>3085.21</v>
      </c>
      <c r="EQ150" s="26">
        <v>6000</v>
      </c>
      <c r="ER150" s="66">
        <v>51.42</v>
      </c>
      <c r="ES150" s="68">
        <v>3085.21</v>
      </c>
      <c r="ET150" s="66">
        <v>6000</v>
      </c>
      <c r="EU150" s="128">
        <f>(ULB_Data[[#This Row],[Total score (obtained) SS2022]]/ULB_Data[[#This Row],[Total score (max) SS2022]])*100</f>
        <v>51.420166666666667</v>
      </c>
      <c r="EV150" s="26">
        <v>1036.67</v>
      </c>
      <c r="EW150" s="26">
        <v>3000</v>
      </c>
      <c r="EX150" s="66">
        <v>34.56</v>
      </c>
      <c r="EY150" s="26">
        <v>1982.9</v>
      </c>
      <c r="EZ150" s="26">
        <v>4200</v>
      </c>
      <c r="FA150" s="100">
        <v>47.21</v>
      </c>
      <c r="FB150" s="26">
        <v>1982.9</v>
      </c>
      <c r="FC150" s="138">
        <v>4200</v>
      </c>
      <c r="FD150" s="140">
        <f>(ULB_Data[[#This Row],[SLP + Cert. (obtained) SS2022]]/ULB_Data[[#This Row],[SLP + Cert. (max.) SS2022]])*100</f>
        <v>47.211904761904769</v>
      </c>
    </row>
    <row r="151" spans="1:160" ht="15.75" thickBot="1">
      <c r="A151" s="104">
        <v>150</v>
      </c>
      <c r="B151" s="69" t="s">
        <v>27</v>
      </c>
      <c r="C151" s="65" t="s">
        <v>382</v>
      </c>
      <c r="D151" s="65" t="s">
        <v>399</v>
      </c>
      <c r="E151" s="22">
        <v>71141</v>
      </c>
      <c r="F151" s="28" t="s">
        <v>413</v>
      </c>
      <c r="G151" s="28">
        <v>2214</v>
      </c>
      <c r="H151" s="28">
        <v>2072</v>
      </c>
      <c r="I151" s="28">
        <v>2072</v>
      </c>
      <c r="J151" s="28">
        <v>3325</v>
      </c>
      <c r="K151" s="28">
        <v>3178</v>
      </c>
      <c r="L151" s="28">
        <v>3178</v>
      </c>
      <c r="M151" s="28">
        <v>3595.3</v>
      </c>
      <c r="N151" s="28">
        <v>3469.2</v>
      </c>
      <c r="O151" s="28">
        <v>3469.2</v>
      </c>
      <c r="P151" s="28">
        <v>4328.8</v>
      </c>
      <c r="Q151" s="28">
        <v>4328.8</v>
      </c>
      <c r="R151" s="118">
        <f>(ULB_Data[[#This Row],[Total score (obtained) SS2020]]-ULB_Data[[#This Row],[NA 2020]])/ULB_Data[[#This Row],[NA 2020]]</f>
        <v>0.83285907859078578</v>
      </c>
      <c r="S151" s="118">
        <f>(ULB_Data[[#This Row],[Total score (obtained) SS2021]]-ULB_Data[[#This Row],[NA 2021]])/ULB_Data[[#This Row],[NA 2021]]</f>
        <v>1.0997538610038609</v>
      </c>
      <c r="T151" s="118">
        <f>(ULB_Data[[#This Row],[Total score (obtained) SS2022]]-ULB_Data[[#This Row],[NA 2022]])/ULB_Data[[#This Row],[NA 2022]]</f>
        <v>1.0997538610038609</v>
      </c>
      <c r="U151" s="118">
        <f>(ULB_Data[[#This Row],[Total score (obtained) SS2020]]-ULB_Data[[#This Row],[SA 2020]])/ULB_Data[[#This Row],[SA 2020]]</f>
        <v>0.22043609022556385</v>
      </c>
      <c r="V151" s="118">
        <f>(ULB_Data[[#This Row],[Total score (obtained) SS2021]]-ULB_Data[[#This Row],[SA 2021]])/ULB_Data[[#This Row],[SA 2021]]</f>
        <v>0.36900251730648193</v>
      </c>
      <c r="W151" s="118">
        <f>(ULB_Data[[#This Row],[Total score (obtained) SS2022]]-ULB_Data[[#This Row],[SA 2022]])/ULB_Data[[#This Row],[SA 2022]]</f>
        <v>0.36900251730648193</v>
      </c>
      <c r="X151" s="118">
        <f>(ULB_Data[[#This Row],[Total score (obtained) SS2020]]-ULB_Data[[#This Row],[SA Cat 2020]])/ULB_Data[[#This Row],[SA Cat 2020]]</f>
        <v>0.12868189024559831</v>
      </c>
      <c r="Y151" s="118">
        <f>(ULB_Data[[#This Row],[Total score (obtained) SS2021]]-ULB_Data[[#This Row],[SA Cat 2021]])/ULB_Data[[#This Row],[SA Cat 2021]]</f>
        <v>0.25409028017986851</v>
      </c>
      <c r="Z151" s="118">
        <f>(ULB_Data[[#This Row],[Total score (obtained) SS2022]]-ULB_Data[[#This Row],[SA Cat 2022]])/ULB_Data[[#This Row],[SA Cat 2022]]</f>
        <v>0.25409028017986851</v>
      </c>
      <c r="AA151" s="118">
        <f>(ULB_Data[[#This Row],[Total score (obtained) SS2021]]-ULB_Data[[#This Row],[SA Cat t.10 2021]])/ULB_Data[[#This Row],[SA Cat t.10 2021]]</f>
        <v>5.0568286823136702E-3</v>
      </c>
      <c r="AB151" s="118">
        <f>(ULB_Data[[#This Row],[Total score (obtained) SS2022]]-ULB_Data[[#This Row],[SA Cat t.10 2022]])/ULB_Data[[#This Row],[SA Cat t.10 2022]]</f>
        <v>5.0568286823136702E-3</v>
      </c>
      <c r="AC151" s="122">
        <v>306.24</v>
      </c>
      <c r="AD151" s="122">
        <v>913.6</v>
      </c>
      <c r="AE151" s="122">
        <v>915</v>
      </c>
      <c r="AF151" s="122">
        <v>706.64</v>
      </c>
      <c r="AG151" s="122">
        <v>1509.3</v>
      </c>
      <c r="AH151" s="122">
        <v>1509.3</v>
      </c>
      <c r="AI151" s="122">
        <v>829.22</v>
      </c>
      <c r="AJ151" s="122">
        <v>1623.2</v>
      </c>
      <c r="AK151" s="122">
        <v>1623.2</v>
      </c>
      <c r="AL151" s="122">
        <v>1999.6</v>
      </c>
      <c r="AM151" s="122">
        <v>1999.6</v>
      </c>
      <c r="AN151" s="118">
        <f>(ULB_Data[[#This Row],[SLP- obtained SS2020]]-ULB_Data[[#This Row],[SLP NA 2020]])/ULB_Data[[#This Row],[SLP NA 2020]]</f>
        <v>2.7652168234064782</v>
      </c>
      <c r="AO151" s="118">
        <f>(ULB_Data[[#This Row],[SLP- obtained SS2021]]-ULB_Data[[#This Row],[SLP NA 2021]])/ULB_Data[[#This Row],[SLP NA 2021]]</f>
        <v>1.1959063047285463</v>
      </c>
      <c r="AP151" s="118">
        <f>(ULB_Data[[#This Row],[SLP- obtained SS2022]]-ULB_Data[[#This Row],[SLP NA 2022]])/ULB_Data[[#This Row],[SLP NA 2022]]</f>
        <v>1.1925464480874317</v>
      </c>
      <c r="AQ151" s="118">
        <f>(ULB_Data[[#This Row],[SLP- obtained SS2020]]-ULB_Data[[#This Row],[SLP SA 2020]])/ULB_Data[[#This Row],[SLP SA 2020]]</f>
        <v>0.63175025472659341</v>
      </c>
      <c r="AR151" s="118">
        <f>(ULB_Data[[#This Row],[SLP- obtained SS2021]]-ULB_Data[[#This Row],[SLP SA 2021]])/ULB_Data[[#This Row],[SLP SA 2021]]</f>
        <v>0.32921221758431068</v>
      </c>
      <c r="AS151" s="118">
        <f>(ULB_Data[[#This Row],[SLP- obtained SS2022]]-ULB_Data[[#This Row],[SLP SA 2022]])/ULB_Data[[#This Row],[SLP SA 2022]]</f>
        <v>0.32921221758431068</v>
      </c>
      <c r="AT151" s="118">
        <f>(ULB_Data[[#This Row],[SLP- obtained SS2020]]-ULB_Data[[#This Row],[SLP SA cat 2020]])/ULB_Data[[#This Row],[SLP SA cat 2020]]</f>
        <v>0.39053568413689965</v>
      </c>
      <c r="AU151" s="118">
        <f>(ULB_Data[[#This Row],[SLP- obtained SS2021]]-ULB_Data[[#This Row],[SLP SA cat 2021]])/ULB_Data[[#This Row],[SLP SA cat 2021]]</f>
        <v>0.23594135041892558</v>
      </c>
      <c r="AV151" s="118">
        <f>(ULB_Data[[#This Row],[SLP- obtained SS2022]]-ULB_Data[[#This Row],[SLP SA cat 2022]])/ULB_Data[[#This Row],[SLP SA cat 2022]]</f>
        <v>0.23594135041892558</v>
      </c>
      <c r="AW151" s="118">
        <f>(ULB_Data[[#This Row],[SLP- obtained SS2021]]-ULB_Data[[#This Row],[SLP SA cat t.10 2021]])/ULB_Data[[#This Row],[SLP SA cat t.10 2021]]</f>
        <v>3.2906581316264026E-3</v>
      </c>
      <c r="AX151" s="118">
        <f>(ULB_Data[[#This Row],[SLP- obtained SS2022]]-ULB_Data[[#This Row],[SLP SA cat t.10 2022]])/ULB_Data[[#This Row],[SLP SA cat t.10 2022]]</f>
        <v>3.2906581316264026E-3</v>
      </c>
      <c r="AY151" s="122">
        <v>232.44</v>
      </c>
      <c r="AZ151" s="122">
        <v>298.10000000000002</v>
      </c>
      <c r="BA151" s="122">
        <v>295</v>
      </c>
      <c r="BB151" s="122">
        <v>421.09</v>
      </c>
      <c r="BC151" s="122">
        <v>522.70000000000005</v>
      </c>
      <c r="BD151" s="122">
        <v>525</v>
      </c>
      <c r="BE151" s="122">
        <v>448.93</v>
      </c>
      <c r="BF151" s="122">
        <v>602.08000000000004</v>
      </c>
      <c r="BG151" s="122">
        <v>602.08000000000004</v>
      </c>
      <c r="BH151" s="122">
        <v>1100</v>
      </c>
      <c r="BI151" s="122">
        <v>1100</v>
      </c>
      <c r="BJ151" s="118">
        <f>(ULB_Data[[#This Row],[Cert.- obtained SS2020]]-ULB_Data[[#This Row],[NA cert 2020]])/ULB_Data[[#This Row],[NA cert 2020]]</f>
        <v>1.1510927551196009</v>
      </c>
      <c r="BK151" s="118">
        <f>(ULB_Data[[#This Row],[Cert.- obtained SS2021]]-ULB_Data[[#This Row],[NA cert 2021]])/ULB_Data[[#This Row],[NA cert 2021]]</f>
        <v>2.6900369003690034</v>
      </c>
      <c r="BL151" s="118">
        <f>(ULB_Data[[#This Row],[Cert.- obtained SS2022]]-ULB_Data[[#This Row],[NA cert 2022]])/ULB_Data[[#This Row],[NA cert 2022]]</f>
        <v>2.7288135593220337</v>
      </c>
      <c r="BM151" s="118">
        <f>(ULB_Data[[#This Row],[Cert.- obtained SS2020]]-ULB_Data[[#This Row],[SA Cert 2020]])/ULB_Data[[#This Row],[SA Cert 2020]]</f>
        <v>0.187394618727588</v>
      </c>
      <c r="BN151" s="118">
        <f>(ULB_Data[[#This Row],[Cert.- obtained SS2021]]-ULB_Data[[#This Row],[SA cert 2021]])/ULB_Data[[#This Row],[SA cert 2021]]</f>
        <v>1.1044576238760282</v>
      </c>
      <c r="BO151" s="118">
        <f>(ULB_Data[[#This Row],[Cert.- obtained SS2022]]-ULB_Data[[#This Row],[SA cert 2022]])/ULB_Data[[#This Row],[SA cert 2022]]</f>
        <v>1.0952380952380953</v>
      </c>
      <c r="BP151" s="118">
        <f>(ULB_Data[[#This Row],[Cert.- obtained SS2020]]-ULB_Data[[#This Row],[SA cert cat 2020]])/ULB_Data[[#This Row],[SA cert cat 2020]]</f>
        <v>0.11375938342280532</v>
      </c>
      <c r="BQ151" s="118">
        <f>(ULB_Data[[#This Row],[Cert.- obtained SS2021]]-ULB_Data[[#This Row],[SA cert cat 2021]])/ULB_Data[[#This Row],[SA cert cat 2021]]</f>
        <v>0.82699973425458395</v>
      </c>
      <c r="BR151" s="118">
        <f>(ULB_Data[[#This Row],[Cert.- obtained SS2022]]-ULB_Data[[#This Row],[SA cert cat 2022]])/ULB_Data[[#This Row],[SA cert cat 2022]]</f>
        <v>0.82699973425458395</v>
      </c>
      <c r="BS151" s="118">
        <f>(ULB_Data[[#This Row],[Cert.- obtained SS2021]]-ULB_Data[[#This Row],[SA cert cat t.10 2021]])/ULB_Data[[#This Row],[SA cert cat t.10 2021]]</f>
        <v>0</v>
      </c>
      <c r="BT151" s="118">
        <f>(ULB_Data[[#This Row],[Cert.- obtained SS2022]]-ULB_Data[[#This Row],[SA cert cat t.10 2022]])/ULB_Data[[#This Row],[SA cert cat t.10 2022]]</f>
        <v>0</v>
      </c>
      <c r="BU151" s="122">
        <v>855.72</v>
      </c>
      <c r="BV151" s="122">
        <v>860.25</v>
      </c>
      <c r="BW151" s="122">
        <v>865</v>
      </c>
      <c r="BX151" s="122">
        <v>1100</v>
      </c>
      <c r="BY151" s="122">
        <v>1147.0899999999999</v>
      </c>
      <c r="BZ151" s="122">
        <v>1150</v>
      </c>
      <c r="CA151" s="122">
        <v>1163.58</v>
      </c>
      <c r="CB151" s="122">
        <v>1243.93</v>
      </c>
      <c r="CC151" s="122">
        <v>1243.93</v>
      </c>
      <c r="CD151" s="122">
        <v>1508.87</v>
      </c>
      <c r="CE151" s="122">
        <v>1508.87</v>
      </c>
      <c r="CF151" s="118">
        <f>(ULB_Data[[#This Row],[CP- obtained SS2020]]-ULB_Data[[#This Row],[NA CV 2020]])/ULB_Data[[#This Row],[NA CV 2020]]</f>
        <v>0.30286776048240088</v>
      </c>
      <c r="CG151" s="118">
        <f>(ULB_Data[[#This Row],[CV- obtained SS2021]]-ULB_Data[[#This Row],[NA CV 2021]])/ULB_Data[[#This Row],[NA CV 2021]]</f>
        <v>0.44668410345829701</v>
      </c>
      <c r="CH151" s="118">
        <f>(ULB_Data[[#This Row],[CV- obtained SS2022]]-ULB_Data[[#This Row],[NA CV 2022]])/ULB_Data[[#This Row],[NA CV 2022]]</f>
        <v>0.43873988439306355</v>
      </c>
      <c r="CI151" s="118">
        <f>(ULB_Data[[#This Row],[CP- obtained SS2020]]-ULB_Data[[#This Row],[SA CV 2020]])/ULB_Data[[#This Row],[SA CV 2020]]</f>
        <v>1.3536363636363727E-2</v>
      </c>
      <c r="CJ151" s="118">
        <f>(ULB_Data[[#This Row],[CV- obtained SS2021]]-ULB_Data[[#This Row],[SA CV 2021]])/ULB_Data[[#This Row],[SA CV 2021]]</f>
        <v>8.4927948112179588E-2</v>
      </c>
      <c r="CK151" s="118">
        <f>(ULB_Data[[#This Row],[CV- obtained SS2022]]-ULB_Data[[#This Row],[SA CV 2022]])/ULB_Data[[#This Row],[SA CV 2022]]</f>
        <v>8.2182608695652165E-2</v>
      </c>
      <c r="CL151" s="118">
        <f>(ULB_Data[[#This Row],[CP- obtained SS2020]]-ULB_Data[[#This Row],[SA CV  cat 2020]])/ULB_Data[[#This Row],[SA CV  cat 2020]]</f>
        <v>-4.184499561697505E-2</v>
      </c>
      <c r="CM151" s="118">
        <f>(ULB_Data[[#This Row],[CV- obtained SS2021]]-ULB_Data[[#This Row],[SA CV cat 2021]])/ULB_Data[[#This Row],[SA CV cat 2021]]</f>
        <v>4.6626417885244927E-4</v>
      </c>
      <c r="CN151" s="118">
        <f>(ULB_Data[[#This Row],[CV- obtained SS2022]]-ULB_Data[[#This Row],[SA CV cat 2022]])/ULB_Data[[#This Row],[SA CV cat 2022]]</f>
        <v>4.6626417885244927E-4</v>
      </c>
      <c r="CO151" s="118">
        <f>(ULB_Data[[#This Row],[CV- obtained SS2021]]-ULB_Data[[#This Row],[SA CV cat t.10 2021]])/ULB_Data[[#This Row],[SA CV cat t.10 2021]]</f>
        <v>-0.17520396057977156</v>
      </c>
      <c r="CP151" s="118">
        <f>(ULB_Data[[#This Row],[CV- obtained SS2022]]-ULB_Data[[#This Row],[SA CV cat t.10 2022]])/ULB_Data[[#This Row],[SA CV cat t.10 2022]]</f>
        <v>-0.17520396057977156</v>
      </c>
      <c r="CQ151" s="60">
        <v>13</v>
      </c>
      <c r="CR151" s="60">
        <v>13</v>
      </c>
      <c r="CS151" s="28">
        <v>5</v>
      </c>
      <c r="CT151" s="27">
        <v>5</v>
      </c>
      <c r="CU151" s="28">
        <v>5</v>
      </c>
      <c r="CV151" s="27">
        <v>5</v>
      </c>
      <c r="CW151" s="28" t="s">
        <v>406</v>
      </c>
      <c r="CX151" s="28" t="s">
        <v>401</v>
      </c>
      <c r="CY151" s="28" t="s">
        <v>401</v>
      </c>
      <c r="CZ151" s="28" t="s">
        <v>405</v>
      </c>
      <c r="DA151" s="28" t="s">
        <v>408</v>
      </c>
      <c r="DB151" s="28" t="s">
        <v>408</v>
      </c>
      <c r="DC151" s="22">
        <v>1153.06</v>
      </c>
      <c r="DD151" s="22">
        <v>1500</v>
      </c>
      <c r="DE151" s="66">
        <v>76.87</v>
      </c>
      <c r="DF151" s="22">
        <v>500</v>
      </c>
      <c r="DG151" s="22">
        <v>1500</v>
      </c>
      <c r="DH151" s="66">
        <v>33.33</v>
      </c>
      <c r="DI151" s="22">
        <v>1290</v>
      </c>
      <c r="DJ151" s="22">
        <v>1500</v>
      </c>
      <c r="DK151" s="66">
        <v>86</v>
      </c>
      <c r="DL151" s="22">
        <v>1114.8900000000001</v>
      </c>
      <c r="DM151" s="22">
        <v>1500</v>
      </c>
      <c r="DN151" s="66">
        <v>74.33</v>
      </c>
      <c r="DO151" s="22">
        <v>4057.95</v>
      </c>
      <c r="DP151" s="22">
        <v>6000</v>
      </c>
      <c r="DQ151" s="66">
        <v>67.63</v>
      </c>
      <c r="DR151" s="67">
        <v>2006.18</v>
      </c>
      <c r="DS151" s="67">
        <v>2400</v>
      </c>
      <c r="DT151" s="159">
        <f>ULB_Data[[#This Row],[SLP- obtained SS2021]]/ULB_Data[[#This Row],[SLP-max. marks SS2021]]</f>
        <v>0.83590833333333336</v>
      </c>
      <c r="DU151" s="159">
        <f>ULB_Data[[#This Row],[SLP- obtained SS2021]]/ULB_Data[[#This Row],[Total score (obtained) SS2021]]</f>
        <v>0.46111766179617492</v>
      </c>
      <c r="DV151" s="67">
        <v>2006.18</v>
      </c>
      <c r="DW151" s="66">
        <v>2400</v>
      </c>
      <c r="DX151" s="159">
        <f>ULB_Data[[#This Row],[SLP- obtained SS2022]]/ULB_Data[[#This Row],[SLP-max. marks SS2022]]</f>
        <v>0.83590833333333336</v>
      </c>
      <c r="DY151" s="159">
        <f>ULB_Data[[#This Row],[SLP- obtained SS2022]]/ULB_Data[[#This Row],[Total score (obtained) SS2022]]</f>
        <v>0.46111766179617492</v>
      </c>
      <c r="DZ151" s="67">
        <v>1244.51</v>
      </c>
      <c r="EA151" s="67">
        <v>1800</v>
      </c>
      <c r="EB151" s="159">
        <f>ULB_Data[[#This Row],[CV- obtained SS2021]]/ULB_Data[[#This Row],[CV-max. marks SS2021]]</f>
        <v>0.69139444444444442</v>
      </c>
      <c r="EC151" s="159">
        <f>ULB_Data[[#This Row],[CV- obtained SS2021]]/ULB_Data[[#This Row],[Total score (obtained) SS2021]]</f>
        <v>0.28604887960300551</v>
      </c>
      <c r="ED151" s="67">
        <v>1244.51</v>
      </c>
      <c r="EE151" s="66">
        <v>1800</v>
      </c>
      <c r="EF151" s="159">
        <f>ULB_Data[[#This Row],[CV- obtained SS2022]]/ULB_Data[[#This Row],[CV-max. marks SS2022]]</f>
        <v>0.69139444444444442</v>
      </c>
      <c r="EG151" s="159">
        <f>ULB_Data[[#This Row],[CV- obtained SS2022]]/ULB_Data[[#This Row],[Total score (obtained) SS2022]]</f>
        <v>0.28604887960300551</v>
      </c>
      <c r="EH151" s="67">
        <v>1100</v>
      </c>
      <c r="EI151" s="67">
        <v>1800</v>
      </c>
      <c r="EJ151" s="159">
        <f>ULB_Data[[#This Row],[Cert.- obtained SS2021]]/ULB_Data[[#This Row],[Cert.-max. marks SS2021]]</f>
        <v>0.61111111111111116</v>
      </c>
      <c r="EK151" s="159">
        <f>ULB_Data[[#This Row],[Cert.- obtained SS2021]]/ULB_Data[[#This Row],[Total score (obtained) SS2021]]</f>
        <v>0.25283345860081968</v>
      </c>
      <c r="EL151" s="67">
        <v>1100</v>
      </c>
      <c r="EM151" s="66">
        <v>1800</v>
      </c>
      <c r="EN151" s="159">
        <f>ULB_Data[[#This Row],[Cert.- obtained SS2022]]/ULB_Data[[#This Row],[Cert.-max. marks SS2022]]</f>
        <v>0.61111111111111116</v>
      </c>
      <c r="EO151" s="159">
        <f>ULB_Data[[#This Row],[Cert.- obtained SS2022]]/ULB_Data[[#This Row],[Total score (obtained) SS2022]]</f>
        <v>0.25283345860081968</v>
      </c>
      <c r="EP151" s="68">
        <v>4350.6899999999996</v>
      </c>
      <c r="EQ151" s="26">
        <v>6000</v>
      </c>
      <c r="ER151" s="66">
        <v>72.510000000000005</v>
      </c>
      <c r="ES151" s="68">
        <v>4350.6899999999996</v>
      </c>
      <c r="ET151" s="66">
        <v>6000</v>
      </c>
      <c r="EU151" s="128">
        <f>(ULB_Data[[#This Row],[Total score (obtained) SS2022]]/ULB_Data[[#This Row],[Total score (max) SS2022]])*100</f>
        <v>72.511499999999998</v>
      </c>
      <c r="EV151" s="26">
        <v>1653.06</v>
      </c>
      <c r="EW151" s="26">
        <v>3000</v>
      </c>
      <c r="EX151" s="66">
        <v>55.1</v>
      </c>
      <c r="EY151" s="26">
        <v>3106.18</v>
      </c>
      <c r="EZ151" s="26">
        <v>4200</v>
      </c>
      <c r="FA151" s="100">
        <v>73.959999999999994</v>
      </c>
      <c r="FB151" s="26">
        <v>3106.18</v>
      </c>
      <c r="FC151" s="138">
        <v>4200</v>
      </c>
      <c r="FD151" s="140">
        <f>(ULB_Data[[#This Row],[SLP + Cert. (obtained) SS2022]]/ULB_Data[[#This Row],[SLP + Cert. (max.) SS2022]])*100</f>
        <v>73.956666666666663</v>
      </c>
    </row>
    <row r="152" spans="1:160" ht="15.75" thickBot="1">
      <c r="A152" s="104">
        <v>151</v>
      </c>
      <c r="B152" s="69" t="s">
        <v>29</v>
      </c>
      <c r="C152" s="65" t="s">
        <v>382</v>
      </c>
      <c r="D152" s="65" t="s">
        <v>399</v>
      </c>
      <c r="E152" s="22">
        <v>27536</v>
      </c>
      <c r="F152" s="28" t="s">
        <v>412</v>
      </c>
      <c r="G152" s="28">
        <v>2214</v>
      </c>
      <c r="H152" s="28">
        <v>2072</v>
      </c>
      <c r="I152" s="28">
        <v>2072</v>
      </c>
      <c r="J152" s="28">
        <v>3325</v>
      </c>
      <c r="K152" s="28">
        <v>3178</v>
      </c>
      <c r="L152" s="28">
        <v>3178</v>
      </c>
      <c r="M152" s="28">
        <v>3400</v>
      </c>
      <c r="N152" s="28">
        <v>3298.6</v>
      </c>
      <c r="O152" s="28">
        <v>3298.6</v>
      </c>
      <c r="P152" s="28">
        <v>4601.3999999999996</v>
      </c>
      <c r="Q152" s="28">
        <v>4601.3999999999996</v>
      </c>
      <c r="R152" s="118">
        <f>(ULB_Data[[#This Row],[Total score (obtained) SS2020]]-ULB_Data[[#This Row],[NA 2020]])/ULB_Data[[#This Row],[NA 2020]]</f>
        <v>1.0137533875338753</v>
      </c>
      <c r="S152" s="118">
        <f>(ULB_Data[[#This Row],[Total score (obtained) SS2021]]-ULB_Data[[#This Row],[NA 2021]])/ULB_Data[[#This Row],[NA 2021]]</f>
        <v>1.005530888030888</v>
      </c>
      <c r="T152" s="118">
        <f>(ULB_Data[[#This Row],[Total score (obtained) SS2022]]-ULB_Data[[#This Row],[NA 2022]])/ULB_Data[[#This Row],[NA 2022]]</f>
        <v>1.005530888030888</v>
      </c>
      <c r="U152" s="118">
        <f>(ULB_Data[[#This Row],[Total score (obtained) SS2020]]-ULB_Data[[#This Row],[SA 2020]])/ULB_Data[[#This Row],[SA 2020]]</f>
        <v>0.34088721804511274</v>
      </c>
      <c r="V152" s="118">
        <f>(ULB_Data[[#This Row],[Total score (obtained) SS2021]]-ULB_Data[[#This Row],[SA 2021]])/ULB_Data[[#This Row],[SA 2021]]</f>
        <v>0.30757079924480807</v>
      </c>
      <c r="W152" s="118">
        <f>(ULB_Data[[#This Row],[Total score (obtained) SS2022]]-ULB_Data[[#This Row],[SA 2022]])/ULB_Data[[#This Row],[SA 2022]]</f>
        <v>0.30757079924480807</v>
      </c>
      <c r="X152" s="118">
        <f>(ULB_Data[[#This Row],[Total score (obtained) SS2020]]-ULB_Data[[#This Row],[SA Cat 2020]])/ULB_Data[[#This Row],[SA Cat 2020]]</f>
        <v>0.31130882352941169</v>
      </c>
      <c r="Y152" s="118">
        <f>(ULB_Data[[#This Row],[Total score (obtained) SS2021]]-ULB_Data[[#This Row],[SA Cat 2021]])/ULB_Data[[#This Row],[SA Cat 2021]]</f>
        <v>0.25976474868125876</v>
      </c>
      <c r="Z152" s="118">
        <f>(ULB_Data[[#This Row],[Total score (obtained) SS2022]]-ULB_Data[[#This Row],[SA Cat 2022]])/ULB_Data[[#This Row],[SA Cat 2022]]</f>
        <v>0.25976474868125876</v>
      </c>
      <c r="AA152" s="118">
        <f>(ULB_Data[[#This Row],[Total score (obtained) SS2021]]-ULB_Data[[#This Row],[SA Cat t.10 2021]])/ULB_Data[[#This Row],[SA Cat t.10 2021]]</f>
        <v>-9.6913982700917028E-2</v>
      </c>
      <c r="AB152" s="118">
        <f>(ULB_Data[[#This Row],[Total score (obtained) SS2022]]-ULB_Data[[#This Row],[SA Cat t.10 2022]])/ULB_Data[[#This Row],[SA Cat t.10 2022]]</f>
        <v>-9.6913982700917028E-2</v>
      </c>
      <c r="AC152" s="122">
        <v>306.24</v>
      </c>
      <c r="AD152" s="122">
        <v>913.6</v>
      </c>
      <c r="AE152" s="122">
        <v>915</v>
      </c>
      <c r="AF152" s="122">
        <v>706.64</v>
      </c>
      <c r="AG152" s="122">
        <v>1509.3</v>
      </c>
      <c r="AH152" s="122">
        <v>1509.3</v>
      </c>
      <c r="AI152" s="122">
        <v>737.03</v>
      </c>
      <c r="AJ152" s="122">
        <v>1543.8</v>
      </c>
      <c r="AK152" s="122">
        <v>1543.8</v>
      </c>
      <c r="AL152" s="122">
        <v>2033.9</v>
      </c>
      <c r="AM152" s="122">
        <v>2033.9</v>
      </c>
      <c r="AN152" s="118">
        <f>(ULB_Data[[#This Row],[SLP- obtained SS2020]]-ULB_Data[[#This Row],[SLP NA 2020]])/ULB_Data[[#This Row],[SLP NA 2020]]</f>
        <v>2.201182079414838</v>
      </c>
      <c r="AO152" s="118">
        <f>(ULB_Data[[#This Row],[SLP- obtained SS2021]]-ULB_Data[[#This Row],[SLP NA 2021]])/ULB_Data[[#This Row],[SLP NA 2021]]</f>
        <v>1.0660901926444832</v>
      </c>
      <c r="AP152" s="118">
        <f>(ULB_Data[[#This Row],[SLP- obtained SS2022]]-ULB_Data[[#This Row],[SLP NA 2022]])/ULB_Data[[#This Row],[SLP NA 2022]]</f>
        <v>1.0629289617486337</v>
      </c>
      <c r="AQ152" s="118">
        <f>(ULB_Data[[#This Row],[SLP- obtained SS2020]]-ULB_Data[[#This Row],[SLP SA 2020]])/ULB_Data[[#This Row],[SLP SA 2020]]</f>
        <v>0.38731178535039068</v>
      </c>
      <c r="AR152" s="118">
        <f>(ULB_Data[[#This Row],[SLP- obtained SS2021]]-ULB_Data[[#This Row],[SLP SA 2021]])/ULB_Data[[#This Row],[SLP SA 2021]]</f>
        <v>0.25063274365599947</v>
      </c>
      <c r="AS152" s="118">
        <f>(ULB_Data[[#This Row],[SLP- obtained SS2022]]-ULB_Data[[#This Row],[SLP SA 2022]])/ULB_Data[[#This Row],[SLP SA 2022]]</f>
        <v>0.25063274365599947</v>
      </c>
      <c r="AT152" s="118">
        <f>(ULB_Data[[#This Row],[SLP- obtained SS2020]]-ULB_Data[[#This Row],[SLP SA cat 2020]])/ULB_Data[[#This Row],[SLP SA cat 2020]]</f>
        <v>0.3301086794296027</v>
      </c>
      <c r="AU152" s="118">
        <f>(ULB_Data[[#This Row],[SLP- obtained SS2021]]-ULB_Data[[#This Row],[SLP SA cat 2021]])/ULB_Data[[#This Row],[SLP SA cat 2021]]</f>
        <v>0.22268428552921363</v>
      </c>
      <c r="AV152" s="118">
        <f>(ULB_Data[[#This Row],[SLP- obtained SS2022]]-ULB_Data[[#This Row],[SLP SA cat 2022]])/ULB_Data[[#This Row],[SLP SA cat 2022]]</f>
        <v>0.22268428552921363</v>
      </c>
      <c r="AW152" s="118">
        <f>(ULB_Data[[#This Row],[SLP- obtained SS2021]]-ULB_Data[[#This Row],[SLP SA cat t.10 2021]])/ULB_Data[[#This Row],[SLP SA cat t.10 2021]]</f>
        <v>-7.1940606716161148E-2</v>
      </c>
      <c r="AX152" s="118">
        <f>(ULB_Data[[#This Row],[SLP- obtained SS2022]]-ULB_Data[[#This Row],[SLP SA cat t.10 2022]])/ULB_Data[[#This Row],[SLP SA cat t.10 2022]]</f>
        <v>-7.1940606716161148E-2</v>
      </c>
      <c r="AY152" s="122">
        <v>232.44</v>
      </c>
      <c r="AZ152" s="122">
        <v>298.10000000000002</v>
      </c>
      <c r="BA152" s="122">
        <v>295</v>
      </c>
      <c r="BB152" s="122">
        <v>421.09</v>
      </c>
      <c r="BC152" s="122">
        <v>522.70000000000005</v>
      </c>
      <c r="BD152" s="122">
        <v>525</v>
      </c>
      <c r="BE152" s="122">
        <v>433.64</v>
      </c>
      <c r="BF152" s="122">
        <v>570</v>
      </c>
      <c r="BG152" s="122">
        <v>570</v>
      </c>
      <c r="BH152" s="122">
        <v>1100</v>
      </c>
      <c r="BI152" s="122">
        <v>1100</v>
      </c>
      <c r="BJ152" s="118">
        <f>(ULB_Data[[#This Row],[Cert.- obtained SS2020]]-ULB_Data[[#This Row],[NA cert 2020]])/ULB_Data[[#This Row],[NA cert 2020]]</f>
        <v>2.0115298571674409</v>
      </c>
      <c r="BK152" s="118">
        <f>(ULB_Data[[#This Row],[Cert.- obtained SS2021]]-ULB_Data[[#This Row],[NA cert 2021]])/ULB_Data[[#This Row],[NA cert 2021]]</f>
        <v>1.3482053002348204</v>
      </c>
      <c r="BL152" s="118">
        <f>(ULB_Data[[#This Row],[Cert.- obtained SS2022]]-ULB_Data[[#This Row],[NA cert 2022]])/ULB_Data[[#This Row],[NA cert 2022]]</f>
        <v>1.3728813559322033</v>
      </c>
      <c r="BM152" s="118">
        <f>(ULB_Data[[#This Row],[Cert.- obtained SS2020]]-ULB_Data[[#This Row],[SA Cert 2020]])/ULB_Data[[#This Row],[SA Cert 2020]]</f>
        <v>0.6623524662186232</v>
      </c>
      <c r="BN152" s="118">
        <f>(ULB_Data[[#This Row],[Cert.- obtained SS2021]]-ULB_Data[[#This Row],[SA cert 2021]])/ULB_Data[[#This Row],[SA cert 2021]]</f>
        <v>0.33920030610292701</v>
      </c>
      <c r="BO152" s="118">
        <f>(ULB_Data[[#This Row],[Cert.- obtained SS2022]]-ULB_Data[[#This Row],[SA cert 2022]])/ULB_Data[[#This Row],[SA cert 2022]]</f>
        <v>0.33333333333333331</v>
      </c>
      <c r="BP152" s="118">
        <f>(ULB_Data[[#This Row],[Cert.- obtained SS2020]]-ULB_Data[[#This Row],[SA cert cat 2020]])/ULB_Data[[#This Row],[SA cert cat 2020]]</f>
        <v>0.61424222857669963</v>
      </c>
      <c r="BQ152" s="118">
        <f>(ULB_Data[[#This Row],[Cert.- obtained SS2021]]-ULB_Data[[#This Row],[SA cert cat 2021]])/ULB_Data[[#This Row],[SA cert cat 2021]]</f>
        <v>0.22807017543859648</v>
      </c>
      <c r="BR152" s="118">
        <f>(ULB_Data[[#This Row],[Cert.- obtained SS2022]]-ULB_Data[[#This Row],[SA cert cat 2022]])/ULB_Data[[#This Row],[SA cert cat 2022]]</f>
        <v>0.22807017543859648</v>
      </c>
      <c r="BS152" s="118">
        <f>(ULB_Data[[#This Row],[Cert.- obtained SS2021]]-ULB_Data[[#This Row],[SA cert cat t.10 2021]])/ULB_Data[[#This Row],[SA cert cat t.10 2021]]</f>
        <v>-0.36363636363636365</v>
      </c>
      <c r="BT152" s="118">
        <f>(ULB_Data[[#This Row],[Cert.- obtained SS2022]]-ULB_Data[[#This Row],[SA cert cat t.10 2022]])/ULB_Data[[#This Row],[SA cert cat t.10 2022]]</f>
        <v>-0.36363636363636365</v>
      </c>
      <c r="BU152" s="122">
        <v>855.72</v>
      </c>
      <c r="BV152" s="122">
        <v>860.25</v>
      </c>
      <c r="BW152" s="122">
        <v>865</v>
      </c>
      <c r="BX152" s="122">
        <v>1100</v>
      </c>
      <c r="BY152" s="122">
        <v>1147.0899999999999</v>
      </c>
      <c r="BZ152" s="122">
        <v>1150</v>
      </c>
      <c r="CA152" s="122">
        <v>1114.93</v>
      </c>
      <c r="CB152" s="122">
        <v>1184.79</v>
      </c>
      <c r="CC152" s="122">
        <v>1184.79</v>
      </c>
      <c r="CD152" s="122">
        <v>1531.86</v>
      </c>
      <c r="CE152" s="122">
        <v>1531.86</v>
      </c>
      <c r="CF152" s="118">
        <f>(ULB_Data[[#This Row],[CP- obtained SS2020]]-ULB_Data[[#This Row],[NA CV 2020]])/ULB_Data[[#This Row],[NA CV 2020]]</f>
        <v>0.49361940821764111</v>
      </c>
      <c r="CG152" s="118">
        <f>(ULB_Data[[#This Row],[CV- obtained SS2021]]-ULB_Data[[#This Row],[NA CV 2021]])/ULB_Data[[#This Row],[NA CV 2021]]</f>
        <v>0.82258645742516723</v>
      </c>
      <c r="CH152" s="118">
        <f>(ULB_Data[[#This Row],[CV- obtained SS2022]]-ULB_Data[[#This Row],[NA CV 2022]])/ULB_Data[[#This Row],[NA CV 2022]]</f>
        <v>0.81257803468208101</v>
      </c>
      <c r="CI152" s="118">
        <f>(ULB_Data[[#This Row],[CP- obtained SS2020]]-ULB_Data[[#This Row],[SA CV 2020]])/ULB_Data[[#This Row],[SA CV 2020]]</f>
        <v>0.16192727272727261</v>
      </c>
      <c r="CJ152" s="118">
        <f>(ULB_Data[[#This Row],[CV- obtained SS2021]]-ULB_Data[[#This Row],[SA CV 2021]])/ULB_Data[[#This Row],[SA CV 2021]]</f>
        <v>0.36683259378078459</v>
      </c>
      <c r="CK152" s="118">
        <f>(ULB_Data[[#This Row],[CV- obtained SS2022]]-ULB_Data[[#This Row],[SA CV 2022]])/ULB_Data[[#This Row],[SA CV 2022]]</f>
        <v>0.36337391304347838</v>
      </c>
      <c r="CL152" s="118">
        <f>(ULB_Data[[#This Row],[CP- obtained SS2020]]-ULB_Data[[#This Row],[SA CV  cat 2020]])/ULB_Data[[#This Row],[SA CV  cat 2020]]</f>
        <v>0.14636793341285984</v>
      </c>
      <c r="CM152" s="118">
        <f>(ULB_Data[[#This Row],[CV- obtained SS2021]]-ULB_Data[[#This Row],[SA CV cat 2021]])/ULB_Data[[#This Row],[SA CV cat 2021]]</f>
        <v>0.32334000118164413</v>
      </c>
      <c r="CN152" s="118">
        <f>(ULB_Data[[#This Row],[CV- obtained SS2022]]-ULB_Data[[#This Row],[SA CV cat 2022]])/ULB_Data[[#This Row],[SA CV cat 2022]]</f>
        <v>0.32334000118164413</v>
      </c>
      <c r="CO152" s="118">
        <f>(ULB_Data[[#This Row],[CV- obtained SS2021]]-ULB_Data[[#This Row],[SA CV cat t.10 2021]])/ULB_Data[[#This Row],[SA CV cat t.10 2021]]</f>
        <v>2.35138981369056E-2</v>
      </c>
      <c r="CP152" s="118">
        <f>(ULB_Data[[#This Row],[CV- obtained SS2022]]-ULB_Data[[#This Row],[SA CV cat t.10 2022]])/ULB_Data[[#This Row],[SA CV cat t.10 2022]]</f>
        <v>2.35138981369056E-2</v>
      </c>
      <c r="CQ152" s="60">
        <v>13</v>
      </c>
      <c r="CR152" s="60">
        <v>12</v>
      </c>
      <c r="CS152" s="28">
        <v>17</v>
      </c>
      <c r="CT152" s="27">
        <v>16</v>
      </c>
      <c r="CU152" s="28">
        <v>17</v>
      </c>
      <c r="CV152" s="27">
        <v>16</v>
      </c>
      <c r="CW152" s="28" t="s">
        <v>406</v>
      </c>
      <c r="CX152" s="28" t="s">
        <v>406</v>
      </c>
      <c r="CY152" s="28" t="s">
        <v>406</v>
      </c>
      <c r="CZ152" s="28" t="s">
        <v>408</v>
      </c>
      <c r="DA152" s="28" t="s">
        <v>402</v>
      </c>
      <c r="DB152" s="28" t="s">
        <v>402</v>
      </c>
      <c r="DC152" s="22">
        <v>980.33</v>
      </c>
      <c r="DD152" s="22">
        <v>1500</v>
      </c>
      <c r="DE152" s="66">
        <v>65.36</v>
      </c>
      <c r="DF152" s="22">
        <v>700</v>
      </c>
      <c r="DG152" s="22">
        <v>1500</v>
      </c>
      <c r="DH152" s="66">
        <v>46.67</v>
      </c>
      <c r="DI152" s="22">
        <v>1500</v>
      </c>
      <c r="DJ152" s="22">
        <v>1500</v>
      </c>
      <c r="DK152" s="66">
        <v>100</v>
      </c>
      <c r="DL152" s="22">
        <v>1278.1199999999999</v>
      </c>
      <c r="DM152" s="22">
        <v>1500</v>
      </c>
      <c r="DN152" s="66">
        <v>85.21</v>
      </c>
      <c r="DO152" s="22">
        <v>4458.45</v>
      </c>
      <c r="DP152" s="22">
        <v>6000</v>
      </c>
      <c r="DQ152" s="66">
        <v>74.31</v>
      </c>
      <c r="DR152" s="67">
        <v>1887.58</v>
      </c>
      <c r="DS152" s="67">
        <v>2400</v>
      </c>
      <c r="DT152" s="159">
        <f>ULB_Data[[#This Row],[SLP- obtained SS2021]]/ULB_Data[[#This Row],[SLP-max. marks SS2021]]</f>
        <v>0.78649166666666659</v>
      </c>
      <c r="DU152" s="159">
        <f>ULB_Data[[#This Row],[SLP- obtained SS2021]]/ULB_Data[[#This Row],[Total score (obtained) SS2021]]</f>
        <v>0.45424092639563368</v>
      </c>
      <c r="DV152" s="67">
        <v>1887.58</v>
      </c>
      <c r="DW152" s="66">
        <v>2400</v>
      </c>
      <c r="DX152" s="159">
        <f>ULB_Data[[#This Row],[SLP- obtained SS2022]]/ULB_Data[[#This Row],[SLP-max. marks SS2022]]</f>
        <v>0.78649166666666659</v>
      </c>
      <c r="DY152" s="159">
        <f>ULB_Data[[#This Row],[SLP- obtained SS2022]]/ULB_Data[[#This Row],[Total score (obtained) SS2022]]</f>
        <v>0.45424092639563368</v>
      </c>
      <c r="DZ152" s="67">
        <v>1567.88</v>
      </c>
      <c r="EA152" s="67">
        <v>1800</v>
      </c>
      <c r="EB152" s="159">
        <f>ULB_Data[[#This Row],[CV- obtained SS2021]]/ULB_Data[[#This Row],[CV-max. marks SS2021]]</f>
        <v>0.87104444444444451</v>
      </c>
      <c r="EC152" s="159">
        <f>ULB_Data[[#This Row],[CV- obtained SS2021]]/ULB_Data[[#This Row],[Total score (obtained) SS2021]]</f>
        <v>0.37730600222358057</v>
      </c>
      <c r="ED152" s="67">
        <v>1567.88</v>
      </c>
      <c r="EE152" s="66">
        <v>1800</v>
      </c>
      <c r="EF152" s="159">
        <f>ULB_Data[[#This Row],[CV- obtained SS2022]]/ULB_Data[[#This Row],[CV-max. marks SS2022]]</f>
        <v>0.87104444444444451</v>
      </c>
      <c r="EG152" s="159">
        <f>ULB_Data[[#This Row],[CV- obtained SS2022]]/ULB_Data[[#This Row],[Total score (obtained) SS2022]]</f>
        <v>0.37730600222358057</v>
      </c>
      <c r="EH152" s="67">
        <v>700</v>
      </c>
      <c r="EI152" s="67">
        <v>1800</v>
      </c>
      <c r="EJ152" s="159">
        <f>ULB_Data[[#This Row],[Cert.- obtained SS2021]]/ULB_Data[[#This Row],[Cert.-max. marks SS2021]]</f>
        <v>0.3888888888888889</v>
      </c>
      <c r="EK152" s="159">
        <f>ULB_Data[[#This Row],[Cert.- obtained SS2021]]/ULB_Data[[#This Row],[Total score (obtained) SS2021]]</f>
        <v>0.16845307138078575</v>
      </c>
      <c r="EL152" s="67">
        <v>700</v>
      </c>
      <c r="EM152" s="66">
        <v>1800</v>
      </c>
      <c r="EN152" s="159">
        <f>ULB_Data[[#This Row],[Cert.- obtained SS2022]]/ULB_Data[[#This Row],[Cert.-max. marks SS2022]]</f>
        <v>0.3888888888888889</v>
      </c>
      <c r="EO152" s="159">
        <f>ULB_Data[[#This Row],[Cert.- obtained SS2022]]/ULB_Data[[#This Row],[Total score (obtained) SS2022]]</f>
        <v>0.16845307138078575</v>
      </c>
      <c r="EP152" s="68">
        <v>4155.46</v>
      </c>
      <c r="EQ152" s="26">
        <v>6000</v>
      </c>
      <c r="ER152" s="66">
        <v>69.260000000000005</v>
      </c>
      <c r="ES152" s="68">
        <v>4155.46</v>
      </c>
      <c r="ET152" s="66">
        <v>6000</v>
      </c>
      <c r="EU152" s="128">
        <f>(ULB_Data[[#This Row],[Total score (obtained) SS2022]]/ULB_Data[[#This Row],[Total score (max) SS2022]])*100</f>
        <v>69.257666666666665</v>
      </c>
      <c r="EV152" s="26">
        <v>1680.33</v>
      </c>
      <c r="EW152" s="26">
        <v>3000</v>
      </c>
      <c r="EX152" s="66">
        <v>56.01</v>
      </c>
      <c r="EY152" s="26">
        <v>2587.58</v>
      </c>
      <c r="EZ152" s="26">
        <v>4200</v>
      </c>
      <c r="FA152" s="100">
        <v>61.61</v>
      </c>
      <c r="FB152" s="26">
        <v>2587.58</v>
      </c>
      <c r="FC152" s="138">
        <v>4200</v>
      </c>
      <c r="FD152" s="140">
        <f>(ULB_Data[[#This Row],[SLP + Cert. (obtained) SS2022]]/ULB_Data[[#This Row],[SLP + Cert. (max.) SS2022]])*100</f>
        <v>61.609047619047615</v>
      </c>
    </row>
    <row r="153" spans="1:160" ht="15.75" thickBot="1">
      <c r="A153" s="104">
        <v>152</v>
      </c>
      <c r="B153" s="65" t="s">
        <v>361</v>
      </c>
      <c r="C153" s="65" t="s">
        <v>382</v>
      </c>
      <c r="D153" s="65" t="s">
        <v>399</v>
      </c>
      <c r="E153" s="22">
        <v>590</v>
      </c>
      <c r="F153" s="28" t="s">
        <v>411</v>
      </c>
      <c r="G153" s="28">
        <v>2214</v>
      </c>
      <c r="H153" s="28">
        <v>2072</v>
      </c>
      <c r="I153" s="28">
        <v>2072</v>
      </c>
      <c r="J153" s="28">
        <v>3325</v>
      </c>
      <c r="K153" s="28">
        <v>3178</v>
      </c>
      <c r="L153" s="28">
        <v>3178</v>
      </c>
      <c r="M153" s="28">
        <v>3070.1</v>
      </c>
      <c r="N153" s="28">
        <v>2928.3</v>
      </c>
      <c r="O153" s="28">
        <v>2928.3</v>
      </c>
      <c r="P153" s="28">
        <v>4349.2</v>
      </c>
      <c r="Q153" s="28">
        <v>4349.2</v>
      </c>
      <c r="R153" s="118">
        <f>(ULB_Data[[#This Row],[Total score (obtained) SS2020]]-ULB_Data[[#This Row],[NA 2020]])/ULB_Data[[#This Row],[NA 2020]]</f>
        <v>0.25966576332429997</v>
      </c>
      <c r="S153" s="118">
        <f>(ULB_Data[[#This Row],[Total score (obtained) SS2021]]-ULB_Data[[#This Row],[NA 2021]])/ULB_Data[[#This Row],[NA 2021]]</f>
        <v>0.36191119691119694</v>
      </c>
      <c r="T153" s="118">
        <f>(ULB_Data[[#This Row],[Total score (obtained) SS2022]]-ULB_Data[[#This Row],[NA 2022]])/ULB_Data[[#This Row],[NA 2022]]</f>
        <v>0.36191119691119694</v>
      </c>
      <c r="U153" s="118">
        <f>(ULB_Data[[#This Row],[Total score (obtained) SS2020]]-ULB_Data[[#This Row],[SA 2020]])/ULB_Data[[#This Row],[SA 2020]]</f>
        <v>-0.16123308270676689</v>
      </c>
      <c r="V153" s="118">
        <f>(ULB_Data[[#This Row],[Total score (obtained) SS2021]]-ULB_Data[[#This Row],[SA 2021]])/ULB_Data[[#This Row],[SA 2021]]</f>
        <v>-0.11205789804908745</v>
      </c>
      <c r="W153" s="118">
        <f>(ULB_Data[[#This Row],[Total score (obtained) SS2022]]-ULB_Data[[#This Row],[SA 2022]])/ULB_Data[[#This Row],[SA 2022]]</f>
        <v>-0.11205789804908745</v>
      </c>
      <c r="X153" s="118">
        <f>(ULB_Data[[#This Row],[Total score (obtained) SS2020]]-ULB_Data[[#This Row],[SA Cat 2020]])/ULB_Data[[#This Row],[SA Cat 2020]]</f>
        <v>-9.1593107716360977E-2</v>
      </c>
      <c r="Y153" s="118">
        <f>(ULB_Data[[#This Row],[Total score (obtained) SS2021]]-ULB_Data[[#This Row],[SA Cat 2021]])/ULB_Data[[#This Row],[SA Cat 2021]]</f>
        <v>-3.6341904859474805E-2</v>
      </c>
      <c r="Z153" s="118">
        <f>(ULB_Data[[#This Row],[Total score (obtained) SS2022]]-ULB_Data[[#This Row],[SA Cat 2022]])/ULB_Data[[#This Row],[SA Cat 2022]]</f>
        <v>-3.6341904859474805E-2</v>
      </c>
      <c r="AA153" s="118">
        <f>(ULB_Data[[#This Row],[Total score (obtained) SS2021]]-ULB_Data[[#This Row],[SA Cat t.10 2021]])/ULB_Data[[#This Row],[SA Cat t.10 2021]]</f>
        <v>-0.35117262944909405</v>
      </c>
      <c r="AB153" s="118">
        <f>(ULB_Data[[#This Row],[Total score (obtained) SS2022]]-ULB_Data[[#This Row],[SA Cat t.10 2022]])/ULB_Data[[#This Row],[SA Cat t.10 2022]]</f>
        <v>-0.35117262944909405</v>
      </c>
      <c r="AC153" s="122">
        <v>306.24</v>
      </c>
      <c r="AD153" s="122">
        <v>913.6</v>
      </c>
      <c r="AE153" s="122">
        <v>915</v>
      </c>
      <c r="AF153" s="122">
        <v>706.64</v>
      </c>
      <c r="AG153" s="122">
        <v>1509.3</v>
      </c>
      <c r="AH153" s="122">
        <v>1509.3</v>
      </c>
      <c r="AI153" s="122">
        <v>593.21</v>
      </c>
      <c r="AJ153" s="122">
        <v>1412.08</v>
      </c>
      <c r="AK153" s="122">
        <v>1412.08</v>
      </c>
      <c r="AL153" s="122">
        <v>1984.11</v>
      </c>
      <c r="AM153" s="122">
        <v>1984.11</v>
      </c>
      <c r="AN153" s="118">
        <f>(ULB_Data[[#This Row],[SLP- obtained SS2020]]-ULB_Data[[#This Row],[SLP NA 2020]])/ULB_Data[[#This Row],[SLP NA 2020]]</f>
        <v>3.634404388714732E-2</v>
      </c>
      <c r="AO153" s="118">
        <f>(ULB_Data[[#This Row],[SLP- obtained SS2021]]-ULB_Data[[#This Row],[SLP NA 2021]])/ULB_Data[[#This Row],[SLP NA 2021]]</f>
        <v>0.37298598949211892</v>
      </c>
      <c r="AP153" s="118">
        <f>(ULB_Data[[#This Row],[SLP- obtained SS2022]]-ULB_Data[[#This Row],[SLP NA 2022]])/ULB_Data[[#This Row],[SLP NA 2022]]</f>
        <v>0.37088524590163924</v>
      </c>
      <c r="AQ153" s="118">
        <f>(ULB_Data[[#This Row],[SLP- obtained SS2020]]-ULB_Data[[#This Row],[SLP SA 2020]])/ULB_Data[[#This Row],[SLP SA 2020]]</f>
        <v>-0.55087456130420009</v>
      </c>
      <c r="AR153" s="118">
        <f>(ULB_Data[[#This Row],[SLP- obtained SS2021]]-ULB_Data[[#This Row],[SLP SA 2021]])/ULB_Data[[#This Row],[SLP SA 2021]]</f>
        <v>-0.16891274100576431</v>
      </c>
      <c r="AS153" s="118">
        <f>(ULB_Data[[#This Row],[SLP- obtained SS2022]]-ULB_Data[[#This Row],[SLP SA 2022]])/ULB_Data[[#This Row],[SLP SA 2022]]</f>
        <v>-0.16891274100576431</v>
      </c>
      <c r="AT153" s="118">
        <f>(ULB_Data[[#This Row],[SLP- obtained SS2020]]-ULB_Data[[#This Row],[SLP SA cat 2020]])/ULB_Data[[#This Row],[SLP SA cat 2020]]</f>
        <v>-0.46499553277928563</v>
      </c>
      <c r="AU153" s="118">
        <f>(ULB_Data[[#This Row],[SLP- obtained SS2021]]-ULB_Data[[#This Row],[SLP SA cat 2021]])/ULB_Data[[#This Row],[SLP SA cat 2021]]</f>
        <v>-0.11169338847657359</v>
      </c>
      <c r="AV153" s="118">
        <f>(ULB_Data[[#This Row],[SLP- obtained SS2022]]-ULB_Data[[#This Row],[SLP SA cat 2022]])/ULB_Data[[#This Row],[SLP SA cat 2022]]</f>
        <v>-0.11169338847657359</v>
      </c>
      <c r="AW153" s="118">
        <f>(ULB_Data[[#This Row],[SLP- obtained SS2021]]-ULB_Data[[#This Row],[SLP SA cat t.10 2021]])/ULB_Data[[#This Row],[SLP SA cat t.10 2021]]</f>
        <v>-0.36779714834358984</v>
      </c>
      <c r="AX153" s="118">
        <f>(ULB_Data[[#This Row],[SLP- obtained SS2022]]-ULB_Data[[#This Row],[SLP SA cat t.10 2022]])/ULB_Data[[#This Row],[SLP SA cat t.10 2022]]</f>
        <v>-0.36779714834358984</v>
      </c>
      <c r="AY153" s="122">
        <v>232.44</v>
      </c>
      <c r="AZ153" s="122">
        <v>298.10000000000002</v>
      </c>
      <c r="BA153" s="122">
        <v>295</v>
      </c>
      <c r="BB153" s="122">
        <v>421.09</v>
      </c>
      <c r="BC153" s="122">
        <v>522.70000000000005</v>
      </c>
      <c r="BD153" s="122">
        <v>525</v>
      </c>
      <c r="BE153" s="122">
        <v>365.77</v>
      </c>
      <c r="BF153" s="122">
        <v>453.88</v>
      </c>
      <c r="BG153" s="122">
        <v>453.88</v>
      </c>
      <c r="BH153" s="122">
        <v>1100</v>
      </c>
      <c r="BI153" s="122">
        <v>1100</v>
      </c>
      <c r="BJ153" s="118">
        <f>(ULB_Data[[#This Row],[Cert.- obtained SS2020]]-ULB_Data[[#This Row],[NA cert 2020]])/ULB_Data[[#This Row],[NA cert 2020]]</f>
        <v>0.29065565307176044</v>
      </c>
      <c r="BK153" s="118">
        <f>(ULB_Data[[#This Row],[Cert.- obtained SS2021]]-ULB_Data[[#This Row],[NA cert 2021]])/ULB_Data[[#This Row],[NA cert 2021]]</f>
        <v>6.3737001006372931E-3</v>
      </c>
      <c r="BL153" s="118">
        <f>(ULB_Data[[#This Row],[Cert.- obtained SS2022]]-ULB_Data[[#This Row],[NA cert 2022]])/ULB_Data[[#This Row],[NA cert 2022]]</f>
        <v>1.6949152542372881E-2</v>
      </c>
      <c r="BM153" s="118">
        <f>(ULB_Data[[#This Row],[Cert.- obtained SS2020]]-ULB_Data[[#This Row],[SA Cert 2020]])/ULB_Data[[#This Row],[SA Cert 2020]]</f>
        <v>-0.2875632287634472</v>
      </c>
      <c r="BN153" s="118">
        <f>(ULB_Data[[#This Row],[Cert.- obtained SS2021]]-ULB_Data[[#This Row],[SA cert 2021]])/ULB_Data[[#This Row],[SA cert 2021]]</f>
        <v>-0.42605701167017412</v>
      </c>
      <c r="BO153" s="118">
        <f>(ULB_Data[[#This Row],[Cert.- obtained SS2022]]-ULB_Data[[#This Row],[SA cert 2022]])/ULB_Data[[#This Row],[SA cert 2022]]</f>
        <v>-0.42857142857142855</v>
      </c>
      <c r="BP153" s="118">
        <f>(ULB_Data[[#This Row],[Cert.- obtained SS2020]]-ULB_Data[[#This Row],[SA cert cat 2020]])/ULB_Data[[#This Row],[SA cert cat 2020]]</f>
        <v>-0.17981245044700217</v>
      </c>
      <c r="BQ153" s="118">
        <f>(ULB_Data[[#This Row],[Cert.- obtained SS2021]]-ULB_Data[[#This Row],[SA cert cat 2021]])/ULB_Data[[#This Row],[SA cert cat 2021]]</f>
        <v>-0.33903234335066534</v>
      </c>
      <c r="BR153" s="118">
        <f>(ULB_Data[[#This Row],[Cert.- obtained SS2022]]-ULB_Data[[#This Row],[SA cert cat 2022]])/ULB_Data[[#This Row],[SA cert cat 2022]]</f>
        <v>-0.33903234335066534</v>
      </c>
      <c r="BS153" s="118">
        <f>(ULB_Data[[#This Row],[Cert.- obtained SS2021]]-ULB_Data[[#This Row],[SA cert cat t.10 2021]])/ULB_Data[[#This Row],[SA cert cat t.10 2021]]</f>
        <v>-0.72727272727272729</v>
      </c>
      <c r="BT153" s="118">
        <f>(ULB_Data[[#This Row],[Cert.- obtained SS2022]]-ULB_Data[[#This Row],[SA cert cat t.10 2022]])/ULB_Data[[#This Row],[SA cert cat t.10 2022]]</f>
        <v>-0.72727272727272729</v>
      </c>
      <c r="BU153" s="122">
        <v>855.72</v>
      </c>
      <c r="BV153" s="122">
        <v>860.25</v>
      </c>
      <c r="BW153" s="122">
        <v>865</v>
      </c>
      <c r="BX153" s="122">
        <v>1100</v>
      </c>
      <c r="BY153" s="122">
        <v>1147.0899999999999</v>
      </c>
      <c r="BZ153" s="122">
        <v>1150</v>
      </c>
      <c r="CA153" s="122">
        <v>1056.55</v>
      </c>
      <c r="CB153" s="122">
        <v>1062.31</v>
      </c>
      <c r="CC153" s="122">
        <v>1062.31</v>
      </c>
      <c r="CD153" s="122">
        <v>1484.95</v>
      </c>
      <c r="CE153" s="122">
        <v>1484.95</v>
      </c>
      <c r="CF153" s="118">
        <f>(ULB_Data[[#This Row],[CP- obtained SS2020]]-ULB_Data[[#This Row],[NA CV 2020]])/ULB_Data[[#This Row],[NA CV 2020]]</f>
        <v>0.15024774458935158</v>
      </c>
      <c r="CG153" s="118">
        <f>(ULB_Data[[#This Row],[CV- obtained SS2021]]-ULB_Data[[#This Row],[NA CV 2021]])/ULB_Data[[#This Row],[NA CV 2021]]</f>
        <v>0.47343214181923859</v>
      </c>
      <c r="CH153" s="118">
        <f>(ULB_Data[[#This Row],[CV- obtained SS2022]]-ULB_Data[[#This Row],[NA CV 2022]])/ULB_Data[[#This Row],[NA CV 2022]]</f>
        <v>0.46534104046242775</v>
      </c>
      <c r="CI153" s="118">
        <f>(ULB_Data[[#This Row],[CP- obtained SS2020]]-ULB_Data[[#This Row],[SA CV 2020]])/ULB_Data[[#This Row],[SA CV 2020]]</f>
        <v>-0.10519090909090913</v>
      </c>
      <c r="CJ153" s="118">
        <f>(ULB_Data[[#This Row],[CV- obtained SS2021]]-ULB_Data[[#This Row],[SA CV 2021]])/ULB_Data[[#This Row],[SA CV 2021]]</f>
        <v>0.10498740290648517</v>
      </c>
      <c r="CK153" s="118">
        <f>(ULB_Data[[#This Row],[CV- obtained SS2022]]-ULB_Data[[#This Row],[SA CV 2022]])/ULB_Data[[#This Row],[SA CV 2022]]</f>
        <v>0.10219130434782607</v>
      </c>
      <c r="CL153" s="118">
        <f>(ULB_Data[[#This Row],[CP- obtained SS2020]]-ULB_Data[[#This Row],[SA CV  cat 2020]])/ULB_Data[[#This Row],[SA CV  cat 2020]]</f>
        <v>-6.8392409256542511E-2</v>
      </c>
      <c r="CM153" s="118">
        <f>(ULB_Data[[#This Row],[CV- obtained SS2021]]-ULB_Data[[#This Row],[SA CV cat 2021]])/ULB_Data[[#This Row],[SA CV cat 2021]]</f>
        <v>0.19317336747277164</v>
      </c>
      <c r="CN153" s="118">
        <f>(ULB_Data[[#This Row],[CV- obtained SS2022]]-ULB_Data[[#This Row],[SA CV cat 2022]])/ULB_Data[[#This Row],[SA CV cat 2022]]</f>
        <v>0.19317336747277164</v>
      </c>
      <c r="CO153" s="118">
        <f>(ULB_Data[[#This Row],[CV- obtained SS2021]]-ULB_Data[[#This Row],[SA CV cat t.10 2021]])/ULB_Data[[#This Row],[SA CV cat t.10 2021]]</f>
        <v>-0.14642243846594166</v>
      </c>
      <c r="CP153" s="118">
        <f>(ULB_Data[[#This Row],[CV- obtained SS2022]]-ULB_Data[[#This Row],[SA CV cat t.10 2022]])/ULB_Data[[#This Row],[SA CV cat t.10 2022]]</f>
        <v>-0.14642243846594166</v>
      </c>
      <c r="CQ153" s="60">
        <v>229</v>
      </c>
      <c r="CR153" s="60">
        <v>121</v>
      </c>
      <c r="CS153" s="27">
        <v>212</v>
      </c>
      <c r="CT153" s="27">
        <v>104</v>
      </c>
      <c r="CU153" s="27">
        <v>212</v>
      </c>
      <c r="CV153" s="27">
        <v>104</v>
      </c>
      <c r="CW153" s="28" t="s">
        <v>414</v>
      </c>
      <c r="CX153" s="27" t="s">
        <v>414</v>
      </c>
      <c r="CY153" s="27" t="s">
        <v>414</v>
      </c>
      <c r="CZ153" s="28" t="s">
        <v>405</v>
      </c>
      <c r="DA153" s="27" t="s">
        <v>405</v>
      </c>
      <c r="DB153" s="27" t="s">
        <v>405</v>
      </c>
      <c r="DC153" s="22">
        <v>317.37</v>
      </c>
      <c r="DD153" s="22">
        <v>1500</v>
      </c>
      <c r="DE153" s="66">
        <v>21.16</v>
      </c>
      <c r="DF153" s="22">
        <v>300</v>
      </c>
      <c r="DG153" s="22">
        <v>1500</v>
      </c>
      <c r="DH153" s="66">
        <v>20</v>
      </c>
      <c r="DI153" s="22">
        <v>1187.23</v>
      </c>
      <c r="DJ153" s="22">
        <v>1500</v>
      </c>
      <c r="DK153" s="66">
        <v>79.150000000000006</v>
      </c>
      <c r="DL153" s="22">
        <v>984.29</v>
      </c>
      <c r="DM153" s="22">
        <v>1500</v>
      </c>
      <c r="DN153" s="66">
        <v>65.62</v>
      </c>
      <c r="DO153" s="22">
        <v>2788.9</v>
      </c>
      <c r="DP153" s="22">
        <v>6000</v>
      </c>
      <c r="DQ153" s="66">
        <v>46.48</v>
      </c>
      <c r="DR153" s="75">
        <v>1254.3599999999999</v>
      </c>
      <c r="DS153" s="67">
        <v>2400</v>
      </c>
      <c r="DT153" s="159">
        <f>ULB_Data[[#This Row],[SLP- obtained SS2021]]/ULB_Data[[#This Row],[SLP-max. marks SS2021]]</f>
        <v>0.52264999999999995</v>
      </c>
      <c r="DU153" s="159">
        <f>ULB_Data[[#This Row],[SLP- obtained SS2021]]/ULB_Data[[#This Row],[Total score (obtained) SS2021]]</f>
        <v>0.44451216919216968</v>
      </c>
      <c r="DV153" s="75">
        <v>1254.3599999999999</v>
      </c>
      <c r="DW153" s="66">
        <v>2400</v>
      </c>
      <c r="DX153" s="159">
        <f>ULB_Data[[#This Row],[SLP- obtained SS2022]]/ULB_Data[[#This Row],[SLP-max. marks SS2022]]</f>
        <v>0.52264999999999995</v>
      </c>
      <c r="DY153" s="159">
        <f>ULB_Data[[#This Row],[SLP- obtained SS2022]]/ULB_Data[[#This Row],[Total score (obtained) SS2022]]</f>
        <v>0.44451216919216968</v>
      </c>
      <c r="DZ153" s="75">
        <v>1267.52</v>
      </c>
      <c r="EA153" s="67">
        <v>1800</v>
      </c>
      <c r="EB153" s="159">
        <f>ULB_Data[[#This Row],[CV- obtained SS2021]]/ULB_Data[[#This Row],[CV-max. marks SS2021]]</f>
        <v>0.70417777777777779</v>
      </c>
      <c r="EC153" s="159">
        <f>ULB_Data[[#This Row],[CV- obtained SS2021]]/ULB_Data[[#This Row],[Total score (obtained) SS2021]]</f>
        <v>0.44917572682041756</v>
      </c>
      <c r="ED153" s="75">
        <v>1267.52</v>
      </c>
      <c r="EE153" s="66">
        <v>1800</v>
      </c>
      <c r="EF153" s="159">
        <f>ULB_Data[[#This Row],[CV- obtained SS2022]]/ULB_Data[[#This Row],[CV-max. marks SS2022]]</f>
        <v>0.70417777777777779</v>
      </c>
      <c r="EG153" s="159">
        <f>ULB_Data[[#This Row],[CV- obtained SS2022]]/ULB_Data[[#This Row],[Total score (obtained) SS2022]]</f>
        <v>0.44917572682041756</v>
      </c>
      <c r="EH153" s="75">
        <v>300</v>
      </c>
      <c r="EI153" s="67">
        <v>1800</v>
      </c>
      <c r="EJ153" s="159">
        <f>ULB_Data[[#This Row],[Cert.- obtained SS2021]]/ULB_Data[[#This Row],[Cert.-max. marks SS2021]]</f>
        <v>0.16666666666666666</v>
      </c>
      <c r="EK153" s="159">
        <f>ULB_Data[[#This Row],[Cert.- obtained SS2021]]/ULB_Data[[#This Row],[Total score (obtained) SS2021]]</f>
        <v>0.10631210398741264</v>
      </c>
      <c r="EL153" s="75">
        <v>300</v>
      </c>
      <c r="EM153" s="66">
        <v>1800</v>
      </c>
      <c r="EN153" s="159">
        <f>ULB_Data[[#This Row],[Cert.- obtained SS2022]]/ULB_Data[[#This Row],[Cert.-max. marks SS2022]]</f>
        <v>0.16666666666666666</v>
      </c>
      <c r="EO153" s="159">
        <f>ULB_Data[[#This Row],[Cert.- obtained SS2022]]/ULB_Data[[#This Row],[Total score (obtained) SS2022]]</f>
        <v>0.10631210398741264</v>
      </c>
      <c r="EP153" s="76">
        <v>2821.88</v>
      </c>
      <c r="EQ153" s="26">
        <v>6000</v>
      </c>
      <c r="ER153" s="66">
        <v>47.03</v>
      </c>
      <c r="ES153" s="76">
        <v>2821.88</v>
      </c>
      <c r="ET153" s="66">
        <v>6000</v>
      </c>
      <c r="EU153" s="128">
        <f>(ULB_Data[[#This Row],[Total score (obtained) SS2022]]/ULB_Data[[#This Row],[Total score (max) SS2022]])*100</f>
        <v>47.031333333333336</v>
      </c>
      <c r="EV153" s="26">
        <v>617.37</v>
      </c>
      <c r="EW153" s="26">
        <v>3000</v>
      </c>
      <c r="EX153" s="66">
        <v>20.58</v>
      </c>
      <c r="EY153" s="26">
        <v>1554.36</v>
      </c>
      <c r="EZ153" s="26">
        <v>4200</v>
      </c>
      <c r="FA153" s="100">
        <v>37.01</v>
      </c>
      <c r="FB153" s="26">
        <v>1554.36</v>
      </c>
      <c r="FC153" s="138">
        <v>4200</v>
      </c>
      <c r="FD153" s="140">
        <f>(ULB_Data[[#This Row],[SLP + Cert. (obtained) SS2022]]/ULB_Data[[#This Row],[SLP + Cert. (max.) SS2022]])*100</f>
        <v>37.008571428571422</v>
      </c>
    </row>
    <row r="154" spans="1:160" ht="15.75" thickBot="1">
      <c r="A154" s="104">
        <v>153</v>
      </c>
      <c r="B154" s="69" t="s">
        <v>149</v>
      </c>
      <c r="C154" s="65" t="s">
        <v>382</v>
      </c>
      <c r="D154" s="65" t="s">
        <v>399</v>
      </c>
      <c r="E154" s="26">
        <v>4393</v>
      </c>
      <c r="F154" s="28" t="s">
        <v>411</v>
      </c>
      <c r="G154" s="28">
        <v>2214</v>
      </c>
      <c r="H154" s="28">
        <v>2072</v>
      </c>
      <c r="I154" s="28">
        <v>2072</v>
      </c>
      <c r="J154" s="28">
        <v>3325</v>
      </c>
      <c r="K154" s="28">
        <v>3178</v>
      </c>
      <c r="L154" s="28">
        <v>3178</v>
      </c>
      <c r="M154" s="28">
        <v>3070.1</v>
      </c>
      <c r="N154" s="28">
        <v>2928.3</v>
      </c>
      <c r="O154" s="28">
        <v>2928.3</v>
      </c>
      <c r="P154" s="28">
        <v>4349.2</v>
      </c>
      <c r="Q154" s="28">
        <v>4349.2</v>
      </c>
      <c r="R154" s="118">
        <f>(ULB_Data[[#This Row],[Total score (obtained) SS2020]]-ULB_Data[[#This Row],[NA 2020]])/ULB_Data[[#This Row],[NA 2020]]</f>
        <v>1.0773622402890695</v>
      </c>
      <c r="S154" s="118">
        <f>(ULB_Data[[#This Row],[Total score (obtained) SS2021]]-ULB_Data[[#This Row],[NA 2021]])/ULB_Data[[#This Row],[NA 2021]]</f>
        <v>0.6189623552123551</v>
      </c>
      <c r="T154" s="118">
        <f>(ULB_Data[[#This Row],[Total score (obtained) SS2022]]-ULB_Data[[#This Row],[NA 2022]])/ULB_Data[[#This Row],[NA 2022]]</f>
        <v>0.6189623552123551</v>
      </c>
      <c r="U154" s="118">
        <f>(ULB_Data[[#This Row],[Total score (obtained) SS2020]]-ULB_Data[[#This Row],[SA 2020]])/ULB_Data[[#This Row],[SA 2020]]</f>
        <v>0.38324210526315783</v>
      </c>
      <c r="V154" s="118">
        <f>(ULB_Data[[#This Row],[Total score (obtained) SS2021]]-ULB_Data[[#This Row],[SA 2021]])/ULB_Data[[#This Row],[SA 2021]]</f>
        <v>5.5534927627438571E-2</v>
      </c>
      <c r="W154" s="118">
        <f>(ULB_Data[[#This Row],[Total score (obtained) SS2022]]-ULB_Data[[#This Row],[SA 2022]])/ULB_Data[[#This Row],[SA 2022]]</f>
        <v>5.5534927627438571E-2</v>
      </c>
      <c r="X154" s="118">
        <f>(ULB_Data[[#This Row],[Total score (obtained) SS2020]]-ULB_Data[[#This Row],[SA Cat 2020]])/ULB_Data[[#This Row],[SA Cat 2020]]</f>
        <v>0.4980880101625354</v>
      </c>
      <c r="Y154" s="118">
        <f>(ULB_Data[[#This Row],[Total score (obtained) SS2021]]-ULB_Data[[#This Row],[SA Cat 2021]])/ULB_Data[[#This Row],[SA Cat 2021]]</f>
        <v>0.14554178192125108</v>
      </c>
      <c r="Z154" s="118">
        <f>(ULB_Data[[#This Row],[Total score (obtained) SS2022]]-ULB_Data[[#This Row],[SA Cat 2022]])/ULB_Data[[#This Row],[SA Cat 2022]]</f>
        <v>0.14554178192125108</v>
      </c>
      <c r="AA154" s="118">
        <f>(ULB_Data[[#This Row],[Total score (obtained) SS2021]]-ULB_Data[[#This Row],[SA Cat t.10 2021]])/ULB_Data[[#This Row],[SA Cat t.10 2021]]</f>
        <v>-0.22871102731536835</v>
      </c>
      <c r="AB154" s="118">
        <f>(ULB_Data[[#This Row],[Total score (obtained) SS2022]]-ULB_Data[[#This Row],[SA Cat t.10 2022]])/ULB_Data[[#This Row],[SA Cat t.10 2022]]</f>
        <v>-0.22871102731536835</v>
      </c>
      <c r="AC154" s="122">
        <v>306.24</v>
      </c>
      <c r="AD154" s="122">
        <v>913.6</v>
      </c>
      <c r="AE154" s="122">
        <v>915</v>
      </c>
      <c r="AF154" s="122">
        <v>706.64</v>
      </c>
      <c r="AG154" s="122">
        <v>1509.3</v>
      </c>
      <c r="AH154" s="122">
        <v>1509.3</v>
      </c>
      <c r="AI154" s="122">
        <v>593.21</v>
      </c>
      <c r="AJ154" s="122">
        <v>1412.08</v>
      </c>
      <c r="AK154" s="122">
        <v>1412.08</v>
      </c>
      <c r="AL154" s="122">
        <v>1984.11</v>
      </c>
      <c r="AM154" s="122">
        <v>1984.11</v>
      </c>
      <c r="AN154" s="118">
        <f>(ULB_Data[[#This Row],[SLP- obtained SS2020]]-ULB_Data[[#This Row],[SLP NA 2020]])/ULB_Data[[#This Row],[SLP NA 2020]]</f>
        <v>2.5188087774294665</v>
      </c>
      <c r="AO154" s="118">
        <f>(ULB_Data[[#This Row],[SLP- obtained SS2021]]-ULB_Data[[#This Row],[SLP NA 2021]])/ULB_Data[[#This Row],[SLP NA 2021]]</f>
        <v>0.96200744308231168</v>
      </c>
      <c r="AP154" s="118">
        <f>(ULB_Data[[#This Row],[SLP- obtained SS2022]]-ULB_Data[[#This Row],[SLP NA 2022]])/ULB_Data[[#This Row],[SLP NA 2022]]</f>
        <v>0.95900546448087431</v>
      </c>
      <c r="AQ154" s="118">
        <f>(ULB_Data[[#This Row],[SLP- obtained SS2020]]-ULB_Data[[#This Row],[SLP SA 2020]])/ULB_Data[[#This Row],[SLP SA 2020]]</f>
        <v>0.52496320615872283</v>
      </c>
      <c r="AR154" s="118">
        <f>(ULB_Data[[#This Row],[SLP- obtained SS2021]]-ULB_Data[[#This Row],[SLP SA 2021]])/ULB_Data[[#This Row],[SLP SA 2021]]</f>
        <v>0.18763002716491092</v>
      </c>
      <c r="AS154" s="118">
        <f>(ULB_Data[[#This Row],[SLP- obtained SS2022]]-ULB_Data[[#This Row],[SLP SA 2022]])/ULB_Data[[#This Row],[SLP SA 2022]]</f>
        <v>0.18763002716491092</v>
      </c>
      <c r="AT154" s="118">
        <f>(ULB_Data[[#This Row],[SLP- obtained SS2020]]-ULB_Data[[#This Row],[SLP SA cat 2020]])/ULB_Data[[#This Row],[SLP SA cat 2020]]</f>
        <v>0.81655737428566588</v>
      </c>
      <c r="AU154" s="118">
        <f>(ULB_Data[[#This Row],[SLP- obtained SS2021]]-ULB_Data[[#This Row],[SLP SA cat 2021]])/ULB_Data[[#This Row],[SLP SA cat 2021]]</f>
        <v>0.2693969180216419</v>
      </c>
      <c r="AV154" s="118">
        <f>(ULB_Data[[#This Row],[SLP- obtained SS2022]]-ULB_Data[[#This Row],[SLP SA cat 2022]])/ULB_Data[[#This Row],[SLP SA cat 2022]]</f>
        <v>0.2693969180216419</v>
      </c>
      <c r="AW154" s="118">
        <f>(ULB_Data[[#This Row],[SLP- obtained SS2021]]-ULB_Data[[#This Row],[SLP SA cat t.10 2021]])/ULB_Data[[#This Row],[SLP SA cat t.10 2021]]</f>
        <v>-9.6577306701745316E-2</v>
      </c>
      <c r="AX154" s="118">
        <f>(ULB_Data[[#This Row],[SLP- obtained SS2022]]-ULB_Data[[#This Row],[SLP SA cat t.10 2022]])/ULB_Data[[#This Row],[SLP SA cat t.10 2022]]</f>
        <v>-9.6577306701745316E-2</v>
      </c>
      <c r="AY154" s="122">
        <v>232.44</v>
      </c>
      <c r="AZ154" s="122">
        <v>298.10000000000002</v>
      </c>
      <c r="BA154" s="122">
        <v>295</v>
      </c>
      <c r="BB154" s="122">
        <v>421.09</v>
      </c>
      <c r="BC154" s="122">
        <v>522.70000000000005</v>
      </c>
      <c r="BD154" s="122">
        <v>525</v>
      </c>
      <c r="BE154" s="122">
        <v>365.77</v>
      </c>
      <c r="BF154" s="122">
        <v>453.88</v>
      </c>
      <c r="BG154" s="122">
        <v>453.88</v>
      </c>
      <c r="BH154" s="122">
        <v>1100</v>
      </c>
      <c r="BI154" s="122">
        <v>1100</v>
      </c>
      <c r="BJ154" s="118">
        <f>(ULB_Data[[#This Row],[Cert.- obtained SS2020]]-ULB_Data[[#This Row],[NA cert 2020]])/ULB_Data[[#This Row],[NA cert 2020]]</f>
        <v>2.871966959215281</v>
      </c>
      <c r="BK154" s="118">
        <f>(ULB_Data[[#This Row],[Cert.- obtained SS2021]]-ULB_Data[[#This Row],[NA cert 2021]])/ULB_Data[[#This Row],[NA cert 2021]]</f>
        <v>6.3737001006372931E-3</v>
      </c>
      <c r="BL154" s="118">
        <f>(ULB_Data[[#This Row],[Cert.- obtained SS2022]]-ULB_Data[[#This Row],[NA cert 2022]])/ULB_Data[[#This Row],[NA cert 2022]]</f>
        <v>1.6949152542372881E-2</v>
      </c>
      <c r="BM154" s="118">
        <f>(ULB_Data[[#This Row],[Cert.- obtained SS2020]]-ULB_Data[[#This Row],[SA Cert 2020]])/ULB_Data[[#This Row],[SA Cert 2020]]</f>
        <v>1.1373103137096583</v>
      </c>
      <c r="BN154" s="118">
        <f>(ULB_Data[[#This Row],[Cert.- obtained SS2021]]-ULB_Data[[#This Row],[SA cert 2021]])/ULB_Data[[#This Row],[SA cert 2021]]</f>
        <v>-0.42605701167017412</v>
      </c>
      <c r="BO154" s="118">
        <f>(ULB_Data[[#This Row],[Cert.- obtained SS2022]]-ULB_Data[[#This Row],[SA cert 2022]])/ULB_Data[[#This Row],[SA cert 2022]]</f>
        <v>-0.42857142857142855</v>
      </c>
      <c r="BP154" s="118">
        <f>(ULB_Data[[#This Row],[Cert.- obtained SS2020]]-ULB_Data[[#This Row],[SA cert cat 2020]])/ULB_Data[[#This Row],[SA cert cat 2020]]</f>
        <v>1.4605626486589935</v>
      </c>
      <c r="BQ154" s="118">
        <f>(ULB_Data[[#This Row],[Cert.- obtained SS2021]]-ULB_Data[[#This Row],[SA cert cat 2021]])/ULB_Data[[#This Row],[SA cert cat 2021]]</f>
        <v>-0.33903234335066534</v>
      </c>
      <c r="BR154" s="118">
        <f>(ULB_Data[[#This Row],[Cert.- obtained SS2022]]-ULB_Data[[#This Row],[SA cert cat 2022]])/ULB_Data[[#This Row],[SA cert cat 2022]]</f>
        <v>-0.33903234335066534</v>
      </c>
      <c r="BS154" s="118">
        <f>(ULB_Data[[#This Row],[Cert.- obtained SS2021]]-ULB_Data[[#This Row],[SA cert cat t.10 2021]])/ULB_Data[[#This Row],[SA cert cat t.10 2021]]</f>
        <v>-0.72727272727272729</v>
      </c>
      <c r="BT154" s="118">
        <f>(ULB_Data[[#This Row],[Cert.- obtained SS2022]]-ULB_Data[[#This Row],[SA cert cat t.10 2022]])/ULB_Data[[#This Row],[SA cert cat t.10 2022]]</f>
        <v>-0.72727272727272729</v>
      </c>
      <c r="BU154" s="122">
        <v>855.72</v>
      </c>
      <c r="BV154" s="122">
        <v>860.25</v>
      </c>
      <c r="BW154" s="122">
        <v>865</v>
      </c>
      <c r="BX154" s="122">
        <v>1100</v>
      </c>
      <c r="BY154" s="122">
        <v>1147.0899999999999</v>
      </c>
      <c r="BZ154" s="122">
        <v>1150</v>
      </c>
      <c r="CA154" s="122">
        <v>1056.55</v>
      </c>
      <c r="CB154" s="122">
        <v>1062.31</v>
      </c>
      <c r="CC154" s="122">
        <v>1062.31</v>
      </c>
      <c r="CD154" s="122">
        <v>1484.95</v>
      </c>
      <c r="CE154" s="122">
        <v>1484.95</v>
      </c>
      <c r="CF154" s="118">
        <f>(ULB_Data[[#This Row],[CP- obtained SS2020]]-ULB_Data[[#This Row],[NA CV 2020]])/ULB_Data[[#This Row],[NA CV 2020]]</f>
        <v>0.57996774645912208</v>
      </c>
      <c r="CG154" s="118">
        <f>(ULB_Data[[#This Row],[CV- obtained SS2021]]-ULB_Data[[#This Row],[NA CV 2021]])/ULB_Data[[#This Row],[NA CV 2021]]</f>
        <v>0.46701540249927348</v>
      </c>
      <c r="CH154" s="118">
        <f>(ULB_Data[[#This Row],[CV- obtained SS2022]]-ULB_Data[[#This Row],[NA CV 2022]])/ULB_Data[[#This Row],[NA CV 2022]]</f>
        <v>0.45895953757225433</v>
      </c>
      <c r="CI154" s="118">
        <f>(ULB_Data[[#This Row],[CP- obtained SS2020]]-ULB_Data[[#This Row],[SA CV 2020]])/ULB_Data[[#This Row],[SA CV 2020]]</f>
        <v>0.2291</v>
      </c>
      <c r="CJ154" s="118">
        <f>(ULB_Data[[#This Row],[CV- obtained SS2021]]-ULB_Data[[#This Row],[SA CV 2021]])/ULB_Data[[#This Row],[SA CV 2021]]</f>
        <v>0.10017522600667784</v>
      </c>
      <c r="CK154" s="118">
        <f>(ULB_Data[[#This Row],[CV- obtained SS2022]]-ULB_Data[[#This Row],[SA CV 2022]])/ULB_Data[[#This Row],[SA CV 2022]]</f>
        <v>9.7391304347826085E-2</v>
      </c>
      <c r="CL154" s="118">
        <f>(ULB_Data[[#This Row],[CP- obtained SS2020]]-ULB_Data[[#This Row],[SA CV  cat 2020]])/ULB_Data[[#This Row],[SA CV  cat 2020]]</f>
        <v>0.27964601769911507</v>
      </c>
      <c r="CM154" s="118">
        <f>(ULB_Data[[#This Row],[CV- obtained SS2021]]-ULB_Data[[#This Row],[SA CV cat 2021]])/ULB_Data[[#This Row],[SA CV cat 2021]]</f>
        <v>0.18797714414813008</v>
      </c>
      <c r="CN154" s="118">
        <f>(ULB_Data[[#This Row],[CV- obtained SS2022]]-ULB_Data[[#This Row],[SA CV cat 2022]])/ULB_Data[[#This Row],[SA CV cat 2022]]</f>
        <v>0.18797714414813008</v>
      </c>
      <c r="CO154" s="118">
        <f>(ULB_Data[[#This Row],[CV- obtained SS2021]]-ULB_Data[[#This Row],[SA CV cat t.10 2021]])/ULB_Data[[#This Row],[SA CV cat t.10 2021]]</f>
        <v>-0.15013973534462444</v>
      </c>
      <c r="CP154" s="118">
        <f>(ULB_Data[[#This Row],[CV- obtained SS2022]]-ULB_Data[[#This Row],[SA CV cat t.10 2022]])/ULB_Data[[#This Row],[SA CV cat t.10 2022]]</f>
        <v>-0.15013973534462444</v>
      </c>
      <c r="CQ154" s="60">
        <v>8</v>
      </c>
      <c r="CR154" s="60">
        <v>7</v>
      </c>
      <c r="CS154" s="27">
        <v>64</v>
      </c>
      <c r="CT154" s="27">
        <v>47</v>
      </c>
      <c r="CU154" s="27">
        <v>64</v>
      </c>
      <c r="CV154" s="27">
        <v>47</v>
      </c>
      <c r="CW154" s="28" t="s">
        <v>401</v>
      </c>
      <c r="CX154" s="27" t="s">
        <v>414</v>
      </c>
      <c r="CY154" s="27" t="s">
        <v>414</v>
      </c>
      <c r="CZ154" s="28" t="s">
        <v>405</v>
      </c>
      <c r="DA154" s="27" t="s">
        <v>405</v>
      </c>
      <c r="DB154" s="27" t="s">
        <v>405</v>
      </c>
      <c r="DC154" s="22">
        <v>1077.5999999999999</v>
      </c>
      <c r="DD154" s="22">
        <v>1500</v>
      </c>
      <c r="DE154" s="66">
        <v>71.84</v>
      </c>
      <c r="DF154" s="22">
        <v>900</v>
      </c>
      <c r="DG154" s="22">
        <v>1500</v>
      </c>
      <c r="DH154" s="66">
        <v>60</v>
      </c>
      <c r="DI154" s="22">
        <v>1269.67</v>
      </c>
      <c r="DJ154" s="22">
        <v>1500</v>
      </c>
      <c r="DK154" s="66">
        <v>84.64</v>
      </c>
      <c r="DL154" s="22">
        <v>1352.01</v>
      </c>
      <c r="DM154" s="22">
        <v>1500</v>
      </c>
      <c r="DN154" s="66">
        <v>90.13</v>
      </c>
      <c r="DO154" s="22">
        <v>4599.28</v>
      </c>
      <c r="DP154" s="22">
        <v>6000</v>
      </c>
      <c r="DQ154" s="66">
        <v>76.650000000000006</v>
      </c>
      <c r="DR154" s="67">
        <v>1792.49</v>
      </c>
      <c r="DS154" s="67">
        <v>2400</v>
      </c>
      <c r="DT154" s="159">
        <f>ULB_Data[[#This Row],[SLP- obtained SS2021]]/ULB_Data[[#This Row],[SLP-max. marks SS2021]]</f>
        <v>0.74687083333333337</v>
      </c>
      <c r="DU154" s="159">
        <f>ULB_Data[[#This Row],[SLP- obtained SS2021]]/ULB_Data[[#This Row],[Total score (obtained) SS2021]]</f>
        <v>0.53435544598433748</v>
      </c>
      <c r="DV154" s="67">
        <v>1792.49</v>
      </c>
      <c r="DW154" s="66">
        <v>2400</v>
      </c>
      <c r="DX154" s="159">
        <f>ULB_Data[[#This Row],[SLP- obtained SS2022]]/ULB_Data[[#This Row],[SLP-max. marks SS2022]]</f>
        <v>0.74687083333333337</v>
      </c>
      <c r="DY154" s="159">
        <f>ULB_Data[[#This Row],[SLP- obtained SS2022]]/ULB_Data[[#This Row],[Total score (obtained) SS2022]]</f>
        <v>0.53435544598433748</v>
      </c>
      <c r="DZ154" s="67">
        <v>1262</v>
      </c>
      <c r="EA154" s="67">
        <v>1800</v>
      </c>
      <c r="EB154" s="159">
        <f>ULB_Data[[#This Row],[CV- obtained SS2021]]/ULB_Data[[#This Row],[CV-max. marks SS2021]]</f>
        <v>0.70111111111111113</v>
      </c>
      <c r="EC154" s="159">
        <f>ULB_Data[[#This Row],[CV- obtained SS2021]]/ULB_Data[[#This Row],[Total score (obtained) SS2021]]</f>
        <v>0.3762121812853817</v>
      </c>
      <c r="ED154" s="67">
        <v>1262</v>
      </c>
      <c r="EE154" s="66">
        <v>1800</v>
      </c>
      <c r="EF154" s="159">
        <f>ULB_Data[[#This Row],[CV- obtained SS2022]]/ULB_Data[[#This Row],[CV-max. marks SS2022]]</f>
        <v>0.70111111111111113</v>
      </c>
      <c r="EG154" s="159">
        <f>ULB_Data[[#This Row],[CV- obtained SS2022]]/ULB_Data[[#This Row],[Total score (obtained) SS2022]]</f>
        <v>0.3762121812853817</v>
      </c>
      <c r="EH154" s="67">
        <v>300</v>
      </c>
      <c r="EI154" s="67">
        <v>1800</v>
      </c>
      <c r="EJ154" s="159">
        <f>ULB_Data[[#This Row],[Cert.- obtained SS2021]]/ULB_Data[[#This Row],[Cert.-max. marks SS2021]]</f>
        <v>0.16666666666666666</v>
      </c>
      <c r="EK154" s="159">
        <f>ULB_Data[[#This Row],[Cert.- obtained SS2021]]/ULB_Data[[#This Row],[Total score (obtained) SS2021]]</f>
        <v>8.9432372730280915E-2</v>
      </c>
      <c r="EL154" s="67">
        <v>300</v>
      </c>
      <c r="EM154" s="66">
        <v>1800</v>
      </c>
      <c r="EN154" s="159">
        <f>ULB_Data[[#This Row],[Cert.- obtained SS2022]]/ULB_Data[[#This Row],[Cert.-max. marks SS2022]]</f>
        <v>0.16666666666666666</v>
      </c>
      <c r="EO154" s="159">
        <f>ULB_Data[[#This Row],[Cert.- obtained SS2022]]/ULB_Data[[#This Row],[Total score (obtained) SS2022]]</f>
        <v>8.9432372730280915E-2</v>
      </c>
      <c r="EP154" s="68">
        <v>3354.49</v>
      </c>
      <c r="EQ154" s="26">
        <v>6000</v>
      </c>
      <c r="ER154" s="66">
        <v>55.91</v>
      </c>
      <c r="ES154" s="68">
        <v>3354.49</v>
      </c>
      <c r="ET154" s="66">
        <v>6000</v>
      </c>
      <c r="EU154" s="128">
        <f>(ULB_Data[[#This Row],[Total score (obtained) SS2022]]/ULB_Data[[#This Row],[Total score (max) SS2022]])*100</f>
        <v>55.908166666666659</v>
      </c>
      <c r="EV154" s="26">
        <v>1977.6</v>
      </c>
      <c r="EW154" s="26">
        <v>3000</v>
      </c>
      <c r="EX154" s="66">
        <v>65.92</v>
      </c>
      <c r="EY154" s="26">
        <v>2092.4899999999998</v>
      </c>
      <c r="EZ154" s="26">
        <v>4200</v>
      </c>
      <c r="FA154" s="100">
        <v>49.82</v>
      </c>
      <c r="FB154" s="26">
        <v>2092.4899999999998</v>
      </c>
      <c r="FC154" s="138">
        <v>4200</v>
      </c>
      <c r="FD154" s="140">
        <f>(ULB_Data[[#This Row],[SLP + Cert. (obtained) SS2022]]/ULB_Data[[#This Row],[SLP + Cert. (max.) SS2022]])*100</f>
        <v>49.821190476190466</v>
      </c>
    </row>
    <row r="155" spans="1:160" ht="15.75" thickBot="1">
      <c r="A155" s="104">
        <v>154</v>
      </c>
      <c r="B155" s="65" t="s">
        <v>329</v>
      </c>
      <c r="C155" s="65" t="s">
        <v>382</v>
      </c>
      <c r="D155" s="65" t="s">
        <v>399</v>
      </c>
      <c r="E155" s="22">
        <v>9679</v>
      </c>
      <c r="F155" s="28" t="s">
        <v>411</v>
      </c>
      <c r="G155" s="28">
        <v>2214</v>
      </c>
      <c r="H155" s="28">
        <v>2072</v>
      </c>
      <c r="I155" s="28">
        <v>2072</v>
      </c>
      <c r="J155" s="28">
        <v>3325</v>
      </c>
      <c r="K155" s="28">
        <v>3178</v>
      </c>
      <c r="L155" s="28">
        <v>3178</v>
      </c>
      <c r="M155" s="28">
        <v>3070.1</v>
      </c>
      <c r="N155" s="28">
        <v>2928.3</v>
      </c>
      <c r="O155" s="28">
        <v>2928.3</v>
      </c>
      <c r="P155" s="28">
        <v>4349.2</v>
      </c>
      <c r="Q155" s="28">
        <v>4349.2</v>
      </c>
      <c r="R155" s="118">
        <f>(ULB_Data[[#This Row],[Total score (obtained) SS2020]]-ULB_Data[[#This Row],[NA 2020]])/ULB_Data[[#This Row],[NA 2020]]</f>
        <v>0.22163956639566398</v>
      </c>
      <c r="S155" s="118">
        <f>(ULB_Data[[#This Row],[Total score (obtained) SS2021]]-ULB_Data[[#This Row],[NA 2021]])/ULB_Data[[#This Row],[NA 2021]]</f>
        <v>0.36326737451737456</v>
      </c>
      <c r="T155" s="118">
        <f>(ULB_Data[[#This Row],[Total score (obtained) SS2022]]-ULB_Data[[#This Row],[NA 2022]])/ULB_Data[[#This Row],[NA 2022]]</f>
        <v>0.36326737451737456</v>
      </c>
      <c r="U155" s="118">
        <f>(ULB_Data[[#This Row],[Total score (obtained) SS2020]]-ULB_Data[[#This Row],[SA 2020]])/ULB_Data[[#This Row],[SA 2020]]</f>
        <v>-0.18655338345864661</v>
      </c>
      <c r="V155" s="118">
        <f>(ULB_Data[[#This Row],[Total score (obtained) SS2021]]-ULB_Data[[#This Row],[SA 2021]])/ULB_Data[[#This Row],[SA 2021]]</f>
        <v>-0.11117369414726241</v>
      </c>
      <c r="W155" s="118">
        <f>(ULB_Data[[#This Row],[Total score (obtained) SS2022]]-ULB_Data[[#This Row],[SA 2022]])/ULB_Data[[#This Row],[SA 2022]]</f>
        <v>-0.11117369414726241</v>
      </c>
      <c r="X155" s="118">
        <f>(ULB_Data[[#This Row],[Total score (obtained) SS2020]]-ULB_Data[[#This Row],[SA Cat 2020]])/ULB_Data[[#This Row],[SA Cat 2020]]</f>
        <v>-0.11901566724210934</v>
      </c>
      <c r="Y155" s="118">
        <f>(ULB_Data[[#This Row],[Total score (obtained) SS2021]]-ULB_Data[[#This Row],[SA Cat 2021]])/ULB_Data[[#This Row],[SA Cat 2021]]</f>
        <v>-3.5382303725711203E-2</v>
      </c>
      <c r="Z155" s="118">
        <f>(ULB_Data[[#This Row],[Total score (obtained) SS2022]]-ULB_Data[[#This Row],[SA Cat 2022]])/ULB_Data[[#This Row],[SA Cat 2022]]</f>
        <v>-3.5382303725711203E-2</v>
      </c>
      <c r="AA155" s="118">
        <f>(ULB_Data[[#This Row],[Total score (obtained) SS2021]]-ULB_Data[[#This Row],[SA Cat t.10 2021]])/ULB_Data[[#This Row],[SA Cat t.10 2021]]</f>
        <v>-0.3505265336153775</v>
      </c>
      <c r="AB155" s="118">
        <f>(ULB_Data[[#This Row],[Total score (obtained) SS2022]]-ULB_Data[[#This Row],[SA Cat t.10 2022]])/ULB_Data[[#This Row],[SA Cat t.10 2022]]</f>
        <v>-0.3505265336153775</v>
      </c>
      <c r="AC155" s="122">
        <v>306.24</v>
      </c>
      <c r="AD155" s="122">
        <v>913.6</v>
      </c>
      <c r="AE155" s="122">
        <v>915</v>
      </c>
      <c r="AF155" s="122">
        <v>706.64</v>
      </c>
      <c r="AG155" s="122">
        <v>1509.3</v>
      </c>
      <c r="AH155" s="122">
        <v>1509.3</v>
      </c>
      <c r="AI155" s="122">
        <v>593.21</v>
      </c>
      <c r="AJ155" s="122">
        <v>1412.08</v>
      </c>
      <c r="AK155" s="122">
        <v>1412.08</v>
      </c>
      <c r="AL155" s="122">
        <v>1984.11</v>
      </c>
      <c r="AM155" s="122">
        <v>1984.11</v>
      </c>
      <c r="AN155" s="118">
        <f>(ULB_Data[[#This Row],[SLP- obtained SS2020]]-ULB_Data[[#This Row],[SLP NA 2020]])/ULB_Data[[#This Row],[SLP NA 2020]]</f>
        <v>-0.15625000000000008</v>
      </c>
      <c r="AO155" s="118">
        <f>(ULB_Data[[#This Row],[SLP- obtained SS2021]]-ULB_Data[[#This Row],[SLP NA 2021]])/ULB_Data[[#This Row],[SLP NA 2021]]</f>
        <v>0.44747154115586696</v>
      </c>
      <c r="AP155" s="118">
        <f>(ULB_Data[[#This Row],[SLP- obtained SS2022]]-ULB_Data[[#This Row],[SLP NA 2022]])/ULB_Data[[#This Row],[SLP NA 2022]]</f>
        <v>0.445256830601093</v>
      </c>
      <c r="AQ155" s="118">
        <f>(ULB_Data[[#This Row],[SLP- obtained SS2020]]-ULB_Data[[#This Row],[SLP SA 2020]])/ULB_Data[[#This Row],[SLP SA 2020]]</f>
        <v>-0.63433997509339979</v>
      </c>
      <c r="AR155" s="118">
        <f>(ULB_Data[[#This Row],[SLP- obtained SS2021]]-ULB_Data[[#This Row],[SLP SA 2021]])/ULB_Data[[#This Row],[SLP SA 2021]]</f>
        <v>-0.12382561452328886</v>
      </c>
      <c r="AS155" s="118">
        <f>(ULB_Data[[#This Row],[SLP- obtained SS2022]]-ULB_Data[[#This Row],[SLP SA 2022]])/ULB_Data[[#This Row],[SLP SA 2022]]</f>
        <v>-0.12382561452328886</v>
      </c>
      <c r="AT155" s="118">
        <f>(ULB_Data[[#This Row],[SLP- obtained SS2020]]-ULB_Data[[#This Row],[SLP SA cat 2020]])/ULB_Data[[#This Row],[SLP SA cat 2020]]</f>
        <v>-0.56442069418924168</v>
      </c>
      <c r="AU155" s="118">
        <f>(ULB_Data[[#This Row],[SLP- obtained SS2021]]-ULB_Data[[#This Row],[SLP SA cat 2021]])/ULB_Data[[#This Row],[SLP SA cat 2021]]</f>
        <v>-6.3502067871508597E-2</v>
      </c>
      <c r="AV155" s="118">
        <f>(ULB_Data[[#This Row],[SLP- obtained SS2022]]-ULB_Data[[#This Row],[SLP SA cat 2022]])/ULB_Data[[#This Row],[SLP SA cat 2022]]</f>
        <v>-6.3502067871508597E-2</v>
      </c>
      <c r="AW155" s="118">
        <f>(ULB_Data[[#This Row],[SLP- obtained SS2021]]-ULB_Data[[#This Row],[SLP SA cat t.10 2021]])/ULB_Data[[#This Row],[SLP SA cat t.10 2021]]</f>
        <v>-0.33349965475704463</v>
      </c>
      <c r="AX155" s="118">
        <f>(ULB_Data[[#This Row],[SLP- obtained SS2022]]-ULB_Data[[#This Row],[SLP SA cat t.10 2022]])/ULB_Data[[#This Row],[SLP SA cat t.10 2022]]</f>
        <v>-0.33349965475704463</v>
      </c>
      <c r="AY155" s="122">
        <v>232.44</v>
      </c>
      <c r="AZ155" s="122">
        <v>298.10000000000002</v>
      </c>
      <c r="BA155" s="122">
        <v>295</v>
      </c>
      <c r="BB155" s="122">
        <v>421.09</v>
      </c>
      <c r="BC155" s="122">
        <v>522.70000000000005</v>
      </c>
      <c r="BD155" s="122">
        <v>525</v>
      </c>
      <c r="BE155" s="122">
        <v>365.77</v>
      </c>
      <c r="BF155" s="122">
        <v>453.88</v>
      </c>
      <c r="BG155" s="122">
        <v>453.88</v>
      </c>
      <c r="BH155" s="122">
        <v>1100</v>
      </c>
      <c r="BI155" s="122">
        <v>1100</v>
      </c>
      <c r="BJ155" s="118">
        <f>(ULB_Data[[#This Row],[Cert.- obtained SS2020]]-ULB_Data[[#This Row],[NA cert 2020]])/ULB_Data[[#This Row],[NA cert 2020]]</f>
        <v>0.29065565307176044</v>
      </c>
      <c r="BK155" s="118">
        <f>(ULB_Data[[#This Row],[Cert.- obtained SS2021]]-ULB_Data[[#This Row],[NA cert 2021]])/ULB_Data[[#This Row],[NA cert 2021]]</f>
        <v>6.3737001006372931E-3</v>
      </c>
      <c r="BL155" s="118">
        <f>(ULB_Data[[#This Row],[Cert.- obtained SS2022]]-ULB_Data[[#This Row],[NA cert 2022]])/ULB_Data[[#This Row],[NA cert 2022]]</f>
        <v>1.6949152542372881E-2</v>
      </c>
      <c r="BM155" s="118">
        <f>(ULB_Data[[#This Row],[Cert.- obtained SS2020]]-ULB_Data[[#This Row],[SA Cert 2020]])/ULB_Data[[#This Row],[SA Cert 2020]]</f>
        <v>-0.2875632287634472</v>
      </c>
      <c r="BN155" s="118">
        <f>(ULB_Data[[#This Row],[Cert.- obtained SS2021]]-ULB_Data[[#This Row],[SA cert 2021]])/ULB_Data[[#This Row],[SA cert 2021]]</f>
        <v>-0.42605701167017412</v>
      </c>
      <c r="BO155" s="118">
        <f>(ULB_Data[[#This Row],[Cert.- obtained SS2022]]-ULB_Data[[#This Row],[SA cert 2022]])/ULB_Data[[#This Row],[SA cert 2022]]</f>
        <v>-0.42857142857142855</v>
      </c>
      <c r="BP155" s="118">
        <f>(ULB_Data[[#This Row],[Cert.- obtained SS2020]]-ULB_Data[[#This Row],[SA cert cat 2020]])/ULB_Data[[#This Row],[SA cert cat 2020]]</f>
        <v>-0.17981245044700217</v>
      </c>
      <c r="BQ155" s="118">
        <f>(ULB_Data[[#This Row],[Cert.- obtained SS2021]]-ULB_Data[[#This Row],[SA cert cat 2021]])/ULB_Data[[#This Row],[SA cert cat 2021]]</f>
        <v>-0.33903234335066534</v>
      </c>
      <c r="BR155" s="118">
        <f>(ULB_Data[[#This Row],[Cert.- obtained SS2022]]-ULB_Data[[#This Row],[SA cert cat 2022]])/ULB_Data[[#This Row],[SA cert cat 2022]]</f>
        <v>-0.33903234335066534</v>
      </c>
      <c r="BS155" s="118">
        <f>(ULB_Data[[#This Row],[Cert.- obtained SS2021]]-ULB_Data[[#This Row],[SA cert cat t.10 2021]])/ULB_Data[[#This Row],[SA cert cat t.10 2021]]</f>
        <v>-0.72727272727272729</v>
      </c>
      <c r="BT155" s="118">
        <f>(ULB_Data[[#This Row],[Cert.- obtained SS2022]]-ULB_Data[[#This Row],[SA cert cat t.10 2022]])/ULB_Data[[#This Row],[SA cert cat t.10 2022]]</f>
        <v>-0.72727272727272729</v>
      </c>
      <c r="BU155" s="122">
        <v>855.72</v>
      </c>
      <c r="BV155" s="122">
        <v>860.25</v>
      </c>
      <c r="BW155" s="122">
        <v>865</v>
      </c>
      <c r="BX155" s="122">
        <v>1100</v>
      </c>
      <c r="BY155" s="122">
        <v>1147.0899999999999</v>
      </c>
      <c r="BZ155" s="122">
        <v>1150</v>
      </c>
      <c r="CA155" s="122">
        <v>1056.55</v>
      </c>
      <c r="CB155" s="122">
        <v>1062.31</v>
      </c>
      <c r="CC155" s="122">
        <v>1062.31</v>
      </c>
      <c r="CD155" s="122">
        <v>1484.95</v>
      </c>
      <c r="CE155" s="122">
        <v>1484.95</v>
      </c>
      <c r="CF155" s="118">
        <f>(ULB_Data[[#This Row],[CP- obtained SS2020]]-ULB_Data[[#This Row],[NA CV 2020]])/ULB_Data[[#This Row],[NA CV 2020]]</f>
        <v>0.15963165521432246</v>
      </c>
      <c r="CG155" s="118">
        <f>(ULB_Data[[#This Row],[CV- obtained SS2021]]-ULB_Data[[#This Row],[NA CV 2021]])/ULB_Data[[#This Row],[NA CV 2021]]</f>
        <v>0.39759372275501303</v>
      </c>
      <c r="CH155" s="118">
        <f>(ULB_Data[[#This Row],[CV- obtained SS2022]]-ULB_Data[[#This Row],[NA CV 2022]])/ULB_Data[[#This Row],[NA CV 2022]]</f>
        <v>0.38991907514450863</v>
      </c>
      <c r="CI155" s="118">
        <f>(ULB_Data[[#This Row],[CP- obtained SS2020]]-ULB_Data[[#This Row],[SA CV 2020]])/ULB_Data[[#This Row],[SA CV 2020]]</f>
        <v>-9.7890909090909042E-2</v>
      </c>
      <c r="CJ155" s="118">
        <f>(ULB_Data[[#This Row],[CV- obtained SS2021]]-ULB_Data[[#This Row],[SA CV 2021]])/ULB_Data[[#This Row],[SA CV 2021]]</f>
        <v>4.8113051286298426E-2</v>
      </c>
      <c r="CK155" s="118">
        <f>(ULB_Data[[#This Row],[CV- obtained SS2022]]-ULB_Data[[#This Row],[SA CV 2022]])/ULB_Data[[#This Row],[SA CV 2022]]</f>
        <v>4.5460869565217367E-2</v>
      </c>
      <c r="CL155" s="118">
        <f>(ULB_Data[[#This Row],[CP- obtained SS2020]]-ULB_Data[[#This Row],[SA CV  cat 2020]])/ULB_Data[[#This Row],[SA CV  cat 2020]]</f>
        <v>-6.0792201031659561E-2</v>
      </c>
      <c r="CM155" s="118">
        <f>(ULB_Data[[#This Row],[CV- obtained SS2021]]-ULB_Data[[#This Row],[SA CV cat 2021]])/ULB_Data[[#This Row],[SA CV cat 2021]]</f>
        <v>0.13176003238226133</v>
      </c>
      <c r="CN155" s="118">
        <f>(ULB_Data[[#This Row],[CV- obtained SS2022]]-ULB_Data[[#This Row],[SA CV cat 2022]])/ULB_Data[[#This Row],[SA CV cat 2022]]</f>
        <v>0.13176003238226133</v>
      </c>
      <c r="CO155" s="118">
        <f>(ULB_Data[[#This Row],[CV- obtained SS2021]]-ULB_Data[[#This Row],[SA CV cat t.10 2021]])/ULB_Data[[#This Row],[SA CV cat t.10 2021]]</f>
        <v>-0.1903565776625476</v>
      </c>
      <c r="CP155" s="118">
        <f>(ULB_Data[[#This Row],[CV- obtained SS2022]]-ULB_Data[[#This Row],[SA CV cat t.10 2022]])/ULB_Data[[#This Row],[SA CV cat t.10 2022]]</f>
        <v>-0.1903565776625476</v>
      </c>
      <c r="CQ155" s="60">
        <v>258</v>
      </c>
      <c r="CR155" s="60">
        <v>134</v>
      </c>
      <c r="CS155" s="27">
        <v>209</v>
      </c>
      <c r="CT155" s="27">
        <v>103</v>
      </c>
      <c r="CU155" s="27">
        <v>209</v>
      </c>
      <c r="CV155" s="27">
        <v>103</v>
      </c>
      <c r="CW155" s="28" t="s">
        <v>414</v>
      </c>
      <c r="CX155" s="27" t="s">
        <v>414</v>
      </c>
      <c r="CY155" s="27" t="s">
        <v>414</v>
      </c>
      <c r="CZ155" s="28" t="s">
        <v>405</v>
      </c>
      <c r="DA155" s="27" t="s">
        <v>405</v>
      </c>
      <c r="DB155" s="27" t="s">
        <v>405</v>
      </c>
      <c r="DC155" s="22">
        <v>258.39</v>
      </c>
      <c r="DD155" s="22">
        <v>1500</v>
      </c>
      <c r="DE155" s="66">
        <v>17.23</v>
      </c>
      <c r="DF155" s="22">
        <v>300</v>
      </c>
      <c r="DG155" s="22">
        <v>1500</v>
      </c>
      <c r="DH155" s="66">
        <v>20</v>
      </c>
      <c r="DI155" s="22">
        <v>1154</v>
      </c>
      <c r="DJ155" s="22">
        <v>1500</v>
      </c>
      <c r="DK155" s="66">
        <v>76.930000000000007</v>
      </c>
      <c r="DL155" s="22">
        <v>992.32</v>
      </c>
      <c r="DM155" s="22">
        <v>1500</v>
      </c>
      <c r="DN155" s="66">
        <v>66.150000000000006</v>
      </c>
      <c r="DO155" s="22">
        <v>2704.71</v>
      </c>
      <c r="DP155" s="22">
        <v>6000</v>
      </c>
      <c r="DQ155" s="66">
        <v>45.08</v>
      </c>
      <c r="DR155" s="67">
        <v>1322.41</v>
      </c>
      <c r="DS155" s="67">
        <v>2400</v>
      </c>
      <c r="DT155" s="159">
        <f>ULB_Data[[#This Row],[SLP- obtained SS2021]]/ULB_Data[[#This Row],[SLP-max. marks SS2021]]</f>
        <v>0.55100416666666674</v>
      </c>
      <c r="DU155" s="159">
        <f>ULB_Data[[#This Row],[SLP- obtained SS2021]]/ULB_Data[[#This Row],[Total score (obtained) SS2021]]</f>
        <v>0.46816110794458865</v>
      </c>
      <c r="DV155" s="67">
        <v>1322.41</v>
      </c>
      <c r="DW155" s="66">
        <v>2400</v>
      </c>
      <c r="DX155" s="159">
        <f>ULB_Data[[#This Row],[SLP- obtained SS2022]]/ULB_Data[[#This Row],[SLP-max. marks SS2022]]</f>
        <v>0.55100416666666674</v>
      </c>
      <c r="DY155" s="159">
        <f>ULB_Data[[#This Row],[SLP- obtained SS2022]]/ULB_Data[[#This Row],[Total score (obtained) SS2022]]</f>
        <v>0.46816110794458865</v>
      </c>
      <c r="DZ155" s="67">
        <v>1202.28</v>
      </c>
      <c r="EA155" s="67">
        <v>1800</v>
      </c>
      <c r="EB155" s="159">
        <f>ULB_Data[[#This Row],[CV- obtained SS2021]]/ULB_Data[[#This Row],[CV-max. marks SS2021]]</f>
        <v>0.66793333333333327</v>
      </c>
      <c r="EC155" s="159">
        <f>ULB_Data[[#This Row],[CV- obtained SS2021]]/ULB_Data[[#This Row],[Total score (obtained) SS2021]]</f>
        <v>0.42563254728837496</v>
      </c>
      <c r="ED155" s="67">
        <v>1202.28</v>
      </c>
      <c r="EE155" s="66">
        <v>1800</v>
      </c>
      <c r="EF155" s="159">
        <f>ULB_Data[[#This Row],[CV- obtained SS2022]]/ULB_Data[[#This Row],[CV-max. marks SS2022]]</f>
        <v>0.66793333333333327</v>
      </c>
      <c r="EG155" s="159">
        <f>ULB_Data[[#This Row],[CV- obtained SS2022]]/ULB_Data[[#This Row],[Total score (obtained) SS2022]]</f>
        <v>0.42563254728837496</v>
      </c>
      <c r="EH155" s="67">
        <v>300</v>
      </c>
      <c r="EI155" s="67">
        <v>1800</v>
      </c>
      <c r="EJ155" s="159">
        <f>ULB_Data[[#This Row],[Cert.- obtained SS2021]]/ULB_Data[[#This Row],[Cert.-max. marks SS2021]]</f>
        <v>0.16666666666666666</v>
      </c>
      <c r="EK155" s="159">
        <f>ULB_Data[[#This Row],[Cert.- obtained SS2021]]/ULB_Data[[#This Row],[Total score (obtained) SS2021]]</f>
        <v>0.10620634476703639</v>
      </c>
      <c r="EL155" s="67">
        <v>300</v>
      </c>
      <c r="EM155" s="66">
        <v>1800</v>
      </c>
      <c r="EN155" s="159">
        <f>ULB_Data[[#This Row],[Cert.- obtained SS2022]]/ULB_Data[[#This Row],[Cert.-max. marks SS2022]]</f>
        <v>0.16666666666666666</v>
      </c>
      <c r="EO155" s="159">
        <f>ULB_Data[[#This Row],[Cert.- obtained SS2022]]/ULB_Data[[#This Row],[Total score (obtained) SS2022]]</f>
        <v>0.10620634476703639</v>
      </c>
      <c r="EP155" s="68">
        <v>2824.69</v>
      </c>
      <c r="EQ155" s="26">
        <v>6000</v>
      </c>
      <c r="ER155" s="66">
        <v>47.08</v>
      </c>
      <c r="ES155" s="68">
        <v>2824.69</v>
      </c>
      <c r="ET155" s="66">
        <v>6000</v>
      </c>
      <c r="EU155" s="128">
        <f>(ULB_Data[[#This Row],[Total score (obtained) SS2022]]/ULB_Data[[#This Row],[Total score (max) SS2022]])*100</f>
        <v>47.078166666666668</v>
      </c>
      <c r="EV155" s="26">
        <v>558.39</v>
      </c>
      <c r="EW155" s="26">
        <v>3000</v>
      </c>
      <c r="EX155" s="66">
        <v>18.61</v>
      </c>
      <c r="EY155" s="26">
        <v>1622.41</v>
      </c>
      <c r="EZ155" s="26">
        <v>4200</v>
      </c>
      <c r="FA155" s="100">
        <v>38.630000000000003</v>
      </c>
      <c r="FB155" s="26">
        <v>1622.41</v>
      </c>
      <c r="FC155" s="138">
        <v>4200</v>
      </c>
      <c r="FD155" s="140">
        <f>(ULB_Data[[#This Row],[SLP + Cert. (obtained) SS2022]]/ULB_Data[[#This Row],[SLP + Cert. (max.) SS2022]])*100</f>
        <v>38.628809523809529</v>
      </c>
    </row>
    <row r="156" spans="1:160" ht="15.75" thickBot="1">
      <c r="A156" s="104">
        <v>155</v>
      </c>
      <c r="B156" s="69" t="s">
        <v>94</v>
      </c>
      <c r="C156" s="65" t="s">
        <v>382</v>
      </c>
      <c r="D156" s="65" t="s">
        <v>399</v>
      </c>
      <c r="E156" s="22">
        <v>12216</v>
      </c>
      <c r="F156" s="28" t="s">
        <v>411</v>
      </c>
      <c r="G156" s="28">
        <v>2214</v>
      </c>
      <c r="H156" s="28">
        <v>2072</v>
      </c>
      <c r="I156" s="28">
        <v>2072</v>
      </c>
      <c r="J156" s="28">
        <v>3325</v>
      </c>
      <c r="K156" s="28">
        <v>3178</v>
      </c>
      <c r="L156" s="28">
        <v>3178</v>
      </c>
      <c r="M156" s="28">
        <v>3070.1</v>
      </c>
      <c r="N156" s="28">
        <v>2928.3</v>
      </c>
      <c r="O156" s="28">
        <v>2928.3</v>
      </c>
      <c r="P156" s="28">
        <v>4349.2</v>
      </c>
      <c r="Q156" s="28">
        <v>4349.2</v>
      </c>
      <c r="R156" s="118">
        <f>(ULB_Data[[#This Row],[Total score (obtained) SS2020]]-ULB_Data[[#This Row],[NA 2020]])/ULB_Data[[#This Row],[NA 2020]]</f>
        <v>0.64757452574525742</v>
      </c>
      <c r="S156" s="118">
        <f>(ULB_Data[[#This Row],[Total score (obtained) SS2021]]-ULB_Data[[#This Row],[NA 2021]])/ULB_Data[[#This Row],[NA 2021]]</f>
        <v>0.87893822393822385</v>
      </c>
      <c r="T156" s="118">
        <f>(ULB_Data[[#This Row],[Total score (obtained) SS2022]]-ULB_Data[[#This Row],[NA 2022]])/ULB_Data[[#This Row],[NA 2022]]</f>
        <v>0.87893822393822385</v>
      </c>
      <c r="U156" s="118">
        <f>(ULB_Data[[#This Row],[Total score (obtained) SS2020]]-ULB_Data[[#This Row],[SA 2020]])/ULB_Data[[#This Row],[SA 2020]]</f>
        <v>9.7061654135338349E-2</v>
      </c>
      <c r="V156" s="118">
        <f>(ULB_Data[[#This Row],[Total score (obtained) SS2021]]-ULB_Data[[#This Row],[SA 2021]])/ULB_Data[[#This Row],[SA 2021]]</f>
        <v>0.22503461296412833</v>
      </c>
      <c r="W156" s="118">
        <f>(ULB_Data[[#This Row],[Total score (obtained) SS2022]]-ULB_Data[[#This Row],[SA 2022]])/ULB_Data[[#This Row],[SA 2022]]</f>
        <v>0.22503461296412833</v>
      </c>
      <c r="X156" s="118">
        <f>(ULB_Data[[#This Row],[Total score (obtained) SS2020]]-ULB_Data[[#This Row],[SA Cat 2020]])/ULB_Data[[#This Row],[SA Cat 2020]]</f>
        <v>0.18814696589687638</v>
      </c>
      <c r="Y156" s="118">
        <f>(ULB_Data[[#This Row],[Total score (obtained) SS2021]]-ULB_Data[[#This Row],[SA Cat 2021]])/ULB_Data[[#This Row],[SA Cat 2021]]</f>
        <v>0.32949492879827874</v>
      </c>
      <c r="Z156" s="118">
        <f>(ULB_Data[[#This Row],[Total score (obtained) SS2022]]-ULB_Data[[#This Row],[SA Cat 2022]])/ULB_Data[[#This Row],[SA Cat 2022]]</f>
        <v>0.32949492879827874</v>
      </c>
      <c r="AA156" s="118">
        <f>(ULB_Data[[#This Row],[Total score (obtained) SS2021]]-ULB_Data[[#This Row],[SA Cat t.10 2021]])/ULB_Data[[#This Row],[SA Cat t.10 2021]]</f>
        <v>-0.10485606548330727</v>
      </c>
      <c r="AB156" s="118">
        <f>(ULB_Data[[#This Row],[Total score (obtained) SS2022]]-ULB_Data[[#This Row],[SA Cat t.10 2022]])/ULB_Data[[#This Row],[SA Cat t.10 2022]]</f>
        <v>-0.10485606548330727</v>
      </c>
      <c r="AC156" s="122">
        <v>306.24</v>
      </c>
      <c r="AD156" s="122">
        <v>913.6</v>
      </c>
      <c r="AE156" s="122">
        <v>915</v>
      </c>
      <c r="AF156" s="122">
        <v>706.64</v>
      </c>
      <c r="AG156" s="122">
        <v>1509.3</v>
      </c>
      <c r="AH156" s="122">
        <v>1509.3</v>
      </c>
      <c r="AI156" s="122">
        <v>593.21</v>
      </c>
      <c r="AJ156" s="122">
        <v>1412.08</v>
      </c>
      <c r="AK156" s="122">
        <v>1412.08</v>
      </c>
      <c r="AL156" s="122">
        <v>1984.11</v>
      </c>
      <c r="AM156" s="122">
        <v>1984.11</v>
      </c>
      <c r="AN156" s="118">
        <f>(ULB_Data[[#This Row],[SLP- obtained SS2020]]-ULB_Data[[#This Row],[SLP NA 2020]])/ULB_Data[[#This Row],[SLP NA 2020]]</f>
        <v>1.7981648380355275</v>
      </c>
      <c r="AO156" s="118">
        <f>(ULB_Data[[#This Row],[SLP- obtained SS2021]]-ULB_Data[[#This Row],[SLP NA 2021]])/ULB_Data[[#This Row],[SLP NA 2021]]</f>
        <v>0.96559763572679502</v>
      </c>
      <c r="AP156" s="118">
        <f>(ULB_Data[[#This Row],[SLP- obtained SS2022]]-ULB_Data[[#This Row],[SLP NA 2022]])/ULB_Data[[#This Row],[SLP NA 2022]]</f>
        <v>0.9625901639344262</v>
      </c>
      <c r="AQ156" s="118">
        <f>(ULB_Data[[#This Row],[SLP- obtained SS2020]]-ULB_Data[[#This Row],[SLP SA 2020]])/ULB_Data[[#This Row],[SLP SA 2020]]</f>
        <v>0.21265425110381522</v>
      </c>
      <c r="AR156" s="118">
        <f>(ULB_Data[[#This Row],[SLP- obtained SS2021]]-ULB_Data[[#This Row],[SLP SA 2021]])/ULB_Data[[#This Row],[SLP SA 2021]]</f>
        <v>0.18980322003577821</v>
      </c>
      <c r="AS156" s="118">
        <f>(ULB_Data[[#This Row],[SLP- obtained SS2022]]-ULB_Data[[#This Row],[SLP SA 2022]])/ULB_Data[[#This Row],[SLP SA 2022]]</f>
        <v>0.18980322003577821</v>
      </c>
      <c r="AT156" s="118">
        <f>(ULB_Data[[#This Row],[SLP- obtained SS2020]]-ULB_Data[[#This Row],[SLP SA cat 2020]])/ULB_Data[[#This Row],[SLP SA cat 2020]]</f>
        <v>0.44453060467625277</v>
      </c>
      <c r="AU156" s="118">
        <f>(ULB_Data[[#This Row],[SLP- obtained SS2021]]-ULB_Data[[#This Row],[SLP SA cat 2021]])/ULB_Data[[#This Row],[SLP SA cat 2021]]</f>
        <v>0.27171973259305426</v>
      </c>
      <c r="AV156" s="118">
        <f>(ULB_Data[[#This Row],[SLP- obtained SS2022]]-ULB_Data[[#This Row],[SLP SA cat 2022]])/ULB_Data[[#This Row],[SLP SA cat 2022]]</f>
        <v>0.27171973259305426</v>
      </c>
      <c r="AW156" s="118">
        <f>(ULB_Data[[#This Row],[SLP- obtained SS2021]]-ULB_Data[[#This Row],[SLP SA cat t.10 2021]])/ULB_Data[[#This Row],[SLP SA cat t.10 2021]]</f>
        <v>-9.4924172550916994E-2</v>
      </c>
      <c r="AX156" s="118">
        <f>(ULB_Data[[#This Row],[SLP- obtained SS2022]]-ULB_Data[[#This Row],[SLP SA cat t.10 2022]])/ULB_Data[[#This Row],[SLP SA cat t.10 2022]]</f>
        <v>-9.4924172550916994E-2</v>
      </c>
      <c r="AY156" s="122">
        <v>232.44</v>
      </c>
      <c r="AZ156" s="122">
        <v>298.10000000000002</v>
      </c>
      <c r="BA156" s="122">
        <v>295</v>
      </c>
      <c r="BB156" s="122">
        <v>421.09</v>
      </c>
      <c r="BC156" s="122">
        <v>522.70000000000005</v>
      </c>
      <c r="BD156" s="122">
        <v>525</v>
      </c>
      <c r="BE156" s="122">
        <v>365.77</v>
      </c>
      <c r="BF156" s="122">
        <v>453.88</v>
      </c>
      <c r="BG156" s="122">
        <v>453.88</v>
      </c>
      <c r="BH156" s="122">
        <v>1100</v>
      </c>
      <c r="BI156" s="122">
        <v>1100</v>
      </c>
      <c r="BJ156" s="118">
        <f>(ULB_Data[[#This Row],[Cert.- obtained SS2020]]-ULB_Data[[#This Row],[NA cert 2020]])/ULB_Data[[#This Row],[NA cert 2020]]</f>
        <v>0.29065565307176044</v>
      </c>
      <c r="BK156" s="118">
        <f>(ULB_Data[[#This Row],[Cert.- obtained SS2021]]-ULB_Data[[#This Row],[NA cert 2021]])/ULB_Data[[#This Row],[NA cert 2021]]</f>
        <v>1.3482053002348204</v>
      </c>
      <c r="BL156" s="118">
        <f>(ULB_Data[[#This Row],[Cert.- obtained SS2022]]-ULB_Data[[#This Row],[NA cert 2022]])/ULB_Data[[#This Row],[NA cert 2022]]</f>
        <v>1.3728813559322033</v>
      </c>
      <c r="BM156" s="118">
        <f>(ULB_Data[[#This Row],[Cert.- obtained SS2020]]-ULB_Data[[#This Row],[SA Cert 2020]])/ULB_Data[[#This Row],[SA Cert 2020]]</f>
        <v>-0.2875632287634472</v>
      </c>
      <c r="BN156" s="118">
        <f>(ULB_Data[[#This Row],[Cert.- obtained SS2021]]-ULB_Data[[#This Row],[SA cert 2021]])/ULB_Data[[#This Row],[SA cert 2021]]</f>
        <v>0.33920030610292701</v>
      </c>
      <c r="BO156" s="118">
        <f>(ULB_Data[[#This Row],[Cert.- obtained SS2022]]-ULB_Data[[#This Row],[SA cert 2022]])/ULB_Data[[#This Row],[SA cert 2022]]</f>
        <v>0.33333333333333331</v>
      </c>
      <c r="BP156" s="118">
        <f>(ULB_Data[[#This Row],[Cert.- obtained SS2020]]-ULB_Data[[#This Row],[SA cert cat 2020]])/ULB_Data[[#This Row],[SA cert cat 2020]]</f>
        <v>-0.17981245044700217</v>
      </c>
      <c r="BQ156" s="118">
        <f>(ULB_Data[[#This Row],[Cert.- obtained SS2021]]-ULB_Data[[#This Row],[SA cert cat 2021]])/ULB_Data[[#This Row],[SA cert cat 2021]]</f>
        <v>0.54225786551511412</v>
      </c>
      <c r="BR156" s="118">
        <f>(ULB_Data[[#This Row],[Cert.- obtained SS2022]]-ULB_Data[[#This Row],[SA cert cat 2022]])/ULB_Data[[#This Row],[SA cert cat 2022]]</f>
        <v>0.54225786551511412</v>
      </c>
      <c r="BS156" s="118">
        <f>(ULB_Data[[#This Row],[Cert.- obtained SS2021]]-ULB_Data[[#This Row],[SA cert cat t.10 2021]])/ULB_Data[[#This Row],[SA cert cat t.10 2021]]</f>
        <v>-0.36363636363636365</v>
      </c>
      <c r="BT156" s="118">
        <f>(ULB_Data[[#This Row],[Cert.- obtained SS2022]]-ULB_Data[[#This Row],[SA cert cat t.10 2022]])/ULB_Data[[#This Row],[SA cert cat t.10 2022]]</f>
        <v>-0.36363636363636365</v>
      </c>
      <c r="BU156" s="122">
        <v>855.72</v>
      </c>
      <c r="BV156" s="122">
        <v>860.25</v>
      </c>
      <c r="BW156" s="122">
        <v>865</v>
      </c>
      <c r="BX156" s="122">
        <v>1100</v>
      </c>
      <c r="BY156" s="122">
        <v>1147.0899999999999</v>
      </c>
      <c r="BZ156" s="122">
        <v>1150</v>
      </c>
      <c r="CA156" s="122">
        <v>1056.55</v>
      </c>
      <c r="CB156" s="122">
        <v>1062.31</v>
      </c>
      <c r="CC156" s="122">
        <v>1062.31</v>
      </c>
      <c r="CD156" s="122">
        <v>1484.95</v>
      </c>
      <c r="CE156" s="122">
        <v>1484.95</v>
      </c>
      <c r="CF156" s="118">
        <f>(ULB_Data[[#This Row],[CP- obtained SS2020]]-ULB_Data[[#This Row],[NA CV 2020]])/ULB_Data[[#This Row],[NA CV 2020]]</f>
        <v>0.3877787126630205</v>
      </c>
      <c r="CG156" s="118">
        <f>(ULB_Data[[#This Row],[CV- obtained SS2021]]-ULB_Data[[#This Row],[NA CV 2021]])/ULB_Data[[#This Row],[NA CV 2021]]</f>
        <v>0.62439988375472255</v>
      </c>
      <c r="CH156" s="118">
        <f>(ULB_Data[[#This Row],[CV- obtained SS2022]]-ULB_Data[[#This Row],[NA CV 2022]])/ULB_Data[[#This Row],[NA CV 2022]]</f>
        <v>0.61547976878612731</v>
      </c>
      <c r="CI156" s="118">
        <f>(ULB_Data[[#This Row],[CP- obtained SS2020]]-ULB_Data[[#This Row],[SA CV 2020]])/ULB_Data[[#This Row],[SA CV 2020]]</f>
        <v>7.9590909090909046E-2</v>
      </c>
      <c r="CJ156" s="118">
        <f>(ULB_Data[[#This Row],[CV- obtained SS2021]]-ULB_Data[[#This Row],[SA CV 2021]])/ULB_Data[[#This Row],[SA CV 2021]]</f>
        <v>0.21820432572858295</v>
      </c>
      <c r="CK156" s="118">
        <f>(ULB_Data[[#This Row],[CV- obtained SS2022]]-ULB_Data[[#This Row],[SA CV 2022]])/ULB_Data[[#This Row],[SA CV 2022]]</f>
        <v>0.21512173913043486</v>
      </c>
      <c r="CL156" s="118">
        <f>(ULB_Data[[#This Row],[CP- obtained SS2020]]-ULB_Data[[#This Row],[SA CV  cat 2020]])/ULB_Data[[#This Row],[SA CV  cat 2020]]</f>
        <v>0.12398845298376793</v>
      </c>
      <c r="CM156" s="118">
        <f>(ULB_Data[[#This Row],[CV- obtained SS2021]]-ULB_Data[[#This Row],[SA CV cat 2021]])/ULB_Data[[#This Row],[SA CV cat 2021]]</f>
        <v>0.31542581732262726</v>
      </c>
      <c r="CN156" s="118">
        <f>(ULB_Data[[#This Row],[CV- obtained SS2022]]-ULB_Data[[#This Row],[SA CV cat 2022]])/ULB_Data[[#This Row],[SA CV cat 2022]]</f>
        <v>0.31542581732262726</v>
      </c>
      <c r="CO156" s="118">
        <f>(ULB_Data[[#This Row],[CV- obtained SS2021]]-ULB_Data[[#This Row],[SA CV cat t.10 2021]])/ULB_Data[[#This Row],[SA CV cat t.10 2021]]</f>
        <v>-5.8964948314758035E-2</v>
      </c>
      <c r="CP156" s="118">
        <f>(ULB_Data[[#This Row],[CV- obtained SS2022]]-ULB_Data[[#This Row],[SA CV cat t.10 2022]])/ULB_Data[[#This Row],[SA CV cat t.10 2022]]</f>
        <v>-5.8964948314758035E-2</v>
      </c>
      <c r="CQ156" s="60">
        <v>50</v>
      </c>
      <c r="CR156" s="60">
        <v>35</v>
      </c>
      <c r="CS156" s="27">
        <v>23</v>
      </c>
      <c r="CT156" s="27">
        <v>22</v>
      </c>
      <c r="CU156" s="27">
        <v>23</v>
      </c>
      <c r="CV156" s="27">
        <v>22</v>
      </c>
      <c r="CW156" s="28" t="s">
        <v>414</v>
      </c>
      <c r="CX156" s="27" t="s">
        <v>406</v>
      </c>
      <c r="CY156" s="27" t="s">
        <v>406</v>
      </c>
      <c r="CZ156" s="28" t="s">
        <v>405</v>
      </c>
      <c r="DA156" s="27" t="s">
        <v>402</v>
      </c>
      <c r="DB156" s="27" t="s">
        <v>402</v>
      </c>
      <c r="DC156" s="22">
        <v>856.91</v>
      </c>
      <c r="DD156" s="22">
        <v>1500</v>
      </c>
      <c r="DE156" s="66">
        <v>57.13</v>
      </c>
      <c r="DF156" s="22">
        <v>300</v>
      </c>
      <c r="DG156" s="22">
        <v>1500</v>
      </c>
      <c r="DH156" s="66">
        <v>20</v>
      </c>
      <c r="DI156" s="22">
        <v>1303.26</v>
      </c>
      <c r="DJ156" s="22">
        <v>1500</v>
      </c>
      <c r="DK156" s="66">
        <v>86.88</v>
      </c>
      <c r="DL156" s="22">
        <v>1187.55</v>
      </c>
      <c r="DM156" s="22">
        <v>1500</v>
      </c>
      <c r="DN156" s="66">
        <v>79.17</v>
      </c>
      <c r="DO156" s="22">
        <v>3647.73</v>
      </c>
      <c r="DP156" s="22">
        <v>6000</v>
      </c>
      <c r="DQ156" s="66">
        <v>60.8</v>
      </c>
      <c r="DR156" s="67">
        <v>1795.77</v>
      </c>
      <c r="DS156" s="67">
        <v>2400</v>
      </c>
      <c r="DT156" s="159">
        <f>ULB_Data[[#This Row],[SLP- obtained SS2021]]/ULB_Data[[#This Row],[SLP-max. marks SS2021]]</f>
        <v>0.7482375</v>
      </c>
      <c r="DU156" s="159">
        <f>ULB_Data[[#This Row],[SLP- obtained SS2021]]/ULB_Data[[#This Row],[Total score (obtained) SS2021]]</f>
        <v>0.46126283019449499</v>
      </c>
      <c r="DV156" s="67">
        <v>1795.77</v>
      </c>
      <c r="DW156" s="66">
        <v>2400</v>
      </c>
      <c r="DX156" s="159">
        <f>ULB_Data[[#This Row],[SLP- obtained SS2022]]/ULB_Data[[#This Row],[SLP-max. marks SS2022]]</f>
        <v>0.7482375</v>
      </c>
      <c r="DY156" s="159">
        <f>ULB_Data[[#This Row],[SLP- obtained SS2022]]/ULB_Data[[#This Row],[Total score (obtained) SS2022]]</f>
        <v>0.46126283019449499</v>
      </c>
      <c r="DZ156" s="67">
        <v>1397.39</v>
      </c>
      <c r="EA156" s="67">
        <v>1800</v>
      </c>
      <c r="EB156" s="159">
        <f>ULB_Data[[#This Row],[CV- obtained SS2021]]/ULB_Data[[#This Row],[CV-max. marks SS2021]]</f>
        <v>0.77632777777777784</v>
      </c>
      <c r="EC156" s="159">
        <f>ULB_Data[[#This Row],[CV- obtained SS2021]]/ULB_Data[[#This Row],[Total score (obtained) SS2021]]</f>
        <v>0.35893464435060468</v>
      </c>
      <c r="ED156" s="67">
        <v>1397.39</v>
      </c>
      <c r="EE156" s="66">
        <v>1800</v>
      </c>
      <c r="EF156" s="159">
        <f>ULB_Data[[#This Row],[CV- obtained SS2022]]/ULB_Data[[#This Row],[CV-max. marks SS2022]]</f>
        <v>0.77632777777777784</v>
      </c>
      <c r="EG156" s="159">
        <f>ULB_Data[[#This Row],[CV- obtained SS2022]]/ULB_Data[[#This Row],[Total score (obtained) SS2022]]</f>
        <v>0.35893464435060468</v>
      </c>
      <c r="EH156" s="67">
        <v>700</v>
      </c>
      <c r="EI156" s="67">
        <v>1800</v>
      </c>
      <c r="EJ156" s="159">
        <f>ULB_Data[[#This Row],[Cert.- obtained SS2021]]/ULB_Data[[#This Row],[Cert.-max. marks SS2021]]</f>
        <v>0.3888888888888889</v>
      </c>
      <c r="EK156" s="159">
        <f>ULB_Data[[#This Row],[Cert.- obtained SS2021]]/ULB_Data[[#This Row],[Total score (obtained) SS2021]]</f>
        <v>0.17980252545490039</v>
      </c>
      <c r="EL156" s="67">
        <v>700</v>
      </c>
      <c r="EM156" s="66">
        <v>1800</v>
      </c>
      <c r="EN156" s="159">
        <f>ULB_Data[[#This Row],[Cert.- obtained SS2022]]/ULB_Data[[#This Row],[Cert.-max. marks SS2022]]</f>
        <v>0.3888888888888889</v>
      </c>
      <c r="EO156" s="159">
        <f>ULB_Data[[#This Row],[Cert.- obtained SS2022]]/ULB_Data[[#This Row],[Total score (obtained) SS2022]]</f>
        <v>0.17980252545490039</v>
      </c>
      <c r="EP156" s="68">
        <v>3893.16</v>
      </c>
      <c r="EQ156" s="26">
        <v>6000</v>
      </c>
      <c r="ER156" s="66">
        <v>64.89</v>
      </c>
      <c r="ES156" s="68">
        <v>3893.16</v>
      </c>
      <c r="ET156" s="66">
        <v>6000</v>
      </c>
      <c r="EU156" s="128">
        <f>(ULB_Data[[#This Row],[Total score (obtained) SS2022]]/ULB_Data[[#This Row],[Total score (max) SS2022]])*100</f>
        <v>64.885999999999996</v>
      </c>
      <c r="EV156" s="26">
        <v>1156.9100000000001</v>
      </c>
      <c r="EW156" s="26">
        <v>3000</v>
      </c>
      <c r="EX156" s="66">
        <v>38.56</v>
      </c>
      <c r="EY156" s="26">
        <v>2495.77</v>
      </c>
      <c r="EZ156" s="26">
        <v>4200</v>
      </c>
      <c r="FA156" s="100">
        <v>59.42</v>
      </c>
      <c r="FB156" s="26">
        <v>2495.77</v>
      </c>
      <c r="FC156" s="138">
        <v>4200</v>
      </c>
      <c r="FD156" s="140">
        <f>(ULB_Data[[#This Row],[SLP + Cert. (obtained) SS2022]]/ULB_Data[[#This Row],[SLP + Cert. (max.) SS2022]])*100</f>
        <v>59.423095238095236</v>
      </c>
    </row>
    <row r="157" spans="1:160" ht="15.75" thickBot="1">
      <c r="A157" s="104">
        <v>156</v>
      </c>
      <c r="B157" s="82" t="s">
        <v>0</v>
      </c>
      <c r="C157" s="82" t="s">
        <v>382</v>
      </c>
      <c r="D157" s="82" t="s">
        <v>399</v>
      </c>
      <c r="E157" s="26">
        <v>1120547</v>
      </c>
      <c r="F157" s="28" t="s">
        <v>409</v>
      </c>
      <c r="G157" s="28">
        <v>2214</v>
      </c>
      <c r="H157" s="28">
        <v>2072</v>
      </c>
      <c r="I157" s="28">
        <v>2072</v>
      </c>
      <c r="J157" s="28">
        <v>3325</v>
      </c>
      <c r="K157" s="28">
        <v>3178</v>
      </c>
      <c r="L157" s="28">
        <v>3178</v>
      </c>
      <c r="M157" s="28">
        <v>4176.7</v>
      </c>
      <c r="N157" s="28">
        <v>4089.2</v>
      </c>
      <c r="O157" s="28">
        <v>4089.2</v>
      </c>
      <c r="P157" s="28">
        <v>4089.2</v>
      </c>
      <c r="Q157" s="28">
        <v>4089.2</v>
      </c>
      <c r="R157" s="118">
        <f>(ULB_Data[[#This Row],[Total score (obtained) SS2020]]-ULB_Data[[#This Row],[NA 2020]])/ULB_Data[[#This Row],[NA 2020]]</f>
        <v>1.4696883468834689</v>
      </c>
      <c r="S157" s="118">
        <f>(ULB_Data[[#This Row],[Total score (obtained) SS2021]]-ULB_Data[[#This Row],[NA 2021]])/ULB_Data[[#This Row],[NA 2021]]</f>
        <v>1.5616216216216217</v>
      </c>
      <c r="T157" s="118">
        <f>(ULB_Data[[#This Row],[Total score (obtained) SS2022]]-ULB_Data[[#This Row],[NA 2022]])/ULB_Data[[#This Row],[NA 2022]]</f>
        <v>1.5616216216216217</v>
      </c>
      <c r="U157" s="118">
        <f>(ULB_Data[[#This Row],[Total score (obtained) SS2020]]-ULB_Data[[#This Row],[SA 2020]])/ULB_Data[[#This Row],[SA 2020]]</f>
        <v>0.64447819548872187</v>
      </c>
      <c r="V157" s="118">
        <f>(ULB_Data[[#This Row],[Total score (obtained) SS2021]]-ULB_Data[[#This Row],[SA 2021]])/ULB_Data[[#This Row],[SA 2021]]</f>
        <v>0.6701321585903085</v>
      </c>
      <c r="W157" s="118">
        <f>(ULB_Data[[#This Row],[Total score (obtained) SS2022]]-ULB_Data[[#This Row],[SA 2022]])/ULB_Data[[#This Row],[SA 2022]]</f>
        <v>0.6701321585903085</v>
      </c>
      <c r="X157" s="118">
        <f>(ULB_Data[[#This Row],[Total score (obtained) SS2020]]-ULB_Data[[#This Row],[SA Cat 2020]])/ULB_Data[[#This Row],[SA Cat 2020]]</f>
        <v>0.30914118801924978</v>
      </c>
      <c r="Y157" s="118">
        <f>(ULB_Data[[#This Row],[Total score (obtained) SS2021]]-ULB_Data[[#This Row],[SA Cat 2021]])/ULB_Data[[#This Row],[SA Cat 2021]]</f>
        <v>0.29797515406436481</v>
      </c>
      <c r="Z157" s="118">
        <f>(ULB_Data[[#This Row],[Total score (obtained) SS2022]]-ULB_Data[[#This Row],[SA Cat 2022]])/ULB_Data[[#This Row],[SA Cat 2022]]</f>
        <v>0.29797515406436481</v>
      </c>
      <c r="AA157" s="118">
        <f>(ULB_Data[[#This Row],[Total score (obtained) SS2021]]-ULB_Data[[#This Row],[SA Cat t.10 2021]])/ULB_Data[[#This Row],[SA Cat t.10 2021]]</f>
        <v>0.29797515406436481</v>
      </c>
      <c r="AB157" s="118">
        <f>(ULB_Data[[#This Row],[Total score (obtained) SS2022]]-ULB_Data[[#This Row],[SA Cat t.10 2022]])/ULB_Data[[#This Row],[SA Cat t.10 2022]]</f>
        <v>0.29797515406436481</v>
      </c>
      <c r="AC157" s="122">
        <v>306.24</v>
      </c>
      <c r="AD157" s="122">
        <v>913.6</v>
      </c>
      <c r="AE157" s="122">
        <v>915</v>
      </c>
      <c r="AF157" s="122">
        <v>706.64</v>
      </c>
      <c r="AG157" s="122">
        <v>1509.3</v>
      </c>
      <c r="AH157" s="122">
        <v>1509.3</v>
      </c>
      <c r="AI157" s="122">
        <v>1129.3</v>
      </c>
      <c r="AJ157" s="122">
        <v>1955.8</v>
      </c>
      <c r="AK157" s="122">
        <v>1955.8</v>
      </c>
      <c r="AL157" s="122">
        <v>1955.8</v>
      </c>
      <c r="AM157" s="122">
        <v>1955.8</v>
      </c>
      <c r="AN157" s="118">
        <f>(ULB_Data[[#This Row],[SLP- obtained SS2020]]-ULB_Data[[#This Row],[SLP NA 2020]])/ULB_Data[[#This Row],[SLP NA 2020]]</f>
        <v>3.483672936259143</v>
      </c>
      <c r="AO157" s="118">
        <f>(ULB_Data[[#This Row],[SLP- obtained SS2021]]-ULB_Data[[#This Row],[SLP NA 2021]])/ULB_Data[[#This Row],[SLP NA 2021]]</f>
        <v>1.311766637478109</v>
      </c>
      <c r="AP157" s="118">
        <f>(ULB_Data[[#This Row],[SLP- obtained SS2022]]-ULB_Data[[#This Row],[SLP NA 2022]])/ULB_Data[[#This Row],[SLP NA 2022]]</f>
        <v>1.3082295081967215</v>
      </c>
      <c r="AQ157" s="118">
        <f>(ULB_Data[[#This Row],[SLP- obtained SS2020]]-ULB_Data[[#This Row],[SLP SA 2020]])/ULB_Data[[#This Row],[SLP SA 2020]]</f>
        <v>0.94311106079474694</v>
      </c>
      <c r="AR157" s="118">
        <f>(ULB_Data[[#This Row],[SLP- obtained SS2021]]-ULB_Data[[#This Row],[SLP SA 2021]])/ULB_Data[[#This Row],[SLP SA 2021]]</f>
        <v>0.39934406678592743</v>
      </c>
      <c r="AS157" s="118">
        <f>(ULB_Data[[#This Row],[SLP- obtained SS2022]]-ULB_Data[[#This Row],[SLP SA 2022]])/ULB_Data[[#This Row],[SLP SA 2022]]</f>
        <v>0.39934406678592743</v>
      </c>
      <c r="AT157" s="118">
        <f>(ULB_Data[[#This Row],[SLP- obtained SS2020]]-ULB_Data[[#This Row],[SLP SA cat 2020]])/ULB_Data[[#This Row],[SLP SA cat 2020]]</f>
        <v>0.21586823696094926</v>
      </c>
      <c r="AU157" s="118">
        <f>(ULB_Data[[#This Row],[SLP- obtained SS2021]]-ULB_Data[[#This Row],[SLP SA cat 2021]])/ULB_Data[[#This Row],[SLP SA cat 2021]]</f>
        <v>7.9880355864607955E-2</v>
      </c>
      <c r="AV157" s="118">
        <f>(ULB_Data[[#This Row],[SLP- obtained SS2022]]-ULB_Data[[#This Row],[SLP SA cat 2022]])/ULB_Data[[#This Row],[SLP SA cat 2022]]</f>
        <v>7.9880355864607955E-2</v>
      </c>
      <c r="AW157" s="118">
        <f>(ULB_Data[[#This Row],[SLP- obtained SS2021]]-ULB_Data[[#This Row],[SLP SA cat t.10 2021]])/ULB_Data[[#This Row],[SLP SA cat t.10 2021]]</f>
        <v>7.9880355864607955E-2</v>
      </c>
      <c r="AX157" s="118">
        <f>(ULB_Data[[#This Row],[SLP- obtained SS2022]]-ULB_Data[[#This Row],[SLP SA cat t.10 2022]])/ULB_Data[[#This Row],[SLP SA cat t.10 2022]]</f>
        <v>7.9880355864607955E-2</v>
      </c>
      <c r="AY157" s="122">
        <v>232.44</v>
      </c>
      <c r="AZ157" s="122">
        <v>298.10000000000002</v>
      </c>
      <c r="BA157" s="122">
        <v>295</v>
      </c>
      <c r="BB157" s="122">
        <v>421.09</v>
      </c>
      <c r="BC157" s="122">
        <v>522.70000000000005</v>
      </c>
      <c r="BD157" s="122">
        <v>525</v>
      </c>
      <c r="BE157" s="122">
        <v>710</v>
      </c>
      <c r="BF157" s="122">
        <v>730</v>
      </c>
      <c r="BG157" s="122">
        <v>730</v>
      </c>
      <c r="BH157" s="122">
        <v>730</v>
      </c>
      <c r="BI157" s="122">
        <v>730</v>
      </c>
      <c r="BJ157" s="118">
        <f>(ULB_Data[[#This Row],[Cert.- obtained SS2020]]-ULB_Data[[#This Row],[NA cert 2020]])/ULB_Data[[#This Row],[NA cert 2020]]</f>
        <v>4.592841163310962</v>
      </c>
      <c r="BK157" s="118">
        <f>(ULB_Data[[#This Row],[Cert.- obtained SS2021]]-ULB_Data[[#This Row],[NA cert 2021]])/ULB_Data[[#This Row],[NA cert 2021]]</f>
        <v>4.3673264005367329</v>
      </c>
      <c r="BL157" s="118">
        <f>(ULB_Data[[#This Row],[Cert.- obtained SS2022]]-ULB_Data[[#This Row],[NA cert 2022]])/ULB_Data[[#This Row],[NA cert 2022]]</f>
        <v>4.4237288135593218</v>
      </c>
      <c r="BM157" s="118">
        <f>(ULB_Data[[#This Row],[Cert.- obtained SS2020]]-ULB_Data[[#This Row],[SA Cert 2020]])/ULB_Data[[#This Row],[SA Cert 2020]]</f>
        <v>2.0872260086917289</v>
      </c>
      <c r="BN157" s="118">
        <f>(ULB_Data[[#This Row],[Cert.- obtained SS2021]]-ULB_Data[[#This Row],[SA cert 2021]])/ULB_Data[[#This Row],[SA cert 2021]]</f>
        <v>2.0610292710924045</v>
      </c>
      <c r="BO157" s="118">
        <f>(ULB_Data[[#This Row],[Cert.- obtained SS2022]]-ULB_Data[[#This Row],[SA cert 2022]])/ULB_Data[[#This Row],[SA cert 2022]]</f>
        <v>2.0476190476190474</v>
      </c>
      <c r="BP157" s="118">
        <f>(ULB_Data[[#This Row],[Cert.- obtained SS2020]]-ULB_Data[[#This Row],[SA cert cat 2020]])/ULB_Data[[#This Row],[SA cert cat 2020]]</f>
        <v>0.83098591549295775</v>
      </c>
      <c r="BQ157" s="118">
        <f>(ULB_Data[[#This Row],[Cert.- obtained SS2021]]-ULB_Data[[#This Row],[SA cert cat 2021]])/ULB_Data[[#This Row],[SA cert cat 2021]]</f>
        <v>1.1917808219178083</v>
      </c>
      <c r="BR157" s="118">
        <f>(ULB_Data[[#This Row],[Cert.- obtained SS2022]]-ULB_Data[[#This Row],[SA cert cat 2022]])/ULB_Data[[#This Row],[SA cert cat 2022]]</f>
        <v>1.1917808219178083</v>
      </c>
      <c r="BS157" s="118">
        <f>(ULB_Data[[#This Row],[Cert.- obtained SS2021]]-ULB_Data[[#This Row],[SA cert cat t.10 2021]])/ULB_Data[[#This Row],[SA cert cat t.10 2021]]</f>
        <v>1.1917808219178083</v>
      </c>
      <c r="BT157" s="118">
        <f>(ULB_Data[[#This Row],[Cert.- obtained SS2022]]-ULB_Data[[#This Row],[SA cert cat t.10 2022]])/ULB_Data[[#This Row],[SA cert cat t.10 2022]]</f>
        <v>1.1917808219178083</v>
      </c>
      <c r="BU157" s="122">
        <v>855.72</v>
      </c>
      <c r="BV157" s="122">
        <v>860.25</v>
      </c>
      <c r="BW157" s="122">
        <v>865</v>
      </c>
      <c r="BX157" s="122">
        <v>1100</v>
      </c>
      <c r="BY157" s="122">
        <v>1147.0899999999999</v>
      </c>
      <c r="BZ157" s="122">
        <v>1150</v>
      </c>
      <c r="CA157" s="122">
        <v>1120.1199999999999</v>
      </c>
      <c r="CB157" s="122">
        <v>1403.44</v>
      </c>
      <c r="CC157" s="122">
        <v>1403.44</v>
      </c>
      <c r="CD157" s="122">
        <v>1403.44</v>
      </c>
      <c r="CE157" s="122">
        <v>1403.44</v>
      </c>
      <c r="CF157" s="118">
        <f>(ULB_Data[[#This Row],[CP- obtained SS2020]]-ULB_Data[[#This Row],[NA CV 2020]])/ULB_Data[[#This Row],[NA CV 2020]]</f>
        <v>0.5516757817977842</v>
      </c>
      <c r="CG157" s="118">
        <f>(ULB_Data[[#This Row],[CV- obtained SS2021]]-ULB_Data[[#This Row],[NA CV 2021]])/ULB_Data[[#This Row],[NA CV 2021]]</f>
        <v>0.85486777099680333</v>
      </c>
      <c r="CH157" s="118">
        <f>(ULB_Data[[#This Row],[CV- obtained SS2022]]-ULB_Data[[#This Row],[NA CV 2022]])/ULB_Data[[#This Row],[NA CV 2022]]</f>
        <v>0.84468208092485564</v>
      </c>
      <c r="CI157" s="118">
        <f>(ULB_Data[[#This Row],[CP- obtained SS2020]]-ULB_Data[[#This Row],[SA CV 2020]])/ULB_Data[[#This Row],[SA CV 2020]]</f>
        <v>0.20709090909090905</v>
      </c>
      <c r="CJ157" s="118">
        <f>(ULB_Data[[#This Row],[CV- obtained SS2021]]-ULB_Data[[#This Row],[SA CV 2021]])/ULB_Data[[#This Row],[SA CV 2021]]</f>
        <v>0.39104167937999651</v>
      </c>
      <c r="CK157" s="118">
        <f>(ULB_Data[[#This Row],[CV- obtained SS2022]]-ULB_Data[[#This Row],[SA CV 2022]])/ULB_Data[[#This Row],[SA CV 2022]]</f>
        <v>0.38752173913043486</v>
      </c>
      <c r="CL157" s="118">
        <f>(ULB_Data[[#This Row],[CP- obtained SS2020]]-ULB_Data[[#This Row],[SA CV  cat 2020]])/ULB_Data[[#This Row],[SA CV  cat 2020]]</f>
        <v>0.18540870621004898</v>
      </c>
      <c r="CM157" s="118">
        <f>(ULB_Data[[#This Row],[CV- obtained SS2021]]-ULB_Data[[#This Row],[SA CV cat 2021]])/ULB_Data[[#This Row],[SA CV cat 2021]]</f>
        <v>0.13695633586045719</v>
      </c>
      <c r="CN157" s="118">
        <f>(ULB_Data[[#This Row],[CV- obtained SS2022]]-ULB_Data[[#This Row],[SA CV cat 2022]])/ULB_Data[[#This Row],[SA CV cat 2022]]</f>
        <v>0.13695633586045719</v>
      </c>
      <c r="CO157" s="118">
        <f>(ULB_Data[[#This Row],[CV- obtained SS2021]]-ULB_Data[[#This Row],[SA CV cat t.10 2021]])/ULB_Data[[#This Row],[SA CV cat t.10 2021]]</f>
        <v>0.13695633586045719</v>
      </c>
      <c r="CP157" s="118">
        <f>(ULB_Data[[#This Row],[CV- obtained SS2022]]-ULB_Data[[#This Row],[SA CV cat t.10 2022]])/ULB_Data[[#This Row],[SA CV cat t.10 2022]]</f>
        <v>0.13695633586045719</v>
      </c>
      <c r="CQ157" s="60">
        <v>3</v>
      </c>
      <c r="CR157" s="60">
        <v>1</v>
      </c>
      <c r="CS157" s="28">
        <v>4</v>
      </c>
      <c r="CT157" s="28">
        <v>1</v>
      </c>
      <c r="CU157" s="28">
        <v>4</v>
      </c>
      <c r="CV157" s="28">
        <v>1</v>
      </c>
      <c r="CW157" s="28" t="s">
        <v>403</v>
      </c>
      <c r="CX157" s="28" t="s">
        <v>403</v>
      </c>
      <c r="CY157" s="28" t="s">
        <v>403</v>
      </c>
      <c r="CZ157" s="28" t="s">
        <v>408</v>
      </c>
      <c r="DA157" s="28" t="s">
        <v>428</v>
      </c>
      <c r="DB157" s="28" t="s">
        <v>428</v>
      </c>
      <c r="DC157" s="83">
        <v>1373.08</v>
      </c>
      <c r="DD157" s="22">
        <v>1500</v>
      </c>
      <c r="DE157" s="66">
        <v>91.54</v>
      </c>
      <c r="DF157" s="83">
        <v>1300</v>
      </c>
      <c r="DG157" s="22">
        <v>1500</v>
      </c>
      <c r="DH157" s="66">
        <v>86.67</v>
      </c>
      <c r="DI157" s="83">
        <v>1467</v>
      </c>
      <c r="DJ157" s="22">
        <v>1500</v>
      </c>
      <c r="DK157" s="66">
        <v>97.8</v>
      </c>
      <c r="DL157" s="83">
        <v>1327.8</v>
      </c>
      <c r="DM157" s="22">
        <v>1500</v>
      </c>
      <c r="DN157" s="66">
        <v>88.52</v>
      </c>
      <c r="DO157" s="22">
        <v>5467.89</v>
      </c>
      <c r="DP157" s="22">
        <v>6000</v>
      </c>
      <c r="DQ157" s="66">
        <v>91.13</v>
      </c>
      <c r="DR157" s="67">
        <v>2112.0300000000002</v>
      </c>
      <c r="DS157" s="67">
        <v>2400</v>
      </c>
      <c r="DT157" s="159">
        <f>ULB_Data[[#This Row],[SLP- obtained SS2021]]/ULB_Data[[#This Row],[SLP-max. marks SS2021]]</f>
        <v>0.88001250000000009</v>
      </c>
      <c r="DU157" s="159">
        <f>ULB_Data[[#This Row],[SLP- obtained SS2021]]/ULB_Data[[#This Row],[Total score (obtained) SS2021]]</f>
        <v>0.39791961836433243</v>
      </c>
      <c r="DV157" s="67">
        <v>2112.0300000000002</v>
      </c>
      <c r="DW157" s="66">
        <v>2400</v>
      </c>
      <c r="DX157" s="159">
        <f>ULB_Data[[#This Row],[SLP- obtained SS2022]]/ULB_Data[[#This Row],[SLP-max. marks SS2022]]</f>
        <v>0.88001250000000009</v>
      </c>
      <c r="DY157" s="159">
        <f>ULB_Data[[#This Row],[SLP- obtained SS2022]]/ULB_Data[[#This Row],[Total score (obtained) SS2022]]</f>
        <v>0.39791961836433243</v>
      </c>
      <c r="DZ157" s="67">
        <v>1595.65</v>
      </c>
      <c r="EA157" s="67">
        <v>1800</v>
      </c>
      <c r="EB157" s="159">
        <f>ULB_Data[[#This Row],[CV- obtained SS2021]]/ULB_Data[[#This Row],[CV-max. marks SS2021]]</f>
        <v>0.88647222222222233</v>
      </c>
      <c r="EC157" s="159">
        <f>ULB_Data[[#This Row],[CV- obtained SS2021]]/ULB_Data[[#This Row],[Total score (obtained) SS2021]]</f>
        <v>0.30063040725891538</v>
      </c>
      <c r="ED157" s="67">
        <v>1595.65</v>
      </c>
      <c r="EE157" s="66">
        <v>1800</v>
      </c>
      <c r="EF157" s="159">
        <f>ULB_Data[[#This Row],[CV- obtained SS2022]]/ULB_Data[[#This Row],[CV-max. marks SS2022]]</f>
        <v>0.88647222222222233</v>
      </c>
      <c r="EG157" s="159">
        <f>ULB_Data[[#This Row],[CV- obtained SS2022]]/ULB_Data[[#This Row],[Total score (obtained) SS2022]]</f>
        <v>0.30063040725891538</v>
      </c>
      <c r="EH157" s="67">
        <v>1600</v>
      </c>
      <c r="EI157" s="67">
        <v>1800</v>
      </c>
      <c r="EJ157" s="159">
        <f>ULB_Data[[#This Row],[Cert.- obtained SS2021]]/ULB_Data[[#This Row],[Cert.-max. marks SS2021]]</f>
        <v>0.88888888888888884</v>
      </c>
      <c r="EK157" s="159">
        <f>ULB_Data[[#This Row],[Cert.- obtained SS2021]]/ULB_Data[[#This Row],[Total score (obtained) SS2021]]</f>
        <v>0.30144997437675214</v>
      </c>
      <c r="EL157" s="67">
        <v>1600</v>
      </c>
      <c r="EM157" s="66">
        <v>1800</v>
      </c>
      <c r="EN157" s="159">
        <f>ULB_Data[[#This Row],[Cert.- obtained SS2022]]/ULB_Data[[#This Row],[Cert.-max. marks SS2022]]</f>
        <v>0.88888888888888884</v>
      </c>
      <c r="EO157" s="159">
        <f>ULB_Data[[#This Row],[Cert.- obtained SS2022]]/ULB_Data[[#This Row],[Total score (obtained) SS2022]]</f>
        <v>0.30144997437675214</v>
      </c>
      <c r="EP157" s="68">
        <v>5307.68</v>
      </c>
      <c r="EQ157" s="26">
        <v>6000</v>
      </c>
      <c r="ER157" s="66">
        <v>88.46</v>
      </c>
      <c r="ES157" s="68">
        <v>5307.68</v>
      </c>
      <c r="ET157" s="66">
        <v>6000</v>
      </c>
      <c r="EU157" s="128">
        <f>(ULB_Data[[#This Row],[Total score (obtained) SS2022]]/ULB_Data[[#This Row],[Total score (max) SS2022]])*100</f>
        <v>88.461333333333343</v>
      </c>
      <c r="EV157" s="26">
        <v>2673.08</v>
      </c>
      <c r="EW157" s="26">
        <v>3000</v>
      </c>
      <c r="EX157" s="66">
        <v>89.1</v>
      </c>
      <c r="EY157" s="26">
        <v>3712.03</v>
      </c>
      <c r="EZ157" s="26">
        <v>4200</v>
      </c>
      <c r="FA157" s="100">
        <v>88.38</v>
      </c>
      <c r="FB157" s="26">
        <v>3712.03</v>
      </c>
      <c r="FC157" s="138">
        <v>4200</v>
      </c>
      <c r="FD157" s="140">
        <f>(ULB_Data[[#This Row],[SLP + Cert. (obtained) SS2022]]/ULB_Data[[#This Row],[SLP + Cert. (max.) SS2022]])*100</f>
        <v>88.381666666666675</v>
      </c>
    </row>
    <row r="158" spans="1:160" ht="15.75" thickBot="1">
      <c r="A158" s="104">
        <v>157</v>
      </c>
      <c r="B158" s="65" t="s">
        <v>110</v>
      </c>
      <c r="C158" s="65" t="s">
        <v>382</v>
      </c>
      <c r="D158" s="65" t="s">
        <v>399</v>
      </c>
      <c r="E158" s="22">
        <v>180020</v>
      </c>
      <c r="F158" s="28" t="s">
        <v>410</v>
      </c>
      <c r="G158" s="28">
        <v>2214</v>
      </c>
      <c r="H158" s="28">
        <v>2072</v>
      </c>
      <c r="I158" s="28">
        <v>2072</v>
      </c>
      <c r="J158" s="28">
        <v>3325</v>
      </c>
      <c r="K158" s="28">
        <v>3178</v>
      </c>
      <c r="L158" s="28">
        <v>3178</v>
      </c>
      <c r="M158" s="28">
        <v>3878.5</v>
      </c>
      <c r="N158" s="28">
        <v>3782.7</v>
      </c>
      <c r="O158" s="28">
        <v>3782.7</v>
      </c>
      <c r="P158" s="28">
        <v>4344.1000000000004</v>
      </c>
      <c r="Q158" s="28">
        <v>4344.1000000000004</v>
      </c>
      <c r="R158" s="118">
        <f>(ULB_Data[[#This Row],[Total score (obtained) SS2020]]-ULB_Data[[#This Row],[NA 2020]])/ULB_Data[[#This Row],[NA 2020]]</f>
        <v>1.0775700090334235</v>
      </c>
      <c r="S158" s="118">
        <f>(ULB_Data[[#This Row],[Total score (obtained) SS2021]]-ULB_Data[[#This Row],[NA 2021]])/ULB_Data[[#This Row],[NA 2021]]</f>
        <v>1.0098938223938223</v>
      </c>
      <c r="T158" s="118">
        <f>(ULB_Data[[#This Row],[Total score (obtained) SS2022]]-ULB_Data[[#This Row],[NA 2022]])/ULB_Data[[#This Row],[NA 2022]]</f>
        <v>1.0098938223938223</v>
      </c>
      <c r="U158" s="118">
        <f>(ULB_Data[[#This Row],[Total score (obtained) SS2020]]-ULB_Data[[#This Row],[SA 2020]])/ULB_Data[[#This Row],[SA 2020]]</f>
        <v>0.38338045112781949</v>
      </c>
      <c r="V158" s="118">
        <f>(ULB_Data[[#This Row],[Total score (obtained) SS2021]]-ULB_Data[[#This Row],[SA 2021]])/ULB_Data[[#This Row],[SA 2021]]</f>
        <v>0.31041535556954059</v>
      </c>
      <c r="W158" s="118">
        <f>(ULB_Data[[#This Row],[Total score (obtained) SS2022]]-ULB_Data[[#This Row],[SA 2022]])/ULB_Data[[#This Row],[SA 2022]]</f>
        <v>0.31041535556954059</v>
      </c>
      <c r="X158" s="118">
        <f>(ULB_Data[[#This Row],[Total score (obtained) SS2020]]-ULB_Data[[#This Row],[SA Cat 2020]])/ULB_Data[[#This Row],[SA Cat 2020]]</f>
        <v>0.18595848910661333</v>
      </c>
      <c r="Y158" s="118">
        <f>(ULB_Data[[#This Row],[Total score (obtained) SS2021]]-ULB_Data[[#This Row],[SA Cat 2021]])/ULB_Data[[#This Row],[SA Cat 2021]]</f>
        <v>0.10093319586538721</v>
      </c>
      <c r="Z158" s="118">
        <f>(ULB_Data[[#This Row],[Total score (obtained) SS2022]]-ULB_Data[[#This Row],[SA Cat 2022]])/ULB_Data[[#This Row],[SA Cat 2022]]</f>
        <v>0.10093319586538721</v>
      </c>
      <c r="AA158" s="118">
        <f>(ULB_Data[[#This Row],[Total score (obtained) SS2021]]-ULB_Data[[#This Row],[SA Cat t.10 2021]])/ULB_Data[[#This Row],[SA Cat t.10 2021]]</f>
        <v>-4.1343431320641867E-2</v>
      </c>
      <c r="AB158" s="118">
        <f>(ULB_Data[[#This Row],[Total score (obtained) SS2022]]-ULB_Data[[#This Row],[SA Cat t.10 2022]])/ULB_Data[[#This Row],[SA Cat t.10 2022]]</f>
        <v>-4.1343431320641867E-2</v>
      </c>
      <c r="AC158" s="122">
        <v>306.24</v>
      </c>
      <c r="AD158" s="122">
        <v>913.6</v>
      </c>
      <c r="AE158" s="122">
        <v>915</v>
      </c>
      <c r="AF158" s="122">
        <v>706.64</v>
      </c>
      <c r="AG158" s="122">
        <v>1509.3</v>
      </c>
      <c r="AH158" s="122">
        <v>1509.3</v>
      </c>
      <c r="AI158" s="122">
        <v>948.15</v>
      </c>
      <c r="AJ158" s="122">
        <v>1786.5</v>
      </c>
      <c r="AK158" s="122">
        <v>1786.5</v>
      </c>
      <c r="AL158" s="122">
        <v>2014.9</v>
      </c>
      <c r="AM158" s="122">
        <v>2014.9</v>
      </c>
      <c r="AN158" s="118">
        <f>(ULB_Data[[#This Row],[SLP- obtained SS2020]]-ULB_Data[[#This Row],[SLP NA 2020]])/ULB_Data[[#This Row],[SLP NA 2020]]</f>
        <v>2.7320728840125392</v>
      </c>
      <c r="AO158" s="118">
        <f>(ULB_Data[[#This Row],[SLP- obtained SS2021]]-ULB_Data[[#This Row],[SLP NA 2021]])/ULB_Data[[#This Row],[SLP NA 2021]]</f>
        <v>0.91995402802101567</v>
      </c>
      <c r="AP158" s="118">
        <f>(ULB_Data[[#This Row],[SLP- obtained SS2022]]-ULB_Data[[#This Row],[SLP NA 2022]])/ULB_Data[[#This Row],[SLP NA 2022]]</f>
        <v>0.91701639344262287</v>
      </c>
      <c r="AQ158" s="118">
        <f>(ULB_Data[[#This Row],[SLP- obtained SS2020]]-ULB_Data[[#This Row],[SLP SA 2020]])/ULB_Data[[#This Row],[SLP SA 2020]]</f>
        <v>0.61738650515113791</v>
      </c>
      <c r="AR158" s="118">
        <f>(ULB_Data[[#This Row],[SLP- obtained SS2021]]-ULB_Data[[#This Row],[SLP SA 2021]])/ULB_Data[[#This Row],[SLP SA 2021]]</f>
        <v>0.16217451798847146</v>
      </c>
      <c r="AS158" s="118">
        <f>(ULB_Data[[#This Row],[SLP- obtained SS2022]]-ULB_Data[[#This Row],[SLP SA 2022]])/ULB_Data[[#This Row],[SLP SA 2022]]</f>
        <v>0.16217451798847146</v>
      </c>
      <c r="AT158" s="118">
        <f>(ULB_Data[[#This Row],[SLP- obtained SS2020]]-ULB_Data[[#This Row],[SLP SA cat 2020]])/ULB_Data[[#This Row],[SLP SA cat 2020]]</f>
        <v>0.20541053630754638</v>
      </c>
      <c r="AU158" s="118">
        <f>(ULB_Data[[#This Row],[SLP- obtained SS2021]]-ULB_Data[[#This Row],[SLP SA cat 2021]])/ULB_Data[[#This Row],[SLP SA cat 2021]]</f>
        <v>-1.8152812762384587E-2</v>
      </c>
      <c r="AV158" s="118">
        <f>(ULB_Data[[#This Row],[SLP- obtained SS2022]]-ULB_Data[[#This Row],[SLP SA cat 2022]])/ULB_Data[[#This Row],[SLP SA cat 2022]]</f>
        <v>-1.8152812762384587E-2</v>
      </c>
      <c r="AW158" s="118">
        <f>(ULB_Data[[#This Row],[SLP- obtained SS2021]]-ULB_Data[[#This Row],[SLP SA cat t.10 2021]])/ULB_Data[[#This Row],[SLP SA cat t.10 2021]]</f>
        <v>-0.12945059308154258</v>
      </c>
      <c r="AX158" s="118">
        <f>(ULB_Data[[#This Row],[SLP- obtained SS2022]]-ULB_Data[[#This Row],[SLP SA cat t.10 2022]])/ULB_Data[[#This Row],[SLP SA cat t.10 2022]]</f>
        <v>-0.12945059308154258</v>
      </c>
      <c r="AY158" s="122">
        <v>232.44</v>
      </c>
      <c r="AZ158" s="122">
        <v>298.10000000000002</v>
      </c>
      <c r="BA158" s="122">
        <v>295</v>
      </c>
      <c r="BB158" s="122">
        <v>421.09</v>
      </c>
      <c r="BC158" s="122">
        <v>522.70000000000005</v>
      </c>
      <c r="BD158" s="122">
        <v>525</v>
      </c>
      <c r="BE158" s="122">
        <v>566.66</v>
      </c>
      <c r="BF158" s="122">
        <v>651.51</v>
      </c>
      <c r="BG158" s="122">
        <v>651.51</v>
      </c>
      <c r="BH158" s="122">
        <v>1020</v>
      </c>
      <c r="BI158" s="122">
        <v>1020</v>
      </c>
      <c r="BJ158" s="118">
        <f>(ULB_Data[[#This Row],[Cert.- obtained SS2020]]-ULB_Data[[#This Row],[NA cert 2020]])/ULB_Data[[#This Row],[NA cert 2020]]</f>
        <v>2.0115298571674409</v>
      </c>
      <c r="BK158" s="118">
        <f>(ULB_Data[[#This Row],[Cert.- obtained SS2021]]-ULB_Data[[#This Row],[NA cert 2021]])/ULB_Data[[#This Row],[NA cert 2021]]</f>
        <v>2.6900369003690034</v>
      </c>
      <c r="BL158" s="118">
        <f>(ULB_Data[[#This Row],[Cert.- obtained SS2022]]-ULB_Data[[#This Row],[NA cert 2022]])/ULB_Data[[#This Row],[NA cert 2022]]</f>
        <v>2.7288135593220337</v>
      </c>
      <c r="BM158" s="118">
        <f>(ULB_Data[[#This Row],[Cert.- obtained SS2020]]-ULB_Data[[#This Row],[SA Cert 2020]])/ULB_Data[[#This Row],[SA Cert 2020]]</f>
        <v>0.6623524662186232</v>
      </c>
      <c r="BN158" s="118">
        <f>(ULB_Data[[#This Row],[Cert.- obtained SS2021]]-ULB_Data[[#This Row],[SA cert 2021]])/ULB_Data[[#This Row],[SA cert 2021]]</f>
        <v>1.1044576238760282</v>
      </c>
      <c r="BO158" s="118">
        <f>(ULB_Data[[#This Row],[Cert.- obtained SS2022]]-ULB_Data[[#This Row],[SA cert 2022]])/ULB_Data[[#This Row],[SA cert 2022]]</f>
        <v>1.0952380952380953</v>
      </c>
      <c r="BP158" s="118">
        <f>(ULB_Data[[#This Row],[Cert.- obtained SS2020]]-ULB_Data[[#This Row],[SA cert cat 2020]])/ULB_Data[[#This Row],[SA cert cat 2020]]</f>
        <v>0.2353086506900082</v>
      </c>
      <c r="BQ158" s="118">
        <f>(ULB_Data[[#This Row],[Cert.- obtained SS2021]]-ULB_Data[[#This Row],[SA cert cat 2021]])/ULB_Data[[#This Row],[SA cert cat 2021]]</f>
        <v>0.68838544304768923</v>
      </c>
      <c r="BR158" s="118">
        <f>(ULB_Data[[#This Row],[Cert.- obtained SS2022]]-ULB_Data[[#This Row],[SA cert cat 2022]])/ULB_Data[[#This Row],[SA cert cat 2022]]</f>
        <v>0.68838544304768923</v>
      </c>
      <c r="BS158" s="118">
        <f>(ULB_Data[[#This Row],[Cert.- obtained SS2021]]-ULB_Data[[#This Row],[SA cert cat t.10 2021]])/ULB_Data[[#This Row],[SA cert cat t.10 2021]]</f>
        <v>7.8431372549019607E-2</v>
      </c>
      <c r="BT158" s="118">
        <f>(ULB_Data[[#This Row],[Cert.- obtained SS2022]]-ULB_Data[[#This Row],[SA cert cat t.10 2022]])/ULB_Data[[#This Row],[SA cert cat t.10 2022]]</f>
        <v>7.8431372549019607E-2</v>
      </c>
      <c r="BU158" s="122">
        <v>855.72</v>
      </c>
      <c r="BV158" s="122">
        <v>860.25</v>
      </c>
      <c r="BW158" s="122">
        <v>865</v>
      </c>
      <c r="BX158" s="122">
        <v>1100</v>
      </c>
      <c r="BY158" s="122">
        <v>1147.0899999999999</v>
      </c>
      <c r="BZ158" s="122">
        <v>1150</v>
      </c>
      <c r="CA158" s="122">
        <v>1201.1099999999999</v>
      </c>
      <c r="CB158" s="122">
        <v>1344.7</v>
      </c>
      <c r="CC158" s="122">
        <v>1344.7</v>
      </c>
      <c r="CD158" s="122">
        <v>1496.04</v>
      </c>
      <c r="CE158" s="122">
        <v>1496.04</v>
      </c>
      <c r="CF158" s="118">
        <f>(ULB_Data[[#This Row],[CP- obtained SS2020]]-ULB_Data[[#This Row],[NA CV 2020]])/ULB_Data[[#This Row],[NA CV 2020]]</f>
        <v>0.47769130089281536</v>
      </c>
      <c r="CG158" s="118">
        <f>(ULB_Data[[#This Row],[CV- obtained SS2021]]-ULB_Data[[#This Row],[NA CV 2021]])/ULB_Data[[#This Row],[NA CV 2021]]</f>
        <v>0.52331299040976464</v>
      </c>
      <c r="CH158" s="118">
        <f>(ULB_Data[[#This Row],[CV- obtained SS2022]]-ULB_Data[[#This Row],[NA CV 2022]])/ULB_Data[[#This Row],[NA CV 2022]]</f>
        <v>0.51494797687861282</v>
      </c>
      <c r="CI158" s="118">
        <f>(ULB_Data[[#This Row],[CP- obtained SS2020]]-ULB_Data[[#This Row],[SA CV 2020]])/ULB_Data[[#This Row],[SA CV 2020]]</f>
        <v>0.14953636363636363</v>
      </c>
      <c r="CJ158" s="118">
        <f>(ULB_Data[[#This Row],[CV- obtained SS2021]]-ULB_Data[[#This Row],[SA CV 2021]])/ULB_Data[[#This Row],[SA CV 2021]]</f>
        <v>0.1423951041330673</v>
      </c>
      <c r="CK158" s="118">
        <f>(ULB_Data[[#This Row],[CV- obtained SS2022]]-ULB_Data[[#This Row],[SA CV 2022]])/ULB_Data[[#This Row],[SA CV 2022]]</f>
        <v>0.13950434782608701</v>
      </c>
      <c r="CL158" s="118">
        <f>(ULB_Data[[#This Row],[CP- obtained SS2020]]-ULB_Data[[#This Row],[SA CV  cat 2020]])/ULB_Data[[#This Row],[SA CV  cat 2020]]</f>
        <v>5.2767856399497229E-2</v>
      </c>
      <c r="CM158" s="118">
        <f>(ULB_Data[[#This Row],[CV- obtained SS2021]]-ULB_Data[[#This Row],[SA CV cat 2021]])/ULB_Data[[#This Row],[SA CV cat 2021]]</f>
        <v>-2.5485238343124845E-2</v>
      </c>
      <c r="CN158" s="118">
        <f>(ULB_Data[[#This Row],[CV- obtained SS2022]]-ULB_Data[[#This Row],[SA CV cat 2022]])/ULB_Data[[#This Row],[SA CV cat 2022]]</f>
        <v>-2.5485238343124845E-2</v>
      </c>
      <c r="CO158" s="118">
        <f>(ULB_Data[[#This Row],[CV- obtained SS2021]]-ULB_Data[[#This Row],[SA CV cat t.10 2021]])/ULB_Data[[#This Row],[SA CV cat t.10 2021]]</f>
        <v>-0.12406753830111487</v>
      </c>
      <c r="CP158" s="118">
        <f>(ULB_Data[[#This Row],[CV- obtained SS2022]]-ULB_Data[[#This Row],[SA CV cat t.10 2022]])/ULB_Data[[#This Row],[SA CV cat t.10 2022]]</f>
        <v>-0.12406753830111487</v>
      </c>
      <c r="CQ158" s="60">
        <v>20</v>
      </c>
      <c r="CR158" s="60">
        <v>5</v>
      </c>
      <c r="CS158" s="28">
        <v>27</v>
      </c>
      <c r="CT158" s="28">
        <v>6</v>
      </c>
      <c r="CU158" s="28">
        <v>27</v>
      </c>
      <c r="CV158" s="28">
        <v>6</v>
      </c>
      <c r="CW158" s="28" t="s">
        <v>406</v>
      </c>
      <c r="CX158" s="28" t="s">
        <v>401</v>
      </c>
      <c r="CY158" s="28" t="s">
        <v>401</v>
      </c>
      <c r="CZ158" s="28" t="s">
        <v>408</v>
      </c>
      <c r="DA158" s="28" t="s">
        <v>408</v>
      </c>
      <c r="DB158" s="28" t="s">
        <v>408</v>
      </c>
      <c r="DC158" s="22">
        <v>1142.9100000000001</v>
      </c>
      <c r="DD158" s="22">
        <v>1500</v>
      </c>
      <c r="DE158" s="66">
        <v>76.19</v>
      </c>
      <c r="DF158" s="22">
        <v>700</v>
      </c>
      <c r="DG158" s="22">
        <v>1500</v>
      </c>
      <c r="DH158" s="66">
        <v>46.67</v>
      </c>
      <c r="DI158" s="22">
        <v>1492.34</v>
      </c>
      <c r="DJ158" s="22">
        <v>1500</v>
      </c>
      <c r="DK158" s="66">
        <v>99.49</v>
      </c>
      <c r="DL158" s="22">
        <v>1264.49</v>
      </c>
      <c r="DM158" s="22">
        <v>1500</v>
      </c>
      <c r="DN158" s="66">
        <v>84.3</v>
      </c>
      <c r="DO158" s="22">
        <v>4599.74</v>
      </c>
      <c r="DP158" s="22">
        <v>6000</v>
      </c>
      <c r="DQ158" s="66">
        <v>76.66</v>
      </c>
      <c r="DR158" s="67">
        <v>1754.07</v>
      </c>
      <c r="DS158" s="67">
        <v>2400</v>
      </c>
      <c r="DT158" s="159">
        <f>ULB_Data[[#This Row],[SLP- obtained SS2021]]/ULB_Data[[#This Row],[SLP-max. marks SS2021]]</f>
        <v>0.73086249999999997</v>
      </c>
      <c r="DU158" s="159">
        <f>ULB_Data[[#This Row],[SLP- obtained SS2021]]/ULB_Data[[#This Row],[Total score (obtained) SS2021]]</f>
        <v>0.42119582182735021</v>
      </c>
      <c r="DV158" s="67">
        <v>1754.07</v>
      </c>
      <c r="DW158" s="66">
        <v>2400</v>
      </c>
      <c r="DX158" s="159">
        <f>ULB_Data[[#This Row],[SLP- obtained SS2022]]/ULB_Data[[#This Row],[SLP-max. marks SS2022]]</f>
        <v>0.73086249999999997</v>
      </c>
      <c r="DY158" s="159">
        <f>ULB_Data[[#This Row],[SLP- obtained SS2022]]/ULB_Data[[#This Row],[Total score (obtained) SS2022]]</f>
        <v>0.42119582182735021</v>
      </c>
      <c r="DZ158" s="67">
        <v>1310.43</v>
      </c>
      <c r="EA158" s="67">
        <v>1800</v>
      </c>
      <c r="EB158" s="159">
        <f>ULB_Data[[#This Row],[CV- obtained SS2021]]/ULB_Data[[#This Row],[CV-max. marks SS2021]]</f>
        <v>0.72801666666666676</v>
      </c>
      <c r="EC158" s="159">
        <f>ULB_Data[[#This Row],[CV- obtained SS2021]]/ULB_Data[[#This Row],[Total score (obtained) SS2021]]</f>
        <v>0.31466682674990998</v>
      </c>
      <c r="ED158" s="67">
        <v>1310.43</v>
      </c>
      <c r="EE158" s="66">
        <v>1800</v>
      </c>
      <c r="EF158" s="159">
        <f>ULB_Data[[#This Row],[CV- obtained SS2022]]/ULB_Data[[#This Row],[CV-max. marks SS2022]]</f>
        <v>0.72801666666666676</v>
      </c>
      <c r="EG158" s="159">
        <f>ULB_Data[[#This Row],[CV- obtained SS2022]]/ULB_Data[[#This Row],[Total score (obtained) SS2022]]</f>
        <v>0.31466682674990998</v>
      </c>
      <c r="EH158" s="67">
        <v>1100</v>
      </c>
      <c r="EI158" s="67">
        <v>1800</v>
      </c>
      <c r="EJ158" s="159">
        <f>ULB_Data[[#This Row],[Cert.- obtained SS2021]]/ULB_Data[[#This Row],[Cert.-max. marks SS2021]]</f>
        <v>0.61111111111111116</v>
      </c>
      <c r="EK158" s="159">
        <f>ULB_Data[[#This Row],[Cert.- obtained SS2021]]/ULB_Data[[#This Row],[Total score (obtained) SS2021]]</f>
        <v>0.26413735142273981</v>
      </c>
      <c r="EL158" s="67">
        <v>1100</v>
      </c>
      <c r="EM158" s="66">
        <v>1800</v>
      </c>
      <c r="EN158" s="159">
        <f>ULB_Data[[#This Row],[Cert.- obtained SS2022]]/ULB_Data[[#This Row],[Cert.-max. marks SS2022]]</f>
        <v>0.61111111111111116</v>
      </c>
      <c r="EO158" s="159">
        <f>ULB_Data[[#This Row],[Cert.- obtained SS2022]]/ULB_Data[[#This Row],[Total score (obtained) SS2022]]</f>
        <v>0.26413735142273981</v>
      </c>
      <c r="EP158" s="68">
        <v>4164.5</v>
      </c>
      <c r="EQ158" s="26">
        <v>6000</v>
      </c>
      <c r="ER158" s="66">
        <v>69.41</v>
      </c>
      <c r="ES158" s="68">
        <v>4164.5</v>
      </c>
      <c r="ET158" s="66">
        <v>6000</v>
      </c>
      <c r="EU158" s="128">
        <f>(ULB_Data[[#This Row],[Total score (obtained) SS2022]]/ULB_Data[[#This Row],[Total score (max) SS2022]])*100</f>
        <v>69.408333333333331</v>
      </c>
      <c r="EV158" s="26">
        <v>1842.91</v>
      </c>
      <c r="EW158" s="26">
        <v>3000</v>
      </c>
      <c r="EX158" s="66">
        <v>61.43</v>
      </c>
      <c r="EY158" s="26">
        <v>2854.07</v>
      </c>
      <c r="EZ158" s="26">
        <v>4200</v>
      </c>
      <c r="FA158" s="100">
        <v>67.95</v>
      </c>
      <c r="FB158" s="26">
        <v>2854.07</v>
      </c>
      <c r="FC158" s="138">
        <v>4200</v>
      </c>
      <c r="FD158" s="140">
        <f>(ULB_Data[[#This Row],[SLP + Cert. (obtained) SS2022]]/ULB_Data[[#This Row],[SLP + Cert. (max.) SS2022]])*100</f>
        <v>67.954047619047614</v>
      </c>
    </row>
    <row r="159" spans="1:160" ht="15.75" thickBot="1">
      <c r="A159" s="104">
        <v>158</v>
      </c>
      <c r="B159" s="65" t="s">
        <v>50</v>
      </c>
      <c r="C159" s="65" t="s">
        <v>382</v>
      </c>
      <c r="D159" s="65" t="s">
        <v>399</v>
      </c>
      <c r="E159" s="26">
        <v>37852</v>
      </c>
      <c r="F159" s="28" t="s">
        <v>412</v>
      </c>
      <c r="G159" s="28">
        <v>2214</v>
      </c>
      <c r="H159" s="28">
        <v>2072</v>
      </c>
      <c r="I159" s="28">
        <v>2072</v>
      </c>
      <c r="J159" s="28">
        <v>3325</v>
      </c>
      <c r="K159" s="28">
        <v>3178</v>
      </c>
      <c r="L159" s="28">
        <v>3178</v>
      </c>
      <c r="M159" s="28">
        <v>3400</v>
      </c>
      <c r="N159" s="28">
        <v>3298.6</v>
      </c>
      <c r="O159" s="28">
        <v>3298.6</v>
      </c>
      <c r="P159" s="28">
        <v>4601.3999999999996</v>
      </c>
      <c r="Q159" s="28">
        <v>4601.3999999999996</v>
      </c>
      <c r="R159" s="118">
        <f>(ULB_Data[[#This Row],[Total score (obtained) SS2020]]-ULB_Data[[#This Row],[NA 2020]])/ULB_Data[[#This Row],[NA 2020]]</f>
        <v>0.91311653116531177</v>
      </c>
      <c r="S159" s="118">
        <f>(ULB_Data[[#This Row],[Total score (obtained) SS2021]]-ULB_Data[[#This Row],[NA 2021]])/ULB_Data[[#This Row],[NA 2021]]</f>
        <v>0.85041988416988423</v>
      </c>
      <c r="T159" s="118">
        <f>(ULB_Data[[#This Row],[Total score (obtained) SS2022]]-ULB_Data[[#This Row],[NA 2022]])/ULB_Data[[#This Row],[NA 2022]]</f>
        <v>0.85041988416988423</v>
      </c>
      <c r="U159" s="118">
        <f>(ULB_Data[[#This Row],[Total score (obtained) SS2020]]-ULB_Data[[#This Row],[SA 2020]])/ULB_Data[[#This Row],[SA 2020]]</f>
        <v>0.27387669172932338</v>
      </c>
      <c r="V159" s="118">
        <f>(ULB_Data[[#This Row],[Total score (obtained) SS2021]]-ULB_Data[[#This Row],[SA 2021]])/ULB_Data[[#This Row],[SA 2021]]</f>
        <v>0.20644115796098181</v>
      </c>
      <c r="W159" s="118">
        <f>(ULB_Data[[#This Row],[Total score (obtained) SS2022]]-ULB_Data[[#This Row],[SA 2022]])/ULB_Data[[#This Row],[SA 2022]]</f>
        <v>0.20644115796098181</v>
      </c>
      <c r="X159" s="118">
        <f>(ULB_Data[[#This Row],[Total score (obtained) SS2020]]-ULB_Data[[#This Row],[SA Cat 2020]])/ULB_Data[[#This Row],[SA Cat 2020]]</f>
        <v>0.2457764705882354</v>
      </c>
      <c r="Y159" s="118">
        <f>(ULB_Data[[#This Row],[Total score (obtained) SS2021]]-ULB_Data[[#This Row],[SA Cat 2021]])/ULB_Data[[#This Row],[SA Cat 2021]]</f>
        <v>0.16233250469896326</v>
      </c>
      <c r="Z159" s="118">
        <f>(ULB_Data[[#This Row],[Total score (obtained) SS2022]]-ULB_Data[[#This Row],[SA Cat 2022]])/ULB_Data[[#This Row],[SA Cat 2022]]</f>
        <v>0.16233250469896326</v>
      </c>
      <c r="AA159" s="118">
        <f>(ULB_Data[[#This Row],[Total score (obtained) SS2021]]-ULB_Data[[#This Row],[SA Cat t.10 2021]])/ULB_Data[[#This Row],[SA Cat t.10 2021]]</f>
        <v>-0.16676011648628669</v>
      </c>
      <c r="AB159" s="118">
        <f>(ULB_Data[[#This Row],[Total score (obtained) SS2022]]-ULB_Data[[#This Row],[SA Cat t.10 2022]])/ULB_Data[[#This Row],[SA Cat t.10 2022]]</f>
        <v>-0.16676011648628669</v>
      </c>
      <c r="AC159" s="122">
        <v>306.24</v>
      </c>
      <c r="AD159" s="122">
        <v>913.6</v>
      </c>
      <c r="AE159" s="122">
        <v>915</v>
      </c>
      <c r="AF159" s="122">
        <v>706.64</v>
      </c>
      <c r="AG159" s="122">
        <v>1509.3</v>
      </c>
      <c r="AH159" s="122">
        <v>1509.3</v>
      </c>
      <c r="AI159" s="122">
        <v>737.03</v>
      </c>
      <c r="AJ159" s="122">
        <v>1543.8</v>
      </c>
      <c r="AK159" s="122">
        <v>1543.8</v>
      </c>
      <c r="AL159" s="122">
        <v>2033.9</v>
      </c>
      <c r="AM159" s="122">
        <v>2033.9</v>
      </c>
      <c r="AN159" s="118">
        <f>(ULB_Data[[#This Row],[SLP- obtained SS2020]]-ULB_Data[[#This Row],[SLP NA 2020]])/ULB_Data[[#This Row],[SLP NA 2020]]</f>
        <v>2.6450169801462904</v>
      </c>
      <c r="AO159" s="118">
        <f>(ULB_Data[[#This Row],[SLP- obtained SS2021]]-ULB_Data[[#This Row],[SLP NA 2021]])/ULB_Data[[#This Row],[SLP NA 2021]]</f>
        <v>1.0801335376532399</v>
      </c>
      <c r="AP159" s="118">
        <f>(ULB_Data[[#This Row],[SLP- obtained SS2022]]-ULB_Data[[#This Row],[SLP NA 2022]])/ULB_Data[[#This Row],[SLP NA 2022]]</f>
        <v>1.0769508196721311</v>
      </c>
      <c r="AQ159" s="118">
        <f>(ULB_Data[[#This Row],[SLP- obtained SS2020]]-ULB_Data[[#This Row],[SLP SA 2020]])/ULB_Data[[#This Row],[SLP SA 2020]]</f>
        <v>0.57965866636476848</v>
      </c>
      <c r="AR159" s="118">
        <f>(ULB_Data[[#This Row],[SLP- obtained SS2021]]-ULB_Data[[#This Row],[SLP SA 2021]])/ULB_Data[[#This Row],[SLP SA 2021]]</f>
        <v>0.25913337308686157</v>
      </c>
      <c r="AS159" s="118">
        <f>(ULB_Data[[#This Row],[SLP- obtained SS2022]]-ULB_Data[[#This Row],[SLP SA 2022]])/ULB_Data[[#This Row],[SLP SA 2022]]</f>
        <v>0.25913337308686157</v>
      </c>
      <c r="AT159" s="118">
        <f>(ULB_Data[[#This Row],[SLP- obtained SS2020]]-ULB_Data[[#This Row],[SLP SA cat 2020]])/ULB_Data[[#This Row],[SLP SA cat 2020]]</f>
        <v>0.51452451053552783</v>
      </c>
      <c r="AU159" s="118">
        <f>(ULB_Data[[#This Row],[SLP- obtained SS2021]]-ULB_Data[[#This Row],[SLP SA cat 2021]])/ULB_Data[[#This Row],[SLP SA cat 2021]]</f>
        <v>0.23099494753206382</v>
      </c>
      <c r="AV159" s="118">
        <f>(ULB_Data[[#This Row],[SLP- obtained SS2022]]-ULB_Data[[#This Row],[SLP SA cat 2022]])/ULB_Data[[#This Row],[SLP SA cat 2022]]</f>
        <v>0.23099494753206382</v>
      </c>
      <c r="AW159" s="118">
        <f>(ULB_Data[[#This Row],[SLP- obtained SS2021]]-ULB_Data[[#This Row],[SLP SA cat t.10 2021]])/ULB_Data[[#This Row],[SLP SA cat t.10 2021]]</f>
        <v>-6.563252863955947E-2</v>
      </c>
      <c r="AX159" s="118">
        <f>(ULB_Data[[#This Row],[SLP- obtained SS2022]]-ULB_Data[[#This Row],[SLP SA cat t.10 2022]])/ULB_Data[[#This Row],[SLP SA cat t.10 2022]]</f>
        <v>-6.563252863955947E-2</v>
      </c>
      <c r="AY159" s="122">
        <v>232.44</v>
      </c>
      <c r="AZ159" s="122">
        <v>298.10000000000002</v>
      </c>
      <c r="BA159" s="122">
        <v>295</v>
      </c>
      <c r="BB159" s="122">
        <v>421.09</v>
      </c>
      <c r="BC159" s="122">
        <v>522.70000000000005</v>
      </c>
      <c r="BD159" s="122">
        <v>525</v>
      </c>
      <c r="BE159" s="122">
        <v>433.64</v>
      </c>
      <c r="BF159" s="122">
        <v>570</v>
      </c>
      <c r="BG159" s="122">
        <v>570</v>
      </c>
      <c r="BH159" s="122">
        <v>1100</v>
      </c>
      <c r="BI159" s="122">
        <v>1100</v>
      </c>
      <c r="BJ159" s="118">
        <f>(ULB_Data[[#This Row],[Cert.- obtained SS2020]]-ULB_Data[[#This Row],[NA cert 2020]])/ULB_Data[[#This Row],[NA cert 2020]]</f>
        <v>0.72087420409568059</v>
      </c>
      <c r="BK159" s="118">
        <f>(ULB_Data[[#This Row],[Cert.- obtained SS2021]]-ULB_Data[[#This Row],[NA cert 2021]])/ULB_Data[[#This Row],[NA cert 2021]]</f>
        <v>1.3482053002348204</v>
      </c>
      <c r="BL159" s="118">
        <f>(ULB_Data[[#This Row],[Cert.- obtained SS2022]]-ULB_Data[[#This Row],[NA cert 2022]])/ULB_Data[[#This Row],[NA cert 2022]]</f>
        <v>1.3728813559322033</v>
      </c>
      <c r="BM159" s="118">
        <f>(ULB_Data[[#This Row],[Cert.- obtained SS2020]]-ULB_Data[[#This Row],[SA Cert 2020]])/ULB_Data[[#This Row],[SA Cert 2020]]</f>
        <v>-5.0084305017929605E-2</v>
      </c>
      <c r="BN159" s="118">
        <f>(ULB_Data[[#This Row],[Cert.- obtained SS2021]]-ULB_Data[[#This Row],[SA cert 2021]])/ULB_Data[[#This Row],[SA cert 2021]]</f>
        <v>0.33920030610292701</v>
      </c>
      <c r="BO159" s="118">
        <f>(ULB_Data[[#This Row],[Cert.- obtained SS2022]]-ULB_Data[[#This Row],[SA cert 2022]])/ULB_Data[[#This Row],[SA cert 2022]]</f>
        <v>0.33333333333333331</v>
      </c>
      <c r="BP159" s="118">
        <f>(ULB_Data[[#This Row],[Cert.- obtained SS2020]]-ULB_Data[[#This Row],[SA cert cat 2020]])/ULB_Data[[#This Row],[SA cert cat 2020]]</f>
        <v>-7.7575869384743076E-2</v>
      </c>
      <c r="BQ159" s="118">
        <f>(ULB_Data[[#This Row],[Cert.- obtained SS2021]]-ULB_Data[[#This Row],[SA cert cat 2021]])/ULB_Data[[#This Row],[SA cert cat 2021]]</f>
        <v>0.22807017543859648</v>
      </c>
      <c r="BR159" s="118">
        <f>(ULB_Data[[#This Row],[Cert.- obtained SS2022]]-ULB_Data[[#This Row],[SA cert cat 2022]])/ULB_Data[[#This Row],[SA cert cat 2022]]</f>
        <v>0.22807017543859648</v>
      </c>
      <c r="BS159" s="118">
        <f>(ULB_Data[[#This Row],[Cert.- obtained SS2021]]-ULB_Data[[#This Row],[SA cert cat t.10 2021]])/ULB_Data[[#This Row],[SA cert cat t.10 2021]]</f>
        <v>-0.36363636363636365</v>
      </c>
      <c r="BT159" s="118">
        <f>(ULB_Data[[#This Row],[Cert.- obtained SS2022]]-ULB_Data[[#This Row],[SA cert cat t.10 2022]])/ULB_Data[[#This Row],[SA cert cat t.10 2022]]</f>
        <v>-0.36363636363636365</v>
      </c>
      <c r="BU159" s="122">
        <v>855.72</v>
      </c>
      <c r="BV159" s="122">
        <v>860.25</v>
      </c>
      <c r="BW159" s="122">
        <v>865</v>
      </c>
      <c r="BX159" s="122">
        <v>1100</v>
      </c>
      <c r="BY159" s="122">
        <v>1147.0899999999999</v>
      </c>
      <c r="BZ159" s="122">
        <v>1150</v>
      </c>
      <c r="CA159" s="122">
        <v>1114.93</v>
      </c>
      <c r="CB159" s="122">
        <v>1184.79</v>
      </c>
      <c r="CC159" s="122">
        <v>1184.79</v>
      </c>
      <c r="CD159" s="122">
        <v>1531.86</v>
      </c>
      <c r="CE159" s="122">
        <v>1531.86</v>
      </c>
      <c r="CF159" s="118">
        <f>(ULB_Data[[#This Row],[CP- obtained SS2020]]-ULB_Data[[#This Row],[NA CV 2020]])/ULB_Data[[#This Row],[NA CV 2020]]</f>
        <v>0.48313700743233773</v>
      </c>
      <c r="CG159" s="118">
        <f>(ULB_Data[[#This Row],[CV- obtained SS2021]]-ULB_Data[[#This Row],[NA CV 2021]])/ULB_Data[[#This Row],[NA CV 2021]]</f>
        <v>0.43407149084568447</v>
      </c>
      <c r="CH159" s="118">
        <f>(ULB_Data[[#This Row],[CV- obtained SS2022]]-ULB_Data[[#This Row],[NA CV 2022]])/ULB_Data[[#This Row],[NA CV 2022]]</f>
        <v>0.42619653179190758</v>
      </c>
      <c r="CI159" s="118">
        <f>(ULB_Data[[#This Row],[CP- obtained SS2020]]-ULB_Data[[#This Row],[SA CV 2020]])/ULB_Data[[#This Row],[SA CV 2020]]</f>
        <v>0.15377272727272737</v>
      </c>
      <c r="CJ159" s="118">
        <f>(ULB_Data[[#This Row],[CV- obtained SS2021]]-ULB_Data[[#This Row],[SA CV 2021]])/ULB_Data[[#This Row],[SA CV 2021]]</f>
        <v>7.5469230836290244E-2</v>
      </c>
      <c r="CK159" s="118">
        <f>(ULB_Data[[#This Row],[CV- obtained SS2022]]-ULB_Data[[#This Row],[SA CV 2022]])/ULB_Data[[#This Row],[SA CV 2022]]</f>
        <v>7.2747826086956596E-2</v>
      </c>
      <c r="CL159" s="118">
        <f>(ULB_Data[[#This Row],[CP- obtained SS2020]]-ULB_Data[[#This Row],[SA CV  cat 2020]])/ULB_Data[[#This Row],[SA CV  cat 2020]]</f>
        <v>0.13832258527441185</v>
      </c>
      <c r="CM159" s="118">
        <f>(ULB_Data[[#This Row],[CV- obtained SS2021]]-ULB_Data[[#This Row],[SA CV cat 2021]])/ULB_Data[[#This Row],[SA CV cat 2021]]</f>
        <v>4.1247816068670499E-2</v>
      </c>
      <c r="CN159" s="118">
        <f>(ULB_Data[[#This Row],[CV- obtained SS2022]]-ULB_Data[[#This Row],[SA CV cat 2022]])/ULB_Data[[#This Row],[SA CV cat 2022]]</f>
        <v>4.1247816068670499E-2</v>
      </c>
      <c r="CO159" s="118">
        <f>(ULB_Data[[#This Row],[CV- obtained SS2021]]-ULB_Data[[#This Row],[SA CV cat t.10 2021]])/ULB_Data[[#This Row],[SA CV cat t.10 2021]]</f>
        <v>-0.19466530884023334</v>
      </c>
      <c r="CP159" s="118">
        <f>(ULB_Data[[#This Row],[CV- obtained SS2022]]-ULB_Data[[#This Row],[SA CV cat t.10 2022]])/ULB_Data[[#This Row],[SA CV cat t.10 2022]]</f>
        <v>-0.19466530884023334</v>
      </c>
      <c r="CQ159" s="60">
        <v>20</v>
      </c>
      <c r="CR159" s="60">
        <v>18</v>
      </c>
      <c r="CS159" s="28">
        <v>29</v>
      </c>
      <c r="CT159" s="27">
        <v>28</v>
      </c>
      <c r="CU159" s="28">
        <v>29</v>
      </c>
      <c r="CV159" s="27">
        <v>28</v>
      </c>
      <c r="CW159" s="28" t="s">
        <v>406</v>
      </c>
      <c r="CX159" s="28" t="s">
        <v>406</v>
      </c>
      <c r="CY159" s="28" t="s">
        <v>406</v>
      </c>
      <c r="CZ159" s="28" t="s">
        <v>407</v>
      </c>
      <c r="DA159" s="28" t="s">
        <v>408</v>
      </c>
      <c r="DB159" s="28" t="s">
        <v>408</v>
      </c>
      <c r="DC159" s="22">
        <v>1116.25</v>
      </c>
      <c r="DD159" s="22">
        <v>1500</v>
      </c>
      <c r="DE159" s="66">
        <v>74.42</v>
      </c>
      <c r="DF159" s="22">
        <v>400</v>
      </c>
      <c r="DG159" s="22">
        <v>1500</v>
      </c>
      <c r="DH159" s="66">
        <v>26.67</v>
      </c>
      <c r="DI159" s="22">
        <v>1450.24</v>
      </c>
      <c r="DJ159" s="22">
        <v>1500</v>
      </c>
      <c r="DK159" s="66">
        <v>96.68</v>
      </c>
      <c r="DL159" s="22">
        <v>1269.1500000000001</v>
      </c>
      <c r="DM159" s="22">
        <v>1500</v>
      </c>
      <c r="DN159" s="66">
        <v>84.61</v>
      </c>
      <c r="DO159" s="22">
        <v>4235.6400000000003</v>
      </c>
      <c r="DP159" s="22">
        <v>6000</v>
      </c>
      <c r="DQ159" s="66">
        <v>70.59</v>
      </c>
      <c r="DR159" s="67">
        <v>1900.41</v>
      </c>
      <c r="DS159" s="67">
        <v>2400</v>
      </c>
      <c r="DT159" s="159">
        <f>ULB_Data[[#This Row],[SLP- obtained SS2021]]/ULB_Data[[#This Row],[SLP-max. marks SS2021]]</f>
        <v>0.79183750000000008</v>
      </c>
      <c r="DU159" s="159">
        <f>ULB_Data[[#This Row],[SLP- obtained SS2021]]/ULB_Data[[#This Row],[Total score (obtained) SS2021]]</f>
        <v>0.49566387676802981</v>
      </c>
      <c r="DV159" s="67">
        <v>1900.41</v>
      </c>
      <c r="DW159" s="66">
        <v>2400</v>
      </c>
      <c r="DX159" s="159">
        <f>ULB_Data[[#This Row],[SLP- obtained SS2022]]/ULB_Data[[#This Row],[SLP-max. marks SS2022]]</f>
        <v>0.79183750000000008</v>
      </c>
      <c r="DY159" s="159">
        <f>ULB_Data[[#This Row],[SLP- obtained SS2022]]/ULB_Data[[#This Row],[Total score (obtained) SS2022]]</f>
        <v>0.49566387676802981</v>
      </c>
      <c r="DZ159" s="67">
        <v>1233.6600000000001</v>
      </c>
      <c r="EA159" s="67">
        <v>1800</v>
      </c>
      <c r="EB159" s="159">
        <f>ULB_Data[[#This Row],[CV- obtained SS2021]]/ULB_Data[[#This Row],[CV-max. marks SS2021]]</f>
        <v>0.68536666666666668</v>
      </c>
      <c r="EC159" s="159">
        <f>ULB_Data[[#This Row],[CV- obtained SS2021]]/ULB_Data[[#This Row],[Total score (obtained) SS2021]]</f>
        <v>0.32176251346480372</v>
      </c>
      <c r="ED159" s="67">
        <v>1233.6600000000001</v>
      </c>
      <c r="EE159" s="66">
        <v>1800</v>
      </c>
      <c r="EF159" s="159">
        <f>ULB_Data[[#This Row],[CV- obtained SS2022]]/ULB_Data[[#This Row],[CV-max. marks SS2022]]</f>
        <v>0.68536666666666668</v>
      </c>
      <c r="EG159" s="159">
        <f>ULB_Data[[#This Row],[CV- obtained SS2022]]/ULB_Data[[#This Row],[Total score (obtained) SS2022]]</f>
        <v>0.32176251346480372</v>
      </c>
      <c r="EH159" s="67">
        <v>700</v>
      </c>
      <c r="EI159" s="67">
        <v>1800</v>
      </c>
      <c r="EJ159" s="159">
        <f>ULB_Data[[#This Row],[Cert.- obtained SS2021]]/ULB_Data[[#This Row],[Cert.-max. marks SS2021]]</f>
        <v>0.3888888888888889</v>
      </c>
      <c r="EK159" s="159">
        <f>ULB_Data[[#This Row],[Cert.- obtained SS2021]]/ULB_Data[[#This Row],[Total score (obtained) SS2021]]</f>
        <v>0.18257360976716647</v>
      </c>
      <c r="EL159" s="67">
        <v>700</v>
      </c>
      <c r="EM159" s="66">
        <v>1800</v>
      </c>
      <c r="EN159" s="159">
        <f>ULB_Data[[#This Row],[Cert.- obtained SS2022]]/ULB_Data[[#This Row],[Cert.-max. marks SS2022]]</f>
        <v>0.3888888888888889</v>
      </c>
      <c r="EO159" s="159">
        <f>ULB_Data[[#This Row],[Cert.- obtained SS2022]]/ULB_Data[[#This Row],[Total score (obtained) SS2022]]</f>
        <v>0.18257360976716647</v>
      </c>
      <c r="EP159" s="68">
        <v>3834.07</v>
      </c>
      <c r="EQ159" s="26">
        <v>6000</v>
      </c>
      <c r="ER159" s="66">
        <v>63.9</v>
      </c>
      <c r="ES159" s="68">
        <v>3834.07</v>
      </c>
      <c r="ET159" s="66">
        <v>6000</v>
      </c>
      <c r="EU159" s="128">
        <f>(ULB_Data[[#This Row],[Total score (obtained) SS2022]]/ULB_Data[[#This Row],[Total score (max) SS2022]])*100</f>
        <v>63.901166666666661</v>
      </c>
      <c r="EV159" s="26">
        <v>1516.25</v>
      </c>
      <c r="EW159" s="26">
        <v>3000</v>
      </c>
      <c r="EX159" s="66">
        <v>50.54</v>
      </c>
      <c r="EY159" s="26">
        <v>2600.41</v>
      </c>
      <c r="EZ159" s="26">
        <v>4200</v>
      </c>
      <c r="FA159" s="100">
        <v>61.91</v>
      </c>
      <c r="FB159" s="26">
        <v>2600.41</v>
      </c>
      <c r="FC159" s="138">
        <v>4200</v>
      </c>
      <c r="FD159" s="140">
        <f>(ULB_Data[[#This Row],[SLP + Cert. (obtained) SS2022]]/ULB_Data[[#This Row],[SLP + Cert. (max.) SS2022]])*100</f>
        <v>61.9145238095238</v>
      </c>
    </row>
    <row r="160" spans="1:160" ht="15.75" thickBot="1">
      <c r="A160" s="104">
        <v>159</v>
      </c>
      <c r="B160" s="65" t="s">
        <v>287</v>
      </c>
      <c r="C160" s="65" t="s">
        <v>382</v>
      </c>
      <c r="D160" s="65" t="s">
        <v>399</v>
      </c>
      <c r="E160" s="26">
        <v>5297</v>
      </c>
      <c r="F160" s="28" t="s">
        <v>411</v>
      </c>
      <c r="G160" s="28">
        <v>2214</v>
      </c>
      <c r="H160" s="28">
        <v>2072</v>
      </c>
      <c r="I160" s="28">
        <v>2072</v>
      </c>
      <c r="J160" s="28">
        <v>3325</v>
      </c>
      <c r="K160" s="28">
        <v>3178</v>
      </c>
      <c r="L160" s="28">
        <v>3178</v>
      </c>
      <c r="M160" s="28">
        <v>3070.1</v>
      </c>
      <c r="N160" s="28">
        <v>2928.3</v>
      </c>
      <c r="O160" s="28">
        <v>2928.3</v>
      </c>
      <c r="P160" s="28">
        <v>4349.2</v>
      </c>
      <c r="Q160" s="28">
        <v>4349.2</v>
      </c>
      <c r="R160" s="118">
        <f>(ULB_Data[[#This Row],[Total score (obtained) SS2020]]-ULB_Data[[#This Row],[NA 2020]])/ULB_Data[[#This Row],[NA 2020]]</f>
        <v>0.11708220415537479</v>
      </c>
      <c r="S160" s="118">
        <f>(ULB_Data[[#This Row],[Total score (obtained) SS2021]]-ULB_Data[[#This Row],[NA 2021]])/ULB_Data[[#This Row],[NA 2021]]</f>
        <v>0.17652027027027026</v>
      </c>
      <c r="T160" s="118">
        <f>(ULB_Data[[#This Row],[Total score (obtained) SS2022]]-ULB_Data[[#This Row],[NA 2022]])/ULB_Data[[#This Row],[NA 2022]]</f>
        <v>0.17652027027027026</v>
      </c>
      <c r="U160" s="118">
        <f>(ULB_Data[[#This Row],[Total score (obtained) SS2020]]-ULB_Data[[#This Row],[SA 2020]])/ULB_Data[[#This Row],[SA 2020]]</f>
        <v>-0.25617443609022561</v>
      </c>
      <c r="V160" s="118">
        <f>(ULB_Data[[#This Row],[Total score (obtained) SS2021]]-ULB_Data[[#This Row],[SA 2021]])/ULB_Data[[#This Row],[SA 2021]]</f>
        <v>-0.23292951541850221</v>
      </c>
      <c r="W160" s="118">
        <f>(ULB_Data[[#This Row],[Total score (obtained) SS2022]]-ULB_Data[[#This Row],[SA 2022]])/ULB_Data[[#This Row],[SA 2022]]</f>
        <v>-0.23292951541850221</v>
      </c>
      <c r="X160" s="118">
        <f>(ULB_Data[[#This Row],[Total score (obtained) SS2020]]-ULB_Data[[#This Row],[SA Cat 2020]])/ULB_Data[[#This Row],[SA Cat 2020]]</f>
        <v>-0.19441711996351915</v>
      </c>
      <c r="Y160" s="118">
        <f>(ULB_Data[[#This Row],[Total score (obtained) SS2021]]-ULB_Data[[#This Row],[SA Cat 2021]])/ULB_Data[[#This Row],[SA Cat 2021]]</f>
        <v>-0.16752040433015747</v>
      </c>
      <c r="Z160" s="118">
        <f>(ULB_Data[[#This Row],[Total score (obtained) SS2022]]-ULB_Data[[#This Row],[SA Cat 2022]])/ULB_Data[[#This Row],[SA Cat 2022]]</f>
        <v>-0.16752040433015747</v>
      </c>
      <c r="AA160" s="118">
        <f>(ULB_Data[[#This Row],[Total score (obtained) SS2021]]-ULB_Data[[#This Row],[SA Cat t.10 2021]])/ULB_Data[[#This Row],[SA Cat t.10 2021]]</f>
        <v>-0.43949461970017473</v>
      </c>
      <c r="AB160" s="118">
        <f>(ULB_Data[[#This Row],[Total score (obtained) SS2022]]-ULB_Data[[#This Row],[SA Cat t.10 2022]])/ULB_Data[[#This Row],[SA Cat t.10 2022]]</f>
        <v>-0.43949461970017473</v>
      </c>
      <c r="AC160" s="122">
        <v>306.24</v>
      </c>
      <c r="AD160" s="122">
        <v>913.6</v>
      </c>
      <c r="AE160" s="122">
        <v>915</v>
      </c>
      <c r="AF160" s="122">
        <v>706.64</v>
      </c>
      <c r="AG160" s="122">
        <v>1509.3</v>
      </c>
      <c r="AH160" s="122">
        <v>1509.3</v>
      </c>
      <c r="AI160" s="122">
        <v>593.21</v>
      </c>
      <c r="AJ160" s="122">
        <v>1412.08</v>
      </c>
      <c r="AK160" s="122">
        <v>1412.08</v>
      </c>
      <c r="AL160" s="122">
        <v>1984.11</v>
      </c>
      <c r="AM160" s="122">
        <v>1984.11</v>
      </c>
      <c r="AN160" s="118">
        <f>(ULB_Data[[#This Row],[SLP- obtained SS2020]]-ULB_Data[[#This Row],[SLP NA 2020]])/ULB_Data[[#This Row],[SLP NA 2020]]</f>
        <v>-0.23432601880877749</v>
      </c>
      <c r="AO160" s="118">
        <f>(ULB_Data[[#This Row],[SLP- obtained SS2021]]-ULB_Data[[#This Row],[SLP NA 2021]])/ULB_Data[[#This Row],[SLP NA 2021]]</f>
        <v>3.2300788091068289E-2</v>
      </c>
      <c r="AP160" s="118">
        <f>(ULB_Data[[#This Row],[SLP- obtained SS2022]]-ULB_Data[[#This Row],[SLP NA 2022]])/ULB_Data[[#This Row],[SLP NA 2022]]</f>
        <v>3.0721311475409852E-2</v>
      </c>
      <c r="AQ160" s="118">
        <f>(ULB_Data[[#This Row],[SLP- obtained SS2020]]-ULB_Data[[#This Row],[SLP SA 2020]])/ULB_Data[[#This Row],[SLP SA 2020]]</f>
        <v>-0.66817615759085247</v>
      </c>
      <c r="AR160" s="118">
        <f>(ULB_Data[[#This Row],[SLP- obtained SS2021]]-ULB_Data[[#This Row],[SLP SA 2021]])/ULB_Data[[#This Row],[SLP SA 2021]]</f>
        <v>-0.37513416815742395</v>
      </c>
      <c r="AS160" s="118">
        <f>(ULB_Data[[#This Row],[SLP- obtained SS2022]]-ULB_Data[[#This Row],[SLP SA 2022]])/ULB_Data[[#This Row],[SLP SA 2022]]</f>
        <v>-0.37513416815742395</v>
      </c>
      <c r="AT160" s="118">
        <f>(ULB_Data[[#This Row],[SLP- obtained SS2020]]-ULB_Data[[#This Row],[SLP SA cat 2020]])/ULB_Data[[#This Row],[SLP SA cat 2020]]</f>
        <v>-0.60472682523895416</v>
      </c>
      <c r="AU160" s="118">
        <f>(ULB_Data[[#This Row],[SLP- obtained SS2021]]-ULB_Data[[#This Row],[SLP SA cat 2021]])/ULB_Data[[#This Row],[SLP SA cat 2021]]</f>
        <v>-0.33211291144977617</v>
      </c>
      <c r="AV160" s="118">
        <f>(ULB_Data[[#This Row],[SLP- obtained SS2022]]-ULB_Data[[#This Row],[SLP SA cat 2022]])/ULB_Data[[#This Row],[SLP SA cat 2022]]</f>
        <v>-0.33211291144977617</v>
      </c>
      <c r="AW160" s="118">
        <f>(ULB_Data[[#This Row],[SLP- obtained SS2021]]-ULB_Data[[#This Row],[SLP SA cat t.10 2021]])/ULB_Data[[#This Row],[SLP SA cat t.10 2021]]</f>
        <v>-0.52466849116228442</v>
      </c>
      <c r="AX160" s="118">
        <f>(ULB_Data[[#This Row],[SLP- obtained SS2022]]-ULB_Data[[#This Row],[SLP SA cat t.10 2022]])/ULB_Data[[#This Row],[SLP SA cat t.10 2022]]</f>
        <v>-0.52466849116228442</v>
      </c>
      <c r="AY160" s="122">
        <v>232.44</v>
      </c>
      <c r="AZ160" s="122">
        <v>298.10000000000002</v>
      </c>
      <c r="BA160" s="122">
        <v>295</v>
      </c>
      <c r="BB160" s="122">
        <v>421.09</v>
      </c>
      <c r="BC160" s="122">
        <v>522.70000000000005</v>
      </c>
      <c r="BD160" s="122">
        <v>525</v>
      </c>
      <c r="BE160" s="122">
        <v>365.77</v>
      </c>
      <c r="BF160" s="122">
        <v>453.88</v>
      </c>
      <c r="BG160" s="122">
        <v>453.88</v>
      </c>
      <c r="BH160" s="122">
        <v>1100</v>
      </c>
      <c r="BI160" s="122">
        <v>1100</v>
      </c>
      <c r="BJ160" s="118">
        <f>(ULB_Data[[#This Row],[Cert.- obtained SS2020]]-ULB_Data[[#This Row],[NA cert 2020]])/ULB_Data[[#This Row],[NA cert 2020]]</f>
        <v>0.29065565307176044</v>
      </c>
      <c r="BK160" s="118">
        <f>(ULB_Data[[#This Row],[Cert.- obtained SS2021]]-ULB_Data[[#This Row],[NA cert 2021]])/ULB_Data[[#This Row],[NA cert 2021]]</f>
        <v>6.3737001006372931E-3</v>
      </c>
      <c r="BL160" s="118">
        <f>(ULB_Data[[#This Row],[Cert.- obtained SS2022]]-ULB_Data[[#This Row],[NA cert 2022]])/ULB_Data[[#This Row],[NA cert 2022]]</f>
        <v>1.6949152542372881E-2</v>
      </c>
      <c r="BM160" s="118">
        <f>(ULB_Data[[#This Row],[Cert.- obtained SS2020]]-ULB_Data[[#This Row],[SA Cert 2020]])/ULB_Data[[#This Row],[SA Cert 2020]]</f>
        <v>-0.2875632287634472</v>
      </c>
      <c r="BN160" s="118">
        <f>(ULB_Data[[#This Row],[Cert.- obtained SS2021]]-ULB_Data[[#This Row],[SA cert 2021]])/ULB_Data[[#This Row],[SA cert 2021]]</f>
        <v>-0.42605701167017412</v>
      </c>
      <c r="BO160" s="118">
        <f>(ULB_Data[[#This Row],[Cert.- obtained SS2022]]-ULB_Data[[#This Row],[SA cert 2022]])/ULB_Data[[#This Row],[SA cert 2022]]</f>
        <v>-0.42857142857142855</v>
      </c>
      <c r="BP160" s="118">
        <f>(ULB_Data[[#This Row],[Cert.- obtained SS2020]]-ULB_Data[[#This Row],[SA cert cat 2020]])/ULB_Data[[#This Row],[SA cert cat 2020]]</f>
        <v>-0.17981245044700217</v>
      </c>
      <c r="BQ160" s="118">
        <f>(ULB_Data[[#This Row],[Cert.- obtained SS2021]]-ULB_Data[[#This Row],[SA cert cat 2021]])/ULB_Data[[#This Row],[SA cert cat 2021]]</f>
        <v>-0.33903234335066534</v>
      </c>
      <c r="BR160" s="118">
        <f>(ULB_Data[[#This Row],[Cert.- obtained SS2022]]-ULB_Data[[#This Row],[SA cert cat 2022]])/ULB_Data[[#This Row],[SA cert cat 2022]]</f>
        <v>-0.33903234335066534</v>
      </c>
      <c r="BS160" s="118">
        <f>(ULB_Data[[#This Row],[Cert.- obtained SS2021]]-ULB_Data[[#This Row],[SA cert cat t.10 2021]])/ULB_Data[[#This Row],[SA cert cat t.10 2021]]</f>
        <v>-0.72727272727272729</v>
      </c>
      <c r="BT160" s="118">
        <f>(ULB_Data[[#This Row],[Cert.- obtained SS2022]]-ULB_Data[[#This Row],[SA cert cat t.10 2022]])/ULB_Data[[#This Row],[SA cert cat t.10 2022]]</f>
        <v>-0.72727272727272729</v>
      </c>
      <c r="BU160" s="122">
        <v>855.72</v>
      </c>
      <c r="BV160" s="122">
        <v>860.25</v>
      </c>
      <c r="BW160" s="122">
        <v>865</v>
      </c>
      <c r="BX160" s="122">
        <v>1100</v>
      </c>
      <c r="BY160" s="122">
        <v>1147.0899999999999</v>
      </c>
      <c r="BZ160" s="122">
        <v>1150</v>
      </c>
      <c r="CA160" s="122">
        <v>1056.55</v>
      </c>
      <c r="CB160" s="122">
        <v>1062.31</v>
      </c>
      <c r="CC160" s="122">
        <v>1062.31</v>
      </c>
      <c r="CD160" s="122">
        <v>1484.95</v>
      </c>
      <c r="CE160" s="122">
        <v>1484.95</v>
      </c>
      <c r="CF160" s="118">
        <f>(ULB_Data[[#This Row],[CP- obtained SS2020]]-ULB_Data[[#This Row],[NA CV 2020]])/ULB_Data[[#This Row],[NA CV 2020]]</f>
        <v>0.18847286495582663</v>
      </c>
      <c r="CG160" s="118">
        <f>(ULB_Data[[#This Row],[CV- obtained SS2021]]-ULB_Data[[#This Row],[NA CV 2021]])/ULB_Data[[#This Row],[NA CV 2021]]</f>
        <v>0.38870095902353979</v>
      </c>
      <c r="CH160" s="118">
        <f>(ULB_Data[[#This Row],[CV- obtained SS2022]]-ULB_Data[[#This Row],[NA CV 2022]])/ULB_Data[[#This Row],[NA CV 2022]]</f>
        <v>0.38107514450867064</v>
      </c>
      <c r="CI160" s="118">
        <f>(ULB_Data[[#This Row],[CP- obtained SS2020]]-ULB_Data[[#This Row],[SA CV 2020]])/ULB_Data[[#This Row],[SA CV 2020]]</f>
        <v>-7.5454545454545455E-2</v>
      </c>
      <c r="CJ160" s="118">
        <f>(ULB_Data[[#This Row],[CV- obtained SS2021]]-ULB_Data[[#This Row],[SA CV 2021]])/ULB_Data[[#This Row],[SA CV 2021]]</f>
        <v>4.144400177841337E-2</v>
      </c>
      <c r="CK160" s="118">
        <f>(ULB_Data[[#This Row],[CV- obtained SS2022]]-ULB_Data[[#This Row],[SA CV 2022]])/ULB_Data[[#This Row],[SA CV 2022]]</f>
        <v>3.8808695652174006E-2</v>
      </c>
      <c r="CL160" s="118">
        <f>(ULB_Data[[#This Row],[CP- obtained SS2020]]-ULB_Data[[#This Row],[SA CV  cat 2020]])/ULB_Data[[#This Row],[SA CV  cat 2020]]</f>
        <v>-3.7433155080213859E-2</v>
      </c>
      <c r="CM160" s="118">
        <f>(ULB_Data[[#This Row],[CV- obtained SS2021]]-ULB_Data[[#This Row],[SA CV cat 2021]])/ULB_Data[[#This Row],[SA CV cat 2021]]</f>
        <v>0.12455874462256795</v>
      </c>
      <c r="CN160" s="118">
        <f>(ULB_Data[[#This Row],[CV- obtained SS2022]]-ULB_Data[[#This Row],[SA CV cat 2022]])/ULB_Data[[#This Row],[SA CV cat 2022]]</f>
        <v>0.12455874462256795</v>
      </c>
      <c r="CO160" s="118">
        <f>(ULB_Data[[#This Row],[CV- obtained SS2021]]-ULB_Data[[#This Row],[SA CV cat t.10 2021]])/ULB_Data[[#This Row],[SA CV cat t.10 2021]]</f>
        <v>-0.1955082662715916</v>
      </c>
      <c r="CP160" s="118">
        <f>(ULB_Data[[#This Row],[CV- obtained SS2022]]-ULB_Data[[#This Row],[SA CV cat t.10 2022]])/ULB_Data[[#This Row],[SA CV cat t.10 2022]]</f>
        <v>-0.1955082662715916</v>
      </c>
      <c r="CQ160" s="60">
        <v>322</v>
      </c>
      <c r="CR160" s="60">
        <v>149</v>
      </c>
      <c r="CS160" s="27">
        <v>365</v>
      </c>
      <c r="CT160" s="28">
        <v>147</v>
      </c>
      <c r="CU160" s="27">
        <v>365</v>
      </c>
      <c r="CV160" s="28">
        <v>147</v>
      </c>
      <c r="CW160" s="28" t="s">
        <v>414</v>
      </c>
      <c r="CX160" s="27" t="s">
        <v>414</v>
      </c>
      <c r="CY160" s="27" t="s">
        <v>414</v>
      </c>
      <c r="CZ160" s="28" t="s">
        <v>405</v>
      </c>
      <c r="DA160" s="27" t="s">
        <v>405</v>
      </c>
      <c r="DB160" s="27" t="s">
        <v>405</v>
      </c>
      <c r="DC160" s="22">
        <v>234.48</v>
      </c>
      <c r="DD160" s="22">
        <v>1500</v>
      </c>
      <c r="DE160" s="66">
        <v>15.63</v>
      </c>
      <c r="DF160" s="22">
        <v>300</v>
      </c>
      <c r="DG160" s="22">
        <v>1500</v>
      </c>
      <c r="DH160" s="66">
        <v>20</v>
      </c>
      <c r="DI160" s="22">
        <v>921.74</v>
      </c>
      <c r="DJ160" s="22">
        <v>1500</v>
      </c>
      <c r="DK160" s="66">
        <v>61.45</v>
      </c>
      <c r="DL160" s="22">
        <v>1017</v>
      </c>
      <c r="DM160" s="22">
        <v>1500</v>
      </c>
      <c r="DN160" s="66">
        <v>67.8</v>
      </c>
      <c r="DO160" s="22">
        <v>2473.2199999999998</v>
      </c>
      <c r="DP160" s="22">
        <v>6000</v>
      </c>
      <c r="DQ160" s="66">
        <v>41.22</v>
      </c>
      <c r="DR160" s="67">
        <v>943.11</v>
      </c>
      <c r="DS160" s="67">
        <v>2400</v>
      </c>
      <c r="DT160" s="159">
        <f>ULB_Data[[#This Row],[SLP- obtained SS2021]]/ULB_Data[[#This Row],[SLP-max. marks SS2021]]</f>
        <v>0.39296249999999999</v>
      </c>
      <c r="DU160" s="159">
        <f>ULB_Data[[#This Row],[SLP- obtained SS2021]]/ULB_Data[[#This Row],[Total score (obtained) SS2021]]</f>
        <v>0.3868772433596554</v>
      </c>
      <c r="DV160" s="67">
        <v>943.11</v>
      </c>
      <c r="DW160" s="66">
        <v>2400</v>
      </c>
      <c r="DX160" s="159">
        <f>ULB_Data[[#This Row],[SLP- obtained SS2022]]/ULB_Data[[#This Row],[SLP-max. marks SS2022]]</f>
        <v>0.39296249999999999</v>
      </c>
      <c r="DY160" s="159">
        <f>ULB_Data[[#This Row],[SLP- obtained SS2022]]/ULB_Data[[#This Row],[Total score (obtained) SS2022]]</f>
        <v>0.3868772433596554</v>
      </c>
      <c r="DZ160" s="67">
        <v>1194.6300000000001</v>
      </c>
      <c r="EA160" s="67">
        <v>1800</v>
      </c>
      <c r="EB160" s="159">
        <f>ULB_Data[[#This Row],[CV- obtained SS2021]]/ULB_Data[[#This Row],[CV-max. marks SS2021]]</f>
        <v>0.6636833333333334</v>
      </c>
      <c r="EC160" s="159">
        <f>ULB_Data[[#This Row],[CV- obtained SS2021]]/ULB_Data[[#This Row],[Total score (obtained) SS2021]]</f>
        <v>0.49005435339965137</v>
      </c>
      <c r="ED160" s="67">
        <v>1194.6300000000001</v>
      </c>
      <c r="EE160" s="66">
        <v>1800</v>
      </c>
      <c r="EF160" s="159">
        <f>ULB_Data[[#This Row],[CV- obtained SS2022]]/ULB_Data[[#This Row],[CV-max. marks SS2022]]</f>
        <v>0.6636833333333334</v>
      </c>
      <c r="EG160" s="159">
        <f>ULB_Data[[#This Row],[CV- obtained SS2022]]/ULB_Data[[#This Row],[Total score (obtained) SS2022]]</f>
        <v>0.49005435339965137</v>
      </c>
      <c r="EH160" s="67">
        <v>300</v>
      </c>
      <c r="EI160" s="67">
        <v>1800</v>
      </c>
      <c r="EJ160" s="159">
        <f>ULB_Data[[#This Row],[Cert.- obtained SS2021]]/ULB_Data[[#This Row],[Cert.-max. marks SS2021]]</f>
        <v>0.16666666666666666</v>
      </c>
      <c r="EK160" s="159">
        <f>ULB_Data[[#This Row],[Cert.- obtained SS2021]]/ULB_Data[[#This Row],[Total score (obtained) SS2021]]</f>
        <v>0.12306430109732334</v>
      </c>
      <c r="EL160" s="67">
        <v>300</v>
      </c>
      <c r="EM160" s="66">
        <v>1800</v>
      </c>
      <c r="EN160" s="159">
        <f>ULB_Data[[#This Row],[Cert.- obtained SS2022]]/ULB_Data[[#This Row],[Cert.-max. marks SS2022]]</f>
        <v>0.16666666666666666</v>
      </c>
      <c r="EO160" s="159">
        <f>ULB_Data[[#This Row],[Cert.- obtained SS2022]]/ULB_Data[[#This Row],[Total score (obtained) SS2022]]</f>
        <v>0.12306430109732334</v>
      </c>
      <c r="EP160" s="68">
        <v>2437.75</v>
      </c>
      <c r="EQ160" s="26">
        <v>6000</v>
      </c>
      <c r="ER160" s="66">
        <v>40.630000000000003</v>
      </c>
      <c r="ES160" s="68">
        <v>2437.75</v>
      </c>
      <c r="ET160" s="66">
        <v>6000</v>
      </c>
      <c r="EU160" s="128">
        <f>(ULB_Data[[#This Row],[Total score (obtained) SS2022]]/ULB_Data[[#This Row],[Total score (max) SS2022]])*100</f>
        <v>40.629166666666663</v>
      </c>
      <c r="EV160" s="26">
        <v>534.48</v>
      </c>
      <c r="EW160" s="26">
        <v>3000</v>
      </c>
      <c r="EX160" s="66">
        <v>17.82</v>
      </c>
      <c r="EY160" s="26">
        <v>1243.1099999999999</v>
      </c>
      <c r="EZ160" s="26">
        <v>4200</v>
      </c>
      <c r="FA160" s="100">
        <v>29.6</v>
      </c>
      <c r="FB160" s="26">
        <v>1243.1099999999999</v>
      </c>
      <c r="FC160" s="138">
        <v>4200</v>
      </c>
      <c r="FD160" s="140">
        <f>(ULB_Data[[#This Row],[SLP + Cert. (obtained) SS2022]]/ULB_Data[[#This Row],[SLP + Cert. (max.) SS2022]])*100</f>
        <v>29.597857142857144</v>
      </c>
    </row>
    <row r="161" spans="1:160" ht="15.75" thickBot="1">
      <c r="A161" s="104">
        <v>160</v>
      </c>
      <c r="B161" s="65" t="s">
        <v>84</v>
      </c>
      <c r="C161" s="65" t="s">
        <v>382</v>
      </c>
      <c r="D161" s="65" t="s">
        <v>399</v>
      </c>
      <c r="E161" s="26">
        <v>20849</v>
      </c>
      <c r="F161" s="28" t="s">
        <v>411</v>
      </c>
      <c r="G161" s="28">
        <v>2214</v>
      </c>
      <c r="H161" s="28">
        <v>2072</v>
      </c>
      <c r="I161" s="28">
        <v>2072</v>
      </c>
      <c r="J161" s="28">
        <v>3325</v>
      </c>
      <c r="K161" s="28">
        <v>3178</v>
      </c>
      <c r="L161" s="28">
        <v>3178</v>
      </c>
      <c r="M161" s="28">
        <v>3070.1</v>
      </c>
      <c r="N161" s="28">
        <v>2928.3</v>
      </c>
      <c r="O161" s="28">
        <v>2928.3</v>
      </c>
      <c r="P161" s="28">
        <v>4349.2</v>
      </c>
      <c r="Q161" s="28">
        <v>4349.2</v>
      </c>
      <c r="R161" s="118">
        <f>(ULB_Data[[#This Row],[Total score (obtained) SS2020]]-ULB_Data[[#This Row],[NA 2020]])/ULB_Data[[#This Row],[NA 2020]]</f>
        <v>0.675672990063234</v>
      </c>
      <c r="S161" s="118">
        <f>(ULB_Data[[#This Row],[Total score (obtained) SS2021]]-ULB_Data[[#This Row],[NA 2021]])/ULB_Data[[#This Row],[NA 2021]]</f>
        <v>0.57642374517374517</v>
      </c>
      <c r="T161" s="118">
        <f>(ULB_Data[[#This Row],[Total score (obtained) SS2022]]-ULB_Data[[#This Row],[NA 2022]])/ULB_Data[[#This Row],[NA 2022]]</f>
        <v>0.57642374517374517</v>
      </c>
      <c r="U161" s="118">
        <f>(ULB_Data[[#This Row],[Total score (obtained) SS2020]]-ULB_Data[[#This Row],[SA 2020]])/ULB_Data[[#This Row],[SA 2020]]</f>
        <v>0.11577142857142859</v>
      </c>
      <c r="V161" s="118">
        <f>(ULB_Data[[#This Row],[Total score (obtained) SS2021]]-ULB_Data[[#This Row],[SA 2021]])/ULB_Data[[#This Row],[SA 2021]]</f>
        <v>2.7800503461296384E-2</v>
      </c>
      <c r="W161" s="118">
        <f>(ULB_Data[[#This Row],[Total score (obtained) SS2022]]-ULB_Data[[#This Row],[SA 2022]])/ULB_Data[[#This Row],[SA 2022]]</f>
        <v>2.7800503461296384E-2</v>
      </c>
      <c r="X161" s="118">
        <f>(ULB_Data[[#This Row],[Total score (obtained) SS2020]]-ULB_Data[[#This Row],[SA Cat 2020]])/ULB_Data[[#This Row],[SA Cat 2020]]</f>
        <v>0.20841014950653078</v>
      </c>
      <c r="Y161" s="118">
        <f>(ULB_Data[[#This Row],[Total score (obtained) SS2021]]-ULB_Data[[#This Row],[SA Cat 2021]])/ULB_Data[[#This Row],[SA Cat 2021]]</f>
        <v>0.11544240685722082</v>
      </c>
      <c r="Z161" s="118">
        <f>(ULB_Data[[#This Row],[Total score (obtained) SS2022]]-ULB_Data[[#This Row],[SA Cat 2022]])/ULB_Data[[#This Row],[SA Cat 2022]]</f>
        <v>0.11544240685722082</v>
      </c>
      <c r="AA161" s="118">
        <f>(ULB_Data[[#This Row],[Total score (obtained) SS2021]]-ULB_Data[[#This Row],[SA Cat t.10 2021]])/ULB_Data[[#This Row],[SA Cat t.10 2021]]</f>
        <v>-0.24897682332382967</v>
      </c>
      <c r="AB161" s="118">
        <f>(ULB_Data[[#This Row],[Total score (obtained) SS2022]]-ULB_Data[[#This Row],[SA Cat t.10 2022]])/ULB_Data[[#This Row],[SA Cat t.10 2022]]</f>
        <v>-0.24897682332382967</v>
      </c>
      <c r="AC161" s="122">
        <v>306.24</v>
      </c>
      <c r="AD161" s="122">
        <v>913.6</v>
      </c>
      <c r="AE161" s="122">
        <v>915</v>
      </c>
      <c r="AF161" s="122">
        <v>706.64</v>
      </c>
      <c r="AG161" s="122">
        <v>1509.3</v>
      </c>
      <c r="AH161" s="122">
        <v>1509.3</v>
      </c>
      <c r="AI161" s="122">
        <v>593.21</v>
      </c>
      <c r="AJ161" s="122">
        <v>1412.08</v>
      </c>
      <c r="AK161" s="122">
        <v>1412.08</v>
      </c>
      <c r="AL161" s="122">
        <v>1984.11</v>
      </c>
      <c r="AM161" s="122">
        <v>1984.11</v>
      </c>
      <c r="AN161" s="118">
        <f>(ULB_Data[[#This Row],[SLP- obtained SS2020]]-ULB_Data[[#This Row],[SLP NA 2020]])/ULB_Data[[#This Row],[SLP NA 2020]]</f>
        <v>1.1230080982236152</v>
      </c>
      <c r="AO161" s="118">
        <f>(ULB_Data[[#This Row],[SLP- obtained SS2021]]-ULB_Data[[#This Row],[SLP NA 2021]])/ULB_Data[[#This Row],[SLP NA 2021]]</f>
        <v>0.87767075306479858</v>
      </c>
      <c r="AP161" s="118">
        <f>(ULB_Data[[#This Row],[SLP- obtained SS2022]]-ULB_Data[[#This Row],[SLP NA 2022]])/ULB_Data[[#This Row],[SLP NA 2022]]</f>
        <v>0.87479781420765035</v>
      </c>
      <c r="AQ161" s="118">
        <f>(ULB_Data[[#This Row],[SLP- obtained SS2020]]-ULB_Data[[#This Row],[SLP SA 2020]])/ULB_Data[[#This Row],[SLP SA 2020]]</f>
        <v>-7.9941695913053334E-2</v>
      </c>
      <c r="AR161" s="118">
        <f>(ULB_Data[[#This Row],[SLP- obtained SS2021]]-ULB_Data[[#This Row],[SLP SA 2021]])/ULB_Data[[#This Row],[SLP SA 2021]]</f>
        <v>0.13657987146359246</v>
      </c>
      <c r="AS161" s="118">
        <f>(ULB_Data[[#This Row],[SLP- obtained SS2022]]-ULB_Data[[#This Row],[SLP SA 2022]])/ULB_Data[[#This Row],[SLP SA 2022]]</f>
        <v>0.13657987146359246</v>
      </c>
      <c r="AT161" s="118">
        <f>(ULB_Data[[#This Row],[SLP- obtained SS2020]]-ULB_Data[[#This Row],[SLP SA cat 2020]])/ULB_Data[[#This Row],[SLP SA cat 2020]]</f>
        <v>9.5986244331686815E-2</v>
      </c>
      <c r="AU161" s="118">
        <f>(ULB_Data[[#This Row],[SLP- obtained SS2021]]-ULB_Data[[#This Row],[SLP SA cat 2021]])/ULB_Data[[#This Row],[SLP SA cat 2021]]</f>
        <v>0.21483202084867722</v>
      </c>
      <c r="AV161" s="118">
        <f>(ULB_Data[[#This Row],[SLP- obtained SS2022]]-ULB_Data[[#This Row],[SLP SA cat 2022]])/ULB_Data[[#This Row],[SLP SA cat 2022]]</f>
        <v>0.21483202084867722</v>
      </c>
      <c r="AW161" s="118">
        <f>(ULB_Data[[#This Row],[SLP- obtained SS2021]]-ULB_Data[[#This Row],[SLP SA cat t.10 2021]])/ULB_Data[[#This Row],[SLP SA cat t.10 2021]]</f>
        <v>-0.13541083911678276</v>
      </c>
      <c r="AX161" s="118">
        <f>(ULB_Data[[#This Row],[SLP- obtained SS2022]]-ULB_Data[[#This Row],[SLP SA cat t.10 2022]])/ULB_Data[[#This Row],[SLP SA cat t.10 2022]]</f>
        <v>-0.13541083911678276</v>
      </c>
      <c r="AY161" s="122">
        <v>232.44</v>
      </c>
      <c r="AZ161" s="122">
        <v>298.10000000000002</v>
      </c>
      <c r="BA161" s="122">
        <v>295</v>
      </c>
      <c r="BB161" s="122">
        <v>421.09</v>
      </c>
      <c r="BC161" s="122">
        <v>522.70000000000005</v>
      </c>
      <c r="BD161" s="122">
        <v>525</v>
      </c>
      <c r="BE161" s="122">
        <v>365.77</v>
      </c>
      <c r="BF161" s="122">
        <v>453.88</v>
      </c>
      <c r="BG161" s="122">
        <v>453.88</v>
      </c>
      <c r="BH161" s="122">
        <v>1100</v>
      </c>
      <c r="BI161" s="122">
        <v>1100</v>
      </c>
      <c r="BJ161" s="118">
        <f>(ULB_Data[[#This Row],[Cert.- obtained SS2020]]-ULB_Data[[#This Row],[NA cert 2020]])/ULB_Data[[#This Row],[NA cert 2020]]</f>
        <v>1.1510927551196009</v>
      </c>
      <c r="BK161" s="118">
        <f>(ULB_Data[[#This Row],[Cert.- obtained SS2021]]-ULB_Data[[#This Row],[NA cert 2021]])/ULB_Data[[#This Row],[NA cert 2021]]</f>
        <v>0.67728950016772882</v>
      </c>
      <c r="BL161" s="118">
        <f>(ULB_Data[[#This Row],[Cert.- obtained SS2022]]-ULB_Data[[#This Row],[NA cert 2022]])/ULB_Data[[#This Row],[NA cert 2022]]</f>
        <v>0.69491525423728817</v>
      </c>
      <c r="BM161" s="118">
        <f>(ULB_Data[[#This Row],[Cert.- obtained SS2020]]-ULB_Data[[#This Row],[SA Cert 2020]])/ULB_Data[[#This Row],[SA Cert 2020]]</f>
        <v>0.187394618727588</v>
      </c>
      <c r="BN161" s="118">
        <f>(ULB_Data[[#This Row],[Cert.- obtained SS2021]]-ULB_Data[[#This Row],[SA cert 2021]])/ULB_Data[[#This Row],[SA cert 2021]]</f>
        <v>-4.3428352783623579E-2</v>
      </c>
      <c r="BO161" s="118">
        <f>(ULB_Data[[#This Row],[Cert.- obtained SS2022]]-ULB_Data[[#This Row],[SA cert 2022]])/ULB_Data[[#This Row],[SA cert 2022]]</f>
        <v>-4.7619047619047616E-2</v>
      </c>
      <c r="BP161" s="118">
        <f>(ULB_Data[[#This Row],[Cert.- obtained SS2020]]-ULB_Data[[#This Row],[SA cert cat 2020]])/ULB_Data[[#This Row],[SA cert cat 2020]]</f>
        <v>0.36697924925499636</v>
      </c>
      <c r="BQ161" s="118">
        <f>(ULB_Data[[#This Row],[Cert.- obtained SS2021]]-ULB_Data[[#This Row],[SA cert cat 2021]])/ULB_Data[[#This Row],[SA cert cat 2021]]</f>
        <v>0.10161276108222439</v>
      </c>
      <c r="BR161" s="118">
        <f>(ULB_Data[[#This Row],[Cert.- obtained SS2022]]-ULB_Data[[#This Row],[SA cert cat 2022]])/ULB_Data[[#This Row],[SA cert cat 2022]]</f>
        <v>0.10161276108222439</v>
      </c>
      <c r="BS161" s="118">
        <f>(ULB_Data[[#This Row],[Cert.- obtained SS2021]]-ULB_Data[[#This Row],[SA cert cat t.10 2021]])/ULB_Data[[#This Row],[SA cert cat t.10 2021]]</f>
        <v>-0.54545454545454541</v>
      </c>
      <c r="BT161" s="118">
        <f>(ULB_Data[[#This Row],[Cert.- obtained SS2022]]-ULB_Data[[#This Row],[SA cert cat t.10 2022]])/ULB_Data[[#This Row],[SA cert cat t.10 2022]]</f>
        <v>-0.54545454545454541</v>
      </c>
      <c r="BU161" s="122">
        <v>855.72</v>
      </c>
      <c r="BV161" s="122">
        <v>860.25</v>
      </c>
      <c r="BW161" s="122">
        <v>865</v>
      </c>
      <c r="BX161" s="122">
        <v>1100</v>
      </c>
      <c r="BY161" s="122">
        <v>1147.0899999999999</v>
      </c>
      <c r="BZ161" s="122">
        <v>1150</v>
      </c>
      <c r="CA161" s="122">
        <v>1056.55</v>
      </c>
      <c r="CB161" s="122">
        <v>1062.31</v>
      </c>
      <c r="CC161" s="122">
        <v>1062.31</v>
      </c>
      <c r="CD161" s="122">
        <v>1484.95</v>
      </c>
      <c r="CE161" s="122">
        <v>1484.95</v>
      </c>
      <c r="CF161" s="118">
        <f>(ULB_Data[[#This Row],[CP- obtained SS2020]]-ULB_Data[[#This Row],[NA CV 2020]])/ULB_Data[[#This Row],[NA CV 2020]]</f>
        <v>0.41898050764268679</v>
      </c>
      <c r="CG161" s="118">
        <f>(ULB_Data[[#This Row],[CV- obtained SS2021]]-ULB_Data[[#This Row],[NA CV 2021]])/ULB_Data[[#This Row],[NA CV 2021]]</f>
        <v>0.22163324614937527</v>
      </c>
      <c r="CH161" s="118">
        <f>(ULB_Data[[#This Row],[CV- obtained SS2022]]-ULB_Data[[#This Row],[NA CV 2022]])/ULB_Data[[#This Row],[NA CV 2022]]</f>
        <v>0.21492485549132959</v>
      </c>
      <c r="CI161" s="118">
        <f>(ULB_Data[[#This Row],[CP- obtained SS2020]]-ULB_Data[[#This Row],[SA CV 2020]])/ULB_Data[[#This Row],[SA CV 2020]]</f>
        <v>0.10386363636363637</v>
      </c>
      <c r="CJ161" s="118">
        <f>(ULB_Data[[#This Row],[CV- obtained SS2021]]-ULB_Data[[#This Row],[SA CV 2021]])/ULB_Data[[#This Row],[SA CV 2021]]</f>
        <v>-8.3846951852077731E-2</v>
      </c>
      <c r="CK161" s="118">
        <f>(ULB_Data[[#This Row],[CV- obtained SS2022]]-ULB_Data[[#This Row],[SA CV 2022]])/ULB_Data[[#This Row],[SA CV 2022]]</f>
        <v>-8.6165217391304283E-2</v>
      </c>
      <c r="CL161" s="118">
        <f>(ULB_Data[[#This Row],[CP- obtained SS2020]]-ULB_Data[[#This Row],[SA CV  cat 2020]])/ULB_Data[[#This Row],[SA CV  cat 2020]]</f>
        <v>0.14925938195068861</v>
      </c>
      <c r="CM161" s="118">
        <f>(ULB_Data[[#This Row],[CV- obtained SS2021]]-ULB_Data[[#This Row],[SA CV cat 2021]])/ULB_Data[[#This Row],[SA CV cat 2021]]</f>
        <v>-1.0731330779150967E-2</v>
      </c>
      <c r="CN161" s="118">
        <f>(ULB_Data[[#This Row],[CV- obtained SS2022]]-ULB_Data[[#This Row],[SA CV cat 2022]])/ULB_Data[[#This Row],[SA CV cat 2022]]</f>
        <v>-1.0731330779150967E-2</v>
      </c>
      <c r="CO161" s="118">
        <f>(ULB_Data[[#This Row],[CV- obtained SS2021]]-ULB_Data[[#This Row],[SA CV cat t.10 2021]])/ULB_Data[[#This Row],[SA CV cat t.10 2021]]</f>
        <v>-0.29229266978686147</v>
      </c>
      <c r="CP161" s="118">
        <f>(ULB_Data[[#This Row],[CV- obtained SS2022]]-ULB_Data[[#This Row],[SA CV cat t.10 2022]])/ULB_Data[[#This Row],[SA CV cat t.10 2022]]</f>
        <v>-0.29229266978686147</v>
      </c>
      <c r="CQ161" s="60">
        <v>41</v>
      </c>
      <c r="CR161" s="60">
        <v>30</v>
      </c>
      <c r="CS161" s="27">
        <v>83</v>
      </c>
      <c r="CT161" s="27">
        <v>54</v>
      </c>
      <c r="CU161" s="27">
        <v>83</v>
      </c>
      <c r="CV161" s="27">
        <v>54</v>
      </c>
      <c r="CW161" s="28" t="s">
        <v>414</v>
      </c>
      <c r="CX161" s="27" t="s">
        <v>414</v>
      </c>
      <c r="CY161" s="27" t="s">
        <v>414</v>
      </c>
      <c r="CZ161" s="28" t="s">
        <v>408</v>
      </c>
      <c r="DA161" s="27" t="s">
        <v>408</v>
      </c>
      <c r="DB161" s="27" t="s">
        <v>408</v>
      </c>
      <c r="DC161" s="22">
        <v>650.15</v>
      </c>
      <c r="DD161" s="22">
        <v>1500</v>
      </c>
      <c r="DE161" s="66">
        <v>43.34</v>
      </c>
      <c r="DF161" s="22">
        <v>500</v>
      </c>
      <c r="DG161" s="22">
        <v>1500</v>
      </c>
      <c r="DH161" s="66">
        <v>33.33</v>
      </c>
      <c r="DI161" s="22">
        <v>1345.53</v>
      </c>
      <c r="DJ161" s="22">
        <v>1500</v>
      </c>
      <c r="DK161" s="66">
        <v>89.7</v>
      </c>
      <c r="DL161" s="22">
        <v>1214.25</v>
      </c>
      <c r="DM161" s="22">
        <v>1500</v>
      </c>
      <c r="DN161" s="66">
        <v>80.95</v>
      </c>
      <c r="DO161" s="22">
        <v>3709.94</v>
      </c>
      <c r="DP161" s="22">
        <v>6000</v>
      </c>
      <c r="DQ161" s="66">
        <v>61.83</v>
      </c>
      <c r="DR161" s="67">
        <v>1715.44</v>
      </c>
      <c r="DS161" s="67">
        <v>2400</v>
      </c>
      <c r="DT161" s="159">
        <f>ULB_Data[[#This Row],[SLP- obtained SS2021]]/ULB_Data[[#This Row],[SLP-max. marks SS2021]]</f>
        <v>0.71476666666666666</v>
      </c>
      <c r="DU161" s="159">
        <f>ULB_Data[[#This Row],[SLP- obtained SS2021]]/ULB_Data[[#This Row],[Total score (obtained) SS2021]]</f>
        <v>0.52518560472698883</v>
      </c>
      <c r="DV161" s="67">
        <v>1715.44</v>
      </c>
      <c r="DW161" s="66">
        <v>2400</v>
      </c>
      <c r="DX161" s="159">
        <f>ULB_Data[[#This Row],[SLP- obtained SS2022]]/ULB_Data[[#This Row],[SLP-max. marks SS2022]]</f>
        <v>0.71476666666666666</v>
      </c>
      <c r="DY161" s="159">
        <f>ULB_Data[[#This Row],[SLP- obtained SS2022]]/ULB_Data[[#This Row],[Total score (obtained) SS2022]]</f>
        <v>0.52518560472698883</v>
      </c>
      <c r="DZ161" s="67">
        <v>1050.9100000000001</v>
      </c>
      <c r="EA161" s="67">
        <v>1800</v>
      </c>
      <c r="EB161" s="159">
        <f>ULB_Data[[#This Row],[CV- obtained SS2021]]/ULB_Data[[#This Row],[CV-max. marks SS2021]]</f>
        <v>0.58383888888888891</v>
      </c>
      <c r="EC161" s="159">
        <f>ULB_Data[[#This Row],[CV- obtained SS2021]]/ULB_Data[[#This Row],[Total score (obtained) SS2021]]</f>
        <v>0.32173833177706007</v>
      </c>
      <c r="ED161" s="67">
        <v>1050.9100000000001</v>
      </c>
      <c r="EE161" s="66">
        <v>1800</v>
      </c>
      <c r="EF161" s="159">
        <f>ULB_Data[[#This Row],[CV- obtained SS2022]]/ULB_Data[[#This Row],[CV-max. marks SS2022]]</f>
        <v>0.58383888888888891</v>
      </c>
      <c r="EG161" s="159">
        <f>ULB_Data[[#This Row],[CV- obtained SS2022]]/ULB_Data[[#This Row],[Total score (obtained) SS2022]]</f>
        <v>0.32173833177706007</v>
      </c>
      <c r="EH161" s="67">
        <v>500</v>
      </c>
      <c r="EI161" s="67">
        <v>1800</v>
      </c>
      <c r="EJ161" s="159">
        <f>ULB_Data[[#This Row],[Cert.- obtained SS2021]]/ULB_Data[[#This Row],[Cert.-max. marks SS2021]]</f>
        <v>0.27777777777777779</v>
      </c>
      <c r="EK161" s="159">
        <f>ULB_Data[[#This Row],[Cert.- obtained SS2021]]/ULB_Data[[#This Row],[Total score (obtained) SS2021]]</f>
        <v>0.15307606349595115</v>
      </c>
      <c r="EL161" s="67">
        <v>500</v>
      </c>
      <c r="EM161" s="66">
        <v>1800</v>
      </c>
      <c r="EN161" s="159">
        <f>ULB_Data[[#This Row],[Cert.- obtained SS2022]]/ULB_Data[[#This Row],[Cert.-max. marks SS2022]]</f>
        <v>0.27777777777777779</v>
      </c>
      <c r="EO161" s="159">
        <f>ULB_Data[[#This Row],[Cert.- obtained SS2022]]/ULB_Data[[#This Row],[Total score (obtained) SS2022]]</f>
        <v>0.15307606349595115</v>
      </c>
      <c r="EP161" s="68">
        <v>3266.35</v>
      </c>
      <c r="EQ161" s="26">
        <v>6000</v>
      </c>
      <c r="ER161" s="66">
        <v>54.44</v>
      </c>
      <c r="ES161" s="68">
        <v>3266.35</v>
      </c>
      <c r="ET161" s="66">
        <v>6000</v>
      </c>
      <c r="EU161" s="128">
        <f>(ULB_Data[[#This Row],[Total score (obtained) SS2022]]/ULB_Data[[#This Row],[Total score (max) SS2022]])*100</f>
        <v>54.439166666666658</v>
      </c>
      <c r="EV161" s="26">
        <v>1150.1500000000001</v>
      </c>
      <c r="EW161" s="26">
        <v>3000</v>
      </c>
      <c r="EX161" s="66">
        <v>38.340000000000003</v>
      </c>
      <c r="EY161" s="26">
        <v>2215.44</v>
      </c>
      <c r="EZ161" s="26">
        <v>4200</v>
      </c>
      <c r="FA161" s="100">
        <v>52.75</v>
      </c>
      <c r="FB161" s="26">
        <v>2215.44</v>
      </c>
      <c r="FC161" s="138">
        <v>4200</v>
      </c>
      <c r="FD161" s="140">
        <f>(ULB_Data[[#This Row],[SLP + Cert. (obtained) SS2022]]/ULB_Data[[#This Row],[SLP + Cert. (max.) SS2022]])*100</f>
        <v>52.748571428571431</v>
      </c>
    </row>
    <row r="162" spans="1:160" ht="15.75" thickBot="1">
      <c r="A162" s="104">
        <v>161</v>
      </c>
      <c r="B162" s="65" t="s">
        <v>253</v>
      </c>
      <c r="C162" s="65" t="s">
        <v>382</v>
      </c>
      <c r="D162" s="65" t="s">
        <v>399</v>
      </c>
      <c r="E162" s="22">
        <v>15123</v>
      </c>
      <c r="F162" s="28" t="s">
        <v>411</v>
      </c>
      <c r="G162" s="28">
        <v>2214</v>
      </c>
      <c r="H162" s="28">
        <v>2072</v>
      </c>
      <c r="I162" s="28">
        <v>2072</v>
      </c>
      <c r="J162" s="28">
        <v>3325</v>
      </c>
      <c r="K162" s="28">
        <v>3178</v>
      </c>
      <c r="L162" s="28">
        <v>3178</v>
      </c>
      <c r="M162" s="28">
        <v>3070.1</v>
      </c>
      <c r="N162" s="28">
        <v>2928.3</v>
      </c>
      <c r="O162" s="28">
        <v>2928.3</v>
      </c>
      <c r="P162" s="28">
        <v>4349.2</v>
      </c>
      <c r="Q162" s="28">
        <v>4349.2</v>
      </c>
      <c r="R162" s="118">
        <f>(ULB_Data[[#This Row],[Total score (obtained) SS2020]]-ULB_Data[[#This Row],[NA 2020]])/ULB_Data[[#This Row],[NA 2020]]</f>
        <v>0.61351400180668481</v>
      </c>
      <c r="S162" s="118">
        <f>(ULB_Data[[#This Row],[Total score (obtained) SS2021]]-ULB_Data[[#This Row],[NA 2021]])/ULB_Data[[#This Row],[NA 2021]]</f>
        <v>0.46383204633204633</v>
      </c>
      <c r="T162" s="118">
        <f>(ULB_Data[[#This Row],[Total score (obtained) SS2022]]-ULB_Data[[#This Row],[NA 2022]])/ULB_Data[[#This Row],[NA 2022]]</f>
        <v>0.46383204633204633</v>
      </c>
      <c r="U162" s="118">
        <f>(ULB_Data[[#This Row],[Total score (obtained) SS2020]]-ULB_Data[[#This Row],[SA 2020]])/ULB_Data[[#This Row],[SA 2020]]</f>
        <v>7.4381954887218091E-2</v>
      </c>
      <c r="V162" s="118">
        <f>(ULB_Data[[#This Row],[Total score (obtained) SS2021]]-ULB_Data[[#This Row],[SA 2021]])/ULB_Data[[#This Row],[SA 2021]]</f>
        <v>-4.5607300188798001E-2</v>
      </c>
      <c r="W162" s="118">
        <f>(ULB_Data[[#This Row],[Total score (obtained) SS2022]]-ULB_Data[[#This Row],[SA 2022]])/ULB_Data[[#This Row],[SA 2022]]</f>
        <v>-4.5607300188798001E-2</v>
      </c>
      <c r="X162" s="118">
        <f>(ULB_Data[[#This Row],[Total score (obtained) SS2020]]-ULB_Data[[#This Row],[SA Cat 2020]])/ULB_Data[[#This Row],[SA Cat 2020]]</f>
        <v>0.16358424807009553</v>
      </c>
      <c r="Y162" s="118">
        <f>(ULB_Data[[#This Row],[Total score (obtained) SS2021]]-ULB_Data[[#This Row],[SA Cat 2021]])/ULB_Data[[#This Row],[SA Cat 2021]]</f>
        <v>3.5775023050916829E-2</v>
      </c>
      <c r="Z162" s="118">
        <f>(ULB_Data[[#This Row],[Total score (obtained) SS2022]]-ULB_Data[[#This Row],[SA Cat 2022]])/ULB_Data[[#This Row],[SA Cat 2022]]</f>
        <v>3.5775023050916829E-2</v>
      </c>
      <c r="AA162" s="118">
        <f>(ULB_Data[[#This Row],[Total score (obtained) SS2021]]-ULB_Data[[#This Row],[SA Cat t.10 2021]])/ULB_Data[[#This Row],[SA Cat t.10 2021]]</f>
        <v>-0.30261657316288049</v>
      </c>
      <c r="AB162" s="118">
        <f>(ULB_Data[[#This Row],[Total score (obtained) SS2022]]-ULB_Data[[#This Row],[SA Cat t.10 2022]])/ULB_Data[[#This Row],[SA Cat t.10 2022]]</f>
        <v>-0.30261657316288049</v>
      </c>
      <c r="AC162" s="122">
        <v>306.24</v>
      </c>
      <c r="AD162" s="122">
        <v>913.6</v>
      </c>
      <c r="AE162" s="122">
        <v>915</v>
      </c>
      <c r="AF162" s="122">
        <v>706.64</v>
      </c>
      <c r="AG162" s="122">
        <v>1509.3</v>
      </c>
      <c r="AH162" s="122">
        <v>1509.3</v>
      </c>
      <c r="AI162" s="122">
        <v>593.21</v>
      </c>
      <c r="AJ162" s="122">
        <v>1412.08</v>
      </c>
      <c r="AK162" s="122">
        <v>1412.08</v>
      </c>
      <c r="AL162" s="122">
        <v>1984.11</v>
      </c>
      <c r="AM162" s="122">
        <v>1984.11</v>
      </c>
      <c r="AN162" s="118">
        <f>(ULB_Data[[#This Row],[SLP- obtained SS2020]]-ULB_Data[[#This Row],[SLP NA 2020]])/ULB_Data[[#This Row],[SLP NA 2020]]</f>
        <v>1.2789968652037615</v>
      </c>
      <c r="AO162" s="118">
        <f>(ULB_Data[[#This Row],[SLP- obtained SS2021]]-ULB_Data[[#This Row],[SLP NA 2021]])/ULB_Data[[#This Row],[SLP NA 2021]]</f>
        <v>0.78707311733800356</v>
      </c>
      <c r="AP162" s="118">
        <f>(ULB_Data[[#This Row],[SLP- obtained SS2022]]-ULB_Data[[#This Row],[SLP NA 2022]])/ULB_Data[[#This Row],[SLP NA 2022]]</f>
        <v>0.78433879781420768</v>
      </c>
      <c r="AQ162" s="118">
        <f>(ULB_Data[[#This Row],[SLP- obtained SS2020]]-ULB_Data[[#This Row],[SLP SA 2020]])/ULB_Data[[#This Row],[SLP SA 2020]]</f>
        <v>-1.2340088305219104E-2</v>
      </c>
      <c r="AR162" s="118">
        <f>(ULB_Data[[#This Row],[SLP- obtained SS2021]]-ULB_Data[[#This Row],[SLP SA 2021]])/ULB_Data[[#This Row],[SLP SA 2021]]</f>
        <v>8.1739879414298097E-2</v>
      </c>
      <c r="AS162" s="118">
        <f>(ULB_Data[[#This Row],[SLP- obtained SS2022]]-ULB_Data[[#This Row],[SLP SA 2022]])/ULB_Data[[#This Row],[SLP SA 2022]]</f>
        <v>8.1739879414298097E-2</v>
      </c>
      <c r="AT162" s="118">
        <f>(ULB_Data[[#This Row],[SLP- obtained SS2020]]-ULB_Data[[#This Row],[SLP SA cat 2020]])/ULB_Data[[#This Row],[SLP SA cat 2020]]</f>
        <v>0.17651421924782104</v>
      </c>
      <c r="AU162" s="118">
        <f>(ULB_Data[[#This Row],[SLP- obtained SS2021]]-ULB_Data[[#This Row],[SLP SA cat 2021]])/ULB_Data[[#This Row],[SLP SA cat 2021]]</f>
        <v>0.15621636167922509</v>
      </c>
      <c r="AV162" s="118">
        <f>(ULB_Data[[#This Row],[SLP- obtained SS2022]]-ULB_Data[[#This Row],[SLP SA cat 2022]])/ULB_Data[[#This Row],[SLP SA cat 2022]]</f>
        <v>0.15621636167922509</v>
      </c>
      <c r="AW162" s="118">
        <f>(ULB_Data[[#This Row],[SLP- obtained SS2021]]-ULB_Data[[#This Row],[SLP SA cat t.10 2021]])/ULB_Data[[#This Row],[SLP SA cat t.10 2021]]</f>
        <v>-0.17712727620948426</v>
      </c>
      <c r="AX162" s="118">
        <f>(ULB_Data[[#This Row],[SLP- obtained SS2022]]-ULB_Data[[#This Row],[SLP SA cat t.10 2022]])/ULB_Data[[#This Row],[SLP SA cat t.10 2022]]</f>
        <v>-0.17712727620948426</v>
      </c>
      <c r="AY162" s="122">
        <v>232.44</v>
      </c>
      <c r="AZ162" s="122">
        <v>298.10000000000002</v>
      </c>
      <c r="BA162" s="122">
        <v>295</v>
      </c>
      <c r="BB162" s="122">
        <v>421.09</v>
      </c>
      <c r="BC162" s="122">
        <v>522.70000000000005</v>
      </c>
      <c r="BD162" s="122">
        <v>525</v>
      </c>
      <c r="BE162" s="122">
        <v>365.77</v>
      </c>
      <c r="BF162" s="122">
        <v>453.88</v>
      </c>
      <c r="BG162" s="122">
        <v>453.88</v>
      </c>
      <c r="BH162" s="122">
        <v>1100</v>
      </c>
      <c r="BI162" s="122">
        <v>1100</v>
      </c>
      <c r="BJ162" s="118">
        <f>(ULB_Data[[#This Row],[Cert.- obtained SS2020]]-ULB_Data[[#This Row],[NA cert 2020]])/ULB_Data[[#This Row],[NA cert 2020]]</f>
        <v>0.29065565307176044</v>
      </c>
      <c r="BK162" s="118">
        <f>(ULB_Data[[#This Row],[Cert.- obtained SS2021]]-ULB_Data[[#This Row],[NA cert 2021]])/ULB_Data[[#This Row],[NA cert 2021]]</f>
        <v>6.3737001006372931E-3</v>
      </c>
      <c r="BL162" s="118">
        <f>(ULB_Data[[#This Row],[Cert.- obtained SS2022]]-ULB_Data[[#This Row],[NA cert 2022]])/ULB_Data[[#This Row],[NA cert 2022]]</f>
        <v>1.6949152542372881E-2</v>
      </c>
      <c r="BM162" s="118">
        <f>(ULB_Data[[#This Row],[Cert.- obtained SS2020]]-ULB_Data[[#This Row],[SA Cert 2020]])/ULB_Data[[#This Row],[SA Cert 2020]]</f>
        <v>-0.2875632287634472</v>
      </c>
      <c r="BN162" s="118">
        <f>(ULB_Data[[#This Row],[Cert.- obtained SS2021]]-ULB_Data[[#This Row],[SA cert 2021]])/ULB_Data[[#This Row],[SA cert 2021]]</f>
        <v>-0.42605701167017412</v>
      </c>
      <c r="BO162" s="118">
        <f>(ULB_Data[[#This Row],[Cert.- obtained SS2022]]-ULB_Data[[#This Row],[SA cert 2022]])/ULB_Data[[#This Row],[SA cert 2022]]</f>
        <v>-0.42857142857142855</v>
      </c>
      <c r="BP162" s="118">
        <f>(ULB_Data[[#This Row],[Cert.- obtained SS2020]]-ULB_Data[[#This Row],[SA cert cat 2020]])/ULB_Data[[#This Row],[SA cert cat 2020]]</f>
        <v>-0.17981245044700217</v>
      </c>
      <c r="BQ162" s="118">
        <f>(ULB_Data[[#This Row],[Cert.- obtained SS2021]]-ULB_Data[[#This Row],[SA cert cat 2021]])/ULB_Data[[#This Row],[SA cert cat 2021]]</f>
        <v>-0.33903234335066534</v>
      </c>
      <c r="BR162" s="118">
        <f>(ULB_Data[[#This Row],[Cert.- obtained SS2022]]-ULB_Data[[#This Row],[SA cert cat 2022]])/ULB_Data[[#This Row],[SA cert cat 2022]]</f>
        <v>-0.33903234335066534</v>
      </c>
      <c r="BS162" s="118">
        <f>(ULB_Data[[#This Row],[Cert.- obtained SS2021]]-ULB_Data[[#This Row],[SA cert cat t.10 2021]])/ULB_Data[[#This Row],[SA cert cat t.10 2021]]</f>
        <v>-0.72727272727272729</v>
      </c>
      <c r="BT162" s="118">
        <f>(ULB_Data[[#This Row],[Cert.- obtained SS2022]]-ULB_Data[[#This Row],[SA cert cat t.10 2022]])/ULB_Data[[#This Row],[SA cert cat t.10 2022]]</f>
        <v>-0.72727272727272729</v>
      </c>
      <c r="BU162" s="122">
        <v>855.72</v>
      </c>
      <c r="BV162" s="122">
        <v>860.25</v>
      </c>
      <c r="BW162" s="122">
        <v>865</v>
      </c>
      <c r="BX162" s="122">
        <v>1100</v>
      </c>
      <c r="BY162" s="122">
        <v>1147.0899999999999</v>
      </c>
      <c r="BZ162" s="122">
        <v>1150</v>
      </c>
      <c r="CA162" s="122">
        <v>1056.55</v>
      </c>
      <c r="CB162" s="122">
        <v>1062.31</v>
      </c>
      <c r="CC162" s="122">
        <v>1062.31</v>
      </c>
      <c r="CD162" s="122">
        <v>1484.95</v>
      </c>
      <c r="CE162" s="122">
        <v>1484.95</v>
      </c>
      <c r="CF162" s="118">
        <f>(ULB_Data[[#This Row],[CP- obtained SS2020]]-ULB_Data[[#This Row],[NA CV 2020]])/ULB_Data[[#This Row],[NA CV 2020]]</f>
        <v>0.4693240779694291</v>
      </c>
      <c r="CG162" s="118">
        <f>(ULB_Data[[#This Row],[CV- obtained SS2021]]-ULB_Data[[#This Row],[NA CV 2021]])/ULB_Data[[#This Row],[NA CV 2021]]</f>
        <v>0.27915140947399025</v>
      </c>
      <c r="CH162" s="118">
        <f>(ULB_Data[[#This Row],[CV- obtained SS2022]]-ULB_Data[[#This Row],[NA CV 2022]])/ULB_Data[[#This Row],[NA CV 2022]]</f>
        <v>0.2721271676300579</v>
      </c>
      <c r="CI162" s="118">
        <f>(ULB_Data[[#This Row],[CP- obtained SS2020]]-ULB_Data[[#This Row],[SA CV 2020]])/ULB_Data[[#This Row],[SA CV 2020]]</f>
        <v>0.14302727272727267</v>
      </c>
      <c r="CJ162" s="118">
        <f>(ULB_Data[[#This Row],[CV- obtained SS2021]]-ULB_Data[[#This Row],[SA CV 2021]])/ULB_Data[[#This Row],[SA CV 2021]]</f>
        <v>-4.0711713989311928E-2</v>
      </c>
      <c r="CK162" s="118">
        <f>(ULB_Data[[#This Row],[CV- obtained SS2022]]-ULB_Data[[#This Row],[SA CV 2022]])/ULB_Data[[#This Row],[SA CV 2022]]</f>
        <v>-4.313913043478252E-2</v>
      </c>
      <c r="CL162" s="118">
        <f>(ULB_Data[[#This Row],[CP- obtained SS2020]]-ULB_Data[[#This Row],[SA CV  cat 2020]])/ULB_Data[[#This Row],[SA CV  cat 2020]]</f>
        <v>0.19003359992428184</v>
      </c>
      <c r="CM162" s="118">
        <f>(ULB_Data[[#This Row],[CV- obtained SS2021]]-ULB_Data[[#This Row],[SA CV cat 2021]])/ULB_Data[[#This Row],[SA CV cat 2021]]</f>
        <v>3.5846410181585561E-2</v>
      </c>
      <c r="CN162" s="118">
        <f>(ULB_Data[[#This Row],[CV- obtained SS2022]]-ULB_Data[[#This Row],[SA CV cat 2022]])/ULB_Data[[#This Row],[SA CV cat 2022]]</f>
        <v>3.5846410181585561E-2</v>
      </c>
      <c r="CO162" s="118">
        <f>(ULB_Data[[#This Row],[CV- obtained SS2021]]-ULB_Data[[#This Row],[SA CV cat t.10 2021]])/ULB_Data[[#This Row],[SA CV cat t.10 2021]]</f>
        <v>-0.25897168254823388</v>
      </c>
      <c r="CP162" s="118">
        <f>(ULB_Data[[#This Row],[CV- obtained SS2022]]-ULB_Data[[#This Row],[SA CV cat t.10 2022]])/ULB_Data[[#This Row],[SA CV cat t.10 2022]]</f>
        <v>-0.25897168254823388</v>
      </c>
      <c r="CQ162" s="60">
        <v>60</v>
      </c>
      <c r="CR162" s="60">
        <v>42</v>
      </c>
      <c r="CS162" s="27">
        <v>145</v>
      </c>
      <c r="CT162" s="27">
        <v>79</v>
      </c>
      <c r="CU162" s="27">
        <v>145</v>
      </c>
      <c r="CV162" s="27">
        <v>79</v>
      </c>
      <c r="CW162" s="28" t="s">
        <v>414</v>
      </c>
      <c r="CX162" s="27" t="s">
        <v>414</v>
      </c>
      <c r="CY162" s="27" t="s">
        <v>414</v>
      </c>
      <c r="CZ162" s="28" t="s">
        <v>405</v>
      </c>
      <c r="DA162" s="27" t="s">
        <v>405</v>
      </c>
      <c r="DB162" s="27" t="s">
        <v>405</v>
      </c>
      <c r="DC162" s="22">
        <v>697.92</v>
      </c>
      <c r="DD162" s="22">
        <v>1500</v>
      </c>
      <c r="DE162" s="66">
        <v>46.53</v>
      </c>
      <c r="DF162" s="22">
        <v>300</v>
      </c>
      <c r="DG162" s="22">
        <v>1500</v>
      </c>
      <c r="DH162" s="66">
        <v>20</v>
      </c>
      <c r="DI162" s="22">
        <v>1317.07</v>
      </c>
      <c r="DJ162" s="22">
        <v>1500</v>
      </c>
      <c r="DK162" s="66">
        <v>87.8</v>
      </c>
      <c r="DL162" s="22">
        <v>1257.33</v>
      </c>
      <c r="DM162" s="22">
        <v>1500</v>
      </c>
      <c r="DN162" s="66">
        <v>83.82</v>
      </c>
      <c r="DO162" s="22">
        <v>3572.32</v>
      </c>
      <c r="DP162" s="22">
        <v>6000</v>
      </c>
      <c r="DQ162" s="66">
        <v>59.54</v>
      </c>
      <c r="DR162" s="72">
        <v>1632.67</v>
      </c>
      <c r="DS162" s="67">
        <v>2400</v>
      </c>
      <c r="DT162" s="159">
        <f>ULB_Data[[#This Row],[SLP- obtained SS2021]]/ULB_Data[[#This Row],[SLP-max. marks SS2021]]</f>
        <v>0.68027916666666666</v>
      </c>
      <c r="DU162" s="159">
        <f>ULB_Data[[#This Row],[SLP- obtained SS2021]]/ULB_Data[[#This Row],[Total score (obtained) SS2021]]</f>
        <v>0.53829136251838083</v>
      </c>
      <c r="DV162" s="72">
        <v>1632.67</v>
      </c>
      <c r="DW162" s="66">
        <v>2400</v>
      </c>
      <c r="DX162" s="159">
        <f>ULB_Data[[#This Row],[SLP- obtained SS2022]]/ULB_Data[[#This Row],[SLP-max. marks SS2022]]</f>
        <v>0.68027916666666666</v>
      </c>
      <c r="DY162" s="159">
        <f>ULB_Data[[#This Row],[SLP- obtained SS2022]]/ULB_Data[[#This Row],[Total score (obtained) SS2022]]</f>
        <v>0.53829136251838083</v>
      </c>
      <c r="DZ162" s="72">
        <v>1100.3900000000001</v>
      </c>
      <c r="EA162" s="67">
        <v>1800</v>
      </c>
      <c r="EB162" s="159">
        <f>ULB_Data[[#This Row],[CV- obtained SS2021]]/ULB_Data[[#This Row],[CV-max. marks SS2021]]</f>
        <v>0.6113277777777778</v>
      </c>
      <c r="EC162" s="159">
        <f>ULB_Data[[#This Row],[CV- obtained SS2021]]/ULB_Data[[#This Row],[Total score (obtained) SS2021]]</f>
        <v>0.36279862581023786</v>
      </c>
      <c r="ED162" s="72">
        <v>1100.3900000000001</v>
      </c>
      <c r="EE162" s="66">
        <v>1800</v>
      </c>
      <c r="EF162" s="159">
        <f>ULB_Data[[#This Row],[CV- obtained SS2022]]/ULB_Data[[#This Row],[CV-max. marks SS2022]]</f>
        <v>0.6113277777777778</v>
      </c>
      <c r="EG162" s="159">
        <f>ULB_Data[[#This Row],[CV- obtained SS2022]]/ULB_Data[[#This Row],[Total score (obtained) SS2022]]</f>
        <v>0.36279862581023786</v>
      </c>
      <c r="EH162" s="72">
        <v>300</v>
      </c>
      <c r="EI162" s="67">
        <v>1800</v>
      </c>
      <c r="EJ162" s="159">
        <f>ULB_Data[[#This Row],[Cert.- obtained SS2021]]/ULB_Data[[#This Row],[Cert.-max. marks SS2021]]</f>
        <v>0.16666666666666666</v>
      </c>
      <c r="EK162" s="159">
        <f>ULB_Data[[#This Row],[Cert.- obtained SS2021]]/ULB_Data[[#This Row],[Total score (obtained) SS2021]]</f>
        <v>9.8910011671381373E-2</v>
      </c>
      <c r="EL162" s="72">
        <v>300</v>
      </c>
      <c r="EM162" s="66">
        <v>1800</v>
      </c>
      <c r="EN162" s="159">
        <f>ULB_Data[[#This Row],[Cert.- obtained SS2022]]/ULB_Data[[#This Row],[Cert.-max. marks SS2022]]</f>
        <v>0.16666666666666666</v>
      </c>
      <c r="EO162" s="159">
        <f>ULB_Data[[#This Row],[Cert.- obtained SS2022]]/ULB_Data[[#This Row],[Total score (obtained) SS2022]]</f>
        <v>9.8910011671381373E-2</v>
      </c>
      <c r="EP162" s="73">
        <v>3033.06</v>
      </c>
      <c r="EQ162" s="26">
        <v>6000</v>
      </c>
      <c r="ER162" s="66">
        <v>50.55</v>
      </c>
      <c r="ES162" s="73">
        <v>3033.06</v>
      </c>
      <c r="ET162" s="66">
        <v>6000</v>
      </c>
      <c r="EU162" s="128">
        <f>(ULB_Data[[#This Row],[Total score (obtained) SS2022]]/ULB_Data[[#This Row],[Total score (max) SS2022]])*100</f>
        <v>50.551000000000002</v>
      </c>
      <c r="EV162" s="26">
        <v>997.92</v>
      </c>
      <c r="EW162" s="26">
        <v>3000</v>
      </c>
      <c r="EX162" s="66">
        <v>33.26</v>
      </c>
      <c r="EY162" s="26">
        <v>1932.67</v>
      </c>
      <c r="EZ162" s="26">
        <v>4200</v>
      </c>
      <c r="FA162" s="100">
        <v>46.02</v>
      </c>
      <c r="FB162" s="26">
        <v>1932.67</v>
      </c>
      <c r="FC162" s="138">
        <v>4200</v>
      </c>
      <c r="FD162" s="140">
        <f>(ULB_Data[[#This Row],[SLP + Cert. (obtained) SS2022]]/ULB_Data[[#This Row],[SLP + Cert. (max.) SS2022]])*100</f>
        <v>46.015952380952385</v>
      </c>
    </row>
    <row r="163" spans="1:160" ht="15.75" thickBot="1">
      <c r="A163" s="104">
        <v>162</v>
      </c>
      <c r="B163" s="65" t="s">
        <v>81</v>
      </c>
      <c r="C163" s="65" t="s">
        <v>382</v>
      </c>
      <c r="D163" s="65" t="s">
        <v>399</v>
      </c>
      <c r="E163" s="22">
        <v>5734</v>
      </c>
      <c r="F163" s="28" t="s">
        <v>411</v>
      </c>
      <c r="G163" s="28">
        <v>2214</v>
      </c>
      <c r="H163" s="28">
        <v>2072</v>
      </c>
      <c r="I163" s="28">
        <v>2072</v>
      </c>
      <c r="J163" s="28">
        <v>3325</v>
      </c>
      <c r="K163" s="28">
        <v>3178</v>
      </c>
      <c r="L163" s="28">
        <v>3178</v>
      </c>
      <c r="M163" s="28">
        <v>3070.1</v>
      </c>
      <c r="N163" s="28">
        <v>2928.3</v>
      </c>
      <c r="O163" s="28">
        <v>2928.3</v>
      </c>
      <c r="P163" s="28">
        <v>4349.2</v>
      </c>
      <c r="Q163" s="28">
        <v>4349.2</v>
      </c>
      <c r="R163" s="118">
        <f>(ULB_Data[[#This Row],[Total score (obtained) SS2020]]-ULB_Data[[#This Row],[NA 2020]])/ULB_Data[[#This Row],[NA 2020]]</f>
        <v>0.63705962059620591</v>
      </c>
      <c r="S163" s="118">
        <f>(ULB_Data[[#This Row],[Total score (obtained) SS2021]]-ULB_Data[[#This Row],[NA 2021]])/ULB_Data[[#This Row],[NA 2021]]</f>
        <v>0.53874034749034749</v>
      </c>
      <c r="T163" s="118">
        <f>(ULB_Data[[#This Row],[Total score (obtained) SS2022]]-ULB_Data[[#This Row],[NA 2022]])/ULB_Data[[#This Row],[NA 2022]]</f>
        <v>0.53874034749034749</v>
      </c>
      <c r="U163" s="118">
        <f>(ULB_Data[[#This Row],[Total score (obtained) SS2020]]-ULB_Data[[#This Row],[SA 2020]])/ULB_Data[[#This Row],[SA 2020]]</f>
        <v>9.0060150375939799E-2</v>
      </c>
      <c r="V163" s="118">
        <f>(ULB_Data[[#This Row],[Total score (obtained) SS2021]]-ULB_Data[[#This Row],[SA 2021]])/ULB_Data[[#This Row],[SA 2021]]</f>
        <v>3.2315921963499E-3</v>
      </c>
      <c r="W163" s="118">
        <f>(ULB_Data[[#This Row],[Total score (obtained) SS2022]]-ULB_Data[[#This Row],[SA 2022]])/ULB_Data[[#This Row],[SA 2022]]</f>
        <v>3.2315921963499E-3</v>
      </c>
      <c r="X163" s="118">
        <f>(ULB_Data[[#This Row],[Total score (obtained) SS2020]]-ULB_Data[[#This Row],[SA Cat 2020]])/ULB_Data[[#This Row],[SA Cat 2020]]</f>
        <v>0.18056415100485323</v>
      </c>
      <c r="Y163" s="118">
        <f>(ULB_Data[[#This Row],[Total score (obtained) SS2021]]-ULB_Data[[#This Row],[SA Cat 2021]])/ULB_Data[[#This Row],[SA Cat 2021]]</f>
        <v>8.8778472151077342E-2</v>
      </c>
      <c r="Z163" s="118">
        <f>(ULB_Data[[#This Row],[Total score (obtained) SS2022]]-ULB_Data[[#This Row],[SA Cat 2022]])/ULB_Data[[#This Row],[SA Cat 2022]]</f>
        <v>8.8778472151077342E-2</v>
      </c>
      <c r="AA163" s="118">
        <f>(ULB_Data[[#This Row],[Total score (obtained) SS2021]]-ULB_Data[[#This Row],[SA Cat t.10 2021]])/ULB_Data[[#This Row],[SA Cat t.10 2021]]</f>
        <v>-0.26692955026211712</v>
      </c>
      <c r="AB163" s="118">
        <f>(ULB_Data[[#This Row],[Total score (obtained) SS2022]]-ULB_Data[[#This Row],[SA Cat t.10 2022]])/ULB_Data[[#This Row],[SA Cat t.10 2022]]</f>
        <v>-0.26692955026211712</v>
      </c>
      <c r="AC163" s="122">
        <v>306.24</v>
      </c>
      <c r="AD163" s="122">
        <v>913.6</v>
      </c>
      <c r="AE163" s="122">
        <v>915</v>
      </c>
      <c r="AF163" s="122">
        <v>706.64</v>
      </c>
      <c r="AG163" s="122">
        <v>1509.3</v>
      </c>
      <c r="AH163" s="122">
        <v>1509.3</v>
      </c>
      <c r="AI163" s="122">
        <v>593.21</v>
      </c>
      <c r="AJ163" s="122">
        <v>1412.08</v>
      </c>
      <c r="AK163" s="122">
        <v>1412.08</v>
      </c>
      <c r="AL163" s="122">
        <v>1984.11</v>
      </c>
      <c r="AM163" s="122">
        <v>1984.11</v>
      </c>
      <c r="AN163" s="118">
        <f>(ULB_Data[[#This Row],[SLP- obtained SS2020]]-ULB_Data[[#This Row],[SLP NA 2020]])/ULB_Data[[#This Row],[SLP NA 2020]]</f>
        <v>1.0669083072100314</v>
      </c>
      <c r="AO163" s="118">
        <f>(ULB_Data[[#This Row],[SLP- obtained SS2021]]-ULB_Data[[#This Row],[SLP NA 2021]])/ULB_Data[[#This Row],[SLP NA 2021]]</f>
        <v>0.667327057793345</v>
      </c>
      <c r="AP163" s="118">
        <f>(ULB_Data[[#This Row],[SLP- obtained SS2022]]-ULB_Data[[#This Row],[SLP NA 2022]])/ULB_Data[[#This Row],[SLP NA 2022]]</f>
        <v>0.66477595628415298</v>
      </c>
      <c r="AQ163" s="118">
        <f>(ULB_Data[[#This Row],[SLP- obtained SS2020]]-ULB_Data[[#This Row],[SLP SA 2020]])/ULB_Data[[#This Row],[SLP SA 2020]]</f>
        <v>-0.10425393411072111</v>
      </c>
      <c r="AR163" s="118">
        <f>(ULB_Data[[#This Row],[SLP- obtained SS2021]]-ULB_Data[[#This Row],[SLP SA 2021]])/ULB_Data[[#This Row],[SLP SA 2021]]</f>
        <v>9.2559464652488092E-3</v>
      </c>
      <c r="AS163" s="118">
        <f>(ULB_Data[[#This Row],[SLP- obtained SS2022]]-ULB_Data[[#This Row],[SLP SA 2022]])/ULB_Data[[#This Row],[SLP SA 2022]]</f>
        <v>9.2559464652488092E-3</v>
      </c>
      <c r="AT163" s="118">
        <f>(ULB_Data[[#This Row],[SLP- obtained SS2020]]-ULB_Data[[#This Row],[SLP SA cat 2020]])/ULB_Data[[#This Row],[SLP SA cat 2020]]</f>
        <v>6.702516815293065E-2</v>
      </c>
      <c r="AU163" s="118">
        <f>(ULB_Data[[#This Row],[SLP- obtained SS2021]]-ULB_Data[[#This Row],[SLP SA cat 2021]])/ULB_Data[[#This Row],[SLP SA cat 2021]]</f>
        <v>7.8741997620531454E-2</v>
      </c>
      <c r="AV163" s="118">
        <f>(ULB_Data[[#This Row],[SLP- obtained SS2022]]-ULB_Data[[#This Row],[SLP SA cat 2022]])/ULB_Data[[#This Row],[SLP SA cat 2022]]</f>
        <v>7.8741997620531454E-2</v>
      </c>
      <c r="AW163" s="118">
        <f>(ULB_Data[[#This Row],[SLP- obtained SS2021]]-ULB_Data[[#This Row],[SLP SA cat t.10 2021]])/ULB_Data[[#This Row],[SLP SA cat t.10 2021]]</f>
        <v>-0.23226534819138048</v>
      </c>
      <c r="AX163" s="118">
        <f>(ULB_Data[[#This Row],[SLP- obtained SS2022]]-ULB_Data[[#This Row],[SLP SA cat t.10 2022]])/ULB_Data[[#This Row],[SLP SA cat t.10 2022]]</f>
        <v>-0.23226534819138048</v>
      </c>
      <c r="AY163" s="122">
        <v>232.44</v>
      </c>
      <c r="AZ163" s="122">
        <v>298.10000000000002</v>
      </c>
      <c r="BA163" s="122">
        <v>295</v>
      </c>
      <c r="BB163" s="122">
        <v>421.09</v>
      </c>
      <c r="BC163" s="122">
        <v>522.70000000000005</v>
      </c>
      <c r="BD163" s="122">
        <v>525</v>
      </c>
      <c r="BE163" s="122">
        <v>365.77</v>
      </c>
      <c r="BF163" s="122">
        <v>453.88</v>
      </c>
      <c r="BG163" s="122">
        <v>453.88</v>
      </c>
      <c r="BH163" s="122">
        <v>1100</v>
      </c>
      <c r="BI163" s="122">
        <v>1100</v>
      </c>
      <c r="BJ163" s="118">
        <f>(ULB_Data[[#This Row],[Cert.- obtained SS2020]]-ULB_Data[[#This Row],[NA cert 2020]])/ULB_Data[[#This Row],[NA cert 2020]]</f>
        <v>0.29065565307176044</v>
      </c>
      <c r="BK163" s="118">
        <f>(ULB_Data[[#This Row],[Cert.- obtained SS2021]]-ULB_Data[[#This Row],[NA cert 2021]])/ULB_Data[[#This Row],[NA cert 2021]]</f>
        <v>6.3737001006372931E-3</v>
      </c>
      <c r="BL163" s="118">
        <f>(ULB_Data[[#This Row],[Cert.- obtained SS2022]]-ULB_Data[[#This Row],[NA cert 2022]])/ULB_Data[[#This Row],[NA cert 2022]]</f>
        <v>1.6949152542372881E-2</v>
      </c>
      <c r="BM163" s="118">
        <f>(ULB_Data[[#This Row],[Cert.- obtained SS2020]]-ULB_Data[[#This Row],[SA Cert 2020]])/ULB_Data[[#This Row],[SA Cert 2020]]</f>
        <v>-0.2875632287634472</v>
      </c>
      <c r="BN163" s="118">
        <f>(ULB_Data[[#This Row],[Cert.- obtained SS2021]]-ULB_Data[[#This Row],[SA cert 2021]])/ULB_Data[[#This Row],[SA cert 2021]]</f>
        <v>-0.42605701167017412</v>
      </c>
      <c r="BO163" s="118">
        <f>(ULB_Data[[#This Row],[Cert.- obtained SS2022]]-ULB_Data[[#This Row],[SA cert 2022]])/ULB_Data[[#This Row],[SA cert 2022]]</f>
        <v>-0.42857142857142855</v>
      </c>
      <c r="BP163" s="118">
        <f>(ULB_Data[[#This Row],[Cert.- obtained SS2020]]-ULB_Data[[#This Row],[SA cert cat 2020]])/ULB_Data[[#This Row],[SA cert cat 2020]]</f>
        <v>-0.17981245044700217</v>
      </c>
      <c r="BQ163" s="118">
        <f>(ULB_Data[[#This Row],[Cert.- obtained SS2021]]-ULB_Data[[#This Row],[SA cert cat 2021]])/ULB_Data[[#This Row],[SA cert cat 2021]]</f>
        <v>-0.33903234335066534</v>
      </c>
      <c r="BR163" s="118">
        <f>(ULB_Data[[#This Row],[Cert.- obtained SS2022]]-ULB_Data[[#This Row],[SA cert cat 2022]])/ULB_Data[[#This Row],[SA cert cat 2022]]</f>
        <v>-0.33903234335066534</v>
      </c>
      <c r="BS163" s="118">
        <f>(ULB_Data[[#This Row],[Cert.- obtained SS2021]]-ULB_Data[[#This Row],[SA cert cat t.10 2021]])/ULB_Data[[#This Row],[SA cert cat t.10 2021]]</f>
        <v>-0.72727272727272729</v>
      </c>
      <c r="BT163" s="118">
        <f>(ULB_Data[[#This Row],[Cert.- obtained SS2022]]-ULB_Data[[#This Row],[SA cert cat t.10 2022]])/ULB_Data[[#This Row],[SA cert cat t.10 2022]]</f>
        <v>-0.72727272727272729</v>
      </c>
      <c r="BU163" s="122">
        <v>855.72</v>
      </c>
      <c r="BV163" s="122">
        <v>860.25</v>
      </c>
      <c r="BW163" s="122">
        <v>865</v>
      </c>
      <c r="BX163" s="122">
        <v>1100</v>
      </c>
      <c r="BY163" s="122">
        <v>1147.0899999999999</v>
      </c>
      <c r="BZ163" s="122">
        <v>1150</v>
      </c>
      <c r="CA163" s="122">
        <v>1056.55</v>
      </c>
      <c r="CB163" s="122">
        <v>1062.31</v>
      </c>
      <c r="CC163" s="122">
        <v>1062.31</v>
      </c>
      <c r="CD163" s="122">
        <v>1484.95</v>
      </c>
      <c r="CE163" s="122">
        <v>1484.95</v>
      </c>
      <c r="CF163" s="118">
        <f>(ULB_Data[[#This Row],[CP- obtained SS2020]]-ULB_Data[[#This Row],[NA CV 2020]])/ULB_Data[[#This Row],[NA CV 2020]]</f>
        <v>0.50874117702052057</v>
      </c>
      <c r="CG163" s="118">
        <f>(ULB_Data[[#This Row],[CV- obtained SS2021]]-ULB_Data[[#This Row],[NA CV 2021]])/ULB_Data[[#This Row],[NA CV 2021]]</f>
        <v>0.58674803836094158</v>
      </c>
      <c r="CH163" s="118">
        <f>(ULB_Data[[#This Row],[CV- obtained SS2022]]-ULB_Data[[#This Row],[NA CV 2022]])/ULB_Data[[#This Row],[NA CV 2022]]</f>
        <v>0.5780346820809249</v>
      </c>
      <c r="CI163" s="118">
        <f>(ULB_Data[[#This Row],[CP- obtained SS2020]]-ULB_Data[[#This Row],[SA CV 2020]])/ULB_Data[[#This Row],[SA CV 2020]]</f>
        <v>0.17369090909090903</v>
      </c>
      <c r="CJ163" s="118">
        <f>(ULB_Data[[#This Row],[CV- obtained SS2021]]-ULB_Data[[#This Row],[SA CV 2021]])/ULB_Data[[#This Row],[SA CV 2021]]</f>
        <v>0.18996765728931478</v>
      </c>
      <c r="CK163" s="118">
        <f>(ULB_Data[[#This Row],[CV- obtained SS2022]]-ULB_Data[[#This Row],[SA CV 2022]])/ULB_Data[[#This Row],[SA CV 2022]]</f>
        <v>0.18695652173913044</v>
      </c>
      <c r="CL163" s="118">
        <f>(ULB_Data[[#This Row],[CP- obtained SS2020]]-ULB_Data[[#This Row],[SA CV  cat 2020]])/ULB_Data[[#This Row],[SA CV  cat 2020]]</f>
        <v>0.22195826037575125</v>
      </c>
      <c r="CM163" s="118">
        <f>(ULB_Data[[#This Row],[CV- obtained SS2021]]-ULB_Data[[#This Row],[SA CV cat 2021]])/ULB_Data[[#This Row],[SA CV cat 2021]]</f>
        <v>0.28493565908256541</v>
      </c>
      <c r="CN163" s="118">
        <f>(ULB_Data[[#This Row],[CV- obtained SS2022]]-ULB_Data[[#This Row],[SA CV cat 2022]])/ULB_Data[[#This Row],[SA CV cat 2022]]</f>
        <v>0.28493565908256541</v>
      </c>
      <c r="CO163" s="118">
        <f>(ULB_Data[[#This Row],[CV- obtained SS2021]]-ULB_Data[[#This Row],[SA CV cat t.10 2021]])/ULB_Data[[#This Row],[SA CV cat t.10 2021]]</f>
        <v>-8.0777130543115958E-2</v>
      </c>
      <c r="CP163" s="118">
        <f>(ULB_Data[[#This Row],[CV- obtained SS2022]]-ULB_Data[[#This Row],[SA CV cat t.10 2022]])/ULB_Data[[#This Row],[SA CV cat t.10 2022]]</f>
        <v>-8.0777130543115958E-2</v>
      </c>
      <c r="CQ163" s="60">
        <v>53</v>
      </c>
      <c r="CR163" s="60">
        <v>36</v>
      </c>
      <c r="CS163" s="27">
        <v>103</v>
      </c>
      <c r="CT163" s="27">
        <v>62</v>
      </c>
      <c r="CU163" s="27">
        <v>103</v>
      </c>
      <c r="CV163" s="27">
        <v>62</v>
      </c>
      <c r="CW163" s="28" t="s">
        <v>414</v>
      </c>
      <c r="CX163" s="27" t="s">
        <v>414</v>
      </c>
      <c r="CY163" s="27" t="s">
        <v>414</v>
      </c>
      <c r="CZ163" s="28" t="s">
        <v>405</v>
      </c>
      <c r="DA163" s="27" t="s">
        <v>405</v>
      </c>
      <c r="DB163" s="27" t="s">
        <v>405</v>
      </c>
      <c r="DC163" s="22">
        <v>632.97</v>
      </c>
      <c r="DD163" s="22">
        <v>1500</v>
      </c>
      <c r="DE163" s="66">
        <v>42.2</v>
      </c>
      <c r="DF163" s="22">
        <v>300</v>
      </c>
      <c r="DG163" s="22">
        <v>1500</v>
      </c>
      <c r="DH163" s="66">
        <v>20</v>
      </c>
      <c r="DI163" s="22">
        <v>1400.43</v>
      </c>
      <c r="DJ163" s="22">
        <v>1500</v>
      </c>
      <c r="DK163" s="66">
        <v>93.36</v>
      </c>
      <c r="DL163" s="22">
        <v>1291.06</v>
      </c>
      <c r="DM163" s="22">
        <v>1500</v>
      </c>
      <c r="DN163" s="66">
        <v>86.07</v>
      </c>
      <c r="DO163" s="22">
        <v>3624.45</v>
      </c>
      <c r="DP163" s="22">
        <v>6000</v>
      </c>
      <c r="DQ163" s="66">
        <v>60.41</v>
      </c>
      <c r="DR163" s="67">
        <v>1523.27</v>
      </c>
      <c r="DS163" s="67">
        <v>2400</v>
      </c>
      <c r="DT163" s="159">
        <f>ULB_Data[[#This Row],[SLP- obtained SS2021]]/ULB_Data[[#This Row],[SLP-max. marks SS2021]]</f>
        <v>0.63469583333333335</v>
      </c>
      <c r="DU163" s="159">
        <f>ULB_Data[[#This Row],[SLP- obtained SS2021]]/ULB_Data[[#This Row],[Total score (obtained) SS2021]]</f>
        <v>0.47777321243182042</v>
      </c>
      <c r="DV163" s="67">
        <v>1523.27</v>
      </c>
      <c r="DW163" s="66">
        <v>2400</v>
      </c>
      <c r="DX163" s="159">
        <f>ULB_Data[[#This Row],[SLP- obtained SS2022]]/ULB_Data[[#This Row],[SLP-max. marks SS2022]]</f>
        <v>0.63469583333333335</v>
      </c>
      <c r="DY163" s="159">
        <f>ULB_Data[[#This Row],[SLP- obtained SS2022]]/ULB_Data[[#This Row],[Total score (obtained) SS2022]]</f>
        <v>0.47777321243182042</v>
      </c>
      <c r="DZ163" s="67">
        <v>1365</v>
      </c>
      <c r="EA163" s="67">
        <v>1800</v>
      </c>
      <c r="EB163" s="159">
        <f>ULB_Data[[#This Row],[CV- obtained SS2021]]/ULB_Data[[#This Row],[CV-max. marks SS2021]]</f>
        <v>0.7583333333333333</v>
      </c>
      <c r="EC163" s="159">
        <f>ULB_Data[[#This Row],[CV- obtained SS2021]]/ULB_Data[[#This Row],[Total score (obtained) SS2021]]</f>
        <v>0.42813187088922833</v>
      </c>
      <c r="ED163" s="67">
        <v>1365</v>
      </c>
      <c r="EE163" s="66">
        <v>1800</v>
      </c>
      <c r="EF163" s="159">
        <f>ULB_Data[[#This Row],[CV- obtained SS2022]]/ULB_Data[[#This Row],[CV-max. marks SS2022]]</f>
        <v>0.7583333333333333</v>
      </c>
      <c r="EG163" s="159">
        <f>ULB_Data[[#This Row],[CV- obtained SS2022]]/ULB_Data[[#This Row],[Total score (obtained) SS2022]]</f>
        <v>0.42813187088922833</v>
      </c>
      <c r="EH163" s="67">
        <v>300</v>
      </c>
      <c r="EI163" s="67">
        <v>1800</v>
      </c>
      <c r="EJ163" s="159">
        <f>ULB_Data[[#This Row],[Cert.- obtained SS2021]]/ULB_Data[[#This Row],[Cert.-max. marks SS2021]]</f>
        <v>0.16666666666666666</v>
      </c>
      <c r="EK163" s="159">
        <f>ULB_Data[[#This Row],[Cert.- obtained SS2021]]/ULB_Data[[#This Row],[Total score (obtained) SS2021]]</f>
        <v>9.4094916678951285E-2</v>
      </c>
      <c r="EL163" s="67">
        <v>300</v>
      </c>
      <c r="EM163" s="66">
        <v>1800</v>
      </c>
      <c r="EN163" s="159">
        <f>ULB_Data[[#This Row],[Cert.- obtained SS2022]]/ULB_Data[[#This Row],[Cert.-max. marks SS2022]]</f>
        <v>0.16666666666666666</v>
      </c>
      <c r="EO163" s="159">
        <f>ULB_Data[[#This Row],[Cert.- obtained SS2022]]/ULB_Data[[#This Row],[Total score (obtained) SS2022]]</f>
        <v>9.4094916678951285E-2</v>
      </c>
      <c r="EP163" s="68">
        <v>3188.27</v>
      </c>
      <c r="EQ163" s="26">
        <v>6000</v>
      </c>
      <c r="ER163" s="66">
        <v>53.14</v>
      </c>
      <c r="ES163" s="68">
        <v>3188.27</v>
      </c>
      <c r="ET163" s="66">
        <v>6000</v>
      </c>
      <c r="EU163" s="128">
        <f>(ULB_Data[[#This Row],[Total score (obtained) SS2022]]/ULB_Data[[#This Row],[Total score (max) SS2022]])*100</f>
        <v>53.137833333333326</v>
      </c>
      <c r="EV163" s="26">
        <v>932.97</v>
      </c>
      <c r="EW163" s="26">
        <v>3000</v>
      </c>
      <c r="EX163" s="66">
        <v>31.1</v>
      </c>
      <c r="EY163" s="26">
        <v>1823.27</v>
      </c>
      <c r="EZ163" s="26">
        <v>4200</v>
      </c>
      <c r="FA163" s="100">
        <v>43.41</v>
      </c>
      <c r="FB163" s="26">
        <v>1823.27</v>
      </c>
      <c r="FC163" s="138">
        <v>4200</v>
      </c>
      <c r="FD163" s="140">
        <f>(ULB_Data[[#This Row],[SLP + Cert. (obtained) SS2022]]/ULB_Data[[#This Row],[SLP + Cert. (max.) SS2022]])*100</f>
        <v>43.411190476190477</v>
      </c>
    </row>
    <row r="164" spans="1:160" ht="15.75" thickBot="1">
      <c r="A164" s="104">
        <v>163</v>
      </c>
      <c r="B164" s="65" t="s">
        <v>49</v>
      </c>
      <c r="C164" s="65" t="s">
        <v>382</v>
      </c>
      <c r="D164" s="65" t="s">
        <v>399</v>
      </c>
      <c r="E164" s="22">
        <v>30439</v>
      </c>
      <c r="F164" s="28" t="s">
        <v>412</v>
      </c>
      <c r="G164" s="28">
        <v>2214</v>
      </c>
      <c r="H164" s="28">
        <v>2072</v>
      </c>
      <c r="I164" s="28">
        <v>2072</v>
      </c>
      <c r="J164" s="28">
        <v>3325</v>
      </c>
      <c r="K164" s="28">
        <v>3178</v>
      </c>
      <c r="L164" s="28">
        <v>3178</v>
      </c>
      <c r="M164" s="28">
        <v>3400</v>
      </c>
      <c r="N164" s="28">
        <v>3298.6</v>
      </c>
      <c r="O164" s="28">
        <v>3298.6</v>
      </c>
      <c r="P164" s="28">
        <v>4601.3999999999996</v>
      </c>
      <c r="Q164" s="28">
        <v>4601.3999999999996</v>
      </c>
      <c r="R164" s="118">
        <f>(ULB_Data[[#This Row],[Total score (obtained) SS2020]]-ULB_Data[[#This Row],[NA 2020]])/ULB_Data[[#This Row],[NA 2020]]</f>
        <v>0.46832881662149961</v>
      </c>
      <c r="S164" s="118">
        <f>(ULB_Data[[#This Row],[Total score (obtained) SS2021]]-ULB_Data[[#This Row],[NA 2021]])/ULB_Data[[#This Row],[NA 2021]]</f>
        <v>0.388957528957529</v>
      </c>
      <c r="T164" s="118">
        <f>(ULB_Data[[#This Row],[Total score (obtained) SS2022]]-ULB_Data[[#This Row],[NA 2022]])/ULB_Data[[#This Row],[NA 2022]]</f>
        <v>0.388957528957529</v>
      </c>
      <c r="U164" s="118">
        <f>(ULB_Data[[#This Row],[Total score (obtained) SS2020]]-ULB_Data[[#This Row],[SA 2020]])/ULB_Data[[#This Row],[SA 2020]]</f>
        <v>-2.2291729323308238E-2</v>
      </c>
      <c r="V164" s="118">
        <f>(ULB_Data[[#This Row],[Total score (obtained) SS2021]]-ULB_Data[[#This Row],[SA 2021]])/ULB_Data[[#This Row],[SA 2021]]</f>
        <v>-9.4424166142227789E-2</v>
      </c>
      <c r="W164" s="118">
        <f>(ULB_Data[[#This Row],[Total score (obtained) SS2022]]-ULB_Data[[#This Row],[SA 2022]])/ULB_Data[[#This Row],[SA 2022]]</f>
        <v>-9.4424166142227789E-2</v>
      </c>
      <c r="X164" s="118">
        <f>(ULB_Data[[#This Row],[Total score (obtained) SS2020]]-ULB_Data[[#This Row],[SA Cat 2020]])/ULB_Data[[#This Row],[SA Cat 2020]]</f>
        <v>-4.3858823529411735E-2</v>
      </c>
      <c r="Y164" s="118">
        <f>(ULB_Data[[#This Row],[Total score (obtained) SS2021]]-ULB_Data[[#This Row],[SA Cat 2021]])/ULB_Data[[#This Row],[SA Cat 2021]]</f>
        <v>-0.1275328927423755</v>
      </c>
      <c r="Z164" s="118">
        <f>(ULB_Data[[#This Row],[Total score (obtained) SS2022]]-ULB_Data[[#This Row],[SA Cat 2022]])/ULB_Data[[#This Row],[SA Cat 2022]]</f>
        <v>-0.1275328927423755</v>
      </c>
      <c r="AA164" s="118">
        <f>(ULB_Data[[#This Row],[Total score (obtained) SS2021]]-ULB_Data[[#This Row],[SA Cat t.10 2021]])/ULB_Data[[#This Row],[SA Cat t.10 2021]]</f>
        <v>-0.37455557004389961</v>
      </c>
      <c r="AB164" s="118">
        <f>(ULB_Data[[#This Row],[Total score (obtained) SS2022]]-ULB_Data[[#This Row],[SA Cat t.10 2022]])/ULB_Data[[#This Row],[SA Cat t.10 2022]]</f>
        <v>-0.37455557004389961</v>
      </c>
      <c r="AC164" s="122">
        <v>306.24</v>
      </c>
      <c r="AD164" s="122">
        <v>913.6</v>
      </c>
      <c r="AE164" s="122">
        <v>915</v>
      </c>
      <c r="AF164" s="122">
        <v>706.64</v>
      </c>
      <c r="AG164" s="122">
        <v>1509.3</v>
      </c>
      <c r="AH164" s="122">
        <v>1509.3</v>
      </c>
      <c r="AI164" s="122">
        <v>737.03</v>
      </c>
      <c r="AJ164" s="122">
        <v>1543.8</v>
      </c>
      <c r="AK164" s="122">
        <v>1543.8</v>
      </c>
      <c r="AL164" s="122">
        <v>2033.9</v>
      </c>
      <c r="AM164" s="122">
        <v>2033.9</v>
      </c>
      <c r="AN164" s="118">
        <f>(ULB_Data[[#This Row],[SLP- obtained SS2020]]-ULB_Data[[#This Row],[SLP NA 2020]])/ULB_Data[[#This Row],[SLP NA 2020]]</f>
        <v>0.8376763322884011</v>
      </c>
      <c r="AO164" s="118">
        <f>(ULB_Data[[#This Row],[SLP- obtained SS2021]]-ULB_Data[[#This Row],[SLP NA 2021]])/ULB_Data[[#This Row],[SLP NA 2021]]</f>
        <v>0.41175569176882654</v>
      </c>
      <c r="AP164" s="118">
        <f>(ULB_Data[[#This Row],[SLP- obtained SS2022]]-ULB_Data[[#This Row],[SLP NA 2022]])/ULB_Data[[#This Row],[SLP NA 2022]]</f>
        <v>0.40959562841530051</v>
      </c>
      <c r="AQ164" s="118">
        <f>(ULB_Data[[#This Row],[SLP- obtained SS2020]]-ULB_Data[[#This Row],[SLP SA 2020]])/ULB_Data[[#This Row],[SLP SA 2020]]</f>
        <v>-0.20359730555870034</v>
      </c>
      <c r="AR164" s="118">
        <f>(ULB_Data[[#This Row],[SLP- obtained SS2021]]-ULB_Data[[#This Row],[SLP SA 2021]])/ULB_Data[[#This Row],[SLP SA 2021]]</f>
        <v>-0.14544490823560591</v>
      </c>
      <c r="AS164" s="118">
        <f>(ULB_Data[[#This Row],[SLP- obtained SS2022]]-ULB_Data[[#This Row],[SLP SA 2022]])/ULB_Data[[#This Row],[SLP SA 2022]]</f>
        <v>-0.14544490823560591</v>
      </c>
      <c r="AT164" s="118">
        <f>(ULB_Data[[#This Row],[SLP- obtained SS2020]]-ULB_Data[[#This Row],[SLP SA cat 2020]])/ULB_Data[[#This Row],[SLP SA cat 2020]]</f>
        <v>-0.23643542325278483</v>
      </c>
      <c r="AU164" s="118">
        <f>(ULB_Data[[#This Row],[SLP- obtained SS2021]]-ULB_Data[[#This Row],[SLP SA cat 2021]])/ULB_Data[[#This Row],[SLP SA cat 2021]]</f>
        <v>-0.16454203912423887</v>
      </c>
      <c r="AV164" s="118">
        <f>(ULB_Data[[#This Row],[SLP- obtained SS2022]]-ULB_Data[[#This Row],[SLP SA cat 2022]])/ULB_Data[[#This Row],[SLP SA cat 2022]]</f>
        <v>-0.16454203912423887</v>
      </c>
      <c r="AW164" s="118">
        <f>(ULB_Data[[#This Row],[SLP- obtained SS2021]]-ULB_Data[[#This Row],[SLP SA cat t.10 2021]])/ULB_Data[[#This Row],[SLP SA cat t.10 2021]]</f>
        <v>-0.3658586951177541</v>
      </c>
      <c r="AX164" s="118">
        <f>(ULB_Data[[#This Row],[SLP- obtained SS2022]]-ULB_Data[[#This Row],[SLP SA cat t.10 2022]])/ULB_Data[[#This Row],[SLP SA cat t.10 2022]]</f>
        <v>-0.3658586951177541</v>
      </c>
      <c r="AY164" s="122">
        <v>232.44</v>
      </c>
      <c r="AZ164" s="122">
        <v>298.10000000000002</v>
      </c>
      <c r="BA164" s="122">
        <v>295</v>
      </c>
      <c r="BB164" s="122">
        <v>421.09</v>
      </c>
      <c r="BC164" s="122">
        <v>522.70000000000005</v>
      </c>
      <c r="BD164" s="122">
        <v>525</v>
      </c>
      <c r="BE164" s="122">
        <v>433.64</v>
      </c>
      <c r="BF164" s="122">
        <v>570</v>
      </c>
      <c r="BG164" s="122">
        <v>570</v>
      </c>
      <c r="BH164" s="122">
        <v>1100</v>
      </c>
      <c r="BI164" s="122">
        <v>1100</v>
      </c>
      <c r="BJ164" s="118">
        <f>(ULB_Data[[#This Row],[Cert.- obtained SS2020]]-ULB_Data[[#This Row],[NA cert 2020]])/ULB_Data[[#This Row],[NA cert 2020]]</f>
        <v>1.1510927551196009</v>
      </c>
      <c r="BK164" s="118">
        <f>(ULB_Data[[#This Row],[Cert.- obtained SS2021]]-ULB_Data[[#This Row],[NA cert 2021]])/ULB_Data[[#This Row],[NA cert 2021]]</f>
        <v>0.67728950016772882</v>
      </c>
      <c r="BL164" s="118">
        <f>(ULB_Data[[#This Row],[Cert.- obtained SS2022]]-ULB_Data[[#This Row],[NA cert 2022]])/ULB_Data[[#This Row],[NA cert 2022]]</f>
        <v>0.69491525423728817</v>
      </c>
      <c r="BM164" s="118">
        <f>(ULB_Data[[#This Row],[Cert.- obtained SS2020]]-ULB_Data[[#This Row],[SA Cert 2020]])/ULB_Data[[#This Row],[SA Cert 2020]]</f>
        <v>0.187394618727588</v>
      </c>
      <c r="BN164" s="118">
        <f>(ULB_Data[[#This Row],[Cert.- obtained SS2021]]-ULB_Data[[#This Row],[SA cert 2021]])/ULB_Data[[#This Row],[SA cert 2021]]</f>
        <v>-4.3428352783623579E-2</v>
      </c>
      <c r="BO164" s="118">
        <f>(ULB_Data[[#This Row],[Cert.- obtained SS2022]]-ULB_Data[[#This Row],[SA cert 2022]])/ULB_Data[[#This Row],[SA cert 2022]]</f>
        <v>-4.7619047619047616E-2</v>
      </c>
      <c r="BP164" s="118">
        <f>(ULB_Data[[#This Row],[Cert.- obtained SS2020]]-ULB_Data[[#This Row],[SA cert cat 2020]])/ULB_Data[[#This Row],[SA cert cat 2020]]</f>
        <v>0.15303016326907115</v>
      </c>
      <c r="BQ164" s="118">
        <f>(ULB_Data[[#This Row],[Cert.- obtained SS2021]]-ULB_Data[[#This Row],[SA cert cat 2021]])/ULB_Data[[#This Row],[SA cert cat 2021]]</f>
        <v>-0.12280701754385964</v>
      </c>
      <c r="BR164" s="118">
        <f>(ULB_Data[[#This Row],[Cert.- obtained SS2022]]-ULB_Data[[#This Row],[SA cert cat 2022]])/ULB_Data[[#This Row],[SA cert cat 2022]]</f>
        <v>-0.12280701754385964</v>
      </c>
      <c r="BS164" s="118">
        <f>(ULB_Data[[#This Row],[Cert.- obtained SS2021]]-ULB_Data[[#This Row],[SA cert cat t.10 2021]])/ULB_Data[[#This Row],[SA cert cat t.10 2021]]</f>
        <v>-0.54545454545454541</v>
      </c>
      <c r="BT164" s="118">
        <f>(ULB_Data[[#This Row],[Cert.- obtained SS2022]]-ULB_Data[[#This Row],[SA cert cat t.10 2022]])/ULB_Data[[#This Row],[SA cert cat t.10 2022]]</f>
        <v>-0.54545454545454541</v>
      </c>
      <c r="BU164" s="122">
        <v>855.72</v>
      </c>
      <c r="BV164" s="122">
        <v>860.25</v>
      </c>
      <c r="BW164" s="122">
        <v>865</v>
      </c>
      <c r="BX164" s="122">
        <v>1100</v>
      </c>
      <c r="BY164" s="122">
        <v>1147.0899999999999</v>
      </c>
      <c r="BZ164" s="122">
        <v>1150</v>
      </c>
      <c r="CA164" s="122">
        <v>1114.93</v>
      </c>
      <c r="CB164" s="122">
        <v>1184.79</v>
      </c>
      <c r="CC164" s="122">
        <v>1184.79</v>
      </c>
      <c r="CD164" s="122">
        <v>1531.86</v>
      </c>
      <c r="CE164" s="122">
        <v>1531.86</v>
      </c>
      <c r="CF164" s="118">
        <f>(ULB_Data[[#This Row],[CP- obtained SS2020]]-ULB_Data[[#This Row],[NA CV 2020]])/ULB_Data[[#This Row],[NA CV 2020]]</f>
        <v>0.10984901603328191</v>
      </c>
      <c r="CG164" s="118">
        <f>(ULB_Data[[#This Row],[CV- obtained SS2021]]-ULB_Data[[#This Row],[NA CV 2021]])/ULB_Data[[#This Row],[NA CV 2021]]</f>
        <v>0.26491136297587919</v>
      </c>
      <c r="CH164" s="118">
        <f>(ULB_Data[[#This Row],[CV- obtained SS2022]]-ULB_Data[[#This Row],[NA CV 2022]])/ULB_Data[[#This Row],[NA CV 2022]]</f>
        <v>0.25796531791907529</v>
      </c>
      <c r="CI164" s="118">
        <f>(ULB_Data[[#This Row],[CP- obtained SS2020]]-ULB_Data[[#This Row],[SA CV 2020]])/ULB_Data[[#This Row],[SA CV 2020]]</f>
        <v>-0.13661818181818181</v>
      </c>
      <c r="CJ164" s="118">
        <f>(ULB_Data[[#This Row],[CV- obtained SS2021]]-ULB_Data[[#This Row],[SA CV 2021]])/ULB_Data[[#This Row],[SA CV 2021]]</f>
        <v>-5.1390910913703215E-2</v>
      </c>
      <c r="CK164" s="118">
        <f>(ULB_Data[[#This Row],[CV- obtained SS2022]]-ULB_Data[[#This Row],[SA CV 2022]])/ULB_Data[[#This Row],[SA CV 2022]]</f>
        <v>-5.3791304347826002E-2</v>
      </c>
      <c r="CL164" s="118">
        <f>(ULB_Data[[#This Row],[CP- obtained SS2020]]-ULB_Data[[#This Row],[SA CV  cat 2020]])/ULB_Data[[#This Row],[SA CV  cat 2020]]</f>
        <v>-0.14817970634927755</v>
      </c>
      <c r="CM164" s="118">
        <f>(ULB_Data[[#This Row],[CV- obtained SS2021]]-ULB_Data[[#This Row],[SA CV cat 2021]])/ULB_Data[[#This Row],[SA CV cat 2021]]</f>
        <v>-8.1575637876754412E-2</v>
      </c>
      <c r="CN164" s="118">
        <f>(ULB_Data[[#This Row],[CV- obtained SS2022]]-ULB_Data[[#This Row],[SA CV cat 2022]])/ULB_Data[[#This Row],[SA CV cat 2022]]</f>
        <v>-8.1575637876754412E-2</v>
      </c>
      <c r="CO164" s="118">
        <f>(ULB_Data[[#This Row],[CV- obtained SS2021]]-ULB_Data[[#This Row],[SA CV cat t.10 2021]])/ULB_Data[[#This Row],[SA CV cat t.10 2021]]</f>
        <v>-0.28966093507239554</v>
      </c>
      <c r="CP164" s="118">
        <f>(ULB_Data[[#This Row],[CV- obtained SS2022]]-ULB_Data[[#This Row],[SA CV cat t.10 2022]])/ULB_Data[[#This Row],[SA CV cat t.10 2022]]</f>
        <v>-0.28966093507239554</v>
      </c>
      <c r="CQ164" s="60">
        <v>77</v>
      </c>
      <c r="CR164" s="60">
        <v>54</v>
      </c>
      <c r="CS164" s="28">
        <v>124</v>
      </c>
      <c r="CT164" s="27">
        <v>75</v>
      </c>
      <c r="CU164" s="28">
        <v>124</v>
      </c>
      <c r="CV164" s="27">
        <v>75</v>
      </c>
      <c r="CW164" s="28" t="s">
        <v>414</v>
      </c>
      <c r="CX164" s="28" t="s">
        <v>414</v>
      </c>
      <c r="CY164" s="28" t="s">
        <v>414</v>
      </c>
      <c r="CZ164" s="28" t="s">
        <v>408</v>
      </c>
      <c r="DA164" s="27" t="s">
        <v>408</v>
      </c>
      <c r="DB164" s="27" t="s">
        <v>408</v>
      </c>
      <c r="DC164" s="22">
        <v>562.77</v>
      </c>
      <c r="DD164" s="22">
        <v>1500</v>
      </c>
      <c r="DE164" s="66">
        <v>37.520000000000003</v>
      </c>
      <c r="DF164" s="22">
        <v>500</v>
      </c>
      <c r="DG164" s="22">
        <v>1500</v>
      </c>
      <c r="DH164" s="66">
        <v>33.33</v>
      </c>
      <c r="DI164" s="22">
        <v>1238.3900000000001</v>
      </c>
      <c r="DJ164" s="22">
        <v>1500</v>
      </c>
      <c r="DK164" s="66">
        <v>82.56</v>
      </c>
      <c r="DL164" s="22">
        <v>949.72</v>
      </c>
      <c r="DM164" s="22">
        <v>1500</v>
      </c>
      <c r="DN164" s="66">
        <v>63.31</v>
      </c>
      <c r="DO164" s="22">
        <v>3250.88</v>
      </c>
      <c r="DP164" s="22">
        <v>6000</v>
      </c>
      <c r="DQ164" s="66">
        <v>54.18</v>
      </c>
      <c r="DR164" s="67">
        <v>1289.78</v>
      </c>
      <c r="DS164" s="67">
        <v>2400</v>
      </c>
      <c r="DT164" s="159">
        <f>ULB_Data[[#This Row],[SLP- obtained SS2021]]/ULB_Data[[#This Row],[SLP-max. marks SS2021]]</f>
        <v>0.53740833333333338</v>
      </c>
      <c r="DU164" s="159">
        <f>ULB_Data[[#This Row],[SLP- obtained SS2021]]/ULB_Data[[#This Row],[Total score (obtained) SS2021]]</f>
        <v>0.44816395174292545</v>
      </c>
      <c r="DV164" s="67">
        <v>1289.78</v>
      </c>
      <c r="DW164" s="66">
        <v>2400</v>
      </c>
      <c r="DX164" s="159">
        <f>ULB_Data[[#This Row],[SLP- obtained SS2022]]/ULB_Data[[#This Row],[SLP-max. marks SS2022]]</f>
        <v>0.53740833333333338</v>
      </c>
      <c r="DY164" s="159">
        <f>ULB_Data[[#This Row],[SLP- obtained SS2022]]/ULB_Data[[#This Row],[Total score (obtained) SS2022]]</f>
        <v>0.44816395174292545</v>
      </c>
      <c r="DZ164" s="67">
        <v>1088.1400000000001</v>
      </c>
      <c r="EA164" s="67">
        <v>1800</v>
      </c>
      <c r="EB164" s="159">
        <f>ULB_Data[[#This Row],[CV- obtained SS2021]]/ULB_Data[[#This Row],[CV-max. marks SS2021]]</f>
        <v>0.60452222222222229</v>
      </c>
      <c r="EC164" s="159">
        <f>ULB_Data[[#This Row],[CV- obtained SS2021]]/ULB_Data[[#This Row],[Total score (obtained) SS2021]]</f>
        <v>0.37809946072163231</v>
      </c>
      <c r="ED164" s="67">
        <v>1088.1400000000001</v>
      </c>
      <c r="EE164" s="66">
        <v>1800</v>
      </c>
      <c r="EF164" s="159">
        <f>ULB_Data[[#This Row],[CV- obtained SS2022]]/ULB_Data[[#This Row],[CV-max. marks SS2022]]</f>
        <v>0.60452222222222229</v>
      </c>
      <c r="EG164" s="159">
        <f>ULB_Data[[#This Row],[CV- obtained SS2022]]/ULB_Data[[#This Row],[Total score (obtained) SS2022]]</f>
        <v>0.37809946072163231</v>
      </c>
      <c r="EH164" s="67">
        <v>500</v>
      </c>
      <c r="EI164" s="67">
        <v>1800</v>
      </c>
      <c r="EJ164" s="159">
        <f>ULB_Data[[#This Row],[Cert.- obtained SS2021]]/ULB_Data[[#This Row],[Cert.-max. marks SS2021]]</f>
        <v>0.27777777777777779</v>
      </c>
      <c r="EK164" s="159">
        <f>ULB_Data[[#This Row],[Cert.- obtained SS2021]]/ULB_Data[[#This Row],[Total score (obtained) SS2021]]</f>
        <v>0.17373658753544227</v>
      </c>
      <c r="EL164" s="67">
        <v>500</v>
      </c>
      <c r="EM164" s="66">
        <v>1800</v>
      </c>
      <c r="EN164" s="159">
        <f>ULB_Data[[#This Row],[Cert.- obtained SS2022]]/ULB_Data[[#This Row],[Cert.-max. marks SS2022]]</f>
        <v>0.27777777777777779</v>
      </c>
      <c r="EO164" s="159">
        <f>ULB_Data[[#This Row],[Cert.- obtained SS2022]]/ULB_Data[[#This Row],[Total score (obtained) SS2022]]</f>
        <v>0.17373658753544227</v>
      </c>
      <c r="EP164" s="68">
        <v>2877.92</v>
      </c>
      <c r="EQ164" s="26">
        <v>6000</v>
      </c>
      <c r="ER164" s="66">
        <v>47.97</v>
      </c>
      <c r="ES164" s="68">
        <v>2877.92</v>
      </c>
      <c r="ET164" s="66">
        <v>6000</v>
      </c>
      <c r="EU164" s="128">
        <f>(ULB_Data[[#This Row],[Total score (obtained) SS2022]]/ULB_Data[[#This Row],[Total score (max) SS2022]])*100</f>
        <v>47.965333333333334</v>
      </c>
      <c r="EV164" s="26">
        <v>1062.77</v>
      </c>
      <c r="EW164" s="26">
        <v>3000</v>
      </c>
      <c r="EX164" s="66">
        <v>35.43</v>
      </c>
      <c r="EY164" s="26">
        <v>1789.78</v>
      </c>
      <c r="EZ164" s="26">
        <v>4200</v>
      </c>
      <c r="FA164" s="100">
        <v>42.61</v>
      </c>
      <c r="FB164" s="26">
        <v>1789.78</v>
      </c>
      <c r="FC164" s="138">
        <v>4200</v>
      </c>
      <c r="FD164" s="140">
        <f>(ULB_Data[[#This Row],[SLP + Cert. (obtained) SS2022]]/ULB_Data[[#This Row],[SLP + Cert. (max.) SS2022]])*100</f>
        <v>42.613809523809522</v>
      </c>
    </row>
    <row r="165" spans="1:160" ht="15.75" thickBot="1">
      <c r="A165" s="104">
        <v>164</v>
      </c>
      <c r="B165" s="65" t="s">
        <v>214</v>
      </c>
      <c r="C165" s="65" t="s">
        <v>22</v>
      </c>
      <c r="D165" s="65" t="s">
        <v>399</v>
      </c>
      <c r="E165" s="26">
        <v>55139</v>
      </c>
      <c r="F165" s="28" t="s">
        <v>413</v>
      </c>
      <c r="G165" s="28">
        <v>2214</v>
      </c>
      <c r="H165" s="28">
        <v>2072</v>
      </c>
      <c r="I165" s="28">
        <v>2072</v>
      </c>
      <c r="J165" s="28">
        <v>3325</v>
      </c>
      <c r="K165" s="28">
        <v>3178</v>
      </c>
      <c r="L165" s="28">
        <v>3178</v>
      </c>
      <c r="M165" s="28">
        <v>3595.3</v>
      </c>
      <c r="N165" s="28">
        <v>3469.2</v>
      </c>
      <c r="O165" s="28">
        <v>3469.2</v>
      </c>
      <c r="P165" s="28">
        <v>4328.8</v>
      </c>
      <c r="Q165" s="28">
        <v>4328.8</v>
      </c>
      <c r="R165" s="118">
        <f>(ULB_Data[[#This Row],[Total score (obtained) SS2020]]-ULB_Data[[#This Row],[NA 2020]])/ULB_Data[[#This Row],[NA 2020]]</f>
        <v>0.47746160794941278</v>
      </c>
      <c r="S165" s="118">
        <f>(ULB_Data[[#This Row],[Total score (obtained) SS2021]]-ULB_Data[[#This Row],[NA 2021]])/ULB_Data[[#This Row],[NA 2021]]</f>
        <v>0.42622104247104253</v>
      </c>
      <c r="T165" s="118">
        <f>(ULB_Data[[#This Row],[Total score (obtained) SS2022]]-ULB_Data[[#This Row],[NA 2022]])/ULB_Data[[#This Row],[NA 2022]]</f>
        <v>0.42622104247104253</v>
      </c>
      <c r="U165" s="118">
        <f>(ULB_Data[[#This Row],[Total score (obtained) SS2020]]-ULB_Data[[#This Row],[SA 2020]])/ULB_Data[[#This Row],[SA 2020]]</f>
        <v>-1.6210526315789502E-2</v>
      </c>
      <c r="V165" s="118">
        <f>(ULB_Data[[#This Row],[Total score (obtained) SS2021]]-ULB_Data[[#This Row],[SA 2021]])/ULB_Data[[#This Row],[SA 2021]]</f>
        <v>-7.012901195720575E-2</v>
      </c>
      <c r="W165" s="118">
        <f>(ULB_Data[[#This Row],[Total score (obtained) SS2022]]-ULB_Data[[#This Row],[SA 2022]])/ULB_Data[[#This Row],[SA 2022]]</f>
        <v>-7.012901195720575E-2</v>
      </c>
      <c r="X165" s="118">
        <f>(ULB_Data[[#This Row],[Total score (obtained) SS2020]]-ULB_Data[[#This Row],[SA Cat 2020]])/ULB_Data[[#This Row],[SA Cat 2020]]</f>
        <v>-9.0173281784552126E-2</v>
      </c>
      <c r="Y165" s="118">
        <f>(ULB_Data[[#This Row],[Total score (obtained) SS2021]]-ULB_Data[[#This Row],[SA Cat 2021]])/ULB_Data[[#This Row],[SA Cat 2021]]</f>
        <v>-0.1481811368615242</v>
      </c>
      <c r="Z165" s="118">
        <f>(ULB_Data[[#This Row],[Total score (obtained) SS2022]]-ULB_Data[[#This Row],[SA Cat 2022]])/ULB_Data[[#This Row],[SA Cat 2022]]</f>
        <v>-0.1481811368615242</v>
      </c>
      <c r="AA165" s="118">
        <f>(ULB_Data[[#This Row],[Total score (obtained) SS2021]]-ULB_Data[[#This Row],[SA Cat t.10 2021]])/ULB_Data[[#This Row],[SA Cat t.10 2021]]</f>
        <v>-0.3173327481057106</v>
      </c>
      <c r="AB165" s="118">
        <f>(ULB_Data[[#This Row],[Total score (obtained) SS2022]]-ULB_Data[[#This Row],[SA Cat t.10 2022]])/ULB_Data[[#This Row],[SA Cat t.10 2022]]</f>
        <v>-0.3173327481057106</v>
      </c>
      <c r="AC165" s="122">
        <v>306.24</v>
      </c>
      <c r="AD165" s="122">
        <v>913.6</v>
      </c>
      <c r="AE165" s="122">
        <v>915</v>
      </c>
      <c r="AF165" s="122">
        <v>706.64</v>
      </c>
      <c r="AG165" s="122">
        <v>1509.3</v>
      </c>
      <c r="AH165" s="122">
        <v>1509.3</v>
      </c>
      <c r="AI165" s="122">
        <v>829.22</v>
      </c>
      <c r="AJ165" s="122">
        <v>1623.2</v>
      </c>
      <c r="AK165" s="122">
        <v>1623.2</v>
      </c>
      <c r="AL165" s="122">
        <v>1999.6</v>
      </c>
      <c r="AM165" s="122">
        <v>1999.6</v>
      </c>
      <c r="AN165" s="118">
        <f>(ULB_Data[[#This Row],[SLP- obtained SS2020]]-ULB_Data[[#This Row],[SLP NA 2020]])/ULB_Data[[#This Row],[SLP NA 2020]]</f>
        <v>1.6849529780564263</v>
      </c>
      <c r="AO165" s="118">
        <f>(ULB_Data[[#This Row],[SLP- obtained SS2021]]-ULB_Data[[#This Row],[SLP NA 2021]])/ULB_Data[[#This Row],[SLP NA 2021]]</f>
        <v>0.44750437828371281</v>
      </c>
      <c r="AP165" s="118">
        <f>(ULB_Data[[#This Row],[SLP- obtained SS2022]]-ULB_Data[[#This Row],[SLP NA 2022]])/ULB_Data[[#This Row],[SLP NA 2022]]</f>
        <v>0.44528961748633888</v>
      </c>
      <c r="AQ165" s="118">
        <f>(ULB_Data[[#This Row],[SLP- obtained SS2020]]-ULB_Data[[#This Row],[SLP SA 2020]])/ULB_Data[[#This Row],[SLP SA 2020]]</f>
        <v>0.16359107890863811</v>
      </c>
      <c r="AR165" s="118">
        <f>(ULB_Data[[#This Row],[SLP- obtained SS2021]]-ULB_Data[[#This Row],[SLP SA 2021]])/ULB_Data[[#This Row],[SLP SA 2021]]</f>
        <v>-0.12380573775922607</v>
      </c>
      <c r="AS165" s="118">
        <f>(ULB_Data[[#This Row],[SLP- obtained SS2022]]-ULB_Data[[#This Row],[SLP SA 2022]])/ULB_Data[[#This Row],[SLP SA 2022]]</f>
        <v>-0.12380573775922607</v>
      </c>
      <c r="AT165" s="118">
        <f>(ULB_Data[[#This Row],[SLP- obtained SS2020]]-ULB_Data[[#This Row],[SLP SA cat 2020]])/ULB_Data[[#This Row],[SLP SA cat 2020]]</f>
        <v>-8.4175490219724775E-3</v>
      </c>
      <c r="AU165" s="118">
        <f>(ULB_Data[[#This Row],[SLP- obtained SS2021]]-ULB_Data[[#This Row],[SLP SA cat 2021]])/ULB_Data[[#This Row],[SLP SA cat 2021]]</f>
        <v>-0.18528831936914736</v>
      </c>
      <c r="AV165" s="118">
        <f>(ULB_Data[[#This Row],[SLP- obtained SS2022]]-ULB_Data[[#This Row],[SLP SA cat 2022]])/ULB_Data[[#This Row],[SLP SA cat 2022]]</f>
        <v>-0.18528831936914736</v>
      </c>
      <c r="AW165" s="118">
        <f>(ULB_Data[[#This Row],[SLP- obtained SS2021]]-ULB_Data[[#This Row],[SLP SA cat t.10 2021]])/ULB_Data[[#This Row],[SLP SA cat t.10 2021]]</f>
        <v>-0.3386477295459091</v>
      </c>
      <c r="AX165" s="118">
        <f>(ULB_Data[[#This Row],[SLP- obtained SS2022]]-ULB_Data[[#This Row],[SLP SA cat t.10 2022]])/ULB_Data[[#This Row],[SLP SA cat t.10 2022]]</f>
        <v>-0.3386477295459091</v>
      </c>
      <c r="AY165" s="122">
        <v>232.44</v>
      </c>
      <c r="AZ165" s="122">
        <v>298.10000000000002</v>
      </c>
      <c r="BA165" s="122">
        <v>295</v>
      </c>
      <c r="BB165" s="122">
        <v>421.09</v>
      </c>
      <c r="BC165" s="122">
        <v>522.70000000000005</v>
      </c>
      <c r="BD165" s="122">
        <v>525</v>
      </c>
      <c r="BE165" s="122">
        <v>448.93</v>
      </c>
      <c r="BF165" s="122">
        <v>602.08000000000004</v>
      </c>
      <c r="BG165" s="122">
        <v>602.08000000000004</v>
      </c>
      <c r="BH165" s="122">
        <v>1100</v>
      </c>
      <c r="BI165" s="122">
        <v>1100</v>
      </c>
      <c r="BJ165" s="118">
        <f>(ULB_Data[[#This Row],[Cert.- obtained SS2020]]-ULB_Data[[#This Row],[NA cert 2020]])/ULB_Data[[#This Row],[NA cert 2020]]</f>
        <v>0.29065565307176044</v>
      </c>
      <c r="BK165" s="118">
        <f>(ULB_Data[[#This Row],[Cert.- obtained SS2021]]-ULB_Data[[#This Row],[NA cert 2021]])/ULB_Data[[#This Row],[NA cert 2021]]</f>
        <v>6.3737001006372931E-3</v>
      </c>
      <c r="BL165" s="118">
        <f>(ULB_Data[[#This Row],[Cert.- obtained SS2022]]-ULB_Data[[#This Row],[NA cert 2022]])/ULB_Data[[#This Row],[NA cert 2022]]</f>
        <v>1.6949152542372881E-2</v>
      </c>
      <c r="BM165" s="118">
        <f>(ULB_Data[[#This Row],[Cert.- obtained SS2020]]-ULB_Data[[#This Row],[SA Cert 2020]])/ULB_Data[[#This Row],[SA Cert 2020]]</f>
        <v>-0.2875632287634472</v>
      </c>
      <c r="BN165" s="118">
        <f>(ULB_Data[[#This Row],[Cert.- obtained SS2021]]-ULB_Data[[#This Row],[SA cert 2021]])/ULB_Data[[#This Row],[SA cert 2021]]</f>
        <v>-0.42605701167017412</v>
      </c>
      <c r="BO165" s="118">
        <f>(ULB_Data[[#This Row],[Cert.- obtained SS2022]]-ULB_Data[[#This Row],[SA cert 2022]])/ULB_Data[[#This Row],[SA cert 2022]]</f>
        <v>-0.42857142857142855</v>
      </c>
      <c r="BP165" s="118">
        <f>(ULB_Data[[#This Row],[Cert.- obtained SS2020]]-ULB_Data[[#This Row],[SA cert cat 2020]])/ULB_Data[[#This Row],[SA cert cat 2020]]</f>
        <v>-0.33174436994631679</v>
      </c>
      <c r="BQ165" s="118">
        <f>(ULB_Data[[#This Row],[Cert.- obtained SS2021]]-ULB_Data[[#This Row],[SA cert cat 2021]])/ULB_Data[[#This Row],[SA cert cat 2021]]</f>
        <v>-0.50172734520329532</v>
      </c>
      <c r="BR165" s="118">
        <f>(ULB_Data[[#This Row],[Cert.- obtained SS2022]]-ULB_Data[[#This Row],[SA cert cat 2022]])/ULB_Data[[#This Row],[SA cert cat 2022]]</f>
        <v>-0.50172734520329532</v>
      </c>
      <c r="BS165" s="118">
        <f>(ULB_Data[[#This Row],[Cert.- obtained SS2021]]-ULB_Data[[#This Row],[SA cert cat t.10 2021]])/ULB_Data[[#This Row],[SA cert cat t.10 2021]]</f>
        <v>-0.72727272727272729</v>
      </c>
      <c r="BT165" s="118">
        <f>(ULB_Data[[#This Row],[Cert.- obtained SS2022]]-ULB_Data[[#This Row],[SA cert cat t.10 2022]])/ULB_Data[[#This Row],[SA cert cat t.10 2022]]</f>
        <v>-0.72727272727272729</v>
      </c>
      <c r="BU165" s="122">
        <v>855.72</v>
      </c>
      <c r="BV165" s="122">
        <v>860.25</v>
      </c>
      <c r="BW165" s="122">
        <v>865</v>
      </c>
      <c r="BX165" s="122">
        <v>1100</v>
      </c>
      <c r="BY165" s="122">
        <v>1147.0899999999999</v>
      </c>
      <c r="BZ165" s="122">
        <v>1150</v>
      </c>
      <c r="CA165" s="122">
        <v>1163.58</v>
      </c>
      <c r="CB165" s="122">
        <v>1243.93</v>
      </c>
      <c r="CC165" s="122">
        <v>1243.93</v>
      </c>
      <c r="CD165" s="122">
        <v>1508.87</v>
      </c>
      <c r="CE165" s="122">
        <v>1508.87</v>
      </c>
      <c r="CF165" s="118">
        <f>(ULB_Data[[#This Row],[CP- obtained SS2020]]-ULB_Data[[#This Row],[NA CV 2020]])/ULB_Data[[#This Row],[NA CV 2020]]</f>
        <v>0.33087925957088754</v>
      </c>
      <c r="CG165" s="118">
        <f>(ULB_Data[[#This Row],[CV- obtained SS2021]]-ULB_Data[[#This Row],[NA CV 2021]])/ULB_Data[[#This Row],[NA CV 2021]]</f>
        <v>0.54918918918918924</v>
      </c>
      <c r="CH165" s="118">
        <f>(ULB_Data[[#This Row],[CV- obtained SS2022]]-ULB_Data[[#This Row],[NA CV 2022]])/ULB_Data[[#This Row],[NA CV 2022]]</f>
        <v>0.54068208092485559</v>
      </c>
      <c r="CI165" s="118">
        <f>(ULB_Data[[#This Row],[CP- obtained SS2020]]-ULB_Data[[#This Row],[SA CV 2020]])/ULB_Data[[#This Row],[SA CV 2020]]</f>
        <v>3.5327272727272638E-2</v>
      </c>
      <c r="CJ165" s="118">
        <f>(ULB_Data[[#This Row],[CV- obtained SS2021]]-ULB_Data[[#This Row],[SA CV 2021]])/ULB_Data[[#This Row],[SA CV 2021]]</f>
        <v>0.16180073054424687</v>
      </c>
      <c r="CK165" s="118">
        <f>(ULB_Data[[#This Row],[CV- obtained SS2022]]-ULB_Data[[#This Row],[SA CV 2022]])/ULB_Data[[#This Row],[SA CV 2022]]</f>
        <v>0.15886086956521744</v>
      </c>
      <c r="CL165" s="118">
        <f>(ULB_Data[[#This Row],[CP- obtained SS2020]]-ULB_Data[[#This Row],[SA CV  cat 2020]])/ULB_Data[[#This Row],[SA CV  cat 2020]]</f>
        <v>-2.1244779043984967E-2</v>
      </c>
      <c r="CM165" s="118">
        <f>(ULB_Data[[#This Row],[CV- obtained SS2021]]-ULB_Data[[#This Row],[SA CV cat 2021]])/ULB_Data[[#This Row],[SA CV cat 2021]]</f>
        <v>7.1354497439566525E-2</v>
      </c>
      <c r="CN165" s="118">
        <f>(ULB_Data[[#This Row],[CV- obtained SS2022]]-ULB_Data[[#This Row],[SA CV cat 2022]])/ULB_Data[[#This Row],[SA CV cat 2022]]</f>
        <v>7.1354497439566525E-2</v>
      </c>
      <c r="CO165" s="118">
        <f>(ULB_Data[[#This Row],[CV- obtained SS2021]]-ULB_Data[[#This Row],[SA CV cat t.10 2021]])/ULB_Data[[#This Row],[SA CV cat t.10 2021]]</f>
        <v>-0.11676287552936956</v>
      </c>
      <c r="CP165" s="118">
        <f>(ULB_Data[[#This Row],[CV- obtained SS2022]]-ULB_Data[[#This Row],[SA CV cat t.10 2022]])/ULB_Data[[#This Row],[SA CV cat t.10 2022]]</f>
        <v>-0.11676287552936956</v>
      </c>
      <c r="CQ165" s="60">
        <v>50</v>
      </c>
      <c r="CR165" s="60">
        <v>30</v>
      </c>
      <c r="CS165" s="28">
        <v>65</v>
      </c>
      <c r="CT165" s="28">
        <v>36</v>
      </c>
      <c r="CU165" s="28">
        <v>65</v>
      </c>
      <c r="CV165" s="28">
        <v>36</v>
      </c>
      <c r="CW165" s="28" t="s">
        <v>414</v>
      </c>
      <c r="CX165" s="28" t="s">
        <v>414</v>
      </c>
      <c r="CY165" s="28" t="s">
        <v>414</v>
      </c>
      <c r="CZ165" s="28" t="s">
        <v>405</v>
      </c>
      <c r="DA165" s="28" t="s">
        <v>405</v>
      </c>
      <c r="DB165" s="28" t="s">
        <v>405</v>
      </c>
      <c r="DC165" s="22">
        <v>822.24</v>
      </c>
      <c r="DD165" s="22">
        <v>1500</v>
      </c>
      <c r="DE165" s="66">
        <v>54.82</v>
      </c>
      <c r="DF165" s="22">
        <v>300</v>
      </c>
      <c r="DG165" s="22">
        <v>1500</v>
      </c>
      <c r="DH165" s="66">
        <v>20</v>
      </c>
      <c r="DI165" s="22">
        <v>1010</v>
      </c>
      <c r="DJ165" s="22">
        <v>1500</v>
      </c>
      <c r="DK165" s="66">
        <v>67.33</v>
      </c>
      <c r="DL165" s="22">
        <v>1138.8599999999999</v>
      </c>
      <c r="DM165" s="22">
        <v>1500</v>
      </c>
      <c r="DN165" s="66">
        <v>75.92</v>
      </c>
      <c r="DO165" s="22">
        <v>3271.1</v>
      </c>
      <c r="DP165" s="22">
        <v>6000</v>
      </c>
      <c r="DQ165" s="66">
        <v>54.52</v>
      </c>
      <c r="DR165" s="67">
        <v>1322.44</v>
      </c>
      <c r="DS165" s="67">
        <v>2400</v>
      </c>
      <c r="DT165" s="159">
        <f>ULB_Data[[#This Row],[SLP- obtained SS2021]]/ULB_Data[[#This Row],[SLP-max. marks SS2021]]</f>
        <v>0.55101666666666671</v>
      </c>
      <c r="DU165" s="159">
        <f>ULB_Data[[#This Row],[SLP- obtained SS2021]]/ULB_Data[[#This Row],[Total score (obtained) SS2021]]</f>
        <v>0.44750653947542068</v>
      </c>
      <c r="DV165" s="67">
        <v>1322.44</v>
      </c>
      <c r="DW165" s="66">
        <v>2400</v>
      </c>
      <c r="DX165" s="159">
        <f>ULB_Data[[#This Row],[SLP- obtained SS2022]]/ULB_Data[[#This Row],[SLP-max. marks SS2022]]</f>
        <v>0.55101666666666671</v>
      </c>
      <c r="DY165" s="159">
        <f>ULB_Data[[#This Row],[SLP- obtained SS2022]]/ULB_Data[[#This Row],[Total score (obtained) SS2022]]</f>
        <v>0.44750653947542068</v>
      </c>
      <c r="DZ165" s="67">
        <v>1332.69</v>
      </c>
      <c r="EA165" s="67">
        <v>1800</v>
      </c>
      <c r="EB165" s="159">
        <f>ULB_Data[[#This Row],[CV- obtained SS2021]]/ULB_Data[[#This Row],[CV-max. marks SS2021]]</f>
        <v>0.74038333333333339</v>
      </c>
      <c r="EC165" s="159">
        <f>ULB_Data[[#This Row],[CV- obtained SS2021]]/ULB_Data[[#This Row],[Total score (obtained) SS2021]]</f>
        <v>0.45097508400645658</v>
      </c>
      <c r="ED165" s="67">
        <v>1332.69</v>
      </c>
      <c r="EE165" s="66">
        <v>1800</v>
      </c>
      <c r="EF165" s="159">
        <f>ULB_Data[[#This Row],[CV- obtained SS2022]]/ULB_Data[[#This Row],[CV-max. marks SS2022]]</f>
        <v>0.74038333333333339</v>
      </c>
      <c r="EG165" s="159">
        <f>ULB_Data[[#This Row],[CV- obtained SS2022]]/ULB_Data[[#This Row],[Total score (obtained) SS2022]]</f>
        <v>0.45097508400645658</v>
      </c>
      <c r="EH165" s="67">
        <v>300</v>
      </c>
      <c r="EI165" s="67">
        <v>1800</v>
      </c>
      <c r="EJ165" s="159">
        <f>ULB_Data[[#This Row],[Cert.- obtained SS2021]]/ULB_Data[[#This Row],[Cert.-max. marks SS2021]]</f>
        <v>0.16666666666666666</v>
      </c>
      <c r="EK165" s="159">
        <f>ULB_Data[[#This Row],[Cert.- obtained SS2021]]/ULB_Data[[#This Row],[Total score (obtained) SS2021]]</f>
        <v>0.10151837651812272</v>
      </c>
      <c r="EL165" s="67">
        <v>300</v>
      </c>
      <c r="EM165" s="66">
        <v>1800</v>
      </c>
      <c r="EN165" s="159">
        <f>ULB_Data[[#This Row],[Cert.- obtained SS2022]]/ULB_Data[[#This Row],[Cert.-max. marks SS2022]]</f>
        <v>0.16666666666666666</v>
      </c>
      <c r="EO165" s="159">
        <f>ULB_Data[[#This Row],[Cert.- obtained SS2022]]/ULB_Data[[#This Row],[Total score (obtained) SS2022]]</f>
        <v>0.10151837651812272</v>
      </c>
      <c r="EP165" s="68">
        <v>2955.13</v>
      </c>
      <c r="EQ165" s="26">
        <v>6000</v>
      </c>
      <c r="ER165" s="66">
        <v>49.25</v>
      </c>
      <c r="ES165" s="68">
        <v>2955.13</v>
      </c>
      <c r="ET165" s="66">
        <v>6000</v>
      </c>
      <c r="EU165" s="128">
        <f>(ULB_Data[[#This Row],[Total score (obtained) SS2022]]/ULB_Data[[#This Row],[Total score (max) SS2022]])*100</f>
        <v>49.252166666666668</v>
      </c>
      <c r="EV165" s="26">
        <v>1122.24</v>
      </c>
      <c r="EW165" s="26">
        <v>3000</v>
      </c>
      <c r="EX165" s="66">
        <v>37.409999999999997</v>
      </c>
      <c r="EY165" s="26">
        <v>1622.44</v>
      </c>
      <c r="EZ165" s="26">
        <v>4200</v>
      </c>
      <c r="FA165" s="100">
        <v>38.630000000000003</v>
      </c>
      <c r="FB165" s="26">
        <v>1622.44</v>
      </c>
      <c r="FC165" s="138">
        <v>4200</v>
      </c>
      <c r="FD165" s="140">
        <f>(ULB_Data[[#This Row],[SLP + Cert. (obtained) SS2022]]/ULB_Data[[#This Row],[SLP + Cert. (max.) SS2022]])*100</f>
        <v>38.62952380952381</v>
      </c>
    </row>
    <row r="166" spans="1:160" ht="15.75" thickBot="1">
      <c r="A166" s="104">
        <v>165</v>
      </c>
      <c r="B166" s="65" t="s">
        <v>76</v>
      </c>
      <c r="C166" s="65" t="s">
        <v>22</v>
      </c>
      <c r="D166" s="65" t="s">
        <v>399</v>
      </c>
      <c r="E166" s="26">
        <v>15713</v>
      </c>
      <c r="F166" s="28" t="s">
        <v>411</v>
      </c>
      <c r="G166" s="28">
        <v>2214</v>
      </c>
      <c r="H166" s="28">
        <v>2072</v>
      </c>
      <c r="I166" s="28">
        <v>2072</v>
      </c>
      <c r="J166" s="28">
        <v>3325</v>
      </c>
      <c r="K166" s="28">
        <v>3178</v>
      </c>
      <c r="L166" s="28">
        <v>3178</v>
      </c>
      <c r="M166" s="28">
        <v>3070.1</v>
      </c>
      <c r="N166" s="28">
        <v>2928.3</v>
      </c>
      <c r="O166" s="28">
        <v>2928.3</v>
      </c>
      <c r="P166" s="28">
        <v>4349.2</v>
      </c>
      <c r="Q166" s="28">
        <v>4349.2</v>
      </c>
      <c r="R166" s="118">
        <f>(ULB_Data[[#This Row],[Total score (obtained) SS2020]]-ULB_Data[[#This Row],[NA 2020]])/ULB_Data[[#This Row],[NA 2020]]</f>
        <v>0.66191960252935855</v>
      </c>
      <c r="S166" s="118">
        <f>(ULB_Data[[#This Row],[Total score (obtained) SS2021]]-ULB_Data[[#This Row],[NA 2021]])/ULB_Data[[#This Row],[NA 2021]]</f>
        <v>0.4437306949806949</v>
      </c>
      <c r="T166" s="118">
        <f>(ULB_Data[[#This Row],[Total score (obtained) SS2022]]-ULB_Data[[#This Row],[NA 2022]])/ULB_Data[[#This Row],[NA 2022]]</f>
        <v>0.4437306949806949</v>
      </c>
      <c r="U166" s="118">
        <f>(ULB_Data[[#This Row],[Total score (obtained) SS2020]]-ULB_Data[[#This Row],[SA 2020]])/ULB_Data[[#This Row],[SA 2020]]</f>
        <v>0.1066135338345864</v>
      </c>
      <c r="V166" s="118">
        <f>(ULB_Data[[#This Row],[Total score (obtained) SS2021]]-ULB_Data[[#This Row],[SA 2021]])/ULB_Data[[#This Row],[SA 2021]]</f>
        <v>-5.8713027061044726E-2</v>
      </c>
      <c r="W166" s="118">
        <f>(ULB_Data[[#This Row],[Total score (obtained) SS2022]]-ULB_Data[[#This Row],[SA 2022]])/ULB_Data[[#This Row],[SA 2022]]</f>
        <v>-5.8713027061044726E-2</v>
      </c>
      <c r="X166" s="118">
        <f>(ULB_Data[[#This Row],[Total score (obtained) SS2020]]-ULB_Data[[#This Row],[SA Cat 2020]])/ULB_Data[[#This Row],[SA Cat 2020]]</f>
        <v>0.19849190580111392</v>
      </c>
      <c r="Y166" s="118">
        <f>(ULB_Data[[#This Row],[Total score (obtained) SS2021]]-ULB_Data[[#This Row],[SA Cat 2021]])/ULB_Data[[#This Row],[SA Cat 2021]]</f>
        <v>2.1551753577160698E-2</v>
      </c>
      <c r="Z166" s="118">
        <f>(ULB_Data[[#This Row],[Total score (obtained) SS2022]]-ULB_Data[[#This Row],[SA Cat 2022]])/ULB_Data[[#This Row],[SA Cat 2022]]</f>
        <v>2.1551753577160698E-2</v>
      </c>
      <c r="AA166" s="118">
        <f>(ULB_Data[[#This Row],[Total score (obtained) SS2021]]-ULB_Data[[#This Row],[SA Cat t.10 2021]])/ULB_Data[[#This Row],[SA Cat t.10 2021]]</f>
        <v>-0.31219304699714889</v>
      </c>
      <c r="AB166" s="118">
        <f>(ULB_Data[[#This Row],[Total score (obtained) SS2022]]-ULB_Data[[#This Row],[SA Cat t.10 2022]])/ULB_Data[[#This Row],[SA Cat t.10 2022]]</f>
        <v>-0.31219304699714889</v>
      </c>
      <c r="AC166" s="122">
        <v>306.24</v>
      </c>
      <c r="AD166" s="122">
        <v>913.6</v>
      </c>
      <c r="AE166" s="122">
        <v>915</v>
      </c>
      <c r="AF166" s="122">
        <v>706.64</v>
      </c>
      <c r="AG166" s="122">
        <v>1509.3</v>
      </c>
      <c r="AH166" s="122">
        <v>1509.3</v>
      </c>
      <c r="AI166" s="122">
        <v>593.21</v>
      </c>
      <c r="AJ166" s="122">
        <v>1412.08</v>
      </c>
      <c r="AK166" s="122">
        <v>1412.08</v>
      </c>
      <c r="AL166" s="122">
        <v>1984.11</v>
      </c>
      <c r="AM166" s="122">
        <v>1984.11</v>
      </c>
      <c r="AN166" s="118">
        <f>(ULB_Data[[#This Row],[SLP- obtained SS2020]]-ULB_Data[[#This Row],[SLP NA 2020]])/ULB_Data[[#This Row],[SLP NA 2020]]</f>
        <v>1.9922609717868338</v>
      </c>
      <c r="AO166" s="118">
        <f>(ULB_Data[[#This Row],[SLP- obtained SS2021]]-ULB_Data[[#This Row],[SLP NA 2021]])/ULB_Data[[#This Row],[SLP NA 2021]]</f>
        <v>0.87831654991243424</v>
      </c>
      <c r="AP166" s="118">
        <f>(ULB_Data[[#This Row],[SLP- obtained SS2022]]-ULB_Data[[#This Row],[SLP NA 2022]])/ULB_Data[[#This Row],[SLP NA 2022]]</f>
        <v>0.87544262295081965</v>
      </c>
      <c r="AQ166" s="118">
        <f>(ULB_Data[[#This Row],[SLP- obtained SS2020]]-ULB_Data[[#This Row],[SLP SA 2020]])/ULB_Data[[#This Row],[SLP SA 2020]]</f>
        <v>0.29677063285407002</v>
      </c>
      <c r="AR166" s="118">
        <f>(ULB_Data[[#This Row],[SLP- obtained SS2021]]-ULB_Data[[#This Row],[SLP SA 2021]])/ULB_Data[[#This Row],[SLP SA 2021]]</f>
        <v>0.13697078115682768</v>
      </c>
      <c r="AS166" s="118">
        <f>(ULB_Data[[#This Row],[SLP- obtained SS2022]]-ULB_Data[[#This Row],[SLP SA 2022]])/ULB_Data[[#This Row],[SLP SA 2022]]</f>
        <v>0.13697078115682768</v>
      </c>
      <c r="AT166" s="118">
        <f>(ULB_Data[[#This Row],[SLP- obtained SS2020]]-ULB_Data[[#This Row],[SLP SA cat 2020]])/ULB_Data[[#This Row],[SLP SA cat 2020]]</f>
        <v>0.54473120817248522</v>
      </c>
      <c r="AU166" s="118">
        <f>(ULB_Data[[#This Row],[SLP- obtained SS2021]]-ULB_Data[[#This Row],[SLP SA cat 2021]])/ULB_Data[[#This Row],[SLP SA cat 2021]]</f>
        <v>0.2152498442014617</v>
      </c>
      <c r="AV166" s="118">
        <f>(ULB_Data[[#This Row],[SLP- obtained SS2022]]-ULB_Data[[#This Row],[SLP SA cat 2022]])/ULB_Data[[#This Row],[SLP SA cat 2022]]</f>
        <v>0.2152498442014617</v>
      </c>
      <c r="AW166" s="118">
        <f>(ULB_Data[[#This Row],[SLP- obtained SS2021]]-ULB_Data[[#This Row],[SLP SA cat t.10 2021]])/ULB_Data[[#This Row],[SLP SA cat t.10 2021]]</f>
        <v>-0.13511347657135941</v>
      </c>
      <c r="AX166" s="118">
        <f>(ULB_Data[[#This Row],[SLP- obtained SS2022]]-ULB_Data[[#This Row],[SLP SA cat t.10 2022]])/ULB_Data[[#This Row],[SLP SA cat t.10 2022]]</f>
        <v>-0.13511347657135941</v>
      </c>
      <c r="AY166" s="122">
        <v>232.44</v>
      </c>
      <c r="AZ166" s="122">
        <v>298.10000000000002</v>
      </c>
      <c r="BA166" s="122">
        <v>295</v>
      </c>
      <c r="BB166" s="122">
        <v>421.09</v>
      </c>
      <c r="BC166" s="122">
        <v>522.70000000000005</v>
      </c>
      <c r="BD166" s="122">
        <v>525</v>
      </c>
      <c r="BE166" s="122">
        <v>365.77</v>
      </c>
      <c r="BF166" s="122">
        <v>453.88</v>
      </c>
      <c r="BG166" s="122">
        <v>453.88</v>
      </c>
      <c r="BH166" s="122">
        <v>1100</v>
      </c>
      <c r="BI166" s="122">
        <v>1100</v>
      </c>
      <c r="BJ166" s="118">
        <f>(ULB_Data[[#This Row],[Cert.- obtained SS2020]]-ULB_Data[[#This Row],[NA cert 2020]])/ULB_Data[[#This Row],[NA cert 2020]]</f>
        <v>0.29065565307176044</v>
      </c>
      <c r="BK166" s="118">
        <f>(ULB_Data[[#This Row],[Cert.- obtained SS2021]]-ULB_Data[[#This Row],[NA cert 2021]])/ULB_Data[[#This Row],[NA cert 2021]]</f>
        <v>6.3737001006372931E-3</v>
      </c>
      <c r="BL166" s="118">
        <f>(ULB_Data[[#This Row],[Cert.- obtained SS2022]]-ULB_Data[[#This Row],[NA cert 2022]])/ULB_Data[[#This Row],[NA cert 2022]]</f>
        <v>1.6949152542372881E-2</v>
      </c>
      <c r="BM166" s="118">
        <f>(ULB_Data[[#This Row],[Cert.- obtained SS2020]]-ULB_Data[[#This Row],[SA Cert 2020]])/ULB_Data[[#This Row],[SA Cert 2020]]</f>
        <v>-0.2875632287634472</v>
      </c>
      <c r="BN166" s="118">
        <f>(ULB_Data[[#This Row],[Cert.- obtained SS2021]]-ULB_Data[[#This Row],[SA cert 2021]])/ULB_Data[[#This Row],[SA cert 2021]]</f>
        <v>-0.42605701167017412</v>
      </c>
      <c r="BO166" s="118">
        <f>(ULB_Data[[#This Row],[Cert.- obtained SS2022]]-ULB_Data[[#This Row],[SA cert 2022]])/ULB_Data[[#This Row],[SA cert 2022]]</f>
        <v>-0.42857142857142855</v>
      </c>
      <c r="BP166" s="118">
        <f>(ULB_Data[[#This Row],[Cert.- obtained SS2020]]-ULB_Data[[#This Row],[SA cert cat 2020]])/ULB_Data[[#This Row],[SA cert cat 2020]]</f>
        <v>-0.17981245044700217</v>
      </c>
      <c r="BQ166" s="118">
        <f>(ULB_Data[[#This Row],[Cert.- obtained SS2021]]-ULB_Data[[#This Row],[SA cert cat 2021]])/ULB_Data[[#This Row],[SA cert cat 2021]]</f>
        <v>-0.33903234335066534</v>
      </c>
      <c r="BR166" s="118">
        <f>(ULB_Data[[#This Row],[Cert.- obtained SS2022]]-ULB_Data[[#This Row],[SA cert cat 2022]])/ULB_Data[[#This Row],[SA cert cat 2022]]</f>
        <v>-0.33903234335066534</v>
      </c>
      <c r="BS166" s="118">
        <f>(ULB_Data[[#This Row],[Cert.- obtained SS2021]]-ULB_Data[[#This Row],[SA cert cat t.10 2021]])/ULB_Data[[#This Row],[SA cert cat t.10 2021]]</f>
        <v>-0.72727272727272729</v>
      </c>
      <c r="BT166" s="118">
        <f>(ULB_Data[[#This Row],[Cert.- obtained SS2022]]-ULB_Data[[#This Row],[SA cert cat t.10 2022]])/ULB_Data[[#This Row],[SA cert cat t.10 2022]]</f>
        <v>-0.72727272727272729</v>
      </c>
      <c r="BU166" s="122">
        <v>855.72</v>
      </c>
      <c r="BV166" s="122">
        <v>860.25</v>
      </c>
      <c r="BW166" s="122">
        <v>865</v>
      </c>
      <c r="BX166" s="122">
        <v>1100</v>
      </c>
      <c r="BY166" s="122">
        <v>1147.0899999999999</v>
      </c>
      <c r="BZ166" s="122">
        <v>1150</v>
      </c>
      <c r="CA166" s="122">
        <v>1056.55</v>
      </c>
      <c r="CB166" s="122">
        <v>1062.31</v>
      </c>
      <c r="CC166" s="122">
        <v>1062.31</v>
      </c>
      <c r="CD166" s="122">
        <v>1484.95</v>
      </c>
      <c r="CE166" s="122">
        <v>1484.95</v>
      </c>
      <c r="CF166" s="118">
        <f>(ULB_Data[[#This Row],[CP- obtained SS2020]]-ULB_Data[[#This Row],[NA CV 2020]])/ULB_Data[[#This Row],[NA CV 2020]]</f>
        <v>0.36978217173841915</v>
      </c>
      <c r="CG166" s="118">
        <f>(ULB_Data[[#This Row],[CV- obtained SS2021]]-ULB_Data[[#This Row],[NA CV 2021]])/ULB_Data[[#This Row],[NA CV 2021]]</f>
        <v>0.13383318802673641</v>
      </c>
      <c r="CH166" s="118">
        <f>(ULB_Data[[#This Row],[CV- obtained SS2022]]-ULB_Data[[#This Row],[NA CV 2022]])/ULB_Data[[#This Row],[NA CV 2022]]</f>
        <v>0.12760693641618498</v>
      </c>
      <c r="CI166" s="118">
        <f>(ULB_Data[[#This Row],[CP- obtained SS2020]]-ULB_Data[[#This Row],[SA CV 2020]])/ULB_Data[[#This Row],[SA CV 2020]]</f>
        <v>6.5590909090909172E-2</v>
      </c>
      <c r="CJ166" s="118">
        <f>(ULB_Data[[#This Row],[CV- obtained SS2021]]-ULB_Data[[#This Row],[SA CV 2021]])/ULB_Data[[#This Row],[SA CV 2021]]</f>
        <v>-0.14969182888875324</v>
      </c>
      <c r="CK166" s="118">
        <f>(ULB_Data[[#This Row],[CV- obtained SS2022]]-ULB_Data[[#This Row],[SA CV 2022]])/ULB_Data[[#This Row],[SA CV 2022]]</f>
        <v>-0.15184347826086958</v>
      </c>
      <c r="CL166" s="118">
        <f>(ULB_Data[[#This Row],[CP- obtained SS2020]]-ULB_Data[[#This Row],[SA CV  cat 2020]])/ULB_Data[[#This Row],[SA CV  cat 2020]]</f>
        <v>0.10941271118262282</v>
      </c>
      <c r="CM166" s="118">
        <f>(ULB_Data[[#This Row],[CV- obtained SS2021]]-ULB_Data[[#This Row],[SA CV cat 2021]])/ULB_Data[[#This Row],[SA CV cat 2021]]</f>
        <v>-8.1831103915053008E-2</v>
      </c>
      <c r="CN166" s="118">
        <f>(ULB_Data[[#This Row],[CV- obtained SS2022]]-ULB_Data[[#This Row],[SA CV cat 2022]])/ULB_Data[[#This Row],[SA CV cat 2022]]</f>
        <v>-8.1831103915053008E-2</v>
      </c>
      <c r="CO166" s="118">
        <f>(ULB_Data[[#This Row],[CV- obtained SS2021]]-ULB_Data[[#This Row],[SA CV cat t.10 2021]])/ULB_Data[[#This Row],[SA CV cat t.10 2021]]</f>
        <v>-0.34315633523014244</v>
      </c>
      <c r="CP166" s="118">
        <f>(ULB_Data[[#This Row],[CV- obtained SS2022]]-ULB_Data[[#This Row],[SA CV cat t.10 2022]])/ULB_Data[[#This Row],[SA CV cat t.10 2022]]</f>
        <v>-0.34315633523014244</v>
      </c>
      <c r="CQ166" s="60">
        <v>43</v>
      </c>
      <c r="CR166" s="60">
        <v>31</v>
      </c>
      <c r="CS166" s="27">
        <v>157</v>
      </c>
      <c r="CT166" s="27">
        <v>83</v>
      </c>
      <c r="CU166" s="27">
        <v>157</v>
      </c>
      <c r="CV166" s="27">
        <v>83</v>
      </c>
      <c r="CW166" s="28" t="s">
        <v>414</v>
      </c>
      <c r="CX166" s="27" t="s">
        <v>414</v>
      </c>
      <c r="CY166" s="27" t="s">
        <v>414</v>
      </c>
      <c r="CZ166" s="28" t="s">
        <v>405</v>
      </c>
      <c r="DA166" s="27" t="s">
        <v>405</v>
      </c>
      <c r="DB166" s="27" t="s">
        <v>405</v>
      </c>
      <c r="DC166" s="22">
        <v>916.35</v>
      </c>
      <c r="DD166" s="22">
        <v>1500</v>
      </c>
      <c r="DE166" s="66">
        <v>61.09</v>
      </c>
      <c r="DF166" s="22">
        <v>300</v>
      </c>
      <c r="DG166" s="22">
        <v>1500</v>
      </c>
      <c r="DH166" s="66">
        <v>20</v>
      </c>
      <c r="DI166" s="22">
        <v>1291</v>
      </c>
      <c r="DJ166" s="22">
        <v>1500</v>
      </c>
      <c r="DK166" s="66">
        <v>86.07</v>
      </c>
      <c r="DL166" s="22">
        <v>1172.1500000000001</v>
      </c>
      <c r="DM166" s="22">
        <v>1500</v>
      </c>
      <c r="DN166" s="66">
        <v>78.14</v>
      </c>
      <c r="DO166" s="22">
        <v>3679.49</v>
      </c>
      <c r="DP166" s="22">
        <v>6000</v>
      </c>
      <c r="DQ166" s="66">
        <v>61.32</v>
      </c>
      <c r="DR166" s="67">
        <v>1716.03</v>
      </c>
      <c r="DS166" s="67">
        <v>2400</v>
      </c>
      <c r="DT166" s="159">
        <f>ULB_Data[[#This Row],[SLP- obtained SS2021]]/ULB_Data[[#This Row],[SLP-max. marks SS2021]]</f>
        <v>0.71501249999999994</v>
      </c>
      <c r="DU166" s="159">
        <f>ULB_Data[[#This Row],[SLP- obtained SS2021]]/ULB_Data[[#This Row],[Total score (obtained) SS2021]]</f>
        <v>0.57365255849248353</v>
      </c>
      <c r="DV166" s="67">
        <v>1716.03</v>
      </c>
      <c r="DW166" s="66">
        <v>2400</v>
      </c>
      <c r="DX166" s="159">
        <f>ULB_Data[[#This Row],[SLP- obtained SS2022]]/ULB_Data[[#This Row],[SLP-max. marks SS2022]]</f>
        <v>0.71501249999999994</v>
      </c>
      <c r="DY166" s="159">
        <f>ULB_Data[[#This Row],[SLP- obtained SS2022]]/ULB_Data[[#This Row],[Total score (obtained) SS2022]]</f>
        <v>0.57365255849248353</v>
      </c>
      <c r="DZ166" s="67">
        <v>975.38</v>
      </c>
      <c r="EA166" s="67">
        <v>1800</v>
      </c>
      <c r="EB166" s="159">
        <f>ULB_Data[[#This Row],[CV- obtained SS2021]]/ULB_Data[[#This Row],[CV-max. marks SS2021]]</f>
        <v>0.54187777777777779</v>
      </c>
      <c r="EC166" s="159">
        <f>ULB_Data[[#This Row],[CV- obtained SS2021]]/ULB_Data[[#This Row],[Total score (obtained) SS2021]]</f>
        <v>0.32606028595210956</v>
      </c>
      <c r="ED166" s="67">
        <v>975.38</v>
      </c>
      <c r="EE166" s="66">
        <v>1800</v>
      </c>
      <c r="EF166" s="159">
        <f>ULB_Data[[#This Row],[CV- obtained SS2022]]/ULB_Data[[#This Row],[CV-max. marks SS2022]]</f>
        <v>0.54187777777777779</v>
      </c>
      <c r="EG166" s="159">
        <f>ULB_Data[[#This Row],[CV- obtained SS2022]]/ULB_Data[[#This Row],[Total score (obtained) SS2022]]</f>
        <v>0.32606028595210956</v>
      </c>
      <c r="EH166" s="67">
        <v>300</v>
      </c>
      <c r="EI166" s="67">
        <v>1800</v>
      </c>
      <c r="EJ166" s="159">
        <f>ULB_Data[[#This Row],[Cert.- obtained SS2021]]/ULB_Data[[#This Row],[Cert.-max. marks SS2021]]</f>
        <v>0.16666666666666666</v>
      </c>
      <c r="EK166" s="159">
        <f>ULB_Data[[#This Row],[Cert.- obtained SS2021]]/ULB_Data[[#This Row],[Total score (obtained) SS2021]]</f>
        <v>0.10028715555540699</v>
      </c>
      <c r="EL166" s="67">
        <v>300</v>
      </c>
      <c r="EM166" s="66">
        <v>1800</v>
      </c>
      <c r="EN166" s="159">
        <f>ULB_Data[[#This Row],[Cert.- obtained SS2022]]/ULB_Data[[#This Row],[Cert.-max. marks SS2022]]</f>
        <v>0.16666666666666666</v>
      </c>
      <c r="EO166" s="159">
        <f>ULB_Data[[#This Row],[Cert.- obtained SS2022]]/ULB_Data[[#This Row],[Total score (obtained) SS2022]]</f>
        <v>0.10028715555540699</v>
      </c>
      <c r="EP166" s="68">
        <v>2991.41</v>
      </c>
      <c r="EQ166" s="26">
        <v>6000</v>
      </c>
      <c r="ER166" s="66">
        <v>49.86</v>
      </c>
      <c r="ES166" s="68">
        <v>2991.41</v>
      </c>
      <c r="ET166" s="66">
        <v>6000</v>
      </c>
      <c r="EU166" s="128">
        <f>(ULB_Data[[#This Row],[Total score (obtained) SS2022]]/ULB_Data[[#This Row],[Total score (max) SS2022]])*100</f>
        <v>49.856833333333334</v>
      </c>
      <c r="EV166" s="26">
        <v>1216.3499999999999</v>
      </c>
      <c r="EW166" s="26">
        <v>3000</v>
      </c>
      <c r="EX166" s="66">
        <v>40.549999999999997</v>
      </c>
      <c r="EY166" s="26">
        <v>2016.03</v>
      </c>
      <c r="EZ166" s="26">
        <v>4200</v>
      </c>
      <c r="FA166" s="100">
        <v>48</v>
      </c>
      <c r="FB166" s="26">
        <v>2016.03</v>
      </c>
      <c r="FC166" s="138">
        <v>4200</v>
      </c>
      <c r="FD166" s="140">
        <f>(ULB_Data[[#This Row],[SLP + Cert. (obtained) SS2022]]/ULB_Data[[#This Row],[SLP + Cert. (max.) SS2022]])*100</f>
        <v>48.000714285714288</v>
      </c>
    </row>
    <row r="167" spans="1:160" ht="15.75" thickBot="1">
      <c r="A167" s="104">
        <v>166</v>
      </c>
      <c r="B167" s="65" t="s">
        <v>210</v>
      </c>
      <c r="C167" s="65" t="s">
        <v>22</v>
      </c>
      <c r="D167" s="65" t="s">
        <v>399</v>
      </c>
      <c r="E167" s="26">
        <v>12689</v>
      </c>
      <c r="F167" s="28" t="s">
        <v>411</v>
      </c>
      <c r="G167" s="28">
        <v>2214</v>
      </c>
      <c r="H167" s="28">
        <v>2072</v>
      </c>
      <c r="I167" s="28">
        <v>2072</v>
      </c>
      <c r="J167" s="28">
        <v>3325</v>
      </c>
      <c r="K167" s="28">
        <v>3178</v>
      </c>
      <c r="L167" s="28">
        <v>3178</v>
      </c>
      <c r="M167" s="28">
        <v>3070.1</v>
      </c>
      <c r="N167" s="28">
        <v>2928.3</v>
      </c>
      <c r="O167" s="28">
        <v>2928.3</v>
      </c>
      <c r="P167" s="28">
        <v>4349.2</v>
      </c>
      <c r="Q167" s="28">
        <v>4349.2</v>
      </c>
      <c r="R167" s="118">
        <f>(ULB_Data[[#This Row],[Total score (obtained) SS2020]]-ULB_Data[[#This Row],[NA 2020]])/ULB_Data[[#This Row],[NA 2020]]</f>
        <v>0.37567750677506773</v>
      </c>
      <c r="S167" s="118">
        <f>(ULB_Data[[#This Row],[Total score (obtained) SS2021]]-ULB_Data[[#This Row],[NA 2021]])/ULB_Data[[#This Row],[NA 2021]]</f>
        <v>0.25359555984555976</v>
      </c>
      <c r="T167" s="118">
        <f>(ULB_Data[[#This Row],[Total score (obtained) SS2022]]-ULB_Data[[#This Row],[NA 2022]])/ULB_Data[[#This Row],[NA 2022]]</f>
        <v>0.25359555984555976</v>
      </c>
      <c r="U167" s="118">
        <f>(ULB_Data[[#This Row],[Total score (obtained) SS2020]]-ULB_Data[[#This Row],[SA 2020]])/ULB_Data[[#This Row],[SA 2020]]</f>
        <v>-8.3984962406015037E-2</v>
      </c>
      <c r="V167" s="118">
        <f>(ULB_Data[[#This Row],[Total score (obtained) SS2021]]-ULB_Data[[#This Row],[SA 2021]])/ULB_Data[[#This Row],[SA 2021]]</f>
        <v>-0.18267778477029584</v>
      </c>
      <c r="W167" s="118">
        <f>(ULB_Data[[#This Row],[Total score (obtained) SS2022]]-ULB_Data[[#This Row],[SA 2022]])/ULB_Data[[#This Row],[SA 2022]]</f>
        <v>-0.18267778477029584</v>
      </c>
      <c r="X167" s="118">
        <f>(ULB_Data[[#This Row],[Total score (obtained) SS2020]]-ULB_Data[[#This Row],[SA Cat 2020]])/ULB_Data[[#This Row],[SA Cat 2020]]</f>
        <v>-7.9313377414416183E-3</v>
      </c>
      <c r="Y167" s="118">
        <f>(ULB_Data[[#This Row],[Total score (obtained) SS2021]]-ULB_Data[[#This Row],[SA Cat 2021]])/ULB_Data[[#This Row],[SA Cat 2021]]</f>
        <v>-0.11298364238636763</v>
      </c>
      <c r="Z167" s="118">
        <f>(ULB_Data[[#This Row],[Total score (obtained) SS2022]]-ULB_Data[[#This Row],[SA Cat 2022]])/ULB_Data[[#This Row],[SA Cat 2022]]</f>
        <v>-0.11298364238636763</v>
      </c>
      <c r="AA167" s="118">
        <f>(ULB_Data[[#This Row],[Total score (obtained) SS2021]]-ULB_Data[[#This Row],[SA Cat t.10 2021]])/ULB_Data[[#This Row],[SA Cat t.10 2021]]</f>
        <v>-0.40277522302952268</v>
      </c>
      <c r="AB167" s="118">
        <f>(ULB_Data[[#This Row],[Total score (obtained) SS2022]]-ULB_Data[[#This Row],[SA Cat t.10 2022]])/ULB_Data[[#This Row],[SA Cat t.10 2022]]</f>
        <v>-0.40277522302952268</v>
      </c>
      <c r="AC167" s="122">
        <v>306.24</v>
      </c>
      <c r="AD167" s="122">
        <v>913.6</v>
      </c>
      <c r="AE167" s="122">
        <v>915</v>
      </c>
      <c r="AF167" s="122">
        <v>706.64</v>
      </c>
      <c r="AG167" s="122">
        <v>1509.3</v>
      </c>
      <c r="AH167" s="122">
        <v>1509.3</v>
      </c>
      <c r="AI167" s="122">
        <v>593.21</v>
      </c>
      <c r="AJ167" s="122">
        <v>1412.08</v>
      </c>
      <c r="AK167" s="122">
        <v>1412.08</v>
      </c>
      <c r="AL167" s="122">
        <v>1984.11</v>
      </c>
      <c r="AM167" s="122">
        <v>1984.11</v>
      </c>
      <c r="AN167" s="118">
        <f>(ULB_Data[[#This Row],[SLP- obtained SS2020]]-ULB_Data[[#This Row],[SLP NA 2020]])/ULB_Data[[#This Row],[SLP NA 2020]]</f>
        <v>0.50884926854754431</v>
      </c>
      <c r="AO167" s="118">
        <f>(ULB_Data[[#This Row],[SLP- obtained SS2021]]-ULB_Data[[#This Row],[SLP NA 2021]])/ULB_Data[[#This Row],[SLP NA 2021]]</f>
        <v>0.53689798598949201</v>
      </c>
      <c r="AP167" s="118">
        <f>(ULB_Data[[#This Row],[SLP- obtained SS2022]]-ULB_Data[[#This Row],[SLP NA 2022]])/ULB_Data[[#This Row],[SLP NA 2022]]</f>
        <v>0.53454644808743157</v>
      </c>
      <c r="AQ167" s="118">
        <f>(ULB_Data[[#This Row],[SLP- obtained SS2020]]-ULB_Data[[#This Row],[SLP SA 2020]])/ULB_Data[[#This Row],[SLP SA 2020]]</f>
        <v>-0.34610268312011772</v>
      </c>
      <c r="AR167" s="118">
        <f>(ULB_Data[[#This Row],[SLP- obtained SS2021]]-ULB_Data[[#This Row],[SLP SA 2021]])/ULB_Data[[#This Row],[SLP SA 2021]]</f>
        <v>-6.9694560392234844E-2</v>
      </c>
      <c r="AS167" s="118">
        <f>(ULB_Data[[#This Row],[SLP- obtained SS2022]]-ULB_Data[[#This Row],[SLP SA 2022]])/ULB_Data[[#This Row],[SLP SA 2022]]</f>
        <v>-6.9694560392234844E-2</v>
      </c>
      <c r="AT167" s="118">
        <f>(ULB_Data[[#This Row],[SLP- obtained SS2020]]-ULB_Data[[#This Row],[SLP SA cat 2020]])/ULB_Data[[#This Row],[SLP SA cat 2020]]</f>
        <v>-0.22106842433539561</v>
      </c>
      <c r="AU167" s="118">
        <f>(ULB_Data[[#This Row],[SLP- obtained SS2021]]-ULB_Data[[#This Row],[SLP SA cat 2021]])/ULB_Data[[#This Row],[SLP SA cat 2021]]</f>
        <v>-5.6441561384624299E-3</v>
      </c>
      <c r="AV167" s="118">
        <f>(ULB_Data[[#This Row],[SLP- obtained SS2022]]-ULB_Data[[#This Row],[SLP SA cat 2022]])/ULB_Data[[#This Row],[SLP SA cat 2022]]</f>
        <v>-5.6441561384624299E-3</v>
      </c>
      <c r="AW167" s="118">
        <f>(ULB_Data[[#This Row],[SLP- obtained SS2021]]-ULB_Data[[#This Row],[SLP SA cat t.10 2021]])/ULB_Data[[#This Row],[SLP SA cat t.10 2021]]</f>
        <v>-0.29232250228061951</v>
      </c>
      <c r="AX167" s="118">
        <f>(ULB_Data[[#This Row],[SLP- obtained SS2022]]-ULB_Data[[#This Row],[SLP SA cat t.10 2022]])/ULB_Data[[#This Row],[SLP SA cat t.10 2022]]</f>
        <v>-0.29232250228061951</v>
      </c>
      <c r="AY167" s="122">
        <v>232.44</v>
      </c>
      <c r="AZ167" s="122">
        <v>298.10000000000002</v>
      </c>
      <c r="BA167" s="122">
        <v>295</v>
      </c>
      <c r="BB167" s="122">
        <v>421.09</v>
      </c>
      <c r="BC167" s="122">
        <v>522.70000000000005</v>
      </c>
      <c r="BD167" s="122">
        <v>525</v>
      </c>
      <c r="BE167" s="122">
        <v>365.77</v>
      </c>
      <c r="BF167" s="122">
        <v>453.88</v>
      </c>
      <c r="BG167" s="122">
        <v>453.88</v>
      </c>
      <c r="BH167" s="122">
        <v>1100</v>
      </c>
      <c r="BI167" s="122">
        <v>1100</v>
      </c>
      <c r="BJ167" s="118">
        <f>(ULB_Data[[#This Row],[Cert.- obtained SS2020]]-ULB_Data[[#This Row],[NA cert 2020]])/ULB_Data[[#This Row],[NA cert 2020]]</f>
        <v>0.29065565307176044</v>
      </c>
      <c r="BK167" s="118">
        <f>(ULB_Data[[#This Row],[Cert.- obtained SS2021]]-ULB_Data[[#This Row],[NA cert 2021]])/ULB_Data[[#This Row],[NA cert 2021]]</f>
        <v>6.3737001006372931E-3</v>
      </c>
      <c r="BL167" s="118">
        <f>(ULB_Data[[#This Row],[Cert.- obtained SS2022]]-ULB_Data[[#This Row],[NA cert 2022]])/ULB_Data[[#This Row],[NA cert 2022]]</f>
        <v>1.6949152542372881E-2</v>
      </c>
      <c r="BM167" s="118">
        <f>(ULB_Data[[#This Row],[Cert.- obtained SS2020]]-ULB_Data[[#This Row],[SA Cert 2020]])/ULB_Data[[#This Row],[SA Cert 2020]]</f>
        <v>-0.2875632287634472</v>
      </c>
      <c r="BN167" s="118">
        <f>(ULB_Data[[#This Row],[Cert.- obtained SS2021]]-ULB_Data[[#This Row],[SA cert 2021]])/ULB_Data[[#This Row],[SA cert 2021]]</f>
        <v>-0.42605701167017412</v>
      </c>
      <c r="BO167" s="118">
        <f>(ULB_Data[[#This Row],[Cert.- obtained SS2022]]-ULB_Data[[#This Row],[SA cert 2022]])/ULB_Data[[#This Row],[SA cert 2022]]</f>
        <v>-0.42857142857142855</v>
      </c>
      <c r="BP167" s="118">
        <f>(ULB_Data[[#This Row],[Cert.- obtained SS2020]]-ULB_Data[[#This Row],[SA cert cat 2020]])/ULB_Data[[#This Row],[SA cert cat 2020]]</f>
        <v>-0.17981245044700217</v>
      </c>
      <c r="BQ167" s="118">
        <f>(ULB_Data[[#This Row],[Cert.- obtained SS2021]]-ULB_Data[[#This Row],[SA cert cat 2021]])/ULB_Data[[#This Row],[SA cert cat 2021]]</f>
        <v>-0.33903234335066534</v>
      </c>
      <c r="BR167" s="118">
        <f>(ULB_Data[[#This Row],[Cert.- obtained SS2022]]-ULB_Data[[#This Row],[SA cert cat 2022]])/ULB_Data[[#This Row],[SA cert cat 2022]]</f>
        <v>-0.33903234335066534</v>
      </c>
      <c r="BS167" s="118">
        <f>(ULB_Data[[#This Row],[Cert.- obtained SS2021]]-ULB_Data[[#This Row],[SA cert cat t.10 2021]])/ULB_Data[[#This Row],[SA cert cat t.10 2021]]</f>
        <v>-0.72727272727272729</v>
      </c>
      <c r="BT167" s="118">
        <f>(ULB_Data[[#This Row],[Cert.- obtained SS2022]]-ULB_Data[[#This Row],[SA cert cat t.10 2022]])/ULB_Data[[#This Row],[SA cert cat t.10 2022]]</f>
        <v>-0.72727272727272729</v>
      </c>
      <c r="BU167" s="122">
        <v>855.72</v>
      </c>
      <c r="BV167" s="122">
        <v>860.25</v>
      </c>
      <c r="BW167" s="122">
        <v>865</v>
      </c>
      <c r="BX167" s="122">
        <v>1100</v>
      </c>
      <c r="BY167" s="122">
        <v>1147.0899999999999</v>
      </c>
      <c r="BZ167" s="122">
        <v>1150</v>
      </c>
      <c r="CA167" s="122">
        <v>1056.55</v>
      </c>
      <c r="CB167" s="122">
        <v>1062.31</v>
      </c>
      <c r="CC167" s="122">
        <v>1062.31</v>
      </c>
      <c r="CD167" s="122">
        <v>1484.95</v>
      </c>
      <c r="CE167" s="122">
        <v>1484.95</v>
      </c>
      <c r="CF167" s="118">
        <f>(ULB_Data[[#This Row],[CP- obtained SS2020]]-ULB_Data[[#This Row],[NA CV 2020]])/ULB_Data[[#This Row],[NA CV 2020]]</f>
        <v>0.2857944187351002</v>
      </c>
      <c r="CG167" s="118">
        <f>(ULB_Data[[#This Row],[CV- obtained SS2021]]-ULB_Data[[#This Row],[NA CV 2021]])/ULB_Data[[#This Row],[NA CV 2021]]</f>
        <v>3.8465562336530118E-2</v>
      </c>
      <c r="CH167" s="118">
        <f>(ULB_Data[[#This Row],[CV- obtained SS2022]]-ULB_Data[[#This Row],[NA CV 2022]])/ULB_Data[[#This Row],[NA CV 2022]]</f>
        <v>3.2763005780346854E-2</v>
      </c>
      <c r="CI167" s="118">
        <f>(ULB_Data[[#This Row],[CP- obtained SS2020]]-ULB_Data[[#This Row],[SA CV 2020]])/ULB_Data[[#This Row],[SA CV 2020]]</f>
        <v>2.5454545454542973E-4</v>
      </c>
      <c r="CJ167" s="118">
        <f>(ULB_Data[[#This Row],[CV- obtained SS2021]]-ULB_Data[[#This Row],[SA CV 2021]])/ULB_Data[[#This Row],[SA CV 2021]]</f>
        <v>-0.22121193629096225</v>
      </c>
      <c r="CK167" s="118">
        <f>(ULB_Data[[#This Row],[CV- obtained SS2022]]-ULB_Data[[#This Row],[SA CV 2022]])/ULB_Data[[#This Row],[SA CV 2022]]</f>
        <v>-0.22318260869565215</v>
      </c>
      <c r="CL167" s="118">
        <f>(ULB_Data[[#This Row],[CP- obtained SS2020]]-ULB_Data[[#This Row],[SA CV  cat 2020]])/ULB_Data[[#This Row],[SA CV  cat 2020]]</f>
        <v>4.1389427854810486E-2</v>
      </c>
      <c r="CM167" s="118">
        <f>(ULB_Data[[#This Row],[CV- obtained SS2021]]-ULB_Data[[#This Row],[SA CV cat 2021]])/ULB_Data[[#This Row],[SA CV cat 2021]]</f>
        <v>-0.15905903173273331</v>
      </c>
      <c r="CN167" s="118">
        <f>(ULB_Data[[#This Row],[CV- obtained SS2022]]-ULB_Data[[#This Row],[SA CV cat 2022]])/ULB_Data[[#This Row],[SA CV cat 2022]]</f>
        <v>-0.15905903173273331</v>
      </c>
      <c r="CO167" s="118">
        <f>(ULB_Data[[#This Row],[CV- obtained SS2021]]-ULB_Data[[#This Row],[SA CV cat t.10 2021]])/ULB_Data[[#This Row],[SA CV cat t.10 2021]]</f>
        <v>-0.39840398666621774</v>
      </c>
      <c r="CP167" s="118">
        <f>(ULB_Data[[#This Row],[CV- obtained SS2022]]-ULB_Data[[#This Row],[SA CV cat t.10 2022]])/ULB_Data[[#This Row],[SA CV cat t.10 2022]]</f>
        <v>-0.39840398666621774</v>
      </c>
      <c r="CQ167" s="60">
        <v>150</v>
      </c>
      <c r="CR167" s="60">
        <v>95</v>
      </c>
      <c r="CS167" s="27">
        <v>314</v>
      </c>
      <c r="CT167" s="27">
        <v>134</v>
      </c>
      <c r="CU167" s="27">
        <v>314</v>
      </c>
      <c r="CV167" s="27">
        <v>134</v>
      </c>
      <c r="CW167" s="28" t="s">
        <v>414</v>
      </c>
      <c r="CX167" s="27" t="s">
        <v>414</v>
      </c>
      <c r="CY167" s="27" t="s">
        <v>414</v>
      </c>
      <c r="CZ167" s="28" t="s">
        <v>405</v>
      </c>
      <c r="DA167" s="27" t="s">
        <v>405</v>
      </c>
      <c r="DB167" s="27" t="s">
        <v>405</v>
      </c>
      <c r="DC167" s="22">
        <v>462.07</v>
      </c>
      <c r="DD167" s="22">
        <v>1500</v>
      </c>
      <c r="DE167" s="66">
        <v>30.8</v>
      </c>
      <c r="DF167" s="22">
        <v>300</v>
      </c>
      <c r="DG167" s="22">
        <v>1500</v>
      </c>
      <c r="DH167" s="66">
        <v>20</v>
      </c>
      <c r="DI167" s="22">
        <v>1183.4000000000001</v>
      </c>
      <c r="DJ167" s="22">
        <v>1500</v>
      </c>
      <c r="DK167" s="66">
        <v>78.89</v>
      </c>
      <c r="DL167" s="22">
        <v>1100.28</v>
      </c>
      <c r="DM167" s="22">
        <v>1500</v>
      </c>
      <c r="DN167" s="66">
        <v>73.349999999999994</v>
      </c>
      <c r="DO167" s="22">
        <v>3045.75</v>
      </c>
      <c r="DP167" s="22">
        <v>6000</v>
      </c>
      <c r="DQ167" s="66">
        <v>50.76</v>
      </c>
      <c r="DR167" s="67">
        <v>1404.11</v>
      </c>
      <c r="DS167" s="67">
        <v>2400</v>
      </c>
      <c r="DT167" s="159">
        <f>ULB_Data[[#This Row],[SLP- obtained SS2021]]/ULB_Data[[#This Row],[SLP-max. marks SS2021]]</f>
        <v>0.58504583333333327</v>
      </c>
      <c r="DU167" s="159">
        <f>ULB_Data[[#This Row],[SLP- obtained SS2021]]/ULB_Data[[#This Row],[Total score (obtained) SS2021]]</f>
        <v>0.5405724845521569</v>
      </c>
      <c r="DV167" s="67">
        <v>1404.11</v>
      </c>
      <c r="DW167" s="66">
        <v>2400</v>
      </c>
      <c r="DX167" s="159">
        <f>ULB_Data[[#This Row],[SLP- obtained SS2022]]/ULB_Data[[#This Row],[SLP-max. marks SS2022]]</f>
        <v>0.58504583333333327</v>
      </c>
      <c r="DY167" s="159">
        <f>ULB_Data[[#This Row],[SLP- obtained SS2022]]/ULB_Data[[#This Row],[Total score (obtained) SS2022]]</f>
        <v>0.5405724845521569</v>
      </c>
      <c r="DZ167" s="67">
        <v>893.34</v>
      </c>
      <c r="EA167" s="67">
        <v>1800</v>
      </c>
      <c r="EB167" s="159">
        <f>ULB_Data[[#This Row],[CV- obtained SS2021]]/ULB_Data[[#This Row],[CV-max. marks SS2021]]</f>
        <v>0.49630000000000002</v>
      </c>
      <c r="EC167" s="159">
        <f>ULB_Data[[#This Row],[CV- obtained SS2021]]/ULB_Data[[#This Row],[Total score (obtained) SS2021]]</f>
        <v>0.3439296232843751</v>
      </c>
      <c r="ED167" s="67">
        <v>893.34</v>
      </c>
      <c r="EE167" s="66">
        <v>1800</v>
      </c>
      <c r="EF167" s="159">
        <f>ULB_Data[[#This Row],[CV- obtained SS2022]]/ULB_Data[[#This Row],[CV-max. marks SS2022]]</f>
        <v>0.49630000000000002</v>
      </c>
      <c r="EG167" s="159">
        <f>ULB_Data[[#This Row],[CV- obtained SS2022]]/ULB_Data[[#This Row],[Total score (obtained) SS2022]]</f>
        <v>0.3439296232843751</v>
      </c>
      <c r="EH167" s="67">
        <v>300</v>
      </c>
      <c r="EI167" s="67">
        <v>1800</v>
      </c>
      <c r="EJ167" s="159">
        <f>ULB_Data[[#This Row],[Cert.- obtained SS2021]]/ULB_Data[[#This Row],[Cert.-max. marks SS2021]]</f>
        <v>0.16666666666666666</v>
      </c>
      <c r="EK167" s="159">
        <f>ULB_Data[[#This Row],[Cert.- obtained SS2021]]/ULB_Data[[#This Row],[Total score (obtained) SS2021]]</f>
        <v>0.11549789216346802</v>
      </c>
      <c r="EL167" s="67">
        <v>300</v>
      </c>
      <c r="EM167" s="66">
        <v>1800</v>
      </c>
      <c r="EN167" s="159">
        <f>ULB_Data[[#This Row],[Cert.- obtained SS2022]]/ULB_Data[[#This Row],[Cert.-max. marks SS2022]]</f>
        <v>0.16666666666666666</v>
      </c>
      <c r="EO167" s="159">
        <f>ULB_Data[[#This Row],[Cert.- obtained SS2022]]/ULB_Data[[#This Row],[Total score (obtained) SS2022]]</f>
        <v>0.11549789216346802</v>
      </c>
      <c r="EP167" s="68">
        <v>2597.4499999999998</v>
      </c>
      <c r="EQ167" s="26">
        <v>6000</v>
      </c>
      <c r="ER167" s="66">
        <v>43.29</v>
      </c>
      <c r="ES167" s="68">
        <v>2597.4499999999998</v>
      </c>
      <c r="ET167" s="66">
        <v>6000</v>
      </c>
      <c r="EU167" s="128">
        <f>(ULB_Data[[#This Row],[Total score (obtained) SS2022]]/ULB_Data[[#This Row],[Total score (max) SS2022]])*100</f>
        <v>43.290833333333332</v>
      </c>
      <c r="EV167" s="26">
        <v>762.07</v>
      </c>
      <c r="EW167" s="26">
        <v>3000</v>
      </c>
      <c r="EX167" s="66">
        <v>25.4</v>
      </c>
      <c r="EY167" s="26">
        <v>1704.11</v>
      </c>
      <c r="EZ167" s="26">
        <v>4200</v>
      </c>
      <c r="FA167" s="100">
        <v>40.57</v>
      </c>
      <c r="FB167" s="26">
        <v>1704.11</v>
      </c>
      <c r="FC167" s="138">
        <v>4200</v>
      </c>
      <c r="FD167" s="140">
        <f>(ULB_Data[[#This Row],[SLP + Cert. (obtained) SS2022]]/ULB_Data[[#This Row],[SLP + Cert. (max.) SS2022]])*100</f>
        <v>40.574047619047619</v>
      </c>
    </row>
    <row r="168" spans="1:160" ht="15.75" thickBot="1">
      <c r="A168" s="104">
        <v>167</v>
      </c>
      <c r="B168" s="65" t="s">
        <v>182</v>
      </c>
      <c r="C168" s="65" t="s">
        <v>22</v>
      </c>
      <c r="D168" s="65" t="s">
        <v>399</v>
      </c>
      <c r="E168" s="26">
        <v>3205</v>
      </c>
      <c r="F168" s="28" t="s">
        <v>411</v>
      </c>
      <c r="G168" s="28">
        <v>2214</v>
      </c>
      <c r="H168" s="28">
        <v>2072</v>
      </c>
      <c r="I168" s="28">
        <v>2072</v>
      </c>
      <c r="J168" s="28">
        <v>3325</v>
      </c>
      <c r="K168" s="28">
        <v>3178</v>
      </c>
      <c r="L168" s="28">
        <v>3178</v>
      </c>
      <c r="M168" s="28">
        <v>3070.1</v>
      </c>
      <c r="N168" s="28">
        <v>2928.3</v>
      </c>
      <c r="O168" s="28">
        <v>2928.3</v>
      </c>
      <c r="P168" s="28">
        <v>4349.2</v>
      </c>
      <c r="Q168" s="28">
        <v>4349.2</v>
      </c>
      <c r="R168" s="118">
        <f>(ULB_Data[[#This Row],[Total score (obtained) SS2020]]-ULB_Data[[#This Row],[NA 2020]])/ULB_Data[[#This Row],[NA 2020]]</f>
        <v>0.43911924119241191</v>
      </c>
      <c r="S168" s="118">
        <f>(ULB_Data[[#This Row],[Total score (obtained) SS2021]]-ULB_Data[[#This Row],[NA 2021]])/ULB_Data[[#This Row],[NA 2021]]</f>
        <v>0.51869208494208496</v>
      </c>
      <c r="T168" s="118">
        <f>(ULB_Data[[#This Row],[Total score (obtained) SS2022]]-ULB_Data[[#This Row],[NA 2022]])/ULB_Data[[#This Row],[NA 2022]]</f>
        <v>0.51869208494208496</v>
      </c>
      <c r="U168" s="118">
        <f>(ULB_Data[[#This Row],[Total score (obtained) SS2020]]-ULB_Data[[#This Row],[SA 2020]])/ULB_Data[[#This Row],[SA 2020]]</f>
        <v>-4.1741353383458635E-2</v>
      </c>
      <c r="V168" s="118">
        <f>(ULB_Data[[#This Row],[Total score (obtained) SS2021]]-ULB_Data[[#This Row],[SA 2021]])/ULB_Data[[#This Row],[SA 2021]]</f>
        <v>-9.8395217117684015E-3</v>
      </c>
      <c r="W168" s="118">
        <f>(ULB_Data[[#This Row],[Total score (obtained) SS2022]]-ULB_Data[[#This Row],[SA 2022]])/ULB_Data[[#This Row],[SA 2022]]</f>
        <v>-9.8395217117684015E-3</v>
      </c>
      <c r="X168" s="118">
        <f>(ULB_Data[[#This Row],[Total score (obtained) SS2020]]-ULB_Data[[#This Row],[SA Cat 2020]])/ULB_Data[[#This Row],[SA Cat 2020]]</f>
        <v>3.7819614996254233E-2</v>
      </c>
      <c r="Y168" s="118">
        <f>(ULB_Data[[#This Row],[Total score (obtained) SS2021]]-ULB_Data[[#This Row],[SA Cat 2021]])/ULB_Data[[#This Row],[SA Cat 2021]]</f>
        <v>7.4592767134514848E-2</v>
      </c>
      <c r="Z168" s="118">
        <f>(ULB_Data[[#This Row],[Total score (obtained) SS2022]]-ULB_Data[[#This Row],[SA Cat 2022]])/ULB_Data[[#This Row],[SA Cat 2022]]</f>
        <v>7.4592767134514848E-2</v>
      </c>
      <c r="AA168" s="118">
        <f>(ULB_Data[[#This Row],[Total score (obtained) SS2021]]-ULB_Data[[#This Row],[SA Cat t.10 2021]])/ULB_Data[[#This Row],[SA Cat t.10 2021]]</f>
        <v>-0.27648073208865998</v>
      </c>
      <c r="AB168" s="118">
        <f>(ULB_Data[[#This Row],[Total score (obtained) SS2022]]-ULB_Data[[#This Row],[SA Cat t.10 2022]])/ULB_Data[[#This Row],[SA Cat t.10 2022]]</f>
        <v>-0.27648073208865998</v>
      </c>
      <c r="AC168" s="122">
        <v>306.24</v>
      </c>
      <c r="AD168" s="122">
        <v>913.6</v>
      </c>
      <c r="AE168" s="122">
        <v>915</v>
      </c>
      <c r="AF168" s="122">
        <v>706.64</v>
      </c>
      <c r="AG168" s="122">
        <v>1509.3</v>
      </c>
      <c r="AH168" s="122">
        <v>1509.3</v>
      </c>
      <c r="AI168" s="122">
        <v>593.21</v>
      </c>
      <c r="AJ168" s="122">
        <v>1412.08</v>
      </c>
      <c r="AK168" s="122">
        <v>1412.08</v>
      </c>
      <c r="AL168" s="122">
        <v>1984.11</v>
      </c>
      <c r="AM168" s="122">
        <v>1984.11</v>
      </c>
      <c r="AN168" s="118">
        <f>(ULB_Data[[#This Row],[SLP- obtained SS2020]]-ULB_Data[[#This Row],[SLP NA 2020]])/ULB_Data[[#This Row],[SLP NA 2020]]</f>
        <v>0.77416405433646829</v>
      </c>
      <c r="AO168" s="118">
        <f>(ULB_Data[[#This Row],[SLP- obtained SS2021]]-ULB_Data[[#This Row],[SLP NA 2021]])/ULB_Data[[#This Row],[SLP NA 2021]]</f>
        <v>0.85542907180385275</v>
      </c>
      <c r="AP168" s="118">
        <f>(ULB_Data[[#This Row],[SLP- obtained SS2022]]-ULB_Data[[#This Row],[SLP NA 2022]])/ULB_Data[[#This Row],[SLP NA 2022]]</f>
        <v>0.8525901639344261</v>
      </c>
      <c r="AQ168" s="118">
        <f>(ULB_Data[[#This Row],[SLP- obtained SS2020]]-ULB_Data[[#This Row],[SLP SA 2020]])/ULB_Data[[#This Row],[SLP SA 2020]]</f>
        <v>-0.23112192912940102</v>
      </c>
      <c r="AR168" s="118">
        <f>(ULB_Data[[#This Row],[SLP- obtained SS2021]]-ULB_Data[[#This Row],[SLP SA 2021]])/ULB_Data[[#This Row],[SLP SA 2021]]</f>
        <v>0.12311667660504866</v>
      </c>
      <c r="AS168" s="118">
        <f>(ULB_Data[[#This Row],[SLP- obtained SS2022]]-ULB_Data[[#This Row],[SLP SA 2022]])/ULB_Data[[#This Row],[SLP SA 2022]]</f>
        <v>0.12311667660504866</v>
      </c>
      <c r="AT168" s="118">
        <f>(ULB_Data[[#This Row],[SLP- obtained SS2020]]-ULB_Data[[#This Row],[SLP SA cat 2020]])/ULB_Data[[#This Row],[SLP SA cat 2020]]</f>
        <v>-8.4101751487668755E-2</v>
      </c>
      <c r="AU168" s="118">
        <f>(ULB_Data[[#This Row],[SLP- obtained SS2021]]-ULB_Data[[#This Row],[SLP SA cat 2021]])/ULB_Data[[#This Row],[SLP SA cat 2021]]</f>
        <v>0.2004419013087077</v>
      </c>
      <c r="AV168" s="118">
        <f>(ULB_Data[[#This Row],[SLP- obtained SS2022]]-ULB_Data[[#This Row],[SLP SA cat 2022]])/ULB_Data[[#This Row],[SLP SA cat 2022]]</f>
        <v>0.2004419013087077</v>
      </c>
      <c r="AW168" s="118">
        <f>(ULB_Data[[#This Row],[SLP- obtained SS2021]]-ULB_Data[[#This Row],[SLP SA cat t.10 2021]])/ULB_Data[[#This Row],[SLP SA cat t.10 2021]]</f>
        <v>-0.14565220678289006</v>
      </c>
      <c r="AX168" s="118">
        <f>(ULB_Data[[#This Row],[SLP- obtained SS2022]]-ULB_Data[[#This Row],[SLP SA cat t.10 2022]])/ULB_Data[[#This Row],[SLP SA cat t.10 2022]]</f>
        <v>-0.14565220678289006</v>
      </c>
      <c r="AY168" s="122">
        <v>232.44</v>
      </c>
      <c r="AZ168" s="122">
        <v>298.10000000000002</v>
      </c>
      <c r="BA168" s="122">
        <v>295</v>
      </c>
      <c r="BB168" s="122">
        <v>421.09</v>
      </c>
      <c r="BC168" s="122">
        <v>522.70000000000005</v>
      </c>
      <c r="BD168" s="122">
        <v>525</v>
      </c>
      <c r="BE168" s="122">
        <v>365.77</v>
      </c>
      <c r="BF168" s="122">
        <v>453.88</v>
      </c>
      <c r="BG168" s="122">
        <v>453.88</v>
      </c>
      <c r="BH168" s="122">
        <v>1100</v>
      </c>
      <c r="BI168" s="122">
        <v>1100</v>
      </c>
      <c r="BJ168" s="118">
        <f>(ULB_Data[[#This Row],[Cert.- obtained SS2020]]-ULB_Data[[#This Row],[NA cert 2020]])/ULB_Data[[#This Row],[NA cert 2020]]</f>
        <v>0.29065565307176044</v>
      </c>
      <c r="BK168" s="118">
        <f>(ULB_Data[[#This Row],[Cert.- obtained SS2021]]-ULB_Data[[#This Row],[NA cert 2021]])/ULB_Data[[#This Row],[NA cert 2021]]</f>
        <v>6.3737001006372931E-3</v>
      </c>
      <c r="BL168" s="118">
        <f>(ULB_Data[[#This Row],[Cert.- obtained SS2022]]-ULB_Data[[#This Row],[NA cert 2022]])/ULB_Data[[#This Row],[NA cert 2022]]</f>
        <v>1.6949152542372881E-2</v>
      </c>
      <c r="BM168" s="118">
        <f>(ULB_Data[[#This Row],[Cert.- obtained SS2020]]-ULB_Data[[#This Row],[SA Cert 2020]])/ULB_Data[[#This Row],[SA Cert 2020]]</f>
        <v>-0.2875632287634472</v>
      </c>
      <c r="BN168" s="118">
        <f>(ULB_Data[[#This Row],[Cert.- obtained SS2021]]-ULB_Data[[#This Row],[SA cert 2021]])/ULB_Data[[#This Row],[SA cert 2021]]</f>
        <v>-0.42605701167017412</v>
      </c>
      <c r="BO168" s="118">
        <f>(ULB_Data[[#This Row],[Cert.- obtained SS2022]]-ULB_Data[[#This Row],[SA cert 2022]])/ULB_Data[[#This Row],[SA cert 2022]]</f>
        <v>-0.42857142857142855</v>
      </c>
      <c r="BP168" s="118">
        <f>(ULB_Data[[#This Row],[Cert.- obtained SS2020]]-ULB_Data[[#This Row],[SA cert cat 2020]])/ULB_Data[[#This Row],[SA cert cat 2020]]</f>
        <v>-0.17981245044700217</v>
      </c>
      <c r="BQ168" s="118">
        <f>(ULB_Data[[#This Row],[Cert.- obtained SS2021]]-ULB_Data[[#This Row],[SA cert cat 2021]])/ULB_Data[[#This Row],[SA cert cat 2021]]</f>
        <v>-0.33903234335066534</v>
      </c>
      <c r="BR168" s="118">
        <f>(ULB_Data[[#This Row],[Cert.- obtained SS2022]]-ULB_Data[[#This Row],[SA cert cat 2022]])/ULB_Data[[#This Row],[SA cert cat 2022]]</f>
        <v>-0.33903234335066534</v>
      </c>
      <c r="BS168" s="118">
        <f>(ULB_Data[[#This Row],[Cert.- obtained SS2021]]-ULB_Data[[#This Row],[SA cert cat t.10 2021]])/ULB_Data[[#This Row],[SA cert cat t.10 2021]]</f>
        <v>-0.72727272727272729</v>
      </c>
      <c r="BT168" s="118">
        <f>(ULB_Data[[#This Row],[Cert.- obtained SS2022]]-ULB_Data[[#This Row],[SA cert cat t.10 2022]])/ULB_Data[[#This Row],[SA cert cat t.10 2022]]</f>
        <v>-0.72727272727272729</v>
      </c>
      <c r="BU168" s="122">
        <v>855.72</v>
      </c>
      <c r="BV168" s="122">
        <v>860.25</v>
      </c>
      <c r="BW168" s="122">
        <v>865</v>
      </c>
      <c r="BX168" s="122">
        <v>1100</v>
      </c>
      <c r="BY168" s="122">
        <v>1147.0899999999999</v>
      </c>
      <c r="BZ168" s="122">
        <v>1150</v>
      </c>
      <c r="CA168" s="122">
        <v>1056.55</v>
      </c>
      <c r="CB168" s="122">
        <v>1062.31</v>
      </c>
      <c r="CC168" s="122">
        <v>1062.31</v>
      </c>
      <c r="CD168" s="122">
        <v>1484.95</v>
      </c>
      <c r="CE168" s="122">
        <v>1484.95</v>
      </c>
      <c r="CF168" s="118">
        <f>(ULB_Data[[#This Row],[CP- obtained SS2020]]-ULB_Data[[#This Row],[NA CV 2020]])/ULB_Data[[#This Row],[NA CV 2020]]</f>
        <v>0.22272472304024671</v>
      </c>
      <c r="CG168" s="118">
        <f>(ULB_Data[[#This Row],[CV- obtained SS2021]]-ULB_Data[[#This Row],[NA CV 2021]])/ULB_Data[[#This Row],[NA CV 2021]]</f>
        <v>0.33869224062772441</v>
      </c>
      <c r="CH168" s="118">
        <f>(ULB_Data[[#This Row],[CV- obtained SS2022]]-ULB_Data[[#This Row],[NA CV 2022]])/ULB_Data[[#This Row],[NA CV 2022]]</f>
        <v>0.33134104046242763</v>
      </c>
      <c r="CI168" s="118">
        <f>(ULB_Data[[#This Row],[CP- obtained SS2020]]-ULB_Data[[#This Row],[SA CV 2020]])/ULB_Data[[#This Row],[SA CV 2020]]</f>
        <v>-4.8809090909090962E-2</v>
      </c>
      <c r="CJ168" s="118">
        <f>(ULB_Data[[#This Row],[CV- obtained SS2021]]-ULB_Data[[#This Row],[SA CV 2021]])/ULB_Data[[#This Row],[SA CV 2021]]</f>
        <v>3.9404057223059938E-3</v>
      </c>
      <c r="CK168" s="118">
        <f>(ULB_Data[[#This Row],[CV- obtained SS2022]]-ULB_Data[[#This Row],[SA CV 2022]])/ULB_Data[[#This Row],[SA CV 2022]]</f>
        <v>1.399999999999913E-3</v>
      </c>
      <c r="CL168" s="118">
        <f>(ULB_Data[[#This Row],[CP- obtained SS2020]]-ULB_Data[[#This Row],[SA CV  cat 2020]])/ULB_Data[[#This Row],[SA CV  cat 2020]]</f>
        <v>-9.6919218210212571E-3</v>
      </c>
      <c r="CM168" s="118">
        <f>(ULB_Data[[#This Row],[CV- obtained SS2021]]-ULB_Data[[#This Row],[SA CV cat 2021]])/ULB_Data[[#This Row],[SA CV cat 2021]]</f>
        <v>8.4062091103350209E-2</v>
      </c>
      <c r="CN168" s="118">
        <f>(ULB_Data[[#This Row],[CV- obtained SS2022]]-ULB_Data[[#This Row],[SA CV cat 2022]])/ULB_Data[[#This Row],[SA CV cat 2022]]</f>
        <v>8.4062091103350209E-2</v>
      </c>
      <c r="CO168" s="118">
        <f>(ULB_Data[[#This Row],[CV- obtained SS2021]]-ULB_Data[[#This Row],[SA CV cat t.10 2021]])/ULB_Data[[#This Row],[SA CV cat t.10 2021]]</f>
        <v>-0.22447893868480429</v>
      </c>
      <c r="CP168" s="118">
        <f>(ULB_Data[[#This Row],[CV- obtained SS2022]]-ULB_Data[[#This Row],[SA CV cat t.10 2022]])/ULB_Data[[#This Row],[SA CV cat t.10 2022]]</f>
        <v>-0.22447893868480429</v>
      </c>
      <c r="CQ168" s="60">
        <v>111</v>
      </c>
      <c r="CR168" s="60">
        <v>74</v>
      </c>
      <c r="CS168" s="27">
        <v>111</v>
      </c>
      <c r="CT168" s="27">
        <v>64</v>
      </c>
      <c r="CU168" s="27">
        <v>111</v>
      </c>
      <c r="CV168" s="27">
        <v>64</v>
      </c>
      <c r="CW168" s="28" t="s">
        <v>414</v>
      </c>
      <c r="CX168" s="27" t="s">
        <v>414</v>
      </c>
      <c r="CY168" s="27" t="s">
        <v>414</v>
      </c>
      <c r="CZ168" s="28" t="s">
        <v>405</v>
      </c>
      <c r="DA168" s="28" t="s">
        <v>405</v>
      </c>
      <c r="DB168" s="28" t="s">
        <v>405</v>
      </c>
      <c r="DC168" s="22">
        <v>543.32000000000005</v>
      </c>
      <c r="DD168" s="22">
        <v>1500</v>
      </c>
      <c r="DE168" s="66">
        <v>36.22</v>
      </c>
      <c r="DF168" s="22">
        <v>300</v>
      </c>
      <c r="DG168" s="22">
        <v>1500</v>
      </c>
      <c r="DH168" s="66">
        <v>20</v>
      </c>
      <c r="DI168" s="22">
        <v>1296.5899999999999</v>
      </c>
      <c r="DJ168" s="22">
        <v>1500</v>
      </c>
      <c r="DK168" s="66">
        <v>86.44</v>
      </c>
      <c r="DL168" s="22">
        <v>1046.31</v>
      </c>
      <c r="DM168" s="22">
        <v>1500</v>
      </c>
      <c r="DN168" s="66">
        <v>69.75</v>
      </c>
      <c r="DO168" s="22">
        <v>3186.21</v>
      </c>
      <c r="DP168" s="22">
        <v>6000</v>
      </c>
      <c r="DQ168" s="66">
        <v>53.1</v>
      </c>
      <c r="DR168" s="67">
        <v>1695.12</v>
      </c>
      <c r="DS168" s="67">
        <v>2400</v>
      </c>
      <c r="DT168" s="159">
        <f>ULB_Data[[#This Row],[SLP- obtained SS2021]]/ULB_Data[[#This Row],[SLP-max. marks SS2021]]</f>
        <v>0.70629999999999993</v>
      </c>
      <c r="DU168" s="159">
        <f>ULB_Data[[#This Row],[SLP- obtained SS2021]]/ULB_Data[[#This Row],[Total score (obtained) SS2021]]</f>
        <v>0.53869254750169215</v>
      </c>
      <c r="DV168" s="67">
        <v>1695.12</v>
      </c>
      <c r="DW168" s="66">
        <v>2400</v>
      </c>
      <c r="DX168" s="159">
        <f>ULB_Data[[#This Row],[SLP- obtained SS2022]]/ULB_Data[[#This Row],[SLP-max. marks SS2022]]</f>
        <v>0.70629999999999993</v>
      </c>
      <c r="DY168" s="159">
        <f>ULB_Data[[#This Row],[SLP- obtained SS2022]]/ULB_Data[[#This Row],[Total score (obtained) SS2022]]</f>
        <v>0.53869254750169215</v>
      </c>
      <c r="DZ168" s="67">
        <v>1151.6099999999999</v>
      </c>
      <c r="EA168" s="67">
        <v>1800</v>
      </c>
      <c r="EB168" s="159">
        <f>ULB_Data[[#This Row],[CV- obtained SS2021]]/ULB_Data[[#This Row],[CV-max. marks SS2021]]</f>
        <v>0.63978333333333326</v>
      </c>
      <c r="EC168" s="159">
        <f>ULB_Data[[#This Row],[CV- obtained SS2021]]/ULB_Data[[#This Row],[Total score (obtained) SS2021]]</f>
        <v>0.36597038830786244</v>
      </c>
      <c r="ED168" s="67">
        <v>1151.6099999999999</v>
      </c>
      <c r="EE168" s="66">
        <v>1800</v>
      </c>
      <c r="EF168" s="159">
        <f>ULB_Data[[#This Row],[CV- obtained SS2022]]/ULB_Data[[#This Row],[CV-max. marks SS2022]]</f>
        <v>0.63978333333333326</v>
      </c>
      <c r="EG168" s="159">
        <f>ULB_Data[[#This Row],[CV- obtained SS2022]]/ULB_Data[[#This Row],[Total score (obtained) SS2022]]</f>
        <v>0.36597038830786244</v>
      </c>
      <c r="EH168" s="67">
        <v>300</v>
      </c>
      <c r="EI168" s="67">
        <v>1800</v>
      </c>
      <c r="EJ168" s="159">
        <f>ULB_Data[[#This Row],[Cert.- obtained SS2021]]/ULB_Data[[#This Row],[Cert.-max. marks SS2021]]</f>
        <v>0.16666666666666666</v>
      </c>
      <c r="EK168" s="159">
        <f>ULB_Data[[#This Row],[Cert.- obtained SS2021]]/ULB_Data[[#This Row],[Total score (obtained) SS2021]]</f>
        <v>9.5337064190445325E-2</v>
      </c>
      <c r="EL168" s="67">
        <v>300</v>
      </c>
      <c r="EM168" s="66">
        <v>1800</v>
      </c>
      <c r="EN168" s="159">
        <f>ULB_Data[[#This Row],[Cert.- obtained SS2022]]/ULB_Data[[#This Row],[Cert.-max. marks SS2022]]</f>
        <v>0.16666666666666666</v>
      </c>
      <c r="EO168" s="159">
        <f>ULB_Data[[#This Row],[Cert.- obtained SS2022]]/ULB_Data[[#This Row],[Total score (obtained) SS2022]]</f>
        <v>9.5337064190445325E-2</v>
      </c>
      <c r="EP168" s="68">
        <v>3146.73</v>
      </c>
      <c r="EQ168" s="26">
        <v>6000</v>
      </c>
      <c r="ER168" s="66">
        <v>52.45</v>
      </c>
      <c r="ES168" s="68">
        <v>3146.73</v>
      </c>
      <c r="ET168" s="66">
        <v>6000</v>
      </c>
      <c r="EU168" s="128">
        <f>(ULB_Data[[#This Row],[Total score (obtained) SS2022]]/ULB_Data[[#This Row],[Total score (max) SS2022]])*100</f>
        <v>52.445500000000003</v>
      </c>
      <c r="EV168" s="26">
        <v>843.32</v>
      </c>
      <c r="EW168" s="26">
        <v>3000</v>
      </c>
      <c r="EX168" s="66">
        <v>28.11</v>
      </c>
      <c r="EY168" s="26">
        <v>1995.12</v>
      </c>
      <c r="EZ168" s="26">
        <v>4200</v>
      </c>
      <c r="FA168" s="100">
        <v>47.5</v>
      </c>
      <c r="FB168" s="26">
        <v>1995.12</v>
      </c>
      <c r="FC168" s="138">
        <v>4200</v>
      </c>
      <c r="FD168" s="140">
        <f>(ULB_Data[[#This Row],[SLP + Cert. (obtained) SS2022]]/ULB_Data[[#This Row],[SLP + Cert. (max.) SS2022]])*100</f>
        <v>47.502857142857138</v>
      </c>
    </row>
    <row r="169" spans="1:160" ht="15.75" thickBot="1">
      <c r="A169" s="104">
        <v>168</v>
      </c>
      <c r="B169" s="65" t="s">
        <v>127</v>
      </c>
      <c r="C169" s="65" t="s">
        <v>22</v>
      </c>
      <c r="D169" s="65" t="s">
        <v>399</v>
      </c>
      <c r="E169" s="26">
        <v>16892</v>
      </c>
      <c r="F169" s="28" t="s">
        <v>411</v>
      </c>
      <c r="G169" s="28">
        <v>2214</v>
      </c>
      <c r="H169" s="28">
        <v>2072</v>
      </c>
      <c r="I169" s="28">
        <v>2072</v>
      </c>
      <c r="J169" s="28">
        <v>3325</v>
      </c>
      <c r="K169" s="28">
        <v>3178</v>
      </c>
      <c r="L169" s="28">
        <v>3178</v>
      </c>
      <c r="M169" s="28">
        <v>3070.1</v>
      </c>
      <c r="N169" s="28">
        <v>2928.3</v>
      </c>
      <c r="O169" s="28">
        <v>2928.3</v>
      </c>
      <c r="P169" s="28">
        <v>4349.2</v>
      </c>
      <c r="Q169" s="28">
        <v>4349.2</v>
      </c>
      <c r="R169" s="118">
        <f>(ULB_Data[[#This Row],[Total score (obtained) SS2020]]-ULB_Data[[#This Row],[NA 2020]])/ULB_Data[[#This Row],[NA 2020]]</f>
        <v>1.0378184281842817</v>
      </c>
      <c r="S169" s="118">
        <f>(ULB_Data[[#This Row],[Total score (obtained) SS2021]]-ULB_Data[[#This Row],[NA 2021]])/ULB_Data[[#This Row],[NA 2021]]</f>
        <v>0.98045366795366795</v>
      </c>
      <c r="T169" s="118">
        <f>(ULB_Data[[#This Row],[Total score (obtained) SS2022]]-ULB_Data[[#This Row],[NA 2022]])/ULB_Data[[#This Row],[NA 2022]]</f>
        <v>0.98045366795366795</v>
      </c>
      <c r="U169" s="118">
        <f>(ULB_Data[[#This Row],[Total score (obtained) SS2020]]-ULB_Data[[#This Row],[SA 2020]])/ULB_Data[[#This Row],[SA 2020]]</f>
        <v>0.35691127819548857</v>
      </c>
      <c r="V169" s="118">
        <f>(ULB_Data[[#This Row],[Total score (obtained) SS2021]]-ULB_Data[[#This Row],[SA 2021]])/ULB_Data[[#This Row],[SA 2021]]</f>
        <v>0.29122089364380116</v>
      </c>
      <c r="W169" s="118">
        <f>(ULB_Data[[#This Row],[Total score (obtained) SS2022]]-ULB_Data[[#This Row],[SA 2022]])/ULB_Data[[#This Row],[SA 2022]]</f>
        <v>0.29122089364380116</v>
      </c>
      <c r="X169" s="118">
        <f>(ULB_Data[[#This Row],[Total score (obtained) SS2020]]-ULB_Data[[#This Row],[SA Cat 2020]])/ULB_Data[[#This Row],[SA Cat 2020]]</f>
        <v>0.4695710237451548</v>
      </c>
      <c r="Y169" s="118">
        <f>(ULB_Data[[#This Row],[Total score (obtained) SS2021]]-ULB_Data[[#This Row],[SA Cat 2021]])/ULB_Data[[#This Row],[SA Cat 2021]]</f>
        <v>0.40132500085373757</v>
      </c>
      <c r="Z169" s="118">
        <f>(ULB_Data[[#This Row],[Total score (obtained) SS2022]]-ULB_Data[[#This Row],[SA Cat 2022]])/ULB_Data[[#This Row],[SA Cat 2022]]</f>
        <v>0.40132500085373757</v>
      </c>
      <c r="AA169" s="118">
        <f>(ULB_Data[[#This Row],[Total score (obtained) SS2021]]-ULB_Data[[#This Row],[SA Cat t.10 2021]])/ULB_Data[[#This Row],[SA Cat t.10 2021]]</f>
        <v>-5.6493148165179766E-2</v>
      </c>
      <c r="AB169" s="118">
        <f>(ULB_Data[[#This Row],[Total score (obtained) SS2022]]-ULB_Data[[#This Row],[SA Cat t.10 2022]])/ULB_Data[[#This Row],[SA Cat t.10 2022]]</f>
        <v>-5.6493148165179766E-2</v>
      </c>
      <c r="AC169" s="122">
        <v>306.24</v>
      </c>
      <c r="AD169" s="122">
        <v>913.6</v>
      </c>
      <c r="AE169" s="122">
        <v>915</v>
      </c>
      <c r="AF169" s="122">
        <v>706.64</v>
      </c>
      <c r="AG169" s="122">
        <v>1509.3</v>
      </c>
      <c r="AH169" s="122">
        <v>1509.3</v>
      </c>
      <c r="AI169" s="122">
        <v>593.21</v>
      </c>
      <c r="AJ169" s="122">
        <v>1412.08</v>
      </c>
      <c r="AK169" s="122">
        <v>1412.08</v>
      </c>
      <c r="AL169" s="122">
        <v>1984.11</v>
      </c>
      <c r="AM169" s="122">
        <v>1984.11</v>
      </c>
      <c r="AN169" s="118">
        <f>(ULB_Data[[#This Row],[SLP- obtained SS2020]]-ULB_Data[[#This Row],[SLP NA 2020]])/ULB_Data[[#This Row],[SLP NA 2020]]</f>
        <v>2.773347701149425</v>
      </c>
      <c r="AO169" s="118">
        <f>(ULB_Data[[#This Row],[SLP- obtained SS2021]]-ULB_Data[[#This Row],[SLP NA 2021]])/ULB_Data[[#This Row],[SLP NA 2021]]</f>
        <v>0.92904991243432578</v>
      </c>
      <c r="AP169" s="118">
        <f>(ULB_Data[[#This Row],[SLP- obtained SS2022]]-ULB_Data[[#This Row],[SLP NA 2022]])/ULB_Data[[#This Row],[SLP NA 2022]]</f>
        <v>0.92609836065573781</v>
      </c>
      <c r="AQ169" s="118">
        <f>(ULB_Data[[#This Row],[SLP- obtained SS2020]]-ULB_Data[[#This Row],[SLP SA 2020]])/ULB_Data[[#This Row],[SLP SA 2020]]</f>
        <v>0.63527397260273966</v>
      </c>
      <c r="AR169" s="118">
        <f>(ULB_Data[[#This Row],[SLP- obtained SS2021]]-ULB_Data[[#This Row],[SLP SA 2021]])/ULB_Data[[#This Row],[SLP SA 2021]]</f>
        <v>0.16768038163387011</v>
      </c>
      <c r="AS169" s="118">
        <f>(ULB_Data[[#This Row],[SLP- obtained SS2022]]-ULB_Data[[#This Row],[SLP SA 2022]])/ULB_Data[[#This Row],[SLP SA 2022]]</f>
        <v>0.16768038163387011</v>
      </c>
      <c r="AT169" s="118">
        <f>(ULB_Data[[#This Row],[SLP- obtained SS2020]]-ULB_Data[[#This Row],[SLP SA cat 2020]])/ULB_Data[[#This Row],[SLP SA cat 2020]]</f>
        <v>0.94796109303619269</v>
      </c>
      <c r="AU169" s="118">
        <f>(ULB_Data[[#This Row],[SLP- obtained SS2021]]-ULB_Data[[#This Row],[SLP SA cat 2021]])/ULB_Data[[#This Row],[SLP SA cat 2021]]</f>
        <v>0.24807376352614596</v>
      </c>
      <c r="AV169" s="118">
        <f>(ULB_Data[[#This Row],[SLP- obtained SS2022]]-ULB_Data[[#This Row],[SLP SA cat 2022]])/ULB_Data[[#This Row],[SLP SA cat 2022]]</f>
        <v>0.24807376352614596</v>
      </c>
      <c r="AW169" s="118">
        <f>(ULB_Data[[#This Row],[SLP- obtained SS2021]]-ULB_Data[[#This Row],[SLP SA cat t.10 2021]])/ULB_Data[[#This Row],[SLP SA cat t.10 2021]]</f>
        <v>-0.11175287660462363</v>
      </c>
      <c r="AX169" s="118">
        <f>(ULB_Data[[#This Row],[SLP- obtained SS2022]]-ULB_Data[[#This Row],[SLP SA cat t.10 2022]])/ULB_Data[[#This Row],[SLP SA cat t.10 2022]]</f>
        <v>-0.11175287660462363</v>
      </c>
      <c r="AY169" s="122">
        <v>232.44</v>
      </c>
      <c r="AZ169" s="122">
        <v>298.10000000000002</v>
      </c>
      <c r="BA169" s="122">
        <v>295</v>
      </c>
      <c r="BB169" s="122">
        <v>421.09</v>
      </c>
      <c r="BC169" s="122">
        <v>522.70000000000005</v>
      </c>
      <c r="BD169" s="122">
        <v>525</v>
      </c>
      <c r="BE169" s="122">
        <v>365.77</v>
      </c>
      <c r="BF169" s="122">
        <v>453.88</v>
      </c>
      <c r="BG169" s="122">
        <v>453.88</v>
      </c>
      <c r="BH169" s="122">
        <v>1100</v>
      </c>
      <c r="BI169" s="122">
        <v>1100</v>
      </c>
      <c r="BJ169" s="118">
        <f>(ULB_Data[[#This Row],[Cert.- obtained SS2020]]-ULB_Data[[#This Row],[NA cert 2020]])/ULB_Data[[#This Row],[NA cert 2020]]</f>
        <v>2.871966959215281</v>
      </c>
      <c r="BK169" s="118">
        <f>(ULB_Data[[#This Row],[Cert.- obtained SS2021]]-ULB_Data[[#This Row],[NA cert 2021]])/ULB_Data[[#This Row],[NA cert 2021]]</f>
        <v>2.0191211003019118</v>
      </c>
      <c r="BL169" s="118">
        <f>(ULB_Data[[#This Row],[Cert.- obtained SS2022]]-ULB_Data[[#This Row],[NA cert 2022]])/ULB_Data[[#This Row],[NA cert 2022]]</f>
        <v>2.0508474576271185</v>
      </c>
      <c r="BM169" s="118">
        <f>(ULB_Data[[#This Row],[Cert.- obtained SS2020]]-ULB_Data[[#This Row],[SA Cert 2020]])/ULB_Data[[#This Row],[SA Cert 2020]]</f>
        <v>1.1373103137096583</v>
      </c>
      <c r="BN169" s="118">
        <f>(ULB_Data[[#This Row],[Cert.- obtained SS2021]]-ULB_Data[[#This Row],[SA cert 2021]])/ULB_Data[[#This Row],[SA cert 2021]]</f>
        <v>0.72182896498947757</v>
      </c>
      <c r="BO169" s="118">
        <f>(ULB_Data[[#This Row],[Cert.- obtained SS2022]]-ULB_Data[[#This Row],[SA cert 2022]])/ULB_Data[[#This Row],[SA cert 2022]]</f>
        <v>0.7142857142857143</v>
      </c>
      <c r="BP169" s="118">
        <f>(ULB_Data[[#This Row],[Cert.- obtained SS2020]]-ULB_Data[[#This Row],[SA cert cat 2020]])/ULB_Data[[#This Row],[SA cert cat 2020]]</f>
        <v>1.4605626486589935</v>
      </c>
      <c r="BQ169" s="118">
        <f>(ULB_Data[[#This Row],[Cert.- obtained SS2021]]-ULB_Data[[#This Row],[SA cert cat 2021]])/ULB_Data[[#This Row],[SA cert cat 2021]]</f>
        <v>0.98290296994800386</v>
      </c>
      <c r="BR169" s="118">
        <f>(ULB_Data[[#This Row],[Cert.- obtained SS2022]]-ULB_Data[[#This Row],[SA cert cat 2022]])/ULB_Data[[#This Row],[SA cert cat 2022]]</f>
        <v>0.98290296994800386</v>
      </c>
      <c r="BS169" s="118">
        <f>(ULB_Data[[#This Row],[Cert.- obtained SS2021]]-ULB_Data[[#This Row],[SA cert cat t.10 2021]])/ULB_Data[[#This Row],[SA cert cat t.10 2021]]</f>
        <v>-0.18181818181818182</v>
      </c>
      <c r="BT169" s="118">
        <f>(ULB_Data[[#This Row],[Cert.- obtained SS2022]]-ULB_Data[[#This Row],[SA cert cat t.10 2022]])/ULB_Data[[#This Row],[SA cert cat t.10 2022]]</f>
        <v>-0.18181818181818182</v>
      </c>
      <c r="BU169" s="122">
        <v>855.72</v>
      </c>
      <c r="BV169" s="122">
        <v>860.25</v>
      </c>
      <c r="BW169" s="122">
        <v>865</v>
      </c>
      <c r="BX169" s="122">
        <v>1100</v>
      </c>
      <c r="BY169" s="122">
        <v>1147.0899999999999</v>
      </c>
      <c r="BZ169" s="122">
        <v>1150</v>
      </c>
      <c r="CA169" s="122">
        <v>1056.55</v>
      </c>
      <c r="CB169" s="122">
        <v>1062.31</v>
      </c>
      <c r="CC169" s="122">
        <v>1062.31</v>
      </c>
      <c r="CD169" s="122">
        <v>1484.95</v>
      </c>
      <c r="CE169" s="122">
        <v>1484.95</v>
      </c>
      <c r="CF169" s="118">
        <f>(ULB_Data[[#This Row],[CP- obtained SS2020]]-ULB_Data[[#This Row],[NA CV 2020]])/ULB_Data[[#This Row],[NA CV 2020]]</f>
        <v>0.47961950170616563</v>
      </c>
      <c r="CG169" s="118">
        <f>(ULB_Data[[#This Row],[CV- obtained SS2021]]-ULB_Data[[#This Row],[NA CV 2021]])/ULB_Data[[#This Row],[NA CV 2021]]</f>
        <v>0.67523394362104028</v>
      </c>
      <c r="CH169" s="118">
        <f>(ULB_Data[[#This Row],[CV- obtained SS2022]]-ULB_Data[[#This Row],[NA CV 2022]])/ULB_Data[[#This Row],[NA CV 2022]]</f>
        <v>0.66603468208092476</v>
      </c>
      <c r="CI169" s="118">
        <f>(ULB_Data[[#This Row],[CP- obtained SS2020]]-ULB_Data[[#This Row],[SA CV 2020]])/ULB_Data[[#This Row],[SA CV 2020]]</f>
        <v>0.15103636363636372</v>
      </c>
      <c r="CJ169" s="118">
        <f>(ULB_Data[[#This Row],[CV- obtained SS2021]]-ULB_Data[[#This Row],[SA CV 2021]])/ULB_Data[[#This Row],[SA CV 2021]]</f>
        <v>0.25632687932071591</v>
      </c>
      <c r="CK169" s="118">
        <f>(ULB_Data[[#This Row],[CV- obtained SS2022]]-ULB_Data[[#This Row],[SA CV 2022]])/ULB_Data[[#This Row],[SA CV 2022]]</f>
        <v>0.25314782608695641</v>
      </c>
      <c r="CL169" s="118">
        <f>(ULB_Data[[#This Row],[CP- obtained SS2020]]-ULB_Data[[#This Row],[SA CV  cat 2020]])/ULB_Data[[#This Row],[SA CV  cat 2020]]</f>
        <v>0.19837206000662549</v>
      </c>
      <c r="CM169" s="118">
        <f>(ULB_Data[[#This Row],[CV- obtained SS2021]]-ULB_Data[[#This Row],[SA CV cat 2021]])/ULB_Data[[#This Row],[SA CV cat 2021]]</f>
        <v>0.35659082565352862</v>
      </c>
      <c r="CN169" s="118">
        <f>(ULB_Data[[#This Row],[CV- obtained SS2022]]-ULB_Data[[#This Row],[SA CV cat 2022]])/ULB_Data[[#This Row],[SA CV cat 2022]]</f>
        <v>0.35659082565352862</v>
      </c>
      <c r="CO169" s="118">
        <f>(ULB_Data[[#This Row],[CV- obtained SS2021]]-ULB_Data[[#This Row],[SA CV cat t.10 2021]])/ULB_Data[[#This Row],[SA CV cat t.10 2021]]</f>
        <v>-2.9516145324758512E-2</v>
      </c>
      <c r="CP169" s="118">
        <f>(ULB_Data[[#This Row],[CV- obtained SS2022]]-ULB_Data[[#This Row],[SA CV cat t.10 2022]])/ULB_Data[[#This Row],[SA CV cat t.10 2022]]</f>
        <v>-2.9516145324758512E-2</v>
      </c>
      <c r="CQ169" s="60">
        <v>9</v>
      </c>
      <c r="CR169" s="60">
        <v>8</v>
      </c>
      <c r="CS169" s="27">
        <v>16</v>
      </c>
      <c r="CT169" s="27">
        <v>15</v>
      </c>
      <c r="CU169" s="27">
        <v>16</v>
      </c>
      <c r="CV169" s="27">
        <v>15</v>
      </c>
      <c r="CW169" s="28" t="s">
        <v>401</v>
      </c>
      <c r="CX169" s="27" t="s">
        <v>401</v>
      </c>
      <c r="CY169" s="27" t="s">
        <v>401</v>
      </c>
      <c r="CZ169" s="28" t="s">
        <v>405</v>
      </c>
      <c r="DA169" s="27" t="s">
        <v>405</v>
      </c>
      <c r="DB169" s="27" t="s">
        <v>405</v>
      </c>
      <c r="DC169" s="22">
        <v>1155.55</v>
      </c>
      <c r="DD169" s="22">
        <v>1500</v>
      </c>
      <c r="DE169" s="66">
        <v>77.040000000000006</v>
      </c>
      <c r="DF169" s="22">
        <v>900</v>
      </c>
      <c r="DG169" s="22">
        <v>1500</v>
      </c>
      <c r="DH169" s="66">
        <v>60</v>
      </c>
      <c r="DI169" s="22">
        <v>1190.05</v>
      </c>
      <c r="DJ169" s="22">
        <v>1500</v>
      </c>
      <c r="DK169" s="66">
        <v>79.34</v>
      </c>
      <c r="DL169" s="22">
        <v>1266.1400000000001</v>
      </c>
      <c r="DM169" s="22">
        <v>1500</v>
      </c>
      <c r="DN169" s="66">
        <v>84.41</v>
      </c>
      <c r="DO169" s="22">
        <v>4511.7299999999996</v>
      </c>
      <c r="DP169" s="22">
        <v>6000</v>
      </c>
      <c r="DQ169" s="66">
        <v>75.2</v>
      </c>
      <c r="DR169" s="67">
        <v>1762.38</v>
      </c>
      <c r="DS169" s="67">
        <v>2400</v>
      </c>
      <c r="DT169" s="159">
        <f>ULB_Data[[#This Row],[SLP- obtained SS2021]]/ULB_Data[[#This Row],[SLP-max. marks SS2021]]</f>
        <v>0.73432500000000001</v>
      </c>
      <c r="DU169" s="159">
        <f>ULB_Data[[#This Row],[SLP- obtained SS2021]]/ULB_Data[[#This Row],[Total score (obtained) SS2021]]</f>
        <v>0.42948214938467166</v>
      </c>
      <c r="DV169" s="67">
        <v>1762.38</v>
      </c>
      <c r="DW169" s="66">
        <v>2400</v>
      </c>
      <c r="DX169" s="159">
        <f>ULB_Data[[#This Row],[SLP- obtained SS2022]]/ULB_Data[[#This Row],[SLP-max. marks SS2022]]</f>
        <v>0.73432500000000001</v>
      </c>
      <c r="DY169" s="159">
        <f>ULB_Data[[#This Row],[SLP- obtained SS2022]]/ULB_Data[[#This Row],[Total score (obtained) SS2022]]</f>
        <v>0.42948214938467166</v>
      </c>
      <c r="DZ169" s="67">
        <v>1441.12</v>
      </c>
      <c r="EA169" s="67">
        <v>1800</v>
      </c>
      <c r="EB169" s="159">
        <f>ULB_Data[[#This Row],[CV- obtained SS2021]]/ULB_Data[[#This Row],[CV-max. marks SS2021]]</f>
        <v>0.80062222222222212</v>
      </c>
      <c r="EC169" s="159">
        <f>ULB_Data[[#This Row],[CV- obtained SS2021]]/ULB_Data[[#This Row],[Total score (obtained) SS2021]]</f>
        <v>0.35119288412330935</v>
      </c>
      <c r="ED169" s="67">
        <v>1441.12</v>
      </c>
      <c r="EE169" s="66">
        <v>1800</v>
      </c>
      <c r="EF169" s="159">
        <f>ULB_Data[[#This Row],[CV- obtained SS2022]]/ULB_Data[[#This Row],[CV-max. marks SS2022]]</f>
        <v>0.80062222222222212</v>
      </c>
      <c r="EG169" s="159">
        <f>ULB_Data[[#This Row],[CV- obtained SS2022]]/ULB_Data[[#This Row],[Total score (obtained) SS2022]]</f>
        <v>0.35119288412330935</v>
      </c>
      <c r="EH169" s="67">
        <v>900</v>
      </c>
      <c r="EI169" s="67">
        <v>1800</v>
      </c>
      <c r="EJ169" s="159">
        <f>ULB_Data[[#This Row],[Cert.- obtained SS2021]]/ULB_Data[[#This Row],[Cert.-max. marks SS2021]]</f>
        <v>0.5</v>
      </c>
      <c r="EK169" s="159">
        <f>ULB_Data[[#This Row],[Cert.- obtained SS2021]]/ULB_Data[[#This Row],[Total score (obtained) SS2021]]</f>
        <v>0.21932496649201902</v>
      </c>
      <c r="EL169" s="67">
        <v>900</v>
      </c>
      <c r="EM169" s="66">
        <v>1800</v>
      </c>
      <c r="EN169" s="159">
        <f>ULB_Data[[#This Row],[Cert.- obtained SS2022]]/ULB_Data[[#This Row],[Cert.-max. marks SS2022]]</f>
        <v>0.5</v>
      </c>
      <c r="EO169" s="159">
        <f>ULB_Data[[#This Row],[Cert.- obtained SS2022]]/ULB_Data[[#This Row],[Total score (obtained) SS2022]]</f>
        <v>0.21932496649201902</v>
      </c>
      <c r="EP169" s="68">
        <v>4103.5</v>
      </c>
      <c r="EQ169" s="26">
        <v>6000</v>
      </c>
      <c r="ER169" s="66">
        <v>68.39</v>
      </c>
      <c r="ES169" s="68">
        <v>4103.5</v>
      </c>
      <c r="ET169" s="66">
        <v>6000</v>
      </c>
      <c r="EU169" s="128">
        <f>(ULB_Data[[#This Row],[Total score (obtained) SS2022]]/ULB_Data[[#This Row],[Total score (max) SS2022]])*100</f>
        <v>68.391666666666666</v>
      </c>
      <c r="EV169" s="26">
        <v>2055.5500000000002</v>
      </c>
      <c r="EW169" s="26">
        <v>3000</v>
      </c>
      <c r="EX169" s="66">
        <v>68.52</v>
      </c>
      <c r="EY169" s="26">
        <v>2662.38</v>
      </c>
      <c r="EZ169" s="26">
        <v>4200</v>
      </c>
      <c r="FA169" s="100">
        <v>63.39</v>
      </c>
      <c r="FB169" s="26">
        <v>2662.38</v>
      </c>
      <c r="FC169" s="138">
        <v>4200</v>
      </c>
      <c r="FD169" s="140">
        <f>(ULB_Data[[#This Row],[SLP + Cert. (obtained) SS2022]]/ULB_Data[[#This Row],[SLP + Cert. (max.) SS2022]])*100</f>
        <v>63.39</v>
      </c>
    </row>
    <row r="170" spans="1:160" ht="15.75" thickBot="1">
      <c r="A170" s="104">
        <v>169</v>
      </c>
      <c r="B170" s="65" t="s">
        <v>268</v>
      </c>
      <c r="C170" s="65" t="s">
        <v>22</v>
      </c>
      <c r="D170" s="65" t="s">
        <v>399</v>
      </c>
      <c r="E170" s="26">
        <v>14377</v>
      </c>
      <c r="F170" s="28" t="s">
        <v>411</v>
      </c>
      <c r="G170" s="28">
        <v>2214</v>
      </c>
      <c r="H170" s="28">
        <v>2072</v>
      </c>
      <c r="I170" s="28">
        <v>2072</v>
      </c>
      <c r="J170" s="28">
        <v>3325</v>
      </c>
      <c r="K170" s="28">
        <v>3178</v>
      </c>
      <c r="L170" s="28">
        <v>3178</v>
      </c>
      <c r="M170" s="28">
        <v>3070.1</v>
      </c>
      <c r="N170" s="28">
        <v>2928.3</v>
      </c>
      <c r="O170" s="28">
        <v>2928.3</v>
      </c>
      <c r="P170" s="28">
        <v>4349.2</v>
      </c>
      <c r="Q170" s="28">
        <v>4349.2</v>
      </c>
      <c r="R170" s="118">
        <f>(ULB_Data[[#This Row],[Total score (obtained) SS2020]]-ULB_Data[[#This Row],[NA 2020]])/ULB_Data[[#This Row],[NA 2020]]</f>
        <v>0.33383468834688351</v>
      </c>
      <c r="S170" s="118">
        <f>(ULB_Data[[#This Row],[Total score (obtained) SS2021]]-ULB_Data[[#This Row],[NA 2021]])/ULB_Data[[#This Row],[NA 2021]]</f>
        <v>6.6554054054054096E-2</v>
      </c>
      <c r="T170" s="118">
        <f>(ULB_Data[[#This Row],[Total score (obtained) SS2022]]-ULB_Data[[#This Row],[NA 2022]])/ULB_Data[[#This Row],[NA 2022]]</f>
        <v>6.6554054054054096E-2</v>
      </c>
      <c r="U170" s="118">
        <f>(ULB_Data[[#This Row],[Total score (obtained) SS2020]]-ULB_Data[[#This Row],[SA 2020]])/ULB_Data[[#This Row],[SA 2020]]</f>
        <v>-0.11184661654135335</v>
      </c>
      <c r="V170" s="118">
        <f>(ULB_Data[[#This Row],[Total score (obtained) SS2021]]-ULB_Data[[#This Row],[SA 2021]])/ULB_Data[[#This Row],[SA 2021]]</f>
        <v>-0.30462555066079294</v>
      </c>
      <c r="W170" s="118">
        <f>(ULB_Data[[#This Row],[Total score (obtained) SS2022]]-ULB_Data[[#This Row],[SA 2022]])/ULB_Data[[#This Row],[SA 2022]]</f>
        <v>-0.30462555066079294</v>
      </c>
      <c r="X170" s="118">
        <f>(ULB_Data[[#This Row],[Total score (obtained) SS2020]]-ULB_Data[[#This Row],[SA Cat 2020]])/ULB_Data[[#This Row],[SA Cat 2020]]</f>
        <v>-3.8106250610729225E-2</v>
      </c>
      <c r="Y170" s="118">
        <f>(ULB_Data[[#This Row],[Total score (obtained) SS2021]]-ULB_Data[[#This Row],[SA Cat 2021]])/ULB_Data[[#This Row],[SA Cat 2021]]</f>
        <v>-0.24533005498070554</v>
      </c>
      <c r="Z170" s="118">
        <f>(ULB_Data[[#This Row],[Total score (obtained) SS2022]]-ULB_Data[[#This Row],[SA Cat 2022]])/ULB_Data[[#This Row],[SA Cat 2022]]</f>
        <v>-0.24533005498070554</v>
      </c>
      <c r="AA170" s="118">
        <f>(ULB_Data[[#This Row],[Total score (obtained) SS2021]]-ULB_Data[[#This Row],[SA Cat t.10 2021]])/ULB_Data[[#This Row],[SA Cat t.10 2021]]</f>
        <v>-0.49188356479352519</v>
      </c>
      <c r="AB170" s="118">
        <f>(ULB_Data[[#This Row],[Total score (obtained) SS2022]]-ULB_Data[[#This Row],[SA Cat t.10 2022]])/ULB_Data[[#This Row],[SA Cat t.10 2022]]</f>
        <v>-0.49188356479352519</v>
      </c>
      <c r="AC170" s="122">
        <v>306.24</v>
      </c>
      <c r="AD170" s="122">
        <v>913.6</v>
      </c>
      <c r="AE170" s="122">
        <v>915</v>
      </c>
      <c r="AF170" s="122">
        <v>706.64</v>
      </c>
      <c r="AG170" s="122">
        <v>1509.3</v>
      </c>
      <c r="AH170" s="122">
        <v>1509.3</v>
      </c>
      <c r="AI170" s="122">
        <v>593.21</v>
      </c>
      <c r="AJ170" s="122">
        <v>1412.08</v>
      </c>
      <c r="AK170" s="122">
        <v>1412.08</v>
      </c>
      <c r="AL170" s="122">
        <v>1984.11</v>
      </c>
      <c r="AM170" s="122">
        <v>1984.11</v>
      </c>
      <c r="AN170" s="118">
        <f>(ULB_Data[[#This Row],[SLP- obtained SS2020]]-ULB_Data[[#This Row],[SLP NA 2020]])/ULB_Data[[#This Row],[SLP NA 2020]]</f>
        <v>0.3220676593521421</v>
      </c>
      <c r="AO170" s="118">
        <f>(ULB_Data[[#This Row],[SLP- obtained SS2021]]-ULB_Data[[#This Row],[SLP NA 2021]])/ULB_Data[[#This Row],[SLP NA 2021]]</f>
        <v>0.22967381786339758</v>
      </c>
      <c r="AP170" s="118">
        <f>(ULB_Data[[#This Row],[SLP- obtained SS2022]]-ULB_Data[[#This Row],[SLP NA 2022]])/ULB_Data[[#This Row],[SLP NA 2022]]</f>
        <v>0.22779234972677603</v>
      </c>
      <c r="AQ170" s="118">
        <f>(ULB_Data[[#This Row],[SLP- obtained SS2020]]-ULB_Data[[#This Row],[SLP SA 2020]])/ULB_Data[[#This Row],[SLP SA 2020]]</f>
        <v>-0.42704913392958221</v>
      </c>
      <c r="AR170" s="118">
        <f>(ULB_Data[[#This Row],[SLP- obtained SS2021]]-ULB_Data[[#This Row],[SLP SA 2021]])/ULB_Data[[#This Row],[SLP SA 2021]]</f>
        <v>-0.25566156496389048</v>
      </c>
      <c r="AS170" s="118">
        <f>(ULB_Data[[#This Row],[SLP- obtained SS2022]]-ULB_Data[[#This Row],[SLP SA 2022]])/ULB_Data[[#This Row],[SLP SA 2022]]</f>
        <v>-0.25566156496389048</v>
      </c>
      <c r="AT170" s="118">
        <f>(ULB_Data[[#This Row],[SLP- obtained SS2020]]-ULB_Data[[#This Row],[SLP SA cat 2020]])/ULB_Data[[#This Row],[SLP SA cat 2020]]</f>
        <v>-0.31749296202019522</v>
      </c>
      <c r="AU170" s="118">
        <f>(ULB_Data[[#This Row],[SLP- obtained SS2021]]-ULB_Data[[#This Row],[SLP SA cat 2021]])/ULB_Data[[#This Row],[SLP SA cat 2021]]</f>
        <v>-0.20441476403603187</v>
      </c>
      <c r="AV170" s="118">
        <f>(ULB_Data[[#This Row],[SLP- obtained SS2022]]-ULB_Data[[#This Row],[SLP SA cat 2022]])/ULB_Data[[#This Row],[SLP SA cat 2022]]</f>
        <v>-0.20441476403603187</v>
      </c>
      <c r="AW170" s="118">
        <f>(ULB_Data[[#This Row],[SLP- obtained SS2021]]-ULB_Data[[#This Row],[SLP SA cat t.10 2021]])/ULB_Data[[#This Row],[SLP SA cat t.10 2021]]</f>
        <v>-0.43378643321186822</v>
      </c>
      <c r="AX170" s="118">
        <f>(ULB_Data[[#This Row],[SLP- obtained SS2022]]-ULB_Data[[#This Row],[SLP SA cat t.10 2022]])/ULB_Data[[#This Row],[SLP SA cat t.10 2022]]</f>
        <v>-0.43378643321186822</v>
      </c>
      <c r="AY170" s="122">
        <v>232.44</v>
      </c>
      <c r="AZ170" s="122">
        <v>298.10000000000002</v>
      </c>
      <c r="BA170" s="122">
        <v>295</v>
      </c>
      <c r="BB170" s="122">
        <v>421.09</v>
      </c>
      <c r="BC170" s="122">
        <v>522.70000000000005</v>
      </c>
      <c r="BD170" s="122">
        <v>525</v>
      </c>
      <c r="BE170" s="122">
        <v>365.77</v>
      </c>
      <c r="BF170" s="122">
        <v>453.88</v>
      </c>
      <c r="BG170" s="122">
        <v>453.88</v>
      </c>
      <c r="BH170" s="122">
        <v>1100</v>
      </c>
      <c r="BI170" s="122">
        <v>1100</v>
      </c>
      <c r="BJ170" s="118">
        <f>(ULB_Data[[#This Row],[Cert.- obtained SS2020]]-ULB_Data[[#This Row],[NA cert 2020]])/ULB_Data[[#This Row],[NA cert 2020]]</f>
        <v>0.29065565307176044</v>
      </c>
      <c r="BK170" s="118">
        <f>(ULB_Data[[#This Row],[Cert.- obtained SS2021]]-ULB_Data[[#This Row],[NA cert 2021]])/ULB_Data[[#This Row],[NA cert 2021]]</f>
        <v>6.3737001006372931E-3</v>
      </c>
      <c r="BL170" s="118">
        <f>(ULB_Data[[#This Row],[Cert.- obtained SS2022]]-ULB_Data[[#This Row],[NA cert 2022]])/ULB_Data[[#This Row],[NA cert 2022]]</f>
        <v>1.6949152542372881E-2</v>
      </c>
      <c r="BM170" s="118">
        <f>(ULB_Data[[#This Row],[Cert.- obtained SS2020]]-ULB_Data[[#This Row],[SA Cert 2020]])/ULB_Data[[#This Row],[SA Cert 2020]]</f>
        <v>-0.2875632287634472</v>
      </c>
      <c r="BN170" s="118">
        <f>(ULB_Data[[#This Row],[Cert.- obtained SS2021]]-ULB_Data[[#This Row],[SA cert 2021]])/ULB_Data[[#This Row],[SA cert 2021]]</f>
        <v>-0.42605701167017412</v>
      </c>
      <c r="BO170" s="118">
        <f>(ULB_Data[[#This Row],[Cert.- obtained SS2022]]-ULB_Data[[#This Row],[SA cert 2022]])/ULB_Data[[#This Row],[SA cert 2022]]</f>
        <v>-0.42857142857142855</v>
      </c>
      <c r="BP170" s="118">
        <f>(ULB_Data[[#This Row],[Cert.- obtained SS2020]]-ULB_Data[[#This Row],[SA cert cat 2020]])/ULB_Data[[#This Row],[SA cert cat 2020]]</f>
        <v>-0.17981245044700217</v>
      </c>
      <c r="BQ170" s="118">
        <f>(ULB_Data[[#This Row],[Cert.- obtained SS2021]]-ULB_Data[[#This Row],[SA cert cat 2021]])/ULB_Data[[#This Row],[SA cert cat 2021]]</f>
        <v>-0.33903234335066534</v>
      </c>
      <c r="BR170" s="118">
        <f>(ULB_Data[[#This Row],[Cert.- obtained SS2022]]-ULB_Data[[#This Row],[SA cert cat 2022]])/ULB_Data[[#This Row],[SA cert cat 2022]]</f>
        <v>-0.33903234335066534</v>
      </c>
      <c r="BS170" s="118">
        <f>(ULB_Data[[#This Row],[Cert.- obtained SS2021]]-ULB_Data[[#This Row],[SA cert cat t.10 2021]])/ULB_Data[[#This Row],[SA cert cat t.10 2021]]</f>
        <v>-0.72727272727272729</v>
      </c>
      <c r="BT170" s="118">
        <f>(ULB_Data[[#This Row],[Cert.- obtained SS2022]]-ULB_Data[[#This Row],[SA cert cat t.10 2022]])/ULB_Data[[#This Row],[SA cert cat t.10 2022]]</f>
        <v>-0.72727272727272729</v>
      </c>
      <c r="BU170" s="122">
        <v>855.72</v>
      </c>
      <c r="BV170" s="122">
        <v>860.25</v>
      </c>
      <c r="BW170" s="122">
        <v>865</v>
      </c>
      <c r="BX170" s="122">
        <v>1100</v>
      </c>
      <c r="BY170" s="122">
        <v>1147.0899999999999</v>
      </c>
      <c r="BZ170" s="122">
        <v>1150</v>
      </c>
      <c r="CA170" s="122">
        <v>1056.55</v>
      </c>
      <c r="CB170" s="122">
        <v>1062.31</v>
      </c>
      <c r="CC170" s="122">
        <v>1062.31</v>
      </c>
      <c r="CD170" s="122">
        <v>1484.95</v>
      </c>
      <c r="CE170" s="122">
        <v>1484.95</v>
      </c>
      <c r="CF170" s="118">
        <f>(ULB_Data[[#This Row],[CP- obtained SS2020]]-ULB_Data[[#This Row],[NA CV 2020]])/ULB_Data[[#This Row],[NA CV 2020]]</f>
        <v>0.27747394007385601</v>
      </c>
      <c r="CG170" s="118">
        <f>(ULB_Data[[#This Row],[CV- obtained SS2021]]-ULB_Data[[#This Row],[NA CV 2021]])/ULB_Data[[#This Row],[NA CV 2021]]</f>
        <v>-8.5765765765765736E-2</v>
      </c>
      <c r="CH170" s="118">
        <f>(ULB_Data[[#This Row],[CV- obtained SS2022]]-ULB_Data[[#This Row],[NA CV 2022]])/ULB_Data[[#This Row],[NA CV 2022]]</f>
        <v>-9.0786127167630029E-2</v>
      </c>
      <c r="CI170" s="118">
        <f>(ULB_Data[[#This Row],[CP- obtained SS2020]]-ULB_Data[[#This Row],[SA CV 2020]])/ULB_Data[[#This Row],[SA CV 2020]]</f>
        <v>-6.2181818181817434E-3</v>
      </c>
      <c r="CJ170" s="118">
        <f>(ULB_Data[[#This Row],[CV- obtained SS2021]]-ULB_Data[[#This Row],[SA CV 2021]])/ULB_Data[[#This Row],[SA CV 2021]]</f>
        <v>-0.31437812203052934</v>
      </c>
      <c r="CK170" s="118">
        <f>(ULB_Data[[#This Row],[CV- obtained SS2022]]-ULB_Data[[#This Row],[SA CV 2022]])/ULB_Data[[#This Row],[SA CV 2022]]</f>
        <v>-0.31611304347826086</v>
      </c>
      <c r="CL170" s="118">
        <f>(ULB_Data[[#This Row],[CP- obtained SS2020]]-ULB_Data[[#This Row],[SA CV  cat 2020]])/ULB_Data[[#This Row],[SA CV  cat 2020]]</f>
        <v>3.4650513463631752E-2</v>
      </c>
      <c r="CM170" s="118">
        <f>(ULB_Data[[#This Row],[CV- obtained SS2021]]-ULB_Data[[#This Row],[SA CV cat 2021]])/ULB_Data[[#This Row],[SA CV cat 2021]]</f>
        <v>-0.25966055106324887</v>
      </c>
      <c r="CN170" s="118">
        <f>(ULB_Data[[#This Row],[CV- obtained SS2022]]-ULB_Data[[#This Row],[SA CV cat 2022]])/ULB_Data[[#This Row],[SA CV cat 2022]]</f>
        <v>-0.25966055106324887</v>
      </c>
      <c r="CO170" s="118">
        <f>(ULB_Data[[#This Row],[CV- obtained SS2021]]-ULB_Data[[#This Row],[SA CV cat t.10 2021]])/ULB_Data[[#This Row],[SA CV cat t.10 2021]]</f>
        <v>-0.47037273982288968</v>
      </c>
      <c r="CP170" s="118">
        <f>(ULB_Data[[#This Row],[CV- obtained SS2022]]-ULB_Data[[#This Row],[SA CV cat t.10 2022]])/ULB_Data[[#This Row],[SA CV cat t.10 2022]]</f>
        <v>-0.47037273982288968</v>
      </c>
      <c r="CQ170" s="60">
        <v>183</v>
      </c>
      <c r="CR170" s="60">
        <v>107</v>
      </c>
      <c r="CS170" s="27">
        <v>434</v>
      </c>
      <c r="CT170" s="28">
        <v>169</v>
      </c>
      <c r="CU170" s="27">
        <v>434</v>
      </c>
      <c r="CV170" s="28">
        <v>169</v>
      </c>
      <c r="CW170" s="28" t="s">
        <v>414</v>
      </c>
      <c r="CX170" s="27" t="s">
        <v>414</v>
      </c>
      <c r="CY170" s="27" t="s">
        <v>414</v>
      </c>
      <c r="CZ170" s="28" t="s">
        <v>405</v>
      </c>
      <c r="DA170" s="27" t="s">
        <v>405</v>
      </c>
      <c r="DB170" s="27" t="s">
        <v>405</v>
      </c>
      <c r="DC170" s="22">
        <v>404.87</v>
      </c>
      <c r="DD170" s="22">
        <v>1500</v>
      </c>
      <c r="DE170" s="66">
        <v>26.99</v>
      </c>
      <c r="DF170" s="22">
        <v>300</v>
      </c>
      <c r="DG170" s="22">
        <v>1500</v>
      </c>
      <c r="DH170" s="66">
        <v>20</v>
      </c>
      <c r="DI170" s="22">
        <v>1155.08</v>
      </c>
      <c r="DJ170" s="22">
        <v>1500</v>
      </c>
      <c r="DK170" s="66">
        <v>77.010000000000005</v>
      </c>
      <c r="DL170" s="22">
        <v>1093.1600000000001</v>
      </c>
      <c r="DM170" s="22">
        <v>1500</v>
      </c>
      <c r="DN170" s="66">
        <v>72.88</v>
      </c>
      <c r="DO170" s="22">
        <v>2953.11</v>
      </c>
      <c r="DP170" s="22">
        <v>6000</v>
      </c>
      <c r="DQ170" s="66">
        <v>49.22</v>
      </c>
      <c r="DR170" s="67">
        <v>1123.43</v>
      </c>
      <c r="DS170" s="67">
        <v>2400</v>
      </c>
      <c r="DT170" s="159">
        <f>ULB_Data[[#This Row],[SLP- obtained SS2021]]/ULB_Data[[#This Row],[SLP-max. marks SS2021]]</f>
        <v>0.46809583333333338</v>
      </c>
      <c r="DU170" s="159">
        <f>ULB_Data[[#This Row],[SLP- obtained SS2021]]/ULB_Data[[#This Row],[Total score (obtained) SS2021]]</f>
        <v>0.50836236933797907</v>
      </c>
      <c r="DV170" s="67">
        <v>1123.43</v>
      </c>
      <c r="DW170" s="66">
        <v>2400</v>
      </c>
      <c r="DX170" s="159">
        <f>ULB_Data[[#This Row],[SLP- obtained SS2022]]/ULB_Data[[#This Row],[SLP-max. marks SS2022]]</f>
        <v>0.46809583333333338</v>
      </c>
      <c r="DY170" s="159">
        <f>ULB_Data[[#This Row],[SLP- obtained SS2022]]/ULB_Data[[#This Row],[Total score (obtained) SS2022]]</f>
        <v>0.50836236933797907</v>
      </c>
      <c r="DZ170" s="67">
        <v>786.47</v>
      </c>
      <c r="EA170" s="67">
        <v>1800</v>
      </c>
      <c r="EB170" s="159">
        <f>ULB_Data[[#This Row],[CV- obtained SS2021]]/ULB_Data[[#This Row],[CV-max. marks SS2021]]</f>
        <v>0.4369277777777778</v>
      </c>
      <c r="EC170" s="159">
        <f>ULB_Data[[#This Row],[CV- obtained SS2021]]/ULB_Data[[#This Row],[Total score (obtained) SS2021]]</f>
        <v>0.35588488166885379</v>
      </c>
      <c r="ED170" s="67">
        <v>786.47</v>
      </c>
      <c r="EE170" s="66">
        <v>1800</v>
      </c>
      <c r="EF170" s="159">
        <f>ULB_Data[[#This Row],[CV- obtained SS2022]]/ULB_Data[[#This Row],[CV-max. marks SS2022]]</f>
        <v>0.4369277777777778</v>
      </c>
      <c r="EG170" s="159">
        <f>ULB_Data[[#This Row],[CV- obtained SS2022]]/ULB_Data[[#This Row],[Total score (obtained) SS2022]]</f>
        <v>0.35588488166885379</v>
      </c>
      <c r="EH170" s="67">
        <v>300</v>
      </c>
      <c r="EI170" s="67">
        <v>1800</v>
      </c>
      <c r="EJ170" s="159">
        <f>ULB_Data[[#This Row],[Cert.- obtained SS2021]]/ULB_Data[[#This Row],[Cert.-max. marks SS2021]]</f>
        <v>0.16666666666666666</v>
      </c>
      <c r="EK170" s="159">
        <f>ULB_Data[[#This Row],[Cert.- obtained SS2021]]/ULB_Data[[#This Row],[Total score (obtained) SS2021]]</f>
        <v>0.13575274899316711</v>
      </c>
      <c r="EL170" s="67">
        <v>300</v>
      </c>
      <c r="EM170" s="66">
        <v>1800</v>
      </c>
      <c r="EN170" s="159">
        <f>ULB_Data[[#This Row],[Cert.- obtained SS2022]]/ULB_Data[[#This Row],[Cert.-max. marks SS2022]]</f>
        <v>0.16666666666666666</v>
      </c>
      <c r="EO170" s="159">
        <f>ULB_Data[[#This Row],[Cert.- obtained SS2022]]/ULB_Data[[#This Row],[Total score (obtained) SS2022]]</f>
        <v>0.13575274899316711</v>
      </c>
      <c r="EP170" s="68">
        <v>2209.9</v>
      </c>
      <c r="EQ170" s="26">
        <v>6000</v>
      </c>
      <c r="ER170" s="66">
        <v>36.83</v>
      </c>
      <c r="ES170" s="68">
        <v>2209.9</v>
      </c>
      <c r="ET170" s="66">
        <v>6000</v>
      </c>
      <c r="EU170" s="128">
        <f>(ULB_Data[[#This Row],[Total score (obtained) SS2022]]/ULB_Data[[#This Row],[Total score (max) SS2022]])*100</f>
        <v>36.831666666666671</v>
      </c>
      <c r="EV170" s="26">
        <v>704.87</v>
      </c>
      <c r="EW170" s="26">
        <v>3000</v>
      </c>
      <c r="EX170" s="66">
        <v>23.5</v>
      </c>
      <c r="EY170" s="26">
        <v>1423.43</v>
      </c>
      <c r="EZ170" s="26">
        <v>4200</v>
      </c>
      <c r="FA170" s="100">
        <v>33.89</v>
      </c>
      <c r="FB170" s="26">
        <v>1423.43</v>
      </c>
      <c r="FC170" s="138">
        <v>4200</v>
      </c>
      <c r="FD170" s="140">
        <f>(ULB_Data[[#This Row],[SLP + Cert. (obtained) SS2022]]/ULB_Data[[#This Row],[SLP + Cert. (max.) SS2022]])*100</f>
        <v>33.891190476190481</v>
      </c>
    </row>
    <row r="171" spans="1:160" ht="15.75" thickBot="1">
      <c r="A171" s="104">
        <v>170</v>
      </c>
      <c r="B171" s="65" t="s">
        <v>148</v>
      </c>
      <c r="C171" s="65" t="s">
        <v>22</v>
      </c>
      <c r="D171" s="65" t="s">
        <v>399</v>
      </c>
      <c r="E171" s="26">
        <v>3304</v>
      </c>
      <c r="F171" s="28" t="s">
        <v>411</v>
      </c>
      <c r="G171" s="28">
        <v>2214</v>
      </c>
      <c r="H171" s="28">
        <v>2072</v>
      </c>
      <c r="I171" s="28">
        <v>2072</v>
      </c>
      <c r="J171" s="28">
        <v>3325</v>
      </c>
      <c r="K171" s="28">
        <v>3178</v>
      </c>
      <c r="L171" s="28">
        <v>3178</v>
      </c>
      <c r="M171" s="28">
        <v>3070.1</v>
      </c>
      <c r="N171" s="28">
        <v>2928.3</v>
      </c>
      <c r="O171" s="28">
        <v>2928.3</v>
      </c>
      <c r="P171" s="28">
        <v>4349.2</v>
      </c>
      <c r="Q171" s="28">
        <v>4349.2</v>
      </c>
      <c r="R171" s="118">
        <f>(ULB_Data[[#This Row],[Total score (obtained) SS2020]]-ULB_Data[[#This Row],[NA 2020]])/ULB_Data[[#This Row],[NA 2020]]</f>
        <v>0.52392953929539299</v>
      </c>
      <c r="S171" s="118">
        <f>(ULB_Data[[#This Row],[Total score (obtained) SS2021]]-ULB_Data[[#This Row],[NA 2021]])/ULB_Data[[#This Row],[NA 2021]]</f>
        <v>0.29985521235521245</v>
      </c>
      <c r="T171" s="118">
        <f>(ULB_Data[[#This Row],[Total score (obtained) SS2022]]-ULB_Data[[#This Row],[NA 2022]])/ULB_Data[[#This Row],[NA 2022]]</f>
        <v>0.29985521235521245</v>
      </c>
      <c r="U171" s="118">
        <f>(ULB_Data[[#This Row],[Total score (obtained) SS2020]]-ULB_Data[[#This Row],[SA 2020]])/ULB_Data[[#This Row],[SA 2020]]</f>
        <v>1.4730827067669178E-2</v>
      </c>
      <c r="V171" s="118">
        <f>(ULB_Data[[#This Row],[Total score (obtained) SS2021]]-ULB_Data[[#This Row],[SA 2021]])/ULB_Data[[#This Row],[SA 2021]]</f>
        <v>-0.15251730648206413</v>
      </c>
      <c r="W171" s="118">
        <f>(ULB_Data[[#This Row],[Total score (obtained) SS2022]]-ULB_Data[[#This Row],[SA 2022]])/ULB_Data[[#This Row],[SA 2022]]</f>
        <v>-0.15251730648206413</v>
      </c>
      <c r="X171" s="118">
        <f>(ULB_Data[[#This Row],[Total score (obtained) SS2020]]-ULB_Data[[#This Row],[SA Cat 2020]])/ULB_Data[[#This Row],[SA Cat 2020]]</f>
        <v>9.8980489234878385E-2</v>
      </c>
      <c r="Y171" s="118">
        <f>(ULB_Data[[#This Row],[Total score (obtained) SS2021]]-ULB_Data[[#This Row],[SA Cat 2021]])/ULB_Data[[#This Row],[SA Cat 2021]]</f>
        <v>-8.0251340368131682E-2</v>
      </c>
      <c r="Z171" s="118">
        <f>(ULB_Data[[#This Row],[Total score (obtained) SS2022]]-ULB_Data[[#This Row],[SA Cat 2022]])/ULB_Data[[#This Row],[SA Cat 2022]]</f>
        <v>-8.0251340368131682E-2</v>
      </c>
      <c r="AA171" s="118">
        <f>(ULB_Data[[#This Row],[Total score (obtained) SS2021]]-ULB_Data[[#This Row],[SA Cat t.10 2021]])/ULB_Data[[#This Row],[SA Cat t.10 2021]]</f>
        <v>-0.38073668720684256</v>
      </c>
      <c r="AB171" s="118">
        <f>(ULB_Data[[#This Row],[Total score (obtained) SS2022]]-ULB_Data[[#This Row],[SA Cat t.10 2022]])/ULB_Data[[#This Row],[SA Cat t.10 2022]]</f>
        <v>-0.38073668720684256</v>
      </c>
      <c r="AC171" s="122">
        <v>306.24</v>
      </c>
      <c r="AD171" s="122">
        <v>913.6</v>
      </c>
      <c r="AE171" s="122">
        <v>915</v>
      </c>
      <c r="AF171" s="122">
        <v>706.64</v>
      </c>
      <c r="AG171" s="122">
        <v>1509.3</v>
      </c>
      <c r="AH171" s="122">
        <v>1509.3</v>
      </c>
      <c r="AI171" s="122">
        <v>593.21</v>
      </c>
      <c r="AJ171" s="122">
        <v>1412.08</v>
      </c>
      <c r="AK171" s="122">
        <v>1412.08</v>
      </c>
      <c r="AL171" s="122">
        <v>1984.11</v>
      </c>
      <c r="AM171" s="122">
        <v>1984.11</v>
      </c>
      <c r="AN171" s="118">
        <f>(ULB_Data[[#This Row],[SLP- obtained SS2020]]-ULB_Data[[#This Row],[SLP NA 2020]])/ULB_Data[[#This Row],[SLP NA 2020]]</f>
        <v>1.4303814002089863</v>
      </c>
      <c r="AO171" s="118">
        <f>(ULB_Data[[#This Row],[SLP- obtained SS2021]]-ULB_Data[[#This Row],[SLP NA 2021]])/ULB_Data[[#This Row],[SLP NA 2021]]</f>
        <v>0.34945271453590177</v>
      </c>
      <c r="AP171" s="118">
        <f>(ULB_Data[[#This Row],[SLP- obtained SS2022]]-ULB_Data[[#This Row],[SLP NA 2022]])/ULB_Data[[#This Row],[SLP NA 2022]]</f>
        <v>0.34738797814207639</v>
      </c>
      <c r="AQ171" s="118">
        <f>(ULB_Data[[#This Row],[SLP- obtained SS2020]]-ULB_Data[[#This Row],[SLP SA 2020]])/ULB_Data[[#This Row],[SLP SA 2020]]</f>
        <v>5.3266160987207045E-2</v>
      </c>
      <c r="AR171" s="118">
        <f>(ULB_Data[[#This Row],[SLP- obtained SS2021]]-ULB_Data[[#This Row],[SLP SA 2021]])/ULB_Data[[#This Row],[SLP SA 2021]]</f>
        <v>-0.18315775525077854</v>
      </c>
      <c r="AS171" s="118">
        <f>(ULB_Data[[#This Row],[SLP- obtained SS2022]]-ULB_Data[[#This Row],[SLP SA 2022]])/ULB_Data[[#This Row],[SLP SA 2022]]</f>
        <v>-0.18315775525077854</v>
      </c>
      <c r="AT171" s="118">
        <f>(ULB_Data[[#This Row],[SLP- obtained SS2020]]-ULB_Data[[#This Row],[SLP SA cat 2020]])/ULB_Data[[#This Row],[SLP SA cat 2020]]</f>
        <v>0.25466529559515166</v>
      </c>
      <c r="AU171" s="118">
        <f>(ULB_Data[[#This Row],[SLP- obtained SS2021]]-ULB_Data[[#This Row],[SLP SA cat 2021]])/ULB_Data[[#This Row],[SLP SA cat 2021]]</f>
        <v>-0.1269191547221121</v>
      </c>
      <c r="AV171" s="118">
        <f>(ULB_Data[[#This Row],[SLP- obtained SS2022]]-ULB_Data[[#This Row],[SLP SA cat 2022]])/ULB_Data[[#This Row],[SLP SA cat 2022]]</f>
        <v>-0.1269191547221121</v>
      </c>
      <c r="AW171" s="118">
        <f>(ULB_Data[[#This Row],[SLP- obtained SS2021]]-ULB_Data[[#This Row],[SLP SA cat t.10 2021]])/ULB_Data[[#This Row],[SLP SA cat t.10 2021]]</f>
        <v>-0.37863324110054386</v>
      </c>
      <c r="AX171" s="118">
        <f>(ULB_Data[[#This Row],[SLP- obtained SS2022]]-ULB_Data[[#This Row],[SLP SA cat t.10 2022]])/ULB_Data[[#This Row],[SLP SA cat t.10 2022]]</f>
        <v>-0.37863324110054386</v>
      </c>
      <c r="AY171" s="122">
        <v>232.44</v>
      </c>
      <c r="AZ171" s="122">
        <v>298.10000000000002</v>
      </c>
      <c r="BA171" s="122">
        <v>295</v>
      </c>
      <c r="BB171" s="122">
        <v>421.09</v>
      </c>
      <c r="BC171" s="122">
        <v>522.70000000000005</v>
      </c>
      <c r="BD171" s="122">
        <v>525</v>
      </c>
      <c r="BE171" s="122">
        <v>365.77</v>
      </c>
      <c r="BF171" s="122">
        <v>453.88</v>
      </c>
      <c r="BG171" s="122">
        <v>453.88</v>
      </c>
      <c r="BH171" s="122">
        <v>1100</v>
      </c>
      <c r="BI171" s="122">
        <v>1100</v>
      </c>
      <c r="BJ171" s="118">
        <f>(ULB_Data[[#This Row],[Cert.- obtained SS2020]]-ULB_Data[[#This Row],[NA cert 2020]])/ULB_Data[[#This Row],[NA cert 2020]]</f>
        <v>0.29065565307176044</v>
      </c>
      <c r="BK171" s="118">
        <f>(ULB_Data[[#This Row],[Cert.- obtained SS2021]]-ULB_Data[[#This Row],[NA cert 2021]])/ULB_Data[[#This Row],[NA cert 2021]]</f>
        <v>6.3737001006372931E-3</v>
      </c>
      <c r="BL171" s="118">
        <f>(ULB_Data[[#This Row],[Cert.- obtained SS2022]]-ULB_Data[[#This Row],[NA cert 2022]])/ULB_Data[[#This Row],[NA cert 2022]]</f>
        <v>1.6949152542372881E-2</v>
      </c>
      <c r="BM171" s="118">
        <f>(ULB_Data[[#This Row],[Cert.- obtained SS2020]]-ULB_Data[[#This Row],[SA Cert 2020]])/ULB_Data[[#This Row],[SA Cert 2020]]</f>
        <v>-0.2875632287634472</v>
      </c>
      <c r="BN171" s="118">
        <f>(ULB_Data[[#This Row],[Cert.- obtained SS2021]]-ULB_Data[[#This Row],[SA cert 2021]])/ULB_Data[[#This Row],[SA cert 2021]]</f>
        <v>-0.42605701167017412</v>
      </c>
      <c r="BO171" s="118">
        <f>(ULB_Data[[#This Row],[Cert.- obtained SS2022]]-ULB_Data[[#This Row],[SA cert 2022]])/ULB_Data[[#This Row],[SA cert 2022]]</f>
        <v>-0.42857142857142855</v>
      </c>
      <c r="BP171" s="118">
        <f>(ULB_Data[[#This Row],[Cert.- obtained SS2020]]-ULB_Data[[#This Row],[SA cert cat 2020]])/ULB_Data[[#This Row],[SA cert cat 2020]]</f>
        <v>-0.17981245044700217</v>
      </c>
      <c r="BQ171" s="118">
        <f>(ULB_Data[[#This Row],[Cert.- obtained SS2021]]-ULB_Data[[#This Row],[SA cert cat 2021]])/ULB_Data[[#This Row],[SA cert cat 2021]]</f>
        <v>-0.33903234335066534</v>
      </c>
      <c r="BR171" s="118">
        <f>(ULB_Data[[#This Row],[Cert.- obtained SS2022]]-ULB_Data[[#This Row],[SA cert cat 2022]])/ULB_Data[[#This Row],[SA cert cat 2022]]</f>
        <v>-0.33903234335066534</v>
      </c>
      <c r="BS171" s="118">
        <f>(ULB_Data[[#This Row],[Cert.- obtained SS2021]]-ULB_Data[[#This Row],[SA cert cat t.10 2021]])/ULB_Data[[#This Row],[SA cert cat t.10 2021]]</f>
        <v>-0.72727272727272729</v>
      </c>
      <c r="BT171" s="118">
        <f>(ULB_Data[[#This Row],[Cert.- obtained SS2022]]-ULB_Data[[#This Row],[SA cert cat t.10 2022]])/ULB_Data[[#This Row],[SA cert cat t.10 2022]]</f>
        <v>-0.72727272727272729</v>
      </c>
      <c r="BU171" s="122">
        <v>855.72</v>
      </c>
      <c r="BV171" s="122">
        <v>860.25</v>
      </c>
      <c r="BW171" s="122">
        <v>865</v>
      </c>
      <c r="BX171" s="122">
        <v>1100</v>
      </c>
      <c r="BY171" s="122">
        <v>1147.0899999999999</v>
      </c>
      <c r="BZ171" s="122">
        <v>1150</v>
      </c>
      <c r="CA171" s="122">
        <v>1056.55</v>
      </c>
      <c r="CB171" s="122">
        <v>1062.31</v>
      </c>
      <c r="CC171" s="122">
        <v>1062.31</v>
      </c>
      <c r="CD171" s="122">
        <v>1484.95</v>
      </c>
      <c r="CE171" s="122">
        <v>1484.95</v>
      </c>
      <c r="CF171" s="118">
        <f>(ULB_Data[[#This Row],[CP- obtained SS2020]]-ULB_Data[[#This Row],[NA CV 2020]])/ULB_Data[[#This Row],[NA CV 2020]]</f>
        <v>0.40396391342962656</v>
      </c>
      <c r="CG171" s="118">
        <f>(ULB_Data[[#This Row],[CV- obtained SS2021]]-ULB_Data[[#This Row],[NA CV 2021]])/ULB_Data[[#This Row],[NA CV 2021]]</f>
        <v>0.34895669863411805</v>
      </c>
      <c r="CH171" s="118">
        <f>(ULB_Data[[#This Row],[CV- obtained SS2022]]-ULB_Data[[#This Row],[NA CV 2022]])/ULB_Data[[#This Row],[NA CV 2022]]</f>
        <v>0.34154913294797695</v>
      </c>
      <c r="CI171" s="118">
        <f>(ULB_Data[[#This Row],[CP- obtained SS2020]]-ULB_Data[[#This Row],[SA CV 2020]])/ULB_Data[[#This Row],[SA CV 2020]]</f>
        <v>9.2181818181818267E-2</v>
      </c>
      <c r="CJ171" s="118">
        <f>(ULB_Data[[#This Row],[CV- obtained SS2021]]-ULB_Data[[#This Row],[SA CV 2021]])/ULB_Data[[#This Row],[SA CV 2021]]</f>
        <v>1.1638145219642867E-2</v>
      </c>
      <c r="CK171" s="118">
        <f>(ULB_Data[[#This Row],[CV- obtained SS2022]]-ULB_Data[[#This Row],[SA CV 2022]])/ULB_Data[[#This Row],[SA CV 2022]]</f>
        <v>9.0782608695652647E-3</v>
      </c>
      <c r="CL171" s="118">
        <f>(ULB_Data[[#This Row],[CP- obtained SS2020]]-ULB_Data[[#This Row],[SA CV  cat 2020]])/ULB_Data[[#This Row],[SA CV  cat 2020]]</f>
        <v>0.13709715583739543</v>
      </c>
      <c r="CM171" s="118">
        <f>(ULB_Data[[#This Row],[CV- obtained SS2021]]-ULB_Data[[#This Row],[SA CV cat 2021]])/ULB_Data[[#This Row],[SA CV cat 2021]]</f>
        <v>9.2374165733166508E-2</v>
      </c>
      <c r="CN171" s="118">
        <f>(ULB_Data[[#This Row],[CV- obtained SS2022]]-ULB_Data[[#This Row],[SA CV cat 2022]])/ULB_Data[[#This Row],[SA CV cat 2022]]</f>
        <v>9.2374165733166508E-2</v>
      </c>
      <c r="CO171" s="118">
        <f>(ULB_Data[[#This Row],[CV- obtained SS2021]]-ULB_Data[[#This Row],[SA CV cat t.10 2021]])/ULB_Data[[#This Row],[SA CV cat t.10 2021]]</f>
        <v>-0.21853261052560691</v>
      </c>
      <c r="CP171" s="118">
        <f>(ULB_Data[[#This Row],[CV- obtained SS2022]]-ULB_Data[[#This Row],[SA CV cat t.10 2022]])/ULB_Data[[#This Row],[SA CV cat t.10 2022]]</f>
        <v>-0.21853261052560691</v>
      </c>
      <c r="CQ171" s="60">
        <v>77</v>
      </c>
      <c r="CR171" s="60">
        <v>53</v>
      </c>
      <c r="CS171" s="27">
        <v>269</v>
      </c>
      <c r="CT171" s="27">
        <v>122</v>
      </c>
      <c r="CU171" s="27">
        <v>269</v>
      </c>
      <c r="CV171" s="27">
        <v>122</v>
      </c>
      <c r="CW171" s="28" t="s">
        <v>414</v>
      </c>
      <c r="CX171" s="27" t="s">
        <v>414</v>
      </c>
      <c r="CY171" s="27" t="s">
        <v>414</v>
      </c>
      <c r="CZ171" s="28" t="s">
        <v>405</v>
      </c>
      <c r="DA171" s="27" t="s">
        <v>405</v>
      </c>
      <c r="DB171" s="27" t="s">
        <v>405</v>
      </c>
      <c r="DC171" s="22">
        <v>744.28</v>
      </c>
      <c r="DD171" s="22">
        <v>1500</v>
      </c>
      <c r="DE171" s="66">
        <v>49.62</v>
      </c>
      <c r="DF171" s="22">
        <v>300</v>
      </c>
      <c r="DG171" s="22">
        <v>1500</v>
      </c>
      <c r="DH171" s="66">
        <v>20</v>
      </c>
      <c r="DI171" s="22">
        <v>1128.29</v>
      </c>
      <c r="DJ171" s="22">
        <v>1500</v>
      </c>
      <c r="DK171" s="66">
        <v>75.22</v>
      </c>
      <c r="DL171" s="22">
        <v>1201.4000000000001</v>
      </c>
      <c r="DM171" s="22">
        <v>1500</v>
      </c>
      <c r="DN171" s="66">
        <v>80.09</v>
      </c>
      <c r="DO171" s="22">
        <v>3373.98</v>
      </c>
      <c r="DP171" s="22">
        <v>6000</v>
      </c>
      <c r="DQ171" s="66">
        <v>56.23</v>
      </c>
      <c r="DR171" s="67">
        <v>1232.8599999999999</v>
      </c>
      <c r="DS171" s="67">
        <v>2400</v>
      </c>
      <c r="DT171" s="159">
        <f>ULB_Data[[#This Row],[SLP- obtained SS2021]]/ULB_Data[[#This Row],[SLP-max. marks SS2021]]</f>
        <v>0.51369166666666666</v>
      </c>
      <c r="DU171" s="159">
        <f>ULB_Data[[#This Row],[SLP- obtained SS2021]]/ULB_Data[[#This Row],[Total score (obtained) SS2021]]</f>
        <v>0.45775071473656848</v>
      </c>
      <c r="DV171" s="67">
        <v>1232.8599999999999</v>
      </c>
      <c r="DW171" s="66">
        <v>2400</v>
      </c>
      <c r="DX171" s="159">
        <f>ULB_Data[[#This Row],[SLP- obtained SS2022]]/ULB_Data[[#This Row],[SLP-max. marks SS2022]]</f>
        <v>0.51369166666666666</v>
      </c>
      <c r="DY171" s="159">
        <f>ULB_Data[[#This Row],[SLP- obtained SS2022]]/ULB_Data[[#This Row],[Total score (obtained) SS2022]]</f>
        <v>0.45775071473656848</v>
      </c>
      <c r="DZ171" s="67">
        <v>1160.44</v>
      </c>
      <c r="EA171" s="67">
        <v>1800</v>
      </c>
      <c r="EB171" s="159">
        <f>ULB_Data[[#This Row],[CV- obtained SS2021]]/ULB_Data[[#This Row],[CV-max. marks SS2021]]</f>
        <v>0.64468888888888887</v>
      </c>
      <c r="EC171" s="159">
        <f>ULB_Data[[#This Row],[CV- obtained SS2021]]/ULB_Data[[#This Row],[Total score (obtained) SS2021]]</f>
        <v>0.43086176809118926</v>
      </c>
      <c r="ED171" s="67">
        <v>1160.44</v>
      </c>
      <c r="EE171" s="66">
        <v>1800</v>
      </c>
      <c r="EF171" s="159">
        <f>ULB_Data[[#This Row],[CV- obtained SS2022]]/ULB_Data[[#This Row],[CV-max. marks SS2022]]</f>
        <v>0.64468888888888887</v>
      </c>
      <c r="EG171" s="159">
        <f>ULB_Data[[#This Row],[CV- obtained SS2022]]/ULB_Data[[#This Row],[Total score (obtained) SS2022]]</f>
        <v>0.43086176809118926</v>
      </c>
      <c r="EH171" s="67">
        <v>300</v>
      </c>
      <c r="EI171" s="67">
        <v>1800</v>
      </c>
      <c r="EJ171" s="159">
        <f>ULB_Data[[#This Row],[Cert.- obtained SS2021]]/ULB_Data[[#This Row],[Cert.-max. marks SS2021]]</f>
        <v>0.16666666666666666</v>
      </c>
      <c r="EK171" s="159">
        <f>ULB_Data[[#This Row],[Cert.- obtained SS2021]]/ULB_Data[[#This Row],[Total score (obtained) SS2021]]</f>
        <v>0.11138751717224223</v>
      </c>
      <c r="EL171" s="67">
        <v>300</v>
      </c>
      <c r="EM171" s="66">
        <v>1800</v>
      </c>
      <c r="EN171" s="159">
        <f>ULB_Data[[#This Row],[Cert.- obtained SS2022]]/ULB_Data[[#This Row],[Cert.-max. marks SS2022]]</f>
        <v>0.16666666666666666</v>
      </c>
      <c r="EO171" s="159">
        <f>ULB_Data[[#This Row],[Cert.- obtained SS2022]]/ULB_Data[[#This Row],[Total score (obtained) SS2022]]</f>
        <v>0.11138751717224223</v>
      </c>
      <c r="EP171" s="68">
        <v>2693.3</v>
      </c>
      <c r="EQ171" s="26">
        <v>6000</v>
      </c>
      <c r="ER171" s="66">
        <v>44.89</v>
      </c>
      <c r="ES171" s="68">
        <v>2693.3</v>
      </c>
      <c r="ET171" s="66">
        <v>6000</v>
      </c>
      <c r="EU171" s="128">
        <f>(ULB_Data[[#This Row],[Total score (obtained) SS2022]]/ULB_Data[[#This Row],[Total score (max) SS2022]])*100</f>
        <v>44.888333333333335</v>
      </c>
      <c r="EV171" s="26">
        <v>1044.28</v>
      </c>
      <c r="EW171" s="26">
        <v>3000</v>
      </c>
      <c r="EX171" s="66">
        <v>34.81</v>
      </c>
      <c r="EY171" s="26">
        <v>1532.86</v>
      </c>
      <c r="EZ171" s="26">
        <v>4200</v>
      </c>
      <c r="FA171" s="100">
        <v>36.5</v>
      </c>
      <c r="FB171" s="26">
        <v>1532.86</v>
      </c>
      <c r="FC171" s="138">
        <v>4200</v>
      </c>
      <c r="FD171" s="140">
        <f>(ULB_Data[[#This Row],[SLP + Cert. (obtained) SS2022]]/ULB_Data[[#This Row],[SLP + Cert. (max.) SS2022]])*100</f>
        <v>36.49666666666667</v>
      </c>
    </row>
    <row r="172" spans="1:160" ht="15.75" thickBot="1">
      <c r="A172" s="104">
        <v>171</v>
      </c>
      <c r="B172" s="65" t="s">
        <v>100</v>
      </c>
      <c r="C172" s="65" t="s">
        <v>22</v>
      </c>
      <c r="D172" s="65" t="s">
        <v>399</v>
      </c>
      <c r="E172" s="26">
        <v>9753</v>
      </c>
      <c r="F172" s="28" t="s">
        <v>411</v>
      </c>
      <c r="G172" s="28">
        <v>2214</v>
      </c>
      <c r="H172" s="28">
        <v>2072</v>
      </c>
      <c r="I172" s="28">
        <v>2072</v>
      </c>
      <c r="J172" s="28">
        <v>3325</v>
      </c>
      <c r="K172" s="28">
        <v>3178</v>
      </c>
      <c r="L172" s="28">
        <v>3178</v>
      </c>
      <c r="M172" s="28">
        <v>3070.1</v>
      </c>
      <c r="N172" s="28">
        <v>2928.3</v>
      </c>
      <c r="O172" s="28">
        <v>2928.3</v>
      </c>
      <c r="P172" s="28">
        <v>4349.2</v>
      </c>
      <c r="Q172" s="28">
        <v>4349.2</v>
      </c>
      <c r="R172" s="118">
        <f>(ULB_Data[[#This Row],[Total score (obtained) SS2020]]-ULB_Data[[#This Row],[NA 2020]])/ULB_Data[[#This Row],[NA 2020]]</f>
        <v>1.1533514001806686</v>
      </c>
      <c r="S172" s="118">
        <f>(ULB_Data[[#This Row],[Total score (obtained) SS2021]]-ULB_Data[[#This Row],[NA 2021]])/ULB_Data[[#This Row],[NA 2021]]</f>
        <v>0.7193629343629343</v>
      </c>
      <c r="T172" s="118">
        <f>(ULB_Data[[#This Row],[Total score (obtained) SS2022]]-ULB_Data[[#This Row],[NA 2022]])/ULB_Data[[#This Row],[NA 2022]]</f>
        <v>0.7193629343629343</v>
      </c>
      <c r="U172" s="118">
        <f>(ULB_Data[[#This Row],[Total score (obtained) SS2020]]-ULB_Data[[#This Row],[SA 2020]])/ULB_Data[[#This Row],[SA 2020]]</f>
        <v>0.43384060150375953</v>
      </c>
      <c r="V172" s="118">
        <f>(ULB_Data[[#This Row],[Total score (obtained) SS2021]]-ULB_Data[[#This Row],[SA 2021]])/ULB_Data[[#This Row],[SA 2021]]</f>
        <v>0.12099433606041535</v>
      </c>
      <c r="W172" s="118">
        <f>(ULB_Data[[#This Row],[Total score (obtained) SS2022]]-ULB_Data[[#This Row],[SA 2022]])/ULB_Data[[#This Row],[SA 2022]]</f>
        <v>0.12099433606041535</v>
      </c>
      <c r="X172" s="118">
        <f>(ULB_Data[[#This Row],[Total score (obtained) SS2020]]-ULB_Data[[#This Row],[SA Cat 2020]])/ULB_Data[[#This Row],[SA Cat 2020]]</f>
        <v>0.55288752809354758</v>
      </c>
      <c r="Y172" s="118">
        <f>(ULB_Data[[#This Row],[Total score (obtained) SS2021]]-ULB_Data[[#This Row],[SA Cat 2021]])/ULB_Data[[#This Row],[SA Cat 2021]]</f>
        <v>0.21658300037564449</v>
      </c>
      <c r="Z172" s="118">
        <f>(ULB_Data[[#This Row],[Total score (obtained) SS2022]]-ULB_Data[[#This Row],[SA Cat 2022]])/ULB_Data[[#This Row],[SA Cat 2022]]</f>
        <v>0.21658300037564449</v>
      </c>
      <c r="AA172" s="118">
        <f>(ULB_Data[[#This Row],[Total score (obtained) SS2021]]-ULB_Data[[#This Row],[SA Cat t.10 2021]])/ULB_Data[[#This Row],[SA Cat t.10 2021]]</f>
        <v>-0.18087924215947757</v>
      </c>
      <c r="AB172" s="118">
        <f>(ULB_Data[[#This Row],[Total score (obtained) SS2022]]-ULB_Data[[#This Row],[SA Cat t.10 2022]])/ULB_Data[[#This Row],[SA Cat t.10 2022]]</f>
        <v>-0.18087924215947757</v>
      </c>
      <c r="AC172" s="122">
        <v>306.24</v>
      </c>
      <c r="AD172" s="122">
        <v>913.6</v>
      </c>
      <c r="AE172" s="122">
        <v>915</v>
      </c>
      <c r="AF172" s="122">
        <v>706.64</v>
      </c>
      <c r="AG172" s="122">
        <v>1509.3</v>
      </c>
      <c r="AH172" s="122">
        <v>1509.3</v>
      </c>
      <c r="AI172" s="122">
        <v>593.21</v>
      </c>
      <c r="AJ172" s="122">
        <v>1412.08</v>
      </c>
      <c r="AK172" s="122">
        <v>1412.08</v>
      </c>
      <c r="AL172" s="122">
        <v>1984.11</v>
      </c>
      <c r="AM172" s="122">
        <v>1984.11</v>
      </c>
      <c r="AN172" s="118">
        <f>(ULB_Data[[#This Row],[SLP- obtained SS2020]]-ULB_Data[[#This Row],[SLP NA 2020]])/ULB_Data[[#This Row],[SLP NA 2020]]</f>
        <v>2.4305446708463947</v>
      </c>
      <c r="AO172" s="118">
        <f>(ULB_Data[[#This Row],[SLP- obtained SS2021]]-ULB_Data[[#This Row],[SLP NA 2021]])/ULB_Data[[#This Row],[SLP NA 2021]]</f>
        <v>0.7398533274956216</v>
      </c>
      <c r="AP172" s="118">
        <f>(ULB_Data[[#This Row],[SLP- obtained SS2022]]-ULB_Data[[#This Row],[SLP NA 2022]])/ULB_Data[[#This Row],[SLP NA 2022]]</f>
        <v>0.73719125683060105</v>
      </c>
      <c r="AQ172" s="118">
        <f>(ULB_Data[[#This Row],[SLP- obtained SS2020]]-ULB_Data[[#This Row],[SLP SA 2020]])/ULB_Data[[#This Row],[SLP SA 2020]]</f>
        <v>0.48671176270802663</v>
      </c>
      <c r="AR172" s="118">
        <f>(ULB_Data[[#This Row],[SLP- obtained SS2021]]-ULB_Data[[#This Row],[SLP SA 2021]])/ULB_Data[[#This Row],[SLP SA 2021]]</f>
        <v>5.3157092691976424E-2</v>
      </c>
      <c r="AS172" s="118">
        <f>(ULB_Data[[#This Row],[SLP- obtained SS2022]]-ULB_Data[[#This Row],[SLP SA 2022]])/ULB_Data[[#This Row],[SLP SA 2022]]</f>
        <v>5.3157092691976424E-2</v>
      </c>
      <c r="AT172" s="118">
        <f>(ULB_Data[[#This Row],[SLP- obtained SS2020]]-ULB_Data[[#This Row],[SLP SA cat 2020]])/ULB_Data[[#This Row],[SLP SA cat 2020]]</f>
        <v>0.77099172299860064</v>
      </c>
      <c r="AU172" s="118">
        <f>(ULB_Data[[#This Row],[SLP- obtained SS2021]]-ULB_Data[[#This Row],[SLP SA cat 2021]])/ULB_Data[[#This Row],[SLP SA cat 2021]]</f>
        <v>0.12566568466375846</v>
      </c>
      <c r="AV172" s="118">
        <f>(ULB_Data[[#This Row],[SLP- obtained SS2022]]-ULB_Data[[#This Row],[SLP SA cat 2022]])/ULB_Data[[#This Row],[SLP SA cat 2022]]</f>
        <v>0.12566568466375846</v>
      </c>
      <c r="AW172" s="118">
        <f>(ULB_Data[[#This Row],[SLP- obtained SS2021]]-ULB_Data[[#This Row],[SLP SA cat t.10 2021]])/ULB_Data[[#This Row],[SLP SA cat t.10 2021]]</f>
        <v>-0.19887002232739109</v>
      </c>
      <c r="AX172" s="118">
        <f>(ULB_Data[[#This Row],[SLP- obtained SS2022]]-ULB_Data[[#This Row],[SLP SA cat t.10 2022]])/ULB_Data[[#This Row],[SLP SA cat t.10 2022]]</f>
        <v>-0.19887002232739109</v>
      </c>
      <c r="AY172" s="122">
        <v>232.44</v>
      </c>
      <c r="AZ172" s="122">
        <v>298.10000000000002</v>
      </c>
      <c r="BA172" s="122">
        <v>295</v>
      </c>
      <c r="BB172" s="122">
        <v>421.09</v>
      </c>
      <c r="BC172" s="122">
        <v>522.70000000000005</v>
      </c>
      <c r="BD172" s="122">
        <v>525</v>
      </c>
      <c r="BE172" s="122">
        <v>365.77</v>
      </c>
      <c r="BF172" s="122">
        <v>453.88</v>
      </c>
      <c r="BG172" s="122">
        <v>453.88</v>
      </c>
      <c r="BH172" s="122">
        <v>1100</v>
      </c>
      <c r="BI172" s="122">
        <v>1100</v>
      </c>
      <c r="BJ172" s="118">
        <f>(ULB_Data[[#This Row],[Cert.- obtained SS2020]]-ULB_Data[[#This Row],[NA cert 2020]])/ULB_Data[[#This Row],[NA cert 2020]]</f>
        <v>3.7324040612631215</v>
      </c>
      <c r="BK172" s="118">
        <f>(ULB_Data[[#This Row],[Cert.- obtained SS2021]]-ULB_Data[[#This Row],[NA cert 2021]])/ULB_Data[[#This Row],[NA cert 2021]]</f>
        <v>1.3482053002348204</v>
      </c>
      <c r="BL172" s="118">
        <f>(ULB_Data[[#This Row],[Cert.- obtained SS2022]]-ULB_Data[[#This Row],[NA cert 2022]])/ULB_Data[[#This Row],[NA cert 2022]]</f>
        <v>1.3728813559322033</v>
      </c>
      <c r="BM172" s="118">
        <f>(ULB_Data[[#This Row],[Cert.- obtained SS2020]]-ULB_Data[[#This Row],[SA Cert 2020]])/ULB_Data[[#This Row],[SA Cert 2020]]</f>
        <v>1.6122681612006937</v>
      </c>
      <c r="BN172" s="118">
        <f>(ULB_Data[[#This Row],[Cert.- obtained SS2021]]-ULB_Data[[#This Row],[SA cert 2021]])/ULB_Data[[#This Row],[SA cert 2021]]</f>
        <v>0.33920030610292701</v>
      </c>
      <c r="BO172" s="118">
        <f>(ULB_Data[[#This Row],[Cert.- obtained SS2022]]-ULB_Data[[#This Row],[SA cert 2022]])/ULB_Data[[#This Row],[SA cert 2022]]</f>
        <v>0.33333333333333331</v>
      </c>
      <c r="BP172" s="118">
        <f>(ULB_Data[[#This Row],[Cert.- obtained SS2020]]-ULB_Data[[#This Row],[SA cert cat 2020]])/ULB_Data[[#This Row],[SA cert cat 2020]]</f>
        <v>2.0073543483609919</v>
      </c>
      <c r="BQ172" s="118">
        <f>(ULB_Data[[#This Row],[Cert.- obtained SS2021]]-ULB_Data[[#This Row],[SA cert cat 2021]])/ULB_Data[[#This Row],[SA cert cat 2021]]</f>
        <v>0.54225786551511412</v>
      </c>
      <c r="BR172" s="118">
        <f>(ULB_Data[[#This Row],[Cert.- obtained SS2022]]-ULB_Data[[#This Row],[SA cert cat 2022]])/ULB_Data[[#This Row],[SA cert cat 2022]]</f>
        <v>0.54225786551511412</v>
      </c>
      <c r="BS172" s="118">
        <f>(ULB_Data[[#This Row],[Cert.- obtained SS2021]]-ULB_Data[[#This Row],[SA cert cat t.10 2021]])/ULB_Data[[#This Row],[SA cert cat t.10 2021]]</f>
        <v>-0.36363636363636365</v>
      </c>
      <c r="BT172" s="118">
        <f>(ULB_Data[[#This Row],[Cert.- obtained SS2022]]-ULB_Data[[#This Row],[SA cert cat t.10 2022]])/ULB_Data[[#This Row],[SA cert cat t.10 2022]]</f>
        <v>-0.36363636363636365</v>
      </c>
      <c r="BU172" s="122">
        <v>855.72</v>
      </c>
      <c r="BV172" s="122">
        <v>860.25</v>
      </c>
      <c r="BW172" s="122">
        <v>865</v>
      </c>
      <c r="BX172" s="122">
        <v>1100</v>
      </c>
      <c r="BY172" s="122">
        <v>1147.0899999999999</v>
      </c>
      <c r="BZ172" s="122">
        <v>1150</v>
      </c>
      <c r="CA172" s="122">
        <v>1056.55</v>
      </c>
      <c r="CB172" s="122">
        <v>1062.31</v>
      </c>
      <c r="CC172" s="122">
        <v>1062.31</v>
      </c>
      <c r="CD172" s="122">
        <v>1484.95</v>
      </c>
      <c r="CE172" s="122">
        <v>1484.95</v>
      </c>
      <c r="CF172" s="118">
        <f>(ULB_Data[[#This Row],[CP- obtained SS2020]]-ULB_Data[[#This Row],[NA CV 2020]])/ULB_Data[[#This Row],[NA CV 2020]]</f>
        <v>0.43985182068901024</v>
      </c>
      <c r="CG172" s="118">
        <f>(ULB_Data[[#This Row],[CV- obtained SS2021]]-ULB_Data[[#This Row],[NA CV 2021]])/ULB_Data[[#This Row],[NA CV 2021]]</f>
        <v>0.47979075850043595</v>
      </c>
      <c r="CH172" s="118">
        <f>(ULB_Data[[#This Row],[CV- obtained SS2022]]-ULB_Data[[#This Row],[NA CV 2022]])/ULB_Data[[#This Row],[NA CV 2022]]</f>
        <v>0.47166473988439306</v>
      </c>
      <c r="CI172" s="118">
        <f>(ULB_Data[[#This Row],[CP- obtained SS2020]]-ULB_Data[[#This Row],[SA CV 2020]])/ULB_Data[[#This Row],[SA CV 2020]]</f>
        <v>0.12009999999999992</v>
      </c>
      <c r="CJ172" s="118">
        <f>(ULB_Data[[#This Row],[CV- obtained SS2021]]-ULB_Data[[#This Row],[SA CV 2021]])/ULB_Data[[#This Row],[SA CV 2021]]</f>
        <v>0.10975599124741746</v>
      </c>
      <c r="CK172" s="118">
        <f>(ULB_Data[[#This Row],[CV- obtained SS2022]]-ULB_Data[[#This Row],[SA CV 2022]])/ULB_Data[[#This Row],[SA CV 2022]]</f>
        <v>0.10694782608695654</v>
      </c>
      <c r="CL172" s="118">
        <f>(ULB_Data[[#This Row],[CP- obtained SS2020]]-ULB_Data[[#This Row],[SA CV  cat 2020]])/ULB_Data[[#This Row],[SA CV  cat 2020]]</f>
        <v>0.16616345653305564</v>
      </c>
      <c r="CM172" s="118">
        <f>(ULB_Data[[#This Row],[CV- obtained SS2021]]-ULB_Data[[#This Row],[SA CV cat 2021]])/ULB_Data[[#This Row],[SA CV cat 2021]]</f>
        <v>0.19832252355715382</v>
      </c>
      <c r="CN172" s="118">
        <f>(ULB_Data[[#This Row],[CV- obtained SS2022]]-ULB_Data[[#This Row],[SA CV cat 2022]])/ULB_Data[[#This Row],[SA CV cat 2022]]</f>
        <v>0.19832252355715382</v>
      </c>
      <c r="CO172" s="118">
        <f>(ULB_Data[[#This Row],[CV- obtained SS2021]]-ULB_Data[[#This Row],[SA CV cat t.10 2021]])/ULB_Data[[#This Row],[SA CV cat t.10 2021]]</f>
        <v>-0.14273881275463823</v>
      </c>
      <c r="CP172" s="118">
        <f>(ULB_Data[[#This Row],[CV- obtained SS2022]]-ULB_Data[[#This Row],[SA CV cat t.10 2022]])/ULB_Data[[#This Row],[SA CV cat t.10 2022]]</f>
        <v>-0.14273881275463823</v>
      </c>
      <c r="CQ172" s="60">
        <v>4</v>
      </c>
      <c r="CR172" s="60">
        <v>4</v>
      </c>
      <c r="CS172" s="27">
        <v>42</v>
      </c>
      <c r="CT172" s="27">
        <v>33</v>
      </c>
      <c r="CU172" s="27">
        <v>42</v>
      </c>
      <c r="CV172" s="27">
        <v>33</v>
      </c>
      <c r="CW172" s="28" t="s">
        <v>401</v>
      </c>
      <c r="CX172" s="27" t="s">
        <v>406</v>
      </c>
      <c r="CY172" s="27" t="s">
        <v>406</v>
      </c>
      <c r="CZ172" s="28" t="s">
        <v>408</v>
      </c>
      <c r="DA172" s="27" t="s">
        <v>402</v>
      </c>
      <c r="DB172" s="27" t="s">
        <v>402</v>
      </c>
      <c r="DC172" s="22">
        <v>1050.57</v>
      </c>
      <c r="DD172" s="22">
        <v>1500</v>
      </c>
      <c r="DE172" s="66">
        <v>70.040000000000006</v>
      </c>
      <c r="DF172" s="22">
        <v>1100</v>
      </c>
      <c r="DG172" s="22">
        <v>1500</v>
      </c>
      <c r="DH172" s="66">
        <v>73.33</v>
      </c>
      <c r="DI172" s="22">
        <v>1384.83</v>
      </c>
      <c r="DJ172" s="22">
        <v>1500</v>
      </c>
      <c r="DK172" s="66">
        <v>92.32</v>
      </c>
      <c r="DL172" s="22">
        <v>1232.1099999999999</v>
      </c>
      <c r="DM172" s="22">
        <v>1500</v>
      </c>
      <c r="DN172" s="66">
        <v>82.14</v>
      </c>
      <c r="DO172" s="22">
        <v>4767.5200000000004</v>
      </c>
      <c r="DP172" s="22">
        <v>6000</v>
      </c>
      <c r="DQ172" s="66">
        <v>79.459999999999994</v>
      </c>
      <c r="DR172" s="67">
        <v>1589.53</v>
      </c>
      <c r="DS172" s="67">
        <v>2400</v>
      </c>
      <c r="DT172" s="159">
        <f>ULB_Data[[#This Row],[SLP- obtained SS2021]]/ULB_Data[[#This Row],[SLP-max. marks SS2021]]</f>
        <v>0.66230416666666669</v>
      </c>
      <c r="DU172" s="159">
        <f>ULB_Data[[#This Row],[SLP- obtained SS2021]]/ULB_Data[[#This Row],[Total score (obtained) SS2021]]</f>
        <v>0.44618135477134163</v>
      </c>
      <c r="DV172" s="67">
        <v>1589.53</v>
      </c>
      <c r="DW172" s="66">
        <v>2400</v>
      </c>
      <c r="DX172" s="159">
        <f>ULB_Data[[#This Row],[SLP- obtained SS2022]]/ULB_Data[[#This Row],[SLP-max. marks SS2022]]</f>
        <v>0.66230416666666669</v>
      </c>
      <c r="DY172" s="159">
        <f>ULB_Data[[#This Row],[SLP- obtained SS2022]]/ULB_Data[[#This Row],[Total score (obtained) SS2022]]</f>
        <v>0.44618135477134163</v>
      </c>
      <c r="DZ172" s="67">
        <v>1272.99</v>
      </c>
      <c r="EA172" s="67">
        <v>1800</v>
      </c>
      <c r="EB172" s="159">
        <f>ULB_Data[[#This Row],[CV- obtained SS2021]]/ULB_Data[[#This Row],[CV-max. marks SS2021]]</f>
        <v>0.70721666666666672</v>
      </c>
      <c r="EC172" s="159">
        <f>ULB_Data[[#This Row],[CV- obtained SS2021]]/ULB_Data[[#This Row],[Total score (obtained) SS2021]]</f>
        <v>0.35732852026093886</v>
      </c>
      <c r="ED172" s="67">
        <v>1272.99</v>
      </c>
      <c r="EE172" s="66">
        <v>1800</v>
      </c>
      <c r="EF172" s="159">
        <f>ULB_Data[[#This Row],[CV- obtained SS2022]]/ULB_Data[[#This Row],[CV-max. marks SS2022]]</f>
        <v>0.70721666666666672</v>
      </c>
      <c r="EG172" s="159">
        <f>ULB_Data[[#This Row],[CV- obtained SS2022]]/ULB_Data[[#This Row],[Total score (obtained) SS2022]]</f>
        <v>0.35732852026093886</v>
      </c>
      <c r="EH172" s="67">
        <v>700</v>
      </c>
      <c r="EI172" s="67">
        <v>1800</v>
      </c>
      <c r="EJ172" s="159">
        <f>ULB_Data[[#This Row],[Cert.- obtained SS2021]]/ULB_Data[[#This Row],[Cert.-max. marks SS2021]]</f>
        <v>0.3888888888888889</v>
      </c>
      <c r="EK172" s="159">
        <f>ULB_Data[[#This Row],[Cert.- obtained SS2021]]/ULB_Data[[#This Row],[Total score (obtained) SS2021]]</f>
        <v>0.19649012496771948</v>
      </c>
      <c r="EL172" s="67">
        <v>700</v>
      </c>
      <c r="EM172" s="66">
        <v>1800</v>
      </c>
      <c r="EN172" s="159">
        <f>ULB_Data[[#This Row],[Cert.- obtained SS2022]]/ULB_Data[[#This Row],[Cert.-max. marks SS2022]]</f>
        <v>0.3888888888888889</v>
      </c>
      <c r="EO172" s="159">
        <f>ULB_Data[[#This Row],[Cert.- obtained SS2022]]/ULB_Data[[#This Row],[Total score (obtained) SS2022]]</f>
        <v>0.19649012496771948</v>
      </c>
      <c r="EP172" s="68">
        <v>3562.52</v>
      </c>
      <c r="EQ172" s="26">
        <v>6000</v>
      </c>
      <c r="ER172" s="66">
        <v>59.38</v>
      </c>
      <c r="ES172" s="68">
        <v>3562.52</v>
      </c>
      <c r="ET172" s="66">
        <v>6000</v>
      </c>
      <c r="EU172" s="128">
        <f>(ULB_Data[[#This Row],[Total score (obtained) SS2022]]/ULB_Data[[#This Row],[Total score (max) SS2022]])*100</f>
        <v>59.375333333333337</v>
      </c>
      <c r="EV172" s="26">
        <v>2150.5700000000002</v>
      </c>
      <c r="EW172" s="26">
        <v>3000</v>
      </c>
      <c r="EX172" s="66">
        <v>71.69</v>
      </c>
      <c r="EY172" s="26">
        <v>2289.5300000000002</v>
      </c>
      <c r="EZ172" s="26">
        <v>4200</v>
      </c>
      <c r="FA172" s="100">
        <v>54.51</v>
      </c>
      <c r="FB172" s="26">
        <v>2289.5300000000002</v>
      </c>
      <c r="FC172" s="138">
        <v>4200</v>
      </c>
      <c r="FD172" s="140">
        <f>(ULB_Data[[#This Row],[SLP + Cert. (obtained) SS2022]]/ULB_Data[[#This Row],[SLP + Cert. (max.) SS2022]])*100</f>
        <v>54.512619047619047</v>
      </c>
    </row>
    <row r="173" spans="1:160" ht="15.75" thickBot="1">
      <c r="A173" s="104">
        <v>172</v>
      </c>
      <c r="B173" s="65" t="s">
        <v>22</v>
      </c>
      <c r="C173" s="65" t="s">
        <v>22</v>
      </c>
      <c r="D173" s="65" t="s">
        <v>399</v>
      </c>
      <c r="E173" s="26">
        <v>76229</v>
      </c>
      <c r="F173" s="28" t="s">
        <v>413</v>
      </c>
      <c r="G173" s="28">
        <v>2214</v>
      </c>
      <c r="H173" s="28">
        <v>2072</v>
      </c>
      <c r="I173" s="28">
        <v>2072</v>
      </c>
      <c r="J173" s="28">
        <v>3325</v>
      </c>
      <c r="K173" s="28">
        <v>3178</v>
      </c>
      <c r="L173" s="28">
        <v>3178</v>
      </c>
      <c r="M173" s="28">
        <v>3595.3</v>
      </c>
      <c r="N173" s="28">
        <v>3469.2</v>
      </c>
      <c r="O173" s="28">
        <v>3469.2</v>
      </c>
      <c r="P173" s="28">
        <v>4328.8</v>
      </c>
      <c r="Q173" s="28">
        <v>4328.8</v>
      </c>
      <c r="R173" s="118">
        <f>(ULB_Data[[#This Row],[Total score (obtained) SS2020]]-ULB_Data[[#This Row],[NA 2020]])/ULB_Data[[#This Row],[NA 2020]]</f>
        <v>1.2408626919602532</v>
      </c>
      <c r="S173" s="118">
        <f>(ULB_Data[[#This Row],[Total score (obtained) SS2021]]-ULB_Data[[#This Row],[NA 2021]])/ULB_Data[[#This Row],[NA 2021]]</f>
        <v>0.95418436293436304</v>
      </c>
      <c r="T173" s="118">
        <f>(ULB_Data[[#This Row],[Total score (obtained) SS2022]]-ULB_Data[[#This Row],[NA 2022]])/ULB_Data[[#This Row],[NA 2022]]</f>
        <v>0.95418436293436304</v>
      </c>
      <c r="U173" s="118">
        <f>(ULB_Data[[#This Row],[Total score (obtained) SS2020]]-ULB_Data[[#This Row],[SA 2020]])/ULB_Data[[#This Row],[SA 2020]]</f>
        <v>0.49211127819548883</v>
      </c>
      <c r="V173" s="118">
        <f>(ULB_Data[[#This Row],[Total score (obtained) SS2021]]-ULB_Data[[#This Row],[SA 2021]])/ULB_Data[[#This Row],[SA 2021]]</f>
        <v>0.27409376966645693</v>
      </c>
      <c r="W173" s="118">
        <f>(ULB_Data[[#This Row],[Total score (obtained) SS2022]]-ULB_Data[[#This Row],[SA 2022]])/ULB_Data[[#This Row],[SA 2022]]</f>
        <v>0.27409376966645693</v>
      </c>
      <c r="X173" s="118">
        <f>(ULB_Data[[#This Row],[Total score (obtained) SS2020]]-ULB_Data[[#This Row],[SA Cat 2020]])/ULB_Data[[#This Row],[SA Cat 2020]]</f>
        <v>0.37993213361889139</v>
      </c>
      <c r="Y173" s="118">
        <f>(ULB_Data[[#This Row],[Total score (obtained) SS2021]]-ULB_Data[[#This Row],[SA Cat 2021]])/ULB_Data[[#This Row],[SA Cat 2021]]</f>
        <v>0.16714804565894165</v>
      </c>
      <c r="Z173" s="118">
        <f>(ULB_Data[[#This Row],[Total score (obtained) SS2022]]-ULB_Data[[#This Row],[SA Cat 2022]])/ULB_Data[[#This Row],[SA Cat 2022]]</f>
        <v>0.16714804565894165</v>
      </c>
      <c r="AA173" s="118">
        <f>(ULB_Data[[#This Row],[Total score (obtained) SS2021]]-ULB_Data[[#This Row],[SA Cat t.10 2021]])/ULB_Data[[#This Row],[SA Cat t.10 2021]]</f>
        <v>-6.4620680096100544E-2</v>
      </c>
      <c r="AB173" s="118">
        <f>(ULB_Data[[#This Row],[Total score (obtained) SS2022]]-ULB_Data[[#This Row],[SA Cat t.10 2022]])/ULB_Data[[#This Row],[SA Cat t.10 2022]]</f>
        <v>-6.4620680096100544E-2</v>
      </c>
      <c r="AC173" s="122">
        <v>306.24</v>
      </c>
      <c r="AD173" s="122">
        <v>913.6</v>
      </c>
      <c r="AE173" s="122">
        <v>915</v>
      </c>
      <c r="AF173" s="122">
        <v>706.64</v>
      </c>
      <c r="AG173" s="122">
        <v>1509.3</v>
      </c>
      <c r="AH173" s="122">
        <v>1509.3</v>
      </c>
      <c r="AI173" s="122">
        <v>829.22</v>
      </c>
      <c r="AJ173" s="122">
        <v>1623.2</v>
      </c>
      <c r="AK173" s="122">
        <v>1623.2</v>
      </c>
      <c r="AL173" s="122">
        <v>1999.6</v>
      </c>
      <c r="AM173" s="122">
        <v>1999.6</v>
      </c>
      <c r="AN173" s="118">
        <f>(ULB_Data[[#This Row],[SLP- obtained SS2020]]-ULB_Data[[#This Row],[SLP NA 2020]])/ULB_Data[[#This Row],[SLP NA 2020]]</f>
        <v>3.1637604493207938</v>
      </c>
      <c r="AO173" s="118">
        <f>(ULB_Data[[#This Row],[SLP- obtained SS2021]]-ULB_Data[[#This Row],[SLP NA 2021]])/ULB_Data[[#This Row],[SLP NA 2021]]</f>
        <v>1.2720884413309985</v>
      </c>
      <c r="AP173" s="118">
        <f>(ULB_Data[[#This Row],[SLP- obtained SS2022]]-ULB_Data[[#This Row],[SLP NA 2022]])/ULB_Data[[#This Row],[SLP NA 2022]]</f>
        <v>1.2686120218579238</v>
      </c>
      <c r="AQ173" s="118">
        <f>(ULB_Data[[#This Row],[SLP- obtained SS2020]]-ULB_Data[[#This Row],[SLP SA 2020]])/ULB_Data[[#This Row],[SLP SA 2020]]</f>
        <v>0.80446903656741753</v>
      </c>
      <c r="AR173" s="118">
        <f>(ULB_Data[[#This Row],[SLP- obtained SS2021]]-ULB_Data[[#This Row],[SLP SA 2021]])/ULB_Data[[#This Row],[SLP SA 2021]]</f>
        <v>0.37532631021003132</v>
      </c>
      <c r="AS173" s="118">
        <f>(ULB_Data[[#This Row],[SLP- obtained SS2022]]-ULB_Data[[#This Row],[SLP SA 2022]])/ULB_Data[[#This Row],[SLP SA 2022]]</f>
        <v>0.37532631021003132</v>
      </c>
      <c r="AT173" s="118">
        <f>(ULB_Data[[#This Row],[SLP- obtained SS2020]]-ULB_Data[[#This Row],[SLP SA cat 2020]])/ULB_Data[[#This Row],[SLP SA cat 2020]]</f>
        <v>0.53772219676322308</v>
      </c>
      <c r="AU173" s="118">
        <f>(ULB_Data[[#This Row],[SLP- obtained SS2021]]-ULB_Data[[#This Row],[SLP SA cat 2021]])/ULB_Data[[#This Row],[SLP SA cat 2021]]</f>
        <v>0.27881961557417456</v>
      </c>
      <c r="AV173" s="118">
        <f>(ULB_Data[[#This Row],[SLP- obtained SS2022]]-ULB_Data[[#This Row],[SLP SA cat 2022]])/ULB_Data[[#This Row],[SLP SA cat 2022]]</f>
        <v>0.27881961557417456</v>
      </c>
      <c r="AW173" s="118">
        <f>(ULB_Data[[#This Row],[SLP- obtained SS2021]]-ULB_Data[[#This Row],[SLP SA cat t.10 2021]])/ULB_Data[[#This Row],[SLP SA cat t.10 2021]]</f>
        <v>3.8097619523904926E-2</v>
      </c>
      <c r="AX173" s="118">
        <f>(ULB_Data[[#This Row],[SLP- obtained SS2022]]-ULB_Data[[#This Row],[SLP SA cat t.10 2022]])/ULB_Data[[#This Row],[SLP SA cat t.10 2022]]</f>
        <v>3.8097619523904926E-2</v>
      </c>
      <c r="AY173" s="122">
        <v>232.44</v>
      </c>
      <c r="AZ173" s="122">
        <v>298.10000000000002</v>
      </c>
      <c r="BA173" s="122">
        <v>295</v>
      </c>
      <c r="BB173" s="122">
        <v>421.09</v>
      </c>
      <c r="BC173" s="122">
        <v>522.70000000000005</v>
      </c>
      <c r="BD173" s="122">
        <v>525</v>
      </c>
      <c r="BE173" s="122">
        <v>448.93</v>
      </c>
      <c r="BF173" s="122">
        <v>602.08000000000004</v>
      </c>
      <c r="BG173" s="122">
        <v>602.08000000000004</v>
      </c>
      <c r="BH173" s="122">
        <v>1100</v>
      </c>
      <c r="BI173" s="122">
        <v>1100</v>
      </c>
      <c r="BJ173" s="118">
        <f>(ULB_Data[[#This Row],[Cert.- obtained SS2020]]-ULB_Data[[#This Row],[NA cert 2020]])/ULB_Data[[#This Row],[NA cert 2020]]</f>
        <v>3.7324040612631215</v>
      </c>
      <c r="BK173" s="118">
        <f>(ULB_Data[[#This Row],[Cert.- obtained SS2021]]-ULB_Data[[#This Row],[NA cert 2021]])/ULB_Data[[#This Row],[NA cert 2021]]</f>
        <v>0.67728950016772882</v>
      </c>
      <c r="BL173" s="118">
        <f>(ULB_Data[[#This Row],[Cert.- obtained SS2022]]-ULB_Data[[#This Row],[NA cert 2022]])/ULB_Data[[#This Row],[NA cert 2022]]</f>
        <v>0.69491525423728817</v>
      </c>
      <c r="BM173" s="118">
        <f>(ULB_Data[[#This Row],[Cert.- obtained SS2020]]-ULB_Data[[#This Row],[SA Cert 2020]])/ULB_Data[[#This Row],[SA Cert 2020]]</f>
        <v>1.6122681612006937</v>
      </c>
      <c r="BN173" s="118">
        <f>(ULB_Data[[#This Row],[Cert.- obtained SS2021]]-ULB_Data[[#This Row],[SA cert 2021]])/ULB_Data[[#This Row],[SA cert 2021]]</f>
        <v>-4.3428352783623579E-2</v>
      </c>
      <c r="BO173" s="118">
        <f>(ULB_Data[[#This Row],[Cert.- obtained SS2022]]-ULB_Data[[#This Row],[SA cert 2022]])/ULB_Data[[#This Row],[SA cert 2022]]</f>
        <v>-4.7619047619047616E-2</v>
      </c>
      <c r="BP173" s="118">
        <f>(ULB_Data[[#This Row],[Cert.- obtained SS2020]]-ULB_Data[[#This Row],[SA cert cat 2020]])/ULB_Data[[#This Row],[SA cert cat 2020]]</f>
        <v>1.4502706435301715</v>
      </c>
      <c r="BQ173" s="118">
        <f>(ULB_Data[[#This Row],[Cert.- obtained SS2021]]-ULB_Data[[#This Row],[SA cert cat 2021]])/ULB_Data[[#This Row],[SA cert cat 2021]]</f>
        <v>-0.16954557533882547</v>
      </c>
      <c r="BR173" s="118">
        <f>(ULB_Data[[#This Row],[Cert.- obtained SS2022]]-ULB_Data[[#This Row],[SA cert cat 2022]])/ULB_Data[[#This Row],[SA cert cat 2022]]</f>
        <v>-0.16954557533882547</v>
      </c>
      <c r="BS173" s="118">
        <f>(ULB_Data[[#This Row],[Cert.- obtained SS2021]]-ULB_Data[[#This Row],[SA cert cat t.10 2021]])/ULB_Data[[#This Row],[SA cert cat t.10 2021]]</f>
        <v>-0.54545454545454541</v>
      </c>
      <c r="BT173" s="118">
        <f>(ULB_Data[[#This Row],[Cert.- obtained SS2022]]-ULB_Data[[#This Row],[SA cert cat t.10 2022]])/ULB_Data[[#This Row],[SA cert cat t.10 2022]]</f>
        <v>-0.54545454545454541</v>
      </c>
      <c r="BU173" s="122">
        <v>855.72</v>
      </c>
      <c r="BV173" s="122">
        <v>860.25</v>
      </c>
      <c r="BW173" s="122">
        <v>865</v>
      </c>
      <c r="BX173" s="122">
        <v>1100</v>
      </c>
      <c r="BY173" s="122">
        <v>1147.0899999999999</v>
      </c>
      <c r="BZ173" s="122">
        <v>1150</v>
      </c>
      <c r="CA173" s="122">
        <v>1163.58</v>
      </c>
      <c r="CB173" s="122">
        <v>1243.93</v>
      </c>
      <c r="CC173" s="122">
        <v>1243.93</v>
      </c>
      <c r="CD173" s="122">
        <v>1508.87</v>
      </c>
      <c r="CE173" s="122">
        <v>1508.87</v>
      </c>
      <c r="CF173" s="118">
        <f>(ULB_Data[[#This Row],[CP- obtained SS2020]]-ULB_Data[[#This Row],[NA CV 2020]])/ULB_Data[[#This Row],[NA CV 2020]]</f>
        <v>0.51851072780816154</v>
      </c>
      <c r="CG173" s="118">
        <f>(ULB_Data[[#This Row],[CV- obtained SS2021]]-ULB_Data[[#This Row],[NA CV 2021]])/ULB_Data[[#This Row],[NA CV 2021]]</f>
        <v>0.7126300494042429</v>
      </c>
      <c r="CH173" s="118">
        <f>(ULB_Data[[#This Row],[CV- obtained SS2022]]-ULB_Data[[#This Row],[NA CV 2022]])/ULB_Data[[#This Row],[NA CV 2022]]</f>
        <v>0.70322543352601152</v>
      </c>
      <c r="CI173" s="118">
        <f>(ULB_Data[[#This Row],[CP- obtained SS2020]]-ULB_Data[[#This Row],[SA CV 2020]])/ULB_Data[[#This Row],[SA CV 2020]]</f>
        <v>0.18129090909090917</v>
      </c>
      <c r="CJ173" s="118">
        <f>(ULB_Data[[#This Row],[CV- obtained SS2021]]-ULB_Data[[#This Row],[SA CV 2021]])/ULB_Data[[#This Row],[SA CV 2021]]</f>
        <v>0.28437175810093374</v>
      </c>
      <c r="CK173" s="118">
        <f>(ULB_Data[[#This Row],[CV- obtained SS2022]]-ULB_Data[[#This Row],[SA CV 2022]])/ULB_Data[[#This Row],[SA CV 2022]]</f>
        <v>0.28112173913043476</v>
      </c>
      <c r="CL173" s="118">
        <f>(ULB_Data[[#This Row],[CP- obtained SS2020]]-ULB_Data[[#This Row],[SA CV  cat 2020]])/ULB_Data[[#This Row],[SA CV  cat 2020]]</f>
        <v>0.11674315474655816</v>
      </c>
      <c r="CM173" s="118">
        <f>(ULB_Data[[#This Row],[CV- obtained SS2021]]-ULB_Data[[#This Row],[SA CV cat 2021]])/ULB_Data[[#This Row],[SA CV cat 2021]]</f>
        <v>0.18438336562346747</v>
      </c>
      <c r="CN173" s="118">
        <f>(ULB_Data[[#This Row],[CV- obtained SS2022]]-ULB_Data[[#This Row],[SA CV cat 2022]])/ULB_Data[[#This Row],[SA CV cat 2022]]</f>
        <v>0.18438336562346747</v>
      </c>
      <c r="CO173" s="118">
        <f>(ULB_Data[[#This Row],[CV- obtained SS2021]]-ULB_Data[[#This Row],[SA CV cat t.10 2021]])/ULB_Data[[#This Row],[SA CV cat t.10 2021]]</f>
        <v>-2.3580560286837124E-2</v>
      </c>
      <c r="CP173" s="118">
        <f>(ULB_Data[[#This Row],[CV- obtained SS2022]]-ULB_Data[[#This Row],[SA CV cat t.10 2022]])/ULB_Data[[#This Row],[SA CV cat t.10 2022]]</f>
        <v>-2.3580560286837124E-2</v>
      </c>
      <c r="CQ173" s="60">
        <v>3</v>
      </c>
      <c r="CR173" s="60">
        <v>3</v>
      </c>
      <c r="CS173" s="28">
        <v>9</v>
      </c>
      <c r="CT173" s="28">
        <v>8</v>
      </c>
      <c r="CU173" s="28">
        <v>9</v>
      </c>
      <c r="CV173" s="28">
        <v>8</v>
      </c>
      <c r="CW173" s="28" t="s">
        <v>401</v>
      </c>
      <c r="CX173" s="28" t="s">
        <v>414</v>
      </c>
      <c r="CY173" s="28" t="s">
        <v>414</v>
      </c>
      <c r="CZ173" s="28" t="s">
        <v>408</v>
      </c>
      <c r="DA173" s="28" t="s">
        <v>408</v>
      </c>
      <c r="DB173" s="28" t="s">
        <v>408</v>
      </c>
      <c r="DC173" s="22">
        <v>1275.1099999999999</v>
      </c>
      <c r="DD173" s="22">
        <v>1500</v>
      </c>
      <c r="DE173" s="66">
        <v>85.01</v>
      </c>
      <c r="DF173" s="22">
        <v>1100</v>
      </c>
      <c r="DG173" s="22">
        <v>1500</v>
      </c>
      <c r="DH173" s="66">
        <v>73.33</v>
      </c>
      <c r="DI173" s="22">
        <v>1286.73</v>
      </c>
      <c r="DJ173" s="22">
        <v>1500</v>
      </c>
      <c r="DK173" s="66">
        <v>85.78</v>
      </c>
      <c r="DL173" s="22">
        <v>1299.42</v>
      </c>
      <c r="DM173" s="22">
        <v>1500</v>
      </c>
      <c r="DN173" s="66">
        <v>86.63</v>
      </c>
      <c r="DO173" s="22">
        <v>4961.2700000000004</v>
      </c>
      <c r="DP173" s="22">
        <v>6000</v>
      </c>
      <c r="DQ173" s="66">
        <v>82.69</v>
      </c>
      <c r="DR173" s="67">
        <v>2075.7800000000002</v>
      </c>
      <c r="DS173" s="67">
        <v>2400</v>
      </c>
      <c r="DT173" s="159">
        <f>ULB_Data[[#This Row],[SLP- obtained SS2021]]/ULB_Data[[#This Row],[SLP-max. marks SS2021]]</f>
        <v>0.86490833333333339</v>
      </c>
      <c r="DU173" s="159">
        <f>ULB_Data[[#This Row],[SLP- obtained SS2021]]/ULB_Data[[#This Row],[Total score (obtained) SS2021]]</f>
        <v>0.51265599261064887</v>
      </c>
      <c r="DV173" s="67">
        <v>2075.7800000000002</v>
      </c>
      <c r="DW173" s="66">
        <v>2400</v>
      </c>
      <c r="DX173" s="159">
        <f>ULB_Data[[#This Row],[SLP- obtained SS2022]]/ULB_Data[[#This Row],[SLP-max. marks SS2022]]</f>
        <v>0.86490833333333339</v>
      </c>
      <c r="DY173" s="159">
        <f>ULB_Data[[#This Row],[SLP- obtained SS2022]]/ULB_Data[[#This Row],[Total score (obtained) SS2022]]</f>
        <v>0.51265599261064887</v>
      </c>
      <c r="DZ173" s="67">
        <v>1473.29</v>
      </c>
      <c r="EA173" s="67">
        <v>1800</v>
      </c>
      <c r="EB173" s="159">
        <f>ULB_Data[[#This Row],[CV- obtained SS2021]]/ULB_Data[[#This Row],[CV-max. marks SS2021]]</f>
        <v>0.81849444444444441</v>
      </c>
      <c r="EC173" s="159">
        <f>ULB_Data[[#This Row],[CV- obtained SS2021]]/ULB_Data[[#This Row],[Total score (obtained) SS2021]]</f>
        <v>0.36385886141756008</v>
      </c>
      <c r="ED173" s="67">
        <v>1473.29</v>
      </c>
      <c r="EE173" s="66">
        <v>1800</v>
      </c>
      <c r="EF173" s="159">
        <f>ULB_Data[[#This Row],[CV- obtained SS2022]]/ULB_Data[[#This Row],[CV-max. marks SS2022]]</f>
        <v>0.81849444444444441</v>
      </c>
      <c r="EG173" s="159">
        <f>ULB_Data[[#This Row],[CV- obtained SS2022]]/ULB_Data[[#This Row],[Total score (obtained) SS2022]]</f>
        <v>0.36385886141756008</v>
      </c>
      <c r="EH173" s="67">
        <v>500</v>
      </c>
      <c r="EI173" s="67">
        <v>1800</v>
      </c>
      <c r="EJ173" s="159">
        <f>ULB_Data[[#This Row],[Cert.- obtained SS2021]]/ULB_Data[[#This Row],[Cert.-max. marks SS2021]]</f>
        <v>0.27777777777777779</v>
      </c>
      <c r="EK173" s="159">
        <f>ULB_Data[[#This Row],[Cert.- obtained SS2021]]/ULB_Data[[#This Row],[Total score (obtained) SS2021]]</f>
        <v>0.12348514597179105</v>
      </c>
      <c r="EL173" s="67">
        <v>500</v>
      </c>
      <c r="EM173" s="66">
        <v>1800</v>
      </c>
      <c r="EN173" s="159">
        <f>ULB_Data[[#This Row],[Cert.- obtained SS2022]]/ULB_Data[[#This Row],[Cert.-max. marks SS2022]]</f>
        <v>0.27777777777777779</v>
      </c>
      <c r="EO173" s="159">
        <f>ULB_Data[[#This Row],[Cert.- obtained SS2022]]/ULB_Data[[#This Row],[Total score (obtained) SS2022]]</f>
        <v>0.12348514597179105</v>
      </c>
      <c r="EP173" s="68">
        <v>4049.07</v>
      </c>
      <c r="EQ173" s="26">
        <v>6000</v>
      </c>
      <c r="ER173" s="66">
        <v>67.48</v>
      </c>
      <c r="ES173" s="68">
        <v>4049.07</v>
      </c>
      <c r="ET173" s="66">
        <v>6000</v>
      </c>
      <c r="EU173" s="128">
        <f>(ULB_Data[[#This Row],[Total score (obtained) SS2022]]/ULB_Data[[#This Row],[Total score (max) SS2022]])*100</f>
        <v>67.484499999999997</v>
      </c>
      <c r="EV173" s="26">
        <v>2375.11</v>
      </c>
      <c r="EW173" s="26">
        <v>3000</v>
      </c>
      <c r="EX173" s="66">
        <v>79.17</v>
      </c>
      <c r="EY173" s="26">
        <v>2575.7800000000002</v>
      </c>
      <c r="EZ173" s="26">
        <v>4200</v>
      </c>
      <c r="FA173" s="100">
        <v>61.33</v>
      </c>
      <c r="FB173" s="26">
        <v>2575.7800000000002</v>
      </c>
      <c r="FC173" s="138">
        <v>4200</v>
      </c>
      <c r="FD173" s="140">
        <f>(ULB_Data[[#This Row],[SLP + Cert. (obtained) SS2022]]/ULB_Data[[#This Row],[SLP + Cert. (max.) SS2022]])*100</f>
        <v>61.328095238095251</v>
      </c>
    </row>
    <row r="174" spans="1:160" ht="15.75" thickBot="1">
      <c r="A174" s="104">
        <v>173</v>
      </c>
      <c r="B174" s="65" t="s">
        <v>85</v>
      </c>
      <c r="C174" s="65" t="s">
        <v>392</v>
      </c>
      <c r="D174" s="65" t="s">
        <v>399</v>
      </c>
      <c r="E174" s="81">
        <v>14487</v>
      </c>
      <c r="F174" s="28" t="s">
        <v>411</v>
      </c>
      <c r="G174" s="28">
        <v>2214</v>
      </c>
      <c r="H174" s="28">
        <v>2072</v>
      </c>
      <c r="I174" s="28">
        <v>2072</v>
      </c>
      <c r="J174" s="28">
        <v>3325</v>
      </c>
      <c r="K174" s="28">
        <v>3178</v>
      </c>
      <c r="L174" s="28">
        <v>3178</v>
      </c>
      <c r="M174" s="28">
        <v>3070.1</v>
      </c>
      <c r="N174" s="28">
        <v>2928.3</v>
      </c>
      <c r="O174" s="28">
        <v>2928.3</v>
      </c>
      <c r="P174" s="28">
        <v>4349.2</v>
      </c>
      <c r="Q174" s="28">
        <v>4349.2</v>
      </c>
      <c r="R174" s="118">
        <f>(ULB_Data[[#This Row],[Total score (obtained) SS2020]]-ULB_Data[[#This Row],[NA 2020]])/ULB_Data[[#This Row],[NA 2020]]</f>
        <v>0.43361788617886188</v>
      </c>
      <c r="S174" s="118">
        <f>(ULB_Data[[#This Row],[Total score (obtained) SS2021]]-ULB_Data[[#This Row],[NA 2021]])/ULB_Data[[#This Row],[NA 2021]]</f>
        <v>0.48648648648648651</v>
      </c>
      <c r="T174" s="118">
        <f>(ULB_Data[[#This Row],[Total score (obtained) SS2022]]-ULB_Data[[#This Row],[NA 2022]])/ULB_Data[[#This Row],[NA 2022]]</f>
        <v>0.48648648648648651</v>
      </c>
      <c r="U174" s="118">
        <f>(ULB_Data[[#This Row],[Total score (obtained) SS2020]]-ULB_Data[[#This Row],[SA 2020]])/ULB_Data[[#This Row],[SA 2020]]</f>
        <v>-4.5404511278195427E-2</v>
      </c>
      <c r="V174" s="118">
        <f>(ULB_Data[[#This Row],[Total score (obtained) SS2021]]-ULB_Data[[#This Row],[SA 2021]])/ULB_Data[[#This Row],[SA 2021]]</f>
        <v>-3.0837004405286344E-2</v>
      </c>
      <c r="W174" s="118">
        <f>(ULB_Data[[#This Row],[Total score (obtained) SS2022]]-ULB_Data[[#This Row],[SA 2022]])/ULB_Data[[#This Row],[SA 2022]]</f>
        <v>-3.0837004405286344E-2</v>
      </c>
      <c r="X174" s="118">
        <f>(ULB_Data[[#This Row],[Total score (obtained) SS2020]]-ULB_Data[[#This Row],[SA Cat 2020]])/ULB_Data[[#This Row],[SA Cat 2020]]</f>
        <v>3.3852317514087585E-2</v>
      </c>
      <c r="Y174" s="118">
        <f>(ULB_Data[[#This Row],[Total score (obtained) SS2021]]-ULB_Data[[#This Row],[SA Cat 2021]])/ULB_Data[[#This Row],[SA Cat 2021]]</f>
        <v>5.1804801420619405E-2</v>
      </c>
      <c r="Z174" s="118">
        <f>(ULB_Data[[#This Row],[Total score (obtained) SS2022]]-ULB_Data[[#This Row],[SA Cat 2022]])/ULB_Data[[#This Row],[SA Cat 2022]]</f>
        <v>5.1804801420619405E-2</v>
      </c>
      <c r="AA174" s="118">
        <f>(ULB_Data[[#This Row],[Total score (obtained) SS2021]]-ULB_Data[[#This Row],[SA Cat t.10 2021]])/ULB_Data[[#This Row],[SA Cat t.10 2021]]</f>
        <v>-0.29182378368435569</v>
      </c>
      <c r="AB174" s="118">
        <f>(ULB_Data[[#This Row],[Total score (obtained) SS2022]]-ULB_Data[[#This Row],[SA Cat t.10 2022]])/ULB_Data[[#This Row],[SA Cat t.10 2022]]</f>
        <v>-0.29182378368435569</v>
      </c>
      <c r="AC174" s="122">
        <v>306.24</v>
      </c>
      <c r="AD174" s="122">
        <v>913.6</v>
      </c>
      <c r="AE174" s="122">
        <v>915</v>
      </c>
      <c r="AF174" s="122">
        <v>706.64</v>
      </c>
      <c r="AG174" s="122">
        <v>1509.3</v>
      </c>
      <c r="AH174" s="122">
        <v>1509.3</v>
      </c>
      <c r="AI174" s="122">
        <v>593.21</v>
      </c>
      <c r="AJ174" s="122">
        <v>1412.08</v>
      </c>
      <c r="AK174" s="122">
        <v>1412.08</v>
      </c>
      <c r="AL174" s="122">
        <v>1984.11</v>
      </c>
      <c r="AM174" s="122">
        <v>1984.11</v>
      </c>
      <c r="AN174" s="118">
        <f>(ULB_Data[[#This Row],[SLP- obtained SS2020]]-ULB_Data[[#This Row],[SLP NA 2020]])/ULB_Data[[#This Row],[SLP NA 2020]]</f>
        <v>1.7179663009404389</v>
      </c>
      <c r="AO174" s="118">
        <f>(ULB_Data[[#This Row],[SLP- obtained SS2021]]-ULB_Data[[#This Row],[SLP NA 2021]])/ULB_Data[[#This Row],[SLP NA 2021]]</f>
        <v>0.73922942206654996</v>
      </c>
      <c r="AP174" s="118">
        <f>(ULB_Data[[#This Row],[SLP- obtained SS2022]]-ULB_Data[[#This Row],[SLP NA 2022]])/ULB_Data[[#This Row],[SLP NA 2022]]</f>
        <v>0.73656830601092904</v>
      </c>
      <c r="AQ174" s="118">
        <f>(ULB_Data[[#This Row],[SLP- obtained SS2020]]-ULB_Data[[#This Row],[SLP SA 2020]])/ULB_Data[[#This Row],[SLP SA 2020]]</f>
        <v>0.17789822257443683</v>
      </c>
      <c r="AR174" s="118">
        <f>(ULB_Data[[#This Row],[SLP- obtained SS2021]]-ULB_Data[[#This Row],[SLP SA 2021]])/ULB_Data[[#This Row],[SLP SA 2021]]</f>
        <v>5.277943417478307E-2</v>
      </c>
      <c r="AS174" s="118">
        <f>(ULB_Data[[#This Row],[SLP- obtained SS2022]]-ULB_Data[[#This Row],[SLP SA 2022]])/ULB_Data[[#This Row],[SLP SA 2022]]</f>
        <v>5.277943417478307E-2</v>
      </c>
      <c r="AT174" s="118">
        <f>(ULB_Data[[#This Row],[SLP- obtained SS2020]]-ULB_Data[[#This Row],[SLP SA cat 2020]])/ULB_Data[[#This Row],[SLP SA cat 2020]]</f>
        <v>0.4031287402437585</v>
      </c>
      <c r="AU174" s="118">
        <f>(ULB_Data[[#This Row],[SLP- obtained SS2021]]-ULB_Data[[#This Row],[SLP SA cat 2021]])/ULB_Data[[#This Row],[SLP SA cat 2021]]</f>
        <v>0.12526202481445819</v>
      </c>
      <c r="AV174" s="118">
        <f>(ULB_Data[[#This Row],[SLP- obtained SS2022]]-ULB_Data[[#This Row],[SLP SA cat 2022]])/ULB_Data[[#This Row],[SLP SA cat 2022]]</f>
        <v>0.12526202481445819</v>
      </c>
      <c r="AW174" s="118">
        <f>(ULB_Data[[#This Row],[SLP- obtained SS2021]]-ULB_Data[[#This Row],[SLP SA cat t.10 2021]])/ULB_Data[[#This Row],[SLP SA cat t.10 2021]]</f>
        <v>-0.1991573047865289</v>
      </c>
      <c r="AX174" s="118">
        <f>(ULB_Data[[#This Row],[SLP- obtained SS2022]]-ULB_Data[[#This Row],[SLP SA cat t.10 2022]])/ULB_Data[[#This Row],[SLP SA cat t.10 2022]]</f>
        <v>-0.1991573047865289</v>
      </c>
      <c r="AY174" s="122">
        <v>232.44</v>
      </c>
      <c r="AZ174" s="122">
        <v>298.10000000000002</v>
      </c>
      <c r="BA174" s="122">
        <v>295</v>
      </c>
      <c r="BB174" s="122">
        <v>421.09</v>
      </c>
      <c r="BC174" s="122">
        <v>522.70000000000005</v>
      </c>
      <c r="BD174" s="122">
        <v>525</v>
      </c>
      <c r="BE174" s="122">
        <v>365.77</v>
      </c>
      <c r="BF174" s="122">
        <v>453.88</v>
      </c>
      <c r="BG174" s="122">
        <v>453.88</v>
      </c>
      <c r="BH174" s="122">
        <v>1100</v>
      </c>
      <c r="BI174" s="122">
        <v>1100</v>
      </c>
      <c r="BJ174" s="118">
        <f>(ULB_Data[[#This Row],[Cert.- obtained SS2020]]-ULB_Data[[#This Row],[NA cert 2020]])/ULB_Data[[#This Row],[NA cert 2020]]</f>
        <v>0.29065565307176044</v>
      </c>
      <c r="BK174" s="118">
        <f>(ULB_Data[[#This Row],[Cert.- obtained SS2021]]-ULB_Data[[#This Row],[NA cert 2021]])/ULB_Data[[#This Row],[NA cert 2021]]</f>
        <v>6.3737001006372931E-3</v>
      </c>
      <c r="BL174" s="118">
        <f>(ULB_Data[[#This Row],[Cert.- obtained SS2022]]-ULB_Data[[#This Row],[NA cert 2022]])/ULB_Data[[#This Row],[NA cert 2022]]</f>
        <v>1.6949152542372881E-2</v>
      </c>
      <c r="BM174" s="118">
        <f>(ULB_Data[[#This Row],[Cert.- obtained SS2020]]-ULB_Data[[#This Row],[SA Cert 2020]])/ULB_Data[[#This Row],[SA Cert 2020]]</f>
        <v>-0.2875632287634472</v>
      </c>
      <c r="BN174" s="118">
        <f>(ULB_Data[[#This Row],[Cert.- obtained SS2021]]-ULB_Data[[#This Row],[SA cert 2021]])/ULB_Data[[#This Row],[SA cert 2021]]</f>
        <v>-0.42605701167017412</v>
      </c>
      <c r="BO174" s="118">
        <f>(ULB_Data[[#This Row],[Cert.- obtained SS2022]]-ULB_Data[[#This Row],[SA cert 2022]])/ULB_Data[[#This Row],[SA cert 2022]]</f>
        <v>-0.42857142857142855</v>
      </c>
      <c r="BP174" s="118">
        <f>(ULB_Data[[#This Row],[Cert.- obtained SS2020]]-ULB_Data[[#This Row],[SA cert cat 2020]])/ULB_Data[[#This Row],[SA cert cat 2020]]</f>
        <v>-0.17981245044700217</v>
      </c>
      <c r="BQ174" s="118">
        <f>(ULB_Data[[#This Row],[Cert.- obtained SS2021]]-ULB_Data[[#This Row],[SA cert cat 2021]])/ULB_Data[[#This Row],[SA cert cat 2021]]</f>
        <v>-0.33903234335066534</v>
      </c>
      <c r="BR174" s="118">
        <f>(ULB_Data[[#This Row],[Cert.- obtained SS2022]]-ULB_Data[[#This Row],[SA cert cat 2022]])/ULB_Data[[#This Row],[SA cert cat 2022]]</f>
        <v>-0.33903234335066534</v>
      </c>
      <c r="BS174" s="118">
        <f>(ULB_Data[[#This Row],[Cert.- obtained SS2021]]-ULB_Data[[#This Row],[SA cert cat t.10 2021]])/ULB_Data[[#This Row],[SA cert cat t.10 2021]]</f>
        <v>-0.72727272727272729</v>
      </c>
      <c r="BT174" s="118">
        <f>(ULB_Data[[#This Row],[Cert.- obtained SS2022]]-ULB_Data[[#This Row],[SA cert cat t.10 2022]])/ULB_Data[[#This Row],[SA cert cat t.10 2022]]</f>
        <v>-0.72727272727272729</v>
      </c>
      <c r="BU174" s="122">
        <v>855.72</v>
      </c>
      <c r="BV174" s="122">
        <v>860.25</v>
      </c>
      <c r="BW174" s="122">
        <v>865</v>
      </c>
      <c r="BX174" s="122">
        <v>1100</v>
      </c>
      <c r="BY174" s="122">
        <v>1147.0899999999999</v>
      </c>
      <c r="BZ174" s="122">
        <v>1150</v>
      </c>
      <c r="CA174" s="122">
        <v>1056.55</v>
      </c>
      <c r="CB174" s="122">
        <v>1062.31</v>
      </c>
      <c r="CC174" s="122">
        <v>1062.31</v>
      </c>
      <c r="CD174" s="122">
        <v>1484.95</v>
      </c>
      <c r="CE174" s="122">
        <v>1484.95</v>
      </c>
      <c r="CF174" s="118">
        <f>(ULB_Data[[#This Row],[CP- obtained SS2020]]-ULB_Data[[#This Row],[NA CV 2020]])/ULB_Data[[#This Row],[NA CV 2020]]</f>
        <v>0.30042537278549047</v>
      </c>
      <c r="CG174" s="118">
        <f>(ULB_Data[[#This Row],[CV- obtained SS2021]]-ULB_Data[[#This Row],[NA CV 2021]])/ULB_Data[[#This Row],[NA CV 2021]]</f>
        <v>0.38453937808776512</v>
      </c>
      <c r="CH174" s="118">
        <f>(ULB_Data[[#This Row],[CV- obtained SS2022]]-ULB_Data[[#This Row],[NA CV 2022]])/ULB_Data[[#This Row],[NA CV 2022]]</f>
        <v>0.37693641618497103</v>
      </c>
      <c r="CI174" s="118">
        <f>(ULB_Data[[#This Row],[CP- obtained SS2020]]-ULB_Data[[#This Row],[SA CV 2020]])/ULB_Data[[#This Row],[SA CV 2020]]</f>
        <v>1.1636363636363596E-2</v>
      </c>
      <c r="CJ174" s="118">
        <f>(ULB_Data[[#This Row],[CV- obtained SS2021]]-ULB_Data[[#This Row],[SA CV 2021]])/ULB_Data[[#This Row],[SA CV 2021]]</f>
        <v>3.8323060962958476E-2</v>
      </c>
      <c r="CK174" s="118">
        <f>(ULB_Data[[#This Row],[CV- obtained SS2022]]-ULB_Data[[#This Row],[SA CV 2022]])/ULB_Data[[#This Row],[SA CV 2022]]</f>
        <v>3.5695652173913003E-2</v>
      </c>
      <c r="CL174" s="118">
        <f>(ULB_Data[[#This Row],[CP- obtained SS2020]]-ULB_Data[[#This Row],[SA CV  cat 2020]])/ULB_Data[[#This Row],[SA CV  cat 2020]]</f>
        <v>5.3239316643793479E-2</v>
      </c>
      <c r="CM174" s="118">
        <f>(ULB_Data[[#This Row],[CV- obtained SS2021]]-ULB_Data[[#This Row],[SA CV cat 2021]])/ULB_Data[[#This Row],[SA CV cat 2021]]</f>
        <v>0.1211887302199923</v>
      </c>
      <c r="CN174" s="118">
        <f>(ULB_Data[[#This Row],[CV- obtained SS2022]]-ULB_Data[[#This Row],[SA CV cat 2022]])/ULB_Data[[#This Row],[SA CV cat 2022]]</f>
        <v>0.1211887302199923</v>
      </c>
      <c r="CO174" s="118">
        <f>(ULB_Data[[#This Row],[CV- obtained SS2021]]-ULB_Data[[#This Row],[SA CV cat t.10 2021]])/ULB_Data[[#This Row],[SA CV cat t.10 2021]]</f>
        <v>-0.19791912185595481</v>
      </c>
      <c r="CP174" s="118">
        <f>(ULB_Data[[#This Row],[CV- obtained SS2022]]-ULB_Data[[#This Row],[SA CV cat t.10 2022]])/ULB_Data[[#This Row],[SA CV cat t.10 2022]]</f>
        <v>-0.19791912185595481</v>
      </c>
      <c r="CQ174" s="60">
        <v>114</v>
      </c>
      <c r="CR174" s="60">
        <v>77</v>
      </c>
      <c r="CS174" s="27">
        <v>131</v>
      </c>
      <c r="CT174" s="27">
        <v>71</v>
      </c>
      <c r="CU174" s="27">
        <v>131</v>
      </c>
      <c r="CV174" s="27">
        <v>71</v>
      </c>
      <c r="CW174" s="28" t="s">
        <v>414</v>
      </c>
      <c r="CX174" s="27" t="s">
        <v>414</v>
      </c>
      <c r="CY174" s="27" t="s">
        <v>414</v>
      </c>
      <c r="CZ174" s="28" t="s">
        <v>405</v>
      </c>
      <c r="DA174" s="27" t="s">
        <v>405</v>
      </c>
      <c r="DB174" s="27" t="s">
        <v>405</v>
      </c>
      <c r="DC174" s="22">
        <v>832.35</v>
      </c>
      <c r="DD174" s="22">
        <v>1500</v>
      </c>
      <c r="DE174" s="66">
        <v>55.49</v>
      </c>
      <c r="DF174" s="22">
        <v>300</v>
      </c>
      <c r="DG174" s="22">
        <v>1500</v>
      </c>
      <c r="DH174" s="66">
        <v>20</v>
      </c>
      <c r="DI174" s="22">
        <v>928.88</v>
      </c>
      <c r="DJ174" s="22">
        <v>1500</v>
      </c>
      <c r="DK174" s="66">
        <v>61.93</v>
      </c>
      <c r="DL174" s="22">
        <v>1112.8</v>
      </c>
      <c r="DM174" s="22">
        <v>1500</v>
      </c>
      <c r="DN174" s="66">
        <v>74.19</v>
      </c>
      <c r="DO174" s="22">
        <v>3174.03</v>
      </c>
      <c r="DP174" s="22">
        <v>6000</v>
      </c>
      <c r="DQ174" s="66">
        <v>52.9</v>
      </c>
      <c r="DR174" s="67">
        <v>1588.96</v>
      </c>
      <c r="DS174" s="67">
        <v>2400</v>
      </c>
      <c r="DT174" s="159">
        <f>ULB_Data[[#This Row],[SLP- obtained SS2021]]/ULB_Data[[#This Row],[SLP-max. marks SS2021]]</f>
        <v>0.66206666666666669</v>
      </c>
      <c r="DU174" s="159">
        <f>ULB_Data[[#This Row],[SLP- obtained SS2021]]/ULB_Data[[#This Row],[Total score (obtained) SS2021]]</f>
        <v>0.51589610389610385</v>
      </c>
      <c r="DV174" s="67">
        <v>1588.96</v>
      </c>
      <c r="DW174" s="66">
        <v>2400</v>
      </c>
      <c r="DX174" s="159">
        <f>ULB_Data[[#This Row],[SLP- obtained SS2022]]/ULB_Data[[#This Row],[SLP-max. marks SS2022]]</f>
        <v>0.66206666666666669</v>
      </c>
      <c r="DY174" s="159">
        <f>ULB_Data[[#This Row],[SLP- obtained SS2022]]/ULB_Data[[#This Row],[Total score (obtained) SS2022]]</f>
        <v>0.51589610389610385</v>
      </c>
      <c r="DZ174" s="67">
        <v>1191.05</v>
      </c>
      <c r="EA174" s="67">
        <v>1800</v>
      </c>
      <c r="EB174" s="159">
        <f>ULB_Data[[#This Row],[CV- obtained SS2021]]/ULB_Data[[#This Row],[CV-max. marks SS2021]]</f>
        <v>0.66169444444444447</v>
      </c>
      <c r="EC174" s="159">
        <f>ULB_Data[[#This Row],[CV- obtained SS2021]]/ULB_Data[[#This Row],[Total score (obtained) SS2021]]</f>
        <v>0.38670454545454547</v>
      </c>
      <c r="ED174" s="67">
        <v>1191.05</v>
      </c>
      <c r="EE174" s="66">
        <v>1800</v>
      </c>
      <c r="EF174" s="159">
        <f>ULB_Data[[#This Row],[CV- obtained SS2022]]/ULB_Data[[#This Row],[CV-max. marks SS2022]]</f>
        <v>0.66169444444444447</v>
      </c>
      <c r="EG174" s="159">
        <f>ULB_Data[[#This Row],[CV- obtained SS2022]]/ULB_Data[[#This Row],[Total score (obtained) SS2022]]</f>
        <v>0.38670454545454547</v>
      </c>
      <c r="EH174" s="67">
        <v>300</v>
      </c>
      <c r="EI174" s="67">
        <v>1800</v>
      </c>
      <c r="EJ174" s="159">
        <f>ULB_Data[[#This Row],[Cert.- obtained SS2021]]/ULB_Data[[#This Row],[Cert.-max. marks SS2021]]</f>
        <v>0.16666666666666666</v>
      </c>
      <c r="EK174" s="159">
        <f>ULB_Data[[#This Row],[Cert.- obtained SS2021]]/ULB_Data[[#This Row],[Total score (obtained) SS2021]]</f>
        <v>9.7402597402597407E-2</v>
      </c>
      <c r="EL174" s="67">
        <v>300</v>
      </c>
      <c r="EM174" s="66">
        <v>1800</v>
      </c>
      <c r="EN174" s="159">
        <f>ULB_Data[[#This Row],[Cert.- obtained SS2022]]/ULB_Data[[#This Row],[Cert.-max. marks SS2022]]</f>
        <v>0.16666666666666666</v>
      </c>
      <c r="EO174" s="159">
        <f>ULB_Data[[#This Row],[Cert.- obtained SS2022]]/ULB_Data[[#This Row],[Total score (obtained) SS2022]]</f>
        <v>9.7402597402597407E-2</v>
      </c>
      <c r="EP174" s="68">
        <v>3080</v>
      </c>
      <c r="EQ174" s="26">
        <v>6000</v>
      </c>
      <c r="ER174" s="66">
        <v>51.33</v>
      </c>
      <c r="ES174" s="68">
        <v>3080</v>
      </c>
      <c r="ET174" s="66">
        <v>6000</v>
      </c>
      <c r="EU174" s="128">
        <f>(ULB_Data[[#This Row],[Total score (obtained) SS2022]]/ULB_Data[[#This Row],[Total score (max) SS2022]])*100</f>
        <v>51.333333333333329</v>
      </c>
      <c r="EV174" s="26">
        <v>1132.3499999999999</v>
      </c>
      <c r="EW174" s="26">
        <v>3000</v>
      </c>
      <c r="EX174" s="66">
        <v>37.75</v>
      </c>
      <c r="EY174" s="26">
        <v>1888.96</v>
      </c>
      <c r="EZ174" s="26">
        <v>4200</v>
      </c>
      <c r="FA174" s="100">
        <v>44.98</v>
      </c>
      <c r="FB174" s="26">
        <v>1888.96</v>
      </c>
      <c r="FC174" s="138">
        <v>4200</v>
      </c>
      <c r="FD174" s="140">
        <f>(ULB_Data[[#This Row],[SLP + Cert. (obtained) SS2022]]/ULB_Data[[#This Row],[SLP + Cert. (max.) SS2022]])*100</f>
        <v>44.975238095238097</v>
      </c>
    </row>
    <row r="175" spans="1:160" ht="15.75" thickBot="1">
      <c r="A175" s="104">
        <v>174</v>
      </c>
      <c r="B175" s="69" t="s">
        <v>91</v>
      </c>
      <c r="C175" s="65" t="s">
        <v>392</v>
      </c>
      <c r="D175" s="65" t="s">
        <v>399</v>
      </c>
      <c r="E175" s="81">
        <v>16398</v>
      </c>
      <c r="F175" s="28" t="s">
        <v>411</v>
      </c>
      <c r="G175" s="28">
        <v>2214</v>
      </c>
      <c r="H175" s="28">
        <v>2072</v>
      </c>
      <c r="I175" s="28">
        <v>2072</v>
      </c>
      <c r="J175" s="28">
        <v>3325</v>
      </c>
      <c r="K175" s="28">
        <v>3178</v>
      </c>
      <c r="L175" s="28">
        <v>3178</v>
      </c>
      <c r="M175" s="28">
        <v>3070.1</v>
      </c>
      <c r="N175" s="28">
        <v>2928.3</v>
      </c>
      <c r="O175" s="28">
        <v>2928.3</v>
      </c>
      <c r="P175" s="28">
        <v>4349.2</v>
      </c>
      <c r="Q175" s="28">
        <v>4349.2</v>
      </c>
      <c r="R175" s="118">
        <f>(ULB_Data[[#This Row],[Total score (obtained) SS2020]]-ULB_Data[[#This Row],[NA 2020]])/ULB_Data[[#This Row],[NA 2020]]</f>
        <v>0.25577687443541103</v>
      </c>
      <c r="S175" s="118">
        <f>(ULB_Data[[#This Row],[Total score (obtained) SS2021]]-ULB_Data[[#This Row],[NA 2021]])/ULB_Data[[#This Row],[NA 2021]]</f>
        <v>0.61402027027027029</v>
      </c>
      <c r="T175" s="118">
        <f>(ULB_Data[[#This Row],[Total score (obtained) SS2022]]-ULB_Data[[#This Row],[NA 2022]])/ULB_Data[[#This Row],[NA 2022]]</f>
        <v>0.61402027027027029</v>
      </c>
      <c r="U175" s="118">
        <f>(ULB_Data[[#This Row],[Total score (obtained) SS2020]]-ULB_Data[[#This Row],[SA 2020]])/ULB_Data[[#This Row],[SA 2020]]</f>
        <v>-0.16382255639097745</v>
      </c>
      <c r="V175" s="118">
        <f>(ULB_Data[[#This Row],[Total score (obtained) SS2021]]-ULB_Data[[#This Row],[SA 2021]])/ULB_Data[[#This Row],[SA 2021]]</f>
        <v>5.2312775330396473E-2</v>
      </c>
      <c r="W175" s="118">
        <f>(ULB_Data[[#This Row],[Total score (obtained) SS2022]]-ULB_Data[[#This Row],[SA 2022]])/ULB_Data[[#This Row],[SA 2022]]</f>
        <v>5.2312775330396473E-2</v>
      </c>
      <c r="X175" s="118">
        <f>(ULB_Data[[#This Row],[Total score (obtained) SS2020]]-ULB_Data[[#This Row],[SA Cat 2020]])/ULB_Data[[#This Row],[SA Cat 2020]]</f>
        <v>-9.4397576626168517E-2</v>
      </c>
      <c r="Y175" s="118">
        <f>(ULB_Data[[#This Row],[Total score (obtained) SS2021]]-ULB_Data[[#This Row],[SA Cat 2021]])/ULB_Data[[#This Row],[SA Cat 2021]]</f>
        <v>0.142044872451593</v>
      </c>
      <c r="Z175" s="118">
        <f>(ULB_Data[[#This Row],[Total score (obtained) SS2022]]-ULB_Data[[#This Row],[SA Cat 2022]])/ULB_Data[[#This Row],[SA Cat 2022]]</f>
        <v>0.142044872451593</v>
      </c>
      <c r="AA175" s="118">
        <f>(ULB_Data[[#This Row],[Total score (obtained) SS2021]]-ULB_Data[[#This Row],[SA Cat t.10 2021]])/ULB_Data[[#This Row],[SA Cat t.10 2021]]</f>
        <v>-0.23106548330727486</v>
      </c>
      <c r="AB175" s="118">
        <f>(ULB_Data[[#This Row],[Total score (obtained) SS2022]]-ULB_Data[[#This Row],[SA Cat t.10 2022]])/ULB_Data[[#This Row],[SA Cat t.10 2022]]</f>
        <v>-0.23106548330727486</v>
      </c>
      <c r="AC175" s="122">
        <v>306.24</v>
      </c>
      <c r="AD175" s="122">
        <v>913.6</v>
      </c>
      <c r="AE175" s="122">
        <v>915</v>
      </c>
      <c r="AF175" s="122">
        <v>706.64</v>
      </c>
      <c r="AG175" s="122">
        <v>1509.3</v>
      </c>
      <c r="AH175" s="122">
        <v>1509.3</v>
      </c>
      <c r="AI175" s="122">
        <v>593.21</v>
      </c>
      <c r="AJ175" s="122">
        <v>1412.08</v>
      </c>
      <c r="AK175" s="122">
        <v>1412.08</v>
      </c>
      <c r="AL175" s="122">
        <v>1984.11</v>
      </c>
      <c r="AM175" s="122">
        <v>1984.11</v>
      </c>
      <c r="AN175" s="118">
        <f>(ULB_Data[[#This Row],[SLP- obtained SS2020]]-ULB_Data[[#This Row],[SLP NA 2020]])/ULB_Data[[#This Row],[SLP NA 2020]]</f>
        <v>1.8157327586206895</v>
      </c>
      <c r="AO175" s="118">
        <f>(ULB_Data[[#This Row],[SLP- obtained SS2021]]-ULB_Data[[#This Row],[SLP NA 2021]])/ULB_Data[[#This Row],[SLP NA 2021]]</f>
        <v>0.79080560420315227</v>
      </c>
      <c r="AP175" s="118">
        <f>(ULB_Data[[#This Row],[SLP- obtained SS2022]]-ULB_Data[[#This Row],[SLP NA 2022]])/ULB_Data[[#This Row],[SLP NA 2022]]</f>
        <v>0.78806557377049169</v>
      </c>
      <c r="AQ175" s="118">
        <f>(ULB_Data[[#This Row],[SLP- obtained SS2020]]-ULB_Data[[#This Row],[SLP SA 2020]])/ULB_Data[[#This Row],[SLP SA 2020]]</f>
        <v>0.22026774595267742</v>
      </c>
      <c r="AR175" s="118">
        <f>(ULB_Data[[#This Row],[SLP- obtained SS2021]]-ULB_Data[[#This Row],[SLP SA 2021]])/ULB_Data[[#This Row],[SLP SA 2021]]</f>
        <v>8.3999204929437465E-2</v>
      </c>
      <c r="AS175" s="118">
        <f>(ULB_Data[[#This Row],[SLP- obtained SS2022]]-ULB_Data[[#This Row],[SLP SA 2022]])/ULB_Data[[#This Row],[SLP SA 2022]]</f>
        <v>8.3999204929437465E-2</v>
      </c>
      <c r="AT175" s="118">
        <f>(ULB_Data[[#This Row],[SLP- obtained SS2020]]-ULB_Data[[#This Row],[SLP SA cat 2020]])/ULB_Data[[#This Row],[SLP SA cat 2020]]</f>
        <v>0.45359990559835456</v>
      </c>
      <c r="AU175" s="118">
        <f>(ULB_Data[[#This Row],[SLP- obtained SS2021]]-ULB_Data[[#This Row],[SLP SA cat 2021]])/ULB_Data[[#This Row],[SLP SA cat 2021]]</f>
        <v>0.1586312390232848</v>
      </c>
      <c r="AV175" s="118">
        <f>(ULB_Data[[#This Row],[SLP- obtained SS2022]]-ULB_Data[[#This Row],[SLP SA cat 2022]])/ULB_Data[[#This Row],[SLP SA cat 2022]]</f>
        <v>0.1586312390232848</v>
      </c>
      <c r="AW175" s="118">
        <f>(ULB_Data[[#This Row],[SLP- obtained SS2021]]-ULB_Data[[#This Row],[SLP SA cat t.10 2021]])/ULB_Data[[#This Row],[SLP SA cat t.10 2021]]</f>
        <v>-0.17540862149780001</v>
      </c>
      <c r="AX175" s="118">
        <f>(ULB_Data[[#This Row],[SLP- obtained SS2022]]-ULB_Data[[#This Row],[SLP SA cat t.10 2022]])/ULB_Data[[#This Row],[SLP SA cat t.10 2022]]</f>
        <v>-0.17540862149780001</v>
      </c>
      <c r="AY175" s="122">
        <v>232.44</v>
      </c>
      <c r="AZ175" s="122">
        <v>298.10000000000002</v>
      </c>
      <c r="BA175" s="122">
        <v>295</v>
      </c>
      <c r="BB175" s="122">
        <v>421.09</v>
      </c>
      <c r="BC175" s="122">
        <v>522.70000000000005</v>
      </c>
      <c r="BD175" s="122">
        <v>525</v>
      </c>
      <c r="BE175" s="122">
        <v>365.77</v>
      </c>
      <c r="BF175" s="122">
        <v>453.88</v>
      </c>
      <c r="BG175" s="122">
        <v>453.88</v>
      </c>
      <c r="BH175" s="122">
        <v>1100</v>
      </c>
      <c r="BI175" s="122">
        <v>1100</v>
      </c>
      <c r="BJ175" s="118">
        <f>(ULB_Data[[#This Row],[Cert.- obtained SS2020]]-ULB_Data[[#This Row],[NA cert 2020]])/ULB_Data[[#This Row],[NA cert 2020]]</f>
        <v>0.29065565307176044</v>
      </c>
      <c r="BK175" s="118">
        <f>(ULB_Data[[#This Row],[Cert.- obtained SS2021]]-ULB_Data[[#This Row],[NA cert 2021]])/ULB_Data[[#This Row],[NA cert 2021]]</f>
        <v>0.67728950016772882</v>
      </c>
      <c r="BL175" s="118">
        <f>(ULB_Data[[#This Row],[Cert.- obtained SS2022]]-ULB_Data[[#This Row],[NA cert 2022]])/ULB_Data[[#This Row],[NA cert 2022]]</f>
        <v>0.69491525423728817</v>
      </c>
      <c r="BM175" s="118">
        <f>(ULB_Data[[#This Row],[Cert.- obtained SS2020]]-ULB_Data[[#This Row],[SA Cert 2020]])/ULB_Data[[#This Row],[SA Cert 2020]]</f>
        <v>-0.2875632287634472</v>
      </c>
      <c r="BN175" s="118">
        <f>(ULB_Data[[#This Row],[Cert.- obtained SS2021]]-ULB_Data[[#This Row],[SA cert 2021]])/ULB_Data[[#This Row],[SA cert 2021]]</f>
        <v>-4.3428352783623579E-2</v>
      </c>
      <c r="BO175" s="118">
        <f>(ULB_Data[[#This Row],[Cert.- obtained SS2022]]-ULB_Data[[#This Row],[SA cert 2022]])/ULB_Data[[#This Row],[SA cert 2022]]</f>
        <v>-4.7619047619047616E-2</v>
      </c>
      <c r="BP175" s="118">
        <f>(ULB_Data[[#This Row],[Cert.- obtained SS2020]]-ULB_Data[[#This Row],[SA cert cat 2020]])/ULB_Data[[#This Row],[SA cert cat 2020]]</f>
        <v>-0.17981245044700217</v>
      </c>
      <c r="BQ175" s="118">
        <f>(ULB_Data[[#This Row],[Cert.- obtained SS2021]]-ULB_Data[[#This Row],[SA cert cat 2021]])/ULB_Data[[#This Row],[SA cert cat 2021]]</f>
        <v>0.10161276108222439</v>
      </c>
      <c r="BR175" s="118">
        <f>(ULB_Data[[#This Row],[Cert.- obtained SS2022]]-ULB_Data[[#This Row],[SA cert cat 2022]])/ULB_Data[[#This Row],[SA cert cat 2022]]</f>
        <v>0.10161276108222439</v>
      </c>
      <c r="BS175" s="118">
        <f>(ULB_Data[[#This Row],[Cert.- obtained SS2021]]-ULB_Data[[#This Row],[SA cert cat t.10 2021]])/ULB_Data[[#This Row],[SA cert cat t.10 2021]]</f>
        <v>-0.54545454545454541</v>
      </c>
      <c r="BT175" s="118">
        <f>(ULB_Data[[#This Row],[Cert.- obtained SS2022]]-ULB_Data[[#This Row],[SA cert cat t.10 2022]])/ULB_Data[[#This Row],[SA cert cat t.10 2022]]</f>
        <v>-0.54545454545454541</v>
      </c>
      <c r="BU175" s="122">
        <v>855.72</v>
      </c>
      <c r="BV175" s="122">
        <v>860.25</v>
      </c>
      <c r="BW175" s="122">
        <v>865</v>
      </c>
      <c r="BX175" s="122">
        <v>1100</v>
      </c>
      <c r="BY175" s="122">
        <v>1147.0899999999999</v>
      </c>
      <c r="BZ175" s="122">
        <v>1150</v>
      </c>
      <c r="CA175" s="122">
        <v>1056.55</v>
      </c>
      <c r="CB175" s="122">
        <v>1062.31</v>
      </c>
      <c r="CC175" s="122">
        <v>1062.31</v>
      </c>
      <c r="CD175" s="122">
        <v>1484.95</v>
      </c>
      <c r="CE175" s="122">
        <v>1484.95</v>
      </c>
      <c r="CF175" s="118">
        <f>(ULB_Data[[#This Row],[CP- obtained SS2020]]-ULB_Data[[#This Row],[NA CV 2020]])/ULB_Data[[#This Row],[NA CV 2020]]</f>
        <v>0.18964147150937219</v>
      </c>
      <c r="CG175" s="118">
        <f>(ULB_Data[[#This Row],[CV- obtained SS2021]]-ULB_Data[[#This Row],[NA CV 2021]])/ULB_Data[[#This Row],[NA CV 2021]]</f>
        <v>0.40444056960186003</v>
      </c>
      <c r="CH175" s="118">
        <f>(ULB_Data[[#This Row],[CV- obtained SS2022]]-ULB_Data[[#This Row],[NA CV 2022]])/ULB_Data[[#This Row],[NA CV 2022]]</f>
        <v>0.39672832369942207</v>
      </c>
      <c r="CI175" s="118">
        <f>(ULB_Data[[#This Row],[CP- obtained SS2020]]-ULB_Data[[#This Row],[SA CV 2020]])/ULB_Data[[#This Row],[SA CV 2020]]</f>
        <v>-7.454545454545454E-2</v>
      </c>
      <c r="CJ175" s="118">
        <f>(ULB_Data[[#This Row],[CV- obtained SS2021]]-ULB_Data[[#This Row],[SA CV 2021]])/ULB_Data[[#This Row],[SA CV 2021]]</f>
        <v>5.324778352178134E-2</v>
      </c>
      <c r="CK175" s="118">
        <f>(ULB_Data[[#This Row],[CV- obtained SS2022]]-ULB_Data[[#This Row],[SA CV 2022]])/ULB_Data[[#This Row],[SA CV 2022]]</f>
        <v>5.0582608695652238E-2</v>
      </c>
      <c r="CL175" s="118">
        <f>(ULB_Data[[#This Row],[CP- obtained SS2020]]-ULB_Data[[#This Row],[SA CV  cat 2020]])/ULB_Data[[#This Row],[SA CV  cat 2020]]</f>
        <v>-3.6486678339879758E-2</v>
      </c>
      <c r="CM175" s="118">
        <f>(ULB_Data[[#This Row],[CV- obtained SS2021]]-ULB_Data[[#This Row],[SA CV cat 2021]])/ULB_Data[[#This Row],[SA CV cat 2021]]</f>
        <v>0.13730455328482283</v>
      </c>
      <c r="CN175" s="118">
        <f>(ULB_Data[[#This Row],[CV- obtained SS2022]]-ULB_Data[[#This Row],[SA CV cat 2022]])/ULB_Data[[#This Row],[SA CV cat 2022]]</f>
        <v>0.13730455328482283</v>
      </c>
      <c r="CO175" s="118">
        <f>(ULB_Data[[#This Row],[CV- obtained SS2021]]-ULB_Data[[#This Row],[SA CV cat t.10 2021]])/ULB_Data[[#This Row],[SA CV cat t.10 2021]]</f>
        <v>-0.18639011414525739</v>
      </c>
      <c r="CP175" s="118">
        <f>(ULB_Data[[#This Row],[CV- obtained SS2022]]-ULB_Data[[#This Row],[SA CV cat t.10 2022]])/ULB_Data[[#This Row],[SA CV cat t.10 2022]]</f>
        <v>-0.18639011414525739</v>
      </c>
      <c r="CQ175" s="60">
        <v>232</v>
      </c>
      <c r="CR175" s="60">
        <v>123</v>
      </c>
      <c r="CS175" s="27">
        <v>67</v>
      </c>
      <c r="CT175" s="27">
        <v>48</v>
      </c>
      <c r="CU175" s="27">
        <v>67</v>
      </c>
      <c r="CV175" s="27">
        <v>48</v>
      </c>
      <c r="CW175" s="28" t="s">
        <v>414</v>
      </c>
      <c r="CX175" s="27" t="s">
        <v>414</v>
      </c>
      <c r="CY175" s="27" t="s">
        <v>414</v>
      </c>
      <c r="CZ175" s="28" t="s">
        <v>405</v>
      </c>
      <c r="DA175" s="27" t="s">
        <v>408</v>
      </c>
      <c r="DB175" s="27" t="s">
        <v>408</v>
      </c>
      <c r="DC175" s="22">
        <v>862.29</v>
      </c>
      <c r="DD175" s="22">
        <v>1500</v>
      </c>
      <c r="DE175" s="66">
        <v>57.49</v>
      </c>
      <c r="DF175" s="22">
        <v>300</v>
      </c>
      <c r="DG175" s="22">
        <v>1500</v>
      </c>
      <c r="DH175" s="66">
        <v>20</v>
      </c>
      <c r="DI175" s="22">
        <v>600</v>
      </c>
      <c r="DJ175" s="22">
        <v>1500</v>
      </c>
      <c r="DK175" s="66">
        <v>40</v>
      </c>
      <c r="DL175" s="22">
        <v>1018</v>
      </c>
      <c r="DM175" s="22">
        <v>1500</v>
      </c>
      <c r="DN175" s="66">
        <v>67.87</v>
      </c>
      <c r="DO175" s="22">
        <v>2780.29</v>
      </c>
      <c r="DP175" s="22">
        <v>6000</v>
      </c>
      <c r="DQ175" s="66">
        <v>46.34</v>
      </c>
      <c r="DR175" s="67">
        <v>1636.08</v>
      </c>
      <c r="DS175" s="67">
        <v>2400</v>
      </c>
      <c r="DT175" s="159">
        <f>ULB_Data[[#This Row],[SLP- obtained SS2021]]/ULB_Data[[#This Row],[SLP-max. marks SS2021]]</f>
        <v>0.68169999999999997</v>
      </c>
      <c r="DU175" s="159">
        <f>ULB_Data[[#This Row],[SLP- obtained SS2021]]/ULB_Data[[#This Row],[Total score (obtained) SS2021]]</f>
        <v>0.48922179860955367</v>
      </c>
      <c r="DV175" s="67">
        <v>1636.08</v>
      </c>
      <c r="DW175" s="66">
        <v>2400</v>
      </c>
      <c r="DX175" s="159">
        <f>ULB_Data[[#This Row],[SLP- obtained SS2022]]/ULB_Data[[#This Row],[SLP-max. marks SS2022]]</f>
        <v>0.68169999999999997</v>
      </c>
      <c r="DY175" s="159">
        <f>ULB_Data[[#This Row],[SLP- obtained SS2022]]/ULB_Data[[#This Row],[Total score (obtained) SS2022]]</f>
        <v>0.48922179860955367</v>
      </c>
      <c r="DZ175" s="67">
        <v>1208.17</v>
      </c>
      <c r="EA175" s="67">
        <v>1800</v>
      </c>
      <c r="EB175" s="159">
        <f>ULB_Data[[#This Row],[CV- obtained SS2021]]/ULB_Data[[#This Row],[CV-max. marks SS2021]]</f>
        <v>0.67120555555555561</v>
      </c>
      <c r="EC175" s="159">
        <f>ULB_Data[[#This Row],[CV- obtained SS2021]]/ULB_Data[[#This Row],[Total score (obtained) SS2021]]</f>
        <v>0.36126784779846005</v>
      </c>
      <c r="ED175" s="67">
        <v>1208.17</v>
      </c>
      <c r="EE175" s="66">
        <v>1800</v>
      </c>
      <c r="EF175" s="159">
        <f>ULB_Data[[#This Row],[CV- obtained SS2022]]/ULB_Data[[#This Row],[CV-max. marks SS2022]]</f>
        <v>0.67120555555555561</v>
      </c>
      <c r="EG175" s="159">
        <f>ULB_Data[[#This Row],[CV- obtained SS2022]]/ULB_Data[[#This Row],[Total score (obtained) SS2022]]</f>
        <v>0.36126784779846005</v>
      </c>
      <c r="EH175" s="67">
        <v>500</v>
      </c>
      <c r="EI175" s="67">
        <v>1800</v>
      </c>
      <c r="EJ175" s="159">
        <f>ULB_Data[[#This Row],[Cert.- obtained SS2021]]/ULB_Data[[#This Row],[Cert.-max. marks SS2021]]</f>
        <v>0.27777777777777779</v>
      </c>
      <c r="EK175" s="159">
        <f>ULB_Data[[#This Row],[Cert.- obtained SS2021]]/ULB_Data[[#This Row],[Total score (obtained) SS2021]]</f>
        <v>0.14951035359198625</v>
      </c>
      <c r="EL175" s="67">
        <v>500</v>
      </c>
      <c r="EM175" s="66">
        <v>1800</v>
      </c>
      <c r="EN175" s="159">
        <f>ULB_Data[[#This Row],[Cert.- obtained SS2022]]/ULB_Data[[#This Row],[Cert.-max. marks SS2022]]</f>
        <v>0.27777777777777779</v>
      </c>
      <c r="EO175" s="159">
        <f>ULB_Data[[#This Row],[Cert.- obtained SS2022]]/ULB_Data[[#This Row],[Total score (obtained) SS2022]]</f>
        <v>0.14951035359198625</v>
      </c>
      <c r="EP175" s="68">
        <v>3344.25</v>
      </c>
      <c r="EQ175" s="26">
        <v>6000</v>
      </c>
      <c r="ER175" s="66">
        <v>55.74</v>
      </c>
      <c r="ES175" s="68">
        <v>3344.25</v>
      </c>
      <c r="ET175" s="66">
        <v>6000</v>
      </c>
      <c r="EU175" s="128">
        <f>(ULB_Data[[#This Row],[Total score (obtained) SS2022]]/ULB_Data[[#This Row],[Total score (max) SS2022]])*100</f>
        <v>55.737499999999997</v>
      </c>
      <c r="EV175" s="26">
        <v>1162.29</v>
      </c>
      <c r="EW175" s="26">
        <v>3000</v>
      </c>
      <c r="EX175" s="66">
        <v>38.74</v>
      </c>
      <c r="EY175" s="26">
        <v>2136.08</v>
      </c>
      <c r="EZ175" s="26">
        <v>4200</v>
      </c>
      <c r="FA175" s="100">
        <v>50.86</v>
      </c>
      <c r="FB175" s="26">
        <v>2136.08</v>
      </c>
      <c r="FC175" s="138">
        <v>4200</v>
      </c>
      <c r="FD175" s="140">
        <f>(ULB_Data[[#This Row],[SLP + Cert. (obtained) SS2022]]/ULB_Data[[#This Row],[SLP + Cert. (max.) SS2022]])*100</f>
        <v>50.859047619047615</v>
      </c>
    </row>
    <row r="176" spans="1:160" ht="29.25" thickBot="1">
      <c r="A176" s="104">
        <v>175</v>
      </c>
      <c r="B176" s="65" t="s">
        <v>151</v>
      </c>
      <c r="C176" s="65" t="s">
        <v>392</v>
      </c>
      <c r="D176" s="65" t="s">
        <v>399</v>
      </c>
      <c r="E176" s="81">
        <v>3811</v>
      </c>
      <c r="F176" s="28" t="s">
        <v>411</v>
      </c>
      <c r="G176" s="28">
        <v>2214</v>
      </c>
      <c r="H176" s="28">
        <v>2072</v>
      </c>
      <c r="I176" s="28">
        <v>2072</v>
      </c>
      <c r="J176" s="28">
        <v>3325</v>
      </c>
      <c r="K176" s="28">
        <v>3178</v>
      </c>
      <c r="L176" s="28">
        <v>3178</v>
      </c>
      <c r="M176" s="28">
        <v>3070.1</v>
      </c>
      <c r="N176" s="28">
        <v>2928.3</v>
      </c>
      <c r="O176" s="28">
        <v>2928.3</v>
      </c>
      <c r="P176" s="28">
        <v>4349.2</v>
      </c>
      <c r="Q176" s="28">
        <v>4349.2</v>
      </c>
      <c r="R176" s="118">
        <f>(ULB_Data[[#This Row],[Total score (obtained) SS2020]]-ULB_Data[[#This Row],[NA 2020]])/ULB_Data[[#This Row],[NA 2020]]</f>
        <v>1.2407407407407317E-2</v>
      </c>
      <c r="S176" s="118">
        <f>(ULB_Data[[#This Row],[Total score (obtained) SS2021]]-ULB_Data[[#This Row],[NA 2021]])/ULB_Data[[#This Row],[NA 2021]]</f>
        <v>0.46056467181467181</v>
      </c>
      <c r="T176" s="118">
        <f>(ULB_Data[[#This Row],[Total score (obtained) SS2022]]-ULB_Data[[#This Row],[NA 2022]])/ULB_Data[[#This Row],[NA 2022]]</f>
        <v>0.46056467181467181</v>
      </c>
      <c r="U176" s="118">
        <f>(ULB_Data[[#This Row],[Total score (obtained) SS2020]]-ULB_Data[[#This Row],[SA 2020]])/ULB_Data[[#This Row],[SA 2020]]</f>
        <v>-0.32587368421052637</v>
      </c>
      <c r="V176" s="118">
        <f>(ULB_Data[[#This Row],[Total score (obtained) SS2021]]-ULB_Data[[#This Row],[SA 2021]])/ULB_Data[[#This Row],[SA 2021]]</f>
        <v>-4.7737570799244816E-2</v>
      </c>
      <c r="W176" s="118">
        <f>(ULB_Data[[#This Row],[Total score (obtained) SS2022]]-ULB_Data[[#This Row],[SA 2022]])/ULB_Data[[#This Row],[SA 2022]]</f>
        <v>-4.7737570799244816E-2</v>
      </c>
      <c r="X176" s="118">
        <f>(ULB_Data[[#This Row],[Total score (obtained) SS2020]]-ULB_Data[[#This Row],[SA Cat 2020]])/ULB_Data[[#This Row],[SA Cat 2020]]</f>
        <v>-0.2699032604801147</v>
      </c>
      <c r="Y176" s="118">
        <f>(ULB_Data[[#This Row],[Total score (obtained) SS2021]]-ULB_Data[[#This Row],[SA Cat 2021]])/ULB_Data[[#This Row],[SA Cat 2021]]</f>
        <v>3.3463101458183854E-2</v>
      </c>
      <c r="Z176" s="118">
        <f>(ULB_Data[[#This Row],[Total score (obtained) SS2022]]-ULB_Data[[#This Row],[SA Cat 2022]])/ULB_Data[[#This Row],[SA Cat 2022]]</f>
        <v>3.3463101458183854E-2</v>
      </c>
      <c r="AA176" s="118">
        <f>(ULB_Data[[#This Row],[Total score (obtained) SS2021]]-ULB_Data[[#This Row],[SA Cat t.10 2021]])/ULB_Data[[#This Row],[SA Cat t.10 2021]]</f>
        <v>-0.30417318127471715</v>
      </c>
      <c r="AB176" s="118">
        <f>(ULB_Data[[#This Row],[Total score (obtained) SS2022]]-ULB_Data[[#This Row],[SA Cat t.10 2022]])/ULB_Data[[#This Row],[SA Cat t.10 2022]]</f>
        <v>-0.30417318127471715</v>
      </c>
      <c r="AC176" s="122">
        <v>306.24</v>
      </c>
      <c r="AD176" s="122">
        <v>913.6</v>
      </c>
      <c r="AE176" s="122">
        <v>915</v>
      </c>
      <c r="AF176" s="122">
        <v>706.64</v>
      </c>
      <c r="AG176" s="122">
        <v>1509.3</v>
      </c>
      <c r="AH176" s="122">
        <v>1509.3</v>
      </c>
      <c r="AI176" s="122">
        <v>593.21</v>
      </c>
      <c r="AJ176" s="122">
        <v>1412.08</v>
      </c>
      <c r="AK176" s="122">
        <v>1412.08</v>
      </c>
      <c r="AL176" s="122">
        <v>1984.11</v>
      </c>
      <c r="AM176" s="122">
        <v>1984.11</v>
      </c>
      <c r="AN176" s="118">
        <f>(ULB_Data[[#This Row],[SLP- obtained SS2020]]-ULB_Data[[#This Row],[SLP NA 2020]])/ULB_Data[[#This Row],[SLP NA 2020]]</f>
        <v>9.4860240334378301E-2</v>
      </c>
      <c r="AO176" s="118">
        <f>(ULB_Data[[#This Row],[SLP- obtained SS2021]]-ULB_Data[[#This Row],[SLP NA 2021]])/ULB_Data[[#This Row],[SLP NA 2021]]</f>
        <v>0.61607924693520144</v>
      </c>
      <c r="AP176" s="118">
        <f>(ULB_Data[[#This Row],[SLP- obtained SS2022]]-ULB_Data[[#This Row],[SLP NA 2022]])/ULB_Data[[#This Row],[SLP NA 2022]]</f>
        <v>0.61360655737704928</v>
      </c>
      <c r="AQ176" s="118">
        <f>(ULB_Data[[#This Row],[SLP- obtained SS2020]]-ULB_Data[[#This Row],[SLP SA 2020]])/ULB_Data[[#This Row],[SLP SA 2020]]</f>
        <v>-0.52551511377787841</v>
      </c>
      <c r="AR176" s="118">
        <f>(ULB_Data[[#This Row],[SLP- obtained SS2021]]-ULB_Data[[#This Row],[SLP SA 2021]])/ULB_Data[[#This Row],[SLP SA 2021]]</f>
        <v>-2.1765056648777519E-2</v>
      </c>
      <c r="AS176" s="118">
        <f>(ULB_Data[[#This Row],[SLP- obtained SS2022]]-ULB_Data[[#This Row],[SLP SA 2022]])/ULB_Data[[#This Row],[SLP SA 2022]]</f>
        <v>-2.1765056648777519E-2</v>
      </c>
      <c r="AT176" s="118">
        <f>(ULB_Data[[#This Row],[SLP- obtained SS2020]]-ULB_Data[[#This Row],[SLP SA cat 2020]])/ULB_Data[[#This Row],[SLP SA cat 2020]]</f>
        <v>-0.43478700628782385</v>
      </c>
      <c r="AU176" s="118">
        <f>(ULB_Data[[#This Row],[SLP- obtained SS2021]]-ULB_Data[[#This Row],[SLP SA cat 2021]])/ULB_Data[[#This Row],[SLP SA cat 2021]]</f>
        <v>4.5585235963968136E-2</v>
      </c>
      <c r="AV176" s="118">
        <f>(ULB_Data[[#This Row],[SLP- obtained SS2022]]-ULB_Data[[#This Row],[SLP SA cat 2022]])/ULB_Data[[#This Row],[SLP SA cat 2022]]</f>
        <v>4.5585235963968136E-2</v>
      </c>
      <c r="AW176" s="118">
        <f>(ULB_Data[[#This Row],[SLP- obtained SS2021]]-ULB_Data[[#This Row],[SLP SA cat t.10 2021]])/ULB_Data[[#This Row],[SLP SA cat t.10 2021]]</f>
        <v>-0.25586283018582634</v>
      </c>
      <c r="AX176" s="118">
        <f>(ULB_Data[[#This Row],[SLP- obtained SS2022]]-ULB_Data[[#This Row],[SLP SA cat t.10 2022]])/ULB_Data[[#This Row],[SLP SA cat t.10 2022]]</f>
        <v>-0.25586283018582634</v>
      </c>
      <c r="AY176" s="122">
        <v>232.44</v>
      </c>
      <c r="AZ176" s="122">
        <v>298.10000000000002</v>
      </c>
      <c r="BA176" s="122">
        <v>295</v>
      </c>
      <c r="BB176" s="122">
        <v>421.09</v>
      </c>
      <c r="BC176" s="122">
        <v>522.70000000000005</v>
      </c>
      <c r="BD176" s="122">
        <v>525</v>
      </c>
      <c r="BE176" s="122">
        <v>365.77</v>
      </c>
      <c r="BF176" s="122">
        <v>453.88</v>
      </c>
      <c r="BG176" s="122">
        <v>453.88</v>
      </c>
      <c r="BH176" s="122">
        <v>1100</v>
      </c>
      <c r="BI176" s="122">
        <v>1100</v>
      </c>
      <c r="BJ176" s="118">
        <f>(ULB_Data[[#This Row],[Cert.- obtained SS2020]]-ULB_Data[[#This Row],[NA cert 2020]])/ULB_Data[[#This Row],[NA cert 2020]]</f>
        <v>0.29065565307176044</v>
      </c>
      <c r="BK176" s="118">
        <f>(ULB_Data[[#This Row],[Cert.- obtained SS2021]]-ULB_Data[[#This Row],[NA cert 2021]])/ULB_Data[[#This Row],[NA cert 2021]]</f>
        <v>0.67728950016772882</v>
      </c>
      <c r="BL176" s="118">
        <f>(ULB_Data[[#This Row],[Cert.- obtained SS2022]]-ULB_Data[[#This Row],[NA cert 2022]])/ULB_Data[[#This Row],[NA cert 2022]]</f>
        <v>0.69491525423728817</v>
      </c>
      <c r="BM176" s="118">
        <f>(ULB_Data[[#This Row],[Cert.- obtained SS2020]]-ULB_Data[[#This Row],[SA Cert 2020]])/ULB_Data[[#This Row],[SA Cert 2020]]</f>
        <v>-0.2875632287634472</v>
      </c>
      <c r="BN176" s="118">
        <f>(ULB_Data[[#This Row],[Cert.- obtained SS2021]]-ULB_Data[[#This Row],[SA cert 2021]])/ULB_Data[[#This Row],[SA cert 2021]]</f>
        <v>-4.3428352783623579E-2</v>
      </c>
      <c r="BO176" s="118">
        <f>(ULB_Data[[#This Row],[Cert.- obtained SS2022]]-ULB_Data[[#This Row],[SA cert 2022]])/ULB_Data[[#This Row],[SA cert 2022]]</f>
        <v>-4.7619047619047616E-2</v>
      </c>
      <c r="BP176" s="118">
        <f>(ULB_Data[[#This Row],[Cert.- obtained SS2020]]-ULB_Data[[#This Row],[SA cert cat 2020]])/ULB_Data[[#This Row],[SA cert cat 2020]]</f>
        <v>-0.17981245044700217</v>
      </c>
      <c r="BQ176" s="118">
        <f>(ULB_Data[[#This Row],[Cert.- obtained SS2021]]-ULB_Data[[#This Row],[SA cert cat 2021]])/ULB_Data[[#This Row],[SA cert cat 2021]]</f>
        <v>0.10161276108222439</v>
      </c>
      <c r="BR176" s="118">
        <f>(ULB_Data[[#This Row],[Cert.- obtained SS2022]]-ULB_Data[[#This Row],[SA cert cat 2022]])/ULB_Data[[#This Row],[SA cert cat 2022]]</f>
        <v>0.10161276108222439</v>
      </c>
      <c r="BS176" s="118">
        <f>(ULB_Data[[#This Row],[Cert.- obtained SS2021]]-ULB_Data[[#This Row],[SA cert cat t.10 2021]])/ULB_Data[[#This Row],[SA cert cat t.10 2021]]</f>
        <v>-0.54545454545454541</v>
      </c>
      <c r="BT176" s="118">
        <f>(ULB_Data[[#This Row],[Cert.- obtained SS2022]]-ULB_Data[[#This Row],[SA cert cat t.10 2022]])/ULB_Data[[#This Row],[SA cert cat t.10 2022]]</f>
        <v>-0.54545454545454541</v>
      </c>
      <c r="BU176" s="122">
        <v>855.72</v>
      </c>
      <c r="BV176" s="122">
        <v>860.25</v>
      </c>
      <c r="BW176" s="122">
        <v>865</v>
      </c>
      <c r="BX176" s="122">
        <v>1100</v>
      </c>
      <c r="BY176" s="122">
        <v>1147.0899999999999</v>
      </c>
      <c r="BZ176" s="122">
        <v>1150</v>
      </c>
      <c r="CA176" s="122">
        <v>1056.55</v>
      </c>
      <c r="CB176" s="122">
        <v>1062.31</v>
      </c>
      <c r="CC176" s="122">
        <v>1062.31</v>
      </c>
      <c r="CD176" s="122">
        <v>1484.95</v>
      </c>
      <c r="CE176" s="122">
        <v>1484.95</v>
      </c>
      <c r="CF176" s="118">
        <f>(ULB_Data[[#This Row],[CP- obtained SS2020]]-ULB_Data[[#This Row],[NA CV 2020]])/ULB_Data[[#This Row],[NA CV 2020]]</f>
        <v>-5.6630673584817506E-2</v>
      </c>
      <c r="CG176" s="118">
        <f>(ULB_Data[[#This Row],[CV- obtained SS2021]]-ULB_Data[[#This Row],[NA CV 2021]])/ULB_Data[[#This Row],[NA CV 2021]]</f>
        <v>0.22037779715199063</v>
      </c>
      <c r="CH176" s="118">
        <f>(ULB_Data[[#This Row],[CV- obtained SS2022]]-ULB_Data[[#This Row],[NA CV 2022]])/ULB_Data[[#This Row],[NA CV 2022]]</f>
        <v>0.21367630057803461</v>
      </c>
      <c r="CI176" s="118">
        <f>(ULB_Data[[#This Row],[CP- obtained SS2020]]-ULB_Data[[#This Row],[SA CV 2020]])/ULB_Data[[#This Row],[SA CV 2020]]</f>
        <v>-0.26612727272727271</v>
      </c>
      <c r="CJ176" s="118">
        <f>(ULB_Data[[#This Row],[CV- obtained SS2021]]-ULB_Data[[#This Row],[SA CV 2021]])/ULB_Data[[#This Row],[SA CV 2021]]</f>
        <v>-8.4788464723779294E-2</v>
      </c>
      <c r="CK176" s="118">
        <f>(ULB_Data[[#This Row],[CV- obtained SS2022]]-ULB_Data[[#This Row],[SA CV 2022]])/ULB_Data[[#This Row],[SA CV 2022]]</f>
        <v>-8.7104347826087017E-2</v>
      </c>
      <c r="CL176" s="118">
        <f>(ULB_Data[[#This Row],[CP- obtained SS2020]]-ULB_Data[[#This Row],[SA CV  cat 2020]])/ULB_Data[[#This Row],[SA CV  cat 2020]]</f>
        <v>-0.23594718659788932</v>
      </c>
      <c r="CM176" s="118">
        <f>(ULB_Data[[#This Row],[CV- obtained SS2021]]-ULB_Data[[#This Row],[SA CV cat 2021]])/ULB_Data[[#This Row],[SA CV cat 2021]]</f>
        <v>-1.1747983168754901E-2</v>
      </c>
      <c r="CN176" s="118">
        <f>(ULB_Data[[#This Row],[CV- obtained SS2022]]-ULB_Data[[#This Row],[SA CV cat 2022]])/ULB_Data[[#This Row],[SA CV cat 2022]]</f>
        <v>-1.1747983168754901E-2</v>
      </c>
      <c r="CO176" s="118">
        <f>(ULB_Data[[#This Row],[CV- obtained SS2021]]-ULB_Data[[#This Row],[SA CV cat t.10 2021]])/ULB_Data[[#This Row],[SA CV cat t.10 2021]]</f>
        <v>-0.29301996700225602</v>
      </c>
      <c r="CP176" s="118">
        <f>(ULB_Data[[#This Row],[CV- obtained SS2022]]-ULB_Data[[#This Row],[SA CV cat t.10 2022]])/ULB_Data[[#This Row],[SA CV cat t.10 2022]]</f>
        <v>-0.29301996700225602</v>
      </c>
      <c r="CQ176" s="60">
        <v>401</v>
      </c>
      <c r="CR176" s="60">
        <v>165</v>
      </c>
      <c r="CS176" s="27">
        <v>148</v>
      </c>
      <c r="CT176" s="27">
        <v>80</v>
      </c>
      <c r="CU176" s="27">
        <v>148</v>
      </c>
      <c r="CV176" s="27">
        <v>80</v>
      </c>
      <c r="CW176" s="28" t="s">
        <v>414</v>
      </c>
      <c r="CX176" s="27" t="s">
        <v>414</v>
      </c>
      <c r="CY176" s="27" t="s">
        <v>414</v>
      </c>
      <c r="CZ176" s="28" t="s">
        <v>405</v>
      </c>
      <c r="DA176" s="27" t="s">
        <v>408</v>
      </c>
      <c r="DB176" s="27" t="s">
        <v>408</v>
      </c>
      <c r="DC176" s="22">
        <v>335.29</v>
      </c>
      <c r="DD176" s="22">
        <v>1500</v>
      </c>
      <c r="DE176" s="66">
        <v>22.35</v>
      </c>
      <c r="DF176" s="22">
        <v>300</v>
      </c>
      <c r="DG176" s="22">
        <v>1500</v>
      </c>
      <c r="DH176" s="66">
        <v>20</v>
      </c>
      <c r="DI176" s="22">
        <v>798.91</v>
      </c>
      <c r="DJ176" s="22">
        <v>1500</v>
      </c>
      <c r="DK176" s="66">
        <v>53.26</v>
      </c>
      <c r="DL176" s="22">
        <v>807.26</v>
      </c>
      <c r="DM176" s="22">
        <v>1500</v>
      </c>
      <c r="DN176" s="66">
        <v>53.82</v>
      </c>
      <c r="DO176" s="22">
        <v>2241.4699999999998</v>
      </c>
      <c r="DP176" s="22">
        <v>6000</v>
      </c>
      <c r="DQ176" s="66">
        <v>37.36</v>
      </c>
      <c r="DR176" s="67">
        <v>1476.45</v>
      </c>
      <c r="DS176" s="67">
        <v>2400</v>
      </c>
      <c r="DT176" s="159">
        <f>ULB_Data[[#This Row],[SLP- obtained SS2021]]/ULB_Data[[#This Row],[SLP-max. marks SS2021]]</f>
        <v>0.6151875</v>
      </c>
      <c r="DU176" s="159">
        <f>ULB_Data[[#This Row],[SLP- obtained SS2021]]/ULB_Data[[#This Row],[Total score (obtained) SS2021]]</f>
        <v>0.48787459232261288</v>
      </c>
      <c r="DV176" s="67">
        <v>1476.45</v>
      </c>
      <c r="DW176" s="66">
        <v>2400</v>
      </c>
      <c r="DX176" s="159">
        <f>ULB_Data[[#This Row],[SLP- obtained SS2022]]/ULB_Data[[#This Row],[SLP-max. marks SS2022]]</f>
        <v>0.6151875</v>
      </c>
      <c r="DY176" s="159">
        <f>ULB_Data[[#This Row],[SLP- obtained SS2022]]/ULB_Data[[#This Row],[Total score (obtained) SS2022]]</f>
        <v>0.48787459232261288</v>
      </c>
      <c r="DZ176" s="67">
        <v>1049.83</v>
      </c>
      <c r="EA176" s="67">
        <v>1800</v>
      </c>
      <c r="EB176" s="159">
        <f>ULB_Data[[#This Row],[CV- obtained SS2021]]/ULB_Data[[#This Row],[CV-max. marks SS2021]]</f>
        <v>0.58323888888888886</v>
      </c>
      <c r="EC176" s="159">
        <f>ULB_Data[[#This Row],[CV- obtained SS2021]]/ULB_Data[[#This Row],[Total score (obtained) SS2021]]</f>
        <v>0.34690330404554748</v>
      </c>
      <c r="ED176" s="67">
        <v>1049.83</v>
      </c>
      <c r="EE176" s="66">
        <v>1800</v>
      </c>
      <c r="EF176" s="159">
        <f>ULB_Data[[#This Row],[CV- obtained SS2022]]/ULB_Data[[#This Row],[CV-max. marks SS2022]]</f>
        <v>0.58323888888888886</v>
      </c>
      <c r="EG176" s="159">
        <f>ULB_Data[[#This Row],[CV- obtained SS2022]]/ULB_Data[[#This Row],[Total score (obtained) SS2022]]</f>
        <v>0.34690330404554748</v>
      </c>
      <c r="EH176" s="67">
        <v>500</v>
      </c>
      <c r="EI176" s="67">
        <v>1800</v>
      </c>
      <c r="EJ176" s="159">
        <f>ULB_Data[[#This Row],[Cert.- obtained SS2021]]/ULB_Data[[#This Row],[Cert.-max. marks SS2021]]</f>
        <v>0.27777777777777779</v>
      </c>
      <c r="EK176" s="159">
        <f>ULB_Data[[#This Row],[Cert.- obtained SS2021]]/ULB_Data[[#This Row],[Total score (obtained) SS2021]]</f>
        <v>0.16521879925585453</v>
      </c>
      <c r="EL176" s="67">
        <v>500</v>
      </c>
      <c r="EM176" s="66">
        <v>1800</v>
      </c>
      <c r="EN176" s="159">
        <f>ULB_Data[[#This Row],[Cert.- obtained SS2022]]/ULB_Data[[#This Row],[Cert.-max. marks SS2022]]</f>
        <v>0.27777777777777779</v>
      </c>
      <c r="EO176" s="159">
        <f>ULB_Data[[#This Row],[Cert.- obtained SS2022]]/ULB_Data[[#This Row],[Total score (obtained) SS2022]]</f>
        <v>0.16521879925585453</v>
      </c>
      <c r="EP176" s="68">
        <v>3026.29</v>
      </c>
      <c r="EQ176" s="26">
        <v>6000</v>
      </c>
      <c r="ER176" s="66">
        <v>50.44</v>
      </c>
      <c r="ES176" s="68">
        <v>3026.29</v>
      </c>
      <c r="ET176" s="66">
        <v>6000</v>
      </c>
      <c r="EU176" s="128">
        <f>(ULB_Data[[#This Row],[Total score (obtained) SS2022]]/ULB_Data[[#This Row],[Total score (max) SS2022]])*100</f>
        <v>50.43816666666666</v>
      </c>
      <c r="EV176" s="26">
        <v>635.29</v>
      </c>
      <c r="EW176" s="26">
        <v>3000</v>
      </c>
      <c r="EX176" s="66">
        <v>21.18</v>
      </c>
      <c r="EY176" s="26">
        <v>1976.45</v>
      </c>
      <c r="EZ176" s="26">
        <v>4200</v>
      </c>
      <c r="FA176" s="100">
        <v>47.06</v>
      </c>
      <c r="FB176" s="26">
        <v>1976.45</v>
      </c>
      <c r="FC176" s="138">
        <v>4200</v>
      </c>
      <c r="FD176" s="140">
        <f>(ULB_Data[[#This Row],[SLP + Cert. (obtained) SS2022]]/ULB_Data[[#This Row],[SLP + Cert. (max.) SS2022]])*100</f>
        <v>47.058333333333337</v>
      </c>
    </row>
    <row r="177" spans="1:160" ht="15.75" thickBot="1">
      <c r="A177" s="104">
        <v>176</v>
      </c>
      <c r="B177" s="65" t="s">
        <v>92</v>
      </c>
      <c r="C177" s="65" t="s">
        <v>392</v>
      </c>
      <c r="D177" s="65" t="s">
        <v>399</v>
      </c>
      <c r="E177" s="81">
        <v>16015</v>
      </c>
      <c r="F177" s="28" t="s">
        <v>411</v>
      </c>
      <c r="G177" s="28">
        <v>2214</v>
      </c>
      <c r="H177" s="28">
        <v>2072</v>
      </c>
      <c r="I177" s="28">
        <v>2072</v>
      </c>
      <c r="J177" s="28">
        <v>3325</v>
      </c>
      <c r="K177" s="28">
        <v>3178</v>
      </c>
      <c r="L177" s="28">
        <v>3178</v>
      </c>
      <c r="M177" s="28">
        <v>3070.1</v>
      </c>
      <c r="N177" s="28">
        <v>2928.3</v>
      </c>
      <c r="O177" s="28">
        <v>2928.3</v>
      </c>
      <c r="P177" s="28">
        <v>4349.2</v>
      </c>
      <c r="Q177" s="28">
        <v>4349.2</v>
      </c>
      <c r="R177" s="118">
        <f>(ULB_Data[[#This Row],[Total score (obtained) SS2020]]-ULB_Data[[#This Row],[NA 2020]])/ULB_Data[[#This Row],[NA 2020]]</f>
        <v>0.16302619692863599</v>
      </c>
      <c r="S177" s="118">
        <f>(ULB_Data[[#This Row],[Total score (obtained) SS2021]]-ULB_Data[[#This Row],[NA 2021]])/ULB_Data[[#This Row],[NA 2021]]</f>
        <v>0.27073841698841689</v>
      </c>
      <c r="T177" s="118">
        <f>(ULB_Data[[#This Row],[Total score (obtained) SS2022]]-ULB_Data[[#This Row],[NA 2022]])/ULB_Data[[#This Row],[NA 2022]]</f>
        <v>0.27073841698841689</v>
      </c>
      <c r="U177" s="118">
        <f>(ULB_Data[[#This Row],[Total score (obtained) SS2020]]-ULB_Data[[#This Row],[SA 2020]])/ULB_Data[[#This Row],[SA 2020]]</f>
        <v>-0.22558195488721802</v>
      </c>
      <c r="V177" s="118">
        <f>(ULB_Data[[#This Row],[Total score (obtained) SS2021]]-ULB_Data[[#This Row],[SA 2021]])/ULB_Data[[#This Row],[SA 2021]]</f>
        <v>-0.17150094398993085</v>
      </c>
      <c r="W177" s="118">
        <f>(ULB_Data[[#This Row],[Total score (obtained) SS2022]]-ULB_Data[[#This Row],[SA 2022]])/ULB_Data[[#This Row],[SA 2022]]</f>
        <v>-0.17150094398993085</v>
      </c>
      <c r="X177" s="118">
        <f>(ULB_Data[[#This Row],[Total score (obtained) SS2020]]-ULB_Data[[#This Row],[SA Cat 2020]])/ULB_Data[[#This Row],[SA Cat 2020]]</f>
        <v>-0.16128464870851109</v>
      </c>
      <c r="Y177" s="118">
        <f>(ULB_Data[[#This Row],[Total score (obtained) SS2021]]-ULB_Data[[#This Row],[SA Cat 2021]])/ULB_Data[[#This Row],[SA Cat 2021]]</f>
        <v>-0.10085373766349089</v>
      </c>
      <c r="Z177" s="118">
        <f>(ULB_Data[[#This Row],[Total score (obtained) SS2022]]-ULB_Data[[#This Row],[SA Cat 2022]])/ULB_Data[[#This Row],[SA Cat 2022]]</f>
        <v>-0.10085373766349089</v>
      </c>
      <c r="AA177" s="118">
        <f>(ULB_Data[[#This Row],[Total score (obtained) SS2021]]-ULB_Data[[#This Row],[SA Cat t.10 2021]])/ULB_Data[[#This Row],[SA Cat t.10 2021]]</f>
        <v>-0.39460820380759681</v>
      </c>
      <c r="AB177" s="118">
        <f>(ULB_Data[[#This Row],[Total score (obtained) SS2022]]-ULB_Data[[#This Row],[SA Cat t.10 2022]])/ULB_Data[[#This Row],[SA Cat t.10 2022]]</f>
        <v>-0.39460820380759681</v>
      </c>
      <c r="AC177" s="122">
        <v>306.24</v>
      </c>
      <c r="AD177" s="122">
        <v>913.6</v>
      </c>
      <c r="AE177" s="122">
        <v>915</v>
      </c>
      <c r="AF177" s="122">
        <v>706.64</v>
      </c>
      <c r="AG177" s="122">
        <v>1509.3</v>
      </c>
      <c r="AH177" s="122">
        <v>1509.3</v>
      </c>
      <c r="AI177" s="122">
        <v>593.21</v>
      </c>
      <c r="AJ177" s="122">
        <v>1412.08</v>
      </c>
      <c r="AK177" s="122">
        <v>1412.08</v>
      </c>
      <c r="AL177" s="122">
        <v>1984.11</v>
      </c>
      <c r="AM177" s="122">
        <v>1984.11</v>
      </c>
      <c r="AN177" s="118">
        <f>(ULB_Data[[#This Row],[SLP- obtained SS2020]]-ULB_Data[[#This Row],[SLP NA 2020]])/ULB_Data[[#This Row],[SLP NA 2020]]</f>
        <v>1.0802638453500519</v>
      </c>
      <c r="AO177" s="118">
        <f>(ULB_Data[[#This Row],[SLP- obtained SS2021]]-ULB_Data[[#This Row],[SLP NA 2021]])/ULB_Data[[#This Row],[SLP NA 2021]]</f>
        <v>0.34960595446584936</v>
      </c>
      <c r="AP177" s="118">
        <f>(ULB_Data[[#This Row],[SLP- obtained SS2022]]-ULB_Data[[#This Row],[SLP NA 2022]])/ULB_Data[[#This Row],[SLP NA 2022]]</f>
        <v>0.34754098360655739</v>
      </c>
      <c r="AQ177" s="118">
        <f>(ULB_Data[[#This Row],[SLP- obtained SS2020]]-ULB_Data[[#This Row],[SLP SA 2020]])/ULB_Data[[#This Row],[SLP SA 2020]]</f>
        <v>-9.846597984829622E-2</v>
      </c>
      <c r="AR177" s="118">
        <f>(ULB_Data[[#This Row],[SLP- obtained SS2021]]-ULB_Data[[#This Row],[SLP SA 2021]])/ULB_Data[[#This Row],[SLP SA 2021]]</f>
        <v>-0.18306499701848536</v>
      </c>
      <c r="AS177" s="118">
        <f>(ULB_Data[[#This Row],[SLP- obtained SS2022]]-ULB_Data[[#This Row],[SLP SA 2022]])/ULB_Data[[#This Row],[SLP SA 2022]]</f>
        <v>-0.18306499701848536</v>
      </c>
      <c r="AT177" s="118">
        <f>(ULB_Data[[#This Row],[SLP- obtained SS2020]]-ULB_Data[[#This Row],[SLP SA cat 2020]])/ULB_Data[[#This Row],[SLP SA cat 2020]]</f>
        <v>7.3919859746126845E-2</v>
      </c>
      <c r="AU177" s="118">
        <f>(ULB_Data[[#This Row],[SLP- obtained SS2021]]-ULB_Data[[#This Row],[SLP SA cat 2021]])/ULB_Data[[#This Row],[SLP SA cat 2021]]</f>
        <v>-0.12682001019772246</v>
      </c>
      <c r="AV177" s="118">
        <f>(ULB_Data[[#This Row],[SLP- obtained SS2022]]-ULB_Data[[#This Row],[SLP SA cat 2022]])/ULB_Data[[#This Row],[SLP SA cat 2022]]</f>
        <v>-0.12682001019772246</v>
      </c>
      <c r="AW177" s="118">
        <f>(ULB_Data[[#This Row],[SLP- obtained SS2021]]-ULB_Data[[#This Row],[SLP SA cat t.10 2021]])/ULB_Data[[#This Row],[SLP SA cat t.10 2021]]</f>
        <v>-0.37856268049654501</v>
      </c>
      <c r="AX177" s="118">
        <f>(ULB_Data[[#This Row],[SLP- obtained SS2022]]-ULB_Data[[#This Row],[SLP SA cat t.10 2022]])/ULB_Data[[#This Row],[SLP SA cat t.10 2022]]</f>
        <v>-0.37856268049654501</v>
      </c>
      <c r="AY177" s="122">
        <v>232.44</v>
      </c>
      <c r="AZ177" s="122">
        <v>298.10000000000002</v>
      </c>
      <c r="BA177" s="122">
        <v>295</v>
      </c>
      <c r="BB177" s="122">
        <v>421.09</v>
      </c>
      <c r="BC177" s="122">
        <v>522.70000000000005</v>
      </c>
      <c r="BD177" s="122">
        <v>525</v>
      </c>
      <c r="BE177" s="122">
        <v>365.77</v>
      </c>
      <c r="BF177" s="122">
        <v>453.88</v>
      </c>
      <c r="BG177" s="122">
        <v>453.88</v>
      </c>
      <c r="BH177" s="122">
        <v>1100</v>
      </c>
      <c r="BI177" s="122">
        <v>1100</v>
      </c>
      <c r="BJ177" s="118">
        <f>(ULB_Data[[#This Row],[Cert.- obtained SS2020]]-ULB_Data[[#This Row],[NA cert 2020]])/ULB_Data[[#This Row],[NA cert 2020]]</f>
        <v>0.29065565307176044</v>
      </c>
      <c r="BK177" s="118">
        <f>(ULB_Data[[#This Row],[Cert.- obtained SS2021]]-ULB_Data[[#This Row],[NA cert 2021]])/ULB_Data[[#This Row],[NA cert 2021]]</f>
        <v>6.3737001006372931E-3</v>
      </c>
      <c r="BL177" s="118">
        <f>(ULB_Data[[#This Row],[Cert.- obtained SS2022]]-ULB_Data[[#This Row],[NA cert 2022]])/ULB_Data[[#This Row],[NA cert 2022]]</f>
        <v>1.6949152542372881E-2</v>
      </c>
      <c r="BM177" s="118">
        <f>(ULB_Data[[#This Row],[Cert.- obtained SS2020]]-ULB_Data[[#This Row],[SA Cert 2020]])/ULB_Data[[#This Row],[SA Cert 2020]]</f>
        <v>-0.2875632287634472</v>
      </c>
      <c r="BN177" s="118">
        <f>(ULB_Data[[#This Row],[Cert.- obtained SS2021]]-ULB_Data[[#This Row],[SA cert 2021]])/ULB_Data[[#This Row],[SA cert 2021]]</f>
        <v>-0.42605701167017412</v>
      </c>
      <c r="BO177" s="118">
        <f>(ULB_Data[[#This Row],[Cert.- obtained SS2022]]-ULB_Data[[#This Row],[SA cert 2022]])/ULB_Data[[#This Row],[SA cert 2022]]</f>
        <v>-0.42857142857142855</v>
      </c>
      <c r="BP177" s="118">
        <f>(ULB_Data[[#This Row],[Cert.- obtained SS2020]]-ULB_Data[[#This Row],[SA cert cat 2020]])/ULB_Data[[#This Row],[SA cert cat 2020]]</f>
        <v>-0.17981245044700217</v>
      </c>
      <c r="BQ177" s="118">
        <f>(ULB_Data[[#This Row],[Cert.- obtained SS2021]]-ULB_Data[[#This Row],[SA cert cat 2021]])/ULB_Data[[#This Row],[SA cert cat 2021]]</f>
        <v>-0.33903234335066534</v>
      </c>
      <c r="BR177" s="118">
        <f>(ULB_Data[[#This Row],[Cert.- obtained SS2022]]-ULB_Data[[#This Row],[SA cert cat 2022]])/ULB_Data[[#This Row],[SA cert cat 2022]]</f>
        <v>-0.33903234335066534</v>
      </c>
      <c r="BS177" s="118">
        <f>(ULB_Data[[#This Row],[Cert.- obtained SS2021]]-ULB_Data[[#This Row],[SA cert cat t.10 2021]])/ULB_Data[[#This Row],[SA cert cat t.10 2021]]</f>
        <v>-0.72727272727272729</v>
      </c>
      <c r="BT177" s="118">
        <f>(ULB_Data[[#This Row],[Cert.- obtained SS2022]]-ULB_Data[[#This Row],[SA cert cat t.10 2022]])/ULB_Data[[#This Row],[SA cert cat t.10 2022]]</f>
        <v>-0.72727272727272729</v>
      </c>
      <c r="BU177" s="122">
        <v>855.72</v>
      </c>
      <c r="BV177" s="122">
        <v>860.25</v>
      </c>
      <c r="BW177" s="122">
        <v>865</v>
      </c>
      <c r="BX177" s="122">
        <v>1100</v>
      </c>
      <c r="BY177" s="122">
        <v>1147.0899999999999</v>
      </c>
      <c r="BZ177" s="122">
        <v>1150</v>
      </c>
      <c r="CA177" s="122">
        <v>1056.55</v>
      </c>
      <c r="CB177" s="122">
        <v>1062.31</v>
      </c>
      <c r="CC177" s="122">
        <v>1062.31</v>
      </c>
      <c r="CD177" s="122">
        <v>1484.95</v>
      </c>
      <c r="CE177" s="122">
        <v>1484.95</v>
      </c>
      <c r="CF177" s="118">
        <f>(ULB_Data[[#This Row],[CP- obtained SS2020]]-ULB_Data[[#This Row],[NA CV 2020]])/ULB_Data[[#This Row],[NA CV 2020]]</f>
        <v>7.4136399756929761E-2</v>
      </c>
      <c r="CG177" s="118">
        <f>(ULB_Data[[#This Row],[CV- obtained SS2021]]-ULB_Data[[#This Row],[NA CV 2021]])/ULB_Data[[#This Row],[NA CV 2021]]</f>
        <v>0.27867480383609416</v>
      </c>
      <c r="CH177" s="118">
        <f>(ULB_Data[[#This Row],[CV- obtained SS2022]]-ULB_Data[[#This Row],[NA CV 2022]])/ULB_Data[[#This Row],[NA CV 2022]]</f>
        <v>0.27165317919075149</v>
      </c>
      <c r="CI177" s="118">
        <f>(ULB_Data[[#This Row],[CP- obtained SS2020]]-ULB_Data[[#This Row],[SA CV 2020]])/ULB_Data[[#This Row],[SA CV 2020]]</f>
        <v>-0.16440000000000002</v>
      </c>
      <c r="CJ177" s="118">
        <f>(ULB_Data[[#This Row],[CV- obtained SS2021]]-ULB_Data[[#This Row],[SA CV 2021]])/ULB_Data[[#This Row],[SA CV 2021]]</f>
        <v>-4.106914017208755E-2</v>
      </c>
      <c r="CK177" s="118">
        <f>(ULB_Data[[#This Row],[CV- obtained SS2022]]-ULB_Data[[#This Row],[SA CV 2022]])/ULB_Data[[#This Row],[SA CV 2022]]</f>
        <v>-4.3495652173913026E-2</v>
      </c>
      <c r="CL177" s="118">
        <f>(ULB_Data[[#This Row],[CP- obtained SS2020]]-ULB_Data[[#This Row],[SA CV  cat 2020]])/ULB_Data[[#This Row],[SA CV  cat 2020]]</f>
        <v>-0.13003643935450285</v>
      </c>
      <c r="CM177" s="118">
        <f>(ULB_Data[[#This Row],[CV- obtained SS2021]]-ULB_Data[[#This Row],[SA CV cat 2021]])/ULB_Data[[#This Row],[SA CV cat 2021]]</f>
        <v>3.5460458811458116E-2</v>
      </c>
      <c r="CN177" s="118">
        <f>(ULB_Data[[#This Row],[CV- obtained SS2022]]-ULB_Data[[#This Row],[SA CV cat 2022]])/ULB_Data[[#This Row],[SA CV cat 2022]]</f>
        <v>3.5460458811458116E-2</v>
      </c>
      <c r="CO177" s="118">
        <f>(ULB_Data[[#This Row],[CV- obtained SS2021]]-ULB_Data[[#This Row],[SA CV cat t.10 2021]])/ULB_Data[[#This Row],[SA CV cat t.10 2021]]</f>
        <v>-0.25924778612074484</v>
      </c>
      <c r="CP177" s="118">
        <f>(ULB_Data[[#This Row],[CV- obtained SS2022]]-ULB_Data[[#This Row],[SA CV cat t.10 2022]])/ULB_Data[[#This Row],[SA CV cat t.10 2022]]</f>
        <v>-0.25924778612074484</v>
      </c>
      <c r="CQ177" s="60">
        <v>296</v>
      </c>
      <c r="CR177" s="60">
        <v>143</v>
      </c>
      <c r="CS177" s="27">
        <v>295</v>
      </c>
      <c r="CT177" s="27">
        <v>128</v>
      </c>
      <c r="CU177" s="27">
        <v>295</v>
      </c>
      <c r="CV177" s="27">
        <v>128</v>
      </c>
      <c r="CW177" s="28" t="s">
        <v>414</v>
      </c>
      <c r="CX177" s="27" t="s">
        <v>414</v>
      </c>
      <c r="CY177" s="27" t="s">
        <v>414</v>
      </c>
      <c r="CZ177" s="28" t="s">
        <v>405</v>
      </c>
      <c r="DA177" s="27" t="s">
        <v>405</v>
      </c>
      <c r="DB177" s="27" t="s">
        <v>405</v>
      </c>
      <c r="DC177" s="22">
        <v>637.05999999999995</v>
      </c>
      <c r="DD177" s="22">
        <v>1500</v>
      </c>
      <c r="DE177" s="66">
        <v>42.47</v>
      </c>
      <c r="DF177" s="22">
        <v>300</v>
      </c>
      <c r="DG177" s="22">
        <v>1500</v>
      </c>
      <c r="DH177" s="66">
        <v>20</v>
      </c>
      <c r="DI177" s="22">
        <v>718.72</v>
      </c>
      <c r="DJ177" s="22">
        <v>1500</v>
      </c>
      <c r="DK177" s="66">
        <v>47.91</v>
      </c>
      <c r="DL177" s="22">
        <v>919.16</v>
      </c>
      <c r="DM177" s="22">
        <v>1500</v>
      </c>
      <c r="DN177" s="66">
        <v>61.28</v>
      </c>
      <c r="DO177" s="22">
        <v>2574.94</v>
      </c>
      <c r="DP177" s="22">
        <v>6000</v>
      </c>
      <c r="DQ177" s="66">
        <v>42.92</v>
      </c>
      <c r="DR177" s="67">
        <v>1233</v>
      </c>
      <c r="DS177" s="67">
        <v>2400</v>
      </c>
      <c r="DT177" s="159">
        <f>ULB_Data[[#This Row],[SLP- obtained SS2021]]/ULB_Data[[#This Row],[SLP-max. marks SS2021]]</f>
        <v>0.51375000000000004</v>
      </c>
      <c r="DU177" s="159">
        <f>ULB_Data[[#This Row],[SLP- obtained SS2021]]/ULB_Data[[#This Row],[Total score (obtained) SS2021]]</f>
        <v>0.46829246060532403</v>
      </c>
      <c r="DV177" s="67">
        <v>1233</v>
      </c>
      <c r="DW177" s="66">
        <v>2400</v>
      </c>
      <c r="DX177" s="159">
        <f>ULB_Data[[#This Row],[SLP- obtained SS2022]]/ULB_Data[[#This Row],[SLP-max. marks SS2022]]</f>
        <v>0.51375000000000004</v>
      </c>
      <c r="DY177" s="159">
        <f>ULB_Data[[#This Row],[SLP- obtained SS2022]]/ULB_Data[[#This Row],[Total score (obtained) SS2022]]</f>
        <v>0.46829246060532403</v>
      </c>
      <c r="DZ177" s="67">
        <v>1099.98</v>
      </c>
      <c r="EA177" s="67">
        <v>1800</v>
      </c>
      <c r="EB177" s="159">
        <f>ULB_Data[[#This Row],[CV- obtained SS2021]]/ULB_Data[[#This Row],[CV-max. marks SS2021]]</f>
        <v>0.61109999999999998</v>
      </c>
      <c r="EC177" s="159">
        <f>ULB_Data[[#This Row],[CV- obtained SS2021]]/ULB_Data[[#This Row],[Total score (obtained) SS2021]]</f>
        <v>0.41777156595023873</v>
      </c>
      <c r="ED177" s="67">
        <v>1099.98</v>
      </c>
      <c r="EE177" s="66">
        <v>1800</v>
      </c>
      <c r="EF177" s="159">
        <f>ULB_Data[[#This Row],[CV- obtained SS2022]]/ULB_Data[[#This Row],[CV-max. marks SS2022]]</f>
        <v>0.61109999999999998</v>
      </c>
      <c r="EG177" s="159">
        <f>ULB_Data[[#This Row],[CV- obtained SS2022]]/ULB_Data[[#This Row],[Total score (obtained) SS2022]]</f>
        <v>0.41777156595023873</v>
      </c>
      <c r="EH177" s="67">
        <v>300</v>
      </c>
      <c r="EI177" s="67">
        <v>1800</v>
      </c>
      <c r="EJ177" s="159">
        <f>ULB_Data[[#This Row],[Cert.- obtained SS2021]]/ULB_Data[[#This Row],[Cert.-max. marks SS2021]]</f>
        <v>0.16666666666666666</v>
      </c>
      <c r="EK177" s="159">
        <f>ULB_Data[[#This Row],[Cert.- obtained SS2021]]/ULB_Data[[#This Row],[Total score (obtained) SS2021]]</f>
        <v>0.11393977143681851</v>
      </c>
      <c r="EL177" s="67">
        <v>300</v>
      </c>
      <c r="EM177" s="66">
        <v>1800</v>
      </c>
      <c r="EN177" s="159">
        <f>ULB_Data[[#This Row],[Cert.- obtained SS2022]]/ULB_Data[[#This Row],[Cert.-max. marks SS2022]]</f>
        <v>0.16666666666666666</v>
      </c>
      <c r="EO177" s="159">
        <f>ULB_Data[[#This Row],[Cert.- obtained SS2022]]/ULB_Data[[#This Row],[Total score (obtained) SS2022]]</f>
        <v>0.11393977143681851</v>
      </c>
      <c r="EP177" s="68">
        <v>2632.97</v>
      </c>
      <c r="EQ177" s="26">
        <v>6000</v>
      </c>
      <c r="ER177" s="66">
        <v>43.88</v>
      </c>
      <c r="ES177" s="68">
        <v>2632.97</v>
      </c>
      <c r="ET177" s="66">
        <v>6000</v>
      </c>
      <c r="EU177" s="128">
        <f>(ULB_Data[[#This Row],[Total score (obtained) SS2022]]/ULB_Data[[#This Row],[Total score (max) SS2022]])*100</f>
        <v>43.88283333333333</v>
      </c>
      <c r="EV177" s="26">
        <v>937.06</v>
      </c>
      <c r="EW177" s="26">
        <v>3000</v>
      </c>
      <c r="EX177" s="66">
        <v>31.24</v>
      </c>
      <c r="EY177" s="26">
        <v>1533</v>
      </c>
      <c r="EZ177" s="26">
        <v>4200</v>
      </c>
      <c r="FA177" s="100">
        <v>36.5</v>
      </c>
      <c r="FB177" s="26">
        <v>1533</v>
      </c>
      <c r="FC177" s="138">
        <v>4200</v>
      </c>
      <c r="FD177" s="140">
        <f>(ULB_Data[[#This Row],[SLP + Cert. (obtained) SS2022]]/ULB_Data[[#This Row],[SLP + Cert. (max.) SS2022]])*100</f>
        <v>36.5</v>
      </c>
    </row>
    <row r="178" spans="1:160" ht="15.75" thickBot="1">
      <c r="A178" s="104">
        <v>177</v>
      </c>
      <c r="B178" s="69" t="s">
        <v>43</v>
      </c>
      <c r="C178" s="65" t="s">
        <v>392</v>
      </c>
      <c r="D178" s="65" t="s">
        <v>399</v>
      </c>
      <c r="E178" s="81">
        <v>18648</v>
      </c>
      <c r="F178" s="28" t="s">
        <v>411</v>
      </c>
      <c r="G178" s="28">
        <v>2214</v>
      </c>
      <c r="H178" s="28">
        <v>2072</v>
      </c>
      <c r="I178" s="28">
        <v>2072</v>
      </c>
      <c r="J178" s="28">
        <v>3325</v>
      </c>
      <c r="K178" s="28">
        <v>3178</v>
      </c>
      <c r="L178" s="28">
        <v>3178</v>
      </c>
      <c r="M178" s="28">
        <v>3070.1</v>
      </c>
      <c r="N178" s="28">
        <v>2928.3</v>
      </c>
      <c r="O178" s="28">
        <v>2928.3</v>
      </c>
      <c r="P178" s="28">
        <v>4349.2</v>
      </c>
      <c r="Q178" s="28">
        <v>4349.2</v>
      </c>
      <c r="R178" s="118">
        <f>(ULB_Data[[#This Row],[Total score (obtained) SS2020]]-ULB_Data[[#This Row],[NA 2020]])/ULB_Data[[#This Row],[NA 2020]]</f>
        <v>0.37313911472448064</v>
      </c>
      <c r="S178" s="118">
        <f>(ULB_Data[[#This Row],[Total score (obtained) SS2021]]-ULB_Data[[#This Row],[NA 2021]])/ULB_Data[[#This Row],[NA 2021]]</f>
        <v>0.48286196911196899</v>
      </c>
      <c r="T178" s="118">
        <f>(ULB_Data[[#This Row],[Total score (obtained) SS2022]]-ULB_Data[[#This Row],[NA 2022]])/ULB_Data[[#This Row],[NA 2022]]</f>
        <v>0.48286196911196899</v>
      </c>
      <c r="U178" s="118">
        <f>(ULB_Data[[#This Row],[Total score (obtained) SS2020]]-ULB_Data[[#This Row],[SA 2020]])/ULB_Data[[#This Row],[SA 2020]]</f>
        <v>-8.5675187969924779E-2</v>
      </c>
      <c r="V178" s="118">
        <f>(ULB_Data[[#This Row],[Total score (obtained) SS2021]]-ULB_Data[[#This Row],[SA 2021]])/ULB_Data[[#This Row],[SA 2021]]</f>
        <v>-3.320012586532417E-2</v>
      </c>
      <c r="W178" s="118">
        <f>(ULB_Data[[#This Row],[Total score (obtained) SS2022]]-ULB_Data[[#This Row],[SA 2022]])/ULB_Data[[#This Row],[SA 2022]]</f>
        <v>-3.320012586532417E-2</v>
      </c>
      <c r="X178" s="118">
        <f>(ULB_Data[[#This Row],[Total score (obtained) SS2020]]-ULB_Data[[#This Row],[SA Cat 2020]])/ULB_Data[[#This Row],[SA Cat 2020]]</f>
        <v>-9.7618970066120983E-3</v>
      </c>
      <c r="Y178" s="118">
        <f>(ULB_Data[[#This Row],[Total score (obtained) SS2021]]-ULB_Data[[#This Row],[SA Cat 2021]])/ULB_Data[[#This Row],[SA Cat 2021]]</f>
        <v>4.9240173479493082E-2</v>
      </c>
      <c r="Z178" s="118">
        <f>(ULB_Data[[#This Row],[Total score (obtained) SS2022]]-ULB_Data[[#This Row],[SA Cat 2022]])/ULB_Data[[#This Row],[SA Cat 2022]]</f>
        <v>4.9240173479493082E-2</v>
      </c>
      <c r="AA178" s="118">
        <f>(ULB_Data[[#This Row],[Total score (obtained) SS2021]]-ULB_Data[[#This Row],[SA Cat t.10 2021]])/ULB_Data[[#This Row],[SA Cat t.10 2021]]</f>
        <v>-0.29355053802998254</v>
      </c>
      <c r="AB178" s="118">
        <f>(ULB_Data[[#This Row],[Total score (obtained) SS2022]]-ULB_Data[[#This Row],[SA Cat t.10 2022]])/ULB_Data[[#This Row],[SA Cat t.10 2022]]</f>
        <v>-0.29355053802998254</v>
      </c>
      <c r="AC178" s="122">
        <v>306.24</v>
      </c>
      <c r="AD178" s="122">
        <v>913.6</v>
      </c>
      <c r="AE178" s="122">
        <v>915</v>
      </c>
      <c r="AF178" s="122">
        <v>706.64</v>
      </c>
      <c r="AG178" s="122">
        <v>1509.3</v>
      </c>
      <c r="AH178" s="122">
        <v>1509.3</v>
      </c>
      <c r="AI178" s="122">
        <v>593.21</v>
      </c>
      <c r="AJ178" s="122">
        <v>1412.08</v>
      </c>
      <c r="AK178" s="122">
        <v>1412.08</v>
      </c>
      <c r="AL178" s="122">
        <v>1984.11</v>
      </c>
      <c r="AM178" s="122">
        <v>1984.11</v>
      </c>
      <c r="AN178" s="118">
        <f>(ULB_Data[[#This Row],[SLP- obtained SS2020]]-ULB_Data[[#This Row],[SLP NA 2020]])/ULB_Data[[#This Row],[SLP NA 2020]]</f>
        <v>1.8729427899686517</v>
      </c>
      <c r="AO178" s="118">
        <f>(ULB_Data[[#This Row],[SLP- obtained SS2021]]-ULB_Data[[#This Row],[SLP NA 2021]])/ULB_Data[[#This Row],[SLP NA 2021]]</f>
        <v>0.56684544658493874</v>
      </c>
      <c r="AP178" s="118">
        <f>(ULB_Data[[#This Row],[SLP- obtained SS2022]]-ULB_Data[[#This Row],[SLP NA 2022]])/ULB_Data[[#This Row],[SLP NA 2022]]</f>
        <v>0.56444808743169406</v>
      </c>
      <c r="AQ178" s="118">
        <f>(ULB_Data[[#This Row],[SLP- obtained SS2020]]-ULB_Data[[#This Row],[SLP SA 2020]])/ULB_Data[[#This Row],[SLP SA 2020]]</f>
        <v>0.24506113438242946</v>
      </c>
      <c r="AR178" s="118">
        <f>(ULB_Data[[#This Row],[SLP- obtained SS2021]]-ULB_Data[[#This Row],[SLP SA 2021]])/ULB_Data[[#This Row],[SLP SA 2021]]</f>
        <v>-5.156695156695152E-2</v>
      </c>
      <c r="AS178" s="118">
        <f>(ULB_Data[[#This Row],[SLP- obtained SS2022]]-ULB_Data[[#This Row],[SLP SA 2022]])/ULB_Data[[#This Row],[SLP SA 2022]]</f>
        <v>-5.156695156695152E-2</v>
      </c>
      <c r="AT178" s="118">
        <f>(ULB_Data[[#This Row],[SLP- obtained SS2020]]-ULB_Data[[#This Row],[SLP SA cat 2020]])/ULB_Data[[#This Row],[SLP SA cat 2020]]</f>
        <v>0.48313413462348898</v>
      </c>
      <c r="AU178" s="118">
        <f>(ULB_Data[[#This Row],[SLP- obtained SS2021]]-ULB_Data[[#This Row],[SLP SA cat 2021]])/ULB_Data[[#This Row],[SLP SA cat 2021]]</f>
        <v>1.3731516627953163E-2</v>
      </c>
      <c r="AV178" s="118">
        <f>(ULB_Data[[#This Row],[SLP- obtained SS2022]]-ULB_Data[[#This Row],[SLP SA cat 2022]])/ULB_Data[[#This Row],[SLP SA cat 2022]]</f>
        <v>1.3731516627953163E-2</v>
      </c>
      <c r="AW178" s="118">
        <f>(ULB_Data[[#This Row],[SLP- obtained SS2021]]-ULB_Data[[#This Row],[SLP SA cat t.10 2021]])/ULB_Data[[#This Row],[SLP SA cat t.10 2021]]</f>
        <v>-0.27853294424200264</v>
      </c>
      <c r="AX178" s="118">
        <f>(ULB_Data[[#This Row],[SLP- obtained SS2022]]-ULB_Data[[#This Row],[SLP SA cat t.10 2022]])/ULB_Data[[#This Row],[SLP SA cat t.10 2022]]</f>
        <v>-0.27853294424200264</v>
      </c>
      <c r="AY178" s="122">
        <v>232.44</v>
      </c>
      <c r="AZ178" s="122">
        <v>298.10000000000002</v>
      </c>
      <c r="BA178" s="122">
        <v>295</v>
      </c>
      <c r="BB178" s="122">
        <v>421.09</v>
      </c>
      <c r="BC178" s="122">
        <v>522.70000000000005</v>
      </c>
      <c r="BD178" s="122">
        <v>525</v>
      </c>
      <c r="BE178" s="122">
        <v>365.77</v>
      </c>
      <c r="BF178" s="122">
        <v>453.88</v>
      </c>
      <c r="BG178" s="122">
        <v>453.88</v>
      </c>
      <c r="BH178" s="122">
        <v>1100</v>
      </c>
      <c r="BI178" s="122">
        <v>1100</v>
      </c>
      <c r="BJ178" s="118">
        <f>(ULB_Data[[#This Row],[Cert.- obtained SS2020]]-ULB_Data[[#This Row],[NA cert 2020]])/ULB_Data[[#This Row],[NA cert 2020]]</f>
        <v>1.1510927551196009</v>
      </c>
      <c r="BK178" s="118">
        <f>(ULB_Data[[#This Row],[Cert.- obtained SS2021]]-ULB_Data[[#This Row],[NA cert 2021]])/ULB_Data[[#This Row],[NA cert 2021]]</f>
        <v>0.67728950016772882</v>
      </c>
      <c r="BL178" s="118">
        <f>(ULB_Data[[#This Row],[Cert.- obtained SS2022]]-ULB_Data[[#This Row],[NA cert 2022]])/ULB_Data[[#This Row],[NA cert 2022]]</f>
        <v>0.69491525423728817</v>
      </c>
      <c r="BM178" s="118">
        <f>(ULB_Data[[#This Row],[Cert.- obtained SS2020]]-ULB_Data[[#This Row],[SA Cert 2020]])/ULB_Data[[#This Row],[SA Cert 2020]]</f>
        <v>0.187394618727588</v>
      </c>
      <c r="BN178" s="118">
        <f>(ULB_Data[[#This Row],[Cert.- obtained SS2021]]-ULB_Data[[#This Row],[SA cert 2021]])/ULB_Data[[#This Row],[SA cert 2021]]</f>
        <v>-4.3428352783623579E-2</v>
      </c>
      <c r="BO178" s="118">
        <f>(ULB_Data[[#This Row],[Cert.- obtained SS2022]]-ULB_Data[[#This Row],[SA cert 2022]])/ULB_Data[[#This Row],[SA cert 2022]]</f>
        <v>-4.7619047619047616E-2</v>
      </c>
      <c r="BP178" s="118">
        <f>(ULB_Data[[#This Row],[Cert.- obtained SS2020]]-ULB_Data[[#This Row],[SA cert cat 2020]])/ULB_Data[[#This Row],[SA cert cat 2020]]</f>
        <v>0.36697924925499636</v>
      </c>
      <c r="BQ178" s="118">
        <f>(ULB_Data[[#This Row],[Cert.- obtained SS2021]]-ULB_Data[[#This Row],[SA cert cat 2021]])/ULB_Data[[#This Row],[SA cert cat 2021]]</f>
        <v>0.10161276108222439</v>
      </c>
      <c r="BR178" s="118">
        <f>(ULB_Data[[#This Row],[Cert.- obtained SS2022]]-ULB_Data[[#This Row],[SA cert cat 2022]])/ULB_Data[[#This Row],[SA cert cat 2022]]</f>
        <v>0.10161276108222439</v>
      </c>
      <c r="BS178" s="118">
        <f>(ULB_Data[[#This Row],[Cert.- obtained SS2021]]-ULB_Data[[#This Row],[SA cert cat t.10 2021]])/ULB_Data[[#This Row],[SA cert cat t.10 2021]]</f>
        <v>-0.54545454545454541</v>
      </c>
      <c r="BT178" s="118">
        <f>(ULB_Data[[#This Row],[Cert.- obtained SS2022]]-ULB_Data[[#This Row],[SA cert cat t.10 2022]])/ULB_Data[[#This Row],[SA cert cat t.10 2022]]</f>
        <v>-0.54545454545454541</v>
      </c>
      <c r="BU178" s="122">
        <v>855.72</v>
      </c>
      <c r="BV178" s="122">
        <v>860.25</v>
      </c>
      <c r="BW178" s="122">
        <v>865</v>
      </c>
      <c r="BX178" s="122">
        <v>1100</v>
      </c>
      <c r="BY178" s="122">
        <v>1147.0899999999999</v>
      </c>
      <c r="BZ178" s="122">
        <v>1150</v>
      </c>
      <c r="CA178" s="122">
        <v>1056.55</v>
      </c>
      <c r="CB178" s="122">
        <v>1062.31</v>
      </c>
      <c r="CC178" s="122">
        <v>1062.31</v>
      </c>
      <c r="CD178" s="122">
        <v>1484.95</v>
      </c>
      <c r="CE178" s="122">
        <v>1484.95</v>
      </c>
      <c r="CF178" s="118">
        <f>(ULB_Data[[#This Row],[CP- obtained SS2020]]-ULB_Data[[#This Row],[NA CV 2020]])/ULB_Data[[#This Row],[NA CV 2020]]</f>
        <v>0.14588884214462663</v>
      </c>
      <c r="CG178" s="118">
        <f>(ULB_Data[[#This Row],[CV- obtained SS2021]]-ULB_Data[[#This Row],[NA CV 2021]])/ULB_Data[[#This Row],[NA CV 2021]]</f>
        <v>0.32638186573670441</v>
      </c>
      <c r="CH178" s="118">
        <f>(ULB_Data[[#This Row],[CV- obtained SS2022]]-ULB_Data[[#This Row],[NA CV 2022]])/ULB_Data[[#This Row],[NA CV 2022]]</f>
        <v>0.31909826589595375</v>
      </c>
      <c r="CI178" s="118">
        <f>(ULB_Data[[#This Row],[CP- obtained SS2020]]-ULB_Data[[#This Row],[SA CV 2020]])/ULB_Data[[#This Row],[SA CV 2020]]</f>
        <v>-0.10858181818181824</v>
      </c>
      <c r="CJ178" s="118">
        <f>(ULB_Data[[#This Row],[CV- obtained SS2021]]-ULB_Data[[#This Row],[SA CV 2021]])/ULB_Data[[#This Row],[SA CV 2021]]</f>
        <v>-5.2916510474330146E-3</v>
      </c>
      <c r="CK178" s="118">
        <f>(ULB_Data[[#This Row],[CV- obtained SS2022]]-ULB_Data[[#This Row],[SA CV 2022]])/ULB_Data[[#This Row],[SA CV 2022]]</f>
        <v>-7.8086956521739286E-3</v>
      </c>
      <c r="CL178" s="118">
        <f>(ULB_Data[[#This Row],[CP- obtained SS2020]]-ULB_Data[[#This Row],[SA CV  cat 2020]])/ULB_Data[[#This Row],[SA CV  cat 2020]]</f>
        <v>-7.1922767497988746E-2</v>
      </c>
      <c r="CM178" s="118">
        <f>(ULB_Data[[#This Row],[CV- obtained SS2021]]-ULB_Data[[#This Row],[SA CV cat 2021]])/ULB_Data[[#This Row],[SA CV cat 2021]]</f>
        <v>7.4093249616402027E-2</v>
      </c>
      <c r="CN178" s="118">
        <f>(ULB_Data[[#This Row],[CV- obtained SS2022]]-ULB_Data[[#This Row],[SA CV cat 2022]])/ULB_Data[[#This Row],[SA CV cat 2022]]</f>
        <v>7.4093249616402027E-2</v>
      </c>
      <c r="CO178" s="118">
        <f>(ULB_Data[[#This Row],[CV- obtained SS2021]]-ULB_Data[[#This Row],[SA CV cat t.10 2021]])/ULB_Data[[#This Row],[SA CV cat t.10 2021]]</f>
        <v>-0.23161049193575545</v>
      </c>
      <c r="CP178" s="118">
        <f>(ULB_Data[[#This Row],[CV- obtained SS2022]]-ULB_Data[[#This Row],[SA CV cat t.10 2022]])/ULB_Data[[#This Row],[SA CV cat t.10 2022]]</f>
        <v>-0.23161049193575545</v>
      </c>
      <c r="CQ178" s="60">
        <v>154</v>
      </c>
      <c r="CR178" s="60">
        <v>97</v>
      </c>
      <c r="CS178" s="27">
        <v>134</v>
      </c>
      <c r="CT178" s="27">
        <v>72</v>
      </c>
      <c r="CU178" s="27">
        <v>134</v>
      </c>
      <c r="CV178" s="27">
        <v>72</v>
      </c>
      <c r="CW178" s="28" t="s">
        <v>414</v>
      </c>
      <c r="CX178" s="27" t="s">
        <v>414</v>
      </c>
      <c r="CY178" s="27" t="s">
        <v>414</v>
      </c>
      <c r="CZ178" s="28" t="s">
        <v>408</v>
      </c>
      <c r="DA178" s="27" t="s">
        <v>408</v>
      </c>
      <c r="DB178" s="27" t="s">
        <v>408</v>
      </c>
      <c r="DC178" s="22">
        <v>879.81</v>
      </c>
      <c r="DD178" s="22">
        <v>1500</v>
      </c>
      <c r="DE178" s="66">
        <v>58.65</v>
      </c>
      <c r="DF178" s="22">
        <v>500</v>
      </c>
      <c r="DG178" s="22">
        <v>1500</v>
      </c>
      <c r="DH178" s="66">
        <v>33.33</v>
      </c>
      <c r="DI178" s="22">
        <v>679.76</v>
      </c>
      <c r="DJ178" s="22">
        <v>1500</v>
      </c>
      <c r="DK178" s="66">
        <v>45.32</v>
      </c>
      <c r="DL178" s="22">
        <v>980.56</v>
      </c>
      <c r="DM178" s="22">
        <v>1500</v>
      </c>
      <c r="DN178" s="66">
        <v>65.37</v>
      </c>
      <c r="DO178" s="22">
        <v>3040.13</v>
      </c>
      <c r="DP178" s="22">
        <v>6000</v>
      </c>
      <c r="DQ178" s="66">
        <v>50.67</v>
      </c>
      <c r="DR178" s="67">
        <v>1431.47</v>
      </c>
      <c r="DS178" s="67">
        <v>2400</v>
      </c>
      <c r="DT178" s="159">
        <f>ULB_Data[[#This Row],[SLP- obtained SS2021]]/ULB_Data[[#This Row],[SLP-max. marks SS2021]]</f>
        <v>0.59644583333333334</v>
      </c>
      <c r="DU178" s="159">
        <f>ULB_Data[[#This Row],[SLP- obtained SS2021]]/ULB_Data[[#This Row],[Total score (obtained) SS2021]]</f>
        <v>0.46589899397557033</v>
      </c>
      <c r="DV178" s="67">
        <v>1431.47</v>
      </c>
      <c r="DW178" s="66">
        <v>2400</v>
      </c>
      <c r="DX178" s="159">
        <f>ULB_Data[[#This Row],[SLP- obtained SS2022]]/ULB_Data[[#This Row],[SLP-max. marks SS2022]]</f>
        <v>0.59644583333333334</v>
      </c>
      <c r="DY178" s="159">
        <f>ULB_Data[[#This Row],[SLP- obtained SS2022]]/ULB_Data[[#This Row],[Total score (obtained) SS2022]]</f>
        <v>0.46589899397557033</v>
      </c>
      <c r="DZ178" s="67">
        <v>1141.02</v>
      </c>
      <c r="EA178" s="67">
        <v>1800</v>
      </c>
      <c r="EB178" s="159">
        <f>ULB_Data[[#This Row],[CV- obtained SS2021]]/ULB_Data[[#This Row],[CV-max. marks SS2021]]</f>
        <v>0.63390000000000002</v>
      </c>
      <c r="EC178" s="159">
        <f>ULB_Data[[#This Row],[CV- obtained SS2021]]/ULB_Data[[#This Row],[Total score (obtained) SS2021]]</f>
        <v>0.37136654635165617</v>
      </c>
      <c r="ED178" s="67">
        <v>1141.02</v>
      </c>
      <c r="EE178" s="66">
        <v>1800</v>
      </c>
      <c r="EF178" s="159">
        <f>ULB_Data[[#This Row],[CV- obtained SS2022]]/ULB_Data[[#This Row],[CV-max. marks SS2022]]</f>
        <v>0.63390000000000002</v>
      </c>
      <c r="EG178" s="159">
        <f>ULB_Data[[#This Row],[CV- obtained SS2022]]/ULB_Data[[#This Row],[Total score (obtained) SS2022]]</f>
        <v>0.37136654635165617</v>
      </c>
      <c r="EH178" s="67">
        <v>500</v>
      </c>
      <c r="EI178" s="67">
        <v>1800</v>
      </c>
      <c r="EJ178" s="159">
        <f>ULB_Data[[#This Row],[Cert.- obtained SS2021]]/ULB_Data[[#This Row],[Cert.-max. marks SS2021]]</f>
        <v>0.27777777777777779</v>
      </c>
      <c r="EK178" s="159">
        <f>ULB_Data[[#This Row],[Cert.- obtained SS2021]]/ULB_Data[[#This Row],[Total score (obtained) SS2021]]</f>
        <v>0.16273445967277356</v>
      </c>
      <c r="EL178" s="67">
        <v>500</v>
      </c>
      <c r="EM178" s="66">
        <v>1800</v>
      </c>
      <c r="EN178" s="159">
        <f>ULB_Data[[#This Row],[Cert.- obtained SS2022]]/ULB_Data[[#This Row],[Cert.-max. marks SS2022]]</f>
        <v>0.27777777777777779</v>
      </c>
      <c r="EO178" s="159">
        <f>ULB_Data[[#This Row],[Cert.- obtained SS2022]]/ULB_Data[[#This Row],[Total score (obtained) SS2022]]</f>
        <v>0.16273445967277356</v>
      </c>
      <c r="EP178" s="68">
        <v>3072.49</v>
      </c>
      <c r="EQ178" s="26">
        <v>6000</v>
      </c>
      <c r="ER178" s="66">
        <v>51.21</v>
      </c>
      <c r="ES178" s="68">
        <v>3072.49</v>
      </c>
      <c r="ET178" s="66">
        <v>6000</v>
      </c>
      <c r="EU178" s="128">
        <f>(ULB_Data[[#This Row],[Total score (obtained) SS2022]]/ULB_Data[[#This Row],[Total score (max) SS2022]])*100</f>
        <v>51.208166666666664</v>
      </c>
      <c r="EV178" s="26">
        <v>1379.81</v>
      </c>
      <c r="EW178" s="26">
        <v>3000</v>
      </c>
      <c r="EX178" s="66">
        <v>45.99</v>
      </c>
      <c r="EY178" s="26">
        <v>1931.47</v>
      </c>
      <c r="EZ178" s="26">
        <v>4200</v>
      </c>
      <c r="FA178" s="100">
        <v>45.99</v>
      </c>
      <c r="FB178" s="26">
        <v>1931.47</v>
      </c>
      <c r="FC178" s="138">
        <v>4200</v>
      </c>
      <c r="FD178" s="140">
        <f>(ULB_Data[[#This Row],[SLP + Cert. (obtained) SS2022]]/ULB_Data[[#This Row],[SLP + Cert. (max.) SS2022]])*100</f>
        <v>45.987380952380953</v>
      </c>
    </row>
    <row r="179" spans="1:160" ht="15.75" thickBot="1">
      <c r="A179" s="104">
        <v>178</v>
      </c>
      <c r="B179" s="69" t="s">
        <v>48</v>
      </c>
      <c r="C179" s="65" t="s">
        <v>392</v>
      </c>
      <c r="D179" s="65" t="s">
        <v>399</v>
      </c>
      <c r="E179" s="81">
        <v>23851</v>
      </c>
      <c r="F179" s="28" t="s">
        <v>411</v>
      </c>
      <c r="G179" s="28">
        <v>2214</v>
      </c>
      <c r="H179" s="28">
        <v>2072</v>
      </c>
      <c r="I179" s="28">
        <v>2072</v>
      </c>
      <c r="J179" s="28">
        <v>3325</v>
      </c>
      <c r="K179" s="28">
        <v>3178</v>
      </c>
      <c r="L179" s="28">
        <v>3178</v>
      </c>
      <c r="M179" s="28">
        <v>3070.1</v>
      </c>
      <c r="N179" s="28">
        <v>2928.3</v>
      </c>
      <c r="O179" s="28">
        <v>2928.3</v>
      </c>
      <c r="P179" s="28">
        <v>4349.2</v>
      </c>
      <c r="Q179" s="28">
        <v>4349.2</v>
      </c>
      <c r="R179" s="118">
        <f>(ULB_Data[[#This Row],[Total score (obtained) SS2020]]-ULB_Data[[#This Row],[NA 2020]])/ULB_Data[[#This Row],[NA 2020]]</f>
        <v>0.40162149954832882</v>
      </c>
      <c r="S179" s="118">
        <f>(ULB_Data[[#This Row],[Total score (obtained) SS2021]]-ULB_Data[[#This Row],[NA 2021]])/ULB_Data[[#This Row],[NA 2021]]</f>
        <v>0.76919401544401544</v>
      </c>
      <c r="T179" s="118">
        <f>(ULB_Data[[#This Row],[Total score (obtained) SS2022]]-ULB_Data[[#This Row],[NA 2022]])/ULB_Data[[#This Row],[NA 2022]]</f>
        <v>0.76919401544401544</v>
      </c>
      <c r="U179" s="118">
        <f>(ULB_Data[[#This Row],[Total score (obtained) SS2020]]-ULB_Data[[#This Row],[SA 2020]])/ULB_Data[[#This Row],[SA 2020]]</f>
        <v>-6.6709774436090205E-2</v>
      </c>
      <c r="V179" s="118">
        <f>(ULB_Data[[#This Row],[Total score (obtained) SS2021]]-ULB_Data[[#This Row],[SA 2021]])/ULB_Data[[#This Row],[SA 2021]]</f>
        <v>0.15348332284455632</v>
      </c>
      <c r="W179" s="118">
        <f>(ULB_Data[[#This Row],[Total score (obtained) SS2022]]-ULB_Data[[#This Row],[SA 2022]])/ULB_Data[[#This Row],[SA 2022]]</f>
        <v>0.15348332284455632</v>
      </c>
      <c r="X179" s="118">
        <f>(ULB_Data[[#This Row],[Total score (obtained) SS2020]]-ULB_Data[[#This Row],[SA Cat 2020]])/ULB_Data[[#This Row],[SA Cat 2020]]</f>
        <v>1.0778150548842106E-2</v>
      </c>
      <c r="Y179" s="118">
        <f>(ULB_Data[[#This Row],[Total score (obtained) SS2021]]-ULB_Data[[#This Row],[SA Cat 2021]])/ULB_Data[[#This Row],[SA Cat 2021]]</f>
        <v>0.251842365877813</v>
      </c>
      <c r="Z179" s="118">
        <f>(ULB_Data[[#This Row],[Total score (obtained) SS2022]]-ULB_Data[[#This Row],[SA Cat 2022]])/ULB_Data[[#This Row],[SA Cat 2022]]</f>
        <v>0.251842365877813</v>
      </c>
      <c r="AA179" s="118">
        <f>(ULB_Data[[#This Row],[Total score (obtained) SS2021]]-ULB_Data[[#This Row],[SA Cat t.10 2021]])/ULB_Data[[#This Row],[SA Cat t.10 2021]]</f>
        <v>-0.15713924399889631</v>
      </c>
      <c r="AB179" s="118">
        <f>(ULB_Data[[#This Row],[Total score (obtained) SS2022]]-ULB_Data[[#This Row],[SA Cat t.10 2022]])/ULB_Data[[#This Row],[SA Cat t.10 2022]]</f>
        <v>-0.15713924399889631</v>
      </c>
      <c r="AC179" s="122">
        <v>306.24</v>
      </c>
      <c r="AD179" s="122">
        <v>913.6</v>
      </c>
      <c r="AE179" s="122">
        <v>915</v>
      </c>
      <c r="AF179" s="122">
        <v>706.64</v>
      </c>
      <c r="AG179" s="122">
        <v>1509.3</v>
      </c>
      <c r="AH179" s="122">
        <v>1509.3</v>
      </c>
      <c r="AI179" s="122">
        <v>593.21</v>
      </c>
      <c r="AJ179" s="122">
        <v>1412.08</v>
      </c>
      <c r="AK179" s="122">
        <v>1412.08</v>
      </c>
      <c r="AL179" s="122">
        <v>1984.11</v>
      </c>
      <c r="AM179" s="122">
        <v>1984.11</v>
      </c>
      <c r="AN179" s="118">
        <f>(ULB_Data[[#This Row],[SLP- obtained SS2020]]-ULB_Data[[#This Row],[SLP NA 2020]])/ULB_Data[[#This Row],[SLP NA 2020]]</f>
        <v>1.2596656217345872</v>
      </c>
      <c r="AO179" s="118">
        <f>(ULB_Data[[#This Row],[SLP- obtained SS2021]]-ULB_Data[[#This Row],[SLP NA 2021]])/ULB_Data[[#This Row],[SLP NA 2021]]</f>
        <v>1.0665936952714534</v>
      </c>
      <c r="AP179" s="118">
        <f>(ULB_Data[[#This Row],[SLP- obtained SS2022]]-ULB_Data[[#This Row],[SLP NA 2022]])/ULB_Data[[#This Row],[SLP NA 2022]]</f>
        <v>1.0634316939890709</v>
      </c>
      <c r="AQ179" s="118">
        <f>(ULB_Data[[#This Row],[SLP- obtained SS2020]]-ULB_Data[[#This Row],[SLP SA 2020]])/ULB_Data[[#This Row],[SLP SA 2020]]</f>
        <v>-2.0717762934450337E-2</v>
      </c>
      <c r="AR179" s="118">
        <f>(ULB_Data[[#This Row],[SLP- obtained SS2021]]-ULB_Data[[#This Row],[SLP SA 2021]])/ULB_Data[[#This Row],[SLP SA 2021]]</f>
        <v>0.25093752070496256</v>
      </c>
      <c r="AS179" s="118">
        <f>(ULB_Data[[#This Row],[SLP- obtained SS2022]]-ULB_Data[[#This Row],[SLP SA 2022]])/ULB_Data[[#This Row],[SLP SA 2022]]</f>
        <v>0.25093752070496256</v>
      </c>
      <c r="AT179" s="118">
        <f>(ULB_Data[[#This Row],[SLP- obtained SS2020]]-ULB_Data[[#This Row],[SLP SA cat 2020]])/ULB_Data[[#This Row],[SLP SA cat 2020]]</f>
        <v>0.16653461674617751</v>
      </c>
      <c r="AU179" s="118">
        <f>(ULB_Data[[#This Row],[SLP- obtained SS2021]]-ULB_Data[[#This Row],[SLP SA cat 2021]])/ULB_Data[[#This Row],[SLP SA cat 2021]]</f>
        <v>0.33706305591751179</v>
      </c>
      <c r="AV179" s="118">
        <f>(ULB_Data[[#This Row],[SLP- obtained SS2022]]-ULB_Data[[#This Row],[SLP SA cat 2022]])/ULB_Data[[#This Row],[SLP SA cat 2022]]</f>
        <v>0.33706305591751179</v>
      </c>
      <c r="AW179" s="118">
        <f>(ULB_Data[[#This Row],[SLP- obtained SS2021]]-ULB_Data[[#This Row],[SLP SA cat t.10 2021]])/ULB_Data[[#This Row],[SLP SA cat t.10 2021]]</f>
        <v>-4.8419694472584658E-2</v>
      </c>
      <c r="AX179" s="118">
        <f>(ULB_Data[[#This Row],[SLP- obtained SS2022]]-ULB_Data[[#This Row],[SLP SA cat t.10 2022]])/ULB_Data[[#This Row],[SLP SA cat t.10 2022]]</f>
        <v>-4.8419694472584658E-2</v>
      </c>
      <c r="AY179" s="122">
        <v>232.44</v>
      </c>
      <c r="AZ179" s="122">
        <v>298.10000000000002</v>
      </c>
      <c r="BA179" s="122">
        <v>295</v>
      </c>
      <c r="BB179" s="122">
        <v>421.09</v>
      </c>
      <c r="BC179" s="122">
        <v>522.70000000000005</v>
      </c>
      <c r="BD179" s="122">
        <v>525</v>
      </c>
      <c r="BE179" s="122">
        <v>365.77</v>
      </c>
      <c r="BF179" s="122">
        <v>453.88</v>
      </c>
      <c r="BG179" s="122">
        <v>453.88</v>
      </c>
      <c r="BH179" s="122">
        <v>1100</v>
      </c>
      <c r="BI179" s="122">
        <v>1100</v>
      </c>
      <c r="BJ179" s="118">
        <f>(ULB_Data[[#This Row],[Cert.- obtained SS2020]]-ULB_Data[[#This Row],[NA cert 2020]])/ULB_Data[[#This Row],[NA cert 2020]]</f>
        <v>1.1510927551196009</v>
      </c>
      <c r="BK179" s="118">
        <f>(ULB_Data[[#This Row],[Cert.- obtained SS2021]]-ULB_Data[[#This Row],[NA cert 2021]])/ULB_Data[[#This Row],[NA cert 2021]]</f>
        <v>0.67728950016772882</v>
      </c>
      <c r="BL179" s="118">
        <f>(ULB_Data[[#This Row],[Cert.- obtained SS2022]]-ULB_Data[[#This Row],[NA cert 2022]])/ULB_Data[[#This Row],[NA cert 2022]]</f>
        <v>0.69491525423728817</v>
      </c>
      <c r="BM179" s="118">
        <f>(ULB_Data[[#This Row],[Cert.- obtained SS2020]]-ULB_Data[[#This Row],[SA Cert 2020]])/ULB_Data[[#This Row],[SA Cert 2020]]</f>
        <v>0.187394618727588</v>
      </c>
      <c r="BN179" s="118">
        <f>(ULB_Data[[#This Row],[Cert.- obtained SS2021]]-ULB_Data[[#This Row],[SA cert 2021]])/ULB_Data[[#This Row],[SA cert 2021]]</f>
        <v>-4.3428352783623579E-2</v>
      </c>
      <c r="BO179" s="118">
        <f>(ULB_Data[[#This Row],[Cert.- obtained SS2022]]-ULB_Data[[#This Row],[SA cert 2022]])/ULB_Data[[#This Row],[SA cert 2022]]</f>
        <v>-4.7619047619047616E-2</v>
      </c>
      <c r="BP179" s="118">
        <f>(ULB_Data[[#This Row],[Cert.- obtained SS2020]]-ULB_Data[[#This Row],[SA cert cat 2020]])/ULB_Data[[#This Row],[SA cert cat 2020]]</f>
        <v>0.36697924925499636</v>
      </c>
      <c r="BQ179" s="118">
        <f>(ULB_Data[[#This Row],[Cert.- obtained SS2021]]-ULB_Data[[#This Row],[SA cert cat 2021]])/ULB_Data[[#This Row],[SA cert cat 2021]]</f>
        <v>0.10161276108222439</v>
      </c>
      <c r="BR179" s="118">
        <f>(ULB_Data[[#This Row],[Cert.- obtained SS2022]]-ULB_Data[[#This Row],[SA cert cat 2022]])/ULB_Data[[#This Row],[SA cert cat 2022]]</f>
        <v>0.10161276108222439</v>
      </c>
      <c r="BS179" s="118">
        <f>(ULB_Data[[#This Row],[Cert.- obtained SS2021]]-ULB_Data[[#This Row],[SA cert cat t.10 2021]])/ULB_Data[[#This Row],[SA cert cat t.10 2021]]</f>
        <v>-0.54545454545454541</v>
      </c>
      <c r="BT179" s="118">
        <f>(ULB_Data[[#This Row],[Cert.- obtained SS2022]]-ULB_Data[[#This Row],[SA cert cat t.10 2022]])/ULB_Data[[#This Row],[SA cert cat t.10 2022]]</f>
        <v>-0.54545454545454541</v>
      </c>
      <c r="BU179" s="122">
        <v>855.72</v>
      </c>
      <c r="BV179" s="122">
        <v>860.25</v>
      </c>
      <c r="BW179" s="122">
        <v>865</v>
      </c>
      <c r="BX179" s="122">
        <v>1100</v>
      </c>
      <c r="BY179" s="122">
        <v>1147.0899999999999</v>
      </c>
      <c r="BZ179" s="122">
        <v>1150</v>
      </c>
      <c r="CA179" s="122">
        <v>1056.55</v>
      </c>
      <c r="CB179" s="122">
        <v>1062.31</v>
      </c>
      <c r="CC179" s="122">
        <v>1062.31</v>
      </c>
      <c r="CD179" s="122">
        <v>1484.95</v>
      </c>
      <c r="CE179" s="122">
        <v>1484.95</v>
      </c>
      <c r="CF179" s="118">
        <f>(ULB_Data[[#This Row],[CP- obtained SS2020]]-ULB_Data[[#This Row],[NA CV 2020]])/ULB_Data[[#This Row],[NA CV 2020]]</f>
        <v>0.20493853129528336</v>
      </c>
      <c r="CG179" s="118">
        <f>(ULB_Data[[#This Row],[CV- obtained SS2021]]-ULB_Data[[#This Row],[NA CV 2021]])/ULB_Data[[#This Row],[NA CV 2021]]</f>
        <v>0.48530078465562337</v>
      </c>
      <c r="CH179" s="118">
        <f>(ULB_Data[[#This Row],[CV- obtained SS2022]]-ULB_Data[[#This Row],[NA CV 2022]])/ULB_Data[[#This Row],[NA CV 2022]]</f>
        <v>0.47714450867052027</v>
      </c>
      <c r="CI179" s="118">
        <f>(ULB_Data[[#This Row],[CP- obtained SS2020]]-ULB_Data[[#This Row],[SA CV 2020]])/ULB_Data[[#This Row],[SA CV 2020]]</f>
        <v>-6.2645454545454615E-2</v>
      </c>
      <c r="CJ179" s="118">
        <f>(ULB_Data[[#This Row],[CV- obtained SS2021]]-ULB_Data[[#This Row],[SA CV 2021]])/ULB_Data[[#This Row],[SA CV 2021]]</f>
        <v>0.11388818662877377</v>
      </c>
      <c r="CK179" s="118">
        <f>(ULB_Data[[#This Row],[CV- obtained SS2022]]-ULB_Data[[#This Row],[SA CV 2022]])/ULB_Data[[#This Row],[SA CV 2022]]</f>
        <v>0.11106956521739132</v>
      </c>
      <c r="CL179" s="118">
        <f>(ULB_Data[[#This Row],[CP- obtained SS2020]]-ULB_Data[[#This Row],[SA CV  cat 2020]])/ULB_Data[[#This Row],[SA CV  cat 2020]]</f>
        <v>-2.4097297808906383E-2</v>
      </c>
      <c r="CM179" s="118">
        <f>(ULB_Data[[#This Row],[CV- obtained SS2021]]-ULB_Data[[#This Row],[SA CV cat 2021]])/ULB_Data[[#This Row],[SA CV cat 2021]]</f>
        <v>0.20278449793374823</v>
      </c>
      <c r="CN179" s="118">
        <f>(ULB_Data[[#This Row],[CV- obtained SS2022]]-ULB_Data[[#This Row],[SA CV cat 2022]])/ULB_Data[[#This Row],[SA CV cat 2022]]</f>
        <v>0.20278449793374823</v>
      </c>
      <c r="CO179" s="118">
        <f>(ULB_Data[[#This Row],[CV- obtained SS2021]]-ULB_Data[[#This Row],[SA CV cat t.10 2021]])/ULB_Data[[#This Row],[SA CV cat t.10 2021]]</f>
        <v>-0.13954678608707366</v>
      </c>
      <c r="CP179" s="118">
        <f>(ULB_Data[[#This Row],[CV- obtained SS2022]]-ULB_Data[[#This Row],[SA CV cat t.10 2022]])/ULB_Data[[#This Row],[SA CV cat t.10 2022]]</f>
        <v>-0.13954678608707366</v>
      </c>
      <c r="CQ179" s="60">
        <v>138</v>
      </c>
      <c r="CR179" s="60">
        <v>88</v>
      </c>
      <c r="CS179" s="27">
        <v>32</v>
      </c>
      <c r="CT179" s="27">
        <v>28</v>
      </c>
      <c r="CU179" s="27">
        <v>32</v>
      </c>
      <c r="CV179" s="27">
        <v>28</v>
      </c>
      <c r="CW179" s="28" t="s">
        <v>414</v>
      </c>
      <c r="CX179" s="27" t="s">
        <v>414</v>
      </c>
      <c r="CY179" s="27" t="s">
        <v>414</v>
      </c>
      <c r="CZ179" s="28" t="s">
        <v>408</v>
      </c>
      <c r="DA179" s="27" t="s">
        <v>408</v>
      </c>
      <c r="DB179" s="27" t="s">
        <v>408</v>
      </c>
      <c r="DC179" s="22">
        <v>692</v>
      </c>
      <c r="DD179" s="22">
        <v>1500</v>
      </c>
      <c r="DE179" s="66">
        <v>46.13</v>
      </c>
      <c r="DF179" s="22">
        <v>500</v>
      </c>
      <c r="DG179" s="22">
        <v>1500</v>
      </c>
      <c r="DH179" s="66">
        <v>33.33</v>
      </c>
      <c r="DI179" s="22">
        <v>880.09</v>
      </c>
      <c r="DJ179" s="22">
        <v>1500</v>
      </c>
      <c r="DK179" s="66">
        <v>58.67</v>
      </c>
      <c r="DL179" s="22">
        <v>1031.0899999999999</v>
      </c>
      <c r="DM179" s="22">
        <v>1500</v>
      </c>
      <c r="DN179" s="66">
        <v>68.739999999999995</v>
      </c>
      <c r="DO179" s="22">
        <v>3103.19</v>
      </c>
      <c r="DP179" s="22">
        <v>6000</v>
      </c>
      <c r="DQ179" s="66">
        <v>51.72</v>
      </c>
      <c r="DR179" s="67">
        <v>1888.04</v>
      </c>
      <c r="DS179" s="67">
        <v>2400</v>
      </c>
      <c r="DT179" s="159">
        <f>ULB_Data[[#This Row],[SLP- obtained SS2021]]/ULB_Data[[#This Row],[SLP-max. marks SS2021]]</f>
        <v>0.78668333333333329</v>
      </c>
      <c r="DU179" s="159">
        <f>ULB_Data[[#This Row],[SLP- obtained SS2021]]/ULB_Data[[#This Row],[Total score (obtained) SS2021]]</f>
        <v>0.51504595214647941</v>
      </c>
      <c r="DV179" s="67">
        <v>1888.04</v>
      </c>
      <c r="DW179" s="66">
        <v>2400</v>
      </c>
      <c r="DX179" s="159">
        <f>ULB_Data[[#This Row],[SLP- obtained SS2022]]/ULB_Data[[#This Row],[SLP-max. marks SS2022]]</f>
        <v>0.78668333333333329</v>
      </c>
      <c r="DY179" s="159">
        <f>ULB_Data[[#This Row],[SLP- obtained SS2022]]/ULB_Data[[#This Row],[Total score (obtained) SS2022]]</f>
        <v>0.51504595214647941</v>
      </c>
      <c r="DZ179" s="67">
        <v>1277.73</v>
      </c>
      <c r="EA179" s="67">
        <v>1800</v>
      </c>
      <c r="EB179" s="159">
        <f>ULB_Data[[#This Row],[CV- obtained SS2021]]/ULB_Data[[#This Row],[CV-max. marks SS2021]]</f>
        <v>0.70984999999999998</v>
      </c>
      <c r="EC179" s="159">
        <f>ULB_Data[[#This Row],[CV- obtained SS2021]]/ULB_Data[[#This Row],[Total score (obtained) SS2021]]</f>
        <v>0.34855705622556787</v>
      </c>
      <c r="ED179" s="67">
        <v>1277.73</v>
      </c>
      <c r="EE179" s="66">
        <v>1800</v>
      </c>
      <c r="EF179" s="159">
        <f>ULB_Data[[#This Row],[CV- obtained SS2022]]/ULB_Data[[#This Row],[CV-max. marks SS2022]]</f>
        <v>0.70984999999999998</v>
      </c>
      <c r="EG179" s="159">
        <f>ULB_Data[[#This Row],[CV- obtained SS2022]]/ULB_Data[[#This Row],[Total score (obtained) SS2022]]</f>
        <v>0.34855705622556787</v>
      </c>
      <c r="EH179" s="67">
        <v>500</v>
      </c>
      <c r="EI179" s="67">
        <v>1800</v>
      </c>
      <c r="EJ179" s="159">
        <f>ULB_Data[[#This Row],[Cert.- obtained SS2021]]/ULB_Data[[#This Row],[Cert.-max. marks SS2021]]</f>
        <v>0.27777777777777779</v>
      </c>
      <c r="EK179" s="159">
        <f>ULB_Data[[#This Row],[Cert.- obtained SS2021]]/ULB_Data[[#This Row],[Total score (obtained) SS2021]]</f>
        <v>0.13639699162795266</v>
      </c>
      <c r="EL179" s="67">
        <v>500</v>
      </c>
      <c r="EM179" s="66">
        <v>1800</v>
      </c>
      <c r="EN179" s="159">
        <f>ULB_Data[[#This Row],[Cert.- obtained SS2022]]/ULB_Data[[#This Row],[Cert.-max. marks SS2022]]</f>
        <v>0.27777777777777779</v>
      </c>
      <c r="EO179" s="159">
        <f>ULB_Data[[#This Row],[Cert.- obtained SS2022]]/ULB_Data[[#This Row],[Total score (obtained) SS2022]]</f>
        <v>0.13639699162795266</v>
      </c>
      <c r="EP179" s="68">
        <v>3665.77</v>
      </c>
      <c r="EQ179" s="26">
        <v>6000</v>
      </c>
      <c r="ER179" s="66">
        <v>61.1</v>
      </c>
      <c r="ES179" s="68">
        <v>3665.77</v>
      </c>
      <c r="ET179" s="66">
        <v>6000</v>
      </c>
      <c r="EU179" s="128">
        <f>(ULB_Data[[#This Row],[Total score (obtained) SS2022]]/ULB_Data[[#This Row],[Total score (max) SS2022]])*100</f>
        <v>61.096166666666662</v>
      </c>
      <c r="EV179" s="26">
        <v>1192</v>
      </c>
      <c r="EW179" s="26">
        <v>3000</v>
      </c>
      <c r="EX179" s="66">
        <v>39.729999999999997</v>
      </c>
      <c r="EY179" s="26">
        <v>2388.04</v>
      </c>
      <c r="EZ179" s="26">
        <v>4200</v>
      </c>
      <c r="FA179" s="100">
        <v>56.86</v>
      </c>
      <c r="FB179" s="26">
        <v>2388.04</v>
      </c>
      <c r="FC179" s="138">
        <v>4200</v>
      </c>
      <c r="FD179" s="140">
        <f>(ULB_Data[[#This Row],[SLP + Cert. (obtained) SS2022]]/ULB_Data[[#This Row],[SLP + Cert. (max.) SS2022]])*100</f>
        <v>56.858095238095238</v>
      </c>
    </row>
    <row r="180" spans="1:160" ht="15.75" thickBot="1">
      <c r="A180" s="104">
        <v>179</v>
      </c>
      <c r="B180" s="65" t="s">
        <v>335</v>
      </c>
      <c r="C180" s="65" t="s">
        <v>393</v>
      </c>
      <c r="D180" s="65" t="s">
        <v>399</v>
      </c>
      <c r="E180" s="22">
        <v>12348</v>
      </c>
      <c r="F180" s="28" t="s">
        <v>411</v>
      </c>
      <c r="G180" s="28">
        <v>2214</v>
      </c>
      <c r="H180" s="28">
        <v>2072</v>
      </c>
      <c r="I180" s="28">
        <v>2072</v>
      </c>
      <c r="J180" s="28">
        <v>3325</v>
      </c>
      <c r="K180" s="28">
        <v>3178</v>
      </c>
      <c r="L180" s="28">
        <v>3178</v>
      </c>
      <c r="M180" s="28">
        <v>3070.1</v>
      </c>
      <c r="N180" s="28">
        <v>2928.3</v>
      </c>
      <c r="O180" s="28">
        <v>2928.3</v>
      </c>
      <c r="P180" s="28">
        <v>4349.2</v>
      </c>
      <c r="Q180" s="28">
        <v>4349.2</v>
      </c>
      <c r="R180" s="118">
        <f>(ULB_Data[[#This Row],[Total score (obtained) SS2020]]-ULB_Data[[#This Row],[NA 2020]])/ULB_Data[[#This Row],[NA 2020]]</f>
        <v>1.4236675700090327E-2</v>
      </c>
      <c r="S180" s="118">
        <f>(ULB_Data[[#This Row],[Total score (obtained) SS2021]]-ULB_Data[[#This Row],[NA 2021]])/ULB_Data[[#This Row],[NA 2021]]</f>
        <v>0.18868725868725869</v>
      </c>
      <c r="T180" s="118">
        <f>(ULB_Data[[#This Row],[Total score (obtained) SS2022]]-ULB_Data[[#This Row],[NA 2022]])/ULB_Data[[#This Row],[NA 2022]]</f>
        <v>0.18868725868725869</v>
      </c>
      <c r="U180" s="118">
        <f>(ULB_Data[[#This Row],[Total score (obtained) SS2020]]-ULB_Data[[#This Row],[SA 2020]])/ULB_Data[[#This Row],[SA 2020]]</f>
        <v>-0.32465563909774436</v>
      </c>
      <c r="V180" s="118">
        <f>(ULB_Data[[#This Row],[Total score (obtained) SS2021]]-ULB_Data[[#This Row],[SA 2021]])/ULB_Data[[#This Row],[SA 2021]]</f>
        <v>-0.2249968533668974</v>
      </c>
      <c r="W180" s="118">
        <f>(ULB_Data[[#This Row],[Total score (obtained) SS2022]]-ULB_Data[[#This Row],[SA 2022]])/ULB_Data[[#This Row],[SA 2022]]</f>
        <v>-0.2249968533668974</v>
      </c>
      <c r="X180" s="118">
        <f>(ULB_Data[[#This Row],[Total score (obtained) SS2020]]-ULB_Data[[#This Row],[SA Cat 2020]])/ULB_Data[[#This Row],[SA Cat 2020]]</f>
        <v>-0.26858408520895083</v>
      </c>
      <c r="Y180" s="118">
        <f>(ULB_Data[[#This Row],[Total score (obtained) SS2021]]-ULB_Data[[#This Row],[SA Cat 2021]])/ULB_Data[[#This Row],[SA Cat 2021]]</f>
        <v>-0.15891131373151662</v>
      </c>
      <c r="Z180" s="118">
        <f>(ULB_Data[[#This Row],[Total score (obtained) SS2022]]-ULB_Data[[#This Row],[SA Cat 2022]])/ULB_Data[[#This Row],[SA Cat 2022]]</f>
        <v>-0.15891131373151662</v>
      </c>
      <c r="AA180" s="118">
        <f>(ULB_Data[[#This Row],[Total score (obtained) SS2021]]-ULB_Data[[#This Row],[SA Cat t.10 2021]])/ULB_Data[[#This Row],[SA Cat t.10 2021]]</f>
        <v>-0.43369815138416257</v>
      </c>
      <c r="AB180" s="118">
        <f>(ULB_Data[[#This Row],[Total score (obtained) SS2022]]-ULB_Data[[#This Row],[SA Cat t.10 2022]])/ULB_Data[[#This Row],[SA Cat t.10 2022]]</f>
        <v>-0.43369815138416257</v>
      </c>
      <c r="AC180" s="122">
        <v>306.24</v>
      </c>
      <c r="AD180" s="122">
        <v>913.6</v>
      </c>
      <c r="AE180" s="122">
        <v>915</v>
      </c>
      <c r="AF180" s="122">
        <v>706.64</v>
      </c>
      <c r="AG180" s="122">
        <v>1509.3</v>
      </c>
      <c r="AH180" s="122">
        <v>1509.3</v>
      </c>
      <c r="AI180" s="122">
        <v>593.21</v>
      </c>
      <c r="AJ180" s="122">
        <v>1412.08</v>
      </c>
      <c r="AK180" s="122">
        <v>1412.08</v>
      </c>
      <c r="AL180" s="122">
        <v>1984.11</v>
      </c>
      <c r="AM180" s="122">
        <v>1984.11</v>
      </c>
      <c r="AN180" s="118">
        <f>(ULB_Data[[#This Row],[SLP- obtained SS2020]]-ULB_Data[[#This Row],[SLP NA 2020]])/ULB_Data[[#This Row],[SLP NA 2020]]</f>
        <v>-0.17489550679205851</v>
      </c>
      <c r="AO180" s="118">
        <f>(ULB_Data[[#This Row],[SLP- obtained SS2021]]-ULB_Data[[#This Row],[SLP NA 2021]])/ULB_Data[[#This Row],[SLP NA 2021]]</f>
        <v>0.37788966725043771</v>
      </c>
      <c r="AP180" s="118">
        <f>(ULB_Data[[#This Row],[SLP- obtained SS2022]]-ULB_Data[[#This Row],[SLP NA 2022]])/ULB_Data[[#This Row],[SLP NA 2022]]</f>
        <v>0.37578142076502724</v>
      </c>
      <c r="AQ180" s="118">
        <f>(ULB_Data[[#This Row],[SLP- obtained SS2020]]-ULB_Data[[#This Row],[SLP SA 2020]])/ULB_Data[[#This Row],[SLP SA 2020]]</f>
        <v>-0.64242046869693192</v>
      </c>
      <c r="AR180" s="118">
        <f>(ULB_Data[[#This Row],[SLP- obtained SS2021]]-ULB_Data[[#This Row],[SLP SA 2021]])/ULB_Data[[#This Row],[SLP SA 2021]]</f>
        <v>-0.16594447757238459</v>
      </c>
      <c r="AS180" s="118">
        <f>(ULB_Data[[#This Row],[SLP- obtained SS2022]]-ULB_Data[[#This Row],[SLP SA 2022]])/ULB_Data[[#This Row],[SLP SA 2022]]</f>
        <v>-0.16594447757238459</v>
      </c>
      <c r="AT180" s="118">
        <f>(ULB_Data[[#This Row],[SLP- obtained SS2020]]-ULB_Data[[#This Row],[SLP SA cat 2020]])/ULB_Data[[#This Row],[SLP SA cat 2020]]</f>
        <v>-0.57404629052106337</v>
      </c>
      <c r="AU180" s="118">
        <f>(ULB_Data[[#This Row],[SLP- obtained SS2021]]-ULB_Data[[#This Row],[SLP SA cat 2021]])/ULB_Data[[#This Row],[SLP SA cat 2021]]</f>
        <v>-0.10852076369610789</v>
      </c>
      <c r="AV180" s="118">
        <f>(ULB_Data[[#This Row],[SLP- obtained SS2022]]-ULB_Data[[#This Row],[SLP SA cat 2022]])/ULB_Data[[#This Row],[SLP SA cat 2022]]</f>
        <v>-0.10852076369610789</v>
      </c>
      <c r="AW180" s="118">
        <f>(ULB_Data[[#This Row],[SLP- obtained SS2021]]-ULB_Data[[#This Row],[SLP SA cat t.10 2021]])/ULB_Data[[#This Row],[SLP SA cat t.10 2021]]</f>
        <v>-0.3655392090156292</v>
      </c>
      <c r="AX180" s="118">
        <f>(ULB_Data[[#This Row],[SLP- obtained SS2022]]-ULB_Data[[#This Row],[SLP SA cat t.10 2022]])/ULB_Data[[#This Row],[SLP SA cat t.10 2022]]</f>
        <v>-0.3655392090156292</v>
      </c>
      <c r="AY180" s="122">
        <v>232.44</v>
      </c>
      <c r="AZ180" s="122">
        <v>298.10000000000002</v>
      </c>
      <c r="BA180" s="122">
        <v>295</v>
      </c>
      <c r="BB180" s="122">
        <v>421.09</v>
      </c>
      <c r="BC180" s="122">
        <v>522.70000000000005</v>
      </c>
      <c r="BD180" s="122">
        <v>525</v>
      </c>
      <c r="BE180" s="122">
        <v>365.77</v>
      </c>
      <c r="BF180" s="122">
        <v>453.88</v>
      </c>
      <c r="BG180" s="122">
        <v>453.88</v>
      </c>
      <c r="BH180" s="122">
        <v>1100</v>
      </c>
      <c r="BI180" s="122">
        <v>1100</v>
      </c>
      <c r="BJ180" s="118">
        <f>(ULB_Data[[#This Row],[Cert.- obtained SS2020]]-ULB_Data[[#This Row],[NA cert 2020]])/ULB_Data[[#This Row],[NA cert 2020]]</f>
        <v>0.29065565307176044</v>
      </c>
      <c r="BK180" s="118">
        <f>(ULB_Data[[#This Row],[Cert.- obtained SS2021]]-ULB_Data[[#This Row],[NA cert 2021]])/ULB_Data[[#This Row],[NA cert 2021]]</f>
        <v>6.3737001006372931E-3</v>
      </c>
      <c r="BL180" s="118">
        <f>(ULB_Data[[#This Row],[Cert.- obtained SS2022]]-ULB_Data[[#This Row],[NA cert 2022]])/ULB_Data[[#This Row],[NA cert 2022]]</f>
        <v>1.6949152542372881E-2</v>
      </c>
      <c r="BM180" s="118">
        <f>(ULB_Data[[#This Row],[Cert.- obtained SS2020]]-ULB_Data[[#This Row],[SA Cert 2020]])/ULB_Data[[#This Row],[SA Cert 2020]]</f>
        <v>-0.2875632287634472</v>
      </c>
      <c r="BN180" s="118">
        <f>(ULB_Data[[#This Row],[Cert.- obtained SS2021]]-ULB_Data[[#This Row],[SA cert 2021]])/ULB_Data[[#This Row],[SA cert 2021]]</f>
        <v>-0.42605701167017412</v>
      </c>
      <c r="BO180" s="118">
        <f>(ULB_Data[[#This Row],[Cert.- obtained SS2022]]-ULB_Data[[#This Row],[SA cert 2022]])/ULB_Data[[#This Row],[SA cert 2022]]</f>
        <v>-0.42857142857142855</v>
      </c>
      <c r="BP180" s="118">
        <f>(ULB_Data[[#This Row],[Cert.- obtained SS2020]]-ULB_Data[[#This Row],[SA cert cat 2020]])/ULB_Data[[#This Row],[SA cert cat 2020]]</f>
        <v>-0.17981245044700217</v>
      </c>
      <c r="BQ180" s="118">
        <f>(ULB_Data[[#This Row],[Cert.- obtained SS2021]]-ULB_Data[[#This Row],[SA cert cat 2021]])/ULB_Data[[#This Row],[SA cert cat 2021]]</f>
        <v>-0.33903234335066534</v>
      </c>
      <c r="BR180" s="118">
        <f>(ULB_Data[[#This Row],[Cert.- obtained SS2022]]-ULB_Data[[#This Row],[SA cert cat 2022]])/ULB_Data[[#This Row],[SA cert cat 2022]]</f>
        <v>-0.33903234335066534</v>
      </c>
      <c r="BS180" s="118">
        <f>(ULB_Data[[#This Row],[Cert.- obtained SS2021]]-ULB_Data[[#This Row],[SA cert cat t.10 2021]])/ULB_Data[[#This Row],[SA cert cat t.10 2021]]</f>
        <v>-0.72727272727272729</v>
      </c>
      <c r="BT180" s="118">
        <f>(ULB_Data[[#This Row],[Cert.- obtained SS2022]]-ULB_Data[[#This Row],[SA cert cat t.10 2022]])/ULB_Data[[#This Row],[SA cert cat t.10 2022]]</f>
        <v>-0.72727272727272729</v>
      </c>
      <c r="BU180" s="122">
        <v>855.72</v>
      </c>
      <c r="BV180" s="122">
        <v>860.25</v>
      </c>
      <c r="BW180" s="122">
        <v>865</v>
      </c>
      <c r="BX180" s="122">
        <v>1100</v>
      </c>
      <c r="BY180" s="122">
        <v>1147.0899999999999</v>
      </c>
      <c r="BZ180" s="122">
        <v>1150</v>
      </c>
      <c r="CA180" s="122">
        <v>1056.55</v>
      </c>
      <c r="CB180" s="122">
        <v>1062.31</v>
      </c>
      <c r="CC180" s="122">
        <v>1062.31</v>
      </c>
      <c r="CD180" s="122">
        <v>1484.95</v>
      </c>
      <c r="CE180" s="122">
        <v>1484.95</v>
      </c>
      <c r="CF180" s="118">
        <f>(ULB_Data[[#This Row],[CP- obtained SS2020]]-ULB_Data[[#This Row],[NA CV 2020]])/ULB_Data[[#This Row],[NA CV 2020]]</f>
        <v>-9.5860795587341618E-2</v>
      </c>
      <c r="CG180" s="118">
        <f>(ULB_Data[[#This Row],[CV- obtained SS2021]]-ULB_Data[[#This Row],[NA CV 2021]])/ULB_Data[[#This Row],[NA CV 2021]]</f>
        <v>5.0996803254867773E-2</v>
      </c>
      <c r="CH180" s="118">
        <f>(ULB_Data[[#This Row],[CV- obtained SS2022]]-ULB_Data[[#This Row],[NA CV 2022]])/ULB_Data[[#This Row],[NA CV 2022]]</f>
        <v>4.5225433526011563E-2</v>
      </c>
      <c r="CI180" s="118">
        <f>(ULB_Data[[#This Row],[CP- obtained SS2020]]-ULB_Data[[#This Row],[SA CV 2020]])/ULB_Data[[#This Row],[SA CV 2020]]</f>
        <v>-0.29664545454545449</v>
      </c>
      <c r="CJ180" s="118">
        <f>(ULB_Data[[#This Row],[CV- obtained SS2021]]-ULB_Data[[#This Row],[SA CV 2021]])/ULB_Data[[#This Row],[SA CV 2021]]</f>
        <v>-0.21181424299749796</v>
      </c>
      <c r="CK180" s="118">
        <f>(ULB_Data[[#This Row],[CV- obtained SS2022]]-ULB_Data[[#This Row],[SA CV 2022]])/ULB_Data[[#This Row],[SA CV 2022]]</f>
        <v>-0.21380869565217392</v>
      </c>
      <c r="CL180" s="118">
        <f>(ULB_Data[[#This Row],[CP- obtained SS2020]]-ULB_Data[[#This Row],[SA CV  cat 2020]])/ULB_Data[[#This Row],[SA CV  cat 2020]]</f>
        <v>-0.26772041077090525</v>
      </c>
      <c r="CM180" s="118">
        <f>(ULB_Data[[#This Row],[CV- obtained SS2021]]-ULB_Data[[#This Row],[SA CV cat 2021]])/ULB_Data[[#This Row],[SA CV cat 2021]]</f>
        <v>-0.14891133473279922</v>
      </c>
      <c r="CN180" s="118">
        <f>(ULB_Data[[#This Row],[CV- obtained SS2022]]-ULB_Data[[#This Row],[SA CV cat 2022]])/ULB_Data[[#This Row],[SA CV cat 2022]]</f>
        <v>-0.14891133473279922</v>
      </c>
      <c r="CO180" s="118">
        <f>(ULB_Data[[#This Row],[CV- obtained SS2021]]-ULB_Data[[#This Row],[SA CV cat t.10 2021]])/ULB_Data[[#This Row],[SA CV cat t.10 2021]]</f>
        <v>-0.39114448297922488</v>
      </c>
      <c r="CP180" s="118">
        <f>(ULB_Data[[#This Row],[CV- obtained SS2022]]-ULB_Data[[#This Row],[SA CV cat t.10 2022]])/ULB_Data[[#This Row],[SA CV cat t.10 2022]]</f>
        <v>-0.39114448297922488</v>
      </c>
      <c r="CQ180" s="60">
        <v>399</v>
      </c>
      <c r="CR180" s="60">
        <v>164</v>
      </c>
      <c r="CS180" s="27">
        <v>357</v>
      </c>
      <c r="CT180" s="28">
        <v>143</v>
      </c>
      <c r="CU180" s="27">
        <v>357</v>
      </c>
      <c r="CV180" s="28">
        <v>143</v>
      </c>
      <c r="CW180" s="28" t="s">
        <v>414</v>
      </c>
      <c r="CX180" s="27" t="s">
        <v>414</v>
      </c>
      <c r="CY180" s="27" t="s">
        <v>414</v>
      </c>
      <c r="CZ180" s="28" t="s">
        <v>405</v>
      </c>
      <c r="DA180" s="27" t="s">
        <v>405</v>
      </c>
      <c r="DB180" s="27" t="s">
        <v>405</v>
      </c>
      <c r="DC180" s="22">
        <v>252.68</v>
      </c>
      <c r="DD180" s="22">
        <v>1500</v>
      </c>
      <c r="DE180" s="66">
        <v>16.850000000000001</v>
      </c>
      <c r="DF180" s="22">
        <v>300</v>
      </c>
      <c r="DG180" s="22">
        <v>1500</v>
      </c>
      <c r="DH180" s="66">
        <v>20</v>
      </c>
      <c r="DI180" s="22">
        <v>919.15</v>
      </c>
      <c r="DJ180" s="22">
        <v>1500</v>
      </c>
      <c r="DK180" s="66">
        <v>61.28</v>
      </c>
      <c r="DL180" s="22">
        <v>773.69</v>
      </c>
      <c r="DM180" s="22">
        <v>1500</v>
      </c>
      <c r="DN180" s="66">
        <v>51.58</v>
      </c>
      <c r="DO180" s="22">
        <v>2245.52</v>
      </c>
      <c r="DP180" s="22">
        <v>6000</v>
      </c>
      <c r="DQ180" s="66">
        <v>37.43</v>
      </c>
      <c r="DR180" s="67">
        <v>1258.8399999999999</v>
      </c>
      <c r="DS180" s="67">
        <v>2400</v>
      </c>
      <c r="DT180" s="159">
        <f>ULB_Data[[#This Row],[SLP- obtained SS2021]]/ULB_Data[[#This Row],[SLP-max. marks SS2021]]</f>
        <v>0.52451666666666663</v>
      </c>
      <c r="DU180" s="159">
        <f>ULB_Data[[#This Row],[SLP- obtained SS2021]]/ULB_Data[[#This Row],[Total score (obtained) SS2021]]</f>
        <v>0.51110858479228238</v>
      </c>
      <c r="DV180" s="67">
        <v>1258.8399999999999</v>
      </c>
      <c r="DW180" s="66">
        <v>2400</v>
      </c>
      <c r="DX180" s="159">
        <f>ULB_Data[[#This Row],[SLP- obtained SS2022]]/ULB_Data[[#This Row],[SLP-max. marks SS2022]]</f>
        <v>0.52451666666666663</v>
      </c>
      <c r="DY180" s="159">
        <f>ULB_Data[[#This Row],[SLP- obtained SS2022]]/ULB_Data[[#This Row],[Total score (obtained) SS2022]]</f>
        <v>0.51110858479228238</v>
      </c>
      <c r="DZ180" s="67">
        <v>904.12</v>
      </c>
      <c r="EA180" s="67">
        <v>1800</v>
      </c>
      <c r="EB180" s="159">
        <f>ULB_Data[[#This Row],[CV- obtained SS2021]]/ULB_Data[[#This Row],[CV-max. marks SS2021]]</f>
        <v>0.5022888888888889</v>
      </c>
      <c r="EC180" s="159">
        <f>ULB_Data[[#This Row],[CV- obtained SS2021]]/ULB_Data[[#This Row],[Total score (obtained) SS2021]]</f>
        <v>0.36708675739760288</v>
      </c>
      <c r="ED180" s="67">
        <v>904.12</v>
      </c>
      <c r="EE180" s="66">
        <v>1800</v>
      </c>
      <c r="EF180" s="159">
        <f>ULB_Data[[#This Row],[CV- obtained SS2022]]/ULB_Data[[#This Row],[CV-max. marks SS2022]]</f>
        <v>0.5022888888888889</v>
      </c>
      <c r="EG180" s="159">
        <f>ULB_Data[[#This Row],[CV- obtained SS2022]]/ULB_Data[[#This Row],[Total score (obtained) SS2022]]</f>
        <v>0.36708675739760288</v>
      </c>
      <c r="EH180" s="67">
        <v>300</v>
      </c>
      <c r="EI180" s="67">
        <v>1800</v>
      </c>
      <c r="EJ180" s="159">
        <f>ULB_Data[[#This Row],[Cert.- obtained SS2021]]/ULB_Data[[#This Row],[Cert.-max. marks SS2021]]</f>
        <v>0.16666666666666666</v>
      </c>
      <c r="EK180" s="159">
        <f>ULB_Data[[#This Row],[Cert.- obtained SS2021]]/ULB_Data[[#This Row],[Total score (obtained) SS2021]]</f>
        <v>0.12180465781011465</v>
      </c>
      <c r="EL180" s="67">
        <v>300</v>
      </c>
      <c r="EM180" s="66">
        <v>1800</v>
      </c>
      <c r="EN180" s="159">
        <f>ULB_Data[[#This Row],[Cert.- obtained SS2022]]/ULB_Data[[#This Row],[Cert.-max. marks SS2022]]</f>
        <v>0.16666666666666666</v>
      </c>
      <c r="EO180" s="159">
        <f>ULB_Data[[#This Row],[Cert.- obtained SS2022]]/ULB_Data[[#This Row],[Total score (obtained) SS2022]]</f>
        <v>0.12180465781011465</v>
      </c>
      <c r="EP180" s="68">
        <v>2462.96</v>
      </c>
      <c r="EQ180" s="26">
        <v>6000</v>
      </c>
      <c r="ER180" s="66">
        <v>41.05</v>
      </c>
      <c r="ES180" s="68">
        <v>2462.96</v>
      </c>
      <c r="ET180" s="66">
        <v>6000</v>
      </c>
      <c r="EU180" s="128">
        <f>(ULB_Data[[#This Row],[Total score (obtained) SS2022]]/ULB_Data[[#This Row],[Total score (max) SS2022]])*100</f>
        <v>41.04933333333333</v>
      </c>
      <c r="EV180" s="26">
        <v>552.67999999999995</v>
      </c>
      <c r="EW180" s="26">
        <v>3000</v>
      </c>
      <c r="EX180" s="66">
        <v>18.420000000000002</v>
      </c>
      <c r="EY180" s="26">
        <v>1558.84</v>
      </c>
      <c r="EZ180" s="26">
        <v>4200</v>
      </c>
      <c r="FA180" s="100">
        <v>37.119999999999997</v>
      </c>
      <c r="FB180" s="26">
        <v>1558.84</v>
      </c>
      <c r="FC180" s="138">
        <v>4200</v>
      </c>
      <c r="FD180" s="140">
        <f>(ULB_Data[[#This Row],[SLP + Cert. (obtained) SS2022]]/ULB_Data[[#This Row],[SLP + Cert. (max.) SS2022]])*100</f>
        <v>37.115238095238098</v>
      </c>
    </row>
    <row r="181" spans="1:160" ht="15.75" thickBot="1">
      <c r="A181" s="104">
        <v>180</v>
      </c>
      <c r="B181" s="69" t="s">
        <v>41</v>
      </c>
      <c r="C181" s="65" t="s">
        <v>392</v>
      </c>
      <c r="D181" s="65" t="s">
        <v>399</v>
      </c>
      <c r="E181" s="22">
        <v>12392</v>
      </c>
      <c r="F181" s="28" t="s">
        <v>411</v>
      </c>
      <c r="G181" s="28">
        <v>2214</v>
      </c>
      <c r="H181" s="28">
        <v>2072</v>
      </c>
      <c r="I181" s="28">
        <v>2072</v>
      </c>
      <c r="J181" s="28">
        <v>3325</v>
      </c>
      <c r="K181" s="28">
        <v>3178</v>
      </c>
      <c r="L181" s="28">
        <v>3178</v>
      </c>
      <c r="M181" s="28">
        <v>3070.1</v>
      </c>
      <c r="N181" s="28">
        <v>2928.3</v>
      </c>
      <c r="O181" s="28">
        <v>2928.3</v>
      </c>
      <c r="P181" s="28">
        <v>4349.2</v>
      </c>
      <c r="Q181" s="28">
        <v>4349.2</v>
      </c>
      <c r="R181" s="118">
        <f>(ULB_Data[[#This Row],[Total score (obtained) SS2020]]-ULB_Data[[#This Row],[NA 2020]])/ULB_Data[[#This Row],[NA 2020]]</f>
        <v>0.9461878952122853</v>
      </c>
      <c r="S181" s="118">
        <f>(ULB_Data[[#This Row],[Total score (obtained) SS2021]]-ULB_Data[[#This Row],[NA 2021]])/ULB_Data[[#This Row],[NA 2021]]</f>
        <v>0.9789623552123552</v>
      </c>
      <c r="T181" s="118">
        <f>(ULB_Data[[#This Row],[Total score (obtained) SS2022]]-ULB_Data[[#This Row],[NA 2022]])/ULB_Data[[#This Row],[NA 2022]]</f>
        <v>0.9789623552123552</v>
      </c>
      <c r="U181" s="118">
        <f>(ULB_Data[[#This Row],[Total score (obtained) SS2020]]-ULB_Data[[#This Row],[SA 2020]])/ULB_Data[[#This Row],[SA 2020]]</f>
        <v>0.29589774436090216</v>
      </c>
      <c r="V181" s="118">
        <f>(ULB_Data[[#This Row],[Total score (obtained) SS2021]]-ULB_Data[[#This Row],[SA 2021]])/ULB_Data[[#This Row],[SA 2021]]</f>
        <v>0.29024858401510378</v>
      </c>
      <c r="W181" s="118">
        <f>(ULB_Data[[#This Row],[Total score (obtained) SS2022]]-ULB_Data[[#This Row],[SA 2022]])/ULB_Data[[#This Row],[SA 2022]]</f>
        <v>0.29024858401510378</v>
      </c>
      <c r="X181" s="118">
        <f>(ULB_Data[[#This Row],[Total score (obtained) SS2020]]-ULB_Data[[#This Row],[SA Cat 2020]])/ULB_Data[[#This Row],[SA Cat 2020]]</f>
        <v>0.40349174293996931</v>
      </c>
      <c r="Y181" s="118">
        <f>(ULB_Data[[#This Row],[Total score (obtained) SS2021]]-ULB_Data[[#This Row],[SA Cat 2021]])/ULB_Data[[#This Row],[SA Cat 2021]]</f>
        <v>0.40026978110166295</v>
      </c>
      <c r="Z181" s="118">
        <f>(ULB_Data[[#This Row],[Total score (obtained) SS2022]]-ULB_Data[[#This Row],[SA Cat 2022]])/ULB_Data[[#This Row],[SA Cat 2022]]</f>
        <v>0.40026978110166295</v>
      </c>
      <c r="AA181" s="118">
        <f>(ULB_Data[[#This Row],[Total score (obtained) SS2021]]-ULB_Data[[#This Row],[SA Cat t.10 2021]])/ULB_Data[[#This Row],[SA Cat t.10 2021]]</f>
        <v>-5.720362365492504E-2</v>
      </c>
      <c r="AB181" s="118">
        <f>(ULB_Data[[#This Row],[Total score (obtained) SS2022]]-ULB_Data[[#This Row],[SA Cat t.10 2022]])/ULB_Data[[#This Row],[SA Cat t.10 2022]]</f>
        <v>-5.720362365492504E-2</v>
      </c>
      <c r="AC181" s="122">
        <v>306.24</v>
      </c>
      <c r="AD181" s="122">
        <v>913.6</v>
      </c>
      <c r="AE181" s="122">
        <v>915</v>
      </c>
      <c r="AF181" s="122">
        <v>706.64</v>
      </c>
      <c r="AG181" s="122">
        <v>1509.3</v>
      </c>
      <c r="AH181" s="122">
        <v>1509.3</v>
      </c>
      <c r="AI181" s="122">
        <v>593.21</v>
      </c>
      <c r="AJ181" s="122">
        <v>1412.08</v>
      </c>
      <c r="AK181" s="122">
        <v>1412.08</v>
      </c>
      <c r="AL181" s="122">
        <v>1984.11</v>
      </c>
      <c r="AM181" s="122">
        <v>1984.11</v>
      </c>
      <c r="AN181" s="118">
        <f>(ULB_Data[[#This Row],[SLP- obtained SS2020]]-ULB_Data[[#This Row],[SLP NA 2020]])/ULB_Data[[#This Row],[SLP NA 2020]]</f>
        <v>2.8809103970741901</v>
      </c>
      <c r="AO181" s="118">
        <f>(ULB_Data[[#This Row],[SLP- obtained SS2021]]-ULB_Data[[#This Row],[SLP NA 2021]])/ULB_Data[[#This Row],[SLP NA 2021]]</f>
        <v>1.1276379159369527</v>
      </c>
      <c r="AP181" s="118">
        <f>(ULB_Data[[#This Row],[SLP- obtained SS2022]]-ULB_Data[[#This Row],[SLP NA 2022]])/ULB_Data[[#This Row],[SLP NA 2022]]</f>
        <v>1.1243825136612022</v>
      </c>
      <c r="AQ181" s="118">
        <f>(ULB_Data[[#This Row],[SLP- obtained SS2020]]-ULB_Data[[#This Row],[SLP SA 2020]])/ULB_Data[[#This Row],[SLP SA 2020]]</f>
        <v>0.68188893920525306</v>
      </c>
      <c r="AR181" s="118">
        <f>(ULB_Data[[#This Row],[SLP- obtained SS2021]]-ULB_Data[[#This Row],[SLP SA 2021]])/ULB_Data[[#This Row],[SLP SA 2021]]</f>
        <v>0.28788842509772744</v>
      </c>
      <c r="AS181" s="118">
        <f>(ULB_Data[[#This Row],[SLP- obtained SS2022]]-ULB_Data[[#This Row],[SLP SA 2022]])/ULB_Data[[#This Row],[SLP SA 2022]]</f>
        <v>0.28788842509772744</v>
      </c>
      <c r="AT181" s="118">
        <f>(ULB_Data[[#This Row],[SLP- obtained SS2020]]-ULB_Data[[#This Row],[SLP SA cat 2020]])/ULB_Data[[#This Row],[SLP SA cat 2020]]</f>
        <v>1.0034894893882436</v>
      </c>
      <c r="AU181" s="118">
        <f>(ULB_Data[[#This Row],[SLP- obtained SS2021]]-ULB_Data[[#This Row],[SLP SA cat 2021]])/ULB_Data[[#This Row],[SLP SA cat 2021]]</f>
        <v>0.37655798538326446</v>
      </c>
      <c r="AV181" s="118">
        <f>(ULB_Data[[#This Row],[SLP- obtained SS2022]]-ULB_Data[[#This Row],[SLP SA cat 2022]])/ULB_Data[[#This Row],[SLP SA cat 2022]]</f>
        <v>0.37655798538326446</v>
      </c>
      <c r="AW181" s="118">
        <f>(ULB_Data[[#This Row],[SLP- obtained SS2021]]-ULB_Data[[#This Row],[SLP SA cat t.10 2021]])/ULB_Data[[#This Row],[SLP SA cat t.10 2021]]</f>
        <v>-2.0311373865360267E-2</v>
      </c>
      <c r="AX181" s="118">
        <f>(ULB_Data[[#This Row],[SLP- obtained SS2022]]-ULB_Data[[#This Row],[SLP SA cat t.10 2022]])/ULB_Data[[#This Row],[SLP SA cat t.10 2022]]</f>
        <v>-2.0311373865360267E-2</v>
      </c>
      <c r="AY181" s="122">
        <v>232.44</v>
      </c>
      <c r="AZ181" s="122">
        <v>298.10000000000002</v>
      </c>
      <c r="BA181" s="122">
        <v>295</v>
      </c>
      <c r="BB181" s="122">
        <v>421.09</v>
      </c>
      <c r="BC181" s="122">
        <v>522.70000000000005</v>
      </c>
      <c r="BD181" s="122">
        <v>525</v>
      </c>
      <c r="BE181" s="122">
        <v>365.77</v>
      </c>
      <c r="BF181" s="122">
        <v>453.88</v>
      </c>
      <c r="BG181" s="122">
        <v>453.88</v>
      </c>
      <c r="BH181" s="122">
        <v>1100</v>
      </c>
      <c r="BI181" s="122">
        <v>1100</v>
      </c>
      <c r="BJ181" s="118">
        <f>(ULB_Data[[#This Row],[Cert.- obtained SS2020]]-ULB_Data[[#This Row],[NA cert 2020]])/ULB_Data[[#This Row],[NA cert 2020]]</f>
        <v>3.7324040612631215</v>
      </c>
      <c r="BK181" s="118">
        <f>(ULB_Data[[#This Row],[Cert.- obtained SS2021]]-ULB_Data[[#This Row],[NA cert 2021]])/ULB_Data[[#This Row],[NA cert 2021]]</f>
        <v>1.3482053002348204</v>
      </c>
      <c r="BL181" s="118">
        <f>(ULB_Data[[#This Row],[Cert.- obtained SS2022]]-ULB_Data[[#This Row],[NA cert 2022]])/ULB_Data[[#This Row],[NA cert 2022]]</f>
        <v>1.3728813559322033</v>
      </c>
      <c r="BM181" s="118">
        <f>(ULB_Data[[#This Row],[Cert.- obtained SS2020]]-ULB_Data[[#This Row],[SA Cert 2020]])/ULB_Data[[#This Row],[SA Cert 2020]]</f>
        <v>1.6122681612006937</v>
      </c>
      <c r="BN181" s="118">
        <f>(ULB_Data[[#This Row],[Cert.- obtained SS2021]]-ULB_Data[[#This Row],[SA cert 2021]])/ULB_Data[[#This Row],[SA cert 2021]]</f>
        <v>0.33920030610292701</v>
      </c>
      <c r="BO181" s="118">
        <f>(ULB_Data[[#This Row],[Cert.- obtained SS2022]]-ULB_Data[[#This Row],[SA cert 2022]])/ULB_Data[[#This Row],[SA cert 2022]]</f>
        <v>0.33333333333333331</v>
      </c>
      <c r="BP181" s="118">
        <f>(ULB_Data[[#This Row],[Cert.- obtained SS2020]]-ULB_Data[[#This Row],[SA cert cat 2020]])/ULB_Data[[#This Row],[SA cert cat 2020]]</f>
        <v>2.0073543483609919</v>
      </c>
      <c r="BQ181" s="118">
        <f>(ULB_Data[[#This Row],[Cert.- obtained SS2021]]-ULB_Data[[#This Row],[SA cert cat 2021]])/ULB_Data[[#This Row],[SA cert cat 2021]]</f>
        <v>0.54225786551511412</v>
      </c>
      <c r="BR181" s="118">
        <f>(ULB_Data[[#This Row],[Cert.- obtained SS2022]]-ULB_Data[[#This Row],[SA cert cat 2022]])/ULB_Data[[#This Row],[SA cert cat 2022]]</f>
        <v>0.54225786551511412</v>
      </c>
      <c r="BS181" s="118">
        <f>(ULB_Data[[#This Row],[Cert.- obtained SS2021]]-ULB_Data[[#This Row],[SA cert cat t.10 2021]])/ULB_Data[[#This Row],[SA cert cat t.10 2021]]</f>
        <v>-0.36363636363636365</v>
      </c>
      <c r="BT181" s="118">
        <f>(ULB_Data[[#This Row],[Cert.- obtained SS2022]]-ULB_Data[[#This Row],[SA cert cat t.10 2022]])/ULB_Data[[#This Row],[SA cert cat t.10 2022]]</f>
        <v>-0.36363636363636365</v>
      </c>
      <c r="BU181" s="122">
        <v>855.72</v>
      </c>
      <c r="BV181" s="122">
        <v>860.25</v>
      </c>
      <c r="BW181" s="122">
        <v>865</v>
      </c>
      <c r="BX181" s="122">
        <v>1100</v>
      </c>
      <c r="BY181" s="122">
        <v>1147.0899999999999</v>
      </c>
      <c r="BZ181" s="122">
        <v>1150</v>
      </c>
      <c r="CA181" s="122">
        <v>1056.55</v>
      </c>
      <c r="CB181" s="122">
        <v>1062.31</v>
      </c>
      <c r="CC181" s="122">
        <v>1062.31</v>
      </c>
      <c r="CD181" s="122">
        <v>1484.95</v>
      </c>
      <c r="CE181" s="122">
        <v>1484.95</v>
      </c>
      <c r="CF181" s="118">
        <f>(ULB_Data[[#This Row],[CP- obtained SS2020]]-ULB_Data[[#This Row],[NA CV 2020]])/ULB_Data[[#This Row],[NA CV 2020]]</f>
        <v>0.32754873089328279</v>
      </c>
      <c r="CG181" s="118">
        <f>(ULB_Data[[#This Row],[CV- obtained SS2021]]-ULB_Data[[#This Row],[NA CV 2021]])/ULB_Data[[#This Row],[NA CV 2021]]</f>
        <v>0.69322871258355123</v>
      </c>
      <c r="CH181" s="118">
        <f>(ULB_Data[[#This Row],[CV- obtained SS2022]]-ULB_Data[[#This Row],[NA CV 2022]])/ULB_Data[[#This Row],[NA CV 2022]]</f>
        <v>0.68393063583815017</v>
      </c>
      <c r="CI181" s="118">
        <f>(ULB_Data[[#This Row],[CP- obtained SS2020]]-ULB_Data[[#This Row],[SA CV 2020]])/ULB_Data[[#This Row],[SA CV 2020]]</f>
        <v>3.2736363636363626E-2</v>
      </c>
      <c r="CJ181" s="118">
        <f>(ULB_Data[[#This Row],[CV- obtained SS2021]]-ULB_Data[[#This Row],[SA CV 2021]])/ULB_Data[[#This Row],[SA CV 2021]]</f>
        <v>0.26982189714843646</v>
      </c>
      <c r="CK181" s="118">
        <f>(ULB_Data[[#This Row],[CV- obtained SS2022]]-ULB_Data[[#This Row],[SA CV 2022]])/ULB_Data[[#This Row],[SA CV 2022]]</f>
        <v>0.26660869565217382</v>
      </c>
      <c r="CL181" s="118">
        <f>(ULB_Data[[#This Row],[CP- obtained SS2020]]-ULB_Data[[#This Row],[SA CV  cat 2020]])/ULB_Data[[#This Row],[SA CV  cat 2020]]</f>
        <v>7.520704178694812E-2</v>
      </c>
      <c r="CM181" s="118">
        <f>(ULB_Data[[#This Row],[CV- obtained SS2021]]-ULB_Data[[#This Row],[SA CV cat 2021]])/ULB_Data[[#This Row],[SA CV cat 2021]]</f>
        <v>0.37116284323784959</v>
      </c>
      <c r="CN181" s="118">
        <f>(ULB_Data[[#This Row],[CV- obtained SS2022]]-ULB_Data[[#This Row],[SA CV cat 2022]])/ULB_Data[[#This Row],[SA CV cat 2022]]</f>
        <v>0.37116284323784959</v>
      </c>
      <c r="CO181" s="118">
        <f>(ULB_Data[[#This Row],[CV- obtained SS2021]]-ULB_Data[[#This Row],[SA CV cat t.10 2021]])/ULB_Data[[#This Row],[SA CV cat t.10 2021]]</f>
        <v>-1.9091551904104605E-2</v>
      </c>
      <c r="CP181" s="118">
        <f>(ULB_Data[[#This Row],[CV- obtained SS2022]]-ULB_Data[[#This Row],[SA CV cat t.10 2022]])/ULB_Data[[#This Row],[SA CV cat t.10 2022]]</f>
        <v>-1.9091551904104605E-2</v>
      </c>
      <c r="CQ181" s="60">
        <v>15</v>
      </c>
      <c r="CR181" s="60">
        <v>12</v>
      </c>
      <c r="CS181" s="27">
        <v>17</v>
      </c>
      <c r="CT181" s="27">
        <v>16</v>
      </c>
      <c r="CU181" s="27">
        <v>17</v>
      </c>
      <c r="CV181" s="27">
        <v>16</v>
      </c>
      <c r="CW181" s="28" t="s">
        <v>401</v>
      </c>
      <c r="CX181" s="27" t="s">
        <v>406</v>
      </c>
      <c r="CY181" s="27" t="s">
        <v>406</v>
      </c>
      <c r="CZ181" s="28" t="s">
        <v>408</v>
      </c>
      <c r="DA181" s="27" t="s">
        <v>402</v>
      </c>
      <c r="DB181" s="27" t="s">
        <v>402</v>
      </c>
      <c r="DC181" s="22">
        <v>1188.49</v>
      </c>
      <c r="DD181" s="22">
        <v>1500</v>
      </c>
      <c r="DE181" s="66">
        <v>79.23</v>
      </c>
      <c r="DF181" s="22">
        <v>1100</v>
      </c>
      <c r="DG181" s="22">
        <v>1500</v>
      </c>
      <c r="DH181" s="66">
        <v>73.33</v>
      </c>
      <c r="DI181" s="22">
        <v>884.36</v>
      </c>
      <c r="DJ181" s="22">
        <v>1500</v>
      </c>
      <c r="DK181" s="66">
        <v>58.96</v>
      </c>
      <c r="DL181" s="22">
        <v>1136.01</v>
      </c>
      <c r="DM181" s="22">
        <v>1500</v>
      </c>
      <c r="DN181" s="66">
        <v>75.73</v>
      </c>
      <c r="DO181" s="22">
        <v>4308.8599999999997</v>
      </c>
      <c r="DP181" s="22">
        <v>6000</v>
      </c>
      <c r="DQ181" s="66">
        <v>71.81</v>
      </c>
      <c r="DR181" s="67">
        <v>1943.81</v>
      </c>
      <c r="DS181" s="67">
        <v>2400</v>
      </c>
      <c r="DT181" s="159">
        <f>ULB_Data[[#This Row],[SLP- obtained SS2021]]/ULB_Data[[#This Row],[SLP-max. marks SS2021]]</f>
        <v>0.80992083333333331</v>
      </c>
      <c r="DU181" s="159">
        <f>ULB_Data[[#This Row],[SLP- obtained SS2021]]/ULB_Data[[#This Row],[Total score (obtained) SS2021]]</f>
        <v>0.47405259474052597</v>
      </c>
      <c r="DV181" s="67">
        <v>1943.81</v>
      </c>
      <c r="DW181" s="66">
        <v>2400</v>
      </c>
      <c r="DX181" s="159">
        <f>ULB_Data[[#This Row],[SLP- obtained SS2022]]/ULB_Data[[#This Row],[SLP-max. marks SS2022]]</f>
        <v>0.80992083333333331</v>
      </c>
      <c r="DY181" s="159">
        <f>ULB_Data[[#This Row],[SLP- obtained SS2022]]/ULB_Data[[#This Row],[Total score (obtained) SS2022]]</f>
        <v>0.47405259474052597</v>
      </c>
      <c r="DZ181" s="67">
        <v>1456.6</v>
      </c>
      <c r="EA181" s="67">
        <v>1800</v>
      </c>
      <c r="EB181" s="159">
        <f>ULB_Data[[#This Row],[CV- obtained SS2021]]/ULB_Data[[#This Row],[CV-max. marks SS2021]]</f>
        <v>0.80922222222222218</v>
      </c>
      <c r="EC181" s="159">
        <f>ULB_Data[[#This Row],[CV- obtained SS2021]]/ULB_Data[[#This Row],[Total score (obtained) SS2021]]</f>
        <v>0.35523276940598625</v>
      </c>
      <c r="ED181" s="67">
        <v>1456.6</v>
      </c>
      <c r="EE181" s="66">
        <v>1800</v>
      </c>
      <c r="EF181" s="159">
        <f>ULB_Data[[#This Row],[CV- obtained SS2022]]/ULB_Data[[#This Row],[CV-max. marks SS2022]]</f>
        <v>0.80922222222222218</v>
      </c>
      <c r="EG181" s="159">
        <f>ULB_Data[[#This Row],[CV- obtained SS2022]]/ULB_Data[[#This Row],[Total score (obtained) SS2022]]</f>
        <v>0.35523276940598625</v>
      </c>
      <c r="EH181" s="67">
        <v>700</v>
      </c>
      <c r="EI181" s="67">
        <v>1800</v>
      </c>
      <c r="EJ181" s="159">
        <f>ULB_Data[[#This Row],[Cert.- obtained SS2021]]/ULB_Data[[#This Row],[Cert.-max. marks SS2021]]</f>
        <v>0.3888888888888889</v>
      </c>
      <c r="EK181" s="159">
        <f>ULB_Data[[#This Row],[Cert.- obtained SS2021]]/ULB_Data[[#This Row],[Total score (obtained) SS2021]]</f>
        <v>0.17071463585348784</v>
      </c>
      <c r="EL181" s="67">
        <v>700</v>
      </c>
      <c r="EM181" s="66">
        <v>1800</v>
      </c>
      <c r="EN181" s="159">
        <f>ULB_Data[[#This Row],[Cert.- obtained SS2022]]/ULB_Data[[#This Row],[Cert.-max. marks SS2022]]</f>
        <v>0.3888888888888889</v>
      </c>
      <c r="EO181" s="159">
        <f>ULB_Data[[#This Row],[Cert.- obtained SS2022]]/ULB_Data[[#This Row],[Total score (obtained) SS2022]]</f>
        <v>0.17071463585348784</v>
      </c>
      <c r="EP181" s="68">
        <v>4100.41</v>
      </c>
      <c r="EQ181" s="26">
        <v>6000</v>
      </c>
      <c r="ER181" s="66">
        <v>68.34</v>
      </c>
      <c r="ES181" s="68">
        <v>4100.41</v>
      </c>
      <c r="ET181" s="66">
        <v>6000</v>
      </c>
      <c r="EU181" s="128">
        <f>(ULB_Data[[#This Row],[Total score (obtained) SS2022]]/ULB_Data[[#This Row],[Total score (max) SS2022]])*100</f>
        <v>68.340166666666676</v>
      </c>
      <c r="EV181" s="26">
        <v>2288.4899999999998</v>
      </c>
      <c r="EW181" s="26">
        <v>3000</v>
      </c>
      <c r="EX181" s="66">
        <v>76.28</v>
      </c>
      <c r="EY181" s="26">
        <v>2643.81</v>
      </c>
      <c r="EZ181" s="26">
        <v>4200</v>
      </c>
      <c r="FA181" s="100">
        <v>62.95</v>
      </c>
      <c r="FB181" s="26">
        <v>2643.81</v>
      </c>
      <c r="FC181" s="138">
        <v>4200</v>
      </c>
      <c r="FD181" s="140">
        <f>(ULB_Data[[#This Row],[SLP + Cert. (obtained) SS2022]]/ULB_Data[[#This Row],[SLP + Cert. (max.) SS2022]])*100</f>
        <v>62.947857142857146</v>
      </c>
    </row>
    <row r="182" spans="1:160" ht="15.75" thickBot="1">
      <c r="A182" s="104">
        <v>181</v>
      </c>
      <c r="B182" s="65" t="s">
        <v>18</v>
      </c>
      <c r="C182" s="65" t="s">
        <v>68</v>
      </c>
      <c r="D182" s="65" t="s">
        <v>399</v>
      </c>
      <c r="E182" s="71">
        <v>253475</v>
      </c>
      <c r="F182" s="28" t="s">
        <v>410</v>
      </c>
      <c r="G182" s="28">
        <v>2214</v>
      </c>
      <c r="H182" s="28">
        <v>2072</v>
      </c>
      <c r="I182" s="28">
        <v>2072</v>
      </c>
      <c r="J182" s="28">
        <v>3325</v>
      </c>
      <c r="K182" s="28">
        <v>3178</v>
      </c>
      <c r="L182" s="28">
        <v>3178</v>
      </c>
      <c r="M182" s="28">
        <v>3878.5</v>
      </c>
      <c r="N182" s="28">
        <v>3782.7</v>
      </c>
      <c r="O182" s="28">
        <v>3782.7</v>
      </c>
      <c r="P182" s="28">
        <v>4344.1000000000004</v>
      </c>
      <c r="Q182" s="28">
        <v>4344.1000000000004</v>
      </c>
      <c r="R182" s="118">
        <f>(ULB_Data[[#This Row],[Total score (obtained) SS2020]]-ULB_Data[[#This Row],[NA 2020]])/ULB_Data[[#This Row],[NA 2020]]</f>
        <v>1.0840289069557363</v>
      </c>
      <c r="S182" s="118">
        <f>(ULB_Data[[#This Row],[Total score (obtained) SS2021]]-ULB_Data[[#This Row],[NA 2021]])/ULB_Data[[#This Row],[NA 2021]]</f>
        <v>0.73908783783783782</v>
      </c>
      <c r="T182" s="118">
        <f>(ULB_Data[[#This Row],[Total score (obtained) SS2022]]-ULB_Data[[#This Row],[NA 2022]])/ULB_Data[[#This Row],[NA 2022]]</f>
        <v>0.73908783783783782</v>
      </c>
      <c r="U182" s="118">
        <f>(ULB_Data[[#This Row],[Total score (obtained) SS2020]]-ULB_Data[[#This Row],[SA 2020]])/ULB_Data[[#This Row],[SA 2020]]</f>
        <v>0.38768120300751879</v>
      </c>
      <c r="V182" s="118">
        <f>(ULB_Data[[#This Row],[Total score (obtained) SS2021]]-ULB_Data[[#This Row],[SA 2021]])/ULB_Data[[#This Row],[SA 2021]]</f>
        <v>0.13385462555066074</v>
      </c>
      <c r="W182" s="118">
        <f>(ULB_Data[[#This Row],[Total score (obtained) SS2022]]-ULB_Data[[#This Row],[SA 2022]])/ULB_Data[[#This Row],[SA 2022]]</f>
        <v>0.13385462555066074</v>
      </c>
      <c r="X182" s="118">
        <f>(ULB_Data[[#This Row],[Total score (obtained) SS2020]]-ULB_Data[[#This Row],[SA Cat 2020]])/ULB_Data[[#This Row],[SA Cat 2020]]</f>
        <v>0.18964548150058011</v>
      </c>
      <c r="Y182" s="118">
        <f>(ULB_Data[[#This Row],[Total score (obtained) SS2021]]-ULB_Data[[#This Row],[SA Cat 2021]])/ULB_Data[[#This Row],[SA Cat 2021]]</f>
        <v>-4.7402648901578227E-2</v>
      </c>
      <c r="Z182" s="118">
        <f>(ULB_Data[[#This Row],[Total score (obtained) SS2022]]-ULB_Data[[#This Row],[SA Cat 2022]])/ULB_Data[[#This Row],[SA Cat 2022]]</f>
        <v>-4.7402648901578227E-2</v>
      </c>
      <c r="AA182" s="118">
        <f>(ULB_Data[[#This Row],[Total score (obtained) SS2021]]-ULB_Data[[#This Row],[SA Cat t.10 2021]])/ULB_Data[[#This Row],[SA Cat t.10 2021]]</f>
        <v>-0.17050942657857793</v>
      </c>
      <c r="AB182" s="118">
        <f>(ULB_Data[[#This Row],[Total score (obtained) SS2022]]-ULB_Data[[#This Row],[SA Cat t.10 2022]])/ULB_Data[[#This Row],[SA Cat t.10 2022]]</f>
        <v>-0.17050942657857793</v>
      </c>
      <c r="AC182" s="122">
        <v>306.24</v>
      </c>
      <c r="AD182" s="122">
        <v>913.6</v>
      </c>
      <c r="AE182" s="122">
        <v>915</v>
      </c>
      <c r="AF182" s="122">
        <v>706.64</v>
      </c>
      <c r="AG182" s="122">
        <v>1509.3</v>
      </c>
      <c r="AH182" s="122">
        <v>1509.3</v>
      </c>
      <c r="AI182" s="122">
        <v>948.15</v>
      </c>
      <c r="AJ182" s="122">
        <v>1786.5</v>
      </c>
      <c r="AK182" s="122">
        <v>1786.5</v>
      </c>
      <c r="AL182" s="122">
        <v>2014.9</v>
      </c>
      <c r="AM182" s="122">
        <v>2014.9</v>
      </c>
      <c r="AN182" s="118">
        <f>(ULB_Data[[#This Row],[SLP- obtained SS2020]]-ULB_Data[[#This Row],[SLP NA 2020]])/ULB_Data[[#This Row],[SLP NA 2020]]</f>
        <v>2.5335684430512013</v>
      </c>
      <c r="AO182" s="118">
        <f>(ULB_Data[[#This Row],[SLP- obtained SS2021]]-ULB_Data[[#This Row],[SLP NA 2021]])/ULB_Data[[#This Row],[SLP NA 2021]]</f>
        <v>0.96749124343257442</v>
      </c>
      <c r="AP182" s="118">
        <f>(ULB_Data[[#This Row],[SLP- obtained SS2022]]-ULB_Data[[#This Row],[SLP NA 2022]])/ULB_Data[[#This Row],[SLP NA 2022]]</f>
        <v>0.96448087431693985</v>
      </c>
      <c r="AQ182" s="118">
        <f>(ULB_Data[[#This Row],[SLP- obtained SS2020]]-ULB_Data[[#This Row],[SLP SA 2020]])/ULB_Data[[#This Row],[SLP SA 2020]]</f>
        <v>0.5313596739499602</v>
      </c>
      <c r="AR182" s="118">
        <f>(ULB_Data[[#This Row],[SLP- obtained SS2021]]-ULB_Data[[#This Row],[SLP SA 2021]])/ULB_Data[[#This Row],[SLP SA 2021]]</f>
        <v>0.19094944676340028</v>
      </c>
      <c r="AS182" s="118">
        <f>(ULB_Data[[#This Row],[SLP- obtained SS2022]]-ULB_Data[[#This Row],[SLP SA 2022]])/ULB_Data[[#This Row],[SLP SA 2022]]</f>
        <v>0.19094944676340028</v>
      </c>
      <c r="AT182" s="118">
        <f>(ULB_Data[[#This Row],[SLP- obtained SS2020]]-ULB_Data[[#This Row],[SLP SA cat 2020]])/ULB_Data[[#This Row],[SLP SA cat 2020]]</f>
        <v>0.14129620840584287</v>
      </c>
      <c r="AU182" s="118">
        <f>(ULB_Data[[#This Row],[SLP- obtained SS2021]]-ULB_Data[[#This Row],[SLP SA cat 2021]])/ULB_Data[[#This Row],[SLP SA cat 2021]]</f>
        <v>6.1572907920514975E-3</v>
      </c>
      <c r="AV182" s="118">
        <f>(ULB_Data[[#This Row],[SLP- obtained SS2022]]-ULB_Data[[#This Row],[SLP SA cat 2022]])/ULB_Data[[#This Row],[SLP SA cat 2022]]</f>
        <v>6.1572907920514975E-3</v>
      </c>
      <c r="AW182" s="118">
        <f>(ULB_Data[[#This Row],[SLP- obtained SS2021]]-ULB_Data[[#This Row],[SLP SA cat t.10 2021]])/ULB_Data[[#This Row],[SLP SA cat t.10 2021]]</f>
        <v>-0.10789617350737013</v>
      </c>
      <c r="AX182" s="118">
        <f>(ULB_Data[[#This Row],[SLP- obtained SS2022]]-ULB_Data[[#This Row],[SLP SA cat t.10 2022]])/ULB_Data[[#This Row],[SLP SA cat t.10 2022]]</f>
        <v>-0.10789617350737013</v>
      </c>
      <c r="AY182" s="122">
        <v>232.44</v>
      </c>
      <c r="AZ182" s="122">
        <v>298.10000000000002</v>
      </c>
      <c r="BA182" s="122">
        <v>295</v>
      </c>
      <c r="BB182" s="122">
        <v>421.09</v>
      </c>
      <c r="BC182" s="122">
        <v>522.70000000000005</v>
      </c>
      <c r="BD182" s="122">
        <v>525</v>
      </c>
      <c r="BE182" s="122">
        <v>566.66</v>
      </c>
      <c r="BF182" s="122">
        <v>651.51</v>
      </c>
      <c r="BG182" s="122">
        <v>651.51</v>
      </c>
      <c r="BH182" s="122">
        <v>1020</v>
      </c>
      <c r="BI182" s="122">
        <v>1020</v>
      </c>
      <c r="BJ182" s="118">
        <f>(ULB_Data[[#This Row],[Cert.- obtained SS2020]]-ULB_Data[[#This Row],[NA cert 2020]])/ULB_Data[[#This Row],[NA cert 2020]]</f>
        <v>3.7324040612631215</v>
      </c>
      <c r="BK182" s="118">
        <f>(ULB_Data[[#This Row],[Cert.- obtained SS2021]]-ULB_Data[[#This Row],[NA cert 2021]])/ULB_Data[[#This Row],[NA cert 2021]]</f>
        <v>0.67728950016772882</v>
      </c>
      <c r="BL182" s="118">
        <f>(ULB_Data[[#This Row],[Cert.- obtained SS2022]]-ULB_Data[[#This Row],[NA cert 2022]])/ULB_Data[[#This Row],[NA cert 2022]]</f>
        <v>0.69491525423728817</v>
      </c>
      <c r="BM182" s="118">
        <f>(ULB_Data[[#This Row],[Cert.- obtained SS2020]]-ULB_Data[[#This Row],[SA Cert 2020]])/ULB_Data[[#This Row],[SA Cert 2020]]</f>
        <v>1.6122681612006937</v>
      </c>
      <c r="BN182" s="118">
        <f>(ULB_Data[[#This Row],[Cert.- obtained SS2021]]-ULB_Data[[#This Row],[SA cert 2021]])/ULB_Data[[#This Row],[SA cert 2021]]</f>
        <v>-4.3428352783623579E-2</v>
      </c>
      <c r="BO182" s="118">
        <f>(ULB_Data[[#This Row],[Cert.- obtained SS2022]]-ULB_Data[[#This Row],[SA cert 2022]])/ULB_Data[[#This Row],[SA cert 2022]]</f>
        <v>-4.7619047619047616E-2</v>
      </c>
      <c r="BP182" s="118">
        <f>(ULB_Data[[#This Row],[Cert.- obtained SS2020]]-ULB_Data[[#This Row],[SA cert cat 2020]])/ULB_Data[[#This Row],[SA cert cat 2020]]</f>
        <v>0.9411993082271557</v>
      </c>
      <c r="BQ182" s="118">
        <f>(ULB_Data[[#This Row],[Cert.- obtained SS2021]]-ULB_Data[[#This Row],[SA cert cat 2021]])/ULB_Data[[#This Row],[SA cert cat 2021]]</f>
        <v>-0.23255207134195943</v>
      </c>
      <c r="BR182" s="118">
        <f>(ULB_Data[[#This Row],[Cert.- obtained SS2022]]-ULB_Data[[#This Row],[SA cert cat 2022]])/ULB_Data[[#This Row],[SA cert cat 2022]]</f>
        <v>-0.23255207134195943</v>
      </c>
      <c r="BS182" s="118">
        <f>(ULB_Data[[#This Row],[Cert.- obtained SS2021]]-ULB_Data[[#This Row],[SA cert cat t.10 2021]])/ULB_Data[[#This Row],[SA cert cat t.10 2021]]</f>
        <v>-0.50980392156862742</v>
      </c>
      <c r="BT182" s="118">
        <f>(ULB_Data[[#This Row],[Cert.- obtained SS2022]]-ULB_Data[[#This Row],[SA cert cat t.10 2022]])/ULB_Data[[#This Row],[SA cert cat t.10 2022]]</f>
        <v>-0.50980392156862742</v>
      </c>
      <c r="BU182" s="122">
        <v>855.72</v>
      </c>
      <c r="BV182" s="122">
        <v>860.25</v>
      </c>
      <c r="BW182" s="122">
        <v>865</v>
      </c>
      <c r="BX182" s="122">
        <v>1100</v>
      </c>
      <c r="BY182" s="122">
        <v>1147.0899999999999</v>
      </c>
      <c r="BZ182" s="122">
        <v>1150</v>
      </c>
      <c r="CA182" s="122">
        <v>1201.1099999999999</v>
      </c>
      <c r="CB182" s="122">
        <v>1344.7</v>
      </c>
      <c r="CC182" s="122">
        <v>1344.7</v>
      </c>
      <c r="CD182" s="122">
        <v>1496.04</v>
      </c>
      <c r="CE182" s="122">
        <v>1496.04</v>
      </c>
      <c r="CF182" s="118">
        <f>(ULB_Data[[#This Row],[CP- obtained SS2020]]-ULB_Data[[#This Row],[NA CV 2020]])/ULB_Data[[#This Row],[NA CV 2020]]</f>
        <v>0.52493806385266217</v>
      </c>
      <c r="CG182" s="118">
        <f>(ULB_Data[[#This Row],[CV- obtained SS2021]]-ULB_Data[[#This Row],[NA CV 2021]])/ULB_Data[[#This Row],[NA CV 2021]]</f>
        <v>0.51804707933740202</v>
      </c>
      <c r="CH182" s="118">
        <f>(ULB_Data[[#This Row],[CV- obtained SS2022]]-ULB_Data[[#This Row],[NA CV 2022]])/ULB_Data[[#This Row],[NA CV 2022]]</f>
        <v>0.50971098265895964</v>
      </c>
      <c r="CI182" s="118">
        <f>(ULB_Data[[#This Row],[CP- obtained SS2020]]-ULB_Data[[#This Row],[SA CV 2020]])/ULB_Data[[#This Row],[SA CV 2020]]</f>
        <v>0.18629090909090915</v>
      </c>
      <c r="CJ182" s="118">
        <f>(ULB_Data[[#This Row],[CV- obtained SS2021]]-ULB_Data[[#This Row],[SA CV 2021]])/ULB_Data[[#This Row],[SA CV 2021]]</f>
        <v>0.13844598069898628</v>
      </c>
      <c r="CK182" s="118">
        <f>(ULB_Data[[#This Row],[CV- obtained SS2022]]-ULB_Data[[#This Row],[SA CV 2022]])/ULB_Data[[#This Row],[SA CV 2022]]</f>
        <v>0.13556521739130442</v>
      </c>
      <c r="CL182" s="118">
        <f>(ULB_Data[[#This Row],[CP- obtained SS2020]]-ULB_Data[[#This Row],[SA CV  cat 2020]])/ULB_Data[[#This Row],[SA CV  cat 2020]]</f>
        <v>8.642838707528884E-2</v>
      </c>
      <c r="CM182" s="118">
        <f>(ULB_Data[[#This Row],[CV- obtained SS2021]]-ULB_Data[[#This Row],[SA CV cat 2021]])/ULB_Data[[#This Row],[SA CV cat 2021]]</f>
        <v>-2.885401948389972E-2</v>
      </c>
      <c r="CN182" s="118">
        <f>(ULB_Data[[#This Row],[CV- obtained SS2022]]-ULB_Data[[#This Row],[SA CV cat 2022]])/ULB_Data[[#This Row],[SA CV cat 2022]]</f>
        <v>-2.885401948389972E-2</v>
      </c>
      <c r="CO182" s="118">
        <f>(ULB_Data[[#This Row],[CV- obtained SS2021]]-ULB_Data[[#This Row],[SA CV cat t.10 2021]])/ULB_Data[[#This Row],[SA CV cat t.10 2021]]</f>
        <v>-0.12709553220502118</v>
      </c>
      <c r="CP182" s="118">
        <f>(ULB_Data[[#This Row],[CV- obtained SS2022]]-ULB_Data[[#This Row],[SA CV cat t.10 2022]])/ULB_Data[[#This Row],[SA CV cat t.10 2022]]</f>
        <v>-0.12709553220502118</v>
      </c>
      <c r="CQ182" s="60">
        <v>18</v>
      </c>
      <c r="CR182" s="60">
        <v>3</v>
      </c>
      <c r="CS182" s="28">
        <v>69</v>
      </c>
      <c r="CT182" s="28">
        <v>23</v>
      </c>
      <c r="CU182" s="28">
        <v>69</v>
      </c>
      <c r="CV182" s="28">
        <v>23</v>
      </c>
      <c r="CW182" s="28" t="s">
        <v>401</v>
      </c>
      <c r="CX182" s="28" t="s">
        <v>414</v>
      </c>
      <c r="CY182" s="28" t="s">
        <v>414</v>
      </c>
      <c r="CZ182" s="28" t="s">
        <v>408</v>
      </c>
      <c r="DA182" s="28" t="s">
        <v>408</v>
      </c>
      <c r="DB182" s="28" t="s">
        <v>408</v>
      </c>
      <c r="DC182" s="26">
        <v>1082.1199999999999</v>
      </c>
      <c r="DD182" s="22">
        <v>1500</v>
      </c>
      <c r="DE182" s="66">
        <v>72.14</v>
      </c>
      <c r="DF182" s="26">
        <v>1100</v>
      </c>
      <c r="DG182" s="22">
        <v>1500</v>
      </c>
      <c r="DH182" s="66">
        <v>73.33</v>
      </c>
      <c r="DI182" s="26">
        <v>1127</v>
      </c>
      <c r="DJ182" s="22">
        <v>1500</v>
      </c>
      <c r="DK182" s="66">
        <v>75.13</v>
      </c>
      <c r="DL182" s="26">
        <v>1304.92</v>
      </c>
      <c r="DM182" s="22">
        <v>1500</v>
      </c>
      <c r="DN182" s="66">
        <v>86.99</v>
      </c>
      <c r="DO182" s="22">
        <v>4614.04</v>
      </c>
      <c r="DP182" s="22">
        <v>6000</v>
      </c>
      <c r="DQ182" s="66">
        <v>76.900000000000006</v>
      </c>
      <c r="DR182" s="67">
        <v>1797.5</v>
      </c>
      <c r="DS182" s="67">
        <v>2400</v>
      </c>
      <c r="DT182" s="159">
        <f>ULB_Data[[#This Row],[SLP- obtained SS2021]]/ULB_Data[[#This Row],[SLP-max. marks SS2021]]</f>
        <v>0.74895833333333328</v>
      </c>
      <c r="DU182" s="159">
        <f>ULB_Data[[#This Row],[SLP- obtained SS2021]]/ULB_Data[[#This Row],[Total score (obtained) SS2021]]</f>
        <v>0.49883581849314118</v>
      </c>
      <c r="DV182" s="67">
        <v>1797.5</v>
      </c>
      <c r="DW182" s="66">
        <v>2400</v>
      </c>
      <c r="DX182" s="159">
        <f>ULB_Data[[#This Row],[SLP- obtained SS2022]]/ULB_Data[[#This Row],[SLP-max. marks SS2022]]</f>
        <v>0.74895833333333328</v>
      </c>
      <c r="DY182" s="159">
        <f>ULB_Data[[#This Row],[SLP- obtained SS2022]]/ULB_Data[[#This Row],[Total score (obtained) SS2022]]</f>
        <v>0.49883581849314118</v>
      </c>
      <c r="DZ182" s="67">
        <v>1305.9000000000001</v>
      </c>
      <c r="EA182" s="67">
        <v>1800</v>
      </c>
      <c r="EB182" s="159">
        <f>ULB_Data[[#This Row],[CV- obtained SS2021]]/ULB_Data[[#This Row],[CV-max. marks SS2021]]</f>
        <v>0.72550000000000003</v>
      </c>
      <c r="EC182" s="159">
        <f>ULB_Data[[#This Row],[CV- obtained SS2021]]/ULB_Data[[#This Row],[Total score (obtained) SS2021]]</f>
        <v>0.36240873177757615</v>
      </c>
      <c r="ED182" s="67">
        <v>1305.9000000000001</v>
      </c>
      <c r="EE182" s="66">
        <v>1800</v>
      </c>
      <c r="EF182" s="159">
        <f>ULB_Data[[#This Row],[CV- obtained SS2022]]/ULB_Data[[#This Row],[CV-max. marks SS2022]]</f>
        <v>0.72550000000000003</v>
      </c>
      <c r="EG182" s="159">
        <f>ULB_Data[[#This Row],[CV- obtained SS2022]]/ULB_Data[[#This Row],[Total score (obtained) SS2022]]</f>
        <v>0.36240873177757615</v>
      </c>
      <c r="EH182" s="67">
        <v>500</v>
      </c>
      <c r="EI182" s="67">
        <v>1800</v>
      </c>
      <c r="EJ182" s="159">
        <f>ULB_Data[[#This Row],[Cert.- obtained SS2021]]/ULB_Data[[#This Row],[Cert.-max. marks SS2021]]</f>
        <v>0.27777777777777779</v>
      </c>
      <c r="EK182" s="159">
        <f>ULB_Data[[#This Row],[Cert.- obtained SS2021]]/ULB_Data[[#This Row],[Total score (obtained) SS2021]]</f>
        <v>0.13875822489378059</v>
      </c>
      <c r="EL182" s="67">
        <v>500</v>
      </c>
      <c r="EM182" s="66">
        <v>1800</v>
      </c>
      <c r="EN182" s="159">
        <f>ULB_Data[[#This Row],[Cert.- obtained SS2022]]/ULB_Data[[#This Row],[Cert.-max. marks SS2022]]</f>
        <v>0.27777777777777779</v>
      </c>
      <c r="EO182" s="159">
        <f>ULB_Data[[#This Row],[Cert.- obtained SS2022]]/ULB_Data[[#This Row],[Total score (obtained) SS2022]]</f>
        <v>0.13875822489378059</v>
      </c>
      <c r="EP182" s="68">
        <v>3603.39</v>
      </c>
      <c r="EQ182" s="26">
        <v>6000</v>
      </c>
      <c r="ER182" s="66">
        <v>60.06</v>
      </c>
      <c r="ES182" s="68">
        <v>3603.39</v>
      </c>
      <c r="ET182" s="66">
        <v>6000</v>
      </c>
      <c r="EU182" s="128">
        <f>(ULB_Data[[#This Row],[Total score (obtained) SS2022]]/ULB_Data[[#This Row],[Total score (max) SS2022]])*100</f>
        <v>60.0565</v>
      </c>
      <c r="EV182" s="26">
        <v>2182.12</v>
      </c>
      <c r="EW182" s="26">
        <v>3000</v>
      </c>
      <c r="EX182" s="66">
        <v>72.739999999999995</v>
      </c>
      <c r="EY182" s="26">
        <v>2297.5</v>
      </c>
      <c r="EZ182" s="26">
        <v>4200</v>
      </c>
      <c r="FA182" s="100">
        <v>54.7</v>
      </c>
      <c r="FB182" s="26">
        <v>2297.5</v>
      </c>
      <c r="FC182" s="138">
        <v>4200</v>
      </c>
      <c r="FD182" s="140">
        <f>(ULB_Data[[#This Row],[SLP + Cert. (obtained) SS2022]]/ULB_Data[[#This Row],[SLP + Cert. (max.) SS2022]])*100</f>
        <v>54.702380952380956</v>
      </c>
    </row>
    <row r="183" spans="1:160" ht="29.25" thickBot="1">
      <c r="A183" s="104">
        <v>182</v>
      </c>
      <c r="B183" s="65" t="s">
        <v>108</v>
      </c>
      <c r="C183" s="65" t="s">
        <v>68</v>
      </c>
      <c r="D183" s="65" t="s">
        <v>399</v>
      </c>
      <c r="E183" s="71">
        <v>709665</v>
      </c>
      <c r="F183" s="28" t="s">
        <v>410</v>
      </c>
      <c r="G183" s="28">
        <v>2214</v>
      </c>
      <c r="H183" s="28">
        <v>2072</v>
      </c>
      <c r="I183" s="28">
        <v>2072</v>
      </c>
      <c r="J183" s="28">
        <v>3325</v>
      </c>
      <c r="K183" s="28">
        <v>3178</v>
      </c>
      <c r="L183" s="28">
        <v>3178</v>
      </c>
      <c r="M183" s="28">
        <v>3878.5</v>
      </c>
      <c r="N183" s="28">
        <v>3782.7</v>
      </c>
      <c r="O183" s="28">
        <v>3782.7</v>
      </c>
      <c r="P183" s="28">
        <v>4344.1000000000004</v>
      </c>
      <c r="Q183" s="28">
        <v>4344.1000000000004</v>
      </c>
      <c r="R183" s="118">
        <f>(ULB_Data[[#This Row],[Total score (obtained) SS2020]]-ULB_Data[[#This Row],[NA 2020]])/ULB_Data[[#This Row],[NA 2020]]</f>
        <v>0.98560072267389331</v>
      </c>
      <c r="S183" s="118">
        <f>(ULB_Data[[#This Row],[Total score (obtained) SS2021]]-ULB_Data[[#This Row],[NA 2021]])/ULB_Data[[#This Row],[NA 2021]]</f>
        <v>0.86903957528957532</v>
      </c>
      <c r="T183" s="118">
        <f>(ULB_Data[[#This Row],[Total score (obtained) SS2022]]-ULB_Data[[#This Row],[NA 2022]])/ULB_Data[[#This Row],[NA 2022]]</f>
        <v>0.86903957528957532</v>
      </c>
      <c r="U183" s="118">
        <f>(ULB_Data[[#This Row],[Total score (obtained) SS2020]]-ULB_Data[[#This Row],[SA 2020]])/ULB_Data[[#This Row],[SA 2020]]</f>
        <v>0.32214135338345862</v>
      </c>
      <c r="V183" s="118">
        <f>(ULB_Data[[#This Row],[Total score (obtained) SS2021]]-ULB_Data[[#This Row],[SA 2021]])/ULB_Data[[#This Row],[SA 2021]]</f>
        <v>0.21858086847073635</v>
      </c>
      <c r="W183" s="118">
        <f>(ULB_Data[[#This Row],[Total score (obtained) SS2022]]-ULB_Data[[#This Row],[SA 2022]])/ULB_Data[[#This Row],[SA 2022]]</f>
        <v>0.21858086847073635</v>
      </c>
      <c r="X183" s="118">
        <f>(ULB_Data[[#This Row],[Total score (obtained) SS2020]]-ULB_Data[[#This Row],[SA Cat 2020]])/ULB_Data[[#This Row],[SA Cat 2020]]</f>
        <v>0.13345881139615828</v>
      </c>
      <c r="Y183" s="118">
        <f>(ULB_Data[[#This Row],[Total score (obtained) SS2021]]-ULB_Data[[#This Row],[SA Cat 2021]])/ULB_Data[[#This Row],[SA Cat 2021]]</f>
        <v>2.3779311074100584E-2</v>
      </c>
      <c r="Z183" s="118">
        <f>(ULB_Data[[#This Row],[Total score (obtained) SS2022]]-ULB_Data[[#This Row],[SA Cat 2022]])/ULB_Data[[#This Row],[SA Cat 2022]]</f>
        <v>2.3779311074100584E-2</v>
      </c>
      <c r="AA183" s="118">
        <f>(ULB_Data[[#This Row],[Total score (obtained) SS2021]]-ULB_Data[[#This Row],[SA Cat t.10 2021]])/ULB_Data[[#This Row],[SA Cat t.10 2021]]</f>
        <v>-0.10852650721668475</v>
      </c>
      <c r="AB183" s="118">
        <f>(ULB_Data[[#This Row],[Total score (obtained) SS2022]]-ULB_Data[[#This Row],[SA Cat t.10 2022]])/ULB_Data[[#This Row],[SA Cat t.10 2022]]</f>
        <v>-0.10852650721668475</v>
      </c>
      <c r="AC183" s="122">
        <v>306.24</v>
      </c>
      <c r="AD183" s="122">
        <v>913.6</v>
      </c>
      <c r="AE183" s="122">
        <v>915</v>
      </c>
      <c r="AF183" s="122">
        <v>706.64</v>
      </c>
      <c r="AG183" s="122">
        <v>1509.3</v>
      </c>
      <c r="AH183" s="122">
        <v>1509.3</v>
      </c>
      <c r="AI183" s="122">
        <v>948.15</v>
      </c>
      <c r="AJ183" s="122">
        <v>1786.5</v>
      </c>
      <c r="AK183" s="122">
        <v>1786.5</v>
      </c>
      <c r="AL183" s="122">
        <v>2014.9</v>
      </c>
      <c r="AM183" s="122">
        <v>2014.9</v>
      </c>
      <c r="AN183" s="118">
        <f>(ULB_Data[[#This Row],[SLP- obtained SS2020]]-ULB_Data[[#This Row],[SLP NA 2020]])/ULB_Data[[#This Row],[SLP NA 2020]]</f>
        <v>2.3512277951933123</v>
      </c>
      <c r="AO183" s="118">
        <f>(ULB_Data[[#This Row],[SLP- obtained SS2021]]-ULB_Data[[#This Row],[SLP NA 2021]])/ULB_Data[[#This Row],[SLP NA 2021]]</f>
        <v>1.123204903677758</v>
      </c>
      <c r="AP183" s="118">
        <f>(ULB_Data[[#This Row],[SLP- obtained SS2022]]-ULB_Data[[#This Row],[SLP NA 2022]])/ULB_Data[[#This Row],[SLP NA 2022]]</f>
        <v>1.1199562841530055</v>
      </c>
      <c r="AQ183" s="118">
        <f>(ULB_Data[[#This Row],[SLP- obtained SS2020]]-ULB_Data[[#This Row],[SLP SA 2020]])/ULB_Data[[#This Row],[SLP SA 2020]]</f>
        <v>0.45233782406883277</v>
      </c>
      <c r="AR183" s="118">
        <f>(ULB_Data[[#This Row],[SLP- obtained SS2021]]-ULB_Data[[#This Row],[SLP SA 2021]])/ULB_Data[[#This Row],[SLP SA 2021]]</f>
        <v>0.28520506194924805</v>
      </c>
      <c r="AS183" s="118">
        <f>(ULB_Data[[#This Row],[SLP- obtained SS2022]]-ULB_Data[[#This Row],[SLP SA 2022]])/ULB_Data[[#This Row],[SLP SA 2022]]</f>
        <v>0.28520506194924805</v>
      </c>
      <c r="AT183" s="118">
        <f>(ULB_Data[[#This Row],[SLP- obtained SS2020]]-ULB_Data[[#This Row],[SLP SA cat 2020]])/ULB_Data[[#This Row],[SLP SA cat 2020]]</f>
        <v>8.2402573432473758E-2</v>
      </c>
      <c r="AU183" s="118">
        <f>(ULB_Data[[#This Row],[SLP- obtained SS2021]]-ULB_Data[[#This Row],[SLP SA cat 2021]])/ULB_Data[[#This Row],[SLP SA cat 2021]]</f>
        <v>8.5787853344528403E-2</v>
      </c>
      <c r="AV183" s="118">
        <f>(ULB_Data[[#This Row],[SLP- obtained SS2022]]-ULB_Data[[#This Row],[SLP SA cat 2022]])/ULB_Data[[#This Row],[SLP SA cat 2022]]</f>
        <v>8.5787853344528403E-2</v>
      </c>
      <c r="AW183" s="118">
        <f>(ULB_Data[[#This Row],[SLP- obtained SS2021]]-ULB_Data[[#This Row],[SLP SA cat t.10 2021]])/ULB_Data[[#This Row],[SLP SA cat t.10 2021]]</f>
        <v>-3.7292173308849125E-2</v>
      </c>
      <c r="AX183" s="118">
        <f>(ULB_Data[[#This Row],[SLP- obtained SS2022]]-ULB_Data[[#This Row],[SLP SA cat t.10 2022]])/ULB_Data[[#This Row],[SLP SA cat t.10 2022]]</f>
        <v>-3.7292173308849125E-2</v>
      </c>
      <c r="AY183" s="122">
        <v>232.44</v>
      </c>
      <c r="AZ183" s="122">
        <v>298.10000000000002</v>
      </c>
      <c r="BA183" s="122">
        <v>295</v>
      </c>
      <c r="BB183" s="122">
        <v>421.09</v>
      </c>
      <c r="BC183" s="122">
        <v>522.70000000000005</v>
      </c>
      <c r="BD183" s="122">
        <v>525</v>
      </c>
      <c r="BE183" s="122">
        <v>566.66</v>
      </c>
      <c r="BF183" s="122">
        <v>651.51</v>
      </c>
      <c r="BG183" s="122">
        <v>651.51</v>
      </c>
      <c r="BH183" s="122">
        <v>1020</v>
      </c>
      <c r="BI183" s="122">
        <v>1020</v>
      </c>
      <c r="BJ183" s="118">
        <f>(ULB_Data[[#This Row],[Cert.- obtained SS2020]]-ULB_Data[[#This Row],[NA cert 2020]])/ULB_Data[[#This Row],[NA cert 2020]]</f>
        <v>3.7324040612631215</v>
      </c>
      <c r="BK183" s="118">
        <f>(ULB_Data[[#This Row],[Cert.- obtained SS2021]]-ULB_Data[[#This Row],[NA cert 2021]])/ULB_Data[[#This Row],[NA cert 2021]]</f>
        <v>0.67728950016772882</v>
      </c>
      <c r="BL183" s="118">
        <f>(ULB_Data[[#This Row],[Cert.- obtained SS2022]]-ULB_Data[[#This Row],[NA cert 2022]])/ULB_Data[[#This Row],[NA cert 2022]]</f>
        <v>0.69491525423728817</v>
      </c>
      <c r="BM183" s="118">
        <f>(ULB_Data[[#This Row],[Cert.- obtained SS2020]]-ULB_Data[[#This Row],[SA Cert 2020]])/ULB_Data[[#This Row],[SA Cert 2020]]</f>
        <v>1.6122681612006937</v>
      </c>
      <c r="BN183" s="118">
        <f>(ULB_Data[[#This Row],[Cert.- obtained SS2021]]-ULB_Data[[#This Row],[SA cert 2021]])/ULB_Data[[#This Row],[SA cert 2021]]</f>
        <v>-4.3428352783623579E-2</v>
      </c>
      <c r="BO183" s="118">
        <f>(ULB_Data[[#This Row],[Cert.- obtained SS2022]]-ULB_Data[[#This Row],[SA cert 2022]])/ULB_Data[[#This Row],[SA cert 2022]]</f>
        <v>-4.7619047619047616E-2</v>
      </c>
      <c r="BP183" s="118">
        <f>(ULB_Data[[#This Row],[Cert.- obtained SS2020]]-ULB_Data[[#This Row],[SA cert cat 2020]])/ULB_Data[[#This Row],[SA cert cat 2020]]</f>
        <v>0.9411993082271557</v>
      </c>
      <c r="BQ183" s="118">
        <f>(ULB_Data[[#This Row],[Cert.- obtained SS2021]]-ULB_Data[[#This Row],[SA cert cat 2021]])/ULB_Data[[#This Row],[SA cert cat 2021]]</f>
        <v>-0.23255207134195943</v>
      </c>
      <c r="BR183" s="118">
        <f>(ULB_Data[[#This Row],[Cert.- obtained SS2022]]-ULB_Data[[#This Row],[SA cert cat 2022]])/ULB_Data[[#This Row],[SA cert cat 2022]]</f>
        <v>-0.23255207134195943</v>
      </c>
      <c r="BS183" s="118">
        <f>(ULB_Data[[#This Row],[Cert.- obtained SS2021]]-ULB_Data[[#This Row],[SA cert cat t.10 2021]])/ULB_Data[[#This Row],[SA cert cat t.10 2021]]</f>
        <v>-0.50980392156862742</v>
      </c>
      <c r="BT183" s="118">
        <f>(ULB_Data[[#This Row],[Cert.- obtained SS2022]]-ULB_Data[[#This Row],[SA cert cat t.10 2022]])/ULB_Data[[#This Row],[SA cert cat t.10 2022]]</f>
        <v>-0.50980392156862742</v>
      </c>
      <c r="BU183" s="122">
        <v>855.72</v>
      </c>
      <c r="BV183" s="122">
        <v>860.25</v>
      </c>
      <c r="BW183" s="122">
        <v>865</v>
      </c>
      <c r="BX183" s="122">
        <v>1100</v>
      </c>
      <c r="BY183" s="122">
        <v>1147.0899999999999</v>
      </c>
      <c r="BZ183" s="122">
        <v>1150</v>
      </c>
      <c r="CA183" s="122">
        <v>1201.1099999999999</v>
      </c>
      <c r="CB183" s="122">
        <v>1344.7</v>
      </c>
      <c r="CC183" s="122">
        <v>1344.7</v>
      </c>
      <c r="CD183" s="122">
        <v>1496.04</v>
      </c>
      <c r="CE183" s="122">
        <v>1496.04</v>
      </c>
      <c r="CF183" s="118">
        <f>(ULB_Data[[#This Row],[CP- obtained SS2020]]-ULB_Data[[#This Row],[NA CV 2020]])/ULB_Data[[#This Row],[NA CV 2020]]</f>
        <v>0.40646473145421391</v>
      </c>
      <c r="CG183" s="118">
        <f>(ULB_Data[[#This Row],[CV- obtained SS2021]]-ULB_Data[[#This Row],[NA CV 2021]])/ULB_Data[[#This Row],[NA CV 2021]]</f>
        <v>0.66566695727986058</v>
      </c>
      <c r="CH183" s="118">
        <f>(ULB_Data[[#This Row],[CV- obtained SS2022]]-ULB_Data[[#This Row],[NA CV 2022]])/ULB_Data[[#This Row],[NA CV 2022]]</f>
        <v>0.65652023121387293</v>
      </c>
      <c r="CI183" s="118">
        <f>(ULB_Data[[#This Row],[CP- obtained SS2020]]-ULB_Data[[#This Row],[SA CV 2020]])/ULB_Data[[#This Row],[SA CV 2020]]</f>
        <v>9.4127272727272698E-2</v>
      </c>
      <c r="CJ183" s="118">
        <f>(ULB_Data[[#This Row],[CV- obtained SS2021]]-ULB_Data[[#This Row],[SA CV 2021]])/ULB_Data[[#This Row],[SA CV 2021]]</f>
        <v>0.24915220252988013</v>
      </c>
      <c r="CK183" s="118">
        <f>(ULB_Data[[#This Row],[CV- obtained SS2022]]-ULB_Data[[#This Row],[SA CV 2022]])/ULB_Data[[#This Row],[SA CV 2022]]</f>
        <v>0.24599130434782618</v>
      </c>
      <c r="CL183" s="118">
        <f>(ULB_Data[[#This Row],[CP- obtained SS2020]]-ULB_Data[[#This Row],[SA CV  cat 2020]])/ULB_Data[[#This Row],[SA CV  cat 2020]]</f>
        <v>2.0231286060394668E-3</v>
      </c>
      <c r="CM183" s="118">
        <f>(ULB_Data[[#This Row],[CV- obtained SS2021]]-ULB_Data[[#This Row],[SA CV cat 2021]])/ULB_Data[[#This Row],[SA CV cat 2021]]</f>
        <v>6.5583401502193842E-2</v>
      </c>
      <c r="CN183" s="118">
        <f>(ULB_Data[[#This Row],[CV- obtained SS2022]]-ULB_Data[[#This Row],[SA CV cat 2022]])/ULB_Data[[#This Row],[SA CV cat 2022]]</f>
        <v>6.5583401502193842E-2</v>
      </c>
      <c r="CO183" s="118">
        <f>(ULB_Data[[#This Row],[CV- obtained SS2021]]-ULB_Data[[#This Row],[SA CV cat t.10 2021]])/ULB_Data[[#This Row],[SA CV cat t.10 2021]]</f>
        <v>-4.2211438196839569E-2</v>
      </c>
      <c r="CP183" s="118">
        <f>(ULB_Data[[#This Row],[CV- obtained SS2022]]-ULB_Data[[#This Row],[SA CV cat t.10 2022]])/ULB_Data[[#This Row],[SA CV cat t.10 2022]]</f>
        <v>-4.2211438196839569E-2</v>
      </c>
      <c r="CQ183" s="60">
        <v>26</v>
      </c>
      <c r="CR183" s="60">
        <v>7</v>
      </c>
      <c r="CS183" s="28">
        <v>44</v>
      </c>
      <c r="CT183" s="28">
        <v>13</v>
      </c>
      <c r="CU183" s="28">
        <v>44</v>
      </c>
      <c r="CV183" s="28">
        <v>13</v>
      </c>
      <c r="CW183" s="28" t="s">
        <v>401</v>
      </c>
      <c r="CX183" s="28" t="s">
        <v>414</v>
      </c>
      <c r="CY183" s="28" t="s">
        <v>414</v>
      </c>
      <c r="CZ183" s="28" t="s">
        <v>408</v>
      </c>
      <c r="DA183" s="28" t="s">
        <v>408</v>
      </c>
      <c r="DB183" s="28" t="s">
        <v>408</v>
      </c>
      <c r="DC183" s="26">
        <v>1026.28</v>
      </c>
      <c r="DD183" s="22">
        <v>1500</v>
      </c>
      <c r="DE183" s="66">
        <v>68.42</v>
      </c>
      <c r="DF183" s="26">
        <v>1100</v>
      </c>
      <c r="DG183" s="22">
        <v>1500</v>
      </c>
      <c r="DH183" s="66">
        <v>73.33</v>
      </c>
      <c r="DI183" s="26">
        <v>1066.3</v>
      </c>
      <c r="DJ183" s="22">
        <v>1500</v>
      </c>
      <c r="DK183" s="66">
        <v>71.09</v>
      </c>
      <c r="DL183" s="26">
        <v>1203.54</v>
      </c>
      <c r="DM183" s="22">
        <v>1500</v>
      </c>
      <c r="DN183" s="66">
        <v>80.239999999999995</v>
      </c>
      <c r="DO183" s="22">
        <v>4396.12</v>
      </c>
      <c r="DP183" s="22">
        <v>6000</v>
      </c>
      <c r="DQ183" s="66">
        <v>73.27</v>
      </c>
      <c r="DR183" s="67">
        <v>1939.76</v>
      </c>
      <c r="DS183" s="67">
        <v>2400</v>
      </c>
      <c r="DT183" s="159">
        <f>ULB_Data[[#This Row],[SLP- obtained SS2021]]/ULB_Data[[#This Row],[SLP-max. marks SS2021]]</f>
        <v>0.80823333333333336</v>
      </c>
      <c r="DU183" s="159">
        <f>ULB_Data[[#This Row],[SLP- obtained SS2021]]/ULB_Data[[#This Row],[Total score (obtained) SS2021]]</f>
        <v>0.5008869895291338</v>
      </c>
      <c r="DV183" s="67">
        <v>1939.76</v>
      </c>
      <c r="DW183" s="66">
        <v>2400</v>
      </c>
      <c r="DX183" s="159">
        <f>ULB_Data[[#This Row],[SLP- obtained SS2022]]/ULB_Data[[#This Row],[SLP-max. marks SS2022]]</f>
        <v>0.80823333333333336</v>
      </c>
      <c r="DY183" s="159">
        <f>ULB_Data[[#This Row],[SLP- obtained SS2022]]/ULB_Data[[#This Row],[Total score (obtained) SS2022]]</f>
        <v>0.5008869895291338</v>
      </c>
      <c r="DZ183" s="67">
        <v>1432.89</v>
      </c>
      <c r="EA183" s="67">
        <v>1800</v>
      </c>
      <c r="EB183" s="159">
        <f>ULB_Data[[#This Row],[CV- obtained SS2021]]/ULB_Data[[#This Row],[CV-max. marks SS2021]]</f>
        <v>0.79605000000000004</v>
      </c>
      <c r="EC183" s="159">
        <f>ULB_Data[[#This Row],[CV- obtained SS2021]]/ULB_Data[[#This Row],[Total score (obtained) SS2021]]</f>
        <v>0.37000245310059005</v>
      </c>
      <c r="ED183" s="67">
        <v>1432.89</v>
      </c>
      <c r="EE183" s="66">
        <v>1800</v>
      </c>
      <c r="EF183" s="159">
        <f>ULB_Data[[#This Row],[CV- obtained SS2022]]/ULB_Data[[#This Row],[CV-max. marks SS2022]]</f>
        <v>0.79605000000000004</v>
      </c>
      <c r="EG183" s="159">
        <f>ULB_Data[[#This Row],[CV- obtained SS2022]]/ULB_Data[[#This Row],[Total score (obtained) SS2022]]</f>
        <v>0.37000245310059005</v>
      </c>
      <c r="EH183" s="67">
        <v>500</v>
      </c>
      <c r="EI183" s="67">
        <v>1800</v>
      </c>
      <c r="EJ183" s="159">
        <f>ULB_Data[[#This Row],[Cert.- obtained SS2021]]/ULB_Data[[#This Row],[Cert.-max. marks SS2021]]</f>
        <v>0.27777777777777779</v>
      </c>
      <c r="EK183" s="159">
        <f>ULB_Data[[#This Row],[Cert.- obtained SS2021]]/ULB_Data[[#This Row],[Total score (obtained) SS2021]]</f>
        <v>0.12911055737027616</v>
      </c>
      <c r="EL183" s="67">
        <v>500</v>
      </c>
      <c r="EM183" s="66">
        <v>1800</v>
      </c>
      <c r="EN183" s="159">
        <f>ULB_Data[[#This Row],[Cert.- obtained SS2022]]/ULB_Data[[#This Row],[Cert.-max. marks SS2022]]</f>
        <v>0.27777777777777779</v>
      </c>
      <c r="EO183" s="159">
        <f>ULB_Data[[#This Row],[Cert.- obtained SS2022]]/ULB_Data[[#This Row],[Total score (obtained) SS2022]]</f>
        <v>0.12911055737027616</v>
      </c>
      <c r="EP183" s="68">
        <v>3872.65</v>
      </c>
      <c r="EQ183" s="26">
        <v>6000</v>
      </c>
      <c r="ER183" s="66">
        <v>64.540000000000006</v>
      </c>
      <c r="ES183" s="68">
        <v>3872.65</v>
      </c>
      <c r="ET183" s="66">
        <v>6000</v>
      </c>
      <c r="EU183" s="128">
        <f>(ULB_Data[[#This Row],[Total score (obtained) SS2022]]/ULB_Data[[#This Row],[Total score (max) SS2022]])*100</f>
        <v>64.544166666666669</v>
      </c>
      <c r="EV183" s="26">
        <v>2126.2800000000002</v>
      </c>
      <c r="EW183" s="26">
        <v>3000</v>
      </c>
      <c r="EX183" s="66">
        <v>70.88</v>
      </c>
      <c r="EY183" s="26">
        <v>2439.7600000000002</v>
      </c>
      <c r="EZ183" s="26">
        <v>4200</v>
      </c>
      <c r="FA183" s="100">
        <v>58.09</v>
      </c>
      <c r="FB183" s="26">
        <v>2439.7600000000002</v>
      </c>
      <c r="FC183" s="138">
        <v>4200</v>
      </c>
      <c r="FD183" s="140">
        <f>(ULB_Data[[#This Row],[SLP + Cert. (obtained) SS2022]]/ULB_Data[[#This Row],[SLP + Cert. (max.) SS2022]])*100</f>
        <v>58.089523809523811</v>
      </c>
    </row>
    <row r="184" spans="1:160" ht="29.25" thickBot="1">
      <c r="A184" s="104">
        <v>183</v>
      </c>
      <c r="B184" s="65" t="s">
        <v>99</v>
      </c>
      <c r="C184" s="65" t="s">
        <v>68</v>
      </c>
      <c r="D184" s="65" t="s">
        <v>399</v>
      </c>
      <c r="E184" s="71">
        <v>1247327</v>
      </c>
      <c r="F184" s="28" t="s">
        <v>409</v>
      </c>
      <c r="G184" s="28">
        <v>2214</v>
      </c>
      <c r="H184" s="28">
        <v>2072</v>
      </c>
      <c r="I184" s="28">
        <v>2072</v>
      </c>
      <c r="J184" s="28">
        <v>3325</v>
      </c>
      <c r="K184" s="28">
        <v>3178</v>
      </c>
      <c r="L184" s="28">
        <v>3178</v>
      </c>
      <c r="M184" s="28">
        <v>4176.7</v>
      </c>
      <c r="N184" s="28">
        <v>4089.2</v>
      </c>
      <c r="O184" s="28">
        <v>4089.2</v>
      </c>
      <c r="P184" s="28">
        <v>4089.2</v>
      </c>
      <c r="Q184" s="28">
        <v>4089.2</v>
      </c>
      <c r="R184" s="118">
        <f>(ULB_Data[[#This Row],[Total score (obtained) SS2020]]-ULB_Data[[#This Row],[NA 2020]])/ULB_Data[[#This Row],[NA 2020]]</f>
        <v>0.84778681120144539</v>
      </c>
      <c r="S184" s="118">
        <f>(ULB_Data[[#This Row],[Total score (obtained) SS2021]]-ULB_Data[[#This Row],[NA 2021]])/ULB_Data[[#This Row],[NA 2021]]</f>
        <v>0.78568050193050187</v>
      </c>
      <c r="T184" s="118">
        <f>(ULB_Data[[#This Row],[Total score (obtained) SS2022]]-ULB_Data[[#This Row],[NA 2022]])/ULB_Data[[#This Row],[NA 2022]]</f>
        <v>0.78568050193050187</v>
      </c>
      <c r="U184" s="118">
        <f>(ULB_Data[[#This Row],[Total score (obtained) SS2020]]-ULB_Data[[#This Row],[SA 2020]])/ULB_Data[[#This Row],[SA 2020]]</f>
        <v>0.23037593984962407</v>
      </c>
      <c r="V184" s="118">
        <f>(ULB_Data[[#This Row],[Total score (obtained) SS2021]]-ULB_Data[[#This Row],[SA 2021]])/ULB_Data[[#This Row],[SA 2021]]</f>
        <v>0.16423222152297037</v>
      </c>
      <c r="W184" s="118">
        <f>(ULB_Data[[#This Row],[Total score (obtained) SS2022]]-ULB_Data[[#This Row],[SA 2022]])/ULB_Data[[#This Row],[SA 2022]]</f>
        <v>0.16423222152297037</v>
      </c>
      <c r="X184" s="118">
        <f>(ULB_Data[[#This Row],[Total score (obtained) SS2020]]-ULB_Data[[#This Row],[SA Cat 2020]])/ULB_Data[[#This Row],[SA Cat 2020]]</f>
        <v>-2.0518591232312547E-2</v>
      </c>
      <c r="Y184" s="118">
        <f>(ULB_Data[[#This Row],[Total score (obtained) SS2021]]-ULB_Data[[#This Row],[SA Cat 2021]])/ULB_Data[[#This Row],[SA Cat 2021]]</f>
        <v>-9.5194659102024848E-2</v>
      </c>
      <c r="Z184" s="118">
        <f>(ULB_Data[[#This Row],[Total score (obtained) SS2022]]-ULB_Data[[#This Row],[SA Cat 2022]])/ULB_Data[[#This Row],[SA Cat 2022]]</f>
        <v>-9.5194659102024848E-2</v>
      </c>
      <c r="AA184" s="118">
        <f>(ULB_Data[[#This Row],[Total score (obtained) SS2021]]-ULB_Data[[#This Row],[SA Cat t.10 2021]])/ULB_Data[[#This Row],[SA Cat t.10 2021]]</f>
        <v>-9.5194659102024848E-2</v>
      </c>
      <c r="AB184" s="118">
        <f>(ULB_Data[[#This Row],[Total score (obtained) SS2022]]-ULB_Data[[#This Row],[SA Cat t.10 2022]])/ULB_Data[[#This Row],[SA Cat t.10 2022]]</f>
        <v>-9.5194659102024848E-2</v>
      </c>
      <c r="AC184" s="122">
        <v>306.24</v>
      </c>
      <c r="AD184" s="122">
        <v>913.6</v>
      </c>
      <c r="AE184" s="122">
        <v>915</v>
      </c>
      <c r="AF184" s="122">
        <v>706.64</v>
      </c>
      <c r="AG184" s="122">
        <v>1509.3</v>
      </c>
      <c r="AH184" s="122">
        <v>1509.3</v>
      </c>
      <c r="AI184" s="122">
        <v>1129.3</v>
      </c>
      <c r="AJ184" s="122">
        <v>1955.8</v>
      </c>
      <c r="AK184" s="122">
        <v>1955.8</v>
      </c>
      <c r="AL184" s="122">
        <v>1955.8</v>
      </c>
      <c r="AM184" s="122">
        <v>1955.8</v>
      </c>
      <c r="AN184" s="118">
        <f>(ULB_Data[[#This Row],[SLP- obtained SS2020]]-ULB_Data[[#This Row],[SLP NA 2020]])/ULB_Data[[#This Row],[SLP NA 2020]]</f>
        <v>2.4322753396029255</v>
      </c>
      <c r="AO184" s="118">
        <f>(ULB_Data[[#This Row],[SLP- obtained SS2021]]-ULB_Data[[#This Row],[SLP NA 2021]])/ULB_Data[[#This Row],[SLP NA 2021]]</f>
        <v>1.0398861646234676</v>
      </c>
      <c r="AP184" s="118">
        <f>(ULB_Data[[#This Row],[SLP- obtained SS2022]]-ULB_Data[[#This Row],[SLP NA 2022]])/ULB_Data[[#This Row],[SLP NA 2022]]</f>
        <v>1.0367650273224045</v>
      </c>
      <c r="AQ184" s="118">
        <f>(ULB_Data[[#This Row],[SLP- obtained SS2020]]-ULB_Data[[#This Row],[SLP SA 2020]])/ULB_Data[[#This Row],[SLP SA 2020]]</f>
        <v>0.48746179101098147</v>
      </c>
      <c r="AR184" s="118">
        <f>(ULB_Data[[#This Row],[SLP- obtained SS2021]]-ULB_Data[[#This Row],[SLP SA 2021]])/ULB_Data[[#This Row],[SLP SA 2021]]</f>
        <v>0.23477108593387674</v>
      </c>
      <c r="AS184" s="118">
        <f>(ULB_Data[[#This Row],[SLP- obtained SS2022]]-ULB_Data[[#This Row],[SLP SA 2022]])/ULB_Data[[#This Row],[SLP SA 2022]]</f>
        <v>0.23477108593387674</v>
      </c>
      <c r="AT184" s="118">
        <f>(ULB_Data[[#This Row],[SLP- obtained SS2020]]-ULB_Data[[#This Row],[SLP SA cat 2020]])/ULB_Data[[#This Row],[SLP SA cat 2020]]</f>
        <v>-6.9246435845213894E-2</v>
      </c>
      <c r="AU184" s="118">
        <f>(ULB_Data[[#This Row],[SLP- obtained SS2021]]-ULB_Data[[#This Row],[SLP SA cat 2021]])/ULB_Data[[#This Row],[SLP SA cat 2021]]</f>
        <v>-4.7121382554453348E-2</v>
      </c>
      <c r="AV184" s="118">
        <f>(ULB_Data[[#This Row],[SLP- obtained SS2022]]-ULB_Data[[#This Row],[SLP SA cat 2022]])/ULB_Data[[#This Row],[SLP SA cat 2022]]</f>
        <v>-4.7121382554453348E-2</v>
      </c>
      <c r="AW184" s="118">
        <f>(ULB_Data[[#This Row],[SLP- obtained SS2021]]-ULB_Data[[#This Row],[SLP SA cat t.10 2021]])/ULB_Data[[#This Row],[SLP SA cat t.10 2021]]</f>
        <v>-4.7121382554453348E-2</v>
      </c>
      <c r="AX184" s="118">
        <f>(ULB_Data[[#This Row],[SLP- obtained SS2022]]-ULB_Data[[#This Row],[SLP SA cat t.10 2022]])/ULB_Data[[#This Row],[SLP SA cat t.10 2022]]</f>
        <v>-4.7121382554453348E-2</v>
      </c>
      <c r="AY184" s="122">
        <v>232.44</v>
      </c>
      <c r="AZ184" s="122">
        <v>298.10000000000002</v>
      </c>
      <c r="BA184" s="122">
        <v>295</v>
      </c>
      <c r="BB184" s="122">
        <v>421.09</v>
      </c>
      <c r="BC184" s="122">
        <v>522.70000000000005</v>
      </c>
      <c r="BD184" s="122">
        <v>525</v>
      </c>
      <c r="BE184" s="122">
        <v>710</v>
      </c>
      <c r="BF184" s="122">
        <v>730</v>
      </c>
      <c r="BG184" s="122">
        <v>730</v>
      </c>
      <c r="BH184" s="122">
        <v>730</v>
      </c>
      <c r="BI184" s="122">
        <v>730</v>
      </c>
      <c r="BJ184" s="118">
        <f>(ULB_Data[[#This Row],[Cert.- obtained SS2020]]-ULB_Data[[#This Row],[NA cert 2020]])/ULB_Data[[#This Row],[NA cert 2020]]</f>
        <v>2.0115298571674409</v>
      </c>
      <c r="BK184" s="118">
        <f>(ULB_Data[[#This Row],[Cert.- obtained SS2021]]-ULB_Data[[#This Row],[NA cert 2021]])/ULB_Data[[#This Row],[NA cert 2021]]</f>
        <v>0.67728950016772882</v>
      </c>
      <c r="BL184" s="118">
        <f>(ULB_Data[[#This Row],[Cert.- obtained SS2022]]-ULB_Data[[#This Row],[NA cert 2022]])/ULB_Data[[#This Row],[NA cert 2022]]</f>
        <v>0.69491525423728817</v>
      </c>
      <c r="BM184" s="118">
        <f>(ULB_Data[[#This Row],[Cert.- obtained SS2020]]-ULB_Data[[#This Row],[SA Cert 2020]])/ULB_Data[[#This Row],[SA Cert 2020]]</f>
        <v>0.6623524662186232</v>
      </c>
      <c r="BN184" s="118">
        <f>(ULB_Data[[#This Row],[Cert.- obtained SS2021]]-ULB_Data[[#This Row],[SA cert 2021]])/ULB_Data[[#This Row],[SA cert 2021]]</f>
        <v>-4.3428352783623579E-2</v>
      </c>
      <c r="BO184" s="118">
        <f>(ULB_Data[[#This Row],[Cert.- obtained SS2022]]-ULB_Data[[#This Row],[SA cert 2022]])/ULB_Data[[#This Row],[SA cert 2022]]</f>
        <v>-4.7619047619047616E-2</v>
      </c>
      <c r="BP184" s="118">
        <f>(ULB_Data[[#This Row],[Cert.- obtained SS2020]]-ULB_Data[[#This Row],[SA cert cat 2020]])/ULB_Data[[#This Row],[SA cert cat 2020]]</f>
        <v>-1.4084507042253521E-2</v>
      </c>
      <c r="BQ184" s="118">
        <f>(ULB_Data[[#This Row],[Cert.- obtained SS2021]]-ULB_Data[[#This Row],[SA cert cat 2021]])/ULB_Data[[#This Row],[SA cert cat 2021]]</f>
        <v>-0.31506849315068491</v>
      </c>
      <c r="BR184" s="118">
        <f>(ULB_Data[[#This Row],[Cert.- obtained SS2022]]-ULB_Data[[#This Row],[SA cert cat 2022]])/ULB_Data[[#This Row],[SA cert cat 2022]]</f>
        <v>-0.31506849315068491</v>
      </c>
      <c r="BS184" s="118">
        <f>(ULB_Data[[#This Row],[Cert.- obtained SS2021]]-ULB_Data[[#This Row],[SA cert cat t.10 2021]])/ULB_Data[[#This Row],[SA cert cat t.10 2021]]</f>
        <v>-0.31506849315068491</v>
      </c>
      <c r="BT184" s="118">
        <f>(ULB_Data[[#This Row],[Cert.- obtained SS2022]]-ULB_Data[[#This Row],[SA cert cat t.10 2022]])/ULB_Data[[#This Row],[SA cert cat t.10 2022]]</f>
        <v>-0.31506849315068491</v>
      </c>
      <c r="BU184" s="122">
        <v>855.72</v>
      </c>
      <c r="BV184" s="122">
        <v>860.25</v>
      </c>
      <c r="BW184" s="122">
        <v>865</v>
      </c>
      <c r="BX184" s="122">
        <v>1100</v>
      </c>
      <c r="BY184" s="122">
        <v>1147.0899999999999</v>
      </c>
      <c r="BZ184" s="122">
        <v>1150</v>
      </c>
      <c r="CA184" s="122">
        <v>1120.1199999999999</v>
      </c>
      <c r="CB184" s="122">
        <v>1403.44</v>
      </c>
      <c r="CC184" s="122">
        <v>1403.44</v>
      </c>
      <c r="CD184" s="122">
        <v>1403.44</v>
      </c>
      <c r="CE184" s="122">
        <v>1403.44</v>
      </c>
      <c r="CF184" s="118">
        <f>(ULB_Data[[#This Row],[CP- obtained SS2020]]-ULB_Data[[#This Row],[NA CV 2020]])/ULB_Data[[#This Row],[NA CV 2020]]</f>
        <v>0.34551021362127809</v>
      </c>
      <c r="CG184" s="118">
        <f>(ULB_Data[[#This Row],[CV- obtained SS2021]]-ULB_Data[[#This Row],[NA CV 2021]])/ULB_Data[[#This Row],[NA CV 2021]]</f>
        <v>0.55336239465271719</v>
      </c>
      <c r="CH184" s="118">
        <f>(ULB_Data[[#This Row],[CV- obtained SS2022]]-ULB_Data[[#This Row],[NA CV 2022]])/ULB_Data[[#This Row],[NA CV 2022]]</f>
        <v>0.54483236994219653</v>
      </c>
      <c r="CI184" s="118">
        <f>(ULB_Data[[#This Row],[CP- obtained SS2020]]-ULB_Data[[#This Row],[SA CV 2020]])/ULB_Data[[#This Row],[SA CV 2020]]</f>
        <v>4.6709090909091006E-2</v>
      </c>
      <c r="CJ184" s="118">
        <f>(ULB_Data[[#This Row],[CV- obtained SS2021]]-ULB_Data[[#This Row],[SA CV 2021]])/ULB_Data[[#This Row],[SA CV 2021]]</f>
        <v>0.16493038907147659</v>
      </c>
      <c r="CK184" s="118">
        <f>(ULB_Data[[#This Row],[CV- obtained SS2022]]-ULB_Data[[#This Row],[SA CV 2022]])/ULB_Data[[#This Row],[SA CV 2022]]</f>
        <v>0.16198260869565215</v>
      </c>
      <c r="CL184" s="118">
        <f>(ULB_Data[[#This Row],[CP- obtained SS2020]]-ULB_Data[[#This Row],[SA CV  cat 2020]])/ULB_Data[[#This Row],[SA CV  cat 2020]]</f>
        <v>2.7907724172410296E-2</v>
      </c>
      <c r="CM184" s="118">
        <f>(ULB_Data[[#This Row],[CV- obtained SS2021]]-ULB_Data[[#This Row],[SA CV cat 2021]])/ULB_Data[[#This Row],[SA CV cat 2021]]</f>
        <v>-4.7853844838397136E-2</v>
      </c>
      <c r="CN184" s="118">
        <f>(ULB_Data[[#This Row],[CV- obtained SS2022]]-ULB_Data[[#This Row],[SA CV cat 2022]])/ULB_Data[[#This Row],[SA CV cat 2022]]</f>
        <v>-4.7853844838397136E-2</v>
      </c>
      <c r="CO184" s="118">
        <f>(ULB_Data[[#This Row],[CV- obtained SS2021]]-ULB_Data[[#This Row],[SA CV cat t.10 2021]])/ULB_Data[[#This Row],[SA CV cat t.10 2021]]</f>
        <v>-4.7853844838397136E-2</v>
      </c>
      <c r="CP184" s="118">
        <f>(ULB_Data[[#This Row],[CV- obtained SS2022]]-ULB_Data[[#This Row],[SA CV cat t.10 2022]])/ULB_Data[[#This Row],[SA CV cat t.10 2022]]</f>
        <v>-4.7853844838397136E-2</v>
      </c>
      <c r="CQ184" s="60">
        <v>22</v>
      </c>
      <c r="CR184" s="60">
        <v>6</v>
      </c>
      <c r="CS184" s="28">
        <v>25</v>
      </c>
      <c r="CT184" s="28">
        <v>8</v>
      </c>
      <c r="CU184" s="28">
        <v>25</v>
      </c>
      <c r="CV184" s="28">
        <v>8</v>
      </c>
      <c r="CW184" s="28" t="s">
        <v>406</v>
      </c>
      <c r="CX184" s="28" t="s">
        <v>414</v>
      </c>
      <c r="CY184" s="28" t="s">
        <v>414</v>
      </c>
      <c r="CZ184" s="28" t="s">
        <v>408</v>
      </c>
      <c r="DA184" s="28" t="s">
        <v>408</v>
      </c>
      <c r="DB184" s="28" t="s">
        <v>408</v>
      </c>
      <c r="DC184" s="26">
        <v>1051.0999999999999</v>
      </c>
      <c r="DD184" s="22">
        <v>1500</v>
      </c>
      <c r="DE184" s="66">
        <v>70.069999999999993</v>
      </c>
      <c r="DF184" s="26">
        <v>700</v>
      </c>
      <c r="DG184" s="22">
        <v>1500</v>
      </c>
      <c r="DH184" s="66">
        <v>46.67</v>
      </c>
      <c r="DI184" s="26">
        <v>1188.51</v>
      </c>
      <c r="DJ184" s="22">
        <v>1500</v>
      </c>
      <c r="DK184" s="66">
        <v>79.23</v>
      </c>
      <c r="DL184" s="26">
        <v>1151.3800000000001</v>
      </c>
      <c r="DM184" s="22">
        <v>1500</v>
      </c>
      <c r="DN184" s="66">
        <v>76.760000000000005</v>
      </c>
      <c r="DO184" s="22">
        <v>4091</v>
      </c>
      <c r="DP184" s="22">
        <v>6000</v>
      </c>
      <c r="DQ184" s="66">
        <v>68.180000000000007</v>
      </c>
      <c r="DR184" s="67">
        <v>1863.64</v>
      </c>
      <c r="DS184" s="67">
        <v>2400</v>
      </c>
      <c r="DT184" s="159">
        <f>ULB_Data[[#This Row],[SLP- obtained SS2021]]/ULB_Data[[#This Row],[SLP-max. marks SS2021]]</f>
        <v>0.77651666666666674</v>
      </c>
      <c r="DU184" s="159">
        <f>ULB_Data[[#This Row],[SLP- obtained SS2021]]/ULB_Data[[#This Row],[Total score (obtained) SS2021]]</f>
        <v>0.50369601587057056</v>
      </c>
      <c r="DV184" s="67">
        <v>1863.64</v>
      </c>
      <c r="DW184" s="66">
        <v>2400</v>
      </c>
      <c r="DX184" s="159">
        <f>ULB_Data[[#This Row],[SLP- obtained SS2022]]/ULB_Data[[#This Row],[SLP-max. marks SS2022]]</f>
        <v>0.77651666666666674</v>
      </c>
      <c r="DY184" s="159">
        <f>ULB_Data[[#This Row],[SLP- obtained SS2022]]/ULB_Data[[#This Row],[Total score (obtained) SS2022]]</f>
        <v>0.50369601587057056</v>
      </c>
      <c r="DZ184" s="67">
        <v>1336.28</v>
      </c>
      <c r="EA184" s="67">
        <v>1800</v>
      </c>
      <c r="EB184" s="159">
        <f>ULB_Data[[#This Row],[CV- obtained SS2021]]/ULB_Data[[#This Row],[CV-max. marks SS2021]]</f>
        <v>0.7423777777777778</v>
      </c>
      <c r="EC184" s="159">
        <f>ULB_Data[[#This Row],[CV- obtained SS2021]]/ULB_Data[[#This Row],[Total score (obtained) SS2021]]</f>
        <v>0.36116358958142453</v>
      </c>
      <c r="ED184" s="67">
        <v>1336.28</v>
      </c>
      <c r="EE184" s="66">
        <v>1800</v>
      </c>
      <c r="EF184" s="159">
        <f>ULB_Data[[#This Row],[CV- obtained SS2022]]/ULB_Data[[#This Row],[CV-max. marks SS2022]]</f>
        <v>0.7423777777777778</v>
      </c>
      <c r="EG184" s="159">
        <f>ULB_Data[[#This Row],[CV- obtained SS2022]]/ULB_Data[[#This Row],[Total score (obtained) SS2022]]</f>
        <v>0.36116358958142453</v>
      </c>
      <c r="EH184" s="67">
        <v>500</v>
      </c>
      <c r="EI184" s="67">
        <v>1800</v>
      </c>
      <c r="EJ184" s="159">
        <f>ULB_Data[[#This Row],[Cert.- obtained SS2021]]/ULB_Data[[#This Row],[Cert.-max. marks SS2021]]</f>
        <v>0.27777777777777779</v>
      </c>
      <c r="EK184" s="159">
        <f>ULB_Data[[#This Row],[Cert.- obtained SS2021]]/ULB_Data[[#This Row],[Total score (obtained) SS2021]]</f>
        <v>0.1351376917941691</v>
      </c>
      <c r="EL184" s="67">
        <v>500</v>
      </c>
      <c r="EM184" s="66">
        <v>1800</v>
      </c>
      <c r="EN184" s="159">
        <f>ULB_Data[[#This Row],[Cert.- obtained SS2022]]/ULB_Data[[#This Row],[Cert.-max. marks SS2022]]</f>
        <v>0.27777777777777779</v>
      </c>
      <c r="EO184" s="159">
        <f>ULB_Data[[#This Row],[Cert.- obtained SS2022]]/ULB_Data[[#This Row],[Total score (obtained) SS2022]]</f>
        <v>0.1351376917941691</v>
      </c>
      <c r="EP184" s="68">
        <v>3699.93</v>
      </c>
      <c r="EQ184" s="26">
        <v>6000</v>
      </c>
      <c r="ER184" s="66">
        <v>61.67</v>
      </c>
      <c r="ES184" s="68">
        <v>3699.93</v>
      </c>
      <c r="ET184" s="66">
        <v>6000</v>
      </c>
      <c r="EU184" s="128">
        <f>(ULB_Data[[#This Row],[Total score (obtained) SS2022]]/ULB_Data[[#This Row],[Total score (max) SS2022]])*100</f>
        <v>61.665499999999994</v>
      </c>
      <c r="EV184" s="26">
        <v>1751.1</v>
      </c>
      <c r="EW184" s="26">
        <v>3000</v>
      </c>
      <c r="EX184" s="66">
        <v>58.37</v>
      </c>
      <c r="EY184" s="26">
        <v>2363.64</v>
      </c>
      <c r="EZ184" s="26">
        <v>4200</v>
      </c>
      <c r="FA184" s="100">
        <v>56.28</v>
      </c>
      <c r="FB184" s="26">
        <v>2363.64</v>
      </c>
      <c r="FC184" s="138">
        <v>4200</v>
      </c>
      <c r="FD184" s="140">
        <f>(ULB_Data[[#This Row],[SLP + Cert. (obtained) SS2022]]/ULB_Data[[#This Row],[SLP + Cert. (max.) SS2022]])*100</f>
        <v>56.277142857142856</v>
      </c>
    </row>
    <row r="185" spans="1:160" ht="29.25" thickBot="1">
      <c r="A185" s="104">
        <v>184</v>
      </c>
      <c r="B185" s="65" t="s">
        <v>52</v>
      </c>
      <c r="C185" s="65" t="s">
        <v>68</v>
      </c>
      <c r="D185" s="65" t="s">
        <v>399</v>
      </c>
      <c r="E185" s="71">
        <v>174226</v>
      </c>
      <c r="F185" s="28" t="s">
        <v>410</v>
      </c>
      <c r="G185" s="28">
        <v>2214</v>
      </c>
      <c r="H185" s="28">
        <v>2072</v>
      </c>
      <c r="I185" s="28">
        <v>2072</v>
      </c>
      <c r="J185" s="28">
        <v>3325</v>
      </c>
      <c r="K185" s="28">
        <v>3178</v>
      </c>
      <c r="L185" s="28">
        <v>3178</v>
      </c>
      <c r="M185" s="28">
        <v>3878.5</v>
      </c>
      <c r="N185" s="28">
        <v>3782.7</v>
      </c>
      <c r="O185" s="28">
        <v>3782.7</v>
      </c>
      <c r="P185" s="28">
        <v>4344.1000000000004</v>
      </c>
      <c r="Q185" s="28">
        <v>4344.1000000000004</v>
      </c>
      <c r="R185" s="118">
        <f>(ULB_Data[[#This Row],[Total score (obtained) SS2020]]-ULB_Data[[#This Row],[NA 2020]])/ULB_Data[[#This Row],[NA 2020]]</f>
        <v>0.7578952122854562</v>
      </c>
      <c r="S185" s="118">
        <f>(ULB_Data[[#This Row],[Total score (obtained) SS2021]]-ULB_Data[[#This Row],[NA 2021]])/ULB_Data[[#This Row],[NA 2021]]</f>
        <v>1.2099179536679536</v>
      </c>
      <c r="T185" s="118">
        <f>(ULB_Data[[#This Row],[Total score (obtained) SS2022]]-ULB_Data[[#This Row],[NA 2022]])/ULB_Data[[#This Row],[NA 2022]]</f>
        <v>1.2099179536679536</v>
      </c>
      <c r="U185" s="118">
        <f>(ULB_Data[[#This Row],[Total score (obtained) SS2020]]-ULB_Data[[#This Row],[SA 2020]])/ULB_Data[[#This Row],[SA 2020]]</f>
        <v>0.17052030075187971</v>
      </c>
      <c r="V185" s="118">
        <f>(ULB_Data[[#This Row],[Total score (obtained) SS2021]]-ULB_Data[[#This Row],[SA 2021]])/ULB_Data[[#This Row],[SA 2021]]</f>
        <v>0.44082756450597854</v>
      </c>
      <c r="W185" s="118">
        <f>(ULB_Data[[#This Row],[Total score (obtained) SS2022]]-ULB_Data[[#This Row],[SA 2022]])/ULB_Data[[#This Row],[SA 2022]]</f>
        <v>0.44082756450597854</v>
      </c>
      <c r="X185" s="118">
        <f>(ULB_Data[[#This Row],[Total score (obtained) SS2020]]-ULB_Data[[#This Row],[SA Cat 2020]])/ULB_Data[[#This Row],[SA Cat 2020]]</f>
        <v>3.4755704524945257E-3</v>
      </c>
      <c r="Y185" s="118">
        <f>(ULB_Data[[#This Row],[Total score (obtained) SS2021]]-ULB_Data[[#This Row],[SA Cat 2021]])/ULB_Data[[#This Row],[SA Cat 2021]]</f>
        <v>0.21049779258201815</v>
      </c>
      <c r="Z185" s="118">
        <f>(ULB_Data[[#This Row],[Total score (obtained) SS2022]]-ULB_Data[[#This Row],[SA Cat 2022]])/ULB_Data[[#This Row],[SA Cat 2022]]</f>
        <v>0.21049779258201815</v>
      </c>
      <c r="AA185" s="118">
        <f>(ULB_Data[[#This Row],[Total score (obtained) SS2021]]-ULB_Data[[#This Row],[SA Cat t.10 2021]])/ULB_Data[[#This Row],[SA Cat t.10 2021]]</f>
        <v>5.406183098915758E-2</v>
      </c>
      <c r="AB185" s="118">
        <f>(ULB_Data[[#This Row],[Total score (obtained) SS2022]]-ULB_Data[[#This Row],[SA Cat t.10 2022]])/ULB_Data[[#This Row],[SA Cat t.10 2022]]</f>
        <v>5.406183098915758E-2</v>
      </c>
      <c r="AC185" s="122">
        <v>306.24</v>
      </c>
      <c r="AD185" s="122">
        <v>913.6</v>
      </c>
      <c r="AE185" s="122">
        <v>915</v>
      </c>
      <c r="AF185" s="122">
        <v>706.64</v>
      </c>
      <c r="AG185" s="122">
        <v>1509.3</v>
      </c>
      <c r="AH185" s="122">
        <v>1509.3</v>
      </c>
      <c r="AI185" s="122">
        <v>948.15</v>
      </c>
      <c r="AJ185" s="122">
        <v>1786.5</v>
      </c>
      <c r="AK185" s="122">
        <v>1786.5</v>
      </c>
      <c r="AL185" s="122">
        <v>2014.9</v>
      </c>
      <c r="AM185" s="122">
        <v>2014.9</v>
      </c>
      <c r="AN185" s="118">
        <f>(ULB_Data[[#This Row],[SLP- obtained SS2020]]-ULB_Data[[#This Row],[SLP NA 2020]])/ULB_Data[[#This Row],[SLP NA 2020]]</f>
        <v>2.1298654649947752</v>
      </c>
      <c r="AO185" s="118">
        <f>(ULB_Data[[#This Row],[SLP- obtained SS2021]]-ULB_Data[[#This Row],[SLP NA 2021]])/ULB_Data[[#This Row],[SLP NA 2021]]</f>
        <v>1.1831873905429071</v>
      </c>
      <c r="AP185" s="118">
        <f>(ULB_Data[[#This Row],[SLP- obtained SS2022]]-ULB_Data[[#This Row],[SLP NA 2022]])/ULB_Data[[#This Row],[SLP NA 2022]]</f>
        <v>1.179846994535519</v>
      </c>
      <c r="AQ185" s="118">
        <f>(ULB_Data[[#This Row],[SLP- obtained SS2020]]-ULB_Data[[#This Row],[SLP SA 2020]])/ULB_Data[[#This Row],[SLP SA 2020]]</f>
        <v>0.35640495867768601</v>
      </c>
      <c r="AR185" s="118">
        <f>(ULB_Data[[#This Row],[SLP- obtained SS2021]]-ULB_Data[[#This Row],[SLP SA 2021]])/ULB_Data[[#This Row],[SLP SA 2021]]</f>
        <v>0.32151328430398196</v>
      </c>
      <c r="AS185" s="118">
        <f>(ULB_Data[[#This Row],[SLP- obtained SS2022]]-ULB_Data[[#This Row],[SLP SA 2022]])/ULB_Data[[#This Row],[SLP SA 2022]]</f>
        <v>0.32151328430398196</v>
      </c>
      <c r="AT185" s="118">
        <f>(ULB_Data[[#This Row],[SLP- obtained SS2020]]-ULB_Data[[#This Row],[SLP SA cat 2020]])/ULB_Data[[#This Row],[SLP SA cat 2020]]</f>
        <v>1.0905447450297983E-2</v>
      </c>
      <c r="AU185" s="118">
        <f>(ULB_Data[[#This Row],[SLP- obtained SS2021]]-ULB_Data[[#This Row],[SLP SA cat 2021]])/ULB_Data[[#This Row],[SLP SA cat 2021]]</f>
        <v>0.1164623565631122</v>
      </c>
      <c r="AV185" s="118">
        <f>(ULB_Data[[#This Row],[SLP- obtained SS2022]]-ULB_Data[[#This Row],[SLP SA cat 2022]])/ULB_Data[[#This Row],[SLP SA cat 2022]]</f>
        <v>0.1164623565631122</v>
      </c>
      <c r="AW185" s="118">
        <f>(ULB_Data[[#This Row],[SLP- obtained SS2021]]-ULB_Data[[#This Row],[SLP SA cat t.10 2021]])/ULB_Data[[#This Row],[SLP SA cat t.10 2021]]</f>
        <v>-1.0094793786292196E-2</v>
      </c>
      <c r="AX185" s="118">
        <f>(ULB_Data[[#This Row],[SLP- obtained SS2022]]-ULB_Data[[#This Row],[SLP SA cat t.10 2022]])/ULB_Data[[#This Row],[SLP SA cat t.10 2022]]</f>
        <v>-1.0094793786292196E-2</v>
      </c>
      <c r="AY185" s="122">
        <v>232.44</v>
      </c>
      <c r="AZ185" s="122">
        <v>298.10000000000002</v>
      </c>
      <c r="BA185" s="122">
        <v>295</v>
      </c>
      <c r="BB185" s="122">
        <v>421.09</v>
      </c>
      <c r="BC185" s="122">
        <v>522.70000000000005</v>
      </c>
      <c r="BD185" s="122">
        <v>525</v>
      </c>
      <c r="BE185" s="122">
        <v>566.66</v>
      </c>
      <c r="BF185" s="122">
        <v>651.51</v>
      </c>
      <c r="BG185" s="122">
        <v>651.51</v>
      </c>
      <c r="BH185" s="122">
        <v>1020</v>
      </c>
      <c r="BI185" s="122">
        <v>1020</v>
      </c>
      <c r="BJ185" s="118">
        <f>(ULB_Data[[#This Row],[Cert.- obtained SS2020]]-ULB_Data[[#This Row],[NA cert 2020]])/ULB_Data[[#This Row],[NA cert 2020]]</f>
        <v>2.0115298571674409</v>
      </c>
      <c r="BK185" s="118">
        <f>(ULB_Data[[#This Row],[Cert.- obtained SS2021]]-ULB_Data[[#This Row],[NA cert 2021]])/ULB_Data[[#This Row],[NA cert 2021]]</f>
        <v>2.6900369003690034</v>
      </c>
      <c r="BL185" s="118">
        <f>(ULB_Data[[#This Row],[Cert.- obtained SS2022]]-ULB_Data[[#This Row],[NA cert 2022]])/ULB_Data[[#This Row],[NA cert 2022]]</f>
        <v>2.7288135593220337</v>
      </c>
      <c r="BM185" s="118">
        <f>(ULB_Data[[#This Row],[Cert.- obtained SS2020]]-ULB_Data[[#This Row],[SA Cert 2020]])/ULB_Data[[#This Row],[SA Cert 2020]]</f>
        <v>0.6623524662186232</v>
      </c>
      <c r="BN185" s="118">
        <f>(ULB_Data[[#This Row],[Cert.- obtained SS2021]]-ULB_Data[[#This Row],[SA cert 2021]])/ULB_Data[[#This Row],[SA cert 2021]]</f>
        <v>1.1044576238760282</v>
      </c>
      <c r="BO185" s="118">
        <f>(ULB_Data[[#This Row],[Cert.- obtained SS2022]]-ULB_Data[[#This Row],[SA cert 2022]])/ULB_Data[[#This Row],[SA cert 2022]]</f>
        <v>1.0952380952380953</v>
      </c>
      <c r="BP185" s="118">
        <f>(ULB_Data[[#This Row],[Cert.- obtained SS2020]]-ULB_Data[[#This Row],[SA cert cat 2020]])/ULB_Data[[#This Row],[SA cert cat 2020]]</f>
        <v>0.2353086506900082</v>
      </c>
      <c r="BQ185" s="118">
        <f>(ULB_Data[[#This Row],[Cert.- obtained SS2021]]-ULB_Data[[#This Row],[SA cert cat 2021]])/ULB_Data[[#This Row],[SA cert cat 2021]]</f>
        <v>0.68838544304768923</v>
      </c>
      <c r="BR185" s="118">
        <f>(ULB_Data[[#This Row],[Cert.- obtained SS2022]]-ULB_Data[[#This Row],[SA cert cat 2022]])/ULB_Data[[#This Row],[SA cert cat 2022]]</f>
        <v>0.68838544304768923</v>
      </c>
      <c r="BS185" s="118">
        <f>(ULB_Data[[#This Row],[Cert.- obtained SS2021]]-ULB_Data[[#This Row],[SA cert cat t.10 2021]])/ULB_Data[[#This Row],[SA cert cat t.10 2021]]</f>
        <v>7.8431372549019607E-2</v>
      </c>
      <c r="BT185" s="118">
        <f>(ULB_Data[[#This Row],[Cert.- obtained SS2022]]-ULB_Data[[#This Row],[SA cert cat t.10 2022]])/ULB_Data[[#This Row],[SA cert cat t.10 2022]]</f>
        <v>7.8431372549019607E-2</v>
      </c>
      <c r="BU185" s="122">
        <v>855.72</v>
      </c>
      <c r="BV185" s="122">
        <v>860.25</v>
      </c>
      <c r="BW185" s="122">
        <v>865</v>
      </c>
      <c r="BX185" s="122">
        <v>1100</v>
      </c>
      <c r="BY185" s="122">
        <v>1147.0899999999999</v>
      </c>
      <c r="BZ185" s="122">
        <v>1150</v>
      </c>
      <c r="CA185" s="122">
        <v>1201.1099999999999</v>
      </c>
      <c r="CB185" s="122">
        <v>1344.7</v>
      </c>
      <c r="CC185" s="122">
        <v>1344.7</v>
      </c>
      <c r="CD185" s="122">
        <v>1496.04</v>
      </c>
      <c r="CE185" s="122">
        <v>1496.04</v>
      </c>
      <c r="CF185" s="118">
        <f>(ULB_Data[[#This Row],[CP- obtained SS2020]]-ULB_Data[[#This Row],[NA CV 2020]])/ULB_Data[[#This Row],[NA CV 2020]]</f>
        <v>0.49716028607488438</v>
      </c>
      <c r="CG185" s="118">
        <f>(ULB_Data[[#This Row],[CV- obtained SS2021]]-ULB_Data[[#This Row],[NA CV 2021]])/ULB_Data[[#This Row],[NA CV 2021]]</f>
        <v>0.72553327521069466</v>
      </c>
      <c r="CH185" s="118">
        <f>(ULB_Data[[#This Row],[CV- obtained SS2022]]-ULB_Data[[#This Row],[NA CV 2022]])/ULB_Data[[#This Row],[NA CV 2022]]</f>
        <v>0.71605780346820824</v>
      </c>
      <c r="CI185" s="118">
        <f>(ULB_Data[[#This Row],[CP- obtained SS2020]]-ULB_Data[[#This Row],[SA CV 2020]])/ULB_Data[[#This Row],[SA CV 2020]]</f>
        <v>0.16468181818181826</v>
      </c>
      <c r="CJ185" s="118">
        <f>(ULB_Data[[#This Row],[CV- obtained SS2021]]-ULB_Data[[#This Row],[SA CV 2021]])/ULB_Data[[#This Row],[SA CV 2021]]</f>
        <v>0.29404841817119859</v>
      </c>
      <c r="CK185" s="118">
        <f>(ULB_Data[[#This Row],[CV- obtained SS2022]]-ULB_Data[[#This Row],[SA CV 2022]])/ULB_Data[[#This Row],[SA CV 2022]]</f>
        <v>0.29077391304347833</v>
      </c>
      <c r="CL185" s="118">
        <f>(ULB_Data[[#This Row],[CP- obtained SS2020]]-ULB_Data[[#This Row],[SA CV  cat 2020]])/ULB_Data[[#This Row],[SA CV  cat 2020]]</f>
        <v>6.6638359517446524E-2</v>
      </c>
      <c r="CM185" s="118">
        <f>(ULB_Data[[#This Row],[CV- obtained SS2021]]-ULB_Data[[#This Row],[SA CV cat 2021]])/ULB_Data[[#This Row],[SA CV cat 2021]]</f>
        <v>0.10388190674499892</v>
      </c>
      <c r="CN185" s="118">
        <f>(ULB_Data[[#This Row],[CV- obtained SS2022]]-ULB_Data[[#This Row],[SA CV cat 2022]])/ULB_Data[[#This Row],[SA CV cat 2022]]</f>
        <v>0.10388190674499892</v>
      </c>
      <c r="CO185" s="118">
        <f>(ULB_Data[[#This Row],[CV- obtained SS2021]]-ULB_Data[[#This Row],[SA CV cat t.10 2021]])/ULB_Data[[#This Row],[SA CV cat t.10 2021]]</f>
        <v>-7.7872249405095207E-3</v>
      </c>
      <c r="CP185" s="118">
        <f>(ULB_Data[[#This Row],[CV- obtained SS2022]]-ULB_Data[[#This Row],[SA CV cat t.10 2022]])/ULB_Data[[#This Row],[SA CV cat t.10 2022]]</f>
        <v>-7.7872249405095207E-3</v>
      </c>
      <c r="CQ185" s="60">
        <v>47</v>
      </c>
      <c r="CR185" s="60">
        <v>15</v>
      </c>
      <c r="CS185" s="28">
        <v>14</v>
      </c>
      <c r="CT185" s="28">
        <v>3</v>
      </c>
      <c r="CU185" s="28">
        <v>14</v>
      </c>
      <c r="CV185" s="28">
        <v>3</v>
      </c>
      <c r="CW185" s="28" t="s">
        <v>406</v>
      </c>
      <c r="CX185" s="28" t="s">
        <v>401</v>
      </c>
      <c r="CY185" s="28" t="s">
        <v>401</v>
      </c>
      <c r="CZ185" s="28" t="s">
        <v>408</v>
      </c>
      <c r="DA185" s="28" t="s">
        <v>402</v>
      </c>
      <c r="DB185" s="28" t="s">
        <v>402</v>
      </c>
      <c r="DC185" s="26">
        <v>958.49</v>
      </c>
      <c r="DD185" s="22">
        <v>1500</v>
      </c>
      <c r="DE185" s="66">
        <v>63.9</v>
      </c>
      <c r="DF185" s="26">
        <v>700</v>
      </c>
      <c r="DG185" s="22">
        <v>1500</v>
      </c>
      <c r="DH185" s="66">
        <v>46.67</v>
      </c>
      <c r="DI185" s="26">
        <v>952.34</v>
      </c>
      <c r="DJ185" s="22">
        <v>1500</v>
      </c>
      <c r="DK185" s="66">
        <v>63.49</v>
      </c>
      <c r="DL185" s="26">
        <v>1281.1500000000001</v>
      </c>
      <c r="DM185" s="22">
        <v>1500</v>
      </c>
      <c r="DN185" s="66">
        <v>85.41</v>
      </c>
      <c r="DO185" s="22">
        <v>3891.98</v>
      </c>
      <c r="DP185" s="22">
        <v>6000</v>
      </c>
      <c r="DQ185" s="66">
        <v>64.87</v>
      </c>
      <c r="DR185" s="67">
        <v>1994.56</v>
      </c>
      <c r="DS185" s="67">
        <v>2400</v>
      </c>
      <c r="DT185" s="159">
        <f>ULB_Data[[#This Row],[SLP- obtained SS2021]]/ULB_Data[[#This Row],[SLP-max. marks SS2021]]</f>
        <v>0.83106666666666662</v>
      </c>
      <c r="DU185" s="159">
        <f>ULB_Data[[#This Row],[SLP- obtained SS2021]]/ULB_Data[[#This Row],[Total score (obtained) SS2021]]</f>
        <v>0.43559331287740638</v>
      </c>
      <c r="DV185" s="67">
        <v>1994.56</v>
      </c>
      <c r="DW185" s="66">
        <v>2400</v>
      </c>
      <c r="DX185" s="159">
        <f>ULB_Data[[#This Row],[SLP- obtained SS2022]]/ULB_Data[[#This Row],[SLP-max. marks SS2022]]</f>
        <v>0.83106666666666662</v>
      </c>
      <c r="DY185" s="159">
        <f>ULB_Data[[#This Row],[SLP- obtained SS2022]]/ULB_Data[[#This Row],[Total score (obtained) SS2022]]</f>
        <v>0.43559331287740638</v>
      </c>
      <c r="DZ185" s="67">
        <v>1484.39</v>
      </c>
      <c r="EA185" s="67">
        <v>1800</v>
      </c>
      <c r="EB185" s="159">
        <f>ULB_Data[[#This Row],[CV- obtained SS2021]]/ULB_Data[[#This Row],[CV-max. marks SS2021]]</f>
        <v>0.82466111111111118</v>
      </c>
      <c r="EC185" s="159">
        <f>ULB_Data[[#This Row],[CV- obtained SS2021]]/ULB_Data[[#This Row],[Total score (obtained) SS2021]]</f>
        <v>0.32417694012819537</v>
      </c>
      <c r="ED185" s="67">
        <v>1484.39</v>
      </c>
      <c r="EE185" s="66">
        <v>1800</v>
      </c>
      <c r="EF185" s="159">
        <f>ULB_Data[[#This Row],[CV- obtained SS2022]]/ULB_Data[[#This Row],[CV-max. marks SS2022]]</f>
        <v>0.82466111111111118</v>
      </c>
      <c r="EG185" s="159">
        <f>ULB_Data[[#This Row],[CV- obtained SS2022]]/ULB_Data[[#This Row],[Total score (obtained) SS2022]]</f>
        <v>0.32417694012819537</v>
      </c>
      <c r="EH185" s="67">
        <v>1100</v>
      </c>
      <c r="EI185" s="67">
        <v>1800</v>
      </c>
      <c r="EJ185" s="159">
        <f>ULB_Data[[#This Row],[Cert.- obtained SS2021]]/ULB_Data[[#This Row],[Cert.-max. marks SS2021]]</f>
        <v>0.61111111111111116</v>
      </c>
      <c r="EK185" s="159">
        <f>ULB_Data[[#This Row],[Cert.- obtained SS2021]]/ULB_Data[[#This Row],[Total score (obtained) SS2021]]</f>
        <v>0.24022974699439828</v>
      </c>
      <c r="EL185" s="67">
        <v>1100</v>
      </c>
      <c r="EM185" s="66">
        <v>1800</v>
      </c>
      <c r="EN185" s="159">
        <f>ULB_Data[[#This Row],[Cert.- obtained SS2022]]/ULB_Data[[#This Row],[Cert.-max. marks SS2022]]</f>
        <v>0.61111111111111116</v>
      </c>
      <c r="EO185" s="159">
        <f>ULB_Data[[#This Row],[Cert.- obtained SS2022]]/ULB_Data[[#This Row],[Total score (obtained) SS2022]]</f>
        <v>0.24022974699439828</v>
      </c>
      <c r="EP185" s="68">
        <v>4578.95</v>
      </c>
      <c r="EQ185" s="26">
        <v>6000</v>
      </c>
      <c r="ER185" s="66">
        <v>76.319999999999993</v>
      </c>
      <c r="ES185" s="68">
        <v>4578.95</v>
      </c>
      <c r="ET185" s="66">
        <v>6000</v>
      </c>
      <c r="EU185" s="128">
        <f>(ULB_Data[[#This Row],[Total score (obtained) SS2022]]/ULB_Data[[#This Row],[Total score (max) SS2022]])*100</f>
        <v>76.31583333333333</v>
      </c>
      <c r="EV185" s="26">
        <v>1658.49</v>
      </c>
      <c r="EW185" s="26">
        <v>3000</v>
      </c>
      <c r="EX185" s="66">
        <v>55.28</v>
      </c>
      <c r="EY185" s="26">
        <v>3094.56</v>
      </c>
      <c r="EZ185" s="26">
        <v>4200</v>
      </c>
      <c r="FA185" s="100">
        <v>73.680000000000007</v>
      </c>
      <c r="FB185" s="26">
        <v>3094.56</v>
      </c>
      <c r="FC185" s="138">
        <v>4200</v>
      </c>
      <c r="FD185" s="140">
        <f>(ULB_Data[[#This Row],[SLP + Cert. (obtained) SS2022]]/ULB_Data[[#This Row],[SLP + Cert. (max.) SS2022]])*100</f>
        <v>73.680000000000007</v>
      </c>
    </row>
    <row r="186" spans="1:160" ht="29.25" thickBot="1">
      <c r="A186" s="104">
        <v>185</v>
      </c>
      <c r="B186" s="65" t="s">
        <v>14</v>
      </c>
      <c r="C186" s="65" t="s">
        <v>68</v>
      </c>
      <c r="D186" s="65" t="s">
        <v>399</v>
      </c>
      <c r="E186" s="71">
        <v>809378</v>
      </c>
      <c r="F186" s="28" t="s">
        <v>410</v>
      </c>
      <c r="G186" s="28">
        <v>2214</v>
      </c>
      <c r="H186" s="28">
        <v>2072</v>
      </c>
      <c r="I186" s="28">
        <v>2072</v>
      </c>
      <c r="J186" s="28">
        <v>3325</v>
      </c>
      <c r="K186" s="28">
        <v>3178</v>
      </c>
      <c r="L186" s="28">
        <v>3178</v>
      </c>
      <c r="M186" s="28">
        <v>3878.5</v>
      </c>
      <c r="N186" s="28">
        <v>3782.7</v>
      </c>
      <c r="O186" s="28">
        <v>3782.7</v>
      </c>
      <c r="P186" s="28">
        <v>4344.1000000000004</v>
      </c>
      <c r="Q186" s="28">
        <v>4344.1000000000004</v>
      </c>
      <c r="R186" s="118">
        <f>(ULB_Data[[#This Row],[Total score (obtained) SS2020]]-ULB_Data[[#This Row],[NA 2020]])/ULB_Data[[#This Row],[NA 2020]]</f>
        <v>1.0813640469738033</v>
      </c>
      <c r="S186" s="118">
        <f>(ULB_Data[[#This Row],[Total score (obtained) SS2021]]-ULB_Data[[#This Row],[NA 2021]])/ULB_Data[[#This Row],[NA 2021]]</f>
        <v>0.9765926640926641</v>
      </c>
      <c r="T186" s="118">
        <f>(ULB_Data[[#This Row],[Total score (obtained) SS2022]]-ULB_Data[[#This Row],[NA 2022]])/ULB_Data[[#This Row],[NA 2022]]</f>
        <v>0.9765926640926641</v>
      </c>
      <c r="U186" s="118">
        <f>(ULB_Data[[#This Row],[Total score (obtained) SS2020]]-ULB_Data[[#This Row],[SA 2020]])/ULB_Data[[#This Row],[SA 2020]]</f>
        <v>0.38590676691729331</v>
      </c>
      <c r="V186" s="118">
        <f>(ULB_Data[[#This Row],[Total score (obtained) SS2021]]-ULB_Data[[#This Row],[SA 2021]])/ULB_Data[[#This Row],[SA 2021]]</f>
        <v>0.28870358716173694</v>
      </c>
      <c r="W186" s="118">
        <f>(ULB_Data[[#This Row],[Total score (obtained) SS2022]]-ULB_Data[[#This Row],[SA 2022]])/ULB_Data[[#This Row],[SA 2022]]</f>
        <v>0.28870358716173694</v>
      </c>
      <c r="X186" s="118">
        <f>(ULB_Data[[#This Row],[Total score (obtained) SS2020]]-ULB_Data[[#This Row],[SA Cat 2020]])/ULB_Data[[#This Row],[SA Cat 2020]]</f>
        <v>0.18812427484852401</v>
      </c>
      <c r="Y186" s="118">
        <f>(ULB_Data[[#This Row],[Total score (obtained) SS2021]]-ULB_Data[[#This Row],[SA Cat 2021]])/ULB_Data[[#This Row],[SA Cat 2021]]</f>
        <v>8.2692256853570248E-2</v>
      </c>
      <c r="Z186" s="118">
        <f>(ULB_Data[[#This Row],[Total score (obtained) SS2022]]-ULB_Data[[#This Row],[SA Cat 2022]])/ULB_Data[[#This Row],[SA Cat 2022]]</f>
        <v>8.2692256853570248E-2</v>
      </c>
      <c r="AA186" s="118">
        <f>(ULB_Data[[#This Row],[Total score (obtained) SS2021]]-ULB_Data[[#This Row],[SA Cat t.10 2021]])/ULB_Data[[#This Row],[SA Cat t.10 2021]]</f>
        <v>-5.7227043576345005E-2</v>
      </c>
      <c r="AB186" s="118">
        <f>(ULB_Data[[#This Row],[Total score (obtained) SS2022]]-ULB_Data[[#This Row],[SA Cat t.10 2022]])/ULB_Data[[#This Row],[SA Cat t.10 2022]]</f>
        <v>-5.7227043576345005E-2</v>
      </c>
      <c r="AC186" s="122">
        <v>306.24</v>
      </c>
      <c r="AD186" s="122">
        <v>913.6</v>
      </c>
      <c r="AE186" s="122">
        <v>915</v>
      </c>
      <c r="AF186" s="122">
        <v>706.64</v>
      </c>
      <c r="AG186" s="122">
        <v>1509.3</v>
      </c>
      <c r="AH186" s="122">
        <v>1509.3</v>
      </c>
      <c r="AI186" s="122">
        <v>948.15</v>
      </c>
      <c r="AJ186" s="122">
        <v>1786.5</v>
      </c>
      <c r="AK186" s="122">
        <v>1786.5</v>
      </c>
      <c r="AL186" s="122">
        <v>2014.9</v>
      </c>
      <c r="AM186" s="122">
        <v>2014.9</v>
      </c>
      <c r="AN186" s="118">
        <f>(ULB_Data[[#This Row],[SLP- obtained SS2020]]-ULB_Data[[#This Row],[SLP NA 2020]])/ULB_Data[[#This Row],[SLP NA 2020]]</f>
        <v>2.5531609195402294</v>
      </c>
      <c r="AO186" s="118">
        <f>(ULB_Data[[#This Row],[SLP- obtained SS2021]]-ULB_Data[[#This Row],[SLP NA 2021]])/ULB_Data[[#This Row],[SLP NA 2021]]</f>
        <v>1.1291593695271451</v>
      </c>
      <c r="AP186" s="118">
        <f>(ULB_Data[[#This Row],[SLP- obtained SS2022]]-ULB_Data[[#This Row],[SLP NA 2022]])/ULB_Data[[#This Row],[SLP NA 2022]]</f>
        <v>1.1259016393442622</v>
      </c>
      <c r="AQ186" s="118">
        <f>(ULB_Data[[#This Row],[SLP- obtained SS2020]]-ULB_Data[[#This Row],[SLP SA 2020]])/ULB_Data[[#This Row],[SLP SA 2020]]</f>
        <v>0.53985056039850543</v>
      </c>
      <c r="AR186" s="118">
        <f>(ULB_Data[[#This Row],[SLP- obtained SS2021]]-ULB_Data[[#This Row],[SLP SA 2021]])/ULB_Data[[#This Row],[SLP SA 2021]]</f>
        <v>0.28880938183263771</v>
      </c>
      <c r="AS186" s="118">
        <f>(ULB_Data[[#This Row],[SLP- obtained SS2022]]-ULB_Data[[#This Row],[SLP SA 2022]])/ULB_Data[[#This Row],[SLP SA 2022]]</f>
        <v>0.28880938183263771</v>
      </c>
      <c r="AT186" s="118">
        <f>(ULB_Data[[#This Row],[SLP- obtained SS2020]]-ULB_Data[[#This Row],[SLP SA cat 2020]])/ULB_Data[[#This Row],[SLP SA cat 2020]]</f>
        <v>0.14762432104624787</v>
      </c>
      <c r="AU186" s="118">
        <f>(ULB_Data[[#This Row],[SLP- obtained SS2021]]-ULB_Data[[#This Row],[SLP SA cat 2021]])/ULB_Data[[#This Row],[SLP SA cat 2021]]</f>
        <v>8.8832913518052087E-2</v>
      </c>
      <c r="AV186" s="118">
        <f>(ULB_Data[[#This Row],[SLP- obtained SS2022]]-ULB_Data[[#This Row],[SLP SA cat 2022]])/ULB_Data[[#This Row],[SLP SA cat 2022]]</f>
        <v>8.8832913518052087E-2</v>
      </c>
      <c r="AW186" s="118">
        <f>(ULB_Data[[#This Row],[SLP- obtained SS2021]]-ULB_Data[[#This Row],[SLP SA cat t.10 2021]])/ULB_Data[[#This Row],[SLP SA cat t.10 2021]]</f>
        <v>-3.4592287458434685E-2</v>
      </c>
      <c r="AX186" s="118">
        <f>(ULB_Data[[#This Row],[SLP- obtained SS2022]]-ULB_Data[[#This Row],[SLP SA cat t.10 2022]])/ULB_Data[[#This Row],[SLP SA cat t.10 2022]]</f>
        <v>-3.4592287458434685E-2</v>
      </c>
      <c r="AY186" s="122">
        <v>232.44</v>
      </c>
      <c r="AZ186" s="122">
        <v>298.10000000000002</v>
      </c>
      <c r="BA186" s="122">
        <v>295</v>
      </c>
      <c r="BB186" s="122">
        <v>421.09</v>
      </c>
      <c r="BC186" s="122">
        <v>522.70000000000005</v>
      </c>
      <c r="BD186" s="122">
        <v>525</v>
      </c>
      <c r="BE186" s="122">
        <v>566.66</v>
      </c>
      <c r="BF186" s="122">
        <v>651.51</v>
      </c>
      <c r="BG186" s="122">
        <v>651.51</v>
      </c>
      <c r="BH186" s="122">
        <v>1020</v>
      </c>
      <c r="BI186" s="122">
        <v>1020</v>
      </c>
      <c r="BJ186" s="118">
        <f>(ULB_Data[[#This Row],[Cert.- obtained SS2020]]-ULB_Data[[#This Row],[NA cert 2020]])/ULB_Data[[#This Row],[NA cert 2020]]</f>
        <v>3.7324040612631215</v>
      </c>
      <c r="BK186" s="118">
        <f>(ULB_Data[[#This Row],[Cert.- obtained SS2021]]-ULB_Data[[#This Row],[NA cert 2021]])/ULB_Data[[#This Row],[NA cert 2021]]</f>
        <v>1.3482053002348204</v>
      </c>
      <c r="BL186" s="118">
        <f>(ULB_Data[[#This Row],[Cert.- obtained SS2022]]-ULB_Data[[#This Row],[NA cert 2022]])/ULB_Data[[#This Row],[NA cert 2022]]</f>
        <v>1.3728813559322033</v>
      </c>
      <c r="BM186" s="118">
        <f>(ULB_Data[[#This Row],[Cert.- obtained SS2020]]-ULB_Data[[#This Row],[SA Cert 2020]])/ULB_Data[[#This Row],[SA Cert 2020]]</f>
        <v>1.6122681612006937</v>
      </c>
      <c r="BN186" s="118">
        <f>(ULB_Data[[#This Row],[Cert.- obtained SS2021]]-ULB_Data[[#This Row],[SA cert 2021]])/ULB_Data[[#This Row],[SA cert 2021]]</f>
        <v>0.33920030610292701</v>
      </c>
      <c r="BO186" s="118">
        <f>(ULB_Data[[#This Row],[Cert.- obtained SS2022]]-ULB_Data[[#This Row],[SA cert 2022]])/ULB_Data[[#This Row],[SA cert 2022]]</f>
        <v>0.33333333333333331</v>
      </c>
      <c r="BP186" s="118">
        <f>(ULB_Data[[#This Row],[Cert.- obtained SS2020]]-ULB_Data[[#This Row],[SA cert cat 2020]])/ULB_Data[[#This Row],[SA cert cat 2020]]</f>
        <v>0.9411993082271557</v>
      </c>
      <c r="BQ186" s="118">
        <f>(ULB_Data[[#This Row],[Cert.- obtained SS2021]]-ULB_Data[[#This Row],[SA cert cat 2021]])/ULB_Data[[#This Row],[SA cert cat 2021]]</f>
        <v>7.4427100121256792E-2</v>
      </c>
      <c r="BR186" s="118">
        <f>(ULB_Data[[#This Row],[Cert.- obtained SS2022]]-ULB_Data[[#This Row],[SA cert cat 2022]])/ULB_Data[[#This Row],[SA cert cat 2022]]</f>
        <v>7.4427100121256792E-2</v>
      </c>
      <c r="BS186" s="118">
        <f>(ULB_Data[[#This Row],[Cert.- obtained SS2021]]-ULB_Data[[#This Row],[SA cert cat t.10 2021]])/ULB_Data[[#This Row],[SA cert cat t.10 2021]]</f>
        <v>-0.31372549019607843</v>
      </c>
      <c r="BT186" s="118">
        <f>(ULB_Data[[#This Row],[Cert.- obtained SS2022]]-ULB_Data[[#This Row],[SA cert cat t.10 2022]])/ULB_Data[[#This Row],[SA cert cat t.10 2022]]</f>
        <v>-0.31372549019607843</v>
      </c>
      <c r="BU186" s="122">
        <v>855.72</v>
      </c>
      <c r="BV186" s="122">
        <v>860.25</v>
      </c>
      <c r="BW186" s="122">
        <v>865</v>
      </c>
      <c r="BX186" s="122">
        <v>1100</v>
      </c>
      <c r="BY186" s="122">
        <v>1147.0899999999999</v>
      </c>
      <c r="BZ186" s="122">
        <v>1150</v>
      </c>
      <c r="CA186" s="122">
        <v>1201.1099999999999</v>
      </c>
      <c r="CB186" s="122">
        <v>1344.7</v>
      </c>
      <c r="CC186" s="122">
        <v>1344.7</v>
      </c>
      <c r="CD186" s="122">
        <v>1496.04</v>
      </c>
      <c r="CE186" s="122">
        <v>1496.04</v>
      </c>
      <c r="CF186" s="118">
        <f>(ULB_Data[[#This Row],[CP- obtained SS2020]]-ULB_Data[[#This Row],[NA CV 2020]])/ULB_Data[[#This Row],[NA CV 2020]]</f>
        <v>0.49585144673491321</v>
      </c>
      <c r="CG186" s="118">
        <f>(ULB_Data[[#This Row],[CV- obtained SS2021]]-ULB_Data[[#This Row],[NA CV 2021]])/ULB_Data[[#This Row],[NA CV 2021]]</f>
        <v>0.68590526009880848</v>
      </c>
      <c r="CH186" s="118">
        <f>(ULB_Data[[#This Row],[CV- obtained SS2022]]-ULB_Data[[#This Row],[NA CV 2022]])/ULB_Data[[#This Row],[NA CV 2022]]</f>
        <v>0.67664739884393055</v>
      </c>
      <c r="CI186" s="118">
        <f>(ULB_Data[[#This Row],[CP- obtained SS2020]]-ULB_Data[[#This Row],[SA CV 2020]])/ULB_Data[[#This Row],[SA CV 2020]]</f>
        <v>0.16366363636363634</v>
      </c>
      <c r="CJ186" s="118">
        <f>(ULB_Data[[#This Row],[CV- obtained SS2021]]-ULB_Data[[#This Row],[SA CV 2021]])/ULB_Data[[#This Row],[SA CV 2021]]</f>
        <v>0.26432973873017818</v>
      </c>
      <c r="CK186" s="118">
        <f>(ULB_Data[[#This Row],[CV- obtained SS2022]]-ULB_Data[[#This Row],[SA CV 2022]])/ULB_Data[[#This Row],[SA CV 2022]]</f>
        <v>0.26113043478260867</v>
      </c>
      <c r="CL186" s="118">
        <f>(ULB_Data[[#This Row],[CP- obtained SS2020]]-ULB_Data[[#This Row],[SA CV  cat 2020]])/ULB_Data[[#This Row],[SA CV  cat 2020]]</f>
        <v>6.5705888719601105E-2</v>
      </c>
      <c r="CM186" s="118">
        <f>(ULB_Data[[#This Row],[CV- obtained SS2021]]-ULB_Data[[#This Row],[SA CV cat 2021]])/ULB_Data[[#This Row],[SA CV cat 2021]]</f>
        <v>7.8530527255149779E-2</v>
      </c>
      <c r="CN186" s="118">
        <f>(ULB_Data[[#This Row],[CV- obtained SS2022]]-ULB_Data[[#This Row],[SA CV cat 2022]])/ULB_Data[[#This Row],[SA CV cat 2022]]</f>
        <v>7.8530527255149779E-2</v>
      </c>
      <c r="CO186" s="118">
        <f>(ULB_Data[[#This Row],[CV- obtained SS2021]]-ULB_Data[[#This Row],[SA CV cat t.10 2021]])/ULB_Data[[#This Row],[SA CV cat t.10 2021]]</f>
        <v>-3.0574048822224011E-2</v>
      </c>
      <c r="CP186" s="118">
        <f>(ULB_Data[[#This Row],[CV- obtained SS2022]]-ULB_Data[[#This Row],[SA CV cat t.10 2022]])/ULB_Data[[#This Row],[SA CV cat t.10 2022]]</f>
        <v>-3.0574048822224011E-2</v>
      </c>
      <c r="CQ186" s="60">
        <v>19</v>
      </c>
      <c r="CR186" s="60">
        <v>4</v>
      </c>
      <c r="CS186" s="28">
        <v>31</v>
      </c>
      <c r="CT186" s="28">
        <v>9</v>
      </c>
      <c r="CU186" s="28">
        <v>31</v>
      </c>
      <c r="CV186" s="28">
        <v>9</v>
      </c>
      <c r="CW186" s="28" t="s">
        <v>401</v>
      </c>
      <c r="CX186" s="28" t="s">
        <v>406</v>
      </c>
      <c r="CY186" s="28" t="s">
        <v>406</v>
      </c>
      <c r="CZ186" s="28" t="s">
        <v>408</v>
      </c>
      <c r="DA186" s="28" t="s">
        <v>408</v>
      </c>
      <c r="DB186" s="28" t="s">
        <v>408</v>
      </c>
      <c r="DC186" s="26">
        <v>1088.1199999999999</v>
      </c>
      <c r="DD186" s="22">
        <v>1500</v>
      </c>
      <c r="DE186" s="66">
        <v>72.540000000000006</v>
      </c>
      <c r="DF186" s="26">
        <v>1100</v>
      </c>
      <c r="DG186" s="22">
        <v>1500</v>
      </c>
      <c r="DH186" s="66">
        <v>73.33</v>
      </c>
      <c r="DI186" s="26">
        <v>1140</v>
      </c>
      <c r="DJ186" s="22">
        <v>1500</v>
      </c>
      <c r="DK186" s="66">
        <v>76</v>
      </c>
      <c r="DL186" s="26">
        <v>1280.03</v>
      </c>
      <c r="DM186" s="22">
        <v>1500</v>
      </c>
      <c r="DN186" s="66">
        <v>85.34</v>
      </c>
      <c r="DO186" s="22">
        <v>4608.1400000000003</v>
      </c>
      <c r="DP186" s="22">
        <v>6000</v>
      </c>
      <c r="DQ186" s="66">
        <v>76.8</v>
      </c>
      <c r="DR186" s="67">
        <v>1945.2</v>
      </c>
      <c r="DS186" s="67">
        <v>2400</v>
      </c>
      <c r="DT186" s="159">
        <f>ULB_Data[[#This Row],[SLP- obtained SS2021]]/ULB_Data[[#This Row],[SLP-max. marks SS2021]]</f>
        <v>0.8105</v>
      </c>
      <c r="DU186" s="159">
        <f>ULB_Data[[#This Row],[SLP- obtained SS2021]]/ULB_Data[[#This Row],[Total score (obtained) SS2021]]</f>
        <v>0.47496032230496887</v>
      </c>
      <c r="DV186" s="67">
        <v>1945.2</v>
      </c>
      <c r="DW186" s="66">
        <v>2400</v>
      </c>
      <c r="DX186" s="159">
        <f>ULB_Data[[#This Row],[SLP- obtained SS2022]]/ULB_Data[[#This Row],[SLP-max. marks SS2022]]</f>
        <v>0.8105</v>
      </c>
      <c r="DY186" s="159">
        <f>ULB_Data[[#This Row],[SLP- obtained SS2022]]/ULB_Data[[#This Row],[Total score (obtained) SS2022]]</f>
        <v>0.47496032230496887</v>
      </c>
      <c r="DZ186" s="67">
        <v>1450.3</v>
      </c>
      <c r="EA186" s="67">
        <v>1800</v>
      </c>
      <c r="EB186" s="159">
        <f>ULB_Data[[#This Row],[CV- obtained SS2021]]/ULB_Data[[#This Row],[CV-max. marks SS2021]]</f>
        <v>0.80572222222222223</v>
      </c>
      <c r="EC186" s="159">
        <f>ULB_Data[[#This Row],[CV- obtained SS2021]]/ULB_Data[[#This Row],[Total score (obtained) SS2021]]</f>
        <v>0.35412037602246366</v>
      </c>
      <c r="ED186" s="67">
        <v>1450.3</v>
      </c>
      <c r="EE186" s="66">
        <v>1800</v>
      </c>
      <c r="EF186" s="159">
        <f>ULB_Data[[#This Row],[CV- obtained SS2022]]/ULB_Data[[#This Row],[CV-max. marks SS2022]]</f>
        <v>0.80572222222222223</v>
      </c>
      <c r="EG186" s="159">
        <f>ULB_Data[[#This Row],[CV- obtained SS2022]]/ULB_Data[[#This Row],[Total score (obtained) SS2022]]</f>
        <v>0.35412037602246366</v>
      </c>
      <c r="EH186" s="67">
        <v>700</v>
      </c>
      <c r="EI186" s="67">
        <v>1800</v>
      </c>
      <c r="EJ186" s="159">
        <f>ULB_Data[[#This Row],[Cert.- obtained SS2021]]/ULB_Data[[#This Row],[Cert.-max. marks SS2021]]</f>
        <v>0.3888888888888889</v>
      </c>
      <c r="EK186" s="159">
        <f>ULB_Data[[#This Row],[Cert.- obtained SS2021]]/ULB_Data[[#This Row],[Total score (obtained) SS2021]]</f>
        <v>0.17091930167256744</v>
      </c>
      <c r="EL186" s="67">
        <v>700</v>
      </c>
      <c r="EM186" s="66">
        <v>1800</v>
      </c>
      <c r="EN186" s="159">
        <f>ULB_Data[[#This Row],[Cert.- obtained SS2022]]/ULB_Data[[#This Row],[Cert.-max. marks SS2022]]</f>
        <v>0.3888888888888889</v>
      </c>
      <c r="EO186" s="159">
        <f>ULB_Data[[#This Row],[Cert.- obtained SS2022]]/ULB_Data[[#This Row],[Total score (obtained) SS2022]]</f>
        <v>0.17091930167256744</v>
      </c>
      <c r="EP186" s="68">
        <v>4095.5</v>
      </c>
      <c r="EQ186" s="26">
        <v>6000</v>
      </c>
      <c r="ER186" s="66">
        <v>68.260000000000005</v>
      </c>
      <c r="ES186" s="68">
        <v>4095.5</v>
      </c>
      <c r="ET186" s="66">
        <v>6000</v>
      </c>
      <c r="EU186" s="128">
        <f>(ULB_Data[[#This Row],[Total score (obtained) SS2022]]/ULB_Data[[#This Row],[Total score (max) SS2022]])*100</f>
        <v>68.258333333333326</v>
      </c>
      <c r="EV186" s="26">
        <v>2188.12</v>
      </c>
      <c r="EW186" s="26">
        <v>3000</v>
      </c>
      <c r="EX186" s="66">
        <v>72.94</v>
      </c>
      <c r="EY186" s="26">
        <v>2645.2</v>
      </c>
      <c r="EZ186" s="26">
        <v>4200</v>
      </c>
      <c r="FA186" s="100">
        <v>62.98</v>
      </c>
      <c r="FB186" s="26">
        <v>2645.2</v>
      </c>
      <c r="FC186" s="138">
        <v>4200</v>
      </c>
      <c r="FD186" s="140">
        <f>(ULB_Data[[#This Row],[SLP + Cert. (obtained) SS2022]]/ULB_Data[[#This Row],[SLP + Cert. (max.) SS2022]])*100</f>
        <v>62.980952380952381</v>
      </c>
    </row>
    <row r="187" spans="1:160" ht="15.75" thickBot="1">
      <c r="A187" s="104">
        <v>186</v>
      </c>
      <c r="B187" s="65" t="s">
        <v>260</v>
      </c>
      <c r="C187" s="65" t="s">
        <v>68</v>
      </c>
      <c r="D187" s="65" t="s">
        <v>399</v>
      </c>
      <c r="E187" s="71">
        <v>18725</v>
      </c>
      <c r="F187" s="71" t="s">
        <v>411</v>
      </c>
      <c r="G187" s="28">
        <v>2214</v>
      </c>
      <c r="H187" s="28">
        <v>2072</v>
      </c>
      <c r="I187" s="28">
        <v>2072</v>
      </c>
      <c r="J187" s="28">
        <v>3325</v>
      </c>
      <c r="K187" s="28">
        <v>3178</v>
      </c>
      <c r="L187" s="28">
        <v>3178</v>
      </c>
      <c r="M187" s="28">
        <v>3070.1</v>
      </c>
      <c r="N187" s="28">
        <v>2928.3</v>
      </c>
      <c r="O187" s="28">
        <v>2928.3</v>
      </c>
      <c r="P187" s="28">
        <v>4349.2</v>
      </c>
      <c r="Q187" s="28">
        <v>4349.2</v>
      </c>
      <c r="R187" s="118">
        <f>(ULB_Data[[#This Row],[Total score (obtained) SS2020]]-ULB_Data[[#This Row],[NA 2020]])/ULB_Data[[#This Row],[NA 2020]]</f>
        <v>0.63584010840108396</v>
      </c>
      <c r="S187" s="118">
        <f>(ULB_Data[[#This Row],[Total score (obtained) SS2021]]-ULB_Data[[#This Row],[NA 2021]])/ULB_Data[[#This Row],[NA 2021]]</f>
        <v>0.8146235521235522</v>
      </c>
      <c r="T187" s="118">
        <f>(ULB_Data[[#This Row],[Total score (obtained) SS2022]]-ULB_Data[[#This Row],[NA 2022]])/ULB_Data[[#This Row],[NA 2022]]</f>
        <v>0.8146235521235522</v>
      </c>
      <c r="U187" s="118">
        <f>(ULB_Data[[#This Row],[Total score (obtained) SS2020]]-ULB_Data[[#This Row],[SA 2020]])/ULB_Data[[#This Row],[SA 2020]]</f>
        <v>8.9248120300751882E-2</v>
      </c>
      <c r="V187" s="118">
        <f>(ULB_Data[[#This Row],[Total score (obtained) SS2021]]-ULB_Data[[#This Row],[SA 2021]])/ULB_Data[[#This Row],[SA 2021]]</f>
        <v>0.18310258023914414</v>
      </c>
      <c r="W187" s="118">
        <f>(ULB_Data[[#This Row],[Total score (obtained) SS2022]]-ULB_Data[[#This Row],[SA 2022]])/ULB_Data[[#This Row],[SA 2022]]</f>
        <v>0.18310258023914414</v>
      </c>
      <c r="X187" s="118">
        <f>(ULB_Data[[#This Row],[Total score (obtained) SS2020]]-ULB_Data[[#This Row],[SA Cat 2020]])/ULB_Data[[#This Row],[SA Cat 2020]]</f>
        <v>0.17968470082407742</v>
      </c>
      <c r="Y187" s="118">
        <f>(ULB_Data[[#This Row],[Total score (obtained) SS2021]]-ULB_Data[[#This Row],[SA Cat 2021]])/ULB_Data[[#This Row],[SA Cat 2021]]</f>
        <v>0.28398729638356723</v>
      </c>
      <c r="Z187" s="118">
        <f>(ULB_Data[[#This Row],[Total score (obtained) SS2022]]-ULB_Data[[#This Row],[SA Cat 2022]])/ULB_Data[[#This Row],[SA Cat 2022]]</f>
        <v>0.28398729638356723</v>
      </c>
      <c r="AA187" s="118">
        <f>(ULB_Data[[#This Row],[Total score (obtained) SS2021]]-ULB_Data[[#This Row],[SA Cat t.10 2021]])/ULB_Data[[#This Row],[SA Cat t.10 2021]]</f>
        <v>-0.13549618320610682</v>
      </c>
      <c r="AB187" s="118">
        <f>(ULB_Data[[#This Row],[Total score (obtained) SS2022]]-ULB_Data[[#This Row],[SA Cat t.10 2022]])/ULB_Data[[#This Row],[SA Cat t.10 2022]]</f>
        <v>-0.13549618320610682</v>
      </c>
      <c r="AC187" s="122">
        <v>306.24</v>
      </c>
      <c r="AD187" s="122">
        <v>913.6</v>
      </c>
      <c r="AE187" s="122">
        <v>915</v>
      </c>
      <c r="AF187" s="122">
        <v>706.64</v>
      </c>
      <c r="AG187" s="122">
        <v>1509.3</v>
      </c>
      <c r="AH187" s="122">
        <v>1509.3</v>
      </c>
      <c r="AI187" s="122">
        <v>593.21</v>
      </c>
      <c r="AJ187" s="122">
        <v>1412.08</v>
      </c>
      <c r="AK187" s="122">
        <v>1412.08</v>
      </c>
      <c r="AL187" s="122">
        <v>1984.11</v>
      </c>
      <c r="AM187" s="122">
        <v>1984.11</v>
      </c>
      <c r="AN187" s="118">
        <f>(ULB_Data[[#This Row],[SLP- obtained SS2020]]-ULB_Data[[#This Row],[SLP NA 2020]])/ULB_Data[[#This Row],[SLP NA 2020]]</f>
        <v>0.57461468129571569</v>
      </c>
      <c r="AO187" s="118">
        <f>(ULB_Data[[#This Row],[SLP- obtained SS2021]]-ULB_Data[[#This Row],[SLP NA 2021]])/ULB_Data[[#This Row],[SLP NA 2021]]</f>
        <v>0.79376094570928191</v>
      </c>
      <c r="AP187" s="118">
        <f>(ULB_Data[[#This Row],[SLP- obtained SS2022]]-ULB_Data[[#This Row],[SLP NA 2022]])/ULB_Data[[#This Row],[SLP NA 2022]]</f>
        <v>0.79101639344262287</v>
      </c>
      <c r="AQ187" s="118">
        <f>(ULB_Data[[#This Row],[SLP- obtained SS2020]]-ULB_Data[[#This Row],[SLP SA 2020]])/ULB_Data[[#This Row],[SLP SA 2020]]</f>
        <v>-0.31760160760783429</v>
      </c>
      <c r="AR187" s="118">
        <f>(ULB_Data[[#This Row],[SLP- obtained SS2021]]-ULB_Data[[#This Row],[SLP SA 2021]])/ULB_Data[[#This Row],[SLP SA 2021]]</f>
        <v>8.5788113695090457E-2</v>
      </c>
      <c r="AS187" s="118">
        <f>(ULB_Data[[#This Row],[SLP- obtained SS2022]]-ULB_Data[[#This Row],[SLP SA 2022]])/ULB_Data[[#This Row],[SLP SA 2022]]</f>
        <v>8.5788113695090457E-2</v>
      </c>
      <c r="AT187" s="118">
        <f>(ULB_Data[[#This Row],[SLP- obtained SS2020]]-ULB_Data[[#This Row],[SLP SA cat 2020]])/ULB_Data[[#This Row],[SLP SA cat 2020]]</f>
        <v>-0.18711754690581758</v>
      </c>
      <c r="AU187" s="118">
        <f>(ULB_Data[[#This Row],[SLP- obtained SS2021]]-ULB_Data[[#This Row],[SLP SA cat 2021]])/ULB_Data[[#This Row],[SLP SA cat 2021]]</f>
        <v>0.16054331199365479</v>
      </c>
      <c r="AV187" s="118">
        <f>(ULB_Data[[#This Row],[SLP- obtained SS2022]]-ULB_Data[[#This Row],[SLP SA cat 2022]])/ULB_Data[[#This Row],[SLP SA cat 2022]]</f>
        <v>0.16054331199365479</v>
      </c>
      <c r="AW187" s="118">
        <f>(ULB_Data[[#This Row],[SLP- obtained SS2021]]-ULB_Data[[#This Row],[SLP SA cat t.10 2021]])/ULB_Data[[#This Row],[SLP SA cat t.10 2021]]</f>
        <v>-0.17404780984925228</v>
      </c>
      <c r="AX187" s="118">
        <f>(ULB_Data[[#This Row],[SLP- obtained SS2022]]-ULB_Data[[#This Row],[SLP SA cat t.10 2022]])/ULB_Data[[#This Row],[SLP SA cat t.10 2022]]</f>
        <v>-0.17404780984925228</v>
      </c>
      <c r="AY187" s="122">
        <v>232.44</v>
      </c>
      <c r="AZ187" s="122">
        <v>298.10000000000002</v>
      </c>
      <c r="BA187" s="122">
        <v>295</v>
      </c>
      <c r="BB187" s="122">
        <v>421.09</v>
      </c>
      <c r="BC187" s="122">
        <v>522.70000000000005</v>
      </c>
      <c r="BD187" s="122">
        <v>525</v>
      </c>
      <c r="BE187" s="122">
        <v>365.77</v>
      </c>
      <c r="BF187" s="122">
        <v>453.88</v>
      </c>
      <c r="BG187" s="122">
        <v>453.88</v>
      </c>
      <c r="BH187" s="122">
        <v>1100</v>
      </c>
      <c r="BI187" s="122">
        <v>1100</v>
      </c>
      <c r="BJ187" s="118">
        <f>(ULB_Data[[#This Row],[Cert.- obtained SS2020]]-ULB_Data[[#This Row],[NA cert 2020]])/ULB_Data[[#This Row],[NA cert 2020]]</f>
        <v>2.0115298571674409</v>
      </c>
      <c r="BK187" s="118">
        <f>(ULB_Data[[#This Row],[Cert.- obtained SS2021]]-ULB_Data[[#This Row],[NA cert 2021]])/ULB_Data[[#This Row],[NA cert 2021]]</f>
        <v>2.6900369003690034</v>
      </c>
      <c r="BL187" s="118">
        <f>(ULB_Data[[#This Row],[Cert.- obtained SS2022]]-ULB_Data[[#This Row],[NA cert 2022]])/ULB_Data[[#This Row],[NA cert 2022]]</f>
        <v>2.7288135593220337</v>
      </c>
      <c r="BM187" s="118">
        <f>(ULB_Data[[#This Row],[Cert.- obtained SS2020]]-ULB_Data[[#This Row],[SA Cert 2020]])/ULB_Data[[#This Row],[SA Cert 2020]]</f>
        <v>0.6623524662186232</v>
      </c>
      <c r="BN187" s="118">
        <f>(ULB_Data[[#This Row],[Cert.- obtained SS2021]]-ULB_Data[[#This Row],[SA cert 2021]])/ULB_Data[[#This Row],[SA cert 2021]]</f>
        <v>1.1044576238760282</v>
      </c>
      <c r="BO187" s="118">
        <f>(ULB_Data[[#This Row],[Cert.- obtained SS2022]]-ULB_Data[[#This Row],[SA cert 2022]])/ULB_Data[[#This Row],[SA cert 2022]]</f>
        <v>1.0952380952380953</v>
      </c>
      <c r="BP187" s="118">
        <f>(ULB_Data[[#This Row],[Cert.- obtained SS2020]]-ULB_Data[[#This Row],[SA cert cat 2020]])/ULB_Data[[#This Row],[SA cert cat 2020]]</f>
        <v>0.91377094895699496</v>
      </c>
      <c r="BQ187" s="118">
        <f>(ULB_Data[[#This Row],[Cert.- obtained SS2021]]-ULB_Data[[#This Row],[SA cert cat 2021]])/ULB_Data[[#This Row],[SA cert cat 2021]]</f>
        <v>1.4235480743808937</v>
      </c>
      <c r="BR187" s="118">
        <f>(ULB_Data[[#This Row],[Cert.- obtained SS2022]]-ULB_Data[[#This Row],[SA cert cat 2022]])/ULB_Data[[#This Row],[SA cert cat 2022]]</f>
        <v>1.4235480743808937</v>
      </c>
      <c r="BS187" s="118">
        <f>(ULB_Data[[#This Row],[Cert.- obtained SS2021]]-ULB_Data[[#This Row],[SA cert cat t.10 2021]])/ULB_Data[[#This Row],[SA cert cat t.10 2021]]</f>
        <v>0</v>
      </c>
      <c r="BT187" s="118">
        <f>(ULB_Data[[#This Row],[Cert.- obtained SS2022]]-ULB_Data[[#This Row],[SA cert cat t.10 2022]])/ULB_Data[[#This Row],[SA cert cat t.10 2022]]</f>
        <v>0</v>
      </c>
      <c r="BU187" s="122">
        <v>855.72</v>
      </c>
      <c r="BV187" s="122">
        <v>860.25</v>
      </c>
      <c r="BW187" s="122">
        <v>865</v>
      </c>
      <c r="BX187" s="122">
        <v>1100</v>
      </c>
      <c r="BY187" s="122">
        <v>1147.0899999999999</v>
      </c>
      <c r="BZ187" s="122">
        <v>1150</v>
      </c>
      <c r="CA187" s="122">
        <v>1056.55</v>
      </c>
      <c r="CB187" s="122">
        <v>1062.31</v>
      </c>
      <c r="CC187" s="122">
        <v>1062.31</v>
      </c>
      <c r="CD187" s="122">
        <v>1484.95</v>
      </c>
      <c r="CE187" s="122">
        <v>1484.95</v>
      </c>
      <c r="CF187" s="118">
        <f>(ULB_Data[[#This Row],[CP- obtained SS2020]]-ULB_Data[[#This Row],[NA CV 2020]])/ULB_Data[[#This Row],[NA CV 2020]]</f>
        <v>0.39604076099658747</v>
      </c>
      <c r="CG187" s="118">
        <f>(ULB_Data[[#This Row],[CV- obtained SS2021]]-ULB_Data[[#This Row],[NA CV 2021]])/ULB_Data[[#This Row],[NA CV 2021]]</f>
        <v>0.18701540249927345</v>
      </c>
      <c r="CH187" s="118">
        <f>(ULB_Data[[#This Row],[CV- obtained SS2022]]-ULB_Data[[#This Row],[NA CV 2022]])/ULB_Data[[#This Row],[NA CV 2022]]</f>
        <v>0.18049710982658959</v>
      </c>
      <c r="CI187" s="118">
        <f>(ULB_Data[[#This Row],[CP- obtained SS2020]]-ULB_Data[[#This Row],[SA CV 2020]])/ULB_Data[[#This Row],[SA CV 2020]]</f>
        <v>8.6018181818181716E-2</v>
      </c>
      <c r="CJ187" s="118">
        <f>(ULB_Data[[#This Row],[CV- obtained SS2021]]-ULB_Data[[#This Row],[SA CV 2021]])/ULB_Data[[#This Row],[SA CV 2021]]</f>
        <v>-0.10980829751806739</v>
      </c>
      <c r="CK187" s="118">
        <f>(ULB_Data[[#This Row],[CV- obtained SS2022]]-ULB_Data[[#This Row],[SA CV 2022]])/ULB_Data[[#This Row],[SA CV 2022]]</f>
        <v>-0.11206086956521739</v>
      </c>
      <c r="CL187" s="118">
        <f>(ULB_Data[[#This Row],[CP- obtained SS2020]]-ULB_Data[[#This Row],[SA CV  cat 2020]])/ULB_Data[[#This Row],[SA CV  cat 2020]]</f>
        <v>0.13068004353793</v>
      </c>
      <c r="CM187" s="118">
        <f>(ULB_Data[[#This Row],[CV- obtained SS2021]]-ULB_Data[[#This Row],[SA CV cat 2021]])/ULB_Data[[#This Row],[SA CV cat 2021]]</f>
        <v>-3.8764579077670315E-2</v>
      </c>
      <c r="CN187" s="118">
        <f>(ULB_Data[[#This Row],[CV- obtained SS2022]]-ULB_Data[[#This Row],[SA CV cat 2022]])/ULB_Data[[#This Row],[SA CV cat 2022]]</f>
        <v>-3.8764579077670315E-2</v>
      </c>
      <c r="CO187" s="118">
        <f>(ULB_Data[[#This Row],[CV- obtained SS2021]]-ULB_Data[[#This Row],[SA CV cat t.10 2021]])/ULB_Data[[#This Row],[SA CV cat t.10 2021]]</f>
        <v>-0.3123472170780161</v>
      </c>
      <c r="CP187" s="118">
        <f>(ULB_Data[[#This Row],[CV- obtained SS2022]]-ULB_Data[[#This Row],[SA CV cat t.10 2022]])/ULB_Data[[#This Row],[SA CV cat t.10 2022]]</f>
        <v>-0.3123472170780161</v>
      </c>
      <c r="CQ187" s="60">
        <v>54</v>
      </c>
      <c r="CR187" s="60">
        <v>37</v>
      </c>
      <c r="CS187" s="27">
        <v>27</v>
      </c>
      <c r="CT187" s="27">
        <v>25</v>
      </c>
      <c r="CU187" s="27">
        <v>27</v>
      </c>
      <c r="CV187" s="27">
        <v>25</v>
      </c>
      <c r="CW187" s="28" t="s">
        <v>406</v>
      </c>
      <c r="CX187" s="27" t="s">
        <v>401</v>
      </c>
      <c r="CY187" s="27" t="s">
        <v>401</v>
      </c>
      <c r="CZ187" s="28" t="s">
        <v>408</v>
      </c>
      <c r="DA187" s="27" t="s">
        <v>402</v>
      </c>
      <c r="DB187" s="27" t="s">
        <v>402</v>
      </c>
      <c r="DC187" s="26">
        <v>482.21</v>
      </c>
      <c r="DD187" s="22">
        <v>1500</v>
      </c>
      <c r="DE187" s="66">
        <v>32.15</v>
      </c>
      <c r="DF187" s="26">
        <v>700</v>
      </c>
      <c r="DG187" s="22">
        <v>1500</v>
      </c>
      <c r="DH187" s="66">
        <v>46.67</v>
      </c>
      <c r="DI187" s="26">
        <v>1244.92</v>
      </c>
      <c r="DJ187" s="22">
        <v>1500</v>
      </c>
      <c r="DK187" s="66">
        <v>82.99</v>
      </c>
      <c r="DL187" s="26">
        <v>1194.6199999999999</v>
      </c>
      <c r="DM187" s="22">
        <v>1500</v>
      </c>
      <c r="DN187" s="66">
        <v>79.64</v>
      </c>
      <c r="DO187" s="22">
        <v>3621.75</v>
      </c>
      <c r="DP187" s="22">
        <v>6000</v>
      </c>
      <c r="DQ187" s="66">
        <v>60.36</v>
      </c>
      <c r="DR187" s="67">
        <v>1638.78</v>
      </c>
      <c r="DS187" s="67">
        <v>2400</v>
      </c>
      <c r="DT187" s="159">
        <f>ULB_Data[[#This Row],[SLP- obtained SS2021]]/ULB_Data[[#This Row],[SLP-max. marks SS2021]]</f>
        <v>0.68282500000000002</v>
      </c>
      <c r="DU187" s="159">
        <f>ULB_Data[[#This Row],[SLP- obtained SS2021]]/ULB_Data[[#This Row],[Total score (obtained) SS2021]]</f>
        <v>0.43585733663129339</v>
      </c>
      <c r="DV187" s="67">
        <v>1638.78</v>
      </c>
      <c r="DW187" s="66">
        <v>2400</v>
      </c>
      <c r="DX187" s="159">
        <f>ULB_Data[[#This Row],[SLP- obtained SS2022]]/ULB_Data[[#This Row],[SLP-max. marks SS2022]]</f>
        <v>0.68282500000000002</v>
      </c>
      <c r="DY187" s="159">
        <f>ULB_Data[[#This Row],[SLP- obtained SS2022]]/ULB_Data[[#This Row],[Total score (obtained) SS2022]]</f>
        <v>0.43585733663129339</v>
      </c>
      <c r="DZ187" s="67">
        <v>1021.13</v>
      </c>
      <c r="EA187" s="67">
        <v>1800</v>
      </c>
      <c r="EB187" s="159">
        <f>ULB_Data[[#This Row],[CV- obtained SS2021]]/ULB_Data[[#This Row],[CV-max. marks SS2021]]</f>
        <v>0.56729444444444443</v>
      </c>
      <c r="EC187" s="159">
        <f>ULB_Data[[#This Row],[CV- obtained SS2021]]/ULB_Data[[#This Row],[Total score (obtained) SS2021]]</f>
        <v>0.2715843506476236</v>
      </c>
      <c r="ED187" s="67">
        <v>1021.13</v>
      </c>
      <c r="EE187" s="66">
        <v>1800</v>
      </c>
      <c r="EF187" s="159">
        <f>ULB_Data[[#This Row],[CV- obtained SS2022]]/ULB_Data[[#This Row],[CV-max. marks SS2022]]</f>
        <v>0.56729444444444443</v>
      </c>
      <c r="EG187" s="159">
        <f>ULB_Data[[#This Row],[CV- obtained SS2022]]/ULB_Data[[#This Row],[Total score (obtained) SS2022]]</f>
        <v>0.2715843506476236</v>
      </c>
      <c r="EH187" s="67">
        <v>1100</v>
      </c>
      <c r="EI187" s="67">
        <v>1800</v>
      </c>
      <c r="EJ187" s="159">
        <f>ULB_Data[[#This Row],[Cert.- obtained SS2021]]/ULB_Data[[#This Row],[Cert.-max. marks SS2021]]</f>
        <v>0.61111111111111116</v>
      </c>
      <c r="EK187" s="159">
        <f>ULB_Data[[#This Row],[Cert.- obtained SS2021]]/ULB_Data[[#This Row],[Total score (obtained) SS2021]]</f>
        <v>0.29256097236628631</v>
      </c>
      <c r="EL187" s="67">
        <v>1100</v>
      </c>
      <c r="EM187" s="66">
        <v>1800</v>
      </c>
      <c r="EN187" s="159">
        <f>ULB_Data[[#This Row],[Cert.- obtained SS2022]]/ULB_Data[[#This Row],[Cert.-max. marks SS2022]]</f>
        <v>0.61111111111111116</v>
      </c>
      <c r="EO187" s="159">
        <f>ULB_Data[[#This Row],[Cert.- obtained SS2022]]/ULB_Data[[#This Row],[Total score (obtained) SS2022]]</f>
        <v>0.29256097236628631</v>
      </c>
      <c r="EP187" s="68">
        <v>3759.9</v>
      </c>
      <c r="EQ187" s="26">
        <v>6000</v>
      </c>
      <c r="ER187" s="66">
        <v>62.67</v>
      </c>
      <c r="ES187" s="68">
        <v>3759.9</v>
      </c>
      <c r="ET187" s="66">
        <v>6000</v>
      </c>
      <c r="EU187" s="128">
        <f>(ULB_Data[[#This Row],[Total score (obtained) SS2022]]/ULB_Data[[#This Row],[Total score (max) SS2022]])*100</f>
        <v>62.665000000000006</v>
      </c>
      <c r="EV187" s="26">
        <v>1182.21</v>
      </c>
      <c r="EW187" s="26">
        <v>3000</v>
      </c>
      <c r="EX187" s="66">
        <v>39.409999999999997</v>
      </c>
      <c r="EY187" s="26">
        <v>2738.78</v>
      </c>
      <c r="EZ187" s="26">
        <v>4200</v>
      </c>
      <c r="FA187" s="100">
        <v>65.209999999999994</v>
      </c>
      <c r="FB187" s="26">
        <v>2738.78</v>
      </c>
      <c r="FC187" s="138">
        <v>4200</v>
      </c>
      <c r="FD187" s="140">
        <f>(ULB_Data[[#This Row],[SLP + Cert. (obtained) SS2022]]/ULB_Data[[#This Row],[SLP + Cert. (max.) SS2022]])*100</f>
        <v>65.209047619047624</v>
      </c>
    </row>
    <row r="188" spans="1:160" ht="15.75" thickBot="1">
      <c r="A188" s="104">
        <v>187</v>
      </c>
      <c r="B188" s="65" t="s">
        <v>166</v>
      </c>
      <c r="C188" s="65" t="s">
        <v>68</v>
      </c>
      <c r="D188" s="65" t="s">
        <v>399</v>
      </c>
      <c r="E188" s="71">
        <v>11623</v>
      </c>
      <c r="F188" s="71" t="s">
        <v>411</v>
      </c>
      <c r="G188" s="28">
        <v>2214</v>
      </c>
      <c r="H188" s="28">
        <v>2072</v>
      </c>
      <c r="I188" s="28">
        <v>2072</v>
      </c>
      <c r="J188" s="28">
        <v>3325</v>
      </c>
      <c r="K188" s="28">
        <v>3178</v>
      </c>
      <c r="L188" s="28">
        <v>3178</v>
      </c>
      <c r="M188" s="28">
        <v>3070.1</v>
      </c>
      <c r="N188" s="28">
        <v>2928.3</v>
      </c>
      <c r="O188" s="28">
        <v>2928.3</v>
      </c>
      <c r="P188" s="28">
        <v>4349.2</v>
      </c>
      <c r="Q188" s="28">
        <v>4349.2</v>
      </c>
      <c r="R188" s="118">
        <f>(ULB_Data[[#This Row],[Total score (obtained) SS2020]]-ULB_Data[[#This Row],[NA 2020]])/ULB_Data[[#This Row],[NA 2020]]</f>
        <v>0.27940831074977424</v>
      </c>
      <c r="S188" s="118">
        <f>(ULB_Data[[#This Row],[Total score (obtained) SS2021]]-ULB_Data[[#This Row],[NA 2021]])/ULB_Data[[#This Row],[NA 2021]]</f>
        <v>0.73763996138996135</v>
      </c>
      <c r="T188" s="118">
        <f>(ULB_Data[[#This Row],[Total score (obtained) SS2022]]-ULB_Data[[#This Row],[NA 2022]])/ULB_Data[[#This Row],[NA 2022]]</f>
        <v>0.73763996138996135</v>
      </c>
      <c r="U188" s="118">
        <f>(ULB_Data[[#This Row],[Total score (obtained) SS2020]]-ULB_Data[[#This Row],[SA 2020]])/ULB_Data[[#This Row],[SA 2020]]</f>
        <v>-0.14808721804511274</v>
      </c>
      <c r="V188" s="118">
        <f>(ULB_Data[[#This Row],[Total score (obtained) SS2021]]-ULB_Data[[#This Row],[SA 2021]])/ULB_Data[[#This Row],[SA 2021]]</f>
        <v>0.13291063561988667</v>
      </c>
      <c r="W188" s="118">
        <f>(ULB_Data[[#This Row],[Total score (obtained) SS2022]]-ULB_Data[[#This Row],[SA 2022]])/ULB_Data[[#This Row],[SA 2022]]</f>
        <v>0.13291063561988667</v>
      </c>
      <c r="X188" s="118">
        <f>(ULB_Data[[#This Row],[Total score (obtained) SS2020]]-ULB_Data[[#This Row],[SA Cat 2020]])/ULB_Data[[#This Row],[SA Cat 2020]]</f>
        <v>-7.7355786456467152E-2</v>
      </c>
      <c r="Y188" s="118">
        <f>(ULB_Data[[#This Row],[Total score (obtained) SS2021]]-ULB_Data[[#This Row],[SA Cat 2021]])/ULB_Data[[#This Row],[SA Cat 2021]]</f>
        <v>0.22951541850220253</v>
      </c>
      <c r="Z188" s="118">
        <f>(ULB_Data[[#This Row],[Total score (obtained) SS2022]]-ULB_Data[[#This Row],[SA Cat 2022]])/ULB_Data[[#This Row],[SA Cat 2022]]</f>
        <v>0.22951541850220253</v>
      </c>
      <c r="AA188" s="118">
        <f>(ULB_Data[[#This Row],[Total score (obtained) SS2021]]-ULB_Data[[#This Row],[SA Cat t.10 2021]])/ULB_Data[[#This Row],[SA Cat t.10 2021]]</f>
        <v>-0.17217189368159661</v>
      </c>
      <c r="AB188" s="118">
        <f>(ULB_Data[[#This Row],[Total score (obtained) SS2022]]-ULB_Data[[#This Row],[SA Cat t.10 2022]])/ULB_Data[[#This Row],[SA Cat t.10 2022]]</f>
        <v>-0.17217189368159661</v>
      </c>
      <c r="AC188" s="122">
        <v>306.24</v>
      </c>
      <c r="AD188" s="122">
        <v>913.6</v>
      </c>
      <c r="AE188" s="122">
        <v>915</v>
      </c>
      <c r="AF188" s="122">
        <v>706.64</v>
      </c>
      <c r="AG188" s="122">
        <v>1509.3</v>
      </c>
      <c r="AH188" s="122">
        <v>1509.3</v>
      </c>
      <c r="AI188" s="122">
        <v>593.21</v>
      </c>
      <c r="AJ188" s="122">
        <v>1412.08</v>
      </c>
      <c r="AK188" s="122">
        <v>1412.08</v>
      </c>
      <c r="AL188" s="122">
        <v>1984.11</v>
      </c>
      <c r="AM188" s="122">
        <v>1984.11</v>
      </c>
      <c r="AN188" s="118">
        <f>(ULB_Data[[#This Row],[SLP- obtained SS2020]]-ULB_Data[[#This Row],[SLP NA 2020]])/ULB_Data[[#This Row],[SLP NA 2020]]</f>
        <v>0.7660658307210032</v>
      </c>
      <c r="AO188" s="118">
        <f>(ULB_Data[[#This Row],[SLP- obtained SS2021]]-ULB_Data[[#This Row],[SLP NA 2021]])/ULB_Data[[#This Row],[SLP NA 2021]]</f>
        <v>0.54759194395796851</v>
      </c>
      <c r="AP188" s="118">
        <f>(ULB_Data[[#This Row],[SLP- obtained SS2022]]-ULB_Data[[#This Row],[SLP NA 2022]])/ULB_Data[[#This Row],[SLP NA 2022]]</f>
        <v>0.5452240437158471</v>
      </c>
      <c r="AQ188" s="118">
        <f>(ULB_Data[[#This Row],[SLP- obtained SS2020]]-ULB_Data[[#This Row],[SLP SA 2020]])/ULB_Data[[#This Row],[SLP SA 2020]]</f>
        <v>-0.23463149552813309</v>
      </c>
      <c r="AR188" s="118">
        <f>(ULB_Data[[#This Row],[SLP- obtained SS2021]]-ULB_Data[[#This Row],[SLP SA 2021]])/ULB_Data[[#This Row],[SLP SA 2021]]</f>
        <v>-6.3221360895779399E-2</v>
      </c>
      <c r="AS188" s="118">
        <f>(ULB_Data[[#This Row],[SLP- obtained SS2022]]-ULB_Data[[#This Row],[SLP SA 2022]])/ULB_Data[[#This Row],[SLP SA 2022]]</f>
        <v>-6.3221360895779399E-2</v>
      </c>
      <c r="AT188" s="118">
        <f>(ULB_Data[[#This Row],[SLP- obtained SS2020]]-ULB_Data[[#This Row],[SLP SA cat 2020]])/ULB_Data[[#This Row],[SLP SA cat 2020]]</f>
        <v>-8.8282395778897862E-2</v>
      </c>
      <c r="AU188" s="118">
        <f>(ULB_Data[[#This Row],[SLP- obtained SS2021]]-ULB_Data[[#This Row],[SLP SA cat 2021]])/ULB_Data[[#This Row],[SLP SA cat 2021]]</f>
        <v>1.274715313580096E-3</v>
      </c>
      <c r="AV188" s="118">
        <f>(ULB_Data[[#This Row],[SLP- obtained SS2022]]-ULB_Data[[#This Row],[SLP SA cat 2022]])/ULB_Data[[#This Row],[SLP SA cat 2022]]</f>
        <v>1.274715313580096E-3</v>
      </c>
      <c r="AW188" s="118">
        <f>(ULB_Data[[#This Row],[SLP- obtained SS2021]]-ULB_Data[[#This Row],[SLP SA cat t.10 2021]])/ULB_Data[[#This Row],[SLP SA cat t.10 2021]]</f>
        <v>-0.2873983801301338</v>
      </c>
      <c r="AX188" s="118">
        <f>(ULB_Data[[#This Row],[SLP- obtained SS2022]]-ULB_Data[[#This Row],[SLP SA cat t.10 2022]])/ULB_Data[[#This Row],[SLP SA cat t.10 2022]]</f>
        <v>-0.2873983801301338</v>
      </c>
      <c r="AY188" s="122">
        <v>232.44</v>
      </c>
      <c r="AZ188" s="122">
        <v>298.10000000000002</v>
      </c>
      <c r="BA188" s="122">
        <v>295</v>
      </c>
      <c r="BB188" s="122">
        <v>421.09</v>
      </c>
      <c r="BC188" s="122">
        <v>522.70000000000005</v>
      </c>
      <c r="BD188" s="122">
        <v>525</v>
      </c>
      <c r="BE188" s="122">
        <v>365.77</v>
      </c>
      <c r="BF188" s="122">
        <v>453.88</v>
      </c>
      <c r="BG188" s="122">
        <v>453.88</v>
      </c>
      <c r="BH188" s="122">
        <v>1100</v>
      </c>
      <c r="BI188" s="122">
        <v>1100</v>
      </c>
      <c r="BJ188" s="118">
        <f>(ULB_Data[[#This Row],[Cert.- obtained SS2020]]-ULB_Data[[#This Row],[NA cert 2020]])/ULB_Data[[#This Row],[NA cert 2020]]</f>
        <v>-0.13956289795215968</v>
      </c>
      <c r="BK188" s="118">
        <f>(ULB_Data[[#This Row],[Cert.- obtained SS2021]]-ULB_Data[[#This Row],[NA cert 2021]])/ULB_Data[[#This Row],[NA cert 2021]]</f>
        <v>2.0191211003019118</v>
      </c>
      <c r="BL188" s="118">
        <f>(ULB_Data[[#This Row],[Cert.- obtained SS2022]]-ULB_Data[[#This Row],[NA cert 2022]])/ULB_Data[[#This Row],[NA cert 2022]]</f>
        <v>2.0508474576271185</v>
      </c>
      <c r="BM188" s="118">
        <f>(ULB_Data[[#This Row],[Cert.- obtained SS2020]]-ULB_Data[[#This Row],[SA Cert 2020]])/ULB_Data[[#This Row],[SA Cert 2020]]</f>
        <v>-0.5250421525089648</v>
      </c>
      <c r="BN188" s="118">
        <f>(ULB_Data[[#This Row],[Cert.- obtained SS2021]]-ULB_Data[[#This Row],[SA cert 2021]])/ULB_Data[[#This Row],[SA cert 2021]]</f>
        <v>0.72182896498947757</v>
      </c>
      <c r="BO188" s="118">
        <f>(ULB_Data[[#This Row],[Cert.- obtained SS2022]]-ULB_Data[[#This Row],[SA cert 2022]])/ULB_Data[[#This Row],[SA cert 2022]]</f>
        <v>0.7142857142857143</v>
      </c>
      <c r="BP188" s="118">
        <f>(ULB_Data[[#This Row],[Cert.- obtained SS2020]]-ULB_Data[[#This Row],[SA cert cat 2020]])/ULB_Data[[#This Row],[SA cert cat 2020]]</f>
        <v>-0.45320830029800147</v>
      </c>
      <c r="BQ188" s="118">
        <f>(ULB_Data[[#This Row],[Cert.- obtained SS2021]]-ULB_Data[[#This Row],[SA cert cat 2021]])/ULB_Data[[#This Row],[SA cert cat 2021]]</f>
        <v>0.98290296994800386</v>
      </c>
      <c r="BR188" s="118">
        <f>(ULB_Data[[#This Row],[Cert.- obtained SS2022]]-ULB_Data[[#This Row],[SA cert cat 2022]])/ULB_Data[[#This Row],[SA cert cat 2022]]</f>
        <v>0.98290296994800386</v>
      </c>
      <c r="BS188" s="118">
        <f>(ULB_Data[[#This Row],[Cert.- obtained SS2021]]-ULB_Data[[#This Row],[SA cert cat t.10 2021]])/ULB_Data[[#This Row],[SA cert cat t.10 2021]]</f>
        <v>-0.18181818181818182</v>
      </c>
      <c r="BT188" s="118">
        <f>(ULB_Data[[#This Row],[Cert.- obtained SS2022]]-ULB_Data[[#This Row],[SA cert cat t.10 2022]])/ULB_Data[[#This Row],[SA cert cat t.10 2022]]</f>
        <v>-0.18181818181818182</v>
      </c>
      <c r="BU188" s="122">
        <v>855.72</v>
      </c>
      <c r="BV188" s="122">
        <v>860.25</v>
      </c>
      <c r="BW188" s="122">
        <v>865</v>
      </c>
      <c r="BX188" s="122">
        <v>1100</v>
      </c>
      <c r="BY188" s="122">
        <v>1147.0899999999999</v>
      </c>
      <c r="BZ188" s="122">
        <v>1150</v>
      </c>
      <c r="CA188" s="122">
        <v>1056.55</v>
      </c>
      <c r="CB188" s="122">
        <v>1062.31</v>
      </c>
      <c r="CC188" s="122">
        <v>1062.31</v>
      </c>
      <c r="CD188" s="122">
        <v>1484.95</v>
      </c>
      <c r="CE188" s="122">
        <v>1484.95</v>
      </c>
      <c r="CF188" s="118">
        <f>(ULB_Data[[#This Row],[CP- obtained SS2020]]-ULB_Data[[#This Row],[NA CV 2020]])/ULB_Data[[#This Row],[NA CV 2020]]</f>
        <v>0.34771888000747903</v>
      </c>
      <c r="CG188" s="118">
        <f>(ULB_Data[[#This Row],[CV- obtained SS2021]]-ULB_Data[[#This Row],[NA CV 2021]])/ULB_Data[[#This Row],[NA CV 2021]]</f>
        <v>0.49551874455100259</v>
      </c>
      <c r="CH188" s="118">
        <f>(ULB_Data[[#This Row],[CV- obtained SS2022]]-ULB_Data[[#This Row],[NA CV 2022]])/ULB_Data[[#This Row],[NA CV 2022]]</f>
        <v>0.48730635838150288</v>
      </c>
      <c r="CI188" s="118">
        <f>(ULB_Data[[#This Row],[CP- obtained SS2020]]-ULB_Data[[#This Row],[SA CV 2020]])/ULB_Data[[#This Row],[SA CV 2020]]</f>
        <v>4.8427272727272708E-2</v>
      </c>
      <c r="CJ188" s="118">
        <f>(ULB_Data[[#This Row],[CV- obtained SS2021]]-ULB_Data[[#This Row],[SA CV 2021]])/ULB_Data[[#This Row],[SA CV 2021]]</f>
        <v>0.12155105527901043</v>
      </c>
      <c r="CK188" s="118">
        <f>(ULB_Data[[#This Row],[CV- obtained SS2022]]-ULB_Data[[#This Row],[SA CV 2022]])/ULB_Data[[#This Row],[SA CV 2022]]</f>
        <v>0.11871304347826085</v>
      </c>
      <c r="CL188" s="118">
        <f>(ULB_Data[[#This Row],[CP- obtained SS2020]]-ULB_Data[[#This Row],[SA CV  cat 2020]])/ULB_Data[[#This Row],[SA CV  cat 2020]]</f>
        <v>9.1543230325114786E-2</v>
      </c>
      <c r="CM188" s="118">
        <f>(ULB_Data[[#This Row],[CV- obtained SS2021]]-ULB_Data[[#This Row],[SA CV cat 2021]])/ULB_Data[[#This Row],[SA CV cat 2021]]</f>
        <v>0.2110589187713568</v>
      </c>
      <c r="CN188" s="118">
        <f>(ULB_Data[[#This Row],[CV- obtained SS2022]]-ULB_Data[[#This Row],[SA CV cat 2022]])/ULB_Data[[#This Row],[SA CV cat 2022]]</f>
        <v>0.2110589187713568</v>
      </c>
      <c r="CO188" s="118">
        <f>(ULB_Data[[#This Row],[CV- obtained SS2021]]-ULB_Data[[#This Row],[SA CV cat t.10 2021]])/ULB_Data[[#This Row],[SA CV cat t.10 2021]]</f>
        <v>-0.13362739486177991</v>
      </c>
      <c r="CP188" s="118">
        <f>(ULB_Data[[#This Row],[CV- obtained SS2022]]-ULB_Data[[#This Row],[SA CV cat t.10 2022]])/ULB_Data[[#This Row],[SA CV cat t.10 2022]]</f>
        <v>-0.13362739486177991</v>
      </c>
      <c r="CQ188" s="60">
        <v>218</v>
      </c>
      <c r="CR188" s="60">
        <v>119</v>
      </c>
      <c r="CS188" s="27">
        <v>40</v>
      </c>
      <c r="CT188" s="27">
        <v>31</v>
      </c>
      <c r="CU188" s="27">
        <v>40</v>
      </c>
      <c r="CV188" s="27">
        <v>31</v>
      </c>
      <c r="CW188" s="28" t="s">
        <v>414</v>
      </c>
      <c r="CX188" s="27" t="s">
        <v>401</v>
      </c>
      <c r="CY188" s="27" t="s">
        <v>401</v>
      </c>
      <c r="CZ188" s="28" t="s">
        <v>407</v>
      </c>
      <c r="DA188" s="27" t="s">
        <v>404</v>
      </c>
      <c r="DB188" s="27" t="s">
        <v>404</v>
      </c>
      <c r="DC188" s="26">
        <v>540.84</v>
      </c>
      <c r="DD188" s="22">
        <v>1500</v>
      </c>
      <c r="DE188" s="66">
        <v>36.06</v>
      </c>
      <c r="DF188" s="26">
        <v>200</v>
      </c>
      <c r="DG188" s="22">
        <v>1500</v>
      </c>
      <c r="DH188" s="66">
        <v>13.33</v>
      </c>
      <c r="DI188" s="26">
        <v>938.5</v>
      </c>
      <c r="DJ188" s="22">
        <v>1500</v>
      </c>
      <c r="DK188" s="66">
        <v>62.57</v>
      </c>
      <c r="DL188" s="26">
        <v>1153.27</v>
      </c>
      <c r="DM188" s="22">
        <v>1500</v>
      </c>
      <c r="DN188" s="66">
        <v>76.88</v>
      </c>
      <c r="DO188" s="22">
        <v>2832.61</v>
      </c>
      <c r="DP188" s="22">
        <v>6000</v>
      </c>
      <c r="DQ188" s="66">
        <v>47.21</v>
      </c>
      <c r="DR188" s="67">
        <v>1413.88</v>
      </c>
      <c r="DS188" s="67">
        <v>2400</v>
      </c>
      <c r="DT188" s="159">
        <f>ULB_Data[[#This Row],[SLP- obtained SS2021]]/ULB_Data[[#This Row],[SLP-max. marks SS2021]]</f>
        <v>0.58911666666666673</v>
      </c>
      <c r="DU188" s="159">
        <f>ULB_Data[[#This Row],[SLP- obtained SS2021]]/ULB_Data[[#This Row],[Total score (obtained) SS2021]]</f>
        <v>0.39270190173842284</v>
      </c>
      <c r="DV188" s="67">
        <v>1413.88</v>
      </c>
      <c r="DW188" s="66">
        <v>2400</v>
      </c>
      <c r="DX188" s="159">
        <f>ULB_Data[[#This Row],[SLP- obtained SS2022]]/ULB_Data[[#This Row],[SLP-max. marks SS2022]]</f>
        <v>0.58911666666666673</v>
      </c>
      <c r="DY188" s="159">
        <f>ULB_Data[[#This Row],[SLP- obtained SS2022]]/ULB_Data[[#This Row],[Total score (obtained) SS2022]]</f>
        <v>0.39270190173842284</v>
      </c>
      <c r="DZ188" s="67">
        <v>1286.52</v>
      </c>
      <c r="EA188" s="67">
        <v>1800</v>
      </c>
      <c r="EB188" s="159">
        <f>ULB_Data[[#This Row],[CV- obtained SS2021]]/ULB_Data[[#This Row],[CV-max. marks SS2021]]</f>
        <v>0.71473333333333333</v>
      </c>
      <c r="EC188" s="159">
        <f>ULB_Data[[#This Row],[CV- obtained SS2021]]/ULB_Data[[#This Row],[Total score (obtained) SS2021]]</f>
        <v>0.35732795613808505</v>
      </c>
      <c r="ED188" s="67">
        <v>1286.52</v>
      </c>
      <c r="EE188" s="66">
        <v>1800</v>
      </c>
      <c r="EF188" s="159">
        <f>ULB_Data[[#This Row],[CV- obtained SS2022]]/ULB_Data[[#This Row],[CV-max. marks SS2022]]</f>
        <v>0.71473333333333333</v>
      </c>
      <c r="EG188" s="159">
        <f>ULB_Data[[#This Row],[CV- obtained SS2022]]/ULB_Data[[#This Row],[Total score (obtained) SS2022]]</f>
        <v>0.35732795613808505</v>
      </c>
      <c r="EH188" s="67">
        <v>900</v>
      </c>
      <c r="EI188" s="67">
        <v>1800</v>
      </c>
      <c r="EJ188" s="159">
        <f>ULB_Data[[#This Row],[Cert.- obtained SS2021]]/ULB_Data[[#This Row],[Cert.-max. marks SS2021]]</f>
        <v>0.5</v>
      </c>
      <c r="EK188" s="159">
        <f>ULB_Data[[#This Row],[Cert.- obtained SS2021]]/ULB_Data[[#This Row],[Total score (obtained) SS2021]]</f>
        <v>0.24997291960037663</v>
      </c>
      <c r="EL188" s="67">
        <v>900</v>
      </c>
      <c r="EM188" s="66">
        <v>1800</v>
      </c>
      <c r="EN188" s="159">
        <f>ULB_Data[[#This Row],[Cert.- obtained SS2022]]/ULB_Data[[#This Row],[Cert.-max. marks SS2022]]</f>
        <v>0.5</v>
      </c>
      <c r="EO188" s="159">
        <f>ULB_Data[[#This Row],[Cert.- obtained SS2022]]/ULB_Data[[#This Row],[Total score (obtained) SS2022]]</f>
        <v>0.24997291960037663</v>
      </c>
      <c r="EP188" s="68">
        <v>3600.39</v>
      </c>
      <c r="EQ188" s="26">
        <v>6000</v>
      </c>
      <c r="ER188" s="66">
        <v>60.01</v>
      </c>
      <c r="ES188" s="68">
        <v>3600.39</v>
      </c>
      <c r="ET188" s="66">
        <v>6000</v>
      </c>
      <c r="EU188" s="128">
        <f>(ULB_Data[[#This Row],[Total score (obtained) SS2022]]/ULB_Data[[#This Row],[Total score (max) SS2022]])*100</f>
        <v>60.006499999999996</v>
      </c>
      <c r="EV188" s="26">
        <v>740.84</v>
      </c>
      <c r="EW188" s="26">
        <v>3000</v>
      </c>
      <c r="EX188" s="66">
        <v>24.69</v>
      </c>
      <c r="EY188" s="26">
        <v>2313.88</v>
      </c>
      <c r="EZ188" s="26">
        <v>4200</v>
      </c>
      <c r="FA188" s="100">
        <v>55.09</v>
      </c>
      <c r="FB188" s="26">
        <v>2313.88</v>
      </c>
      <c r="FC188" s="138">
        <v>4200</v>
      </c>
      <c r="FD188" s="140">
        <f>(ULB_Data[[#This Row],[SLP + Cert. (obtained) SS2022]]/ULB_Data[[#This Row],[SLP + Cert. (max.) SS2022]])*100</f>
        <v>55.092380952380957</v>
      </c>
    </row>
    <row r="189" spans="1:160" ht="15.75" thickBot="1">
      <c r="A189" s="104">
        <v>188</v>
      </c>
      <c r="B189" s="65" t="s">
        <v>68</v>
      </c>
      <c r="C189" s="65" t="s">
        <v>68</v>
      </c>
      <c r="D189" s="65" t="s">
        <v>399</v>
      </c>
      <c r="E189" s="71">
        <v>1841488</v>
      </c>
      <c r="F189" s="28" t="s">
        <v>409</v>
      </c>
      <c r="G189" s="28">
        <v>2214</v>
      </c>
      <c r="H189" s="28">
        <v>2072</v>
      </c>
      <c r="I189" s="28">
        <v>2072</v>
      </c>
      <c r="J189" s="28">
        <v>3325</v>
      </c>
      <c r="K189" s="28">
        <v>3178</v>
      </c>
      <c r="L189" s="28">
        <v>3178</v>
      </c>
      <c r="M189" s="28">
        <v>4176.7</v>
      </c>
      <c r="N189" s="28">
        <v>4089.2</v>
      </c>
      <c r="O189" s="28">
        <v>4089.2</v>
      </c>
      <c r="P189" s="28">
        <v>4089.2</v>
      </c>
      <c r="Q189" s="28">
        <v>4089.2</v>
      </c>
      <c r="R189" s="118">
        <f>(ULB_Data[[#This Row],[Total score (obtained) SS2020]]-ULB_Data[[#This Row],[NA 2020]])/ULB_Data[[#This Row],[NA 2020]]</f>
        <v>1.0805555555555557</v>
      </c>
      <c r="S189" s="118">
        <f>(ULB_Data[[#This Row],[Total score (obtained) SS2021]]-ULB_Data[[#This Row],[NA 2021]])/ULB_Data[[#This Row],[NA 2021]]</f>
        <v>1.1884169884169882</v>
      </c>
      <c r="T189" s="118">
        <f>(ULB_Data[[#This Row],[Total score (obtained) SS2022]]-ULB_Data[[#This Row],[NA 2022]])/ULB_Data[[#This Row],[NA 2022]]</f>
        <v>1.1884169884169882</v>
      </c>
      <c r="U189" s="118">
        <f>(ULB_Data[[#This Row],[Total score (obtained) SS2020]]-ULB_Data[[#This Row],[SA 2020]])/ULB_Data[[#This Row],[SA 2020]]</f>
        <v>0.38536842105263169</v>
      </c>
      <c r="V189" s="118">
        <f>(ULB_Data[[#This Row],[Total score (obtained) SS2021]]-ULB_Data[[#This Row],[SA 2021]])/ULB_Data[[#This Row],[SA 2021]]</f>
        <v>0.42680931403398353</v>
      </c>
      <c r="W189" s="118">
        <f>(ULB_Data[[#This Row],[Total score (obtained) SS2022]]-ULB_Data[[#This Row],[SA 2022]])/ULB_Data[[#This Row],[SA 2022]]</f>
        <v>0.42680931403398353</v>
      </c>
      <c r="X189" s="118">
        <f>(ULB_Data[[#This Row],[Total score (obtained) SS2020]]-ULB_Data[[#This Row],[SA Cat 2020]])/ULB_Data[[#This Row],[SA Cat 2020]]</f>
        <v>0.10286829315009471</v>
      </c>
      <c r="Y189" s="118">
        <f>(ULB_Data[[#This Row],[Total score (obtained) SS2021]]-ULB_Data[[#This Row],[SA Cat 2021]])/ULB_Data[[#This Row],[SA Cat 2021]]</f>
        <v>0.10887215103198666</v>
      </c>
      <c r="Z189" s="118">
        <f>(ULB_Data[[#This Row],[Total score (obtained) SS2022]]-ULB_Data[[#This Row],[SA Cat 2022]])/ULB_Data[[#This Row],[SA Cat 2022]]</f>
        <v>0.10887215103198666</v>
      </c>
      <c r="AA189" s="118">
        <f>(ULB_Data[[#This Row],[Total score (obtained) SS2021]]-ULB_Data[[#This Row],[SA Cat t.10 2021]])/ULB_Data[[#This Row],[SA Cat t.10 2021]]</f>
        <v>0.10887215103198666</v>
      </c>
      <c r="AB189" s="118">
        <f>(ULB_Data[[#This Row],[Total score (obtained) SS2022]]-ULB_Data[[#This Row],[SA Cat t.10 2022]])/ULB_Data[[#This Row],[SA Cat t.10 2022]]</f>
        <v>0.10887215103198666</v>
      </c>
      <c r="AC189" s="122">
        <v>306.24</v>
      </c>
      <c r="AD189" s="122">
        <v>913.6</v>
      </c>
      <c r="AE189" s="122">
        <v>915</v>
      </c>
      <c r="AF189" s="122">
        <v>706.64</v>
      </c>
      <c r="AG189" s="122">
        <v>1509.3</v>
      </c>
      <c r="AH189" s="122">
        <v>1509.3</v>
      </c>
      <c r="AI189" s="122">
        <v>1129.3</v>
      </c>
      <c r="AJ189" s="122">
        <v>1955.8</v>
      </c>
      <c r="AK189" s="122">
        <v>1955.8</v>
      </c>
      <c r="AL189" s="122">
        <v>1955.8</v>
      </c>
      <c r="AM189" s="122">
        <v>1955.8</v>
      </c>
      <c r="AN189" s="118">
        <f>(ULB_Data[[#This Row],[SLP- obtained SS2020]]-ULB_Data[[#This Row],[SLP NA 2020]])/ULB_Data[[#This Row],[SLP NA 2020]]</f>
        <v>2.8234717868338559</v>
      </c>
      <c r="AO189" s="118">
        <f>(ULB_Data[[#This Row],[SLP- obtained SS2021]]-ULB_Data[[#This Row],[SLP NA 2021]])/ULB_Data[[#This Row],[SLP NA 2021]]</f>
        <v>1.1928633975481613</v>
      </c>
      <c r="AP189" s="118">
        <f>(ULB_Data[[#This Row],[SLP- obtained SS2022]]-ULB_Data[[#This Row],[SLP NA 2022]])/ULB_Data[[#This Row],[SLP NA 2022]]</f>
        <v>1.1895081967213115</v>
      </c>
      <c r="AQ189" s="118">
        <f>(ULB_Data[[#This Row],[SLP- obtained SS2020]]-ULB_Data[[#This Row],[SLP SA 2020]])/ULB_Data[[#This Row],[SLP SA 2020]]</f>
        <v>0.65699649043360142</v>
      </c>
      <c r="AR189" s="118">
        <f>(ULB_Data[[#This Row],[SLP- obtained SS2021]]-ULB_Data[[#This Row],[SLP SA 2021]])/ULB_Data[[#This Row],[SLP SA 2021]]</f>
        <v>0.32737030411449025</v>
      </c>
      <c r="AS189" s="118">
        <f>(ULB_Data[[#This Row],[SLP- obtained SS2022]]-ULB_Data[[#This Row],[SLP SA 2022]])/ULB_Data[[#This Row],[SLP SA 2022]]</f>
        <v>0.32737030411449025</v>
      </c>
      <c r="AT189" s="118">
        <f>(ULB_Data[[#This Row],[SLP- obtained SS2020]]-ULB_Data[[#This Row],[SLP SA cat 2020]])/ULB_Data[[#This Row],[SLP SA cat 2020]]</f>
        <v>3.6836978659346618E-2</v>
      </c>
      <c r="AU189" s="118">
        <f>(ULB_Data[[#This Row],[SLP- obtained SS2021]]-ULB_Data[[#This Row],[SLP SA cat 2021]])/ULB_Data[[#This Row],[SLP SA cat 2021]]</f>
        <v>2.4337866857551967E-2</v>
      </c>
      <c r="AV189" s="118">
        <f>(ULB_Data[[#This Row],[SLP- obtained SS2022]]-ULB_Data[[#This Row],[SLP SA cat 2022]])/ULB_Data[[#This Row],[SLP SA cat 2022]]</f>
        <v>2.4337866857551967E-2</v>
      </c>
      <c r="AW189" s="118">
        <f>(ULB_Data[[#This Row],[SLP- obtained SS2021]]-ULB_Data[[#This Row],[SLP SA cat t.10 2021]])/ULB_Data[[#This Row],[SLP SA cat t.10 2021]]</f>
        <v>2.4337866857551967E-2</v>
      </c>
      <c r="AX189" s="118">
        <f>(ULB_Data[[#This Row],[SLP- obtained SS2022]]-ULB_Data[[#This Row],[SLP SA cat t.10 2022]])/ULB_Data[[#This Row],[SLP SA cat t.10 2022]]</f>
        <v>2.4337866857551967E-2</v>
      </c>
      <c r="AY189" s="122">
        <v>232.44</v>
      </c>
      <c r="AZ189" s="122">
        <v>298.10000000000002</v>
      </c>
      <c r="BA189" s="122">
        <v>295</v>
      </c>
      <c r="BB189" s="122">
        <v>421.09</v>
      </c>
      <c r="BC189" s="122">
        <v>522.70000000000005</v>
      </c>
      <c r="BD189" s="122">
        <v>525</v>
      </c>
      <c r="BE189" s="122">
        <v>710</v>
      </c>
      <c r="BF189" s="122">
        <v>730</v>
      </c>
      <c r="BG189" s="122">
        <v>730</v>
      </c>
      <c r="BH189" s="122">
        <v>730</v>
      </c>
      <c r="BI189" s="122">
        <v>730</v>
      </c>
      <c r="BJ189" s="118">
        <f>(ULB_Data[[#This Row],[Cert.- obtained SS2020]]-ULB_Data[[#This Row],[NA cert 2020]])/ULB_Data[[#This Row],[NA cert 2020]]</f>
        <v>3.7324040612631215</v>
      </c>
      <c r="BK189" s="118">
        <f>(ULB_Data[[#This Row],[Cert.- obtained SS2021]]-ULB_Data[[#This Row],[NA cert 2021]])/ULB_Data[[#This Row],[NA cert 2021]]</f>
        <v>2.6900369003690034</v>
      </c>
      <c r="BL189" s="118">
        <f>(ULB_Data[[#This Row],[Cert.- obtained SS2022]]-ULB_Data[[#This Row],[NA cert 2022]])/ULB_Data[[#This Row],[NA cert 2022]]</f>
        <v>2.7288135593220337</v>
      </c>
      <c r="BM189" s="118">
        <f>(ULB_Data[[#This Row],[Cert.- obtained SS2020]]-ULB_Data[[#This Row],[SA Cert 2020]])/ULB_Data[[#This Row],[SA Cert 2020]]</f>
        <v>1.6122681612006937</v>
      </c>
      <c r="BN189" s="118">
        <f>(ULB_Data[[#This Row],[Cert.- obtained SS2021]]-ULB_Data[[#This Row],[SA cert 2021]])/ULB_Data[[#This Row],[SA cert 2021]]</f>
        <v>1.1044576238760282</v>
      </c>
      <c r="BO189" s="118">
        <f>(ULB_Data[[#This Row],[Cert.- obtained SS2022]]-ULB_Data[[#This Row],[SA cert 2022]])/ULB_Data[[#This Row],[SA cert 2022]]</f>
        <v>1.0952380952380953</v>
      </c>
      <c r="BP189" s="118">
        <f>(ULB_Data[[#This Row],[Cert.- obtained SS2020]]-ULB_Data[[#This Row],[SA cert cat 2020]])/ULB_Data[[#This Row],[SA cert cat 2020]]</f>
        <v>0.54929577464788737</v>
      </c>
      <c r="BQ189" s="118">
        <f>(ULB_Data[[#This Row],[Cert.- obtained SS2021]]-ULB_Data[[#This Row],[SA cert cat 2021]])/ULB_Data[[#This Row],[SA cert cat 2021]]</f>
        <v>0.50684931506849318</v>
      </c>
      <c r="BR189" s="118">
        <f>(ULB_Data[[#This Row],[Cert.- obtained SS2022]]-ULB_Data[[#This Row],[SA cert cat 2022]])/ULB_Data[[#This Row],[SA cert cat 2022]]</f>
        <v>0.50684931506849318</v>
      </c>
      <c r="BS189" s="118">
        <f>(ULB_Data[[#This Row],[Cert.- obtained SS2021]]-ULB_Data[[#This Row],[SA cert cat t.10 2021]])/ULB_Data[[#This Row],[SA cert cat t.10 2021]]</f>
        <v>0.50684931506849318</v>
      </c>
      <c r="BT189" s="118">
        <f>(ULB_Data[[#This Row],[Cert.- obtained SS2022]]-ULB_Data[[#This Row],[SA cert cat t.10 2022]])/ULB_Data[[#This Row],[SA cert cat t.10 2022]]</f>
        <v>0.50684931506849318</v>
      </c>
      <c r="BU189" s="122">
        <v>855.72</v>
      </c>
      <c r="BV189" s="122">
        <v>860.25</v>
      </c>
      <c r="BW189" s="122">
        <v>865</v>
      </c>
      <c r="BX189" s="122">
        <v>1100</v>
      </c>
      <c r="BY189" s="122">
        <v>1147.0899999999999</v>
      </c>
      <c r="BZ189" s="122">
        <v>1150</v>
      </c>
      <c r="CA189" s="122">
        <v>1120.1199999999999</v>
      </c>
      <c r="CB189" s="122">
        <v>1403.44</v>
      </c>
      <c r="CC189" s="122">
        <v>1403.44</v>
      </c>
      <c r="CD189" s="122">
        <v>1403.44</v>
      </c>
      <c r="CE189" s="122">
        <v>1403.44</v>
      </c>
      <c r="CF189" s="118">
        <f>(ULB_Data[[#This Row],[CP- obtained SS2020]]-ULB_Data[[#This Row],[NA CV 2020]])/ULB_Data[[#This Row],[NA CV 2020]]</f>
        <v>0.42973168793530597</v>
      </c>
      <c r="CG189" s="118">
        <f>(ULB_Data[[#This Row],[CV- obtained SS2021]]-ULB_Data[[#This Row],[NA CV 2021]])/ULB_Data[[#This Row],[NA CV 2021]]</f>
        <v>0.66346992153443762</v>
      </c>
      <c r="CH189" s="118">
        <f>(ULB_Data[[#This Row],[CV- obtained SS2022]]-ULB_Data[[#This Row],[NA CV 2022]])/ULB_Data[[#This Row],[NA CV 2022]]</f>
        <v>0.65433526011560694</v>
      </c>
      <c r="CI189" s="118">
        <f>(ULB_Data[[#This Row],[CP- obtained SS2020]]-ULB_Data[[#This Row],[SA CV 2020]])/ULB_Data[[#This Row],[SA CV 2020]]</f>
        <v>0.11222727272727277</v>
      </c>
      <c r="CJ189" s="118">
        <f>(ULB_Data[[#This Row],[CV- obtained SS2021]]-ULB_Data[[#This Row],[SA CV 2021]])/ULB_Data[[#This Row],[SA CV 2021]]</f>
        <v>0.24750455500440252</v>
      </c>
      <c r="CK189" s="118">
        <f>(ULB_Data[[#This Row],[CV- obtained SS2022]]-ULB_Data[[#This Row],[SA CV 2022]])/ULB_Data[[#This Row],[SA CV 2022]]</f>
        <v>0.24434782608695652</v>
      </c>
      <c r="CL189" s="118">
        <f>(ULB_Data[[#This Row],[CP- obtained SS2020]]-ULB_Data[[#This Row],[SA CV  cat 2020]])/ULB_Data[[#This Row],[SA CV  cat 2020]]</f>
        <v>9.2249044745206024E-2</v>
      </c>
      <c r="CM189" s="118">
        <f>(ULB_Data[[#This Row],[CV- obtained SS2021]]-ULB_Data[[#This Row],[SA CV cat 2021]])/ULB_Data[[#This Row],[SA CV cat 2021]]</f>
        <v>1.9637462235649508E-2</v>
      </c>
      <c r="CN189" s="118">
        <f>(ULB_Data[[#This Row],[CV- obtained SS2022]]-ULB_Data[[#This Row],[SA CV cat 2022]])/ULB_Data[[#This Row],[SA CV cat 2022]]</f>
        <v>1.9637462235649508E-2</v>
      </c>
      <c r="CO189" s="118">
        <f>(ULB_Data[[#This Row],[CV- obtained SS2021]]-ULB_Data[[#This Row],[SA CV cat t.10 2021]])/ULB_Data[[#This Row],[SA CV cat t.10 2021]]</f>
        <v>1.9637462235649508E-2</v>
      </c>
      <c r="CP189" s="118">
        <f>(ULB_Data[[#This Row],[CV- obtained SS2022]]-ULB_Data[[#This Row],[SA CV cat t.10 2022]])/ULB_Data[[#This Row],[SA CV cat t.10 2022]]</f>
        <v>1.9637462235649508E-2</v>
      </c>
      <c r="CQ189" s="60">
        <v>14</v>
      </c>
      <c r="CR189" s="60">
        <v>3</v>
      </c>
      <c r="CS189" s="28">
        <v>14</v>
      </c>
      <c r="CT189" s="28">
        <v>3</v>
      </c>
      <c r="CU189" s="28">
        <v>14</v>
      </c>
      <c r="CV189" s="28">
        <v>3</v>
      </c>
      <c r="CW189" s="28" t="s">
        <v>401</v>
      </c>
      <c r="CX189" s="28" t="s">
        <v>401</v>
      </c>
      <c r="CY189" s="28" t="s">
        <v>401</v>
      </c>
      <c r="CZ189" s="28" t="s">
        <v>408</v>
      </c>
      <c r="DA189" s="28" t="s">
        <v>408</v>
      </c>
      <c r="DB189" s="28" t="s">
        <v>408</v>
      </c>
      <c r="DC189" s="26">
        <v>1170.9000000000001</v>
      </c>
      <c r="DD189" s="22">
        <v>1500</v>
      </c>
      <c r="DE189" s="66">
        <v>78.06</v>
      </c>
      <c r="DF189" s="26">
        <v>1100</v>
      </c>
      <c r="DG189" s="22">
        <v>1500</v>
      </c>
      <c r="DH189" s="66">
        <v>73.33</v>
      </c>
      <c r="DI189" s="26">
        <v>1112</v>
      </c>
      <c r="DJ189" s="22">
        <v>1500</v>
      </c>
      <c r="DK189" s="66">
        <v>74.13</v>
      </c>
      <c r="DL189" s="26">
        <v>1223.45</v>
      </c>
      <c r="DM189" s="22">
        <v>1500</v>
      </c>
      <c r="DN189" s="66">
        <v>81.56</v>
      </c>
      <c r="DO189" s="22">
        <v>4606.3500000000004</v>
      </c>
      <c r="DP189" s="22">
        <v>6000</v>
      </c>
      <c r="DQ189" s="66">
        <v>76.77</v>
      </c>
      <c r="DR189" s="67">
        <v>2003.4</v>
      </c>
      <c r="DS189" s="67">
        <v>2400</v>
      </c>
      <c r="DT189" s="159">
        <f>ULB_Data[[#This Row],[SLP- obtained SS2021]]/ULB_Data[[#This Row],[SLP-max. marks SS2021]]</f>
        <v>0.83474999999999999</v>
      </c>
      <c r="DU189" s="159">
        <f>ULB_Data[[#This Row],[SLP- obtained SS2021]]/ULB_Data[[#This Row],[Total score (obtained) SS2021]]</f>
        <v>0.44182251235003533</v>
      </c>
      <c r="DV189" s="67">
        <v>2003.4</v>
      </c>
      <c r="DW189" s="66">
        <v>2400</v>
      </c>
      <c r="DX189" s="159">
        <f>ULB_Data[[#This Row],[SLP- obtained SS2022]]/ULB_Data[[#This Row],[SLP-max. marks SS2022]]</f>
        <v>0.83474999999999999</v>
      </c>
      <c r="DY189" s="159">
        <f>ULB_Data[[#This Row],[SLP- obtained SS2022]]/ULB_Data[[#This Row],[Total score (obtained) SS2022]]</f>
        <v>0.44182251235003533</v>
      </c>
      <c r="DZ189" s="67">
        <v>1431</v>
      </c>
      <c r="EA189" s="67">
        <v>1800</v>
      </c>
      <c r="EB189" s="159">
        <f>ULB_Data[[#This Row],[CV- obtained SS2021]]/ULB_Data[[#This Row],[CV-max. marks SS2021]]</f>
        <v>0.79500000000000004</v>
      </c>
      <c r="EC189" s="159">
        <f>ULB_Data[[#This Row],[CV- obtained SS2021]]/ULB_Data[[#This Row],[Total score (obtained) SS2021]]</f>
        <v>0.31558750882145381</v>
      </c>
      <c r="ED189" s="67">
        <v>1431</v>
      </c>
      <c r="EE189" s="66">
        <v>1800</v>
      </c>
      <c r="EF189" s="159">
        <f>ULB_Data[[#This Row],[CV- obtained SS2022]]/ULB_Data[[#This Row],[CV-max. marks SS2022]]</f>
        <v>0.79500000000000004</v>
      </c>
      <c r="EG189" s="159">
        <f>ULB_Data[[#This Row],[CV- obtained SS2022]]/ULB_Data[[#This Row],[Total score (obtained) SS2022]]</f>
        <v>0.31558750882145381</v>
      </c>
      <c r="EH189" s="67">
        <v>1100</v>
      </c>
      <c r="EI189" s="67">
        <v>1800</v>
      </c>
      <c r="EJ189" s="159">
        <f>ULB_Data[[#This Row],[Cert.- obtained SS2021]]/ULB_Data[[#This Row],[Cert.-max. marks SS2021]]</f>
        <v>0.61111111111111116</v>
      </c>
      <c r="EK189" s="159">
        <f>ULB_Data[[#This Row],[Cert.- obtained SS2021]]/ULB_Data[[#This Row],[Total score (obtained) SS2021]]</f>
        <v>0.24258997882851097</v>
      </c>
      <c r="EL189" s="67">
        <v>1100</v>
      </c>
      <c r="EM189" s="66">
        <v>1800</v>
      </c>
      <c r="EN189" s="159">
        <f>ULB_Data[[#This Row],[Cert.- obtained SS2022]]/ULB_Data[[#This Row],[Cert.-max. marks SS2022]]</f>
        <v>0.61111111111111116</v>
      </c>
      <c r="EO189" s="159">
        <f>ULB_Data[[#This Row],[Cert.- obtained SS2022]]/ULB_Data[[#This Row],[Total score (obtained) SS2022]]</f>
        <v>0.24258997882851097</v>
      </c>
      <c r="EP189" s="68">
        <v>4534.3999999999996</v>
      </c>
      <c r="EQ189" s="26">
        <v>6000</v>
      </c>
      <c r="ER189" s="66">
        <v>75.569999999999993</v>
      </c>
      <c r="ES189" s="68">
        <v>4534.3999999999996</v>
      </c>
      <c r="ET189" s="66">
        <v>6000</v>
      </c>
      <c r="EU189" s="128">
        <f>(ULB_Data[[#This Row],[Total score (obtained) SS2022]]/ULB_Data[[#This Row],[Total score (max) SS2022]])*100</f>
        <v>75.573333333333323</v>
      </c>
      <c r="EV189" s="26">
        <v>2270.9</v>
      </c>
      <c r="EW189" s="26">
        <v>3000</v>
      </c>
      <c r="EX189" s="66">
        <v>75.7</v>
      </c>
      <c r="EY189" s="26">
        <v>3103.4</v>
      </c>
      <c r="EZ189" s="26">
        <v>4200</v>
      </c>
      <c r="FA189" s="100">
        <v>73.89</v>
      </c>
      <c r="FB189" s="26">
        <v>3103.4</v>
      </c>
      <c r="FC189" s="138">
        <v>4200</v>
      </c>
      <c r="FD189" s="140">
        <f>(ULB_Data[[#This Row],[SLP + Cert. (obtained) SS2022]]/ULB_Data[[#This Row],[SLP + Cert. (max.) SS2022]])*100</f>
        <v>73.890476190476193</v>
      </c>
    </row>
    <row r="190" spans="1:160" ht="15.75" thickBot="1">
      <c r="A190" s="104">
        <v>189</v>
      </c>
      <c r="B190" s="65" t="s">
        <v>180</v>
      </c>
      <c r="C190" s="65" t="s">
        <v>68</v>
      </c>
      <c r="D190" s="65" t="s">
        <v>399</v>
      </c>
      <c r="E190" s="71">
        <v>506098</v>
      </c>
      <c r="F190" s="28" t="s">
        <v>410</v>
      </c>
      <c r="G190" s="28">
        <v>2214</v>
      </c>
      <c r="H190" s="28">
        <v>2072</v>
      </c>
      <c r="I190" s="28">
        <v>2072</v>
      </c>
      <c r="J190" s="28">
        <v>3325</v>
      </c>
      <c r="K190" s="28">
        <v>3178</v>
      </c>
      <c r="L190" s="28">
        <v>3178</v>
      </c>
      <c r="M190" s="28">
        <v>3878.5</v>
      </c>
      <c r="N190" s="28">
        <v>3782.7</v>
      </c>
      <c r="O190" s="28">
        <v>3782.7</v>
      </c>
      <c r="P190" s="28">
        <v>4344.1000000000004</v>
      </c>
      <c r="Q190" s="28">
        <v>4344.1000000000004</v>
      </c>
      <c r="R190" s="118">
        <f>(ULB_Data[[#This Row],[Total score (obtained) SS2020]]-ULB_Data[[#This Row],[NA 2020]])/ULB_Data[[#This Row],[NA 2020]]</f>
        <v>0.54015808491418238</v>
      </c>
      <c r="S190" s="118">
        <f>(ULB_Data[[#This Row],[Total score (obtained) SS2021]]-ULB_Data[[#This Row],[NA 2021]])/ULB_Data[[#This Row],[NA 2021]]</f>
        <v>0.71555019305019296</v>
      </c>
      <c r="T190" s="118">
        <f>(ULB_Data[[#This Row],[Total score (obtained) SS2022]]-ULB_Data[[#This Row],[NA 2022]])/ULB_Data[[#This Row],[NA 2022]]</f>
        <v>0.71555019305019296</v>
      </c>
      <c r="U190" s="118">
        <f>(ULB_Data[[#This Row],[Total score (obtained) SS2020]]-ULB_Data[[#This Row],[SA 2020]])/ULB_Data[[#This Row],[SA 2020]]</f>
        <v>2.5536842105263115E-2</v>
      </c>
      <c r="V190" s="118">
        <f>(ULB_Data[[#This Row],[Total score (obtained) SS2021]]-ULB_Data[[#This Row],[SA 2021]])/ULB_Data[[#This Row],[SA 2021]]</f>
        <v>0.11850849590937693</v>
      </c>
      <c r="W190" s="118">
        <f>(ULB_Data[[#This Row],[Total score (obtained) SS2022]]-ULB_Data[[#This Row],[SA 2022]])/ULB_Data[[#This Row],[SA 2022]]</f>
        <v>0.11850849590937693</v>
      </c>
      <c r="X190" s="118">
        <f>(ULB_Data[[#This Row],[Total score (obtained) SS2020]]-ULB_Data[[#This Row],[SA Cat 2020]])/ULB_Data[[#This Row],[SA Cat 2020]]</f>
        <v>-0.12081732628593532</v>
      </c>
      <c r="Y190" s="118">
        <f>(ULB_Data[[#This Row],[Total score (obtained) SS2021]]-ULB_Data[[#This Row],[SA Cat 2021]])/ULB_Data[[#This Row],[SA Cat 2021]]</f>
        <v>-6.0295556084278411E-2</v>
      </c>
      <c r="Z190" s="118">
        <f>(ULB_Data[[#This Row],[Total score (obtained) SS2022]]-ULB_Data[[#This Row],[SA Cat 2022]])/ULB_Data[[#This Row],[SA Cat 2022]]</f>
        <v>-6.0295556084278411E-2</v>
      </c>
      <c r="AA190" s="118">
        <f>(ULB_Data[[#This Row],[Total score (obtained) SS2021]]-ULB_Data[[#This Row],[SA Cat t.10 2021]])/ULB_Data[[#This Row],[SA Cat t.10 2021]]</f>
        <v>-0.18173614787873216</v>
      </c>
      <c r="AB190" s="118">
        <f>(ULB_Data[[#This Row],[Total score (obtained) SS2022]]-ULB_Data[[#This Row],[SA Cat t.10 2022]])/ULB_Data[[#This Row],[SA Cat t.10 2022]]</f>
        <v>-0.18173614787873216</v>
      </c>
      <c r="AC190" s="122">
        <v>306.24</v>
      </c>
      <c r="AD190" s="122">
        <v>913.6</v>
      </c>
      <c r="AE190" s="122">
        <v>915</v>
      </c>
      <c r="AF190" s="122">
        <v>706.64</v>
      </c>
      <c r="AG190" s="122">
        <v>1509.3</v>
      </c>
      <c r="AH190" s="122">
        <v>1509.3</v>
      </c>
      <c r="AI190" s="122">
        <v>948.15</v>
      </c>
      <c r="AJ190" s="122">
        <v>1786.5</v>
      </c>
      <c r="AK190" s="122">
        <v>1786.5</v>
      </c>
      <c r="AL190" s="122">
        <v>2014.9</v>
      </c>
      <c r="AM190" s="122">
        <v>2014.9</v>
      </c>
      <c r="AN190" s="118">
        <f>(ULB_Data[[#This Row],[SLP- obtained SS2020]]-ULB_Data[[#This Row],[SLP NA 2020]])/ULB_Data[[#This Row],[SLP NA 2020]]</f>
        <v>1.3457419017763845</v>
      </c>
      <c r="AO190" s="118">
        <f>(ULB_Data[[#This Row],[SLP- obtained SS2021]]-ULB_Data[[#This Row],[SLP NA 2021]])/ULB_Data[[#This Row],[SLP NA 2021]]</f>
        <v>0.73779553415061305</v>
      </c>
      <c r="AP190" s="118">
        <f>(ULB_Data[[#This Row],[SLP- obtained SS2022]]-ULB_Data[[#This Row],[SLP NA 2022]])/ULB_Data[[#This Row],[SLP NA 2022]]</f>
        <v>0.73513661202185798</v>
      </c>
      <c r="AQ190" s="118">
        <f>(ULB_Data[[#This Row],[SLP- obtained SS2020]]-ULB_Data[[#This Row],[SLP SA 2020]])/ULB_Data[[#This Row],[SLP SA 2020]]</f>
        <v>1.6585531529491718E-2</v>
      </c>
      <c r="AR190" s="118">
        <f>(ULB_Data[[#This Row],[SLP- obtained SS2021]]-ULB_Data[[#This Row],[SLP SA 2021]])/ULB_Data[[#This Row],[SLP SA 2021]]</f>
        <v>5.1911482144040379E-2</v>
      </c>
      <c r="AS190" s="118">
        <f>(ULB_Data[[#This Row],[SLP- obtained SS2022]]-ULB_Data[[#This Row],[SLP SA 2022]])/ULB_Data[[#This Row],[SLP SA 2022]]</f>
        <v>5.1911482144040379E-2</v>
      </c>
      <c r="AT190" s="118">
        <f>(ULB_Data[[#This Row],[SLP- obtained SS2020]]-ULB_Data[[#This Row],[SLP SA cat 2020]])/ULB_Data[[#This Row],[SLP SA cat 2020]]</f>
        <v>-0.24235616727311077</v>
      </c>
      <c r="AU190" s="118">
        <f>(ULB_Data[[#This Row],[SLP- obtained SS2021]]-ULB_Data[[#This Row],[SLP SA cat 2021]])/ULB_Data[[#This Row],[SLP SA cat 2021]]</f>
        <v>-0.11130702490903997</v>
      </c>
      <c r="AV190" s="118">
        <f>(ULB_Data[[#This Row],[SLP- obtained SS2022]]-ULB_Data[[#This Row],[SLP SA cat 2022]])/ULB_Data[[#This Row],[SLP SA cat 2022]]</f>
        <v>-0.11130702490903997</v>
      </c>
      <c r="AW190" s="118">
        <f>(ULB_Data[[#This Row],[SLP- obtained SS2021]]-ULB_Data[[#This Row],[SLP SA cat t.10 2021]])/ULB_Data[[#This Row],[SLP SA cat t.10 2021]]</f>
        <v>-0.21204526279219812</v>
      </c>
      <c r="AX190" s="118">
        <f>(ULB_Data[[#This Row],[SLP- obtained SS2022]]-ULB_Data[[#This Row],[SLP SA cat t.10 2022]])/ULB_Data[[#This Row],[SLP SA cat t.10 2022]]</f>
        <v>-0.21204526279219812</v>
      </c>
      <c r="AY190" s="122">
        <v>232.44</v>
      </c>
      <c r="AZ190" s="122">
        <v>298.10000000000002</v>
      </c>
      <c r="BA190" s="122">
        <v>295</v>
      </c>
      <c r="BB190" s="122">
        <v>421.09</v>
      </c>
      <c r="BC190" s="122">
        <v>522.70000000000005</v>
      </c>
      <c r="BD190" s="122">
        <v>525</v>
      </c>
      <c r="BE190" s="122">
        <v>566.66</v>
      </c>
      <c r="BF190" s="122">
        <v>651.51</v>
      </c>
      <c r="BG190" s="122">
        <v>651.51</v>
      </c>
      <c r="BH190" s="122">
        <v>1020</v>
      </c>
      <c r="BI190" s="122">
        <v>1020</v>
      </c>
      <c r="BJ190" s="118">
        <f>(ULB_Data[[#This Row],[Cert.- obtained SS2020]]-ULB_Data[[#This Row],[NA cert 2020]])/ULB_Data[[#This Row],[NA cert 2020]]</f>
        <v>1.1510927551196009</v>
      </c>
      <c r="BK190" s="118">
        <f>(ULB_Data[[#This Row],[Cert.- obtained SS2021]]-ULB_Data[[#This Row],[NA cert 2021]])/ULB_Data[[#This Row],[NA cert 2021]]</f>
        <v>0.67728950016772882</v>
      </c>
      <c r="BL190" s="118">
        <f>(ULB_Data[[#This Row],[Cert.- obtained SS2022]]-ULB_Data[[#This Row],[NA cert 2022]])/ULB_Data[[#This Row],[NA cert 2022]]</f>
        <v>0.69491525423728817</v>
      </c>
      <c r="BM190" s="118">
        <f>(ULB_Data[[#This Row],[Cert.- obtained SS2020]]-ULB_Data[[#This Row],[SA Cert 2020]])/ULB_Data[[#This Row],[SA Cert 2020]]</f>
        <v>0.187394618727588</v>
      </c>
      <c r="BN190" s="118">
        <f>(ULB_Data[[#This Row],[Cert.- obtained SS2021]]-ULB_Data[[#This Row],[SA cert 2021]])/ULB_Data[[#This Row],[SA cert 2021]]</f>
        <v>-4.3428352783623579E-2</v>
      </c>
      <c r="BO190" s="118">
        <f>(ULB_Data[[#This Row],[Cert.- obtained SS2022]]-ULB_Data[[#This Row],[SA cert 2022]])/ULB_Data[[#This Row],[SA cert 2022]]</f>
        <v>-4.7619047619047616E-2</v>
      </c>
      <c r="BP190" s="118">
        <f>(ULB_Data[[#This Row],[Cert.- obtained SS2020]]-ULB_Data[[#This Row],[SA cert cat 2020]])/ULB_Data[[#This Row],[SA cert cat 2020]]</f>
        <v>-0.11763667807856558</v>
      </c>
      <c r="BQ190" s="118">
        <f>(ULB_Data[[#This Row],[Cert.- obtained SS2021]]-ULB_Data[[#This Row],[SA cert cat 2021]])/ULB_Data[[#This Row],[SA cert cat 2021]]</f>
        <v>-0.23255207134195943</v>
      </c>
      <c r="BR190" s="118">
        <f>(ULB_Data[[#This Row],[Cert.- obtained SS2022]]-ULB_Data[[#This Row],[SA cert cat 2022]])/ULB_Data[[#This Row],[SA cert cat 2022]]</f>
        <v>-0.23255207134195943</v>
      </c>
      <c r="BS190" s="118">
        <f>(ULB_Data[[#This Row],[Cert.- obtained SS2021]]-ULB_Data[[#This Row],[SA cert cat t.10 2021]])/ULB_Data[[#This Row],[SA cert cat t.10 2021]]</f>
        <v>-0.50980392156862742</v>
      </c>
      <c r="BT190" s="118">
        <f>(ULB_Data[[#This Row],[Cert.- obtained SS2022]]-ULB_Data[[#This Row],[SA cert cat t.10 2022]])/ULB_Data[[#This Row],[SA cert cat t.10 2022]]</f>
        <v>-0.50980392156862742</v>
      </c>
      <c r="BU190" s="122">
        <v>855.72</v>
      </c>
      <c r="BV190" s="122">
        <v>860.25</v>
      </c>
      <c r="BW190" s="122">
        <v>865</v>
      </c>
      <c r="BX190" s="122">
        <v>1100</v>
      </c>
      <c r="BY190" s="122">
        <v>1147.0899999999999</v>
      </c>
      <c r="BZ190" s="122">
        <v>1150</v>
      </c>
      <c r="CA190" s="122">
        <v>1201.1099999999999</v>
      </c>
      <c r="CB190" s="122">
        <v>1344.7</v>
      </c>
      <c r="CC190" s="122">
        <v>1344.7</v>
      </c>
      <c r="CD190" s="122">
        <v>1496.04</v>
      </c>
      <c r="CE190" s="122">
        <v>1496.04</v>
      </c>
      <c r="CF190" s="118">
        <f>(ULB_Data[[#This Row],[CP- obtained SS2020]]-ULB_Data[[#This Row],[NA CV 2020]])/ULB_Data[[#This Row],[NA CV 2020]]</f>
        <v>0.3431496283831158</v>
      </c>
      <c r="CG190" s="118">
        <f>(ULB_Data[[#This Row],[CV- obtained SS2021]]-ULB_Data[[#This Row],[NA CV 2021]])/ULB_Data[[#This Row],[NA CV 2021]]</f>
        <v>0.70527172333623955</v>
      </c>
      <c r="CH190" s="118">
        <f>(ULB_Data[[#This Row],[CV- obtained SS2022]]-ULB_Data[[#This Row],[NA CV 2022]])/ULB_Data[[#This Row],[NA CV 2022]]</f>
        <v>0.69590751445086707</v>
      </c>
      <c r="CI190" s="118">
        <f>(ULB_Data[[#This Row],[CP- obtained SS2020]]-ULB_Data[[#This Row],[SA CV 2020]])/ULB_Data[[#This Row],[SA CV 2020]]</f>
        <v>4.4872727272727182E-2</v>
      </c>
      <c r="CJ190" s="118">
        <f>(ULB_Data[[#This Row],[CV- obtained SS2021]]-ULB_Data[[#This Row],[SA CV 2021]])/ULB_Data[[#This Row],[SA CV 2021]]</f>
        <v>0.27885344654735039</v>
      </c>
      <c r="CK190" s="118">
        <f>(ULB_Data[[#This Row],[CV- obtained SS2022]]-ULB_Data[[#This Row],[SA CV 2022]])/ULB_Data[[#This Row],[SA CV 2022]]</f>
        <v>0.27561739130434787</v>
      </c>
      <c r="CL190" s="118">
        <f>(ULB_Data[[#This Row],[CP- obtained SS2020]]-ULB_Data[[#This Row],[SA CV  cat 2020]])/ULB_Data[[#This Row],[SA CV  cat 2020]]</f>
        <v>-4.3085146239728256E-2</v>
      </c>
      <c r="CM190" s="118">
        <f>(ULB_Data[[#This Row],[CV- obtained SS2021]]-ULB_Data[[#This Row],[SA CV cat 2021]])/ULB_Data[[#This Row],[SA CV cat 2021]]</f>
        <v>9.0919907786123286E-2</v>
      </c>
      <c r="CN190" s="118">
        <f>(ULB_Data[[#This Row],[CV- obtained SS2022]]-ULB_Data[[#This Row],[SA CV cat 2022]])/ULB_Data[[#This Row],[SA CV cat 2022]]</f>
        <v>9.0919907786123286E-2</v>
      </c>
      <c r="CO190" s="118">
        <f>(ULB_Data[[#This Row],[CV- obtained SS2021]]-ULB_Data[[#This Row],[SA CV cat t.10 2021]])/ULB_Data[[#This Row],[SA CV cat t.10 2021]]</f>
        <v>-1.9437982941632528E-2</v>
      </c>
      <c r="CP190" s="118">
        <f>(ULB_Data[[#This Row],[CV- obtained SS2022]]-ULB_Data[[#This Row],[SA CV cat t.10 2022]])/ULB_Data[[#This Row],[SA CV cat t.10 2022]]</f>
        <v>-1.9437982941632528E-2</v>
      </c>
      <c r="CQ190" s="60">
        <v>94</v>
      </c>
      <c r="CR190" s="60">
        <v>27</v>
      </c>
      <c r="CS190" s="28">
        <v>77</v>
      </c>
      <c r="CT190" s="28">
        <v>25</v>
      </c>
      <c r="CU190" s="28">
        <v>77</v>
      </c>
      <c r="CV190" s="28">
        <v>25</v>
      </c>
      <c r="CW190" s="28" t="s">
        <v>414</v>
      </c>
      <c r="CX190" s="28" t="s">
        <v>414</v>
      </c>
      <c r="CY190" s="28" t="s">
        <v>414</v>
      </c>
      <c r="CZ190" s="28" t="s">
        <v>408</v>
      </c>
      <c r="DA190" s="28" t="s">
        <v>408</v>
      </c>
      <c r="DB190" s="28" t="s">
        <v>408</v>
      </c>
      <c r="DC190" s="26">
        <v>718.36</v>
      </c>
      <c r="DD190" s="22">
        <v>1500</v>
      </c>
      <c r="DE190" s="66">
        <v>47.89</v>
      </c>
      <c r="DF190" s="26">
        <v>500</v>
      </c>
      <c r="DG190" s="22">
        <v>1500</v>
      </c>
      <c r="DH190" s="66">
        <v>33.33</v>
      </c>
      <c r="DI190" s="26">
        <v>1042.18</v>
      </c>
      <c r="DJ190" s="22">
        <v>1500</v>
      </c>
      <c r="DK190" s="66">
        <v>69.48</v>
      </c>
      <c r="DL190" s="26">
        <v>1149.3599999999999</v>
      </c>
      <c r="DM190" s="22">
        <v>1500</v>
      </c>
      <c r="DN190" s="66">
        <v>76.62</v>
      </c>
      <c r="DO190" s="22">
        <v>3409.91</v>
      </c>
      <c r="DP190" s="22">
        <v>6000</v>
      </c>
      <c r="DQ190" s="66">
        <v>56.83</v>
      </c>
      <c r="DR190" s="67">
        <v>1587.65</v>
      </c>
      <c r="DS190" s="67">
        <v>2400</v>
      </c>
      <c r="DT190" s="159">
        <f>ULB_Data[[#This Row],[SLP- obtained SS2021]]/ULB_Data[[#This Row],[SLP-max. marks SS2021]]</f>
        <v>0.66152083333333334</v>
      </c>
      <c r="DU190" s="159">
        <f>ULB_Data[[#This Row],[SLP- obtained SS2021]]/ULB_Data[[#This Row],[Total score (obtained) SS2021]]</f>
        <v>0.44664408572505643</v>
      </c>
      <c r="DV190" s="67">
        <v>1587.65</v>
      </c>
      <c r="DW190" s="66">
        <v>2400</v>
      </c>
      <c r="DX190" s="159">
        <f>ULB_Data[[#This Row],[SLP- obtained SS2022]]/ULB_Data[[#This Row],[SLP-max. marks SS2022]]</f>
        <v>0.66152083333333334</v>
      </c>
      <c r="DY190" s="159">
        <f>ULB_Data[[#This Row],[SLP- obtained SS2022]]/ULB_Data[[#This Row],[Total score (obtained) SS2022]]</f>
        <v>0.44664408572505643</v>
      </c>
      <c r="DZ190" s="67">
        <v>1466.96</v>
      </c>
      <c r="EA190" s="67">
        <v>1800</v>
      </c>
      <c r="EB190" s="159">
        <f>ULB_Data[[#This Row],[CV- obtained SS2021]]/ULB_Data[[#This Row],[CV-max. marks SS2021]]</f>
        <v>0.8149777777777778</v>
      </c>
      <c r="EC190" s="159">
        <f>ULB_Data[[#This Row],[CV- obtained SS2021]]/ULB_Data[[#This Row],[Total score (obtained) SS2021]]</f>
        <v>0.41269108934288334</v>
      </c>
      <c r="ED190" s="67">
        <v>1466.96</v>
      </c>
      <c r="EE190" s="66">
        <v>1800</v>
      </c>
      <c r="EF190" s="159">
        <f>ULB_Data[[#This Row],[CV- obtained SS2022]]/ULB_Data[[#This Row],[CV-max. marks SS2022]]</f>
        <v>0.8149777777777778</v>
      </c>
      <c r="EG190" s="159">
        <f>ULB_Data[[#This Row],[CV- obtained SS2022]]/ULB_Data[[#This Row],[Total score (obtained) SS2022]]</f>
        <v>0.41269108934288334</v>
      </c>
      <c r="EH190" s="67">
        <v>500</v>
      </c>
      <c r="EI190" s="67">
        <v>1800</v>
      </c>
      <c r="EJ190" s="159">
        <f>ULB_Data[[#This Row],[Cert.- obtained SS2021]]/ULB_Data[[#This Row],[Cert.-max. marks SS2021]]</f>
        <v>0.27777777777777779</v>
      </c>
      <c r="EK190" s="159">
        <f>ULB_Data[[#This Row],[Cert.- obtained SS2021]]/ULB_Data[[#This Row],[Total score (obtained) SS2021]]</f>
        <v>0.14066201169182641</v>
      </c>
      <c r="EL190" s="67">
        <v>500</v>
      </c>
      <c r="EM190" s="66">
        <v>1800</v>
      </c>
      <c r="EN190" s="159">
        <f>ULB_Data[[#This Row],[Cert.- obtained SS2022]]/ULB_Data[[#This Row],[Cert.-max. marks SS2022]]</f>
        <v>0.27777777777777779</v>
      </c>
      <c r="EO190" s="159">
        <f>ULB_Data[[#This Row],[Cert.- obtained SS2022]]/ULB_Data[[#This Row],[Total score (obtained) SS2022]]</f>
        <v>0.14066201169182641</v>
      </c>
      <c r="EP190" s="68">
        <v>3554.62</v>
      </c>
      <c r="EQ190" s="26">
        <v>6000</v>
      </c>
      <c r="ER190" s="66">
        <v>59.24</v>
      </c>
      <c r="ES190" s="68">
        <v>3554.62</v>
      </c>
      <c r="ET190" s="66">
        <v>6000</v>
      </c>
      <c r="EU190" s="128">
        <f>(ULB_Data[[#This Row],[Total score (obtained) SS2022]]/ULB_Data[[#This Row],[Total score (max) SS2022]])*100</f>
        <v>59.243666666666662</v>
      </c>
      <c r="EV190" s="26">
        <v>1218.3599999999999</v>
      </c>
      <c r="EW190" s="26">
        <v>3000</v>
      </c>
      <c r="EX190" s="66">
        <v>40.61</v>
      </c>
      <c r="EY190" s="26">
        <v>2087.65</v>
      </c>
      <c r="EZ190" s="26">
        <v>4200</v>
      </c>
      <c r="FA190" s="100">
        <v>49.71</v>
      </c>
      <c r="FB190" s="26">
        <v>2087.65</v>
      </c>
      <c r="FC190" s="138">
        <v>4200</v>
      </c>
      <c r="FD190" s="140">
        <f>(ULB_Data[[#This Row],[SLP + Cert. (obtained) SS2022]]/ULB_Data[[#This Row],[SLP + Cert. (max.) SS2022]])*100</f>
        <v>49.705952380952382</v>
      </c>
    </row>
    <row r="191" spans="1:160" ht="15.75" thickBot="1">
      <c r="A191" s="104">
        <v>190</v>
      </c>
      <c r="B191" s="65" t="s">
        <v>178</v>
      </c>
      <c r="C191" s="65" t="s">
        <v>178</v>
      </c>
      <c r="D191" s="65" t="s">
        <v>71</v>
      </c>
      <c r="E191" s="84">
        <v>91845</v>
      </c>
      <c r="F191" s="65" t="s">
        <v>413</v>
      </c>
      <c r="G191" s="28">
        <v>2214</v>
      </c>
      <c r="H191" s="28">
        <v>2072</v>
      </c>
      <c r="I191" s="28">
        <v>2072</v>
      </c>
      <c r="J191" s="28">
        <v>3325</v>
      </c>
      <c r="K191" s="28">
        <v>3178</v>
      </c>
      <c r="L191" s="28">
        <v>3178</v>
      </c>
      <c r="M191" s="28">
        <v>3595.3</v>
      </c>
      <c r="N191" s="28">
        <v>3469.2</v>
      </c>
      <c r="O191" s="28">
        <v>3469.2</v>
      </c>
      <c r="P191" s="28">
        <v>4328.8</v>
      </c>
      <c r="Q191" s="28">
        <v>4328.8</v>
      </c>
      <c r="R191" s="118">
        <f>(ULB_Data[[#This Row],[Total score (obtained) SS2020]]-ULB_Data[[#This Row],[NA 2020]])/ULB_Data[[#This Row],[NA 2020]]</f>
        <v>0.3655058717253839</v>
      </c>
      <c r="S191" s="118">
        <f>(ULB_Data[[#This Row],[Total score (obtained) SS2021]]-ULB_Data[[#This Row],[NA 2021]])/ULB_Data[[#This Row],[NA 2021]]</f>
        <v>0.21012065637065633</v>
      </c>
      <c r="T191" s="118">
        <f>(ULB_Data[[#This Row],[Total score (obtained) SS2022]]-ULB_Data[[#This Row],[NA 2022]])/ULB_Data[[#This Row],[NA 2022]]</f>
        <v>0.21012065637065633</v>
      </c>
      <c r="U191" s="118">
        <f>(ULB_Data[[#This Row],[Total score (obtained) SS2020]]-ULB_Data[[#This Row],[SA 2020]])/ULB_Data[[#This Row],[SA 2020]]</f>
        <v>-9.0757894736842093E-2</v>
      </c>
      <c r="V191" s="118">
        <f>(ULB_Data[[#This Row],[Total score (obtained) SS2021]]-ULB_Data[[#This Row],[SA 2021]])/ULB_Data[[#This Row],[SA 2021]]</f>
        <v>-0.21102265575833862</v>
      </c>
      <c r="W191" s="118">
        <f>(ULB_Data[[#This Row],[Total score (obtained) SS2022]]-ULB_Data[[#This Row],[SA 2022]])/ULB_Data[[#This Row],[SA 2022]]</f>
        <v>-0.21102265575833862</v>
      </c>
      <c r="X191" s="118">
        <f>(ULB_Data[[#This Row],[Total score (obtained) SS2020]]-ULB_Data[[#This Row],[SA Cat 2020]])/ULB_Data[[#This Row],[SA Cat 2020]]</f>
        <v>-0.15911606820015023</v>
      </c>
      <c r="Y191" s="118">
        <f>(ULB_Data[[#This Row],[Total score (obtained) SS2021]]-ULB_Data[[#This Row],[SA Cat 2021]])/ULB_Data[[#This Row],[SA Cat 2021]]</f>
        <v>-0.27724835696990657</v>
      </c>
      <c r="Z191" s="118">
        <f>(ULB_Data[[#This Row],[Total score (obtained) SS2022]]-ULB_Data[[#This Row],[SA Cat 2022]])/ULB_Data[[#This Row],[SA Cat 2022]]</f>
        <v>-0.27724835696990657</v>
      </c>
      <c r="AA191" s="118">
        <f>(ULB_Data[[#This Row],[Total score (obtained) SS2021]]-ULB_Data[[#This Row],[SA Cat t.10 2021]])/ULB_Data[[#This Row],[SA Cat t.10 2021]]</f>
        <v>-0.42077019035298469</v>
      </c>
      <c r="AB191" s="118">
        <f>(ULB_Data[[#This Row],[Total score (obtained) SS2022]]-ULB_Data[[#This Row],[SA Cat t.10 2022]])/ULB_Data[[#This Row],[SA Cat t.10 2022]]</f>
        <v>-0.42077019035298469</v>
      </c>
      <c r="AC191" s="122">
        <v>306.24</v>
      </c>
      <c r="AD191" s="122">
        <v>913.6</v>
      </c>
      <c r="AE191" s="122">
        <v>915</v>
      </c>
      <c r="AF191" s="122">
        <v>706.64</v>
      </c>
      <c r="AG191" s="122">
        <v>1509.3</v>
      </c>
      <c r="AH191" s="122">
        <v>1509.3</v>
      </c>
      <c r="AI191" s="122">
        <v>829.22</v>
      </c>
      <c r="AJ191" s="122">
        <v>1623.2</v>
      </c>
      <c r="AK191" s="122">
        <v>1623.2</v>
      </c>
      <c r="AL191" s="122">
        <v>1999.6</v>
      </c>
      <c r="AM191" s="122">
        <v>1999.6</v>
      </c>
      <c r="AN191" s="118">
        <f>(ULB_Data[[#This Row],[SLP- obtained SS2020]]-ULB_Data[[#This Row],[SLP NA 2020]])/ULB_Data[[#This Row],[SLP NA 2020]]</f>
        <v>0.8137082027168232</v>
      </c>
      <c r="AO191" s="118">
        <f>(ULB_Data[[#This Row],[SLP- obtained SS2021]]-ULB_Data[[#This Row],[SLP NA 2021]])/ULB_Data[[#This Row],[SLP NA 2021]]</f>
        <v>0.29612521891418569</v>
      </c>
      <c r="AP191" s="118">
        <f>(ULB_Data[[#This Row],[SLP- obtained SS2022]]-ULB_Data[[#This Row],[SLP NA 2022]])/ULB_Data[[#This Row],[SLP NA 2022]]</f>
        <v>0.29414207650273233</v>
      </c>
      <c r="AQ191" s="118">
        <f>(ULB_Data[[#This Row],[SLP- obtained SS2020]]-ULB_Data[[#This Row],[SLP SA 2020]])/ULB_Data[[#This Row],[SLP SA 2020]]</f>
        <v>-0.21398448998075403</v>
      </c>
      <c r="AR191" s="118">
        <f>(ULB_Data[[#This Row],[SLP- obtained SS2021]]-ULB_Data[[#This Row],[SLP SA 2021]])/ULB_Data[[#This Row],[SLP SA 2021]]</f>
        <v>-0.21543762008878278</v>
      </c>
      <c r="AS191" s="118">
        <f>(ULB_Data[[#This Row],[SLP- obtained SS2022]]-ULB_Data[[#This Row],[SLP SA 2022]])/ULB_Data[[#This Row],[SLP SA 2022]]</f>
        <v>-0.21543762008878278</v>
      </c>
      <c r="AT191" s="118">
        <f>(ULB_Data[[#This Row],[SLP- obtained SS2020]]-ULB_Data[[#This Row],[SLP SA cat 2020]])/ULB_Data[[#This Row],[SLP SA cat 2020]]</f>
        <v>-0.3301777574105787</v>
      </c>
      <c r="AU191" s="118">
        <f>(ULB_Data[[#This Row],[SLP- obtained SS2021]]-ULB_Data[[#This Row],[SLP SA cat 2021]])/ULB_Data[[#This Row],[SLP SA cat 2021]]</f>
        <v>-0.2704903893543617</v>
      </c>
      <c r="AV191" s="118">
        <f>(ULB_Data[[#This Row],[SLP- obtained SS2022]]-ULB_Data[[#This Row],[SLP SA cat 2022]])/ULB_Data[[#This Row],[SLP SA cat 2022]]</f>
        <v>-0.2704903893543617</v>
      </c>
      <c r="AW191" s="118">
        <f>(ULB_Data[[#This Row],[SLP- obtained SS2021]]-ULB_Data[[#This Row],[SLP SA cat t.10 2021]])/ULB_Data[[#This Row],[SLP SA cat t.10 2021]]</f>
        <v>-0.40781156231246241</v>
      </c>
      <c r="AX191" s="118">
        <f>(ULB_Data[[#This Row],[SLP- obtained SS2022]]-ULB_Data[[#This Row],[SLP SA cat t.10 2022]])/ULB_Data[[#This Row],[SLP SA cat t.10 2022]]</f>
        <v>-0.40781156231246241</v>
      </c>
      <c r="AY191" s="122">
        <v>232.44</v>
      </c>
      <c r="AZ191" s="122">
        <v>298.10000000000002</v>
      </c>
      <c r="BA191" s="122">
        <v>295</v>
      </c>
      <c r="BB191" s="122">
        <v>421.09</v>
      </c>
      <c r="BC191" s="122">
        <v>522.70000000000005</v>
      </c>
      <c r="BD191" s="122">
        <v>525</v>
      </c>
      <c r="BE191" s="122">
        <v>448.93</v>
      </c>
      <c r="BF191" s="122">
        <v>602.08000000000004</v>
      </c>
      <c r="BG191" s="122">
        <v>602.08000000000004</v>
      </c>
      <c r="BH191" s="122">
        <v>1100</v>
      </c>
      <c r="BI191" s="122">
        <v>1100</v>
      </c>
      <c r="BJ191" s="118">
        <f>(ULB_Data[[#This Row],[Cert.- obtained SS2020]]-ULB_Data[[#This Row],[NA cert 2020]])/ULB_Data[[#This Row],[NA cert 2020]]</f>
        <v>0.29065565307176044</v>
      </c>
      <c r="BK191" s="118">
        <f>(ULB_Data[[#This Row],[Cert.- obtained SS2021]]-ULB_Data[[#This Row],[NA cert 2021]])/ULB_Data[[#This Row],[NA cert 2021]]</f>
        <v>6.3737001006372931E-3</v>
      </c>
      <c r="BL191" s="118">
        <f>(ULB_Data[[#This Row],[Cert.- obtained SS2022]]-ULB_Data[[#This Row],[NA cert 2022]])/ULB_Data[[#This Row],[NA cert 2022]]</f>
        <v>1.6949152542372881E-2</v>
      </c>
      <c r="BM191" s="118">
        <f>(ULB_Data[[#This Row],[Cert.- obtained SS2020]]-ULB_Data[[#This Row],[SA Cert 2020]])/ULB_Data[[#This Row],[SA Cert 2020]]</f>
        <v>-0.2875632287634472</v>
      </c>
      <c r="BN191" s="118">
        <f>(ULB_Data[[#This Row],[Cert.- obtained SS2021]]-ULB_Data[[#This Row],[SA cert 2021]])/ULB_Data[[#This Row],[SA cert 2021]]</f>
        <v>-0.42605701167017412</v>
      </c>
      <c r="BO191" s="118">
        <f>(ULB_Data[[#This Row],[Cert.- obtained SS2022]]-ULB_Data[[#This Row],[SA cert 2022]])/ULB_Data[[#This Row],[SA cert 2022]]</f>
        <v>-0.42857142857142855</v>
      </c>
      <c r="BP191" s="118">
        <f>(ULB_Data[[#This Row],[Cert.- obtained SS2020]]-ULB_Data[[#This Row],[SA cert cat 2020]])/ULB_Data[[#This Row],[SA cert cat 2020]]</f>
        <v>-0.33174436994631679</v>
      </c>
      <c r="BQ191" s="118">
        <f>(ULB_Data[[#This Row],[Cert.- obtained SS2021]]-ULB_Data[[#This Row],[SA cert cat 2021]])/ULB_Data[[#This Row],[SA cert cat 2021]]</f>
        <v>-0.50172734520329532</v>
      </c>
      <c r="BR191" s="118">
        <f>(ULB_Data[[#This Row],[Cert.- obtained SS2022]]-ULB_Data[[#This Row],[SA cert cat 2022]])/ULB_Data[[#This Row],[SA cert cat 2022]]</f>
        <v>-0.50172734520329532</v>
      </c>
      <c r="BS191" s="118">
        <f>(ULB_Data[[#This Row],[Cert.- obtained SS2021]]-ULB_Data[[#This Row],[SA cert cat t.10 2021]])/ULB_Data[[#This Row],[SA cert cat t.10 2021]]</f>
        <v>-0.72727272727272729</v>
      </c>
      <c r="BT191" s="118">
        <f>(ULB_Data[[#This Row],[Cert.- obtained SS2022]]-ULB_Data[[#This Row],[SA cert cat t.10 2022]])/ULB_Data[[#This Row],[SA cert cat t.10 2022]]</f>
        <v>-0.72727272727272729</v>
      </c>
      <c r="BU191" s="122">
        <v>855.72</v>
      </c>
      <c r="BV191" s="122">
        <v>860.25</v>
      </c>
      <c r="BW191" s="122">
        <v>865</v>
      </c>
      <c r="BX191" s="122">
        <v>1100</v>
      </c>
      <c r="BY191" s="122">
        <v>1147.0899999999999</v>
      </c>
      <c r="BZ191" s="122">
        <v>1150</v>
      </c>
      <c r="CA191" s="122">
        <v>1163.58</v>
      </c>
      <c r="CB191" s="122">
        <v>1243.93</v>
      </c>
      <c r="CC191" s="122">
        <v>1243.93</v>
      </c>
      <c r="CD191" s="122">
        <v>1508.87</v>
      </c>
      <c r="CE191" s="122">
        <v>1508.87</v>
      </c>
      <c r="CF191" s="118">
        <f>(ULB_Data[[#This Row],[CP- obtained SS2020]]-ULB_Data[[#This Row],[NA CV 2020]])/ULB_Data[[#This Row],[NA CV 2020]]</f>
        <v>0.23615201234048511</v>
      </c>
      <c r="CG191" s="118">
        <f>(ULB_Data[[#This Row],[CV- obtained SS2021]]-ULB_Data[[#This Row],[NA CV 2021]])/ULB_Data[[#This Row],[NA CV 2021]]</f>
        <v>0.18944492879976754</v>
      </c>
      <c r="CH191" s="118">
        <f>(ULB_Data[[#This Row],[CV- obtained SS2022]]-ULB_Data[[#This Row],[NA CV 2022]])/ULB_Data[[#This Row],[NA CV 2022]]</f>
        <v>0.18291329479768789</v>
      </c>
      <c r="CI191" s="118">
        <f>(ULB_Data[[#This Row],[CP- obtained SS2020]]-ULB_Data[[#This Row],[SA CV 2020]])/ULB_Data[[#This Row],[SA CV 2020]]</f>
        <v>-3.8363636363636405E-2</v>
      </c>
      <c r="CJ191" s="118">
        <f>(ULB_Data[[#This Row],[CV- obtained SS2021]]-ULB_Data[[#This Row],[SA CV 2021]])/ULB_Data[[#This Row],[SA CV 2021]]</f>
        <v>-0.1079862957570896</v>
      </c>
      <c r="CK191" s="118">
        <f>(ULB_Data[[#This Row],[CV- obtained SS2022]]-ULB_Data[[#This Row],[SA CV 2022]])/ULB_Data[[#This Row],[SA CV 2022]]</f>
        <v>-0.11024347826086954</v>
      </c>
      <c r="CL191" s="118">
        <f>(ULB_Data[[#This Row],[CP- obtained SS2020]]-ULB_Data[[#This Row],[SA CV  cat 2020]])/ULB_Data[[#This Row],[SA CV  cat 2020]]</f>
        <v>-9.0909090909090898E-2</v>
      </c>
      <c r="CM191" s="118">
        <f>(ULB_Data[[#This Row],[CV- obtained SS2021]]-ULB_Data[[#This Row],[SA CV cat 2021]])/ULB_Data[[#This Row],[SA CV cat 2021]]</f>
        <v>-0.17742959812851208</v>
      </c>
      <c r="CN191" s="118">
        <f>(ULB_Data[[#This Row],[CV- obtained SS2022]]-ULB_Data[[#This Row],[SA CV cat 2022]])/ULB_Data[[#This Row],[SA CV cat 2022]]</f>
        <v>-0.17742959812851208</v>
      </c>
      <c r="CO191" s="118">
        <f>(ULB_Data[[#This Row],[CV- obtained SS2021]]-ULB_Data[[#This Row],[SA CV cat t.10 2021]])/ULB_Data[[#This Row],[SA CV cat t.10 2021]]</f>
        <v>-0.32186338120580293</v>
      </c>
      <c r="CP191" s="118">
        <f>(ULB_Data[[#This Row],[CV- obtained SS2022]]-ULB_Data[[#This Row],[SA CV cat t.10 2022]])/ULB_Data[[#This Row],[SA CV cat t.10 2022]]</f>
        <v>-0.32186338120580293</v>
      </c>
      <c r="CQ191" s="60">
        <v>70</v>
      </c>
      <c r="CR191" s="60">
        <v>40</v>
      </c>
      <c r="CS191" s="28">
        <v>96</v>
      </c>
      <c r="CT191" s="28">
        <v>47</v>
      </c>
      <c r="CU191" s="28">
        <v>96</v>
      </c>
      <c r="CV191" s="28">
        <v>47</v>
      </c>
      <c r="CW191" s="28" t="s">
        <v>414</v>
      </c>
      <c r="CX191" s="28" t="s">
        <v>414</v>
      </c>
      <c r="CY191" s="28" t="s">
        <v>414</v>
      </c>
      <c r="CZ191" s="28" t="s">
        <v>405</v>
      </c>
      <c r="DA191" s="28" t="s">
        <v>405</v>
      </c>
      <c r="DB191" s="28" t="s">
        <v>405</v>
      </c>
      <c r="DC191" s="22">
        <v>555.42999999999995</v>
      </c>
      <c r="DD191" s="22">
        <v>1500</v>
      </c>
      <c r="DE191" s="66">
        <v>37.03</v>
      </c>
      <c r="DF191" s="22">
        <v>300</v>
      </c>
      <c r="DG191" s="22">
        <v>1500</v>
      </c>
      <c r="DH191" s="66">
        <v>20</v>
      </c>
      <c r="DI191" s="22">
        <v>1110</v>
      </c>
      <c r="DJ191" s="22">
        <v>1500</v>
      </c>
      <c r="DK191" s="66">
        <v>74</v>
      </c>
      <c r="DL191" s="22">
        <v>1057.8</v>
      </c>
      <c r="DM191" s="22">
        <v>1500</v>
      </c>
      <c r="DN191" s="66">
        <v>70.52</v>
      </c>
      <c r="DO191" s="22">
        <v>3023.23</v>
      </c>
      <c r="DP191" s="22">
        <v>6000</v>
      </c>
      <c r="DQ191" s="66">
        <v>50.39</v>
      </c>
      <c r="DR191" s="67">
        <v>1184.1400000000001</v>
      </c>
      <c r="DS191" s="67">
        <v>2400</v>
      </c>
      <c r="DT191" s="159">
        <f>ULB_Data[[#This Row],[SLP- obtained SS2021]]/ULB_Data[[#This Row],[SLP-max. marks SS2021]]</f>
        <v>0.49339166666666673</v>
      </c>
      <c r="DU191" s="159">
        <f>ULB_Data[[#This Row],[SLP- obtained SS2021]]/ULB_Data[[#This Row],[Total score (obtained) SS2021]]</f>
        <v>0.47226376641660389</v>
      </c>
      <c r="DV191" s="67">
        <v>1184.1400000000001</v>
      </c>
      <c r="DW191" s="66">
        <v>2400</v>
      </c>
      <c r="DX191" s="159">
        <f>ULB_Data[[#This Row],[SLP- obtained SS2022]]/ULB_Data[[#This Row],[SLP-max. marks SS2022]]</f>
        <v>0.49339166666666673</v>
      </c>
      <c r="DY191" s="159">
        <f>ULB_Data[[#This Row],[SLP- obtained SS2022]]/ULB_Data[[#This Row],[Total score (obtained) SS2022]]</f>
        <v>0.47226376641660389</v>
      </c>
      <c r="DZ191" s="67">
        <v>1023.22</v>
      </c>
      <c r="EA191" s="67">
        <v>1800</v>
      </c>
      <c r="EB191" s="159">
        <f>ULB_Data[[#This Row],[CV- obtained SS2021]]/ULB_Data[[#This Row],[CV-max. marks SS2021]]</f>
        <v>0.5684555555555556</v>
      </c>
      <c r="EC191" s="159">
        <f>ULB_Data[[#This Row],[CV- obtained SS2021]]/ULB_Data[[#This Row],[Total score (obtained) SS2021]]</f>
        <v>0.40808496552164225</v>
      </c>
      <c r="ED191" s="67">
        <v>1023.22</v>
      </c>
      <c r="EE191" s="66">
        <v>1800</v>
      </c>
      <c r="EF191" s="159">
        <f>ULB_Data[[#This Row],[CV- obtained SS2022]]/ULB_Data[[#This Row],[CV-max. marks SS2022]]</f>
        <v>0.5684555555555556</v>
      </c>
      <c r="EG191" s="159">
        <f>ULB_Data[[#This Row],[CV- obtained SS2022]]/ULB_Data[[#This Row],[Total score (obtained) SS2022]]</f>
        <v>0.40808496552164225</v>
      </c>
      <c r="EH191" s="67">
        <v>300</v>
      </c>
      <c r="EI191" s="67">
        <v>1800</v>
      </c>
      <c r="EJ191" s="159">
        <f>ULB_Data[[#This Row],[Cert.- obtained SS2021]]/ULB_Data[[#This Row],[Cert.-max. marks SS2021]]</f>
        <v>0.16666666666666666</v>
      </c>
      <c r="EK191" s="159">
        <f>ULB_Data[[#This Row],[Cert.- obtained SS2021]]/ULB_Data[[#This Row],[Total score (obtained) SS2021]]</f>
        <v>0.11964727981909332</v>
      </c>
      <c r="EL191" s="67">
        <v>300</v>
      </c>
      <c r="EM191" s="66">
        <v>1800</v>
      </c>
      <c r="EN191" s="159">
        <f>ULB_Data[[#This Row],[Cert.- obtained SS2022]]/ULB_Data[[#This Row],[Cert.-max. marks SS2022]]</f>
        <v>0.16666666666666666</v>
      </c>
      <c r="EO191" s="159">
        <f>ULB_Data[[#This Row],[Cert.- obtained SS2022]]/ULB_Data[[#This Row],[Total score (obtained) SS2022]]</f>
        <v>0.11964727981909332</v>
      </c>
      <c r="EP191" s="68">
        <v>2507.37</v>
      </c>
      <c r="EQ191" s="26">
        <v>6000</v>
      </c>
      <c r="ER191" s="66">
        <v>41.79</v>
      </c>
      <c r="ES191" s="68">
        <v>2507.37</v>
      </c>
      <c r="ET191" s="66">
        <v>6000</v>
      </c>
      <c r="EU191" s="128">
        <f>(ULB_Data[[#This Row],[Total score (obtained) SS2022]]/ULB_Data[[#This Row],[Total score (max) SS2022]])*100</f>
        <v>41.789499999999997</v>
      </c>
      <c r="EV191" s="26">
        <v>855.43</v>
      </c>
      <c r="EW191" s="26">
        <v>3000</v>
      </c>
      <c r="EX191" s="66">
        <v>28.51</v>
      </c>
      <c r="EY191" s="26">
        <v>1484.14</v>
      </c>
      <c r="EZ191" s="26">
        <v>4200</v>
      </c>
      <c r="FA191" s="100">
        <v>35.340000000000003</v>
      </c>
      <c r="FB191" s="26">
        <v>1484.14</v>
      </c>
      <c r="FC191" s="138">
        <v>4200</v>
      </c>
      <c r="FD191" s="140">
        <f>(ULB_Data[[#This Row],[SLP + Cert. (obtained) SS2022]]/ULB_Data[[#This Row],[SLP + Cert. (max.) SS2022]])*100</f>
        <v>35.336666666666673</v>
      </c>
    </row>
    <row r="192" spans="1:160" ht="15.75" thickBot="1">
      <c r="A192" s="104">
        <v>191</v>
      </c>
      <c r="B192" s="65" t="s">
        <v>323</v>
      </c>
      <c r="C192" s="65" t="s">
        <v>178</v>
      </c>
      <c r="D192" s="65" t="s">
        <v>71</v>
      </c>
      <c r="E192" s="26">
        <v>9231</v>
      </c>
      <c r="F192" s="28" t="s">
        <v>411</v>
      </c>
      <c r="G192" s="28">
        <v>2214</v>
      </c>
      <c r="H192" s="28">
        <v>2072</v>
      </c>
      <c r="I192" s="28">
        <v>2072</v>
      </c>
      <c r="J192" s="28">
        <v>3325</v>
      </c>
      <c r="K192" s="28">
        <v>3178</v>
      </c>
      <c r="L192" s="28">
        <v>3178</v>
      </c>
      <c r="M192" s="28">
        <v>3070.1</v>
      </c>
      <c r="N192" s="28">
        <v>2928.3</v>
      </c>
      <c r="O192" s="28">
        <v>2928.3</v>
      </c>
      <c r="P192" s="28">
        <v>4349.2</v>
      </c>
      <c r="Q192" s="28">
        <v>4349.2</v>
      </c>
      <c r="R192" s="118">
        <f>(ULB_Data[[#This Row],[Total score (obtained) SS2020]]-ULB_Data[[#This Row],[NA 2020]])/ULB_Data[[#This Row],[NA 2020]]</f>
        <v>0.15020325203252041</v>
      </c>
      <c r="S192" s="118">
        <f>(ULB_Data[[#This Row],[Total score (obtained) SS2021]]-ULB_Data[[#This Row],[NA 2021]])/ULB_Data[[#This Row],[NA 2021]]</f>
        <v>0.11416988416988415</v>
      </c>
      <c r="T192" s="118">
        <f>(ULB_Data[[#This Row],[Total score (obtained) SS2022]]-ULB_Data[[#This Row],[NA 2022]])/ULB_Data[[#This Row],[NA 2022]]</f>
        <v>0.11416988416988415</v>
      </c>
      <c r="U192" s="118">
        <f>(ULB_Data[[#This Row],[Total score (obtained) SS2020]]-ULB_Data[[#This Row],[SA 2020]])/ULB_Data[[#This Row],[SA 2020]]</f>
        <v>-0.23412030075187965</v>
      </c>
      <c r="V192" s="118">
        <f>(ULB_Data[[#This Row],[Total score (obtained) SS2021]]-ULB_Data[[#This Row],[SA 2021]])/ULB_Data[[#This Row],[SA 2021]]</f>
        <v>-0.27358086847073632</v>
      </c>
      <c r="W192" s="118">
        <f>(ULB_Data[[#This Row],[Total score (obtained) SS2022]]-ULB_Data[[#This Row],[SA 2022]])/ULB_Data[[#This Row],[SA 2022]]</f>
        <v>-0.27358086847073632</v>
      </c>
      <c r="X192" s="118">
        <f>(ULB_Data[[#This Row],[Total score (obtained) SS2020]]-ULB_Data[[#This Row],[SA Cat 2020]])/ULB_Data[[#This Row],[SA Cat 2020]]</f>
        <v>-0.17053190449822472</v>
      </c>
      <c r="Y192" s="118">
        <f>(ULB_Data[[#This Row],[Total score (obtained) SS2021]]-ULB_Data[[#This Row],[SA Cat 2021]])/ULB_Data[[#This Row],[SA Cat 2021]]</f>
        <v>-0.21163815182870616</v>
      </c>
      <c r="Z192" s="118">
        <f>(ULB_Data[[#This Row],[Total score (obtained) SS2022]]-ULB_Data[[#This Row],[SA Cat 2022]])/ULB_Data[[#This Row],[SA Cat 2022]]</f>
        <v>-0.21163815182870616</v>
      </c>
      <c r="AA192" s="118">
        <f>(ULB_Data[[#This Row],[Total score (obtained) SS2021]]-ULB_Data[[#This Row],[SA Cat t.10 2021]])/ULB_Data[[#This Row],[SA Cat t.10 2021]]</f>
        <v>-0.46919893313712868</v>
      </c>
      <c r="AB192" s="118">
        <f>(ULB_Data[[#This Row],[Total score (obtained) SS2022]]-ULB_Data[[#This Row],[SA Cat t.10 2022]])/ULB_Data[[#This Row],[SA Cat t.10 2022]]</f>
        <v>-0.46919893313712868</v>
      </c>
      <c r="AC192" s="122">
        <v>306.24</v>
      </c>
      <c r="AD192" s="122">
        <v>913.6</v>
      </c>
      <c r="AE192" s="122">
        <v>915</v>
      </c>
      <c r="AF192" s="122">
        <v>706.64</v>
      </c>
      <c r="AG192" s="122">
        <v>1509.3</v>
      </c>
      <c r="AH192" s="122">
        <v>1509.3</v>
      </c>
      <c r="AI192" s="122">
        <v>593.21</v>
      </c>
      <c r="AJ192" s="122">
        <v>1412.08</v>
      </c>
      <c r="AK192" s="122">
        <v>1412.08</v>
      </c>
      <c r="AL192" s="122">
        <v>1984.11</v>
      </c>
      <c r="AM192" s="122">
        <v>1984.11</v>
      </c>
      <c r="AN192" s="118">
        <f>(ULB_Data[[#This Row],[SLP- obtained SS2020]]-ULB_Data[[#This Row],[SLP NA 2020]])/ULB_Data[[#This Row],[SLP NA 2020]]</f>
        <v>0.35351358411703238</v>
      </c>
      <c r="AO192" s="118">
        <f>(ULB_Data[[#This Row],[SLP- obtained SS2021]]-ULB_Data[[#This Row],[SLP NA 2021]])/ULB_Data[[#This Row],[SLP NA 2021]]</f>
        <v>0.26049693520140094</v>
      </c>
      <c r="AP192" s="118">
        <f>(ULB_Data[[#This Row],[SLP- obtained SS2022]]-ULB_Data[[#This Row],[SLP NA 2022]])/ULB_Data[[#This Row],[SLP NA 2022]]</f>
        <v>0.25856830601092889</v>
      </c>
      <c r="AQ192" s="118">
        <f>(ULB_Data[[#This Row],[SLP- obtained SS2020]]-ULB_Data[[#This Row],[SLP SA 2020]])/ULB_Data[[#This Row],[SLP SA 2020]]</f>
        <v>-0.41342126117966715</v>
      </c>
      <c r="AR192" s="118">
        <f>(ULB_Data[[#This Row],[SLP- obtained SS2021]]-ULB_Data[[#This Row],[SLP SA 2021]])/ULB_Data[[#This Row],[SLP SA 2021]]</f>
        <v>-0.23700390909693239</v>
      </c>
      <c r="AS192" s="118">
        <f>(ULB_Data[[#This Row],[SLP- obtained SS2022]]-ULB_Data[[#This Row],[SLP SA 2022]])/ULB_Data[[#This Row],[SLP SA 2022]]</f>
        <v>-0.23700390909693239</v>
      </c>
      <c r="AT192" s="118">
        <f>(ULB_Data[[#This Row],[SLP- obtained SS2020]]-ULB_Data[[#This Row],[SLP SA cat 2020]])/ULB_Data[[#This Row],[SLP SA cat 2020]]</f>
        <v>-0.30125925051836622</v>
      </c>
      <c r="AU192" s="118">
        <f>(ULB_Data[[#This Row],[SLP- obtained SS2021]]-ULB_Data[[#This Row],[SLP SA cat 2021]])/ULB_Data[[#This Row],[SLP SA cat 2021]]</f>
        <v>-0.1844725511302476</v>
      </c>
      <c r="AV192" s="118">
        <f>(ULB_Data[[#This Row],[SLP- obtained SS2022]]-ULB_Data[[#This Row],[SLP SA cat 2022]])/ULB_Data[[#This Row],[SLP SA cat 2022]]</f>
        <v>-0.1844725511302476</v>
      </c>
      <c r="AW192" s="118">
        <f>(ULB_Data[[#This Row],[SLP- obtained SS2021]]-ULB_Data[[#This Row],[SLP SA cat t.10 2021]])/ULB_Data[[#This Row],[SLP SA cat t.10 2021]]</f>
        <v>-0.41959367172182993</v>
      </c>
      <c r="AX192" s="118">
        <f>(ULB_Data[[#This Row],[SLP- obtained SS2022]]-ULB_Data[[#This Row],[SLP SA cat t.10 2022]])/ULB_Data[[#This Row],[SLP SA cat t.10 2022]]</f>
        <v>-0.41959367172182993</v>
      </c>
      <c r="AY192" s="122">
        <v>232.44</v>
      </c>
      <c r="AZ192" s="122">
        <v>298.10000000000002</v>
      </c>
      <c r="BA192" s="122">
        <v>295</v>
      </c>
      <c r="BB192" s="122">
        <v>421.09</v>
      </c>
      <c r="BC192" s="122">
        <v>522.70000000000005</v>
      </c>
      <c r="BD192" s="122">
        <v>525</v>
      </c>
      <c r="BE192" s="122">
        <v>365.77</v>
      </c>
      <c r="BF192" s="122">
        <v>453.88</v>
      </c>
      <c r="BG192" s="122">
        <v>453.88</v>
      </c>
      <c r="BH192" s="122">
        <v>1100</v>
      </c>
      <c r="BI192" s="122">
        <v>1100</v>
      </c>
      <c r="BJ192" s="118">
        <f>(ULB_Data[[#This Row],[Cert.- obtained SS2020]]-ULB_Data[[#This Row],[NA cert 2020]])/ULB_Data[[#This Row],[NA cert 2020]]</f>
        <v>0.29065565307176044</v>
      </c>
      <c r="BK192" s="118">
        <f>(ULB_Data[[#This Row],[Cert.- obtained SS2021]]-ULB_Data[[#This Row],[NA cert 2021]])/ULB_Data[[#This Row],[NA cert 2021]]</f>
        <v>6.3737001006372931E-3</v>
      </c>
      <c r="BL192" s="118">
        <f>(ULB_Data[[#This Row],[Cert.- obtained SS2022]]-ULB_Data[[#This Row],[NA cert 2022]])/ULB_Data[[#This Row],[NA cert 2022]]</f>
        <v>1.6949152542372881E-2</v>
      </c>
      <c r="BM192" s="118">
        <f>(ULB_Data[[#This Row],[Cert.- obtained SS2020]]-ULB_Data[[#This Row],[SA Cert 2020]])/ULB_Data[[#This Row],[SA Cert 2020]]</f>
        <v>-0.2875632287634472</v>
      </c>
      <c r="BN192" s="118">
        <f>(ULB_Data[[#This Row],[Cert.- obtained SS2021]]-ULB_Data[[#This Row],[SA cert 2021]])/ULB_Data[[#This Row],[SA cert 2021]]</f>
        <v>-0.42605701167017412</v>
      </c>
      <c r="BO192" s="118">
        <f>(ULB_Data[[#This Row],[Cert.- obtained SS2022]]-ULB_Data[[#This Row],[SA cert 2022]])/ULB_Data[[#This Row],[SA cert 2022]]</f>
        <v>-0.42857142857142855</v>
      </c>
      <c r="BP192" s="118">
        <f>(ULB_Data[[#This Row],[Cert.- obtained SS2020]]-ULB_Data[[#This Row],[SA cert cat 2020]])/ULB_Data[[#This Row],[SA cert cat 2020]]</f>
        <v>-0.17981245044700217</v>
      </c>
      <c r="BQ192" s="118">
        <f>(ULB_Data[[#This Row],[Cert.- obtained SS2021]]-ULB_Data[[#This Row],[SA cert cat 2021]])/ULB_Data[[#This Row],[SA cert cat 2021]]</f>
        <v>-0.33903234335066534</v>
      </c>
      <c r="BR192" s="118">
        <f>(ULB_Data[[#This Row],[Cert.- obtained SS2022]]-ULB_Data[[#This Row],[SA cert cat 2022]])/ULB_Data[[#This Row],[SA cert cat 2022]]</f>
        <v>-0.33903234335066534</v>
      </c>
      <c r="BS192" s="118">
        <f>(ULB_Data[[#This Row],[Cert.- obtained SS2021]]-ULB_Data[[#This Row],[SA cert cat t.10 2021]])/ULB_Data[[#This Row],[SA cert cat t.10 2021]]</f>
        <v>-0.72727272727272729</v>
      </c>
      <c r="BT192" s="118">
        <f>(ULB_Data[[#This Row],[Cert.- obtained SS2022]]-ULB_Data[[#This Row],[SA cert cat t.10 2022]])/ULB_Data[[#This Row],[SA cert cat t.10 2022]]</f>
        <v>-0.72727272727272729</v>
      </c>
      <c r="BU192" s="122">
        <v>855.72</v>
      </c>
      <c r="BV192" s="122">
        <v>860.25</v>
      </c>
      <c r="BW192" s="122">
        <v>865</v>
      </c>
      <c r="BX192" s="122">
        <v>1100</v>
      </c>
      <c r="BY192" s="122">
        <v>1147.0899999999999</v>
      </c>
      <c r="BZ192" s="122">
        <v>1150</v>
      </c>
      <c r="CA192" s="122">
        <v>1056.55</v>
      </c>
      <c r="CB192" s="122">
        <v>1062.31</v>
      </c>
      <c r="CC192" s="122">
        <v>1062.31</v>
      </c>
      <c r="CD192" s="122">
        <v>1484.95</v>
      </c>
      <c r="CE192" s="122">
        <v>1484.95</v>
      </c>
      <c r="CF192" s="118">
        <f>(ULB_Data[[#This Row],[CP- obtained SS2020]]-ULB_Data[[#This Row],[NA CV 2020]])/ULB_Data[[#This Row],[NA CV 2020]]</f>
        <v>-2.379282943018746E-2</v>
      </c>
      <c r="CG192" s="118">
        <f>(ULB_Data[[#This Row],[CV- obtained SS2021]]-ULB_Data[[#This Row],[NA CV 2021]])/ULB_Data[[#This Row],[NA CV 2021]]</f>
        <v>-3.812845103167652E-3</v>
      </c>
      <c r="CH192" s="118">
        <f>(ULB_Data[[#This Row],[CV- obtained SS2022]]-ULB_Data[[#This Row],[NA CV 2022]])/ULB_Data[[#This Row],[NA CV 2022]]</f>
        <v>-9.2832369942196218E-3</v>
      </c>
      <c r="CI192" s="118">
        <f>(ULB_Data[[#This Row],[CP- obtained SS2020]]-ULB_Data[[#This Row],[SA CV 2020]])/ULB_Data[[#This Row],[SA CV 2020]]</f>
        <v>-0.24058181818181817</v>
      </c>
      <c r="CJ192" s="118">
        <f>(ULB_Data[[#This Row],[CV- obtained SS2021]]-ULB_Data[[#This Row],[SA CV 2021]])/ULB_Data[[#This Row],[SA CV 2021]]</f>
        <v>-0.25291825401668561</v>
      </c>
      <c r="CK192" s="118">
        <f>(ULB_Data[[#This Row],[CV- obtained SS2022]]-ULB_Data[[#This Row],[SA CV 2022]])/ULB_Data[[#This Row],[SA CV 2022]]</f>
        <v>-0.2548086956521739</v>
      </c>
      <c r="CL192" s="118">
        <f>(ULB_Data[[#This Row],[CP- obtained SS2020]]-ULB_Data[[#This Row],[SA CV  cat 2020]])/ULB_Data[[#This Row],[SA CV  cat 2020]]</f>
        <v>-0.20935119019450094</v>
      </c>
      <c r="CM192" s="118">
        <f>(ULB_Data[[#This Row],[CV- obtained SS2021]]-ULB_Data[[#This Row],[SA CV cat 2021]])/ULB_Data[[#This Row],[SA CV cat 2021]]</f>
        <v>-0.19329574229744606</v>
      </c>
      <c r="CN192" s="118">
        <f>(ULB_Data[[#This Row],[CV- obtained SS2022]]-ULB_Data[[#This Row],[SA CV cat 2022]])/ULB_Data[[#This Row],[SA CV cat 2022]]</f>
        <v>-0.19329574229744606</v>
      </c>
      <c r="CO192" s="118">
        <f>(ULB_Data[[#This Row],[CV- obtained SS2021]]-ULB_Data[[#This Row],[SA CV cat t.10 2021]])/ULB_Data[[#This Row],[SA CV cat t.10 2021]]</f>
        <v>-0.42289639381797367</v>
      </c>
      <c r="CP192" s="118">
        <f>(ULB_Data[[#This Row],[CV- obtained SS2022]]-ULB_Data[[#This Row],[SA CV cat t.10 2022]])/ULB_Data[[#This Row],[SA CV cat t.10 2022]]</f>
        <v>-0.42289639381797367</v>
      </c>
      <c r="CQ192" s="60">
        <v>306</v>
      </c>
      <c r="CR192" s="60">
        <v>145</v>
      </c>
      <c r="CS192" s="27">
        <v>410</v>
      </c>
      <c r="CT192" s="28">
        <v>160</v>
      </c>
      <c r="CU192" s="27">
        <v>410</v>
      </c>
      <c r="CV192" s="28">
        <v>160</v>
      </c>
      <c r="CW192" s="28" t="s">
        <v>414</v>
      </c>
      <c r="CX192" s="27" t="s">
        <v>414</v>
      </c>
      <c r="CY192" s="27" t="s">
        <v>414</v>
      </c>
      <c r="CZ192" s="28" t="s">
        <v>405</v>
      </c>
      <c r="DA192" s="27" t="s">
        <v>405</v>
      </c>
      <c r="DB192" s="27" t="s">
        <v>405</v>
      </c>
      <c r="DC192" s="22">
        <v>414.5</v>
      </c>
      <c r="DD192" s="22">
        <v>1500</v>
      </c>
      <c r="DE192" s="66">
        <v>27.63</v>
      </c>
      <c r="DF192" s="22">
        <v>300</v>
      </c>
      <c r="DG192" s="22">
        <v>1500</v>
      </c>
      <c r="DH192" s="66">
        <v>20</v>
      </c>
      <c r="DI192" s="22">
        <v>996.68</v>
      </c>
      <c r="DJ192" s="22">
        <v>1500</v>
      </c>
      <c r="DK192" s="66">
        <v>66.45</v>
      </c>
      <c r="DL192" s="22">
        <v>835.36</v>
      </c>
      <c r="DM192" s="22">
        <v>1500</v>
      </c>
      <c r="DN192" s="66">
        <v>55.69</v>
      </c>
      <c r="DO192" s="22">
        <v>2546.5500000000002</v>
      </c>
      <c r="DP192" s="22">
        <v>6000</v>
      </c>
      <c r="DQ192" s="66">
        <v>42.44</v>
      </c>
      <c r="DR192" s="67">
        <v>1151.5899999999999</v>
      </c>
      <c r="DS192" s="67">
        <v>2400</v>
      </c>
      <c r="DT192" s="159">
        <f>ULB_Data[[#This Row],[SLP- obtained SS2021]]/ULB_Data[[#This Row],[SLP-max. marks SS2021]]</f>
        <v>0.47982916666666664</v>
      </c>
      <c r="DU192" s="159">
        <f>ULB_Data[[#This Row],[SLP- obtained SS2021]]/ULB_Data[[#This Row],[Total score (obtained) SS2021]]</f>
        <v>0.49883477145926464</v>
      </c>
      <c r="DV192" s="67">
        <v>1151.5899999999999</v>
      </c>
      <c r="DW192" s="66">
        <v>2400</v>
      </c>
      <c r="DX192" s="159">
        <f>ULB_Data[[#This Row],[SLP- obtained SS2022]]/ULB_Data[[#This Row],[SLP-max. marks SS2022]]</f>
        <v>0.47982916666666664</v>
      </c>
      <c r="DY192" s="159">
        <f>ULB_Data[[#This Row],[SLP- obtained SS2022]]/ULB_Data[[#This Row],[Total score (obtained) SS2022]]</f>
        <v>0.49883477145926464</v>
      </c>
      <c r="DZ192" s="67">
        <v>856.97</v>
      </c>
      <c r="EA192" s="67">
        <v>1800</v>
      </c>
      <c r="EB192" s="159">
        <f>ULB_Data[[#This Row],[CV- obtained SS2021]]/ULB_Data[[#This Row],[CV-max. marks SS2021]]</f>
        <v>0.47609444444444449</v>
      </c>
      <c r="EC192" s="159">
        <f>ULB_Data[[#This Row],[CV- obtained SS2021]]/ULB_Data[[#This Row],[Total score (obtained) SS2021]]</f>
        <v>0.37121409016876322</v>
      </c>
      <c r="ED192" s="67">
        <v>856.97</v>
      </c>
      <c r="EE192" s="66">
        <v>1800</v>
      </c>
      <c r="EF192" s="159">
        <f>ULB_Data[[#This Row],[CV- obtained SS2022]]/ULB_Data[[#This Row],[CV-max. marks SS2022]]</f>
        <v>0.47609444444444449</v>
      </c>
      <c r="EG192" s="159">
        <f>ULB_Data[[#This Row],[CV- obtained SS2022]]/ULB_Data[[#This Row],[Total score (obtained) SS2022]]</f>
        <v>0.37121409016876322</v>
      </c>
      <c r="EH192" s="67">
        <v>300</v>
      </c>
      <c r="EI192" s="67">
        <v>1800</v>
      </c>
      <c r="EJ192" s="159">
        <f>ULB_Data[[#This Row],[Cert.- obtained SS2021]]/ULB_Data[[#This Row],[Cert.-max. marks SS2021]]</f>
        <v>0.16666666666666666</v>
      </c>
      <c r="EK192" s="159">
        <f>ULB_Data[[#This Row],[Cert.- obtained SS2021]]/ULB_Data[[#This Row],[Total score (obtained) SS2021]]</f>
        <v>0.12995113837197214</v>
      </c>
      <c r="EL192" s="67">
        <v>300</v>
      </c>
      <c r="EM192" s="66">
        <v>1800</v>
      </c>
      <c r="EN192" s="159">
        <f>ULB_Data[[#This Row],[Cert.- obtained SS2022]]/ULB_Data[[#This Row],[Cert.-max. marks SS2022]]</f>
        <v>0.16666666666666666</v>
      </c>
      <c r="EO192" s="159">
        <f>ULB_Data[[#This Row],[Cert.- obtained SS2022]]/ULB_Data[[#This Row],[Total score (obtained) SS2022]]</f>
        <v>0.12995113837197214</v>
      </c>
      <c r="EP192" s="68">
        <v>2308.56</v>
      </c>
      <c r="EQ192" s="26">
        <v>6000</v>
      </c>
      <c r="ER192" s="66">
        <v>38.479999999999997</v>
      </c>
      <c r="ES192" s="68">
        <v>2308.56</v>
      </c>
      <c r="ET192" s="66">
        <v>6000</v>
      </c>
      <c r="EU192" s="128">
        <f>(ULB_Data[[#This Row],[Total score (obtained) SS2022]]/ULB_Data[[#This Row],[Total score (max) SS2022]])*100</f>
        <v>38.475999999999999</v>
      </c>
      <c r="EV192" s="26">
        <v>714.5</v>
      </c>
      <c r="EW192" s="26">
        <v>3000</v>
      </c>
      <c r="EX192" s="66">
        <v>23.82</v>
      </c>
      <c r="EY192" s="26">
        <v>1451.59</v>
      </c>
      <c r="EZ192" s="26">
        <v>4200</v>
      </c>
      <c r="FA192" s="100">
        <v>34.56</v>
      </c>
      <c r="FB192" s="26">
        <v>1451.59</v>
      </c>
      <c r="FC192" s="138">
        <v>4200</v>
      </c>
      <c r="FD192" s="140">
        <f>(ULB_Data[[#This Row],[SLP + Cert. (obtained) SS2022]]/ULB_Data[[#This Row],[SLP + Cert. (max.) SS2022]])*100</f>
        <v>34.56166666666666</v>
      </c>
    </row>
    <row r="193" spans="1:160" ht="15.75" thickBot="1">
      <c r="A193" s="104">
        <v>192</v>
      </c>
      <c r="B193" s="65" t="s">
        <v>234</v>
      </c>
      <c r="C193" s="65" t="s">
        <v>178</v>
      </c>
      <c r="D193" s="65" t="s">
        <v>71</v>
      </c>
      <c r="E193" s="26">
        <v>12636</v>
      </c>
      <c r="F193" s="28" t="s">
        <v>411</v>
      </c>
      <c r="G193" s="28">
        <v>2214</v>
      </c>
      <c r="H193" s="28">
        <v>2072</v>
      </c>
      <c r="I193" s="28">
        <v>2072</v>
      </c>
      <c r="J193" s="28">
        <v>3325</v>
      </c>
      <c r="K193" s="28">
        <v>3178</v>
      </c>
      <c r="L193" s="28">
        <v>3178</v>
      </c>
      <c r="M193" s="28">
        <v>3070.1</v>
      </c>
      <c r="N193" s="28">
        <v>2928.3</v>
      </c>
      <c r="O193" s="28">
        <v>2928.3</v>
      </c>
      <c r="P193" s="28">
        <v>4349.2</v>
      </c>
      <c r="Q193" s="28">
        <v>4349.2</v>
      </c>
      <c r="R193" s="118">
        <f>(ULB_Data[[#This Row],[Total score (obtained) SS2020]]-ULB_Data[[#This Row],[NA 2020]])/ULB_Data[[#This Row],[NA 2020]]</f>
        <v>0.45032520325203251</v>
      </c>
      <c r="S193" s="118">
        <f>(ULB_Data[[#This Row],[Total score (obtained) SS2021]]-ULB_Data[[#This Row],[NA 2021]])/ULB_Data[[#This Row],[NA 2021]]</f>
        <v>0.45580115830115836</v>
      </c>
      <c r="T193" s="118">
        <f>(ULB_Data[[#This Row],[Total score (obtained) SS2022]]-ULB_Data[[#This Row],[NA 2022]])/ULB_Data[[#This Row],[NA 2022]]</f>
        <v>0.45580115830115836</v>
      </c>
      <c r="U193" s="118">
        <f>(ULB_Data[[#This Row],[Total score (obtained) SS2020]]-ULB_Data[[#This Row],[SA 2020]])/ULB_Data[[#This Row],[SA 2020]]</f>
        <v>-3.4279699248120306E-2</v>
      </c>
      <c r="V193" s="118">
        <f>(ULB_Data[[#This Row],[Total score (obtained) SS2021]]-ULB_Data[[#This Row],[SA 2021]])/ULB_Data[[#This Row],[SA 2021]]</f>
        <v>-5.0843297671491483E-2</v>
      </c>
      <c r="W193" s="118">
        <f>(ULB_Data[[#This Row],[Total score (obtained) SS2022]]-ULB_Data[[#This Row],[SA 2022]])/ULB_Data[[#This Row],[SA 2022]]</f>
        <v>-5.0843297671491483E-2</v>
      </c>
      <c r="X193" s="118">
        <f>(ULB_Data[[#This Row],[Total score (obtained) SS2020]]-ULB_Data[[#This Row],[SA Cat 2020]])/ULB_Data[[#This Row],[SA Cat 2020]]</f>
        <v>4.5900784990716939E-2</v>
      </c>
      <c r="Y193" s="118">
        <f>(ULB_Data[[#This Row],[Total score (obtained) SS2021]]-ULB_Data[[#This Row],[SA Cat 2021]])/ULB_Data[[#This Row],[SA Cat 2021]]</f>
        <v>3.0092545162722358E-2</v>
      </c>
      <c r="Z193" s="118">
        <f>(ULB_Data[[#This Row],[Total score (obtained) SS2022]]-ULB_Data[[#This Row],[SA Cat 2022]])/ULB_Data[[#This Row],[SA Cat 2022]]</f>
        <v>3.0092545162722358E-2</v>
      </c>
      <c r="AA193" s="118">
        <f>(ULB_Data[[#This Row],[Total score (obtained) SS2021]]-ULB_Data[[#This Row],[SA Cat t.10 2021]])/ULB_Data[[#This Row],[SA Cat t.10 2021]]</f>
        <v>-0.30644256414972865</v>
      </c>
      <c r="AB193" s="118">
        <f>(ULB_Data[[#This Row],[Total score (obtained) SS2022]]-ULB_Data[[#This Row],[SA Cat t.10 2022]])/ULB_Data[[#This Row],[SA Cat t.10 2022]]</f>
        <v>-0.30644256414972865</v>
      </c>
      <c r="AC193" s="122">
        <v>306.24</v>
      </c>
      <c r="AD193" s="122">
        <v>913.6</v>
      </c>
      <c r="AE193" s="122">
        <v>915</v>
      </c>
      <c r="AF193" s="122">
        <v>706.64</v>
      </c>
      <c r="AG193" s="122">
        <v>1509.3</v>
      </c>
      <c r="AH193" s="122">
        <v>1509.3</v>
      </c>
      <c r="AI193" s="122">
        <v>593.21</v>
      </c>
      <c r="AJ193" s="122">
        <v>1412.08</v>
      </c>
      <c r="AK193" s="122">
        <v>1412.08</v>
      </c>
      <c r="AL193" s="122">
        <v>1984.11</v>
      </c>
      <c r="AM193" s="122">
        <v>1984.11</v>
      </c>
      <c r="AN193" s="118">
        <f>(ULB_Data[[#This Row],[SLP- obtained SS2020]]-ULB_Data[[#This Row],[SLP NA 2020]])/ULB_Data[[#This Row],[SLP NA 2020]]</f>
        <v>0.70542711598746066</v>
      </c>
      <c r="AO193" s="118">
        <f>(ULB_Data[[#This Row],[SLP- obtained SS2021]]-ULB_Data[[#This Row],[SLP NA 2021]])/ULB_Data[[#This Row],[SLP NA 2021]]</f>
        <v>0.46769921190893177</v>
      </c>
      <c r="AP193" s="118">
        <f>(ULB_Data[[#This Row],[SLP- obtained SS2022]]-ULB_Data[[#This Row],[SLP NA 2022]])/ULB_Data[[#This Row],[SLP NA 2022]]</f>
        <v>0.46545355191256843</v>
      </c>
      <c r="AQ193" s="118">
        <f>(ULB_Data[[#This Row],[SLP- obtained SS2020]]-ULB_Data[[#This Row],[SLP SA 2020]])/ULB_Data[[#This Row],[SLP SA 2020]]</f>
        <v>-0.26091078908638066</v>
      </c>
      <c r="AR193" s="118">
        <f>(ULB_Data[[#This Row],[SLP- obtained SS2021]]-ULB_Data[[#This Row],[SLP SA 2021]])/ULB_Data[[#This Row],[SLP SA 2021]]</f>
        <v>-0.11158152786059754</v>
      </c>
      <c r="AS193" s="118">
        <f>(ULB_Data[[#This Row],[SLP- obtained SS2022]]-ULB_Data[[#This Row],[SLP SA 2022]])/ULB_Data[[#This Row],[SLP SA 2022]]</f>
        <v>-0.11158152786059754</v>
      </c>
      <c r="AT193" s="118">
        <f>(ULB_Data[[#This Row],[SLP- obtained SS2020]]-ULB_Data[[#This Row],[SLP SA cat 2020]])/ULB_Data[[#This Row],[SLP SA cat 2020]]</f>
        <v>-0.11958665565314147</v>
      </c>
      <c r="AU193" s="118">
        <f>(ULB_Data[[#This Row],[SLP- obtained SS2021]]-ULB_Data[[#This Row],[SLP SA cat 2021]])/ULB_Data[[#This Row],[SLP SA cat 2021]]</f>
        <v>-5.0414990652087578E-2</v>
      </c>
      <c r="AV193" s="118">
        <f>(ULB_Data[[#This Row],[SLP- obtained SS2022]]-ULB_Data[[#This Row],[SLP SA cat 2022]])/ULB_Data[[#This Row],[SLP SA cat 2022]]</f>
        <v>-5.0414990652087578E-2</v>
      </c>
      <c r="AW193" s="118">
        <f>(ULB_Data[[#This Row],[SLP- obtained SS2021]]-ULB_Data[[#This Row],[SLP SA cat t.10 2021]])/ULB_Data[[#This Row],[SLP SA cat t.10 2021]]</f>
        <v>-0.32418565502920699</v>
      </c>
      <c r="AX193" s="118">
        <f>(ULB_Data[[#This Row],[SLP- obtained SS2022]]-ULB_Data[[#This Row],[SLP SA cat t.10 2022]])/ULB_Data[[#This Row],[SLP SA cat t.10 2022]]</f>
        <v>-0.32418565502920699</v>
      </c>
      <c r="AY193" s="122">
        <v>232.44</v>
      </c>
      <c r="AZ193" s="122">
        <v>298.10000000000002</v>
      </c>
      <c r="BA193" s="122">
        <v>295</v>
      </c>
      <c r="BB193" s="122">
        <v>421.09</v>
      </c>
      <c r="BC193" s="122">
        <v>522.70000000000005</v>
      </c>
      <c r="BD193" s="122">
        <v>525</v>
      </c>
      <c r="BE193" s="122">
        <v>365.77</v>
      </c>
      <c r="BF193" s="122">
        <v>453.88</v>
      </c>
      <c r="BG193" s="122">
        <v>453.88</v>
      </c>
      <c r="BH193" s="122">
        <v>1100</v>
      </c>
      <c r="BI193" s="122">
        <v>1100</v>
      </c>
      <c r="BJ193" s="118">
        <f>(ULB_Data[[#This Row],[Cert.- obtained SS2020]]-ULB_Data[[#This Row],[NA cert 2020]])/ULB_Data[[#This Row],[NA cert 2020]]</f>
        <v>0.29065565307176044</v>
      </c>
      <c r="BK193" s="118">
        <f>(ULB_Data[[#This Row],[Cert.- obtained SS2021]]-ULB_Data[[#This Row],[NA cert 2021]])/ULB_Data[[#This Row],[NA cert 2021]]</f>
        <v>0.67728950016772882</v>
      </c>
      <c r="BL193" s="118">
        <f>(ULB_Data[[#This Row],[Cert.- obtained SS2022]]-ULB_Data[[#This Row],[NA cert 2022]])/ULB_Data[[#This Row],[NA cert 2022]]</f>
        <v>0.69491525423728817</v>
      </c>
      <c r="BM193" s="118">
        <f>(ULB_Data[[#This Row],[Cert.- obtained SS2020]]-ULB_Data[[#This Row],[SA Cert 2020]])/ULB_Data[[#This Row],[SA Cert 2020]]</f>
        <v>-0.2875632287634472</v>
      </c>
      <c r="BN193" s="118">
        <f>(ULB_Data[[#This Row],[Cert.- obtained SS2021]]-ULB_Data[[#This Row],[SA cert 2021]])/ULB_Data[[#This Row],[SA cert 2021]]</f>
        <v>-4.3428352783623579E-2</v>
      </c>
      <c r="BO193" s="118">
        <f>(ULB_Data[[#This Row],[Cert.- obtained SS2022]]-ULB_Data[[#This Row],[SA cert 2022]])/ULB_Data[[#This Row],[SA cert 2022]]</f>
        <v>-4.7619047619047616E-2</v>
      </c>
      <c r="BP193" s="118">
        <f>(ULB_Data[[#This Row],[Cert.- obtained SS2020]]-ULB_Data[[#This Row],[SA cert cat 2020]])/ULB_Data[[#This Row],[SA cert cat 2020]]</f>
        <v>-0.17981245044700217</v>
      </c>
      <c r="BQ193" s="118">
        <f>(ULB_Data[[#This Row],[Cert.- obtained SS2021]]-ULB_Data[[#This Row],[SA cert cat 2021]])/ULB_Data[[#This Row],[SA cert cat 2021]]</f>
        <v>0.10161276108222439</v>
      </c>
      <c r="BR193" s="118">
        <f>(ULB_Data[[#This Row],[Cert.- obtained SS2022]]-ULB_Data[[#This Row],[SA cert cat 2022]])/ULB_Data[[#This Row],[SA cert cat 2022]]</f>
        <v>0.10161276108222439</v>
      </c>
      <c r="BS193" s="118">
        <f>(ULB_Data[[#This Row],[Cert.- obtained SS2021]]-ULB_Data[[#This Row],[SA cert cat t.10 2021]])/ULB_Data[[#This Row],[SA cert cat t.10 2021]]</f>
        <v>-0.54545454545454541</v>
      </c>
      <c r="BT193" s="118">
        <f>(ULB_Data[[#This Row],[Cert.- obtained SS2022]]-ULB_Data[[#This Row],[SA cert cat t.10 2022]])/ULB_Data[[#This Row],[SA cert cat t.10 2022]]</f>
        <v>-0.54545454545454541</v>
      </c>
      <c r="BU193" s="122">
        <v>855.72</v>
      </c>
      <c r="BV193" s="122">
        <v>860.25</v>
      </c>
      <c r="BW193" s="122">
        <v>865</v>
      </c>
      <c r="BX193" s="122">
        <v>1100</v>
      </c>
      <c r="BY193" s="122">
        <v>1147.0899999999999</v>
      </c>
      <c r="BZ193" s="122">
        <v>1150</v>
      </c>
      <c r="CA193" s="122">
        <v>1056.55</v>
      </c>
      <c r="CB193" s="122">
        <v>1062.31</v>
      </c>
      <c r="CC193" s="122">
        <v>1062.31</v>
      </c>
      <c r="CD193" s="122">
        <v>1484.95</v>
      </c>
      <c r="CE193" s="122">
        <v>1484.95</v>
      </c>
      <c r="CF193" s="118">
        <f>(ULB_Data[[#This Row],[CP- obtained SS2020]]-ULB_Data[[#This Row],[NA CV 2020]])/ULB_Data[[#This Row],[NA CV 2020]]</f>
        <v>0.37648997335577067</v>
      </c>
      <c r="CG193" s="118">
        <f>(ULB_Data[[#This Row],[CV- obtained SS2021]]-ULB_Data[[#This Row],[NA CV 2021]])/ULB_Data[[#This Row],[NA CV 2021]]</f>
        <v>0.36649811101424001</v>
      </c>
      <c r="CH193" s="118">
        <f>(ULB_Data[[#This Row],[CV- obtained SS2022]]-ULB_Data[[#This Row],[NA CV 2022]])/ULB_Data[[#This Row],[NA CV 2022]]</f>
        <v>0.35899421965317918</v>
      </c>
      <c r="CI193" s="118">
        <f>(ULB_Data[[#This Row],[CP- obtained SS2020]]-ULB_Data[[#This Row],[SA CV 2020]])/ULB_Data[[#This Row],[SA CV 2020]]</f>
        <v>7.0809090909091002E-2</v>
      </c>
      <c r="CJ193" s="118">
        <f>(ULB_Data[[#This Row],[CV- obtained SS2021]]-ULB_Data[[#This Row],[SA CV 2021]])/ULB_Data[[#This Row],[SA CV 2021]]</f>
        <v>2.479317228813786E-2</v>
      </c>
      <c r="CK193" s="118">
        <f>(ULB_Data[[#This Row],[CV- obtained SS2022]]-ULB_Data[[#This Row],[SA CV 2022]])/ULB_Data[[#This Row],[SA CV 2022]]</f>
        <v>2.2199999999999977E-2</v>
      </c>
      <c r="CL193" s="118">
        <f>(ULB_Data[[#This Row],[CP- obtained SS2020]]-ULB_Data[[#This Row],[SA CV  cat 2020]])/ULB_Data[[#This Row],[SA CV  cat 2020]]</f>
        <v>0.1148454876721406</v>
      </c>
      <c r="CM193" s="118">
        <f>(ULB_Data[[#This Row],[CV- obtained SS2021]]-ULB_Data[[#This Row],[SA CV cat 2021]])/ULB_Data[[#This Row],[SA CV cat 2021]]</f>
        <v>0.1065790588434638</v>
      </c>
      <c r="CN193" s="118">
        <f>(ULB_Data[[#This Row],[CV- obtained SS2022]]-ULB_Data[[#This Row],[SA CV cat 2022]])/ULB_Data[[#This Row],[SA CV cat 2022]]</f>
        <v>0.1065790588434638</v>
      </c>
      <c r="CO193" s="118">
        <f>(ULB_Data[[#This Row],[CV- obtained SS2021]]-ULB_Data[[#This Row],[SA CV cat t.10 2021]])/ULB_Data[[#This Row],[SA CV cat t.10 2021]]</f>
        <v>-0.20837065221051218</v>
      </c>
      <c r="CP193" s="118">
        <f>(ULB_Data[[#This Row],[CV- obtained SS2022]]-ULB_Data[[#This Row],[SA CV cat t.10 2022]])/ULB_Data[[#This Row],[SA CV cat t.10 2022]]</f>
        <v>-0.20837065221051218</v>
      </c>
      <c r="CQ193" s="60">
        <v>106</v>
      </c>
      <c r="CR193" s="60">
        <v>70</v>
      </c>
      <c r="CS193" s="27">
        <v>152</v>
      </c>
      <c r="CT193" s="27">
        <v>82</v>
      </c>
      <c r="CU193" s="27">
        <v>152</v>
      </c>
      <c r="CV193" s="27">
        <v>82</v>
      </c>
      <c r="CW193" s="28" t="s">
        <v>414</v>
      </c>
      <c r="CX193" s="27" t="s">
        <v>406</v>
      </c>
      <c r="CY193" s="27" t="s">
        <v>406</v>
      </c>
      <c r="CZ193" s="28" t="s">
        <v>405</v>
      </c>
      <c r="DA193" s="27" t="s">
        <v>405</v>
      </c>
      <c r="DB193" s="27" t="s">
        <v>405</v>
      </c>
      <c r="DC193" s="22">
        <v>522.27</v>
      </c>
      <c r="DD193" s="22">
        <v>1500</v>
      </c>
      <c r="DE193" s="66">
        <v>34.82</v>
      </c>
      <c r="DF193" s="22">
        <v>300</v>
      </c>
      <c r="DG193" s="22">
        <v>1500</v>
      </c>
      <c r="DH193" s="66">
        <v>20</v>
      </c>
      <c r="DI193" s="22">
        <v>1210.8699999999999</v>
      </c>
      <c r="DJ193" s="22">
        <v>1500</v>
      </c>
      <c r="DK193" s="66">
        <v>80.72</v>
      </c>
      <c r="DL193" s="22">
        <v>1177.8900000000001</v>
      </c>
      <c r="DM193" s="22">
        <v>1500</v>
      </c>
      <c r="DN193" s="66">
        <v>78.53</v>
      </c>
      <c r="DO193" s="22">
        <v>3211.02</v>
      </c>
      <c r="DP193" s="22">
        <v>6000</v>
      </c>
      <c r="DQ193" s="66">
        <v>53.52</v>
      </c>
      <c r="DR193" s="67">
        <v>1340.89</v>
      </c>
      <c r="DS193" s="67">
        <v>2400</v>
      </c>
      <c r="DT193" s="159">
        <f>ULB_Data[[#This Row],[SLP- obtained SS2021]]/ULB_Data[[#This Row],[SLP-max. marks SS2021]]</f>
        <v>0.55870416666666667</v>
      </c>
      <c r="DU193" s="159">
        <f>ULB_Data[[#This Row],[SLP- obtained SS2021]]/ULB_Data[[#This Row],[Total score (obtained) SS2021]]</f>
        <v>0.44453027098348374</v>
      </c>
      <c r="DV193" s="67">
        <v>1340.89</v>
      </c>
      <c r="DW193" s="66">
        <v>2400</v>
      </c>
      <c r="DX193" s="159">
        <f>ULB_Data[[#This Row],[SLP- obtained SS2022]]/ULB_Data[[#This Row],[SLP-max. marks SS2022]]</f>
        <v>0.55870416666666667</v>
      </c>
      <c r="DY193" s="159">
        <f>ULB_Data[[#This Row],[SLP- obtained SS2022]]/ULB_Data[[#This Row],[Total score (obtained) SS2022]]</f>
        <v>0.44453027098348374</v>
      </c>
      <c r="DZ193" s="67">
        <v>1175.53</v>
      </c>
      <c r="EA193" s="67">
        <v>1800</v>
      </c>
      <c r="EB193" s="159">
        <f>ULB_Data[[#This Row],[CV- obtained SS2021]]/ULB_Data[[#This Row],[CV-max. marks SS2021]]</f>
        <v>0.65307222222222217</v>
      </c>
      <c r="EC193" s="159">
        <f>ULB_Data[[#This Row],[CV- obtained SS2021]]/ULB_Data[[#This Row],[Total score (obtained) SS2021]]</f>
        <v>0.3897103188548014</v>
      </c>
      <c r="ED193" s="67">
        <v>1175.53</v>
      </c>
      <c r="EE193" s="66">
        <v>1800</v>
      </c>
      <c r="EF193" s="159">
        <f>ULB_Data[[#This Row],[CV- obtained SS2022]]/ULB_Data[[#This Row],[CV-max. marks SS2022]]</f>
        <v>0.65307222222222217</v>
      </c>
      <c r="EG193" s="159">
        <f>ULB_Data[[#This Row],[CV- obtained SS2022]]/ULB_Data[[#This Row],[Total score (obtained) SS2022]]</f>
        <v>0.3897103188548014</v>
      </c>
      <c r="EH193" s="67">
        <v>500</v>
      </c>
      <c r="EI193" s="67">
        <v>1800</v>
      </c>
      <c r="EJ193" s="159">
        <f>ULB_Data[[#This Row],[Cert.- obtained SS2021]]/ULB_Data[[#This Row],[Cert.-max. marks SS2021]]</f>
        <v>0.27777777777777779</v>
      </c>
      <c r="EK193" s="159">
        <f>ULB_Data[[#This Row],[Cert.- obtained SS2021]]/ULB_Data[[#This Row],[Total score (obtained) SS2021]]</f>
        <v>0.16575941016171489</v>
      </c>
      <c r="EL193" s="67">
        <v>500</v>
      </c>
      <c r="EM193" s="66">
        <v>1800</v>
      </c>
      <c r="EN193" s="159">
        <f>ULB_Data[[#This Row],[Cert.- obtained SS2022]]/ULB_Data[[#This Row],[Cert.-max. marks SS2022]]</f>
        <v>0.27777777777777779</v>
      </c>
      <c r="EO193" s="159">
        <f>ULB_Data[[#This Row],[Cert.- obtained SS2022]]/ULB_Data[[#This Row],[Total score (obtained) SS2022]]</f>
        <v>0.16575941016171489</v>
      </c>
      <c r="EP193" s="68">
        <v>3016.42</v>
      </c>
      <c r="EQ193" s="26">
        <v>6000</v>
      </c>
      <c r="ER193" s="66">
        <v>50.27</v>
      </c>
      <c r="ES193" s="68">
        <v>3016.42</v>
      </c>
      <c r="ET193" s="66">
        <v>6000</v>
      </c>
      <c r="EU193" s="128">
        <f>(ULB_Data[[#This Row],[Total score (obtained) SS2022]]/ULB_Data[[#This Row],[Total score (max) SS2022]])*100</f>
        <v>50.273666666666671</v>
      </c>
      <c r="EV193" s="26">
        <v>822.27</v>
      </c>
      <c r="EW193" s="26">
        <v>3000</v>
      </c>
      <c r="EX193" s="66">
        <v>27.41</v>
      </c>
      <c r="EY193" s="26">
        <v>1840.89</v>
      </c>
      <c r="EZ193" s="26">
        <v>4200</v>
      </c>
      <c r="FA193" s="100">
        <v>43.83</v>
      </c>
      <c r="FB193" s="26">
        <v>1840.89</v>
      </c>
      <c r="FC193" s="138">
        <v>4200</v>
      </c>
      <c r="FD193" s="140">
        <f>(ULB_Data[[#This Row],[SLP + Cert. (obtained) SS2022]]/ULB_Data[[#This Row],[SLP + Cert. (max.) SS2022]])*100</f>
        <v>43.830714285714286</v>
      </c>
    </row>
    <row r="194" spans="1:160" ht="15.75" thickBot="1">
      <c r="A194" s="104">
        <v>193</v>
      </c>
      <c r="B194" s="65" t="s">
        <v>302</v>
      </c>
      <c r="C194" s="65" t="s">
        <v>178</v>
      </c>
      <c r="D194" s="65" t="s">
        <v>71</v>
      </c>
      <c r="E194" s="26">
        <v>8033</v>
      </c>
      <c r="F194" s="28" t="s">
        <v>411</v>
      </c>
      <c r="G194" s="28">
        <v>2214</v>
      </c>
      <c r="H194" s="28">
        <v>2072</v>
      </c>
      <c r="I194" s="28">
        <v>2072</v>
      </c>
      <c r="J194" s="28">
        <v>3325</v>
      </c>
      <c r="K194" s="28">
        <v>3178</v>
      </c>
      <c r="L194" s="28">
        <v>3178</v>
      </c>
      <c r="M194" s="28">
        <v>3070.1</v>
      </c>
      <c r="N194" s="28">
        <v>2928.3</v>
      </c>
      <c r="O194" s="28">
        <v>2928.3</v>
      </c>
      <c r="P194" s="28">
        <v>4349.2</v>
      </c>
      <c r="Q194" s="28">
        <v>4349.2</v>
      </c>
      <c r="R194" s="118">
        <f>(ULB_Data[[#This Row],[Total score (obtained) SS2020]]-ULB_Data[[#This Row],[NA 2020]])/ULB_Data[[#This Row],[NA 2020]]</f>
        <v>0.13884823848238476</v>
      </c>
      <c r="S194" s="118">
        <f>(ULB_Data[[#This Row],[Total score (obtained) SS2021]]-ULB_Data[[#This Row],[NA 2021]])/ULB_Data[[#This Row],[NA 2021]]</f>
        <v>0.27681949806949813</v>
      </c>
      <c r="T194" s="118">
        <f>(ULB_Data[[#This Row],[Total score (obtained) SS2022]]-ULB_Data[[#This Row],[NA 2022]])/ULB_Data[[#This Row],[NA 2022]]</f>
        <v>0.27681949806949813</v>
      </c>
      <c r="U194" s="118">
        <f>(ULB_Data[[#This Row],[Total score (obtained) SS2020]]-ULB_Data[[#This Row],[SA 2020]])/ULB_Data[[#This Row],[SA 2020]]</f>
        <v>-0.24168120300751883</v>
      </c>
      <c r="V194" s="118">
        <f>(ULB_Data[[#This Row],[Total score (obtained) SS2021]]-ULB_Data[[#This Row],[SA 2021]])/ULB_Data[[#This Row],[SA 2021]]</f>
        <v>-0.16753618628067962</v>
      </c>
      <c r="W194" s="118">
        <f>(ULB_Data[[#This Row],[Total score (obtained) SS2022]]-ULB_Data[[#This Row],[SA 2022]])/ULB_Data[[#This Row],[SA 2022]]</f>
        <v>-0.16753618628067962</v>
      </c>
      <c r="X194" s="118">
        <f>(ULB_Data[[#This Row],[Total score (obtained) SS2020]]-ULB_Data[[#This Row],[SA Cat 2020]])/ULB_Data[[#This Row],[SA Cat 2020]]</f>
        <v>-0.17872056284811572</v>
      </c>
      <c r="Y194" s="118">
        <f>(ULB_Data[[#This Row],[Total score (obtained) SS2021]]-ULB_Data[[#This Row],[SA Cat 2021]])/ULB_Data[[#This Row],[SA Cat 2021]]</f>
        <v>-9.6550899839497314E-2</v>
      </c>
      <c r="Z194" s="118">
        <f>(ULB_Data[[#This Row],[Total score (obtained) SS2022]]-ULB_Data[[#This Row],[SA Cat 2022]])/ULB_Data[[#This Row],[SA Cat 2022]]</f>
        <v>-9.6550899839497314E-2</v>
      </c>
      <c r="AA194" s="118">
        <f>(ULB_Data[[#This Row],[Total score (obtained) SS2021]]-ULB_Data[[#This Row],[SA Cat t.10 2021]])/ULB_Data[[#This Row],[SA Cat t.10 2021]]</f>
        <v>-0.39171111928630548</v>
      </c>
      <c r="AB194" s="118">
        <f>(ULB_Data[[#This Row],[Total score (obtained) SS2022]]-ULB_Data[[#This Row],[SA Cat t.10 2022]])/ULB_Data[[#This Row],[SA Cat t.10 2022]]</f>
        <v>-0.39171111928630548</v>
      </c>
      <c r="AC194" s="122">
        <v>306.24</v>
      </c>
      <c r="AD194" s="122">
        <v>913.6</v>
      </c>
      <c r="AE194" s="122">
        <v>915</v>
      </c>
      <c r="AF194" s="122">
        <v>706.64</v>
      </c>
      <c r="AG194" s="122">
        <v>1509.3</v>
      </c>
      <c r="AH194" s="122">
        <v>1509.3</v>
      </c>
      <c r="AI194" s="122">
        <v>593.21</v>
      </c>
      <c r="AJ194" s="122">
        <v>1412.08</v>
      </c>
      <c r="AK194" s="122">
        <v>1412.08</v>
      </c>
      <c r="AL194" s="122">
        <v>1984.11</v>
      </c>
      <c r="AM194" s="122">
        <v>1984.11</v>
      </c>
      <c r="AN194" s="118">
        <f>(ULB_Data[[#This Row],[SLP- obtained SS2020]]-ULB_Data[[#This Row],[SLP NA 2020]])/ULB_Data[[#This Row],[SLP NA 2020]]</f>
        <v>6.6712382445141091E-2</v>
      </c>
      <c r="AO194" s="118">
        <f>(ULB_Data[[#This Row],[SLP- obtained SS2021]]-ULB_Data[[#This Row],[SLP NA 2021]])/ULB_Data[[#This Row],[SLP NA 2021]]</f>
        <v>0.38628502626970224</v>
      </c>
      <c r="AP194" s="118">
        <f>(ULB_Data[[#This Row],[SLP- obtained SS2022]]-ULB_Data[[#This Row],[SLP NA 2022]])/ULB_Data[[#This Row],[SLP NA 2022]]</f>
        <v>0.38416393442622948</v>
      </c>
      <c r="AQ194" s="118">
        <f>(ULB_Data[[#This Row],[SLP- obtained SS2020]]-ULB_Data[[#This Row],[SLP SA 2020]])/ULB_Data[[#This Row],[SLP SA 2020]]</f>
        <v>-0.53771368730895497</v>
      </c>
      <c r="AR194" s="118">
        <f>(ULB_Data[[#This Row],[SLP- obtained SS2021]]-ULB_Data[[#This Row],[SLP SA 2021]])/ULB_Data[[#This Row],[SLP SA 2021]]</f>
        <v>-0.16086265156032595</v>
      </c>
      <c r="AS194" s="118">
        <f>(ULB_Data[[#This Row],[SLP- obtained SS2022]]-ULB_Data[[#This Row],[SLP SA 2022]])/ULB_Data[[#This Row],[SLP SA 2022]]</f>
        <v>-0.16086265156032595</v>
      </c>
      <c r="AT194" s="118">
        <f>(ULB_Data[[#This Row],[SLP- obtained SS2020]]-ULB_Data[[#This Row],[SLP SA cat 2020]])/ULB_Data[[#This Row],[SLP SA cat 2020]]</f>
        <v>-0.44931811668717653</v>
      </c>
      <c r="AU194" s="118">
        <f>(ULB_Data[[#This Row],[SLP- obtained SS2021]]-ULB_Data[[#This Row],[SLP SA cat 2021]])/ULB_Data[[#This Row],[SLP SA cat 2021]]</f>
        <v>-0.10308906010990875</v>
      </c>
      <c r="AV194" s="118">
        <f>(ULB_Data[[#This Row],[SLP- obtained SS2022]]-ULB_Data[[#This Row],[SLP SA cat 2022]])/ULB_Data[[#This Row],[SLP SA cat 2022]]</f>
        <v>-0.10308906010990875</v>
      </c>
      <c r="AW194" s="118">
        <f>(ULB_Data[[#This Row],[SLP- obtained SS2021]]-ULB_Data[[#This Row],[SLP SA cat t.10 2021]])/ULB_Data[[#This Row],[SLP SA cat t.10 2021]]</f>
        <v>-0.3616734959251251</v>
      </c>
      <c r="AX194" s="118">
        <f>(ULB_Data[[#This Row],[SLP- obtained SS2022]]-ULB_Data[[#This Row],[SLP SA cat t.10 2022]])/ULB_Data[[#This Row],[SLP SA cat t.10 2022]]</f>
        <v>-0.3616734959251251</v>
      </c>
      <c r="AY194" s="122">
        <v>232.44</v>
      </c>
      <c r="AZ194" s="122">
        <v>298.10000000000002</v>
      </c>
      <c r="BA194" s="122">
        <v>295</v>
      </c>
      <c r="BB194" s="122">
        <v>421.09</v>
      </c>
      <c r="BC194" s="122">
        <v>522.70000000000005</v>
      </c>
      <c r="BD194" s="122">
        <v>525</v>
      </c>
      <c r="BE194" s="122">
        <v>365.77</v>
      </c>
      <c r="BF194" s="122">
        <v>453.88</v>
      </c>
      <c r="BG194" s="122">
        <v>453.88</v>
      </c>
      <c r="BH194" s="122">
        <v>1100</v>
      </c>
      <c r="BI194" s="122">
        <v>1100</v>
      </c>
      <c r="BJ194" s="118">
        <f>(ULB_Data[[#This Row],[Cert.- obtained SS2020]]-ULB_Data[[#This Row],[NA cert 2020]])/ULB_Data[[#This Row],[NA cert 2020]]</f>
        <v>-0.13956289795215968</v>
      </c>
      <c r="BK194" s="118">
        <f>(ULB_Data[[#This Row],[Cert.- obtained SS2021]]-ULB_Data[[#This Row],[NA cert 2021]])/ULB_Data[[#This Row],[NA cert 2021]]</f>
        <v>6.3737001006372931E-3</v>
      </c>
      <c r="BL194" s="118">
        <f>(ULB_Data[[#This Row],[Cert.- obtained SS2022]]-ULB_Data[[#This Row],[NA cert 2022]])/ULB_Data[[#This Row],[NA cert 2022]]</f>
        <v>1.6949152542372881E-2</v>
      </c>
      <c r="BM194" s="118">
        <f>(ULB_Data[[#This Row],[Cert.- obtained SS2020]]-ULB_Data[[#This Row],[SA Cert 2020]])/ULB_Data[[#This Row],[SA Cert 2020]]</f>
        <v>-0.5250421525089648</v>
      </c>
      <c r="BN194" s="118">
        <f>(ULB_Data[[#This Row],[Cert.- obtained SS2021]]-ULB_Data[[#This Row],[SA cert 2021]])/ULB_Data[[#This Row],[SA cert 2021]]</f>
        <v>-0.42605701167017412</v>
      </c>
      <c r="BO194" s="118">
        <f>(ULB_Data[[#This Row],[Cert.- obtained SS2022]]-ULB_Data[[#This Row],[SA cert 2022]])/ULB_Data[[#This Row],[SA cert 2022]]</f>
        <v>-0.42857142857142855</v>
      </c>
      <c r="BP194" s="118">
        <f>(ULB_Data[[#This Row],[Cert.- obtained SS2020]]-ULB_Data[[#This Row],[SA cert cat 2020]])/ULB_Data[[#This Row],[SA cert cat 2020]]</f>
        <v>-0.45320830029800147</v>
      </c>
      <c r="BQ194" s="118">
        <f>(ULB_Data[[#This Row],[Cert.- obtained SS2021]]-ULB_Data[[#This Row],[SA cert cat 2021]])/ULB_Data[[#This Row],[SA cert cat 2021]]</f>
        <v>-0.33903234335066534</v>
      </c>
      <c r="BR194" s="118">
        <f>(ULB_Data[[#This Row],[Cert.- obtained SS2022]]-ULB_Data[[#This Row],[SA cert cat 2022]])/ULB_Data[[#This Row],[SA cert cat 2022]]</f>
        <v>-0.33903234335066534</v>
      </c>
      <c r="BS194" s="118">
        <f>(ULB_Data[[#This Row],[Cert.- obtained SS2021]]-ULB_Data[[#This Row],[SA cert cat t.10 2021]])/ULB_Data[[#This Row],[SA cert cat t.10 2021]]</f>
        <v>-0.72727272727272729</v>
      </c>
      <c r="BT194" s="118">
        <f>(ULB_Data[[#This Row],[Cert.- obtained SS2022]]-ULB_Data[[#This Row],[SA cert cat t.10 2022]])/ULB_Data[[#This Row],[SA cert cat t.10 2022]]</f>
        <v>-0.72727272727272729</v>
      </c>
      <c r="BU194" s="122">
        <v>855.72</v>
      </c>
      <c r="BV194" s="122">
        <v>860.25</v>
      </c>
      <c r="BW194" s="122">
        <v>865</v>
      </c>
      <c r="BX194" s="122">
        <v>1100</v>
      </c>
      <c r="BY194" s="122">
        <v>1147.0899999999999</v>
      </c>
      <c r="BZ194" s="122">
        <v>1150</v>
      </c>
      <c r="CA194" s="122">
        <v>1056.55</v>
      </c>
      <c r="CB194" s="122">
        <v>1062.31</v>
      </c>
      <c r="CC194" s="122">
        <v>1062.31</v>
      </c>
      <c r="CD194" s="122">
        <v>1484.95</v>
      </c>
      <c r="CE194" s="122">
        <v>1484.95</v>
      </c>
      <c r="CF194" s="118">
        <f>(ULB_Data[[#This Row],[CP- obtained SS2020]]-ULB_Data[[#This Row],[NA CV 2020]])/ULB_Data[[#This Row],[NA CV 2020]]</f>
        <v>3.8388725283971421E-2</v>
      </c>
      <c r="CG194" s="118">
        <f>(ULB_Data[[#This Row],[CV- obtained SS2021]]-ULB_Data[[#This Row],[NA CV 2021]])/ULB_Data[[#This Row],[NA CV 2021]]</f>
        <v>0.25435629177564656</v>
      </c>
      <c r="CH194" s="118">
        <f>(ULB_Data[[#This Row],[CV- obtained SS2022]]-ULB_Data[[#This Row],[NA CV 2022]])/ULB_Data[[#This Row],[NA CV 2022]]</f>
        <v>0.24746820809248549</v>
      </c>
      <c r="CI194" s="118">
        <f>(ULB_Data[[#This Row],[CP- obtained SS2020]]-ULB_Data[[#This Row],[SA CV 2020]])/ULB_Data[[#This Row],[SA CV 2020]]</f>
        <v>-0.19220909090909086</v>
      </c>
      <c r="CJ194" s="118">
        <f>(ULB_Data[[#This Row],[CV- obtained SS2021]]-ULB_Data[[#This Row],[SA CV 2021]])/ULB_Data[[#This Row],[SA CV 2021]]</f>
        <v>-5.9306593205415425E-2</v>
      </c>
      <c r="CK194" s="118">
        <f>(ULB_Data[[#This Row],[CV- obtained SS2022]]-ULB_Data[[#This Row],[SA CV 2022]])/ULB_Data[[#This Row],[SA CV 2022]]</f>
        <v>-6.1686956521739181E-2</v>
      </c>
      <c r="CL194" s="118">
        <f>(ULB_Data[[#This Row],[CP- obtained SS2020]]-ULB_Data[[#This Row],[SA CV  cat 2020]])/ULB_Data[[#This Row],[SA CV  cat 2020]]</f>
        <v>-0.15898916284132308</v>
      </c>
      <c r="CM194" s="118">
        <f>(ULB_Data[[#This Row],[CV- obtained SS2021]]-ULB_Data[[#This Row],[SA CV cat 2021]])/ULB_Data[[#This Row],[SA CV cat 2021]]</f>
        <v>1.57675254869106E-2</v>
      </c>
      <c r="CN194" s="118">
        <f>(ULB_Data[[#This Row],[CV- obtained SS2022]]-ULB_Data[[#This Row],[SA CV cat 2022]])/ULB_Data[[#This Row],[SA CV cat 2022]]</f>
        <v>1.57675254869106E-2</v>
      </c>
      <c r="CO194" s="118">
        <f>(ULB_Data[[#This Row],[CV- obtained SS2021]]-ULB_Data[[#This Row],[SA CV cat t.10 2021]])/ULB_Data[[#This Row],[SA CV cat t.10 2021]]</f>
        <v>-0.27333580255227452</v>
      </c>
      <c r="CP194" s="118">
        <f>(ULB_Data[[#This Row],[CV- obtained SS2022]]-ULB_Data[[#This Row],[SA CV cat t.10 2022]])/ULB_Data[[#This Row],[SA CV cat t.10 2022]]</f>
        <v>-0.27333580255227452</v>
      </c>
      <c r="CQ194" s="60">
        <v>313</v>
      </c>
      <c r="CR194" s="60">
        <v>147</v>
      </c>
      <c r="CS194" s="27">
        <v>293</v>
      </c>
      <c r="CT194" s="27">
        <v>127</v>
      </c>
      <c r="CU194" s="27">
        <v>293</v>
      </c>
      <c r="CV194" s="27">
        <v>127</v>
      </c>
      <c r="CW194" s="28" t="s">
        <v>414</v>
      </c>
      <c r="CX194" s="27" t="s">
        <v>414</v>
      </c>
      <c r="CY194" s="27" t="s">
        <v>414</v>
      </c>
      <c r="CZ194" s="28" t="s">
        <v>407</v>
      </c>
      <c r="DA194" s="27" t="s">
        <v>405</v>
      </c>
      <c r="DB194" s="27" t="s">
        <v>405</v>
      </c>
      <c r="DC194" s="22">
        <v>326.67</v>
      </c>
      <c r="DD194" s="22">
        <v>1500</v>
      </c>
      <c r="DE194" s="66">
        <v>21.78</v>
      </c>
      <c r="DF194" s="22">
        <v>200</v>
      </c>
      <c r="DG194" s="22">
        <v>1500</v>
      </c>
      <c r="DH194" s="66">
        <v>13.33</v>
      </c>
      <c r="DI194" s="22">
        <v>1106.1600000000001</v>
      </c>
      <c r="DJ194" s="22">
        <v>1500</v>
      </c>
      <c r="DK194" s="66">
        <v>73.739999999999995</v>
      </c>
      <c r="DL194" s="22">
        <v>888.57</v>
      </c>
      <c r="DM194" s="22">
        <v>1500</v>
      </c>
      <c r="DN194" s="66">
        <v>59.24</v>
      </c>
      <c r="DO194" s="22">
        <v>2521.41</v>
      </c>
      <c r="DP194" s="22">
        <v>6000</v>
      </c>
      <c r="DQ194" s="66">
        <v>42.02</v>
      </c>
      <c r="DR194" s="67">
        <v>1266.51</v>
      </c>
      <c r="DS194" s="67">
        <v>2400</v>
      </c>
      <c r="DT194" s="159">
        <f>ULB_Data[[#This Row],[SLP- obtained SS2021]]/ULB_Data[[#This Row],[SLP-max. marks SS2021]]</f>
        <v>0.52771250000000003</v>
      </c>
      <c r="DU194" s="159">
        <f>ULB_Data[[#This Row],[SLP- obtained SS2021]]/ULB_Data[[#This Row],[Total score (obtained) SS2021]]</f>
        <v>0.47872859157005859</v>
      </c>
      <c r="DV194" s="67">
        <v>1266.51</v>
      </c>
      <c r="DW194" s="66">
        <v>2400</v>
      </c>
      <c r="DX194" s="159">
        <f>ULB_Data[[#This Row],[SLP- obtained SS2022]]/ULB_Data[[#This Row],[SLP-max. marks SS2022]]</f>
        <v>0.52771250000000003</v>
      </c>
      <c r="DY194" s="159">
        <f>ULB_Data[[#This Row],[SLP- obtained SS2022]]/ULB_Data[[#This Row],[Total score (obtained) SS2022]]</f>
        <v>0.47872859157005859</v>
      </c>
      <c r="DZ194" s="67">
        <v>1079.06</v>
      </c>
      <c r="EA194" s="67">
        <v>1800</v>
      </c>
      <c r="EB194" s="159">
        <f>ULB_Data[[#This Row],[CV- obtained SS2021]]/ULB_Data[[#This Row],[CV-max. marks SS2021]]</f>
        <v>0.59947777777777778</v>
      </c>
      <c r="EC194" s="159">
        <f>ULB_Data[[#This Row],[CV- obtained SS2021]]/ULB_Data[[#This Row],[Total score (obtained) SS2021]]</f>
        <v>0.40787429552043603</v>
      </c>
      <c r="ED194" s="67">
        <v>1079.06</v>
      </c>
      <c r="EE194" s="66">
        <v>1800</v>
      </c>
      <c r="EF194" s="159">
        <f>ULB_Data[[#This Row],[CV- obtained SS2022]]/ULB_Data[[#This Row],[CV-max. marks SS2022]]</f>
        <v>0.59947777777777778</v>
      </c>
      <c r="EG194" s="159">
        <f>ULB_Data[[#This Row],[CV- obtained SS2022]]/ULB_Data[[#This Row],[Total score (obtained) SS2022]]</f>
        <v>0.40787429552043603</v>
      </c>
      <c r="EH194" s="67">
        <v>300</v>
      </c>
      <c r="EI194" s="67">
        <v>1800</v>
      </c>
      <c r="EJ194" s="159">
        <f>ULB_Data[[#This Row],[Cert.- obtained SS2021]]/ULB_Data[[#This Row],[Cert.-max. marks SS2021]]</f>
        <v>0.16666666666666666</v>
      </c>
      <c r="EK194" s="159">
        <f>ULB_Data[[#This Row],[Cert.- obtained SS2021]]/ULB_Data[[#This Row],[Total score (obtained) SS2021]]</f>
        <v>0.11339711290950531</v>
      </c>
      <c r="EL194" s="67">
        <v>300</v>
      </c>
      <c r="EM194" s="66">
        <v>1800</v>
      </c>
      <c r="EN194" s="159">
        <f>ULB_Data[[#This Row],[Cert.- obtained SS2022]]/ULB_Data[[#This Row],[Cert.-max. marks SS2022]]</f>
        <v>0.16666666666666666</v>
      </c>
      <c r="EO194" s="159">
        <f>ULB_Data[[#This Row],[Cert.- obtained SS2022]]/ULB_Data[[#This Row],[Total score (obtained) SS2022]]</f>
        <v>0.11339711290950531</v>
      </c>
      <c r="EP194" s="68">
        <v>2645.57</v>
      </c>
      <c r="EQ194" s="26">
        <v>6000</v>
      </c>
      <c r="ER194" s="66">
        <v>44.09</v>
      </c>
      <c r="ES194" s="68">
        <v>2645.57</v>
      </c>
      <c r="ET194" s="66">
        <v>6000</v>
      </c>
      <c r="EU194" s="128">
        <f>(ULB_Data[[#This Row],[Total score (obtained) SS2022]]/ULB_Data[[#This Row],[Total score (max) SS2022]])*100</f>
        <v>44.092833333333338</v>
      </c>
      <c r="EV194" s="26">
        <v>526.66999999999996</v>
      </c>
      <c r="EW194" s="26">
        <v>3000</v>
      </c>
      <c r="EX194" s="66">
        <v>17.559999999999999</v>
      </c>
      <c r="EY194" s="26">
        <v>1566.51</v>
      </c>
      <c r="EZ194" s="26">
        <v>4200</v>
      </c>
      <c r="FA194" s="100">
        <v>37.299999999999997</v>
      </c>
      <c r="FB194" s="26">
        <v>1566.51</v>
      </c>
      <c r="FC194" s="138">
        <v>4200</v>
      </c>
      <c r="FD194" s="140">
        <f>(ULB_Data[[#This Row],[SLP + Cert. (obtained) SS2022]]/ULB_Data[[#This Row],[SLP + Cert. (max.) SS2022]])*100</f>
        <v>37.297857142857147</v>
      </c>
    </row>
    <row r="195" spans="1:160" ht="15.75" thickBot="1">
      <c r="A195" s="104">
        <v>194</v>
      </c>
      <c r="B195" s="69" t="s">
        <v>244</v>
      </c>
      <c r="C195" s="65" t="s">
        <v>178</v>
      </c>
      <c r="D195" s="65" t="s">
        <v>71</v>
      </c>
      <c r="E195" s="26">
        <v>22821</v>
      </c>
      <c r="F195" s="28" t="s">
        <v>411</v>
      </c>
      <c r="G195" s="28">
        <v>2214</v>
      </c>
      <c r="H195" s="28">
        <v>2072</v>
      </c>
      <c r="I195" s="28">
        <v>2072</v>
      </c>
      <c r="J195" s="28">
        <v>3325</v>
      </c>
      <c r="K195" s="28">
        <v>3178</v>
      </c>
      <c r="L195" s="28">
        <v>3178</v>
      </c>
      <c r="M195" s="28">
        <v>3070.1</v>
      </c>
      <c r="N195" s="28">
        <v>2928.3</v>
      </c>
      <c r="O195" s="28">
        <v>2928.3</v>
      </c>
      <c r="P195" s="28">
        <v>4349.2</v>
      </c>
      <c r="Q195" s="28">
        <v>4349.2</v>
      </c>
      <c r="R195" s="118">
        <f>(ULB_Data[[#This Row],[Total score (obtained) SS2020]]-ULB_Data[[#This Row],[NA 2020]])/ULB_Data[[#This Row],[NA 2020]]</f>
        <v>0.42690605239385732</v>
      </c>
      <c r="S195" s="118">
        <f>(ULB_Data[[#This Row],[Total score (obtained) SS2021]]-ULB_Data[[#This Row],[NA 2021]])/ULB_Data[[#This Row],[NA 2021]]</f>
        <v>0.24095559845559855</v>
      </c>
      <c r="T195" s="118">
        <f>(ULB_Data[[#This Row],[Total score (obtained) SS2022]]-ULB_Data[[#This Row],[NA 2022]])/ULB_Data[[#This Row],[NA 2022]]</f>
        <v>0.24095559845559855</v>
      </c>
      <c r="U195" s="118">
        <f>(ULB_Data[[#This Row],[Total score (obtained) SS2020]]-ULB_Data[[#This Row],[SA 2020]])/ULB_Data[[#This Row],[SA 2020]]</f>
        <v>-4.9873684210526292E-2</v>
      </c>
      <c r="V195" s="118">
        <f>(ULB_Data[[#This Row],[Total score (obtained) SS2021]]-ULB_Data[[#This Row],[SA 2021]])/ULB_Data[[#This Row],[SA 2021]]</f>
        <v>-0.19091881686595336</v>
      </c>
      <c r="W195" s="118">
        <f>(ULB_Data[[#This Row],[Total score (obtained) SS2022]]-ULB_Data[[#This Row],[SA 2022]])/ULB_Data[[#This Row],[SA 2022]]</f>
        <v>-0.19091881686595336</v>
      </c>
      <c r="X195" s="118">
        <f>(ULB_Data[[#This Row],[Total score (obtained) SS2020]]-ULB_Data[[#This Row],[SA Cat 2020]])/ULB_Data[[#This Row],[SA Cat 2020]]</f>
        <v>2.9012084296928493E-2</v>
      </c>
      <c r="Y195" s="118">
        <f>(ULB_Data[[#This Row],[Total score (obtained) SS2021]]-ULB_Data[[#This Row],[SA Cat 2021]])/ULB_Data[[#This Row],[SA Cat 2021]]</f>
        <v>-0.12192739814909673</v>
      </c>
      <c r="Z195" s="118">
        <f>(ULB_Data[[#This Row],[Total score (obtained) SS2022]]-ULB_Data[[#This Row],[SA Cat 2022]])/ULB_Data[[#This Row],[SA Cat 2022]]</f>
        <v>-0.12192739814909673</v>
      </c>
      <c r="AA195" s="118">
        <f>(ULB_Data[[#This Row],[Total score (obtained) SS2021]]-ULB_Data[[#This Row],[SA Cat t.10 2021]])/ULB_Data[[#This Row],[SA Cat t.10 2021]]</f>
        <v>-0.40879702014163516</v>
      </c>
      <c r="AB195" s="118">
        <f>(ULB_Data[[#This Row],[Total score (obtained) SS2022]]-ULB_Data[[#This Row],[SA Cat t.10 2022]])/ULB_Data[[#This Row],[SA Cat t.10 2022]]</f>
        <v>-0.40879702014163516</v>
      </c>
      <c r="AC195" s="122">
        <v>306.24</v>
      </c>
      <c r="AD195" s="122">
        <v>913.6</v>
      </c>
      <c r="AE195" s="122">
        <v>915</v>
      </c>
      <c r="AF195" s="122">
        <v>706.64</v>
      </c>
      <c r="AG195" s="122">
        <v>1509.3</v>
      </c>
      <c r="AH195" s="122">
        <v>1509.3</v>
      </c>
      <c r="AI195" s="122">
        <v>593.21</v>
      </c>
      <c r="AJ195" s="122">
        <v>1412.08</v>
      </c>
      <c r="AK195" s="122">
        <v>1412.08</v>
      </c>
      <c r="AL195" s="122">
        <v>1984.11</v>
      </c>
      <c r="AM195" s="122">
        <v>1984.11</v>
      </c>
      <c r="AN195" s="118">
        <f>(ULB_Data[[#This Row],[SLP- obtained SS2020]]-ULB_Data[[#This Row],[SLP NA 2020]])/ULB_Data[[#This Row],[SLP NA 2020]]</f>
        <v>0.7686128526645768</v>
      </c>
      <c r="AO195" s="118">
        <f>(ULB_Data[[#This Row],[SLP- obtained SS2021]]-ULB_Data[[#This Row],[SLP NA 2021]])/ULB_Data[[#This Row],[SLP NA 2021]]</f>
        <v>0.25657837127845878</v>
      </c>
      <c r="AP195" s="118">
        <f>(ULB_Data[[#This Row],[SLP- obtained SS2022]]-ULB_Data[[#This Row],[SLP NA 2022]])/ULB_Data[[#This Row],[SLP NA 2022]]</f>
        <v>0.25465573770491801</v>
      </c>
      <c r="AQ195" s="118">
        <f>(ULB_Data[[#This Row],[SLP- obtained SS2020]]-ULB_Data[[#This Row],[SLP SA 2020]])/ULB_Data[[#This Row],[SLP SA 2020]]</f>
        <v>-0.23352768028982224</v>
      </c>
      <c r="AR195" s="118">
        <f>(ULB_Data[[#This Row],[SLP- obtained SS2021]]-ULB_Data[[#This Row],[SLP SA 2021]])/ULB_Data[[#This Row],[SLP SA 2021]]</f>
        <v>-0.23937586960842774</v>
      </c>
      <c r="AS195" s="118">
        <f>(ULB_Data[[#This Row],[SLP- obtained SS2022]]-ULB_Data[[#This Row],[SLP SA 2022]])/ULB_Data[[#This Row],[SLP SA 2022]]</f>
        <v>-0.23937586960842774</v>
      </c>
      <c r="AT195" s="118">
        <f>(ULB_Data[[#This Row],[SLP- obtained SS2020]]-ULB_Data[[#This Row],[SLP SA cat 2020]])/ULB_Data[[#This Row],[SLP SA cat 2020]]</f>
        <v>-8.6967515719559726E-2</v>
      </c>
      <c r="AU195" s="118">
        <f>(ULB_Data[[#This Row],[SLP- obtained SS2021]]-ULB_Data[[#This Row],[SLP SA cat 2021]])/ULB_Data[[#This Row],[SLP SA cat 2021]]</f>
        <v>-0.18700781825392326</v>
      </c>
      <c r="AV195" s="118">
        <f>(ULB_Data[[#This Row],[SLP- obtained SS2022]]-ULB_Data[[#This Row],[SLP SA cat 2022]])/ULB_Data[[#This Row],[SLP SA cat 2022]]</f>
        <v>-0.18700781825392326</v>
      </c>
      <c r="AW195" s="118">
        <f>(ULB_Data[[#This Row],[SLP- obtained SS2021]]-ULB_Data[[#This Row],[SLP SA cat t.10 2021]])/ULB_Data[[#This Row],[SLP SA cat t.10 2021]]</f>
        <v>-0.42139800716694131</v>
      </c>
      <c r="AX195" s="118">
        <f>(ULB_Data[[#This Row],[SLP- obtained SS2022]]-ULB_Data[[#This Row],[SLP SA cat t.10 2022]])/ULB_Data[[#This Row],[SLP SA cat t.10 2022]]</f>
        <v>-0.42139800716694131</v>
      </c>
      <c r="AY195" s="122">
        <v>232.44</v>
      </c>
      <c r="AZ195" s="122">
        <v>298.10000000000002</v>
      </c>
      <c r="BA195" s="122">
        <v>295</v>
      </c>
      <c r="BB195" s="122">
        <v>421.09</v>
      </c>
      <c r="BC195" s="122">
        <v>522.70000000000005</v>
      </c>
      <c r="BD195" s="122">
        <v>525</v>
      </c>
      <c r="BE195" s="122">
        <v>365.77</v>
      </c>
      <c r="BF195" s="122">
        <v>453.88</v>
      </c>
      <c r="BG195" s="122">
        <v>453.88</v>
      </c>
      <c r="BH195" s="122">
        <v>1100</v>
      </c>
      <c r="BI195" s="122">
        <v>1100</v>
      </c>
      <c r="BJ195" s="118">
        <f>(ULB_Data[[#This Row],[Cert.- obtained SS2020]]-ULB_Data[[#This Row],[NA cert 2020]])/ULB_Data[[#This Row],[NA cert 2020]]</f>
        <v>0.29065565307176044</v>
      </c>
      <c r="BK195" s="118">
        <f>(ULB_Data[[#This Row],[Cert.- obtained SS2021]]-ULB_Data[[#This Row],[NA cert 2021]])/ULB_Data[[#This Row],[NA cert 2021]]</f>
        <v>0.67728950016772882</v>
      </c>
      <c r="BL195" s="118">
        <f>(ULB_Data[[#This Row],[Cert.- obtained SS2022]]-ULB_Data[[#This Row],[NA cert 2022]])/ULB_Data[[#This Row],[NA cert 2022]]</f>
        <v>0.69491525423728817</v>
      </c>
      <c r="BM195" s="118">
        <f>(ULB_Data[[#This Row],[Cert.- obtained SS2020]]-ULB_Data[[#This Row],[SA Cert 2020]])/ULB_Data[[#This Row],[SA Cert 2020]]</f>
        <v>-0.2875632287634472</v>
      </c>
      <c r="BN195" s="118">
        <f>(ULB_Data[[#This Row],[Cert.- obtained SS2021]]-ULB_Data[[#This Row],[SA cert 2021]])/ULB_Data[[#This Row],[SA cert 2021]]</f>
        <v>-4.3428352783623579E-2</v>
      </c>
      <c r="BO195" s="118">
        <f>(ULB_Data[[#This Row],[Cert.- obtained SS2022]]-ULB_Data[[#This Row],[SA cert 2022]])/ULB_Data[[#This Row],[SA cert 2022]]</f>
        <v>-4.7619047619047616E-2</v>
      </c>
      <c r="BP195" s="118">
        <f>(ULB_Data[[#This Row],[Cert.- obtained SS2020]]-ULB_Data[[#This Row],[SA cert cat 2020]])/ULB_Data[[#This Row],[SA cert cat 2020]]</f>
        <v>-0.17981245044700217</v>
      </c>
      <c r="BQ195" s="118">
        <f>(ULB_Data[[#This Row],[Cert.- obtained SS2021]]-ULB_Data[[#This Row],[SA cert cat 2021]])/ULB_Data[[#This Row],[SA cert cat 2021]]</f>
        <v>0.10161276108222439</v>
      </c>
      <c r="BR195" s="118">
        <f>(ULB_Data[[#This Row],[Cert.- obtained SS2022]]-ULB_Data[[#This Row],[SA cert cat 2022]])/ULB_Data[[#This Row],[SA cert cat 2022]]</f>
        <v>0.10161276108222439</v>
      </c>
      <c r="BS195" s="118">
        <f>(ULB_Data[[#This Row],[Cert.- obtained SS2021]]-ULB_Data[[#This Row],[SA cert cat t.10 2021]])/ULB_Data[[#This Row],[SA cert cat t.10 2021]]</f>
        <v>-0.54545454545454541</v>
      </c>
      <c r="BT195" s="118">
        <f>(ULB_Data[[#This Row],[Cert.- obtained SS2022]]-ULB_Data[[#This Row],[SA cert cat t.10 2022]])/ULB_Data[[#This Row],[SA cert cat t.10 2022]]</f>
        <v>-0.54545454545454541</v>
      </c>
      <c r="BU195" s="122">
        <v>855.72</v>
      </c>
      <c r="BV195" s="122">
        <v>860.25</v>
      </c>
      <c r="BW195" s="122">
        <v>865</v>
      </c>
      <c r="BX195" s="122">
        <v>1100</v>
      </c>
      <c r="BY195" s="122">
        <v>1147.0899999999999</v>
      </c>
      <c r="BZ195" s="122">
        <v>1150</v>
      </c>
      <c r="CA195" s="122">
        <v>1056.55</v>
      </c>
      <c r="CB195" s="122">
        <v>1062.31</v>
      </c>
      <c r="CC195" s="122">
        <v>1062.31</v>
      </c>
      <c r="CD195" s="122">
        <v>1484.95</v>
      </c>
      <c r="CE195" s="122">
        <v>1484.95</v>
      </c>
      <c r="CF195" s="118">
        <f>(ULB_Data[[#This Row],[CP- obtained SS2020]]-ULB_Data[[#This Row],[NA CV 2020]])/ULB_Data[[#This Row],[NA CV 2020]]</f>
        <v>0.31181928668255959</v>
      </c>
      <c r="CG195" s="118">
        <f>(ULB_Data[[#This Row],[CV- obtained SS2021]]-ULB_Data[[#This Row],[NA CV 2021]])/ULB_Data[[#This Row],[NA CV 2021]]</f>
        <v>7.3234524847428067E-2</v>
      </c>
      <c r="CH195" s="118">
        <f>(ULB_Data[[#This Row],[CV- obtained SS2022]]-ULB_Data[[#This Row],[NA CV 2022]])/ULB_Data[[#This Row],[NA CV 2022]]</f>
        <v>6.734104046242774E-2</v>
      </c>
      <c r="CI195" s="118">
        <f>(ULB_Data[[#This Row],[CP- obtained SS2020]]-ULB_Data[[#This Row],[SA CV 2020]])/ULB_Data[[#This Row],[SA CV 2020]]</f>
        <v>2.0499999999999959E-2</v>
      </c>
      <c r="CJ195" s="118">
        <f>(ULB_Data[[#This Row],[CV- obtained SS2021]]-ULB_Data[[#This Row],[SA CV 2021]])/ULB_Data[[#This Row],[SA CV 2021]]</f>
        <v>-0.19513726037189752</v>
      </c>
      <c r="CK195" s="118">
        <f>(ULB_Data[[#This Row],[CV- obtained SS2022]]-ULB_Data[[#This Row],[SA CV 2022]])/ULB_Data[[#This Row],[SA CV 2022]]</f>
        <v>-0.19717391304347825</v>
      </c>
      <c r="CL195" s="118">
        <f>(ULB_Data[[#This Row],[CP- obtained SS2020]]-ULB_Data[[#This Row],[SA CV  cat 2020]])/ULB_Data[[#This Row],[SA CV  cat 2020]]</f>
        <v>6.2467464862051021E-2</v>
      </c>
      <c r="CM195" s="118">
        <f>(ULB_Data[[#This Row],[CV- obtained SS2021]]-ULB_Data[[#This Row],[SA CV cat 2021]])/ULB_Data[[#This Row],[SA CV cat 2021]]</f>
        <v>-0.13090340860953956</v>
      </c>
      <c r="CN195" s="118">
        <f>(ULB_Data[[#This Row],[CV- obtained SS2022]]-ULB_Data[[#This Row],[SA CV cat 2022]])/ULB_Data[[#This Row],[SA CV cat 2022]]</f>
        <v>-0.13090340860953956</v>
      </c>
      <c r="CO195" s="118">
        <f>(ULB_Data[[#This Row],[CV- obtained SS2021]]-ULB_Data[[#This Row],[SA CV cat t.10 2021]])/ULB_Data[[#This Row],[SA CV cat t.10 2021]]</f>
        <v>-0.37826189433987678</v>
      </c>
      <c r="CP195" s="118">
        <f>(ULB_Data[[#This Row],[CV- obtained SS2022]]-ULB_Data[[#This Row],[SA CV cat t.10 2022]])/ULB_Data[[#This Row],[SA CV cat t.10 2022]]</f>
        <v>-0.37826189433987678</v>
      </c>
      <c r="CQ195" s="60">
        <v>120</v>
      </c>
      <c r="CR195" s="60">
        <v>81</v>
      </c>
      <c r="CS195" s="27">
        <v>321</v>
      </c>
      <c r="CT195" s="28">
        <v>136</v>
      </c>
      <c r="CU195" s="27">
        <v>321</v>
      </c>
      <c r="CV195" s="28">
        <v>136</v>
      </c>
      <c r="CW195" s="28" t="s">
        <v>414</v>
      </c>
      <c r="CX195" s="27" t="s">
        <v>414</v>
      </c>
      <c r="CY195" s="27" t="s">
        <v>414</v>
      </c>
      <c r="CZ195" s="28" t="s">
        <v>405</v>
      </c>
      <c r="DA195" s="27" t="s">
        <v>408</v>
      </c>
      <c r="DB195" s="27" t="s">
        <v>408</v>
      </c>
      <c r="DC195" s="22">
        <v>541.62</v>
      </c>
      <c r="DD195" s="22">
        <v>1500</v>
      </c>
      <c r="DE195" s="66">
        <v>36.11</v>
      </c>
      <c r="DF195" s="22">
        <v>300</v>
      </c>
      <c r="DG195" s="22">
        <v>1500</v>
      </c>
      <c r="DH195" s="66">
        <v>20</v>
      </c>
      <c r="DI195" s="22">
        <v>1195</v>
      </c>
      <c r="DJ195" s="22">
        <v>1500</v>
      </c>
      <c r="DK195" s="66">
        <v>79.67</v>
      </c>
      <c r="DL195" s="22">
        <v>1122.55</v>
      </c>
      <c r="DM195" s="22">
        <v>1500</v>
      </c>
      <c r="DN195" s="66">
        <v>74.84</v>
      </c>
      <c r="DO195" s="22">
        <v>3159.17</v>
      </c>
      <c r="DP195" s="22">
        <v>6000</v>
      </c>
      <c r="DQ195" s="66">
        <v>52.65</v>
      </c>
      <c r="DR195" s="67">
        <v>1148.01</v>
      </c>
      <c r="DS195" s="67">
        <v>2400</v>
      </c>
      <c r="DT195" s="159">
        <f>ULB_Data[[#This Row],[SLP- obtained SS2021]]/ULB_Data[[#This Row],[SLP-max. marks SS2021]]</f>
        <v>0.47833749999999997</v>
      </c>
      <c r="DU195" s="159">
        <f>ULB_Data[[#This Row],[SLP- obtained SS2021]]/ULB_Data[[#This Row],[Total score (obtained) SS2021]]</f>
        <v>0.44647760242060308</v>
      </c>
      <c r="DV195" s="67">
        <v>1148.01</v>
      </c>
      <c r="DW195" s="66">
        <v>2400</v>
      </c>
      <c r="DX195" s="159">
        <f>ULB_Data[[#This Row],[SLP- obtained SS2022]]/ULB_Data[[#This Row],[SLP-max. marks SS2022]]</f>
        <v>0.47833749999999997</v>
      </c>
      <c r="DY195" s="159">
        <f>ULB_Data[[#This Row],[SLP- obtained SS2022]]/ULB_Data[[#This Row],[Total score (obtained) SS2022]]</f>
        <v>0.44647760242060308</v>
      </c>
      <c r="DZ195" s="67">
        <v>923.25</v>
      </c>
      <c r="EA195" s="67">
        <v>1800</v>
      </c>
      <c r="EB195" s="159">
        <f>ULB_Data[[#This Row],[CV- obtained SS2021]]/ULB_Data[[#This Row],[CV-max. marks SS2021]]</f>
        <v>0.51291666666666669</v>
      </c>
      <c r="EC195" s="159">
        <f>ULB_Data[[#This Row],[CV- obtained SS2021]]/ULB_Data[[#This Row],[Total score (obtained) SS2021]]</f>
        <v>0.35906520538568637</v>
      </c>
      <c r="ED195" s="67">
        <v>923.25</v>
      </c>
      <c r="EE195" s="66">
        <v>1800</v>
      </c>
      <c r="EF195" s="159">
        <f>ULB_Data[[#This Row],[CV- obtained SS2022]]/ULB_Data[[#This Row],[CV-max. marks SS2022]]</f>
        <v>0.51291666666666669</v>
      </c>
      <c r="EG195" s="159">
        <f>ULB_Data[[#This Row],[CV- obtained SS2022]]/ULB_Data[[#This Row],[Total score (obtained) SS2022]]</f>
        <v>0.35906520538568637</v>
      </c>
      <c r="EH195" s="67">
        <v>500</v>
      </c>
      <c r="EI195" s="67">
        <v>1800</v>
      </c>
      <c r="EJ195" s="159">
        <f>ULB_Data[[#This Row],[Cert.- obtained SS2021]]/ULB_Data[[#This Row],[Cert.-max. marks SS2021]]</f>
        <v>0.27777777777777779</v>
      </c>
      <c r="EK195" s="159">
        <f>ULB_Data[[#This Row],[Cert.- obtained SS2021]]/ULB_Data[[#This Row],[Total score (obtained) SS2021]]</f>
        <v>0.19445719219371047</v>
      </c>
      <c r="EL195" s="67">
        <v>500</v>
      </c>
      <c r="EM195" s="66">
        <v>1800</v>
      </c>
      <c r="EN195" s="159">
        <f>ULB_Data[[#This Row],[Cert.- obtained SS2022]]/ULB_Data[[#This Row],[Cert.-max. marks SS2022]]</f>
        <v>0.27777777777777779</v>
      </c>
      <c r="EO195" s="159">
        <f>ULB_Data[[#This Row],[Cert.- obtained SS2022]]/ULB_Data[[#This Row],[Total score (obtained) SS2022]]</f>
        <v>0.19445719219371047</v>
      </c>
      <c r="EP195" s="68">
        <v>2571.2600000000002</v>
      </c>
      <c r="EQ195" s="26">
        <v>6000</v>
      </c>
      <c r="ER195" s="66">
        <v>42.85</v>
      </c>
      <c r="ES195" s="68">
        <v>2571.2600000000002</v>
      </c>
      <c r="ET195" s="66">
        <v>6000</v>
      </c>
      <c r="EU195" s="128">
        <f>(ULB_Data[[#This Row],[Total score (obtained) SS2022]]/ULB_Data[[#This Row],[Total score (max) SS2022]])*100</f>
        <v>42.854333333333336</v>
      </c>
      <c r="EV195" s="26">
        <v>841.62</v>
      </c>
      <c r="EW195" s="26">
        <v>3000</v>
      </c>
      <c r="EX195" s="66">
        <v>28.05</v>
      </c>
      <c r="EY195" s="26">
        <v>1648.01</v>
      </c>
      <c r="EZ195" s="26">
        <v>4200</v>
      </c>
      <c r="FA195" s="100">
        <v>39.24</v>
      </c>
      <c r="FB195" s="26">
        <v>1648.01</v>
      </c>
      <c r="FC195" s="138">
        <v>4200</v>
      </c>
      <c r="FD195" s="140">
        <f>(ULB_Data[[#This Row],[SLP + Cert. (obtained) SS2022]]/ULB_Data[[#This Row],[SLP + Cert. (max.) SS2022]])*100</f>
        <v>39.23833333333333</v>
      </c>
    </row>
    <row r="196" spans="1:160" ht="15.75" thickBot="1">
      <c r="A196" s="104">
        <v>195</v>
      </c>
      <c r="B196" s="65" t="s">
        <v>209</v>
      </c>
      <c r="C196" s="65" t="s">
        <v>178</v>
      </c>
      <c r="D196" s="65" t="s">
        <v>71</v>
      </c>
      <c r="E196" s="26">
        <v>14636</v>
      </c>
      <c r="F196" s="28" t="s">
        <v>411</v>
      </c>
      <c r="G196" s="28">
        <v>2214</v>
      </c>
      <c r="H196" s="28">
        <v>2072</v>
      </c>
      <c r="I196" s="28">
        <v>2072</v>
      </c>
      <c r="J196" s="28">
        <v>3325</v>
      </c>
      <c r="K196" s="28">
        <v>3178</v>
      </c>
      <c r="L196" s="28">
        <v>3178</v>
      </c>
      <c r="M196" s="28">
        <v>3070.1</v>
      </c>
      <c r="N196" s="28">
        <v>2928.3</v>
      </c>
      <c r="O196" s="28">
        <v>2928.3</v>
      </c>
      <c r="P196" s="28">
        <v>4349.2</v>
      </c>
      <c r="Q196" s="28">
        <v>4349.2</v>
      </c>
      <c r="R196" s="118">
        <f>(ULB_Data[[#This Row],[Total score (obtained) SS2020]]-ULB_Data[[#This Row],[NA 2020]])/ULB_Data[[#This Row],[NA 2020]]</f>
        <v>0.10879855465221323</v>
      </c>
      <c r="S196" s="118">
        <f>(ULB_Data[[#This Row],[Total score (obtained) SS2021]]-ULB_Data[[#This Row],[NA 2021]])/ULB_Data[[#This Row],[NA 2021]]</f>
        <v>0.37882722007721997</v>
      </c>
      <c r="T196" s="118">
        <f>(ULB_Data[[#This Row],[Total score (obtained) SS2022]]-ULB_Data[[#This Row],[NA 2022]])/ULB_Data[[#This Row],[NA 2022]]</f>
        <v>0.37882722007721997</v>
      </c>
      <c r="U196" s="118">
        <f>(ULB_Data[[#This Row],[Total score (obtained) SS2020]]-ULB_Data[[#This Row],[SA 2020]])/ULB_Data[[#This Row],[SA 2020]]</f>
        <v>-0.26169022556390975</v>
      </c>
      <c r="V196" s="118">
        <f>(ULB_Data[[#This Row],[Total score (obtained) SS2021]]-ULB_Data[[#This Row],[SA 2021]])/ULB_Data[[#This Row],[SA 2021]]</f>
        <v>-0.10102894902454379</v>
      </c>
      <c r="W196" s="118">
        <f>(ULB_Data[[#This Row],[Total score (obtained) SS2022]]-ULB_Data[[#This Row],[SA 2022]])/ULB_Data[[#This Row],[SA 2022]]</f>
        <v>-0.10102894902454379</v>
      </c>
      <c r="X196" s="118">
        <f>(ULB_Data[[#This Row],[Total score (obtained) SS2020]]-ULB_Data[[#This Row],[SA Cat 2020]])/ULB_Data[[#This Row],[SA Cat 2020]]</f>
        <v>-0.20039086674701143</v>
      </c>
      <c r="Y196" s="118">
        <f>(ULB_Data[[#This Row],[Total score (obtained) SS2021]]-ULB_Data[[#This Row],[SA Cat 2021]])/ULB_Data[[#This Row],[SA Cat 2021]]</f>
        <v>-2.4372502817334406E-2</v>
      </c>
      <c r="Z196" s="118">
        <f>(ULB_Data[[#This Row],[Total score (obtained) SS2022]]-ULB_Data[[#This Row],[SA Cat 2022]])/ULB_Data[[#This Row],[SA Cat 2022]]</f>
        <v>-2.4372502817334406E-2</v>
      </c>
      <c r="AA196" s="118">
        <f>(ULB_Data[[#This Row],[Total score (obtained) SS2021]]-ULB_Data[[#This Row],[SA Cat t.10 2021]])/ULB_Data[[#This Row],[SA Cat t.10 2021]]</f>
        <v>-0.34311367607835924</v>
      </c>
      <c r="AB196" s="118">
        <f>(ULB_Data[[#This Row],[Total score (obtained) SS2022]]-ULB_Data[[#This Row],[SA Cat t.10 2022]])/ULB_Data[[#This Row],[SA Cat t.10 2022]]</f>
        <v>-0.34311367607835924</v>
      </c>
      <c r="AC196" s="122">
        <v>306.24</v>
      </c>
      <c r="AD196" s="122">
        <v>913.6</v>
      </c>
      <c r="AE196" s="122">
        <v>915</v>
      </c>
      <c r="AF196" s="122">
        <v>706.64</v>
      </c>
      <c r="AG196" s="122">
        <v>1509.3</v>
      </c>
      <c r="AH196" s="122">
        <v>1509.3</v>
      </c>
      <c r="AI196" s="122">
        <v>593.21</v>
      </c>
      <c r="AJ196" s="122">
        <v>1412.08</v>
      </c>
      <c r="AK196" s="122">
        <v>1412.08</v>
      </c>
      <c r="AL196" s="122">
        <v>1984.11</v>
      </c>
      <c r="AM196" s="122">
        <v>1984.11</v>
      </c>
      <c r="AN196" s="118">
        <f>(ULB_Data[[#This Row],[SLP- obtained SS2020]]-ULB_Data[[#This Row],[SLP NA 2020]])/ULB_Data[[#This Row],[SLP NA 2020]]</f>
        <v>0.39122910135841171</v>
      </c>
      <c r="AO196" s="118">
        <f>(ULB_Data[[#This Row],[SLP- obtained SS2021]]-ULB_Data[[#This Row],[SLP NA 2021]])/ULB_Data[[#This Row],[SLP NA 2021]]</f>
        <v>0.51431698774080559</v>
      </c>
      <c r="AP196" s="118">
        <f>(ULB_Data[[#This Row],[SLP- obtained SS2022]]-ULB_Data[[#This Row],[SLP NA 2022]])/ULB_Data[[#This Row],[SLP NA 2022]]</f>
        <v>0.51200000000000001</v>
      </c>
      <c r="AQ196" s="118">
        <f>(ULB_Data[[#This Row],[SLP- obtained SS2020]]-ULB_Data[[#This Row],[SLP SA 2020]])/ULB_Data[[#This Row],[SLP SA 2020]]</f>
        <v>-0.39707630476621758</v>
      </c>
      <c r="AR196" s="118">
        <f>(ULB_Data[[#This Row],[SLP- obtained SS2021]]-ULB_Data[[#This Row],[SLP SA 2021]])/ULB_Data[[#This Row],[SLP SA 2021]]</f>
        <v>-8.336314847942751E-2</v>
      </c>
      <c r="AS196" s="118">
        <f>(ULB_Data[[#This Row],[SLP- obtained SS2022]]-ULB_Data[[#This Row],[SLP SA 2022]])/ULB_Data[[#This Row],[SLP SA 2022]]</f>
        <v>-8.336314847942751E-2</v>
      </c>
      <c r="AT196" s="118">
        <f>(ULB_Data[[#This Row],[SLP- obtained SS2020]]-ULB_Data[[#This Row],[SLP SA cat 2020]])/ULB_Data[[#This Row],[SLP SA cat 2020]]</f>
        <v>-0.28178891117816629</v>
      </c>
      <c r="AU196" s="118">
        <f>(ULB_Data[[#This Row],[SLP- obtained SS2021]]-ULB_Data[[#This Row],[SLP SA cat 2021]])/ULB_Data[[#This Row],[SLP SA cat 2021]]</f>
        <v>-2.0253809982437192E-2</v>
      </c>
      <c r="AV196" s="118">
        <f>(ULB_Data[[#This Row],[SLP- obtained SS2022]]-ULB_Data[[#This Row],[SLP SA cat 2022]])/ULB_Data[[#This Row],[SLP SA cat 2022]]</f>
        <v>-2.0253809982437192E-2</v>
      </c>
      <c r="AW196" s="118">
        <f>(ULB_Data[[#This Row],[SLP- obtained SS2021]]-ULB_Data[[#This Row],[SLP SA cat t.10 2021]])/ULB_Data[[#This Row],[SLP SA cat t.10 2021]]</f>
        <v>-0.30272011128415255</v>
      </c>
      <c r="AX196" s="118">
        <f>(ULB_Data[[#This Row],[SLP- obtained SS2022]]-ULB_Data[[#This Row],[SLP SA cat t.10 2022]])/ULB_Data[[#This Row],[SLP SA cat t.10 2022]]</f>
        <v>-0.30272011128415255</v>
      </c>
      <c r="AY196" s="122">
        <v>232.44</v>
      </c>
      <c r="AZ196" s="122">
        <v>298.10000000000002</v>
      </c>
      <c r="BA196" s="122">
        <v>295</v>
      </c>
      <c r="BB196" s="122">
        <v>421.09</v>
      </c>
      <c r="BC196" s="122">
        <v>522.70000000000005</v>
      </c>
      <c r="BD196" s="122">
        <v>525</v>
      </c>
      <c r="BE196" s="122">
        <v>365.77</v>
      </c>
      <c r="BF196" s="122">
        <v>453.88</v>
      </c>
      <c r="BG196" s="122">
        <v>453.88</v>
      </c>
      <c r="BH196" s="122">
        <v>1100</v>
      </c>
      <c r="BI196" s="122">
        <v>1100</v>
      </c>
      <c r="BJ196" s="118">
        <f>(ULB_Data[[#This Row],[Cert.- obtained SS2020]]-ULB_Data[[#This Row],[NA cert 2020]])/ULB_Data[[#This Row],[NA cert 2020]]</f>
        <v>-0.13956289795215968</v>
      </c>
      <c r="BK196" s="118">
        <f>(ULB_Data[[#This Row],[Cert.- obtained SS2021]]-ULB_Data[[#This Row],[NA cert 2021]])/ULB_Data[[#This Row],[NA cert 2021]]</f>
        <v>0.67728950016772882</v>
      </c>
      <c r="BL196" s="118">
        <f>(ULB_Data[[#This Row],[Cert.- obtained SS2022]]-ULB_Data[[#This Row],[NA cert 2022]])/ULB_Data[[#This Row],[NA cert 2022]]</f>
        <v>0.69491525423728817</v>
      </c>
      <c r="BM196" s="118">
        <f>(ULB_Data[[#This Row],[Cert.- obtained SS2020]]-ULB_Data[[#This Row],[SA Cert 2020]])/ULB_Data[[#This Row],[SA Cert 2020]]</f>
        <v>-0.5250421525089648</v>
      </c>
      <c r="BN196" s="118">
        <f>(ULB_Data[[#This Row],[Cert.- obtained SS2021]]-ULB_Data[[#This Row],[SA cert 2021]])/ULB_Data[[#This Row],[SA cert 2021]]</f>
        <v>-4.3428352783623579E-2</v>
      </c>
      <c r="BO196" s="118">
        <f>(ULB_Data[[#This Row],[Cert.- obtained SS2022]]-ULB_Data[[#This Row],[SA cert 2022]])/ULB_Data[[#This Row],[SA cert 2022]]</f>
        <v>-4.7619047619047616E-2</v>
      </c>
      <c r="BP196" s="118">
        <f>(ULB_Data[[#This Row],[Cert.- obtained SS2020]]-ULB_Data[[#This Row],[SA cert cat 2020]])/ULB_Data[[#This Row],[SA cert cat 2020]]</f>
        <v>-0.45320830029800147</v>
      </c>
      <c r="BQ196" s="118">
        <f>(ULB_Data[[#This Row],[Cert.- obtained SS2021]]-ULB_Data[[#This Row],[SA cert cat 2021]])/ULB_Data[[#This Row],[SA cert cat 2021]]</f>
        <v>0.10161276108222439</v>
      </c>
      <c r="BR196" s="118">
        <f>(ULB_Data[[#This Row],[Cert.- obtained SS2022]]-ULB_Data[[#This Row],[SA cert cat 2022]])/ULB_Data[[#This Row],[SA cert cat 2022]]</f>
        <v>0.10161276108222439</v>
      </c>
      <c r="BS196" s="118">
        <f>(ULB_Data[[#This Row],[Cert.- obtained SS2021]]-ULB_Data[[#This Row],[SA cert cat t.10 2021]])/ULB_Data[[#This Row],[SA cert cat t.10 2021]]</f>
        <v>-0.54545454545454541</v>
      </c>
      <c r="BT196" s="118">
        <f>(ULB_Data[[#This Row],[Cert.- obtained SS2022]]-ULB_Data[[#This Row],[SA cert cat t.10 2022]])/ULB_Data[[#This Row],[SA cert cat t.10 2022]]</f>
        <v>-0.54545454545454541</v>
      </c>
      <c r="BU196" s="122">
        <v>855.72</v>
      </c>
      <c r="BV196" s="122">
        <v>860.25</v>
      </c>
      <c r="BW196" s="122">
        <v>865</v>
      </c>
      <c r="BX196" s="122">
        <v>1100</v>
      </c>
      <c r="BY196" s="122">
        <v>1147.0899999999999</v>
      </c>
      <c r="BZ196" s="122">
        <v>1150</v>
      </c>
      <c r="CA196" s="122">
        <v>1056.55</v>
      </c>
      <c r="CB196" s="122">
        <v>1062.31</v>
      </c>
      <c r="CC196" s="122">
        <v>1062.31</v>
      </c>
      <c r="CD196" s="122">
        <v>1484.95</v>
      </c>
      <c r="CE196" s="122">
        <v>1484.95</v>
      </c>
      <c r="CF196" s="118">
        <f>(ULB_Data[[#This Row],[CP- obtained SS2020]]-ULB_Data[[#This Row],[NA CV 2020]])/ULB_Data[[#This Row],[NA CV 2020]]</f>
        <v>-0.12491235450848406</v>
      </c>
      <c r="CG196" s="118">
        <f>(ULB_Data[[#This Row],[CV- obtained SS2021]]-ULB_Data[[#This Row],[NA CV 2021]])/ULB_Data[[#This Row],[NA CV 2021]]</f>
        <v>0.13160127869805294</v>
      </c>
      <c r="CH196" s="118">
        <f>(ULB_Data[[#This Row],[CV- obtained SS2022]]-ULB_Data[[#This Row],[NA CV 2022]])/ULB_Data[[#This Row],[NA CV 2022]]</f>
        <v>0.12538728323699427</v>
      </c>
      <c r="CI196" s="118">
        <f>(ULB_Data[[#This Row],[CP- obtained SS2020]]-ULB_Data[[#This Row],[SA CV 2020]])/ULB_Data[[#This Row],[SA CV 2020]]</f>
        <v>-0.3192454545454545</v>
      </c>
      <c r="CJ196" s="118">
        <f>(ULB_Data[[#This Row],[CV- obtained SS2021]]-ULB_Data[[#This Row],[SA CV 2021]])/ULB_Data[[#This Row],[SA CV 2021]]</f>
        <v>-0.15136562954955574</v>
      </c>
      <c r="CK196" s="118">
        <f>(ULB_Data[[#This Row],[CV- obtained SS2022]]-ULB_Data[[#This Row],[SA CV 2022]])/ULB_Data[[#This Row],[SA CV 2022]]</f>
        <v>-0.15351304347826084</v>
      </c>
      <c r="CL196" s="118">
        <f>(ULB_Data[[#This Row],[CP- obtained SS2020]]-ULB_Data[[#This Row],[SA CV  cat 2020]])/ULB_Data[[#This Row],[SA CV  cat 2020]]</f>
        <v>-0.2912498225356111</v>
      </c>
      <c r="CM196" s="118">
        <f>(ULB_Data[[#This Row],[CV- obtained SS2021]]-ULB_Data[[#This Row],[SA CV cat 2021]])/ULB_Data[[#This Row],[SA CV cat 2021]]</f>
        <v>-8.363848594101525E-2</v>
      </c>
      <c r="CN196" s="118">
        <f>(ULB_Data[[#This Row],[CV- obtained SS2022]]-ULB_Data[[#This Row],[SA CV cat 2022]])/ULB_Data[[#This Row],[SA CV cat 2022]]</f>
        <v>-8.363848594101525E-2</v>
      </c>
      <c r="CO196" s="118">
        <f>(ULB_Data[[#This Row],[CV- obtained SS2021]]-ULB_Data[[#This Row],[SA CV cat t.10 2021]])/ULB_Data[[#This Row],[SA CV cat t.10 2021]]</f>
        <v>-0.34444930805751034</v>
      </c>
      <c r="CP196" s="118">
        <f>(ULB_Data[[#This Row],[CV- obtained SS2022]]-ULB_Data[[#This Row],[SA CV cat t.10 2022]])/ULB_Data[[#This Row],[SA CV cat t.10 2022]]</f>
        <v>-0.34444930805751034</v>
      </c>
      <c r="CQ196" s="60">
        <v>326</v>
      </c>
      <c r="CR196" s="60">
        <v>151</v>
      </c>
      <c r="CS196" s="27">
        <v>194</v>
      </c>
      <c r="CT196" s="27">
        <v>96</v>
      </c>
      <c r="CU196" s="27">
        <v>194</v>
      </c>
      <c r="CV196" s="27">
        <v>96</v>
      </c>
      <c r="CW196" s="28" t="s">
        <v>414</v>
      </c>
      <c r="CX196" s="27" t="s">
        <v>414</v>
      </c>
      <c r="CY196" s="27" t="s">
        <v>414</v>
      </c>
      <c r="CZ196" s="28" t="s">
        <v>407</v>
      </c>
      <c r="DA196" s="27" t="s">
        <v>408</v>
      </c>
      <c r="DB196" s="27" t="s">
        <v>408</v>
      </c>
      <c r="DC196" s="22">
        <v>426.05</v>
      </c>
      <c r="DD196" s="22">
        <v>1500</v>
      </c>
      <c r="DE196" s="66">
        <v>28.4</v>
      </c>
      <c r="DF196" s="22">
        <v>200</v>
      </c>
      <c r="DG196" s="22">
        <v>1500</v>
      </c>
      <c r="DH196" s="66">
        <v>13.33</v>
      </c>
      <c r="DI196" s="22">
        <v>1080</v>
      </c>
      <c r="DJ196" s="22">
        <v>1500</v>
      </c>
      <c r="DK196" s="66">
        <v>72</v>
      </c>
      <c r="DL196" s="22">
        <v>748.83</v>
      </c>
      <c r="DM196" s="22">
        <v>1500</v>
      </c>
      <c r="DN196" s="66">
        <v>49.92</v>
      </c>
      <c r="DO196" s="22">
        <v>2454.88</v>
      </c>
      <c r="DP196" s="22">
        <v>6000</v>
      </c>
      <c r="DQ196" s="66">
        <v>40.909999999999997</v>
      </c>
      <c r="DR196" s="67">
        <v>1383.48</v>
      </c>
      <c r="DS196" s="67">
        <v>2400</v>
      </c>
      <c r="DT196" s="159">
        <f>ULB_Data[[#This Row],[SLP- obtained SS2021]]/ULB_Data[[#This Row],[SLP-max. marks SS2021]]</f>
        <v>0.57645000000000002</v>
      </c>
      <c r="DU196" s="159">
        <f>ULB_Data[[#This Row],[SLP- obtained SS2021]]/ULB_Data[[#This Row],[Total score (obtained) SS2021]]</f>
        <v>0.48425407692873124</v>
      </c>
      <c r="DV196" s="67">
        <v>1383.48</v>
      </c>
      <c r="DW196" s="66">
        <v>2400</v>
      </c>
      <c r="DX196" s="159">
        <f>ULB_Data[[#This Row],[SLP- obtained SS2022]]/ULB_Data[[#This Row],[SLP-max. marks SS2022]]</f>
        <v>0.57645000000000002</v>
      </c>
      <c r="DY196" s="159">
        <f>ULB_Data[[#This Row],[SLP- obtained SS2022]]/ULB_Data[[#This Row],[Total score (obtained) SS2022]]</f>
        <v>0.48425407692873124</v>
      </c>
      <c r="DZ196" s="67">
        <v>973.46</v>
      </c>
      <c r="EA196" s="67">
        <v>1800</v>
      </c>
      <c r="EB196" s="159">
        <f>ULB_Data[[#This Row],[CV- obtained SS2021]]/ULB_Data[[#This Row],[CV-max. marks SS2021]]</f>
        <v>0.54081111111111113</v>
      </c>
      <c r="EC196" s="159">
        <f>ULB_Data[[#This Row],[CV- obtained SS2021]]/ULB_Data[[#This Row],[Total score (obtained) SS2021]]</f>
        <v>0.34073638486067215</v>
      </c>
      <c r="ED196" s="67">
        <v>973.46</v>
      </c>
      <c r="EE196" s="66">
        <v>1800</v>
      </c>
      <c r="EF196" s="159">
        <f>ULB_Data[[#This Row],[CV- obtained SS2022]]/ULB_Data[[#This Row],[CV-max. marks SS2022]]</f>
        <v>0.54081111111111113</v>
      </c>
      <c r="EG196" s="159">
        <f>ULB_Data[[#This Row],[CV- obtained SS2022]]/ULB_Data[[#This Row],[Total score (obtained) SS2022]]</f>
        <v>0.34073638486067215</v>
      </c>
      <c r="EH196" s="67">
        <v>500</v>
      </c>
      <c r="EI196" s="67">
        <v>1800</v>
      </c>
      <c r="EJ196" s="159">
        <f>ULB_Data[[#This Row],[Cert.- obtained SS2021]]/ULB_Data[[#This Row],[Cert.-max. marks SS2021]]</f>
        <v>0.27777777777777779</v>
      </c>
      <c r="EK196" s="159">
        <f>ULB_Data[[#This Row],[Cert.- obtained SS2021]]/ULB_Data[[#This Row],[Total score (obtained) SS2021]]</f>
        <v>0.17501303847136612</v>
      </c>
      <c r="EL196" s="67">
        <v>500</v>
      </c>
      <c r="EM196" s="66">
        <v>1800</v>
      </c>
      <c r="EN196" s="159">
        <f>ULB_Data[[#This Row],[Cert.- obtained SS2022]]/ULB_Data[[#This Row],[Cert.-max. marks SS2022]]</f>
        <v>0.27777777777777779</v>
      </c>
      <c r="EO196" s="159">
        <f>ULB_Data[[#This Row],[Cert.- obtained SS2022]]/ULB_Data[[#This Row],[Total score (obtained) SS2022]]</f>
        <v>0.17501303847136612</v>
      </c>
      <c r="EP196" s="68">
        <v>2856.93</v>
      </c>
      <c r="EQ196" s="26">
        <v>6000</v>
      </c>
      <c r="ER196" s="66">
        <v>47.62</v>
      </c>
      <c r="ES196" s="68">
        <v>2856.93</v>
      </c>
      <c r="ET196" s="66">
        <v>6000</v>
      </c>
      <c r="EU196" s="128">
        <f>(ULB_Data[[#This Row],[Total score (obtained) SS2022]]/ULB_Data[[#This Row],[Total score (max) SS2022]])*100</f>
        <v>47.615499999999997</v>
      </c>
      <c r="EV196" s="26">
        <v>626.04999999999995</v>
      </c>
      <c r="EW196" s="26">
        <v>3000</v>
      </c>
      <c r="EX196" s="66">
        <v>20.87</v>
      </c>
      <c r="EY196" s="26">
        <v>1883.48</v>
      </c>
      <c r="EZ196" s="26">
        <v>4200</v>
      </c>
      <c r="FA196" s="100">
        <v>44.84</v>
      </c>
      <c r="FB196" s="26">
        <v>1883.48</v>
      </c>
      <c r="FC196" s="138">
        <v>4200</v>
      </c>
      <c r="FD196" s="140">
        <f>(ULB_Data[[#This Row],[SLP + Cert. (obtained) SS2022]]/ULB_Data[[#This Row],[SLP + Cert. (max.) SS2022]])*100</f>
        <v>44.844761904761903</v>
      </c>
    </row>
    <row r="197" spans="1:160" ht="15.75" thickBot="1">
      <c r="A197" s="104">
        <v>196</v>
      </c>
      <c r="B197" s="65" t="s">
        <v>273</v>
      </c>
      <c r="C197" s="65" t="s">
        <v>178</v>
      </c>
      <c r="D197" s="65" t="s">
        <v>71</v>
      </c>
      <c r="E197" s="26">
        <v>44869</v>
      </c>
      <c r="F197" s="28" t="s">
        <v>412</v>
      </c>
      <c r="G197" s="28">
        <v>2214</v>
      </c>
      <c r="H197" s="28">
        <v>2072</v>
      </c>
      <c r="I197" s="28">
        <v>2072</v>
      </c>
      <c r="J197" s="28">
        <v>3325</v>
      </c>
      <c r="K197" s="28">
        <v>3178</v>
      </c>
      <c r="L197" s="28">
        <v>3178</v>
      </c>
      <c r="M197" s="28">
        <v>3400</v>
      </c>
      <c r="N197" s="28">
        <v>3298.6</v>
      </c>
      <c r="O197" s="28">
        <v>3298.6</v>
      </c>
      <c r="P197" s="28">
        <v>4601.3999999999996</v>
      </c>
      <c r="Q197" s="28">
        <v>4601.3999999999996</v>
      </c>
      <c r="R197" s="118">
        <f>(ULB_Data[[#This Row],[Total score (obtained) SS2020]]-ULB_Data[[#This Row],[NA 2020]])/ULB_Data[[#This Row],[NA 2020]]</f>
        <v>0.21443992773261064</v>
      </c>
      <c r="S197" s="118">
        <f>(ULB_Data[[#This Row],[Total score (obtained) SS2021]]-ULB_Data[[#This Row],[NA 2021]])/ULB_Data[[#This Row],[NA 2021]]</f>
        <v>0.17686293436293438</v>
      </c>
      <c r="T197" s="118">
        <f>(ULB_Data[[#This Row],[Total score (obtained) SS2022]]-ULB_Data[[#This Row],[NA 2022]])/ULB_Data[[#This Row],[NA 2022]]</f>
        <v>0.17686293436293438</v>
      </c>
      <c r="U197" s="118">
        <f>(ULB_Data[[#This Row],[Total score (obtained) SS2020]]-ULB_Data[[#This Row],[SA 2020]])/ULB_Data[[#This Row],[SA 2020]]</f>
        <v>-0.19134736842105263</v>
      </c>
      <c r="V197" s="118">
        <f>(ULB_Data[[#This Row],[Total score (obtained) SS2021]]-ULB_Data[[#This Row],[SA 2021]])/ULB_Data[[#This Row],[SA 2021]]</f>
        <v>-0.23270610446821899</v>
      </c>
      <c r="W197" s="118">
        <f>(ULB_Data[[#This Row],[Total score (obtained) SS2022]]-ULB_Data[[#This Row],[SA 2022]])/ULB_Data[[#This Row],[SA 2022]]</f>
        <v>-0.23270610446821899</v>
      </c>
      <c r="X197" s="118">
        <f>(ULB_Data[[#This Row],[Total score (obtained) SS2020]]-ULB_Data[[#This Row],[SA Cat 2020]])/ULB_Data[[#This Row],[SA Cat 2020]]</f>
        <v>-0.20918529411764705</v>
      </c>
      <c r="Y197" s="118">
        <f>(ULB_Data[[#This Row],[Total score (obtained) SS2021]]-ULB_Data[[#This Row],[SA Cat 2021]])/ULB_Data[[#This Row],[SA Cat 2021]]</f>
        <v>-0.26075910992542289</v>
      </c>
      <c r="Z197" s="118">
        <f>(ULB_Data[[#This Row],[Total score (obtained) SS2022]]-ULB_Data[[#This Row],[SA Cat 2022]])/ULB_Data[[#This Row],[SA Cat 2022]]</f>
        <v>-0.26075910992542289</v>
      </c>
      <c r="AA197" s="118">
        <f>(ULB_Data[[#This Row],[Total score (obtained) SS2021]]-ULB_Data[[#This Row],[SA Cat t.10 2021]])/ULB_Data[[#This Row],[SA Cat t.10 2021]]</f>
        <v>-0.4700612856956578</v>
      </c>
      <c r="AB197" s="118">
        <f>(ULB_Data[[#This Row],[Total score (obtained) SS2022]]-ULB_Data[[#This Row],[SA Cat t.10 2022]])/ULB_Data[[#This Row],[SA Cat t.10 2022]]</f>
        <v>-0.4700612856956578</v>
      </c>
      <c r="AC197" s="122">
        <v>306.24</v>
      </c>
      <c r="AD197" s="122">
        <v>913.6</v>
      </c>
      <c r="AE197" s="122">
        <v>915</v>
      </c>
      <c r="AF197" s="122">
        <v>706.64</v>
      </c>
      <c r="AG197" s="122">
        <v>1509.3</v>
      </c>
      <c r="AH197" s="122">
        <v>1509.3</v>
      </c>
      <c r="AI197" s="122">
        <v>737.03</v>
      </c>
      <c r="AJ197" s="122">
        <v>1543.8</v>
      </c>
      <c r="AK197" s="122">
        <v>1543.8</v>
      </c>
      <c r="AL197" s="122">
        <v>2033.9</v>
      </c>
      <c r="AM197" s="122">
        <v>2033.9</v>
      </c>
      <c r="AN197" s="118">
        <f>(ULB_Data[[#This Row],[SLP- obtained SS2020]]-ULB_Data[[#This Row],[SLP NA 2020]])/ULB_Data[[#This Row],[SLP NA 2020]]</f>
        <v>-1.1526907001045028E-2</v>
      </c>
      <c r="AO197" s="118">
        <f>(ULB_Data[[#This Row],[SLP- obtained SS2021]]-ULB_Data[[#This Row],[SLP NA 2021]])/ULB_Data[[#This Row],[SLP NA 2021]]</f>
        <v>0.29735113835376525</v>
      </c>
      <c r="AP197" s="118">
        <f>(ULB_Data[[#This Row],[SLP- obtained SS2022]]-ULB_Data[[#This Row],[SLP NA 2022]])/ULB_Data[[#This Row],[SLP NA 2022]]</f>
        <v>0.29536612021857922</v>
      </c>
      <c r="AQ197" s="118">
        <f>(ULB_Data[[#This Row],[SLP- obtained SS2020]]-ULB_Data[[#This Row],[SLP SA 2020]])/ULB_Data[[#This Row],[SLP SA 2020]]</f>
        <v>-0.57162062719347906</v>
      </c>
      <c r="AR197" s="118">
        <f>(ULB_Data[[#This Row],[SLP- obtained SS2021]]-ULB_Data[[#This Row],[SLP SA 2021]])/ULB_Data[[#This Row],[SLP SA 2021]]</f>
        <v>-0.21469555423043793</v>
      </c>
      <c r="AS197" s="118">
        <f>(ULB_Data[[#This Row],[SLP- obtained SS2022]]-ULB_Data[[#This Row],[SLP SA 2022]])/ULB_Data[[#This Row],[SLP SA 2022]]</f>
        <v>-0.21469555423043793</v>
      </c>
      <c r="AT197" s="118">
        <f>(ULB_Data[[#This Row],[SLP- obtained SS2020]]-ULB_Data[[#This Row],[SLP SA cat 2020]])/ULB_Data[[#This Row],[SLP SA cat 2020]]</f>
        <v>-0.58928401828962185</v>
      </c>
      <c r="AU197" s="118">
        <f>(ULB_Data[[#This Row],[SLP- obtained SS2021]]-ULB_Data[[#This Row],[SLP SA cat 2021]])/ULB_Data[[#This Row],[SLP SA cat 2021]]</f>
        <v>-0.2322451094701386</v>
      </c>
      <c r="AV197" s="118">
        <f>(ULB_Data[[#This Row],[SLP- obtained SS2022]]-ULB_Data[[#This Row],[SLP SA cat 2022]])/ULB_Data[[#This Row],[SLP SA cat 2022]]</f>
        <v>-0.2322451094701386</v>
      </c>
      <c r="AW197" s="118">
        <f>(ULB_Data[[#This Row],[SLP- obtained SS2021]]-ULB_Data[[#This Row],[SLP SA cat t.10 2021]])/ULB_Data[[#This Row],[SLP SA cat t.10 2021]]</f>
        <v>-0.41724765229362309</v>
      </c>
      <c r="AX197" s="118">
        <f>(ULB_Data[[#This Row],[SLP- obtained SS2022]]-ULB_Data[[#This Row],[SLP SA cat t.10 2022]])/ULB_Data[[#This Row],[SLP SA cat t.10 2022]]</f>
        <v>-0.41724765229362309</v>
      </c>
      <c r="AY197" s="122">
        <v>232.44</v>
      </c>
      <c r="AZ197" s="122">
        <v>298.10000000000002</v>
      </c>
      <c r="BA197" s="122">
        <v>295</v>
      </c>
      <c r="BB197" s="122">
        <v>421.09</v>
      </c>
      <c r="BC197" s="122">
        <v>522.70000000000005</v>
      </c>
      <c r="BD197" s="122">
        <v>525</v>
      </c>
      <c r="BE197" s="122">
        <v>433.64</v>
      </c>
      <c r="BF197" s="122">
        <v>570</v>
      </c>
      <c r="BG197" s="122">
        <v>570</v>
      </c>
      <c r="BH197" s="122">
        <v>1100</v>
      </c>
      <c r="BI197" s="122">
        <v>1100</v>
      </c>
      <c r="BJ197" s="118">
        <f>(ULB_Data[[#This Row],[Cert.- obtained SS2020]]-ULB_Data[[#This Row],[NA cert 2020]])/ULB_Data[[#This Row],[NA cert 2020]]</f>
        <v>-0.13956289795215968</v>
      </c>
      <c r="BK197" s="118">
        <f>(ULB_Data[[#This Row],[Cert.- obtained SS2021]]-ULB_Data[[#This Row],[NA cert 2021]])/ULB_Data[[#This Row],[NA cert 2021]]</f>
        <v>6.3737001006372931E-3</v>
      </c>
      <c r="BL197" s="118">
        <f>(ULB_Data[[#This Row],[Cert.- obtained SS2022]]-ULB_Data[[#This Row],[NA cert 2022]])/ULB_Data[[#This Row],[NA cert 2022]]</f>
        <v>1.6949152542372881E-2</v>
      </c>
      <c r="BM197" s="118">
        <f>(ULB_Data[[#This Row],[Cert.- obtained SS2020]]-ULB_Data[[#This Row],[SA Cert 2020]])/ULB_Data[[#This Row],[SA Cert 2020]]</f>
        <v>-0.5250421525089648</v>
      </c>
      <c r="BN197" s="118">
        <f>(ULB_Data[[#This Row],[Cert.- obtained SS2021]]-ULB_Data[[#This Row],[SA cert 2021]])/ULB_Data[[#This Row],[SA cert 2021]]</f>
        <v>-0.42605701167017412</v>
      </c>
      <c r="BO197" s="118">
        <f>(ULB_Data[[#This Row],[Cert.- obtained SS2022]]-ULB_Data[[#This Row],[SA cert 2022]])/ULB_Data[[#This Row],[SA cert 2022]]</f>
        <v>-0.42857142857142855</v>
      </c>
      <c r="BP197" s="118">
        <f>(ULB_Data[[#This Row],[Cert.- obtained SS2020]]-ULB_Data[[#This Row],[SA cert cat 2020]])/ULB_Data[[#This Row],[SA cert cat 2020]]</f>
        <v>-0.53878793469237152</v>
      </c>
      <c r="BQ197" s="118">
        <f>(ULB_Data[[#This Row],[Cert.- obtained SS2021]]-ULB_Data[[#This Row],[SA cert cat 2021]])/ULB_Data[[#This Row],[SA cert cat 2021]]</f>
        <v>-0.47368421052631576</v>
      </c>
      <c r="BR197" s="118">
        <f>(ULB_Data[[#This Row],[Cert.- obtained SS2022]]-ULB_Data[[#This Row],[SA cert cat 2022]])/ULB_Data[[#This Row],[SA cert cat 2022]]</f>
        <v>-0.47368421052631576</v>
      </c>
      <c r="BS197" s="118">
        <f>(ULB_Data[[#This Row],[Cert.- obtained SS2021]]-ULB_Data[[#This Row],[SA cert cat t.10 2021]])/ULB_Data[[#This Row],[SA cert cat t.10 2021]]</f>
        <v>-0.72727272727272729</v>
      </c>
      <c r="BT197" s="118">
        <f>(ULB_Data[[#This Row],[Cert.- obtained SS2022]]-ULB_Data[[#This Row],[SA cert cat t.10 2022]])/ULB_Data[[#This Row],[SA cert cat t.10 2022]]</f>
        <v>-0.72727272727272729</v>
      </c>
      <c r="BU197" s="122">
        <v>855.72</v>
      </c>
      <c r="BV197" s="122">
        <v>860.25</v>
      </c>
      <c r="BW197" s="122">
        <v>865</v>
      </c>
      <c r="BX197" s="122">
        <v>1100</v>
      </c>
      <c r="BY197" s="122">
        <v>1147.0899999999999</v>
      </c>
      <c r="BZ197" s="122">
        <v>1150</v>
      </c>
      <c r="CA197" s="122">
        <v>1114.93</v>
      </c>
      <c r="CB197" s="122">
        <v>1184.79</v>
      </c>
      <c r="CC197" s="122">
        <v>1184.79</v>
      </c>
      <c r="CD197" s="122">
        <v>1531.86</v>
      </c>
      <c r="CE197" s="122">
        <v>1531.86</v>
      </c>
      <c r="CF197" s="118">
        <f>(ULB_Data[[#This Row],[CP- obtained SS2020]]-ULB_Data[[#This Row],[NA CV 2020]])/ULB_Data[[#This Row],[NA CV 2020]]</f>
        <v>0.1823143084186416</v>
      </c>
      <c r="CG197" s="118">
        <f>(ULB_Data[[#This Row],[CV- obtained SS2021]]-ULB_Data[[#This Row],[NA CV 2021]])/ULB_Data[[#This Row],[NA CV 2021]]</f>
        <v>0.10804998546934036</v>
      </c>
      <c r="CH197" s="118">
        <f>(ULB_Data[[#This Row],[CV- obtained SS2022]]-ULB_Data[[#This Row],[NA CV 2022]])/ULB_Data[[#This Row],[NA CV 2022]]</f>
        <v>0.10196531791907519</v>
      </c>
      <c r="CI197" s="118">
        <f>(ULB_Data[[#This Row],[CP- obtained SS2020]]-ULB_Data[[#This Row],[SA CV 2020]])/ULB_Data[[#This Row],[SA CV 2020]]</f>
        <v>-8.0245454545454523E-2</v>
      </c>
      <c r="CJ197" s="118">
        <f>(ULB_Data[[#This Row],[CV- obtained SS2021]]-ULB_Data[[#This Row],[SA CV 2021]])/ULB_Data[[#This Row],[SA CV 2021]]</f>
        <v>-0.16902771360573265</v>
      </c>
      <c r="CK197" s="118">
        <f>(ULB_Data[[#This Row],[CV- obtained SS2022]]-ULB_Data[[#This Row],[SA CV 2022]])/ULB_Data[[#This Row],[SA CV 2022]]</f>
        <v>-0.17113043478260864</v>
      </c>
      <c r="CL197" s="118">
        <f>(ULB_Data[[#This Row],[CP- obtained SS2020]]-ULB_Data[[#This Row],[SA CV  cat 2020]])/ULB_Data[[#This Row],[SA CV  cat 2020]]</f>
        <v>-9.2561864870440339E-2</v>
      </c>
      <c r="CM197" s="118">
        <f>(ULB_Data[[#This Row],[CV- obtained SS2021]]-ULB_Data[[#This Row],[SA CV cat 2021]])/ULB_Data[[#This Row],[SA CV cat 2021]]</f>
        <v>-0.19546923927447052</v>
      </c>
      <c r="CN197" s="118">
        <f>(ULB_Data[[#This Row],[CV- obtained SS2022]]-ULB_Data[[#This Row],[SA CV cat 2022]])/ULB_Data[[#This Row],[SA CV cat 2022]]</f>
        <v>-0.19546923927447052</v>
      </c>
      <c r="CO197" s="118">
        <f>(ULB_Data[[#This Row],[CV- obtained SS2021]]-ULB_Data[[#This Row],[SA CV cat t.10 2021]])/ULB_Data[[#This Row],[SA CV cat t.10 2021]]</f>
        <v>-0.37774992492786541</v>
      </c>
      <c r="CP197" s="118">
        <f>(ULB_Data[[#This Row],[CV- obtained SS2022]]-ULB_Data[[#This Row],[SA CV cat t.10 2022]])/ULB_Data[[#This Row],[SA CV cat t.10 2022]]</f>
        <v>-0.37774992492786541</v>
      </c>
      <c r="CQ197" s="60">
        <v>158</v>
      </c>
      <c r="CR197" s="60">
        <v>89</v>
      </c>
      <c r="CS197" s="28">
        <v>186</v>
      </c>
      <c r="CT197" s="28">
        <v>94</v>
      </c>
      <c r="CU197" s="28">
        <v>186</v>
      </c>
      <c r="CV197" s="28">
        <v>94</v>
      </c>
      <c r="CW197" s="28" t="s">
        <v>414</v>
      </c>
      <c r="CX197" s="28" t="s">
        <v>414</v>
      </c>
      <c r="CY197" s="28" t="s">
        <v>414</v>
      </c>
      <c r="CZ197" s="28" t="s">
        <v>407</v>
      </c>
      <c r="DA197" s="28" t="s">
        <v>405</v>
      </c>
      <c r="DB197" s="28" t="s">
        <v>405</v>
      </c>
      <c r="DC197" s="22">
        <v>302.70999999999998</v>
      </c>
      <c r="DD197" s="22">
        <v>1500</v>
      </c>
      <c r="DE197" s="66">
        <v>20.18</v>
      </c>
      <c r="DF197" s="22">
        <v>200</v>
      </c>
      <c r="DG197" s="22">
        <v>1500</v>
      </c>
      <c r="DH197" s="66">
        <v>13.33</v>
      </c>
      <c r="DI197" s="22">
        <v>1174.33</v>
      </c>
      <c r="DJ197" s="22">
        <v>1500</v>
      </c>
      <c r="DK197" s="66">
        <v>78.290000000000006</v>
      </c>
      <c r="DL197" s="22">
        <v>1011.73</v>
      </c>
      <c r="DM197" s="22">
        <v>1500</v>
      </c>
      <c r="DN197" s="66">
        <v>67.45</v>
      </c>
      <c r="DO197" s="22">
        <v>2688.77</v>
      </c>
      <c r="DP197" s="22">
        <v>6000</v>
      </c>
      <c r="DQ197" s="66">
        <v>44.81</v>
      </c>
      <c r="DR197" s="23">
        <v>1185.26</v>
      </c>
      <c r="DS197" s="67">
        <v>2400</v>
      </c>
      <c r="DT197" s="159">
        <f>ULB_Data[[#This Row],[SLP- obtained SS2021]]/ULB_Data[[#This Row],[SLP-max. marks SS2021]]</f>
        <v>0.49385833333333334</v>
      </c>
      <c r="DU197" s="159">
        <f>ULB_Data[[#This Row],[SLP- obtained SS2021]]/ULB_Data[[#This Row],[Total score (obtained) SS2021]]</f>
        <v>0.48606907638427532</v>
      </c>
      <c r="DV197" s="23">
        <v>1185.26</v>
      </c>
      <c r="DW197" s="66">
        <v>2400</v>
      </c>
      <c r="DX197" s="159">
        <f>ULB_Data[[#This Row],[SLP- obtained SS2022]]/ULB_Data[[#This Row],[SLP-max. marks SS2022]]</f>
        <v>0.49385833333333334</v>
      </c>
      <c r="DY197" s="159">
        <f>ULB_Data[[#This Row],[SLP- obtained SS2022]]/ULB_Data[[#This Row],[Total score (obtained) SS2022]]</f>
        <v>0.48606907638427532</v>
      </c>
      <c r="DZ197" s="22">
        <v>953.2</v>
      </c>
      <c r="EA197" s="67">
        <v>1800</v>
      </c>
      <c r="EB197" s="159">
        <f>ULB_Data[[#This Row],[CV- obtained SS2021]]/ULB_Data[[#This Row],[CV-max. marks SS2021]]</f>
        <v>0.52955555555555556</v>
      </c>
      <c r="EC197" s="159">
        <f>ULB_Data[[#This Row],[CV- obtained SS2021]]/ULB_Data[[#This Row],[Total score (obtained) SS2021]]</f>
        <v>0.3909024548280472</v>
      </c>
      <c r="ED197" s="22">
        <v>953.2</v>
      </c>
      <c r="EE197" s="66">
        <v>1800</v>
      </c>
      <c r="EF197" s="159">
        <f>ULB_Data[[#This Row],[CV- obtained SS2022]]/ULB_Data[[#This Row],[CV-max. marks SS2022]]</f>
        <v>0.52955555555555556</v>
      </c>
      <c r="EG197" s="159">
        <f>ULB_Data[[#This Row],[CV- obtained SS2022]]/ULB_Data[[#This Row],[Total score (obtained) SS2022]]</f>
        <v>0.3909024548280472</v>
      </c>
      <c r="EH197" s="22">
        <v>300</v>
      </c>
      <c r="EI197" s="67">
        <v>1800</v>
      </c>
      <c r="EJ197" s="159">
        <f>ULB_Data[[#This Row],[Cert.- obtained SS2021]]/ULB_Data[[#This Row],[Cert.-max. marks SS2021]]</f>
        <v>0.16666666666666666</v>
      </c>
      <c r="EK197" s="159">
        <f>ULB_Data[[#This Row],[Cert.- obtained SS2021]]/ULB_Data[[#This Row],[Total score (obtained) SS2021]]</f>
        <v>0.12302846878767747</v>
      </c>
      <c r="EL197" s="22">
        <v>300</v>
      </c>
      <c r="EM197" s="66">
        <v>1800</v>
      </c>
      <c r="EN197" s="159">
        <f>ULB_Data[[#This Row],[Cert.- obtained SS2022]]/ULB_Data[[#This Row],[Cert.-max. marks SS2022]]</f>
        <v>0.16666666666666666</v>
      </c>
      <c r="EO197" s="159">
        <f>ULB_Data[[#This Row],[Cert.- obtained SS2022]]/ULB_Data[[#This Row],[Total score (obtained) SS2022]]</f>
        <v>0.12302846878767747</v>
      </c>
      <c r="EP197" s="22">
        <v>2438.46</v>
      </c>
      <c r="EQ197" s="26">
        <v>6000</v>
      </c>
      <c r="ER197" s="66">
        <v>40.64</v>
      </c>
      <c r="ES197" s="22">
        <v>2438.46</v>
      </c>
      <c r="ET197" s="66">
        <v>6000</v>
      </c>
      <c r="EU197" s="128">
        <f>(ULB_Data[[#This Row],[Total score (obtained) SS2022]]/ULB_Data[[#This Row],[Total score (max) SS2022]])*100</f>
        <v>40.640999999999998</v>
      </c>
      <c r="EV197" s="26">
        <v>502.71</v>
      </c>
      <c r="EW197" s="26">
        <v>3000</v>
      </c>
      <c r="EX197" s="66">
        <v>16.760000000000002</v>
      </c>
      <c r="EY197" s="26">
        <v>1485.26</v>
      </c>
      <c r="EZ197" s="26">
        <v>4200</v>
      </c>
      <c r="FA197" s="100">
        <v>35.36</v>
      </c>
      <c r="FB197" s="26">
        <v>1485.26</v>
      </c>
      <c r="FC197" s="138">
        <v>4200</v>
      </c>
      <c r="FD197" s="140">
        <f>(ULB_Data[[#This Row],[SLP + Cert. (obtained) SS2022]]/ULB_Data[[#This Row],[SLP + Cert. (max.) SS2022]])*100</f>
        <v>35.363333333333337</v>
      </c>
    </row>
    <row r="198" spans="1:160" ht="15.75" thickBot="1">
      <c r="A198" s="104">
        <v>197</v>
      </c>
      <c r="B198" s="65" t="s">
        <v>89</v>
      </c>
      <c r="C198" s="65" t="s">
        <v>377</v>
      </c>
      <c r="D198" s="65" t="s">
        <v>71</v>
      </c>
      <c r="E198" s="26">
        <v>89452</v>
      </c>
      <c r="F198" s="28" t="s">
        <v>413</v>
      </c>
      <c r="G198" s="28">
        <v>2214</v>
      </c>
      <c r="H198" s="28">
        <v>2072</v>
      </c>
      <c r="I198" s="28">
        <v>2072</v>
      </c>
      <c r="J198" s="28">
        <v>3325</v>
      </c>
      <c r="K198" s="28">
        <v>3178</v>
      </c>
      <c r="L198" s="28">
        <v>3178</v>
      </c>
      <c r="M198" s="28">
        <v>3595.3</v>
      </c>
      <c r="N198" s="28">
        <v>3469.2</v>
      </c>
      <c r="O198" s="28">
        <v>3469.2</v>
      </c>
      <c r="P198" s="28">
        <v>4328.8</v>
      </c>
      <c r="Q198" s="28">
        <v>4328.8</v>
      </c>
      <c r="R198" s="118">
        <f>(ULB_Data[[#This Row],[Total score (obtained) SS2020]]-ULB_Data[[#This Row],[NA 2020]])/ULB_Data[[#This Row],[NA 2020]]</f>
        <v>1.0479765130984644</v>
      </c>
      <c r="S198" s="118">
        <f>(ULB_Data[[#This Row],[Total score (obtained) SS2021]]-ULB_Data[[#This Row],[NA 2021]])/ULB_Data[[#This Row],[NA 2021]]</f>
        <v>1.116747104247104</v>
      </c>
      <c r="T198" s="118">
        <f>(ULB_Data[[#This Row],[Total score (obtained) SS2022]]-ULB_Data[[#This Row],[NA 2022]])/ULB_Data[[#This Row],[NA 2022]]</f>
        <v>1.116747104247104</v>
      </c>
      <c r="U198" s="118">
        <f>(ULB_Data[[#This Row],[Total score (obtained) SS2020]]-ULB_Data[[#This Row],[SA 2020]])/ULB_Data[[#This Row],[SA 2020]]</f>
        <v>0.36367518796992487</v>
      </c>
      <c r="V198" s="118">
        <f>(ULB_Data[[#This Row],[Total score (obtained) SS2021]]-ULB_Data[[#This Row],[SA 2021]])/ULB_Data[[#This Row],[SA 2021]]</f>
        <v>0.38008181246066697</v>
      </c>
      <c r="W198" s="118">
        <f>(ULB_Data[[#This Row],[Total score (obtained) SS2022]]-ULB_Data[[#This Row],[SA 2022]])/ULB_Data[[#This Row],[SA 2022]]</f>
        <v>0.38008181246066697</v>
      </c>
      <c r="X198" s="118">
        <f>(ULB_Data[[#This Row],[Total score (obtained) SS2020]]-ULB_Data[[#This Row],[SA Cat 2020]])/ULB_Data[[#This Row],[SA Cat 2020]]</f>
        <v>0.26115205963341032</v>
      </c>
      <c r="Y198" s="118">
        <f>(ULB_Data[[#This Row],[Total score (obtained) SS2021]]-ULB_Data[[#This Row],[SA Cat 2021]])/ULB_Data[[#This Row],[SA Cat 2021]]</f>
        <v>0.26423959414274178</v>
      </c>
      <c r="Z198" s="118">
        <f>(ULB_Data[[#This Row],[Total score (obtained) SS2022]]-ULB_Data[[#This Row],[SA Cat 2022]])/ULB_Data[[#This Row],[SA Cat 2022]]</f>
        <v>0.26423959414274178</v>
      </c>
      <c r="AA198" s="118">
        <f>(ULB_Data[[#This Row],[Total score (obtained) SS2021]]-ULB_Data[[#This Row],[SA Cat t.10 2021]])/ULB_Data[[#This Row],[SA Cat t.10 2021]]</f>
        <v>1.3190722602106693E-2</v>
      </c>
      <c r="AB198" s="118">
        <f>(ULB_Data[[#This Row],[Total score (obtained) SS2022]]-ULB_Data[[#This Row],[SA Cat t.10 2022]])/ULB_Data[[#This Row],[SA Cat t.10 2022]]</f>
        <v>1.3190722602106693E-2</v>
      </c>
      <c r="AC198" s="122">
        <v>306.24</v>
      </c>
      <c r="AD198" s="122">
        <v>913.6</v>
      </c>
      <c r="AE198" s="122">
        <v>915</v>
      </c>
      <c r="AF198" s="122">
        <v>706.64</v>
      </c>
      <c r="AG198" s="122">
        <v>1509.3</v>
      </c>
      <c r="AH198" s="122">
        <v>1509.3</v>
      </c>
      <c r="AI198" s="122">
        <v>829.22</v>
      </c>
      <c r="AJ198" s="122">
        <v>1623.2</v>
      </c>
      <c r="AK198" s="122">
        <v>1623.2</v>
      </c>
      <c r="AL198" s="122">
        <v>1999.6</v>
      </c>
      <c r="AM198" s="122">
        <v>1999.6</v>
      </c>
      <c r="AN198" s="118">
        <f>(ULB_Data[[#This Row],[SLP- obtained SS2020]]-ULB_Data[[#This Row],[SLP NA 2020]])/ULB_Data[[#This Row],[SLP NA 2020]]</f>
        <v>2.8542319749216296</v>
      </c>
      <c r="AO198" s="118">
        <f>(ULB_Data[[#This Row],[SLP- obtained SS2021]]-ULB_Data[[#This Row],[SLP NA 2021]])/ULB_Data[[#This Row],[SLP NA 2021]]</f>
        <v>1.0724934325744309</v>
      </c>
      <c r="AP198" s="118">
        <f>(ULB_Data[[#This Row],[SLP- obtained SS2022]]-ULB_Data[[#This Row],[SLP NA 2022]])/ULB_Data[[#This Row],[SLP NA 2022]]</f>
        <v>1.0693224043715848</v>
      </c>
      <c r="AQ198" s="118">
        <f>(ULB_Data[[#This Row],[SLP- obtained SS2020]]-ULB_Data[[#This Row],[SLP SA 2020]])/ULB_Data[[#This Row],[SLP SA 2020]]</f>
        <v>0.67032718215781717</v>
      </c>
      <c r="AR198" s="118">
        <f>(ULB_Data[[#This Row],[SLP- obtained SS2021]]-ULB_Data[[#This Row],[SLP SA 2021]])/ULB_Data[[#This Row],[SLP SA 2021]]</f>
        <v>0.25450871264824759</v>
      </c>
      <c r="AS198" s="118">
        <f>(ULB_Data[[#This Row],[SLP- obtained SS2022]]-ULB_Data[[#This Row],[SLP SA 2022]])/ULB_Data[[#This Row],[SLP SA 2022]]</f>
        <v>0.25450871264824759</v>
      </c>
      <c r="AT198" s="118">
        <f>(ULB_Data[[#This Row],[SLP- obtained SS2020]]-ULB_Data[[#This Row],[SLP SA cat 2020]])/ULB_Data[[#This Row],[SLP SA cat 2020]]</f>
        <v>0.4234099515207061</v>
      </c>
      <c r="AU198" s="118">
        <f>(ULB_Data[[#This Row],[SLP- obtained SS2021]]-ULB_Data[[#This Row],[SLP SA cat 2021]])/ULB_Data[[#This Row],[SLP SA cat 2021]]</f>
        <v>0.16647979300147855</v>
      </c>
      <c r="AV198" s="118">
        <f>(ULB_Data[[#This Row],[SLP- obtained SS2022]]-ULB_Data[[#This Row],[SLP SA cat 2022]])/ULB_Data[[#This Row],[SLP SA cat 2022]]</f>
        <v>0.16647979300147855</v>
      </c>
      <c r="AW198" s="118">
        <f>(ULB_Data[[#This Row],[SLP- obtained SS2021]]-ULB_Data[[#This Row],[SLP SA cat t.10 2021]])/ULB_Data[[#This Row],[SLP SA cat t.10 2021]]</f>
        <v>-5.309561912382469E-2</v>
      </c>
      <c r="AX198" s="118">
        <f>(ULB_Data[[#This Row],[SLP- obtained SS2022]]-ULB_Data[[#This Row],[SLP SA cat t.10 2022]])/ULB_Data[[#This Row],[SLP SA cat t.10 2022]]</f>
        <v>-5.309561912382469E-2</v>
      </c>
      <c r="AY198" s="122">
        <v>232.44</v>
      </c>
      <c r="AZ198" s="122">
        <v>298.10000000000002</v>
      </c>
      <c r="BA198" s="122">
        <v>295</v>
      </c>
      <c r="BB198" s="122">
        <v>421.09</v>
      </c>
      <c r="BC198" s="122">
        <v>522.70000000000005</v>
      </c>
      <c r="BD198" s="122">
        <v>525</v>
      </c>
      <c r="BE198" s="122">
        <v>448.93</v>
      </c>
      <c r="BF198" s="122">
        <v>602.08000000000004</v>
      </c>
      <c r="BG198" s="122">
        <v>602.08000000000004</v>
      </c>
      <c r="BH198" s="122">
        <v>1100</v>
      </c>
      <c r="BI198" s="122">
        <v>1100</v>
      </c>
      <c r="BJ198" s="118">
        <f>(ULB_Data[[#This Row],[Cert.- obtained SS2020]]-ULB_Data[[#This Row],[NA cert 2020]])/ULB_Data[[#This Row],[NA cert 2020]]</f>
        <v>3.7324040612631215</v>
      </c>
      <c r="BK198" s="118">
        <f>(ULB_Data[[#This Row],[Cert.- obtained SS2021]]-ULB_Data[[#This Row],[NA cert 2021]])/ULB_Data[[#This Row],[NA cert 2021]]</f>
        <v>2.6900369003690034</v>
      </c>
      <c r="BL198" s="118">
        <f>(ULB_Data[[#This Row],[Cert.- obtained SS2022]]-ULB_Data[[#This Row],[NA cert 2022]])/ULB_Data[[#This Row],[NA cert 2022]]</f>
        <v>2.7288135593220337</v>
      </c>
      <c r="BM198" s="118">
        <f>(ULB_Data[[#This Row],[Cert.- obtained SS2020]]-ULB_Data[[#This Row],[SA Cert 2020]])/ULB_Data[[#This Row],[SA Cert 2020]]</f>
        <v>1.6122681612006937</v>
      </c>
      <c r="BN198" s="118">
        <f>(ULB_Data[[#This Row],[Cert.- obtained SS2021]]-ULB_Data[[#This Row],[SA cert 2021]])/ULB_Data[[#This Row],[SA cert 2021]]</f>
        <v>1.1044576238760282</v>
      </c>
      <c r="BO198" s="118">
        <f>(ULB_Data[[#This Row],[Cert.- obtained SS2022]]-ULB_Data[[#This Row],[SA cert 2022]])/ULB_Data[[#This Row],[SA cert 2022]]</f>
        <v>1.0952380952380953</v>
      </c>
      <c r="BP198" s="118">
        <f>(ULB_Data[[#This Row],[Cert.- obtained SS2020]]-ULB_Data[[#This Row],[SA cert cat 2020]])/ULB_Data[[#This Row],[SA cert cat 2020]]</f>
        <v>1.4502706435301715</v>
      </c>
      <c r="BQ198" s="118">
        <f>(ULB_Data[[#This Row],[Cert.- obtained SS2021]]-ULB_Data[[#This Row],[SA cert cat 2021]])/ULB_Data[[#This Row],[SA cert cat 2021]]</f>
        <v>0.82699973425458395</v>
      </c>
      <c r="BR198" s="118">
        <f>(ULB_Data[[#This Row],[Cert.- obtained SS2022]]-ULB_Data[[#This Row],[SA cert cat 2022]])/ULB_Data[[#This Row],[SA cert cat 2022]]</f>
        <v>0.82699973425458395</v>
      </c>
      <c r="BS198" s="118">
        <f>(ULB_Data[[#This Row],[Cert.- obtained SS2021]]-ULB_Data[[#This Row],[SA cert cat t.10 2021]])/ULB_Data[[#This Row],[SA cert cat t.10 2021]]</f>
        <v>0</v>
      </c>
      <c r="BT198" s="118">
        <f>(ULB_Data[[#This Row],[Cert.- obtained SS2022]]-ULB_Data[[#This Row],[SA cert cat t.10 2022]])/ULB_Data[[#This Row],[SA cert cat t.10 2022]]</f>
        <v>0</v>
      </c>
      <c r="BU198" s="122">
        <v>855.72</v>
      </c>
      <c r="BV198" s="122">
        <v>860.25</v>
      </c>
      <c r="BW198" s="122">
        <v>865</v>
      </c>
      <c r="BX198" s="122">
        <v>1100</v>
      </c>
      <c r="BY198" s="122">
        <v>1147.0899999999999</v>
      </c>
      <c r="BZ198" s="122">
        <v>1150</v>
      </c>
      <c r="CA198" s="122">
        <v>1163.58</v>
      </c>
      <c r="CB198" s="122">
        <v>1243.93</v>
      </c>
      <c r="CC198" s="122">
        <v>1243.93</v>
      </c>
      <c r="CD198" s="122">
        <v>1508.87</v>
      </c>
      <c r="CE198" s="122">
        <v>1508.87</v>
      </c>
      <c r="CF198" s="118">
        <f>(ULB_Data[[#This Row],[CP- obtained SS2020]]-ULB_Data[[#This Row],[NA CV 2020]])/ULB_Data[[#This Row],[NA CV 2020]]</f>
        <v>0.45713551161594917</v>
      </c>
      <c r="CG198" s="118">
        <f>(ULB_Data[[#This Row],[CV- obtained SS2021]]-ULB_Data[[#This Row],[NA CV 2021]])/ULB_Data[[#This Row],[NA CV 2021]]</f>
        <v>0.61866899157221744</v>
      </c>
      <c r="CH198" s="118">
        <f>(ULB_Data[[#This Row],[CV- obtained SS2022]]-ULB_Data[[#This Row],[NA CV 2022]])/ULB_Data[[#This Row],[NA CV 2022]]</f>
        <v>0.60978034682080928</v>
      </c>
      <c r="CI198" s="118">
        <f>(ULB_Data[[#This Row],[CP- obtained SS2020]]-ULB_Data[[#This Row],[SA CV 2020]])/ULB_Data[[#This Row],[SA CV 2020]]</f>
        <v>0.13354545454545463</v>
      </c>
      <c r="CJ198" s="118">
        <f>(ULB_Data[[#This Row],[CV- obtained SS2021]]-ULB_Data[[#This Row],[SA CV 2021]])/ULB_Data[[#This Row],[SA CV 2021]]</f>
        <v>0.21390649382350133</v>
      </c>
      <c r="CK198" s="118">
        <f>(ULB_Data[[#This Row],[CV- obtained SS2022]]-ULB_Data[[#This Row],[SA CV 2022]])/ULB_Data[[#This Row],[SA CV 2022]]</f>
        <v>0.21083478260869568</v>
      </c>
      <c r="CL198" s="118">
        <f>(ULB_Data[[#This Row],[CP- obtained SS2020]]-ULB_Data[[#This Row],[SA CV  cat 2020]])/ULB_Data[[#This Row],[SA CV  cat 2020]]</f>
        <v>7.1606593444370106E-2</v>
      </c>
      <c r="CM198" s="118">
        <f>(ULB_Data[[#This Row],[CV- obtained SS2021]]-ULB_Data[[#This Row],[SA CV cat 2021]])/ULB_Data[[#This Row],[SA CV cat 2021]]</f>
        <v>0.11940382497407408</v>
      </c>
      <c r="CN198" s="118">
        <f>(ULB_Data[[#This Row],[CV- obtained SS2022]]-ULB_Data[[#This Row],[SA CV cat 2022]])/ULB_Data[[#This Row],[SA CV cat 2022]]</f>
        <v>0.11940382497407408</v>
      </c>
      <c r="CO198" s="118">
        <f>(ULB_Data[[#This Row],[CV- obtained SS2021]]-ULB_Data[[#This Row],[SA CV cat t.10 2021]])/ULB_Data[[#This Row],[SA CV cat t.10 2021]]</f>
        <v>-7.715045033700707E-2</v>
      </c>
      <c r="CP198" s="118">
        <f>(ULB_Data[[#This Row],[CV- obtained SS2022]]-ULB_Data[[#This Row],[SA CV cat t.10 2022]])/ULB_Data[[#This Row],[SA CV cat t.10 2022]]</f>
        <v>-7.715045033700707E-2</v>
      </c>
      <c r="CQ198" s="60">
        <v>4</v>
      </c>
      <c r="CR198" s="60">
        <v>4</v>
      </c>
      <c r="CS198" s="28">
        <v>4</v>
      </c>
      <c r="CT198" s="28">
        <v>4</v>
      </c>
      <c r="CU198" s="28">
        <v>4</v>
      </c>
      <c r="CV198" s="28">
        <v>4</v>
      </c>
      <c r="CW198" s="28" t="s">
        <v>401</v>
      </c>
      <c r="CX198" s="28" t="s">
        <v>401</v>
      </c>
      <c r="CY198" s="28" t="s">
        <v>401</v>
      </c>
      <c r="CZ198" s="28" t="s">
        <v>408</v>
      </c>
      <c r="DA198" s="28" t="s">
        <v>408</v>
      </c>
      <c r="DB198" s="28" t="s">
        <v>408</v>
      </c>
      <c r="DC198" s="22">
        <v>1180.32</v>
      </c>
      <c r="DD198" s="22">
        <v>1500</v>
      </c>
      <c r="DE198" s="66">
        <v>78.69</v>
      </c>
      <c r="DF198" s="22">
        <v>1100</v>
      </c>
      <c r="DG198" s="22">
        <v>1500</v>
      </c>
      <c r="DH198" s="66">
        <v>73.33</v>
      </c>
      <c r="DI198" s="22">
        <v>1007</v>
      </c>
      <c r="DJ198" s="22">
        <v>1500</v>
      </c>
      <c r="DK198" s="66">
        <v>67.13</v>
      </c>
      <c r="DL198" s="22">
        <v>1246.9000000000001</v>
      </c>
      <c r="DM198" s="22">
        <v>1500</v>
      </c>
      <c r="DN198" s="66">
        <v>83.13</v>
      </c>
      <c r="DO198" s="22">
        <v>4534.22</v>
      </c>
      <c r="DP198" s="22">
        <v>6000</v>
      </c>
      <c r="DQ198" s="66">
        <v>75.569999999999993</v>
      </c>
      <c r="DR198" s="67">
        <v>1893.43</v>
      </c>
      <c r="DS198" s="67">
        <v>2400</v>
      </c>
      <c r="DT198" s="159">
        <f>ULB_Data[[#This Row],[SLP- obtained SS2021]]/ULB_Data[[#This Row],[SLP-max. marks SS2021]]</f>
        <v>0.78892916666666668</v>
      </c>
      <c r="DU198" s="159">
        <f>ULB_Data[[#This Row],[SLP- obtained SS2021]]/ULB_Data[[#This Row],[Total score (obtained) SS2021]]</f>
        <v>0.43170842928475345</v>
      </c>
      <c r="DV198" s="67">
        <v>1893.43</v>
      </c>
      <c r="DW198" s="66">
        <v>2400</v>
      </c>
      <c r="DX198" s="159">
        <f>ULB_Data[[#This Row],[SLP- obtained SS2022]]/ULB_Data[[#This Row],[SLP-max. marks SS2022]]</f>
        <v>0.78892916666666668</v>
      </c>
      <c r="DY198" s="159">
        <f>ULB_Data[[#This Row],[SLP- obtained SS2022]]/ULB_Data[[#This Row],[Total score (obtained) SS2022]]</f>
        <v>0.43170842928475345</v>
      </c>
      <c r="DZ198" s="67">
        <v>1392.46</v>
      </c>
      <c r="EA198" s="67">
        <v>1800</v>
      </c>
      <c r="EB198" s="159">
        <f>ULB_Data[[#This Row],[CV- obtained SS2021]]/ULB_Data[[#This Row],[CV-max. marks SS2021]]</f>
        <v>0.77358888888888888</v>
      </c>
      <c r="EC198" s="159">
        <f>ULB_Data[[#This Row],[CV- obtained SS2021]]/ULB_Data[[#This Row],[Total score (obtained) SS2021]]</f>
        <v>0.31748557878656608</v>
      </c>
      <c r="ED198" s="67">
        <v>1392.46</v>
      </c>
      <c r="EE198" s="66">
        <v>1800</v>
      </c>
      <c r="EF198" s="159">
        <f>ULB_Data[[#This Row],[CV- obtained SS2022]]/ULB_Data[[#This Row],[CV-max. marks SS2022]]</f>
        <v>0.77358888888888888</v>
      </c>
      <c r="EG198" s="159">
        <f>ULB_Data[[#This Row],[CV- obtained SS2022]]/ULB_Data[[#This Row],[Total score (obtained) SS2022]]</f>
        <v>0.31748557878656608</v>
      </c>
      <c r="EH198" s="67">
        <v>1100</v>
      </c>
      <c r="EI198" s="67">
        <v>1800</v>
      </c>
      <c r="EJ198" s="159">
        <f>ULB_Data[[#This Row],[Cert.- obtained SS2021]]/ULB_Data[[#This Row],[Cert.-max. marks SS2021]]</f>
        <v>0.61111111111111116</v>
      </c>
      <c r="EK198" s="159">
        <f>ULB_Data[[#This Row],[Cert.- obtained SS2021]]/ULB_Data[[#This Row],[Total score (obtained) SS2021]]</f>
        <v>0.25080371189493605</v>
      </c>
      <c r="EL198" s="67">
        <v>1100</v>
      </c>
      <c r="EM198" s="66">
        <v>1800</v>
      </c>
      <c r="EN198" s="159">
        <f>ULB_Data[[#This Row],[Cert.- obtained SS2022]]/ULB_Data[[#This Row],[Cert.-max. marks SS2022]]</f>
        <v>0.61111111111111116</v>
      </c>
      <c r="EO198" s="159">
        <f>ULB_Data[[#This Row],[Cert.- obtained SS2022]]/ULB_Data[[#This Row],[Total score (obtained) SS2022]]</f>
        <v>0.25080371189493605</v>
      </c>
      <c r="EP198" s="68">
        <v>4385.8999999999996</v>
      </c>
      <c r="EQ198" s="26">
        <v>6000</v>
      </c>
      <c r="ER198" s="66">
        <v>73.099999999999994</v>
      </c>
      <c r="ES198" s="68">
        <v>4385.8999999999996</v>
      </c>
      <c r="ET198" s="66">
        <v>6000</v>
      </c>
      <c r="EU198" s="128">
        <f>(ULB_Data[[#This Row],[Total score (obtained) SS2022]]/ULB_Data[[#This Row],[Total score (max) SS2022]])*100</f>
        <v>73.098333333333329</v>
      </c>
      <c r="EV198" s="26">
        <v>2280.3200000000002</v>
      </c>
      <c r="EW198" s="26">
        <v>3000</v>
      </c>
      <c r="EX198" s="66">
        <v>76.010000000000005</v>
      </c>
      <c r="EY198" s="26">
        <v>2993.43</v>
      </c>
      <c r="EZ198" s="26">
        <v>4200</v>
      </c>
      <c r="FA198" s="100">
        <v>71.27</v>
      </c>
      <c r="FB198" s="26">
        <v>2993.43</v>
      </c>
      <c r="FC198" s="138">
        <v>4200</v>
      </c>
      <c r="FD198" s="140">
        <f>(ULB_Data[[#This Row],[SLP + Cert. (obtained) SS2022]]/ULB_Data[[#This Row],[SLP + Cert. (max.) SS2022]])*100</f>
        <v>71.272142857142853</v>
      </c>
    </row>
    <row r="199" spans="1:160" ht="15.75" thickBot="1">
      <c r="A199" s="104">
        <v>198</v>
      </c>
      <c r="B199" s="69" t="s">
        <v>422</v>
      </c>
      <c r="C199" s="65" t="s">
        <v>377</v>
      </c>
      <c r="D199" s="65" t="s">
        <v>71</v>
      </c>
      <c r="E199" s="26">
        <v>60565</v>
      </c>
      <c r="F199" s="28" t="s">
        <v>413</v>
      </c>
      <c r="G199" s="28">
        <v>2214</v>
      </c>
      <c r="H199" s="28">
        <v>2072</v>
      </c>
      <c r="I199" s="28">
        <v>2072</v>
      </c>
      <c r="J199" s="28">
        <v>3325</v>
      </c>
      <c r="K199" s="28">
        <v>3178</v>
      </c>
      <c r="L199" s="28">
        <v>3178</v>
      </c>
      <c r="M199" s="28">
        <v>3595.3</v>
      </c>
      <c r="N199" s="28">
        <v>3469.2</v>
      </c>
      <c r="O199" s="28">
        <v>3469.2</v>
      </c>
      <c r="P199" s="28">
        <v>4328.8</v>
      </c>
      <c r="Q199" s="28">
        <v>4328.8</v>
      </c>
      <c r="R199" s="118">
        <f>(ULB_Data[[#This Row],[Total score (obtained) SS2020]]-ULB_Data[[#This Row],[NA 2020]])/ULB_Data[[#This Row],[NA 2020]]</f>
        <v>0.87881210478771432</v>
      </c>
      <c r="S199" s="118">
        <f>(ULB_Data[[#This Row],[Total score (obtained) SS2021]]-ULB_Data[[#This Row],[NA 2021]])/ULB_Data[[#This Row],[NA 2021]]</f>
        <v>0.99269787644787644</v>
      </c>
      <c r="T199" s="118">
        <f>(ULB_Data[[#This Row],[Total score (obtained) SS2022]]-ULB_Data[[#This Row],[NA 2022]])/ULB_Data[[#This Row],[NA 2022]]</f>
        <v>0.99269787644787644</v>
      </c>
      <c r="U199" s="118">
        <f>(ULB_Data[[#This Row],[Total score (obtained) SS2020]]-ULB_Data[[#This Row],[SA 2020]])/ULB_Data[[#This Row],[SA 2020]]</f>
        <v>0.25103458646616528</v>
      </c>
      <c r="V199" s="118">
        <f>(ULB_Data[[#This Row],[Total score (obtained) SS2021]]-ULB_Data[[#This Row],[SA 2021]])/ULB_Data[[#This Row],[SA 2021]]</f>
        <v>0.29920390182504719</v>
      </c>
      <c r="W199" s="118">
        <f>(ULB_Data[[#This Row],[Total score (obtained) SS2022]]-ULB_Data[[#This Row],[SA 2022]])/ULB_Data[[#This Row],[SA 2022]]</f>
        <v>0.29920390182504719</v>
      </c>
      <c r="X199" s="118">
        <f>(ULB_Data[[#This Row],[Total score (obtained) SS2020]]-ULB_Data[[#This Row],[SA Cat 2020]])/ULB_Data[[#This Row],[SA Cat 2020]]</f>
        <v>0.15697994604066404</v>
      </c>
      <c r="Y199" s="118">
        <f>(ULB_Data[[#This Row],[Total score (obtained) SS2021]]-ULB_Data[[#This Row],[SA Cat 2021]])/ULB_Data[[#This Row],[SA Cat 2021]]</f>
        <v>0.19015046696644763</v>
      </c>
      <c r="Z199" s="118">
        <f>(ULB_Data[[#This Row],[Total score (obtained) SS2022]]-ULB_Data[[#This Row],[SA Cat 2022]])/ULB_Data[[#This Row],[SA Cat 2022]]</f>
        <v>0.19015046696644763</v>
      </c>
      <c r="AA199" s="118">
        <f>(ULB_Data[[#This Row],[Total score (obtained) SS2021]]-ULB_Data[[#This Row],[SA Cat t.10 2021]])/ULB_Data[[#This Row],[SA Cat t.10 2021]]</f>
        <v>-4.6186009979671108E-2</v>
      </c>
      <c r="AB199" s="118">
        <f>(ULB_Data[[#This Row],[Total score (obtained) SS2022]]-ULB_Data[[#This Row],[SA Cat t.10 2022]])/ULB_Data[[#This Row],[SA Cat t.10 2022]]</f>
        <v>-4.6186009979671108E-2</v>
      </c>
      <c r="AC199" s="122">
        <v>306.24</v>
      </c>
      <c r="AD199" s="122">
        <v>913.6</v>
      </c>
      <c r="AE199" s="122">
        <v>915</v>
      </c>
      <c r="AF199" s="122">
        <v>706.64</v>
      </c>
      <c r="AG199" s="122">
        <v>1509.3</v>
      </c>
      <c r="AH199" s="122">
        <v>1509.3</v>
      </c>
      <c r="AI199" s="122">
        <v>829.22</v>
      </c>
      <c r="AJ199" s="122">
        <v>1623.2</v>
      </c>
      <c r="AK199" s="122">
        <v>1623.2</v>
      </c>
      <c r="AL199" s="122">
        <v>1999.6</v>
      </c>
      <c r="AM199" s="122">
        <v>1999.6</v>
      </c>
      <c r="AN199" s="118">
        <f>(ULB_Data[[#This Row],[SLP- obtained SS2020]]-ULB_Data[[#This Row],[SLP NA 2020]])/ULB_Data[[#This Row],[SLP NA 2020]]</f>
        <v>2.5219435736677114</v>
      </c>
      <c r="AO199" s="118">
        <f>(ULB_Data[[#This Row],[SLP- obtained SS2021]]-ULB_Data[[#This Row],[SLP NA 2021]])/ULB_Data[[#This Row],[SLP NA 2021]]</f>
        <v>1.1081764448336251</v>
      </c>
      <c r="AP199" s="118">
        <f>(ULB_Data[[#This Row],[SLP- obtained SS2022]]-ULB_Data[[#This Row],[SLP NA 2022]])/ULB_Data[[#This Row],[SLP NA 2022]]</f>
        <v>1.1049508196721312</v>
      </c>
      <c r="AQ199" s="118">
        <f>(ULB_Data[[#This Row],[SLP- obtained SS2020]]-ULB_Data[[#This Row],[SLP SA 2020]])/ULB_Data[[#This Row],[SLP SA 2020]]</f>
        <v>0.52632174799049014</v>
      </c>
      <c r="AR199" s="118">
        <f>(ULB_Data[[#This Row],[SLP- obtained SS2021]]-ULB_Data[[#This Row],[SLP SA 2021]])/ULB_Data[[#This Row],[SLP SA 2021]]</f>
        <v>0.27610812959650172</v>
      </c>
      <c r="AS199" s="118">
        <f>(ULB_Data[[#This Row],[SLP- obtained SS2022]]-ULB_Data[[#This Row],[SLP SA 2022]])/ULB_Data[[#This Row],[SLP SA 2022]]</f>
        <v>0.27610812959650172</v>
      </c>
      <c r="AT199" s="118">
        <f>(ULB_Data[[#This Row],[SLP- obtained SS2020]]-ULB_Data[[#This Row],[SLP SA cat 2020]])/ULB_Data[[#This Row],[SLP SA cat 2020]]</f>
        <v>0.300692216782036</v>
      </c>
      <c r="AU199" s="118">
        <f>(ULB_Data[[#This Row],[SLP- obtained SS2021]]-ULB_Data[[#This Row],[SLP SA cat 2021]])/ULB_Data[[#This Row],[SLP SA cat 2021]]</f>
        <v>0.18656357811729912</v>
      </c>
      <c r="AV199" s="118">
        <f>(ULB_Data[[#This Row],[SLP- obtained SS2022]]-ULB_Data[[#This Row],[SLP SA cat 2022]])/ULB_Data[[#This Row],[SLP SA cat 2022]]</f>
        <v>0.18656357811729912</v>
      </c>
      <c r="AW199" s="118">
        <f>(ULB_Data[[#This Row],[SLP- obtained SS2021]]-ULB_Data[[#This Row],[SLP SA cat t.10 2021]])/ULB_Data[[#This Row],[SLP SA cat t.10 2021]]</f>
        <v>-3.6792358471694306E-2</v>
      </c>
      <c r="AX199" s="118">
        <f>(ULB_Data[[#This Row],[SLP- obtained SS2022]]-ULB_Data[[#This Row],[SLP SA cat t.10 2022]])/ULB_Data[[#This Row],[SLP SA cat t.10 2022]]</f>
        <v>-3.6792358471694306E-2</v>
      </c>
      <c r="AY199" s="122">
        <v>232.44</v>
      </c>
      <c r="AZ199" s="122">
        <v>298.10000000000002</v>
      </c>
      <c r="BA199" s="122">
        <v>295</v>
      </c>
      <c r="BB199" s="122">
        <v>421.09</v>
      </c>
      <c r="BC199" s="122">
        <v>522.70000000000005</v>
      </c>
      <c r="BD199" s="122">
        <v>525</v>
      </c>
      <c r="BE199" s="122">
        <v>448.93</v>
      </c>
      <c r="BF199" s="122">
        <v>602.08000000000004</v>
      </c>
      <c r="BG199" s="122">
        <v>602.08000000000004</v>
      </c>
      <c r="BH199" s="122">
        <v>1100</v>
      </c>
      <c r="BI199" s="122">
        <v>1100</v>
      </c>
      <c r="BJ199" s="118">
        <f>(ULB_Data[[#This Row],[Cert.- obtained SS2020]]-ULB_Data[[#This Row],[NA cert 2020]])/ULB_Data[[#This Row],[NA cert 2020]]</f>
        <v>1.1510927551196009</v>
      </c>
      <c r="BK199" s="118">
        <f>(ULB_Data[[#This Row],[Cert.- obtained SS2021]]-ULB_Data[[#This Row],[NA cert 2021]])/ULB_Data[[#This Row],[NA cert 2021]]</f>
        <v>1.3482053002348204</v>
      </c>
      <c r="BL199" s="118">
        <f>(ULB_Data[[#This Row],[Cert.- obtained SS2022]]-ULB_Data[[#This Row],[NA cert 2022]])/ULB_Data[[#This Row],[NA cert 2022]]</f>
        <v>1.3728813559322033</v>
      </c>
      <c r="BM199" s="118">
        <f>(ULB_Data[[#This Row],[Cert.- obtained SS2020]]-ULB_Data[[#This Row],[SA Cert 2020]])/ULB_Data[[#This Row],[SA Cert 2020]]</f>
        <v>0.187394618727588</v>
      </c>
      <c r="BN199" s="118">
        <f>(ULB_Data[[#This Row],[Cert.- obtained SS2021]]-ULB_Data[[#This Row],[SA cert 2021]])/ULB_Data[[#This Row],[SA cert 2021]]</f>
        <v>0.33920030610292701</v>
      </c>
      <c r="BO199" s="118">
        <f>(ULB_Data[[#This Row],[Cert.- obtained SS2022]]-ULB_Data[[#This Row],[SA cert 2022]])/ULB_Data[[#This Row],[SA cert 2022]]</f>
        <v>0.33333333333333331</v>
      </c>
      <c r="BP199" s="118">
        <f>(ULB_Data[[#This Row],[Cert.- obtained SS2020]]-ULB_Data[[#This Row],[SA cert cat 2020]])/ULB_Data[[#This Row],[SA cert cat 2020]]</f>
        <v>0.11375938342280532</v>
      </c>
      <c r="BQ199" s="118">
        <f>(ULB_Data[[#This Row],[Cert.- obtained SS2021]]-ULB_Data[[#This Row],[SA cert cat 2021]])/ULB_Data[[#This Row],[SA cert cat 2021]]</f>
        <v>0.16263619452564435</v>
      </c>
      <c r="BR199" s="118">
        <f>(ULB_Data[[#This Row],[Cert.- obtained SS2022]]-ULB_Data[[#This Row],[SA cert cat 2022]])/ULB_Data[[#This Row],[SA cert cat 2022]]</f>
        <v>0.16263619452564435</v>
      </c>
      <c r="BS199" s="118">
        <f>(ULB_Data[[#This Row],[Cert.- obtained SS2021]]-ULB_Data[[#This Row],[SA cert cat t.10 2021]])/ULB_Data[[#This Row],[SA cert cat t.10 2021]]</f>
        <v>-0.36363636363636365</v>
      </c>
      <c r="BT199" s="118">
        <f>(ULB_Data[[#This Row],[Cert.- obtained SS2022]]-ULB_Data[[#This Row],[SA cert cat t.10 2022]])/ULB_Data[[#This Row],[SA cert cat t.10 2022]]</f>
        <v>-0.36363636363636365</v>
      </c>
      <c r="BU199" s="122">
        <v>855.72</v>
      </c>
      <c r="BV199" s="122">
        <v>860.25</v>
      </c>
      <c r="BW199" s="122">
        <v>865</v>
      </c>
      <c r="BX199" s="122">
        <v>1100</v>
      </c>
      <c r="BY199" s="122">
        <v>1147.0899999999999</v>
      </c>
      <c r="BZ199" s="122">
        <v>1150</v>
      </c>
      <c r="CA199" s="122">
        <v>1163.58</v>
      </c>
      <c r="CB199" s="122">
        <v>1243.93</v>
      </c>
      <c r="CC199" s="122">
        <v>1243.93</v>
      </c>
      <c r="CD199" s="122">
        <v>1508.87</v>
      </c>
      <c r="CE199" s="122">
        <v>1508.87</v>
      </c>
      <c r="CF199" s="118">
        <f>(ULB_Data[[#This Row],[CP- obtained SS2020]]-ULB_Data[[#This Row],[NA CV 2020]])/ULB_Data[[#This Row],[NA CV 2020]]</f>
        <v>0.55556724162109106</v>
      </c>
      <c r="CG199" s="118">
        <f>(ULB_Data[[#This Row],[CV- obtained SS2021]]-ULB_Data[[#This Row],[NA CV 2021]])/ULB_Data[[#This Row],[NA CV 2021]]</f>
        <v>0.74699215344376624</v>
      </c>
      <c r="CH199" s="118">
        <f>(ULB_Data[[#This Row],[CV- obtained SS2022]]-ULB_Data[[#This Row],[NA CV 2022]])/ULB_Data[[#This Row],[NA CV 2022]]</f>
        <v>0.73739884393063571</v>
      </c>
      <c r="CI199" s="118">
        <f>(ULB_Data[[#This Row],[CP- obtained SS2020]]-ULB_Data[[#This Row],[SA CV 2020]])/ULB_Data[[#This Row],[SA CV 2020]]</f>
        <v>0.21011818181818193</v>
      </c>
      <c r="CJ199" s="118">
        <f>(ULB_Data[[#This Row],[CV- obtained SS2021]]-ULB_Data[[#This Row],[SA CV 2021]])/ULB_Data[[#This Row],[SA CV 2021]]</f>
        <v>0.31014131410787299</v>
      </c>
      <c r="CK199" s="118">
        <f>(ULB_Data[[#This Row],[CV- obtained SS2022]]-ULB_Data[[#This Row],[SA CV 2022]])/ULB_Data[[#This Row],[SA CV 2022]]</f>
        <v>0.30682608695652164</v>
      </c>
      <c r="CL199" s="118">
        <f>(ULB_Data[[#This Row],[CP- obtained SS2020]]-ULB_Data[[#This Row],[SA CV  cat 2020]])/ULB_Data[[#This Row],[SA CV  cat 2020]]</f>
        <v>0.14399525602021365</v>
      </c>
      <c r="CM199" s="118">
        <f>(ULB_Data[[#This Row],[CV- obtained SS2021]]-ULB_Data[[#This Row],[SA CV cat 2021]])/ULB_Data[[#This Row],[SA CV cat 2021]]</f>
        <v>0.20814676066981247</v>
      </c>
      <c r="CN199" s="118">
        <f>(ULB_Data[[#This Row],[CV- obtained SS2022]]-ULB_Data[[#This Row],[SA CV cat 2022]])/ULB_Data[[#This Row],[SA CV cat 2022]]</f>
        <v>0.20814676066981247</v>
      </c>
      <c r="CO199" s="118">
        <f>(ULB_Data[[#This Row],[CV- obtained SS2021]]-ULB_Data[[#This Row],[SA CV cat t.10 2021]])/ULB_Data[[#This Row],[SA CV cat t.10 2021]]</f>
        <v>-3.9897406668566423E-3</v>
      </c>
      <c r="CP199" s="118">
        <f>(ULB_Data[[#This Row],[CV- obtained SS2022]]-ULB_Data[[#This Row],[SA CV cat t.10 2022]])/ULB_Data[[#This Row],[SA CV cat t.10 2022]]</f>
        <v>-3.9897406668566423E-3</v>
      </c>
      <c r="CQ199" s="60">
        <v>11</v>
      </c>
      <c r="CR199" s="60">
        <v>11</v>
      </c>
      <c r="CS199" s="28">
        <v>8</v>
      </c>
      <c r="CT199" s="28">
        <v>7</v>
      </c>
      <c r="CU199" s="28">
        <v>8</v>
      </c>
      <c r="CV199" s="28">
        <v>7</v>
      </c>
      <c r="CW199" s="28" t="s">
        <v>414</v>
      </c>
      <c r="CX199" s="28" t="s">
        <v>406</v>
      </c>
      <c r="CY199" s="28" t="s">
        <v>406</v>
      </c>
      <c r="CZ199" s="28" t="s">
        <v>408</v>
      </c>
      <c r="DA199" s="28" t="s">
        <v>408</v>
      </c>
      <c r="DB199" s="28" t="s">
        <v>408</v>
      </c>
      <c r="DC199" s="22">
        <v>1078.56</v>
      </c>
      <c r="DD199" s="22">
        <v>1500</v>
      </c>
      <c r="DE199" s="66">
        <v>71.900000000000006</v>
      </c>
      <c r="DF199" s="22">
        <v>500</v>
      </c>
      <c r="DG199" s="22">
        <v>1500</v>
      </c>
      <c r="DH199" s="66">
        <v>33.33</v>
      </c>
      <c r="DI199" s="22">
        <v>1250</v>
      </c>
      <c r="DJ199" s="22">
        <v>1500</v>
      </c>
      <c r="DK199" s="66">
        <v>83.33</v>
      </c>
      <c r="DL199" s="22">
        <v>1331.13</v>
      </c>
      <c r="DM199" s="22">
        <v>1500</v>
      </c>
      <c r="DN199" s="66">
        <v>88.74</v>
      </c>
      <c r="DO199" s="22">
        <v>4159.6899999999996</v>
      </c>
      <c r="DP199" s="22">
        <v>6000</v>
      </c>
      <c r="DQ199" s="66">
        <v>69.33</v>
      </c>
      <c r="DR199" s="67">
        <v>1926.03</v>
      </c>
      <c r="DS199" s="67">
        <v>2400</v>
      </c>
      <c r="DT199" s="159">
        <f>ULB_Data[[#This Row],[SLP- obtained SS2021]]/ULB_Data[[#This Row],[SLP-max. marks SS2021]]</f>
        <v>0.80251249999999996</v>
      </c>
      <c r="DU199" s="159">
        <f>ULB_Data[[#This Row],[SLP- obtained SS2021]]/ULB_Data[[#This Row],[Total score (obtained) SS2021]]</f>
        <v>0.46647872178102001</v>
      </c>
      <c r="DV199" s="67">
        <v>1926.03</v>
      </c>
      <c r="DW199" s="66">
        <v>2400</v>
      </c>
      <c r="DX199" s="159">
        <f>ULB_Data[[#This Row],[SLP- obtained SS2022]]/ULB_Data[[#This Row],[SLP-max. marks SS2022]]</f>
        <v>0.80251249999999996</v>
      </c>
      <c r="DY199" s="159">
        <f>ULB_Data[[#This Row],[SLP- obtained SS2022]]/ULB_Data[[#This Row],[Total score (obtained) SS2022]]</f>
        <v>0.46647872178102001</v>
      </c>
      <c r="DZ199" s="67">
        <v>1502.85</v>
      </c>
      <c r="EA199" s="67">
        <v>1800</v>
      </c>
      <c r="EB199" s="159">
        <f>ULB_Data[[#This Row],[CV- obtained SS2021]]/ULB_Data[[#This Row],[CV-max. marks SS2021]]</f>
        <v>0.83491666666666664</v>
      </c>
      <c r="EC199" s="159">
        <f>ULB_Data[[#This Row],[CV- obtained SS2021]]/ULB_Data[[#This Row],[Total score (obtained) SS2021]]</f>
        <v>0.36398578787900804</v>
      </c>
      <c r="ED199" s="67">
        <v>1502.85</v>
      </c>
      <c r="EE199" s="66">
        <v>1800</v>
      </c>
      <c r="EF199" s="159">
        <f>ULB_Data[[#This Row],[CV- obtained SS2022]]/ULB_Data[[#This Row],[CV-max. marks SS2022]]</f>
        <v>0.83491666666666664</v>
      </c>
      <c r="EG199" s="159">
        <f>ULB_Data[[#This Row],[CV- obtained SS2022]]/ULB_Data[[#This Row],[Total score (obtained) SS2022]]</f>
        <v>0.36398578787900804</v>
      </c>
      <c r="EH199" s="67">
        <v>700</v>
      </c>
      <c r="EI199" s="67">
        <v>1800</v>
      </c>
      <c r="EJ199" s="159">
        <f>ULB_Data[[#This Row],[Cert.- obtained SS2021]]/ULB_Data[[#This Row],[Cert.-max. marks SS2021]]</f>
        <v>0.3888888888888889</v>
      </c>
      <c r="EK199" s="159">
        <f>ULB_Data[[#This Row],[Cert.- obtained SS2021]]/ULB_Data[[#This Row],[Total score (obtained) SS2021]]</f>
        <v>0.16953791231014781</v>
      </c>
      <c r="EL199" s="67">
        <v>700</v>
      </c>
      <c r="EM199" s="66">
        <v>1800</v>
      </c>
      <c r="EN199" s="159">
        <f>ULB_Data[[#This Row],[Cert.- obtained SS2022]]/ULB_Data[[#This Row],[Cert.-max. marks SS2022]]</f>
        <v>0.3888888888888889</v>
      </c>
      <c r="EO199" s="159">
        <f>ULB_Data[[#This Row],[Cert.- obtained SS2022]]/ULB_Data[[#This Row],[Total score (obtained) SS2022]]</f>
        <v>0.16953791231014781</v>
      </c>
      <c r="EP199" s="68">
        <v>4128.87</v>
      </c>
      <c r="EQ199" s="26">
        <v>6000</v>
      </c>
      <c r="ER199" s="66">
        <v>68.81</v>
      </c>
      <c r="ES199" s="68">
        <v>4128.87</v>
      </c>
      <c r="ET199" s="66">
        <v>6000</v>
      </c>
      <c r="EU199" s="128">
        <f>(ULB_Data[[#This Row],[Total score (obtained) SS2022]]/ULB_Data[[#This Row],[Total score (max) SS2022]])*100</f>
        <v>68.814499999999995</v>
      </c>
      <c r="EV199" s="26">
        <v>1578.56</v>
      </c>
      <c r="EW199" s="26">
        <v>3000</v>
      </c>
      <c r="EX199" s="66">
        <v>52.62</v>
      </c>
      <c r="EY199" s="26">
        <v>2626.03</v>
      </c>
      <c r="EZ199" s="26">
        <v>4200</v>
      </c>
      <c r="FA199" s="100">
        <v>62.52</v>
      </c>
      <c r="FB199" s="26">
        <v>2626.03</v>
      </c>
      <c r="FC199" s="138">
        <v>4200</v>
      </c>
      <c r="FD199" s="140">
        <f>(ULB_Data[[#This Row],[SLP + Cert. (obtained) SS2022]]/ULB_Data[[#This Row],[SLP + Cert. (max.) SS2022]])*100</f>
        <v>62.524523809523814</v>
      </c>
    </row>
    <row r="200" spans="1:160" ht="15.75" thickBot="1">
      <c r="A200" s="104">
        <v>199</v>
      </c>
      <c r="B200" s="65" t="s">
        <v>123</v>
      </c>
      <c r="C200" s="65" t="s">
        <v>377</v>
      </c>
      <c r="D200" s="65" t="s">
        <v>71</v>
      </c>
      <c r="E200" s="26">
        <v>36025</v>
      </c>
      <c r="F200" s="28" t="s">
        <v>412</v>
      </c>
      <c r="G200" s="28">
        <v>2214</v>
      </c>
      <c r="H200" s="28">
        <v>2072</v>
      </c>
      <c r="I200" s="28">
        <v>2072</v>
      </c>
      <c r="J200" s="28">
        <v>3325</v>
      </c>
      <c r="K200" s="28">
        <v>3178</v>
      </c>
      <c r="L200" s="28">
        <v>3178</v>
      </c>
      <c r="M200" s="28">
        <v>3400</v>
      </c>
      <c r="N200" s="28">
        <v>3298.6</v>
      </c>
      <c r="O200" s="28">
        <v>3298.6</v>
      </c>
      <c r="P200" s="28">
        <v>4601.3999999999996</v>
      </c>
      <c r="Q200" s="28">
        <v>4601.3999999999996</v>
      </c>
      <c r="R200" s="118">
        <f>(ULB_Data[[#This Row],[Total score (obtained) SS2020]]-ULB_Data[[#This Row],[NA 2020]])/ULB_Data[[#This Row],[NA 2020]]</f>
        <v>1.2297154471544716</v>
      </c>
      <c r="S200" s="118">
        <f>(ULB_Data[[#This Row],[Total score (obtained) SS2021]]-ULB_Data[[#This Row],[NA 2021]])/ULB_Data[[#This Row],[NA 2021]]</f>
        <v>0.97488899613899604</v>
      </c>
      <c r="T200" s="118">
        <f>(ULB_Data[[#This Row],[Total score (obtained) SS2022]]-ULB_Data[[#This Row],[NA 2022]])/ULB_Data[[#This Row],[NA 2022]]</f>
        <v>0.97488899613899604</v>
      </c>
      <c r="U200" s="118">
        <f>(ULB_Data[[#This Row],[Total score (obtained) SS2020]]-ULB_Data[[#This Row],[SA 2020]])/ULB_Data[[#This Row],[SA 2020]]</f>
        <v>0.48468872180451134</v>
      </c>
      <c r="V200" s="118">
        <f>(ULB_Data[[#This Row],[Total score (obtained) SS2021]]-ULB_Data[[#This Row],[SA 2021]])/ULB_Data[[#This Row],[SA 2021]]</f>
        <v>0.28759282567652605</v>
      </c>
      <c r="W200" s="118">
        <f>(ULB_Data[[#This Row],[Total score (obtained) SS2022]]-ULB_Data[[#This Row],[SA 2022]])/ULB_Data[[#This Row],[SA 2022]]</f>
        <v>0.28759282567652605</v>
      </c>
      <c r="X200" s="118">
        <f>(ULB_Data[[#This Row],[Total score (obtained) SS2020]]-ULB_Data[[#This Row],[SA Cat 2020]])/ULB_Data[[#This Row],[SA Cat 2020]]</f>
        <v>0.4519382352941177</v>
      </c>
      <c r="Y200" s="118">
        <f>(ULB_Data[[#This Row],[Total score (obtained) SS2021]]-ULB_Data[[#This Row],[SA Cat 2021]])/ULB_Data[[#This Row],[SA Cat 2021]]</f>
        <v>0.24051718911053172</v>
      </c>
      <c r="Z200" s="118">
        <f>(ULB_Data[[#This Row],[Total score (obtained) SS2022]]-ULB_Data[[#This Row],[SA Cat 2022]])/ULB_Data[[#This Row],[SA Cat 2022]]</f>
        <v>0.24051718911053172</v>
      </c>
      <c r="AA200" s="118">
        <f>(ULB_Data[[#This Row],[Total score (obtained) SS2021]]-ULB_Data[[#This Row],[SA Cat t.10 2021]])/ULB_Data[[#This Row],[SA Cat t.10 2021]]</f>
        <v>-0.11071195723040811</v>
      </c>
      <c r="AB200" s="118">
        <f>(ULB_Data[[#This Row],[Total score (obtained) SS2022]]-ULB_Data[[#This Row],[SA Cat t.10 2022]])/ULB_Data[[#This Row],[SA Cat t.10 2022]]</f>
        <v>-0.11071195723040811</v>
      </c>
      <c r="AC200" s="122">
        <v>306.24</v>
      </c>
      <c r="AD200" s="122">
        <v>913.6</v>
      </c>
      <c r="AE200" s="122">
        <v>915</v>
      </c>
      <c r="AF200" s="122">
        <v>706.64</v>
      </c>
      <c r="AG200" s="122">
        <v>1509.3</v>
      </c>
      <c r="AH200" s="122">
        <v>1509.3</v>
      </c>
      <c r="AI200" s="122">
        <v>737.03</v>
      </c>
      <c r="AJ200" s="122">
        <v>1543.8</v>
      </c>
      <c r="AK200" s="122">
        <v>1543.8</v>
      </c>
      <c r="AL200" s="122">
        <v>2033.9</v>
      </c>
      <c r="AM200" s="122">
        <v>2033.9</v>
      </c>
      <c r="AN200" s="118">
        <f>(ULB_Data[[#This Row],[SLP- obtained SS2020]]-ULB_Data[[#This Row],[SLP NA 2020]])/ULB_Data[[#This Row],[SLP NA 2020]]</f>
        <v>3.1109260710553817</v>
      </c>
      <c r="AO200" s="118">
        <f>(ULB_Data[[#This Row],[SLP- obtained SS2021]]-ULB_Data[[#This Row],[SLP NA 2021]])/ULB_Data[[#This Row],[SLP NA 2021]]</f>
        <v>0.98718257443082302</v>
      </c>
      <c r="AP200" s="118">
        <f>(ULB_Data[[#This Row],[SLP- obtained SS2022]]-ULB_Data[[#This Row],[SLP NA 2022]])/ULB_Data[[#This Row],[SLP NA 2022]]</f>
        <v>0.98414207650273222</v>
      </c>
      <c r="AQ200" s="118">
        <f>(ULB_Data[[#This Row],[SLP- obtained SS2020]]-ULB_Data[[#This Row],[SLP SA 2020]])/ULB_Data[[#This Row],[SLP SA 2020]]</f>
        <v>0.78157194611117409</v>
      </c>
      <c r="AR200" s="118">
        <f>(ULB_Data[[#This Row],[SLP- obtained SS2021]]-ULB_Data[[#This Row],[SLP SA 2021]])/ULB_Data[[#This Row],[SLP SA 2021]]</f>
        <v>0.20286887961306571</v>
      </c>
      <c r="AS200" s="118">
        <f>(ULB_Data[[#This Row],[SLP- obtained SS2022]]-ULB_Data[[#This Row],[SLP SA 2022]])/ULB_Data[[#This Row],[SLP SA 2022]]</f>
        <v>0.20286887961306571</v>
      </c>
      <c r="AT200" s="118">
        <f>(ULB_Data[[#This Row],[SLP- obtained SS2020]]-ULB_Data[[#This Row],[SLP SA cat 2020]])/ULB_Data[[#This Row],[SLP SA cat 2020]]</f>
        <v>0.70811228850928742</v>
      </c>
      <c r="AU200" s="118">
        <f>(ULB_Data[[#This Row],[SLP- obtained SS2021]]-ULB_Data[[#This Row],[SLP SA cat 2021]])/ULB_Data[[#This Row],[SLP SA cat 2021]]</f>
        <v>0.17598782225676904</v>
      </c>
      <c r="AV200" s="118">
        <f>(ULB_Data[[#This Row],[SLP- obtained SS2022]]-ULB_Data[[#This Row],[SLP SA cat 2022]])/ULB_Data[[#This Row],[SLP SA cat 2022]]</f>
        <v>0.17598782225676904</v>
      </c>
      <c r="AW200" s="118">
        <f>(ULB_Data[[#This Row],[SLP- obtained SS2021]]-ULB_Data[[#This Row],[SLP SA cat t.10 2021]])/ULB_Data[[#This Row],[SLP SA cat t.10 2021]]</f>
        <v>-0.10738482717931072</v>
      </c>
      <c r="AX200" s="118">
        <f>(ULB_Data[[#This Row],[SLP- obtained SS2022]]-ULB_Data[[#This Row],[SLP SA cat t.10 2022]])/ULB_Data[[#This Row],[SLP SA cat t.10 2022]]</f>
        <v>-0.10738482717931072</v>
      </c>
      <c r="AY200" s="122">
        <v>232.44</v>
      </c>
      <c r="AZ200" s="122">
        <v>298.10000000000002</v>
      </c>
      <c r="BA200" s="122">
        <v>295</v>
      </c>
      <c r="BB200" s="122">
        <v>421.09</v>
      </c>
      <c r="BC200" s="122">
        <v>522.70000000000005</v>
      </c>
      <c r="BD200" s="122">
        <v>525</v>
      </c>
      <c r="BE200" s="122">
        <v>433.64</v>
      </c>
      <c r="BF200" s="122">
        <v>570</v>
      </c>
      <c r="BG200" s="122">
        <v>570</v>
      </c>
      <c r="BH200" s="122">
        <v>1100</v>
      </c>
      <c r="BI200" s="122">
        <v>1100</v>
      </c>
      <c r="BJ200" s="118">
        <f>(ULB_Data[[#This Row],[Cert.- obtained SS2020]]-ULB_Data[[#This Row],[NA cert 2020]])/ULB_Data[[#This Row],[NA cert 2020]]</f>
        <v>3.7324040612631215</v>
      </c>
      <c r="BK200" s="118">
        <f>(ULB_Data[[#This Row],[Cert.- obtained SS2021]]-ULB_Data[[#This Row],[NA cert 2021]])/ULB_Data[[#This Row],[NA cert 2021]]</f>
        <v>2.6900369003690034</v>
      </c>
      <c r="BL200" s="118">
        <f>(ULB_Data[[#This Row],[Cert.- obtained SS2022]]-ULB_Data[[#This Row],[NA cert 2022]])/ULB_Data[[#This Row],[NA cert 2022]]</f>
        <v>2.7288135593220337</v>
      </c>
      <c r="BM200" s="118">
        <f>(ULB_Data[[#This Row],[Cert.- obtained SS2020]]-ULB_Data[[#This Row],[SA Cert 2020]])/ULB_Data[[#This Row],[SA Cert 2020]]</f>
        <v>1.6122681612006937</v>
      </c>
      <c r="BN200" s="118">
        <f>(ULB_Data[[#This Row],[Cert.- obtained SS2021]]-ULB_Data[[#This Row],[SA cert 2021]])/ULB_Data[[#This Row],[SA cert 2021]]</f>
        <v>1.1044576238760282</v>
      </c>
      <c r="BO200" s="118">
        <f>(ULB_Data[[#This Row],[Cert.- obtained SS2022]]-ULB_Data[[#This Row],[SA cert 2022]])/ULB_Data[[#This Row],[SA cert 2022]]</f>
        <v>1.0952380952380953</v>
      </c>
      <c r="BP200" s="118">
        <f>(ULB_Data[[#This Row],[Cert.- obtained SS2020]]-ULB_Data[[#This Row],[SA cert cat 2020]])/ULB_Data[[#This Row],[SA cert cat 2020]]</f>
        <v>1.5366663591919565</v>
      </c>
      <c r="BQ200" s="118">
        <f>(ULB_Data[[#This Row],[Cert.- obtained SS2021]]-ULB_Data[[#This Row],[SA cert cat 2021]])/ULB_Data[[#This Row],[SA cert cat 2021]]</f>
        <v>0.92982456140350878</v>
      </c>
      <c r="BR200" s="118">
        <f>(ULB_Data[[#This Row],[Cert.- obtained SS2022]]-ULB_Data[[#This Row],[SA cert cat 2022]])/ULB_Data[[#This Row],[SA cert cat 2022]]</f>
        <v>0.92982456140350878</v>
      </c>
      <c r="BS200" s="118">
        <f>(ULB_Data[[#This Row],[Cert.- obtained SS2021]]-ULB_Data[[#This Row],[SA cert cat t.10 2021]])/ULB_Data[[#This Row],[SA cert cat t.10 2021]]</f>
        <v>0</v>
      </c>
      <c r="BT200" s="118">
        <f>(ULB_Data[[#This Row],[Cert.- obtained SS2022]]-ULB_Data[[#This Row],[SA cert cat t.10 2022]])/ULB_Data[[#This Row],[SA cert cat t.10 2022]]</f>
        <v>0</v>
      </c>
      <c r="BU200" s="122">
        <v>855.72</v>
      </c>
      <c r="BV200" s="122">
        <v>860.25</v>
      </c>
      <c r="BW200" s="122">
        <v>865</v>
      </c>
      <c r="BX200" s="122">
        <v>1100</v>
      </c>
      <c r="BY200" s="122">
        <v>1147.0899999999999</v>
      </c>
      <c r="BZ200" s="122">
        <v>1150</v>
      </c>
      <c r="CA200" s="122">
        <v>1114.93</v>
      </c>
      <c r="CB200" s="122">
        <v>1184.79</v>
      </c>
      <c r="CC200" s="122">
        <v>1184.79</v>
      </c>
      <c r="CD200" s="122">
        <v>1531.86</v>
      </c>
      <c r="CE200" s="122">
        <v>1531.86</v>
      </c>
      <c r="CF200" s="118">
        <f>(ULB_Data[[#This Row],[CP- obtained SS2020]]-ULB_Data[[#This Row],[NA CV 2020]])/ULB_Data[[#This Row],[NA CV 2020]]</f>
        <v>0.40671013883045853</v>
      </c>
      <c r="CG200" s="118">
        <f>(ULB_Data[[#This Row],[CV- obtained SS2021]]-ULB_Data[[#This Row],[NA CV 2021]])/ULB_Data[[#This Row],[NA CV 2021]]</f>
        <v>0.3676024411508283</v>
      </c>
      <c r="CH200" s="118">
        <f>(ULB_Data[[#This Row],[CV- obtained SS2022]]-ULB_Data[[#This Row],[NA CV 2022]])/ULB_Data[[#This Row],[NA CV 2022]]</f>
        <v>0.36009248554913298</v>
      </c>
      <c r="CI200" s="118">
        <f>(ULB_Data[[#This Row],[CP- obtained SS2020]]-ULB_Data[[#This Row],[SA CV 2020]])/ULB_Data[[#This Row],[SA CV 2020]]</f>
        <v>9.4318181818181815E-2</v>
      </c>
      <c r="CJ200" s="118">
        <f>(ULB_Data[[#This Row],[CV- obtained SS2021]]-ULB_Data[[#This Row],[SA CV 2021]])/ULB_Data[[#This Row],[SA CV 2021]]</f>
        <v>2.5621354906764163E-2</v>
      </c>
      <c r="CK200" s="118">
        <f>(ULB_Data[[#This Row],[CV- obtained SS2022]]-ULB_Data[[#This Row],[SA CV 2022]])/ULB_Data[[#This Row],[SA CV 2022]]</f>
        <v>2.3026086956521755E-2</v>
      </c>
      <c r="CL200" s="118">
        <f>(ULB_Data[[#This Row],[CP- obtained SS2020]]-ULB_Data[[#This Row],[SA CV  cat 2020]])/ULB_Data[[#This Row],[SA CV  cat 2020]]</f>
        <v>7.9664194164656019E-2</v>
      </c>
      <c r="CM200" s="118">
        <f>(ULB_Data[[#This Row],[CV- obtained SS2021]]-ULB_Data[[#This Row],[SA CV cat 2021]])/ULB_Data[[#This Row],[SA CV cat 2021]]</f>
        <v>-7.0139011976805554E-3</v>
      </c>
      <c r="CN200" s="118">
        <f>(ULB_Data[[#This Row],[CV- obtained SS2022]]-ULB_Data[[#This Row],[SA CV cat 2022]])/ULB_Data[[#This Row],[SA CV cat 2022]]</f>
        <v>-7.0139011976805554E-3</v>
      </c>
      <c r="CO200" s="118">
        <f>(ULB_Data[[#This Row],[CV- obtained SS2021]]-ULB_Data[[#This Row],[SA CV cat t.10 2021]])/ULB_Data[[#This Row],[SA CV cat t.10 2021]]</f>
        <v>-0.23199247973052362</v>
      </c>
      <c r="CP200" s="118">
        <f>(ULB_Data[[#This Row],[CV- obtained SS2022]]-ULB_Data[[#This Row],[SA CV cat t.10 2022]])/ULB_Data[[#This Row],[SA CV cat t.10 2022]]</f>
        <v>-0.23199247973052362</v>
      </c>
      <c r="CQ200" s="60">
        <v>4</v>
      </c>
      <c r="CR200" s="60">
        <v>4</v>
      </c>
      <c r="CS200" s="27">
        <v>19</v>
      </c>
      <c r="CT200" s="27">
        <v>18</v>
      </c>
      <c r="CU200" s="27">
        <v>19</v>
      </c>
      <c r="CV200" s="27">
        <v>18</v>
      </c>
      <c r="CW200" s="28" t="s">
        <v>401</v>
      </c>
      <c r="CX200" s="28" t="s">
        <v>401</v>
      </c>
      <c r="CY200" s="28" t="s">
        <v>401</v>
      </c>
      <c r="CZ200" s="28" t="s">
        <v>408</v>
      </c>
      <c r="DA200" s="28" t="s">
        <v>408</v>
      </c>
      <c r="DB200" s="28" t="s">
        <v>408</v>
      </c>
      <c r="DC200" s="22">
        <v>1258.93</v>
      </c>
      <c r="DD200" s="22">
        <v>1500</v>
      </c>
      <c r="DE200" s="66">
        <v>83.93</v>
      </c>
      <c r="DF200" s="22">
        <v>1100</v>
      </c>
      <c r="DG200" s="22">
        <v>1500</v>
      </c>
      <c r="DH200" s="66">
        <v>73.33</v>
      </c>
      <c r="DI200" s="22">
        <v>1373.91</v>
      </c>
      <c r="DJ200" s="22">
        <v>1500</v>
      </c>
      <c r="DK200" s="66">
        <v>91.59</v>
      </c>
      <c r="DL200" s="22">
        <v>1203.75</v>
      </c>
      <c r="DM200" s="22">
        <v>1500</v>
      </c>
      <c r="DN200" s="66">
        <v>80.25</v>
      </c>
      <c r="DO200" s="22">
        <v>4936.59</v>
      </c>
      <c r="DP200" s="22">
        <v>6000</v>
      </c>
      <c r="DQ200" s="66">
        <v>82.28</v>
      </c>
      <c r="DR200" s="67">
        <v>1815.49</v>
      </c>
      <c r="DS200" s="67">
        <v>2400</v>
      </c>
      <c r="DT200" s="159">
        <f>ULB_Data[[#This Row],[SLP- obtained SS2021]]/ULB_Data[[#This Row],[SLP-max. marks SS2021]]</f>
        <v>0.75645416666666665</v>
      </c>
      <c r="DU200" s="159">
        <f>ULB_Data[[#This Row],[SLP- obtained SS2021]]/ULB_Data[[#This Row],[Total score (obtained) SS2021]]</f>
        <v>0.44367138566509534</v>
      </c>
      <c r="DV200" s="67">
        <v>1815.49</v>
      </c>
      <c r="DW200" s="66">
        <v>2400</v>
      </c>
      <c r="DX200" s="159">
        <f>ULB_Data[[#This Row],[SLP- obtained SS2022]]/ULB_Data[[#This Row],[SLP-max. marks SS2022]]</f>
        <v>0.75645416666666665</v>
      </c>
      <c r="DY200" s="159">
        <f>ULB_Data[[#This Row],[SLP- obtained SS2022]]/ULB_Data[[#This Row],[Total score (obtained) SS2022]]</f>
        <v>0.44367138566509534</v>
      </c>
      <c r="DZ200" s="67">
        <v>1176.48</v>
      </c>
      <c r="EA200" s="67">
        <v>1800</v>
      </c>
      <c r="EB200" s="159">
        <f>ULB_Data[[#This Row],[CV- obtained SS2021]]/ULB_Data[[#This Row],[CV-max. marks SS2021]]</f>
        <v>0.65359999999999996</v>
      </c>
      <c r="EC200" s="159">
        <f>ULB_Data[[#This Row],[CV- obtained SS2021]]/ULB_Data[[#This Row],[Total score (obtained) SS2021]]</f>
        <v>0.2875094392187626</v>
      </c>
      <c r="ED200" s="67">
        <v>1176.48</v>
      </c>
      <c r="EE200" s="66">
        <v>1800</v>
      </c>
      <c r="EF200" s="159">
        <f>ULB_Data[[#This Row],[CV- obtained SS2022]]/ULB_Data[[#This Row],[CV-max. marks SS2022]]</f>
        <v>0.65359999999999996</v>
      </c>
      <c r="EG200" s="159">
        <f>ULB_Data[[#This Row],[CV- obtained SS2022]]/ULB_Data[[#This Row],[Total score (obtained) SS2022]]</f>
        <v>0.2875094392187626</v>
      </c>
      <c r="EH200" s="67">
        <v>1100</v>
      </c>
      <c r="EI200" s="67">
        <v>1800</v>
      </c>
      <c r="EJ200" s="159">
        <f>ULB_Data[[#This Row],[Cert.- obtained SS2021]]/ULB_Data[[#This Row],[Cert.-max. marks SS2021]]</f>
        <v>0.61111111111111116</v>
      </c>
      <c r="EK200" s="159">
        <f>ULB_Data[[#This Row],[Cert.- obtained SS2021]]/ULB_Data[[#This Row],[Total score (obtained) SS2021]]</f>
        <v>0.26881917511614212</v>
      </c>
      <c r="EL200" s="67">
        <v>1100</v>
      </c>
      <c r="EM200" s="66">
        <v>1800</v>
      </c>
      <c r="EN200" s="159">
        <f>ULB_Data[[#This Row],[Cert.- obtained SS2022]]/ULB_Data[[#This Row],[Cert.-max. marks SS2022]]</f>
        <v>0.61111111111111116</v>
      </c>
      <c r="EO200" s="159">
        <f>ULB_Data[[#This Row],[Cert.- obtained SS2022]]/ULB_Data[[#This Row],[Total score (obtained) SS2022]]</f>
        <v>0.26881917511614212</v>
      </c>
      <c r="EP200" s="68">
        <v>4091.97</v>
      </c>
      <c r="EQ200" s="26">
        <v>6000</v>
      </c>
      <c r="ER200" s="66">
        <v>68.2</v>
      </c>
      <c r="ES200" s="68">
        <v>4091.97</v>
      </c>
      <c r="ET200" s="66">
        <v>6000</v>
      </c>
      <c r="EU200" s="128">
        <f>(ULB_Data[[#This Row],[Total score (obtained) SS2022]]/ULB_Data[[#This Row],[Total score (max) SS2022]])*100</f>
        <v>68.1995</v>
      </c>
      <c r="EV200" s="26">
        <v>2358.9299999999998</v>
      </c>
      <c r="EW200" s="26">
        <v>3000</v>
      </c>
      <c r="EX200" s="66">
        <v>78.63</v>
      </c>
      <c r="EY200" s="26">
        <v>2915.49</v>
      </c>
      <c r="EZ200" s="26">
        <v>4200</v>
      </c>
      <c r="FA200" s="100">
        <v>69.42</v>
      </c>
      <c r="FB200" s="26">
        <v>2915.49</v>
      </c>
      <c r="FC200" s="138">
        <v>4200</v>
      </c>
      <c r="FD200" s="140">
        <f>(ULB_Data[[#This Row],[SLP + Cert. (obtained) SS2022]]/ULB_Data[[#This Row],[SLP + Cert. (max.) SS2022]])*100</f>
        <v>69.416428571428568</v>
      </c>
    </row>
    <row r="201" spans="1:160" ht="29.25" thickBot="1">
      <c r="A201" s="104">
        <v>200</v>
      </c>
      <c r="B201" s="65" t="s">
        <v>16</v>
      </c>
      <c r="C201" s="65" t="s">
        <v>377</v>
      </c>
      <c r="D201" s="65" t="s">
        <v>71</v>
      </c>
      <c r="E201" s="22">
        <v>320379</v>
      </c>
      <c r="F201" s="28" t="s">
        <v>410</v>
      </c>
      <c r="G201" s="28">
        <v>2214</v>
      </c>
      <c r="H201" s="28">
        <v>2072</v>
      </c>
      <c r="I201" s="28">
        <v>2072</v>
      </c>
      <c r="J201" s="28">
        <v>3325</v>
      </c>
      <c r="K201" s="28">
        <v>3178</v>
      </c>
      <c r="L201" s="28">
        <v>3178</v>
      </c>
      <c r="M201" s="28">
        <v>3878.5</v>
      </c>
      <c r="N201" s="28">
        <v>3782.7</v>
      </c>
      <c r="O201" s="28">
        <v>3782.7</v>
      </c>
      <c r="P201" s="28">
        <v>4344.1000000000004</v>
      </c>
      <c r="Q201" s="28">
        <v>4344.1000000000004</v>
      </c>
      <c r="R201" s="118">
        <f>(ULB_Data[[#This Row],[Total score (obtained) SS2020]]-ULB_Data[[#This Row],[NA 2020]])/ULB_Data[[#This Row],[NA 2020]]</f>
        <v>1.3391734417344174</v>
      </c>
      <c r="S201" s="118">
        <f>(ULB_Data[[#This Row],[Total score (obtained) SS2021]]-ULB_Data[[#This Row],[NA 2021]])/ULB_Data[[#This Row],[NA 2021]]</f>
        <v>1.2687258687258689</v>
      </c>
      <c r="T201" s="118">
        <f>(ULB_Data[[#This Row],[Total score (obtained) SS2022]]-ULB_Data[[#This Row],[NA 2022]])/ULB_Data[[#This Row],[NA 2022]]</f>
        <v>1.2687258687258689</v>
      </c>
      <c r="U201" s="118">
        <f>(ULB_Data[[#This Row],[Total score (obtained) SS2020]]-ULB_Data[[#This Row],[SA 2020]])/ULB_Data[[#This Row],[SA 2020]]</f>
        <v>0.55757293233082716</v>
      </c>
      <c r="V201" s="118">
        <f>(ULB_Data[[#This Row],[Total score (obtained) SS2021]]-ULB_Data[[#This Row],[SA 2021]])/ULB_Data[[#This Row],[SA 2021]]</f>
        <v>0.47916928886091886</v>
      </c>
      <c r="W201" s="118">
        <f>(ULB_Data[[#This Row],[Total score (obtained) SS2022]]-ULB_Data[[#This Row],[SA 2022]])/ULB_Data[[#This Row],[SA 2022]]</f>
        <v>0.47916928886091886</v>
      </c>
      <c r="X201" s="118">
        <f>(ULB_Data[[#This Row],[Total score (obtained) SS2020]]-ULB_Data[[#This Row],[SA Cat 2020]])/ULB_Data[[#This Row],[SA Cat 2020]]</f>
        <v>0.33529199432770407</v>
      </c>
      <c r="Y201" s="118">
        <f>(ULB_Data[[#This Row],[Total score (obtained) SS2021]]-ULB_Data[[#This Row],[SA Cat 2021]])/ULB_Data[[#This Row],[SA Cat 2021]]</f>
        <v>0.24271023343114717</v>
      </c>
      <c r="Z201" s="118">
        <f>(ULB_Data[[#This Row],[Total score (obtained) SS2022]]-ULB_Data[[#This Row],[SA Cat 2022]])/ULB_Data[[#This Row],[SA Cat 2022]]</f>
        <v>0.24271023343114717</v>
      </c>
      <c r="AA201" s="118">
        <f>(ULB_Data[[#This Row],[Total score (obtained) SS2021]]-ULB_Data[[#This Row],[SA Cat t.10 2021]])/ULB_Data[[#This Row],[SA Cat t.10 2021]]</f>
        <v>8.2111369443613122E-2</v>
      </c>
      <c r="AB201" s="118">
        <f>(ULB_Data[[#This Row],[Total score (obtained) SS2022]]-ULB_Data[[#This Row],[SA Cat t.10 2022]])/ULB_Data[[#This Row],[SA Cat t.10 2022]]</f>
        <v>8.2111369443613122E-2</v>
      </c>
      <c r="AC201" s="122">
        <v>306.24</v>
      </c>
      <c r="AD201" s="122">
        <v>913.6</v>
      </c>
      <c r="AE201" s="122">
        <v>915</v>
      </c>
      <c r="AF201" s="122">
        <v>706.64</v>
      </c>
      <c r="AG201" s="122">
        <v>1509.3</v>
      </c>
      <c r="AH201" s="122">
        <v>1509.3</v>
      </c>
      <c r="AI201" s="122">
        <v>948.15</v>
      </c>
      <c r="AJ201" s="122">
        <v>1786.5</v>
      </c>
      <c r="AK201" s="122">
        <v>1786.5</v>
      </c>
      <c r="AL201" s="122">
        <v>2014.9</v>
      </c>
      <c r="AM201" s="122">
        <v>2014.9</v>
      </c>
      <c r="AN201" s="118">
        <f>(ULB_Data[[#This Row],[SLP- obtained SS2020]]-ULB_Data[[#This Row],[SLP NA 2020]])/ULB_Data[[#This Row],[SLP NA 2020]]</f>
        <v>3.2760253396029255</v>
      </c>
      <c r="AO201" s="118">
        <f>(ULB_Data[[#This Row],[SLP- obtained SS2021]]-ULB_Data[[#This Row],[SLP NA 2021]])/ULB_Data[[#This Row],[SLP NA 2021]]</f>
        <v>1.2257443082311734</v>
      </c>
      <c r="AP201" s="118">
        <f>(ULB_Data[[#This Row],[SLP- obtained SS2022]]-ULB_Data[[#This Row],[SLP NA 2022]])/ULB_Data[[#This Row],[SLP NA 2022]]</f>
        <v>1.2223387978142077</v>
      </c>
      <c r="AQ201" s="118">
        <f>(ULB_Data[[#This Row],[SLP- obtained SS2020]]-ULB_Data[[#This Row],[SLP SA 2020]])/ULB_Data[[#This Row],[SLP SA 2020]]</f>
        <v>0.85312181591758185</v>
      </c>
      <c r="AR201" s="118">
        <f>(ULB_Data[[#This Row],[SLP- obtained SS2021]]-ULB_Data[[#This Row],[SLP SA 2021]])/ULB_Data[[#This Row],[SLP SA 2021]]</f>
        <v>0.34727357052938457</v>
      </c>
      <c r="AS201" s="118">
        <f>(ULB_Data[[#This Row],[SLP- obtained SS2022]]-ULB_Data[[#This Row],[SLP SA 2022]])/ULB_Data[[#This Row],[SLP SA 2022]]</f>
        <v>0.34727357052938457</v>
      </c>
      <c r="AT201" s="118">
        <f>(ULB_Data[[#This Row],[SLP- obtained SS2020]]-ULB_Data[[#This Row],[SLP SA cat 2020]])/ULB_Data[[#This Row],[SLP SA cat 2020]]</f>
        <v>0.38110003691399047</v>
      </c>
      <c r="AU201" s="118">
        <f>(ULB_Data[[#This Row],[SLP- obtained SS2021]]-ULB_Data[[#This Row],[SLP SA cat 2021]])/ULB_Data[[#This Row],[SLP SA cat 2021]]</f>
        <v>0.13822558074447247</v>
      </c>
      <c r="AV201" s="118">
        <f>(ULB_Data[[#This Row],[SLP- obtained SS2022]]-ULB_Data[[#This Row],[SLP SA cat 2022]])/ULB_Data[[#This Row],[SLP SA cat 2022]]</f>
        <v>0.13822558074447247</v>
      </c>
      <c r="AW201" s="118">
        <f>(ULB_Data[[#This Row],[SLP- obtained SS2021]]-ULB_Data[[#This Row],[SLP SA cat t.10 2021]])/ULB_Data[[#This Row],[SLP SA cat t.10 2021]]</f>
        <v>9.2014492034343948E-3</v>
      </c>
      <c r="AX201" s="118">
        <f>(ULB_Data[[#This Row],[SLP- obtained SS2022]]-ULB_Data[[#This Row],[SLP SA cat t.10 2022]])/ULB_Data[[#This Row],[SLP SA cat t.10 2022]]</f>
        <v>9.2014492034343948E-3</v>
      </c>
      <c r="AY201" s="122">
        <v>232.44</v>
      </c>
      <c r="AZ201" s="122">
        <v>298.10000000000002</v>
      </c>
      <c r="BA201" s="122">
        <v>295</v>
      </c>
      <c r="BB201" s="122">
        <v>421.09</v>
      </c>
      <c r="BC201" s="122">
        <v>522.70000000000005</v>
      </c>
      <c r="BD201" s="122">
        <v>525</v>
      </c>
      <c r="BE201" s="122">
        <v>566.66</v>
      </c>
      <c r="BF201" s="122">
        <v>651.51</v>
      </c>
      <c r="BG201" s="122">
        <v>651.51</v>
      </c>
      <c r="BH201" s="122">
        <v>1020</v>
      </c>
      <c r="BI201" s="122">
        <v>1020</v>
      </c>
      <c r="BJ201" s="118">
        <f>(ULB_Data[[#This Row],[Cert.- obtained SS2020]]-ULB_Data[[#This Row],[NA cert 2020]])/ULB_Data[[#This Row],[NA cert 2020]]</f>
        <v>3.7324040612631215</v>
      </c>
      <c r="BK201" s="118">
        <f>(ULB_Data[[#This Row],[Cert.- obtained SS2021]]-ULB_Data[[#This Row],[NA cert 2021]])/ULB_Data[[#This Row],[NA cert 2021]]</f>
        <v>2.6900369003690034</v>
      </c>
      <c r="BL201" s="118">
        <f>(ULB_Data[[#This Row],[Cert.- obtained SS2022]]-ULB_Data[[#This Row],[NA cert 2022]])/ULB_Data[[#This Row],[NA cert 2022]]</f>
        <v>2.7288135593220337</v>
      </c>
      <c r="BM201" s="118">
        <f>(ULB_Data[[#This Row],[Cert.- obtained SS2020]]-ULB_Data[[#This Row],[SA Cert 2020]])/ULB_Data[[#This Row],[SA Cert 2020]]</f>
        <v>1.6122681612006937</v>
      </c>
      <c r="BN201" s="118">
        <f>(ULB_Data[[#This Row],[Cert.- obtained SS2021]]-ULB_Data[[#This Row],[SA cert 2021]])/ULB_Data[[#This Row],[SA cert 2021]]</f>
        <v>1.1044576238760282</v>
      </c>
      <c r="BO201" s="118">
        <f>(ULB_Data[[#This Row],[Cert.- obtained SS2022]]-ULB_Data[[#This Row],[SA cert 2022]])/ULB_Data[[#This Row],[SA cert 2022]]</f>
        <v>1.0952380952380953</v>
      </c>
      <c r="BP201" s="118">
        <f>(ULB_Data[[#This Row],[Cert.- obtained SS2020]]-ULB_Data[[#This Row],[SA cert cat 2020]])/ULB_Data[[#This Row],[SA cert cat 2020]]</f>
        <v>0.9411993082271557</v>
      </c>
      <c r="BQ201" s="118">
        <f>(ULB_Data[[#This Row],[Cert.- obtained SS2021]]-ULB_Data[[#This Row],[SA cert cat 2021]])/ULB_Data[[#This Row],[SA cert cat 2021]]</f>
        <v>0.68838544304768923</v>
      </c>
      <c r="BR201" s="118">
        <f>(ULB_Data[[#This Row],[Cert.- obtained SS2022]]-ULB_Data[[#This Row],[SA cert cat 2022]])/ULB_Data[[#This Row],[SA cert cat 2022]]</f>
        <v>0.68838544304768923</v>
      </c>
      <c r="BS201" s="118">
        <f>(ULB_Data[[#This Row],[Cert.- obtained SS2021]]-ULB_Data[[#This Row],[SA cert cat t.10 2021]])/ULB_Data[[#This Row],[SA cert cat t.10 2021]]</f>
        <v>7.8431372549019607E-2</v>
      </c>
      <c r="BT201" s="118">
        <f>(ULB_Data[[#This Row],[Cert.- obtained SS2022]]-ULB_Data[[#This Row],[SA cert cat t.10 2022]])/ULB_Data[[#This Row],[SA cert cat t.10 2022]]</f>
        <v>7.8431372549019607E-2</v>
      </c>
      <c r="BU201" s="122">
        <v>855.72</v>
      </c>
      <c r="BV201" s="122">
        <v>860.25</v>
      </c>
      <c r="BW201" s="122">
        <v>865</v>
      </c>
      <c r="BX201" s="122">
        <v>1100</v>
      </c>
      <c r="BY201" s="122">
        <v>1147.0899999999999</v>
      </c>
      <c r="BZ201" s="122">
        <v>1150</v>
      </c>
      <c r="CA201" s="122">
        <v>1201.1099999999999</v>
      </c>
      <c r="CB201" s="122">
        <v>1344.7</v>
      </c>
      <c r="CC201" s="122">
        <v>1344.7</v>
      </c>
      <c r="CD201" s="122">
        <v>1496.04</v>
      </c>
      <c r="CE201" s="122">
        <v>1496.04</v>
      </c>
      <c r="CF201" s="118">
        <f>(ULB_Data[[#This Row],[CP- obtained SS2020]]-ULB_Data[[#This Row],[NA CV 2020]])/ULB_Data[[#This Row],[NA CV 2020]]</f>
        <v>0.54166082363389889</v>
      </c>
      <c r="CG201" s="118">
        <f>(ULB_Data[[#This Row],[CV- obtained SS2021]]-ULB_Data[[#This Row],[NA CV 2021]])/ULB_Data[[#This Row],[NA CV 2021]]</f>
        <v>0.82198198198198191</v>
      </c>
      <c r="CH201" s="118">
        <f>(ULB_Data[[#This Row],[CV- obtained SS2022]]-ULB_Data[[#This Row],[NA CV 2022]])/ULB_Data[[#This Row],[NA CV 2022]]</f>
        <v>0.81197687861271661</v>
      </c>
      <c r="CI201" s="118">
        <f>(ULB_Data[[#This Row],[CP- obtained SS2020]]-ULB_Data[[#This Row],[SA CV 2020]])/ULB_Data[[#This Row],[SA CV 2020]]</f>
        <v>0.1993</v>
      </c>
      <c r="CJ201" s="118">
        <f>(ULB_Data[[#This Row],[CV- obtained SS2021]]-ULB_Data[[#This Row],[SA CV 2021]])/ULB_Data[[#This Row],[SA CV 2021]]</f>
        <v>0.36637927276848375</v>
      </c>
      <c r="CK201" s="118">
        <f>(ULB_Data[[#This Row],[CV- obtained SS2022]]-ULB_Data[[#This Row],[SA CV 2022]])/ULB_Data[[#This Row],[SA CV 2022]]</f>
        <v>0.36292173913043468</v>
      </c>
      <c r="CL201" s="118">
        <f>(ULB_Data[[#This Row],[CP- obtained SS2020]]-ULB_Data[[#This Row],[SA CV  cat 2020]])/ULB_Data[[#This Row],[SA CV  cat 2020]]</f>
        <v>9.8342366644187565E-2</v>
      </c>
      <c r="CM201" s="118">
        <f>(ULB_Data[[#This Row],[CV- obtained SS2021]]-ULB_Data[[#This Row],[SA CV cat 2021]])/ULB_Data[[#This Row],[SA CV cat 2021]]</f>
        <v>0.16558340150219369</v>
      </c>
      <c r="CN201" s="118">
        <f>(ULB_Data[[#This Row],[CV- obtained SS2022]]-ULB_Data[[#This Row],[SA CV cat 2022]])/ULB_Data[[#This Row],[SA CV cat 2022]]</f>
        <v>0.16558340150219369</v>
      </c>
      <c r="CO201" s="118">
        <f>(ULB_Data[[#This Row],[CV- obtained SS2021]]-ULB_Data[[#This Row],[SA CV cat t.10 2021]])/ULB_Data[[#This Row],[SA CV cat t.10 2021]]</f>
        <v>4.7672522125076826E-2</v>
      </c>
      <c r="CP201" s="118">
        <f>(ULB_Data[[#This Row],[CV- obtained SS2022]]-ULB_Data[[#This Row],[SA CV cat t.10 2022]])/ULB_Data[[#This Row],[SA CV cat t.10 2022]]</f>
        <v>4.7672522125076826E-2</v>
      </c>
      <c r="CQ201" s="60">
        <v>4</v>
      </c>
      <c r="CR201" s="60">
        <v>1</v>
      </c>
      <c r="CS201" s="28">
        <v>11</v>
      </c>
      <c r="CT201" s="28">
        <v>2</v>
      </c>
      <c r="CU201" s="28">
        <v>11</v>
      </c>
      <c r="CV201" s="28">
        <v>2</v>
      </c>
      <c r="CW201" s="28" t="s">
        <v>401</v>
      </c>
      <c r="CX201" s="28" t="s">
        <v>401</v>
      </c>
      <c r="CY201" s="28" t="s">
        <v>401</v>
      </c>
      <c r="CZ201" s="28" t="s">
        <v>408</v>
      </c>
      <c r="DA201" s="28" t="s">
        <v>408</v>
      </c>
      <c r="DB201" s="28" t="s">
        <v>408</v>
      </c>
      <c r="DC201" s="22">
        <v>1309.49</v>
      </c>
      <c r="DD201" s="22">
        <v>1500</v>
      </c>
      <c r="DE201" s="66">
        <v>87.3</v>
      </c>
      <c r="DF201" s="22">
        <v>1100</v>
      </c>
      <c r="DG201" s="22">
        <v>1500</v>
      </c>
      <c r="DH201" s="66">
        <v>73.33</v>
      </c>
      <c r="DI201" s="22">
        <v>1450.21</v>
      </c>
      <c r="DJ201" s="22">
        <v>1500</v>
      </c>
      <c r="DK201" s="66">
        <v>96.68</v>
      </c>
      <c r="DL201" s="22">
        <v>1319.23</v>
      </c>
      <c r="DM201" s="22">
        <v>1500</v>
      </c>
      <c r="DN201" s="66">
        <v>87.95</v>
      </c>
      <c r="DO201" s="22">
        <v>5178.93</v>
      </c>
      <c r="DP201" s="22">
        <v>6000</v>
      </c>
      <c r="DQ201" s="66">
        <v>86.32</v>
      </c>
      <c r="DR201" s="67">
        <v>2033.44</v>
      </c>
      <c r="DS201" s="67">
        <v>2400</v>
      </c>
      <c r="DT201" s="159">
        <f>ULB_Data[[#This Row],[SLP- obtained SS2021]]/ULB_Data[[#This Row],[SLP-max. marks SS2021]]</f>
        <v>0.84726666666666672</v>
      </c>
      <c r="DU201" s="159">
        <f>ULB_Data[[#This Row],[SLP- obtained SS2021]]/ULB_Data[[#This Row],[Total score (obtained) SS2021]]</f>
        <v>0.43257317903335601</v>
      </c>
      <c r="DV201" s="67">
        <v>2033.44</v>
      </c>
      <c r="DW201" s="66">
        <v>2400</v>
      </c>
      <c r="DX201" s="159">
        <f>ULB_Data[[#This Row],[SLP- obtained SS2022]]/ULB_Data[[#This Row],[SLP-max. marks SS2022]]</f>
        <v>0.84726666666666672</v>
      </c>
      <c r="DY201" s="159">
        <f>ULB_Data[[#This Row],[SLP- obtained SS2022]]/ULB_Data[[#This Row],[Total score (obtained) SS2022]]</f>
        <v>0.43257317903335601</v>
      </c>
      <c r="DZ201" s="67">
        <v>1567.36</v>
      </c>
      <c r="EA201" s="67">
        <v>1800</v>
      </c>
      <c r="EB201" s="159">
        <f>ULB_Data[[#This Row],[CV- obtained SS2021]]/ULB_Data[[#This Row],[CV-max. marks SS2021]]</f>
        <v>0.8707555555555555</v>
      </c>
      <c r="EC201" s="159">
        <f>ULB_Data[[#This Row],[CV- obtained SS2021]]/ULB_Data[[#This Row],[Total score (obtained) SS2021]]</f>
        <v>0.33342409802586792</v>
      </c>
      <c r="ED201" s="67">
        <v>1567.36</v>
      </c>
      <c r="EE201" s="66">
        <v>1800</v>
      </c>
      <c r="EF201" s="159">
        <f>ULB_Data[[#This Row],[CV- obtained SS2022]]/ULB_Data[[#This Row],[CV-max. marks SS2022]]</f>
        <v>0.8707555555555555</v>
      </c>
      <c r="EG201" s="159">
        <f>ULB_Data[[#This Row],[CV- obtained SS2022]]/ULB_Data[[#This Row],[Total score (obtained) SS2022]]</f>
        <v>0.33342409802586792</v>
      </c>
      <c r="EH201" s="67">
        <v>1100</v>
      </c>
      <c r="EI201" s="67">
        <v>1800</v>
      </c>
      <c r="EJ201" s="159">
        <f>ULB_Data[[#This Row],[Cert.- obtained SS2021]]/ULB_Data[[#This Row],[Cert.-max. marks SS2021]]</f>
        <v>0.61111111111111116</v>
      </c>
      <c r="EK201" s="159">
        <f>ULB_Data[[#This Row],[Cert.- obtained SS2021]]/ULB_Data[[#This Row],[Total score (obtained) SS2021]]</f>
        <v>0.23400272294077604</v>
      </c>
      <c r="EL201" s="67">
        <v>1100</v>
      </c>
      <c r="EM201" s="66">
        <v>1800</v>
      </c>
      <c r="EN201" s="159">
        <f>ULB_Data[[#This Row],[Cert.- obtained SS2022]]/ULB_Data[[#This Row],[Cert.-max. marks SS2022]]</f>
        <v>0.61111111111111116</v>
      </c>
      <c r="EO201" s="159">
        <f>ULB_Data[[#This Row],[Cert.- obtained SS2022]]/ULB_Data[[#This Row],[Total score (obtained) SS2022]]</f>
        <v>0.23400272294077604</v>
      </c>
      <c r="EP201" s="68">
        <v>4700.8</v>
      </c>
      <c r="EQ201" s="26">
        <v>6000</v>
      </c>
      <c r="ER201" s="66">
        <v>78.349999999999994</v>
      </c>
      <c r="ES201" s="68">
        <v>4700.8</v>
      </c>
      <c r="ET201" s="66">
        <v>6000</v>
      </c>
      <c r="EU201" s="128">
        <f>(ULB_Data[[#This Row],[Total score (obtained) SS2022]]/ULB_Data[[#This Row],[Total score (max) SS2022]])*100</f>
        <v>78.346666666666664</v>
      </c>
      <c r="EV201" s="26">
        <v>2409.4899999999998</v>
      </c>
      <c r="EW201" s="26">
        <v>3000</v>
      </c>
      <c r="EX201" s="66">
        <v>80.319999999999993</v>
      </c>
      <c r="EY201" s="26">
        <v>3133.44</v>
      </c>
      <c r="EZ201" s="26">
        <v>4200</v>
      </c>
      <c r="FA201" s="100">
        <v>74.61</v>
      </c>
      <c r="FB201" s="26">
        <v>3133.44</v>
      </c>
      <c r="FC201" s="138">
        <v>4200</v>
      </c>
      <c r="FD201" s="140">
        <f>(ULB_Data[[#This Row],[SLP + Cert. (obtained) SS2022]]/ULB_Data[[#This Row],[SLP + Cert. (max.) SS2022]])*100</f>
        <v>74.605714285714285</v>
      </c>
    </row>
    <row r="202" spans="1:160" ht="15.75" thickBot="1">
      <c r="A202" s="104">
        <v>201</v>
      </c>
      <c r="B202" s="69" t="s">
        <v>109</v>
      </c>
      <c r="C202" s="65" t="s">
        <v>377</v>
      </c>
      <c r="D202" s="65" t="s">
        <v>71</v>
      </c>
      <c r="E202" s="26">
        <v>14473</v>
      </c>
      <c r="F202" s="28" t="s">
        <v>411</v>
      </c>
      <c r="G202" s="28">
        <v>2214</v>
      </c>
      <c r="H202" s="28">
        <v>2072</v>
      </c>
      <c r="I202" s="28">
        <v>2072</v>
      </c>
      <c r="J202" s="28">
        <v>3325</v>
      </c>
      <c r="K202" s="28">
        <v>3178</v>
      </c>
      <c r="L202" s="28">
        <v>3178</v>
      </c>
      <c r="M202" s="28">
        <v>3070.1</v>
      </c>
      <c r="N202" s="28">
        <v>2928.3</v>
      </c>
      <c r="O202" s="28">
        <v>2928.3</v>
      </c>
      <c r="P202" s="28">
        <v>4349.2</v>
      </c>
      <c r="Q202" s="28">
        <v>4349.2</v>
      </c>
      <c r="R202" s="118">
        <f>(ULB_Data[[#This Row],[Total score (obtained) SS2020]]-ULB_Data[[#This Row],[NA 2020]])/ULB_Data[[#This Row],[NA 2020]]</f>
        <v>0.4591689250225835</v>
      </c>
      <c r="S202" s="118">
        <f>(ULB_Data[[#This Row],[Total score (obtained) SS2021]]-ULB_Data[[#This Row],[NA 2021]])/ULB_Data[[#This Row],[NA 2021]]</f>
        <v>0.30103281853281844</v>
      </c>
      <c r="T202" s="118">
        <f>(ULB_Data[[#This Row],[Total score (obtained) SS2022]]-ULB_Data[[#This Row],[NA 2022]])/ULB_Data[[#This Row],[NA 2022]]</f>
        <v>0.30103281853281844</v>
      </c>
      <c r="U202" s="118">
        <f>(ULB_Data[[#This Row],[Total score (obtained) SS2020]]-ULB_Data[[#This Row],[SA 2020]])/ULB_Data[[#This Row],[SA 2020]]</f>
        <v>-2.839097744360905E-2</v>
      </c>
      <c r="V202" s="118">
        <f>(ULB_Data[[#This Row],[Total score (obtained) SS2021]]-ULB_Data[[#This Row],[SA 2021]])/ULB_Data[[#This Row],[SA 2021]]</f>
        <v>-0.15174952800503469</v>
      </c>
      <c r="W202" s="118">
        <f>(ULB_Data[[#This Row],[Total score (obtained) SS2022]]-ULB_Data[[#This Row],[SA 2022]])/ULB_Data[[#This Row],[SA 2022]]</f>
        <v>-0.15174952800503469</v>
      </c>
      <c r="X202" s="118">
        <f>(ULB_Data[[#This Row],[Total score (obtained) SS2020]]-ULB_Data[[#This Row],[SA Cat 2020]])/ULB_Data[[#This Row],[SA Cat 2020]]</f>
        <v>5.2278427412787862E-2</v>
      </c>
      <c r="Y202" s="118">
        <f>(ULB_Data[[#This Row],[Total score (obtained) SS2021]]-ULB_Data[[#This Row],[SA Cat 2021]])/ULB_Data[[#This Row],[SA Cat 2021]]</f>
        <v>-7.941809240856483E-2</v>
      </c>
      <c r="Z202" s="118">
        <f>(ULB_Data[[#This Row],[Total score (obtained) SS2022]]-ULB_Data[[#This Row],[SA Cat 2022]])/ULB_Data[[#This Row],[SA Cat 2022]]</f>
        <v>-7.941809240856483E-2</v>
      </c>
      <c r="AA202" s="118">
        <f>(ULB_Data[[#This Row],[Total score (obtained) SS2021]]-ULB_Data[[#This Row],[SA Cat t.10 2021]])/ULB_Data[[#This Row],[SA Cat t.10 2021]]</f>
        <v>-0.38017566449002116</v>
      </c>
      <c r="AB202" s="118">
        <f>(ULB_Data[[#This Row],[Total score (obtained) SS2022]]-ULB_Data[[#This Row],[SA Cat t.10 2022]])/ULB_Data[[#This Row],[SA Cat t.10 2022]]</f>
        <v>-0.38017566449002116</v>
      </c>
      <c r="AC202" s="122">
        <v>306.24</v>
      </c>
      <c r="AD202" s="122">
        <v>913.6</v>
      </c>
      <c r="AE202" s="122">
        <v>915</v>
      </c>
      <c r="AF202" s="122">
        <v>706.64</v>
      </c>
      <c r="AG202" s="122">
        <v>1509.3</v>
      </c>
      <c r="AH202" s="122">
        <v>1509.3</v>
      </c>
      <c r="AI202" s="122">
        <v>593.21</v>
      </c>
      <c r="AJ202" s="122">
        <v>1412.08</v>
      </c>
      <c r="AK202" s="122">
        <v>1412.08</v>
      </c>
      <c r="AL202" s="122">
        <v>1984.11</v>
      </c>
      <c r="AM202" s="122">
        <v>1984.11</v>
      </c>
      <c r="AN202" s="118">
        <f>(ULB_Data[[#This Row],[SLP- obtained SS2020]]-ULB_Data[[#This Row],[SLP NA 2020]])/ULB_Data[[#This Row],[SLP NA 2020]]</f>
        <v>0.36330982236154646</v>
      </c>
      <c r="AO202" s="118">
        <f>(ULB_Data[[#This Row],[SLP- obtained SS2021]]-ULB_Data[[#This Row],[SLP NA 2021]])/ULB_Data[[#This Row],[SLP NA 2021]]</f>
        <v>0.50356830122591945</v>
      </c>
      <c r="AP202" s="118">
        <f>(ULB_Data[[#This Row],[SLP- obtained SS2022]]-ULB_Data[[#This Row],[SLP NA 2022]])/ULB_Data[[#This Row],[SLP NA 2022]]</f>
        <v>0.50126775956284164</v>
      </c>
      <c r="AQ202" s="118">
        <f>(ULB_Data[[#This Row],[SLP- obtained SS2020]]-ULB_Data[[#This Row],[SLP SA 2020]])/ULB_Data[[#This Row],[SLP SA 2020]]</f>
        <v>-0.40917581795539454</v>
      </c>
      <c r="AR202" s="118">
        <f>(ULB_Data[[#This Row],[SLP- obtained SS2021]]-ULB_Data[[#This Row],[SLP SA 2021]])/ULB_Data[[#This Row],[SLP SA 2021]]</f>
        <v>-8.9869475915987457E-2</v>
      </c>
      <c r="AS202" s="118">
        <f>(ULB_Data[[#This Row],[SLP- obtained SS2022]]-ULB_Data[[#This Row],[SLP SA 2022]])/ULB_Data[[#This Row],[SLP SA 2022]]</f>
        <v>-8.9869475915987457E-2</v>
      </c>
      <c r="AT202" s="118">
        <f>(ULB_Data[[#This Row],[SLP- obtained SS2020]]-ULB_Data[[#This Row],[SLP SA cat 2020]])/ULB_Data[[#This Row],[SLP SA cat 2020]]</f>
        <v>-0.29620201952091169</v>
      </c>
      <c r="AU202" s="118">
        <f>(ULB_Data[[#This Row],[SLP- obtained SS2021]]-ULB_Data[[#This Row],[SLP SA cat 2021]])/ULB_Data[[#This Row],[SLP SA cat 2021]]</f>
        <v>-2.7208090193190079E-2</v>
      </c>
      <c r="AV202" s="118">
        <f>(ULB_Data[[#This Row],[SLP- obtained SS2022]]-ULB_Data[[#This Row],[SLP SA cat 2022]])/ULB_Data[[#This Row],[SLP SA cat 2022]]</f>
        <v>-2.7208090193190079E-2</v>
      </c>
      <c r="AW202" s="118">
        <f>(ULB_Data[[#This Row],[SLP- obtained SS2021]]-ULB_Data[[#This Row],[SLP SA cat t.10 2021]])/ULB_Data[[#This Row],[SLP SA cat t.10 2021]]</f>
        <v>-0.30766943365035199</v>
      </c>
      <c r="AX202" s="118">
        <f>(ULB_Data[[#This Row],[SLP- obtained SS2022]]-ULB_Data[[#This Row],[SLP SA cat t.10 2022]])/ULB_Data[[#This Row],[SLP SA cat t.10 2022]]</f>
        <v>-0.30766943365035199</v>
      </c>
      <c r="AY202" s="122">
        <v>232.44</v>
      </c>
      <c r="AZ202" s="122">
        <v>298.10000000000002</v>
      </c>
      <c r="BA202" s="122">
        <v>295</v>
      </c>
      <c r="BB202" s="122">
        <v>421.09</v>
      </c>
      <c r="BC202" s="122">
        <v>522.70000000000005</v>
      </c>
      <c r="BD202" s="122">
        <v>525</v>
      </c>
      <c r="BE202" s="122">
        <v>365.77</v>
      </c>
      <c r="BF202" s="122">
        <v>453.88</v>
      </c>
      <c r="BG202" s="122">
        <v>453.88</v>
      </c>
      <c r="BH202" s="122">
        <v>1100</v>
      </c>
      <c r="BI202" s="122">
        <v>1100</v>
      </c>
      <c r="BJ202" s="118">
        <f>(ULB_Data[[#This Row],[Cert.- obtained SS2020]]-ULB_Data[[#This Row],[NA cert 2020]])/ULB_Data[[#This Row],[NA cert 2020]]</f>
        <v>0.29065565307176044</v>
      </c>
      <c r="BK202" s="118">
        <f>(ULB_Data[[#This Row],[Cert.- obtained SS2021]]-ULB_Data[[#This Row],[NA cert 2021]])/ULB_Data[[#This Row],[NA cert 2021]]</f>
        <v>0.67728950016772882</v>
      </c>
      <c r="BL202" s="118">
        <f>(ULB_Data[[#This Row],[Cert.- obtained SS2022]]-ULB_Data[[#This Row],[NA cert 2022]])/ULB_Data[[#This Row],[NA cert 2022]]</f>
        <v>0.69491525423728817</v>
      </c>
      <c r="BM202" s="118">
        <f>(ULB_Data[[#This Row],[Cert.- obtained SS2020]]-ULB_Data[[#This Row],[SA Cert 2020]])/ULB_Data[[#This Row],[SA Cert 2020]]</f>
        <v>-0.2875632287634472</v>
      </c>
      <c r="BN202" s="118">
        <f>(ULB_Data[[#This Row],[Cert.- obtained SS2021]]-ULB_Data[[#This Row],[SA cert 2021]])/ULB_Data[[#This Row],[SA cert 2021]]</f>
        <v>-4.3428352783623579E-2</v>
      </c>
      <c r="BO202" s="118">
        <f>(ULB_Data[[#This Row],[Cert.- obtained SS2022]]-ULB_Data[[#This Row],[SA cert 2022]])/ULB_Data[[#This Row],[SA cert 2022]]</f>
        <v>-4.7619047619047616E-2</v>
      </c>
      <c r="BP202" s="118">
        <f>(ULB_Data[[#This Row],[Cert.- obtained SS2020]]-ULB_Data[[#This Row],[SA cert cat 2020]])/ULB_Data[[#This Row],[SA cert cat 2020]]</f>
        <v>-0.17981245044700217</v>
      </c>
      <c r="BQ202" s="118">
        <f>(ULB_Data[[#This Row],[Cert.- obtained SS2021]]-ULB_Data[[#This Row],[SA cert cat 2021]])/ULB_Data[[#This Row],[SA cert cat 2021]]</f>
        <v>0.10161276108222439</v>
      </c>
      <c r="BR202" s="118">
        <f>(ULB_Data[[#This Row],[Cert.- obtained SS2022]]-ULB_Data[[#This Row],[SA cert cat 2022]])/ULB_Data[[#This Row],[SA cert cat 2022]]</f>
        <v>0.10161276108222439</v>
      </c>
      <c r="BS202" s="118">
        <f>(ULB_Data[[#This Row],[Cert.- obtained SS2021]]-ULB_Data[[#This Row],[SA cert cat t.10 2021]])/ULB_Data[[#This Row],[SA cert cat t.10 2021]]</f>
        <v>-0.54545454545454541</v>
      </c>
      <c r="BT202" s="118">
        <f>(ULB_Data[[#This Row],[Cert.- obtained SS2022]]-ULB_Data[[#This Row],[SA cert cat t.10 2022]])/ULB_Data[[#This Row],[SA cert cat t.10 2022]]</f>
        <v>-0.54545454545454541</v>
      </c>
      <c r="BU202" s="122">
        <v>855.72</v>
      </c>
      <c r="BV202" s="122">
        <v>860.25</v>
      </c>
      <c r="BW202" s="122">
        <v>865</v>
      </c>
      <c r="BX202" s="122">
        <v>1100</v>
      </c>
      <c r="BY202" s="122">
        <v>1147.0899999999999</v>
      </c>
      <c r="BZ202" s="122">
        <v>1150</v>
      </c>
      <c r="CA202" s="122">
        <v>1056.55</v>
      </c>
      <c r="CB202" s="122">
        <v>1062.31</v>
      </c>
      <c r="CC202" s="122">
        <v>1062.31</v>
      </c>
      <c r="CD202" s="122">
        <v>1484.95</v>
      </c>
      <c r="CE202" s="122">
        <v>1484.95</v>
      </c>
      <c r="CF202" s="118">
        <f>(ULB_Data[[#This Row],[CP- obtained SS2020]]-ULB_Data[[#This Row],[NA CV 2020]])/ULB_Data[[#This Row],[NA CV 2020]]</f>
        <v>0.47841583695601347</v>
      </c>
      <c r="CG202" s="118">
        <f>(ULB_Data[[#This Row],[CV- obtained SS2021]]-ULB_Data[[#This Row],[NA CV 2021]])/ULB_Data[[#This Row],[NA CV 2021]]</f>
        <v>-4.4382446963092063E-2</v>
      </c>
      <c r="CH202" s="118">
        <f>(ULB_Data[[#This Row],[CV- obtained SS2022]]-ULB_Data[[#This Row],[NA CV 2022]])/ULB_Data[[#This Row],[NA CV 2022]]</f>
        <v>-4.9630057803468151E-2</v>
      </c>
      <c r="CI202" s="118">
        <f>(ULB_Data[[#This Row],[CP- obtained SS2020]]-ULB_Data[[#This Row],[SA CV 2020]])/ULB_Data[[#This Row],[SA CV 2020]]</f>
        <v>0.1500999999999999</v>
      </c>
      <c r="CJ202" s="118">
        <f>(ULB_Data[[#This Row],[CV- obtained SS2021]]-ULB_Data[[#This Row],[SA CV 2021]])/ULB_Data[[#This Row],[SA CV 2021]]</f>
        <v>-0.28334306811148202</v>
      </c>
      <c r="CK202" s="118">
        <f>(ULB_Data[[#This Row],[CV- obtained SS2022]]-ULB_Data[[#This Row],[SA CV 2022]])/ULB_Data[[#This Row],[SA CV 2022]]</f>
        <v>-0.28515652173913036</v>
      </c>
      <c r="CL202" s="118">
        <f>(ULB_Data[[#This Row],[CP- obtained SS2020]]-ULB_Data[[#This Row],[SA CV  cat 2020]])/ULB_Data[[#This Row],[SA CV  cat 2020]]</f>
        <v>0.19739718896408118</v>
      </c>
      <c r="CM202" s="118">
        <f>(ULB_Data[[#This Row],[CV- obtained SS2021]]-ULB_Data[[#This Row],[SA CV cat 2021]])/ULB_Data[[#This Row],[SA CV cat 2021]]</f>
        <v>-0.22614867599853142</v>
      </c>
      <c r="CN202" s="118">
        <f>(ULB_Data[[#This Row],[CV- obtained SS2022]]-ULB_Data[[#This Row],[SA CV cat 2022]])/ULB_Data[[#This Row],[SA CV cat 2022]]</f>
        <v>-0.22614867599853142</v>
      </c>
      <c r="CO202" s="118">
        <f>(ULB_Data[[#This Row],[CV- obtained SS2021]]-ULB_Data[[#This Row],[SA CV cat t.10 2021]])/ULB_Data[[#This Row],[SA CV cat t.10 2021]]</f>
        <v>-0.44639886864877604</v>
      </c>
      <c r="CP202" s="118">
        <f>(ULB_Data[[#This Row],[CV- obtained SS2022]]-ULB_Data[[#This Row],[SA CV cat t.10 2022]])/ULB_Data[[#This Row],[SA CV cat t.10 2022]]</f>
        <v>-0.44639886864877604</v>
      </c>
      <c r="CQ202" s="60">
        <v>102</v>
      </c>
      <c r="CR202" s="60">
        <v>67</v>
      </c>
      <c r="CS202" s="27">
        <v>267</v>
      </c>
      <c r="CT202" s="27">
        <v>120</v>
      </c>
      <c r="CU202" s="27">
        <v>267</v>
      </c>
      <c r="CV202" s="27">
        <v>120</v>
      </c>
      <c r="CW202" s="28" t="s">
        <v>414</v>
      </c>
      <c r="CX202" s="27" t="s">
        <v>414</v>
      </c>
      <c r="CY202" s="27" t="s">
        <v>414</v>
      </c>
      <c r="CZ202" s="28" t="s">
        <v>405</v>
      </c>
      <c r="DA202" s="27" t="s">
        <v>408</v>
      </c>
      <c r="DB202" s="27" t="s">
        <v>408</v>
      </c>
      <c r="DC202" s="22">
        <v>417.5</v>
      </c>
      <c r="DD202" s="22">
        <v>1500</v>
      </c>
      <c r="DE202" s="66">
        <v>27.83</v>
      </c>
      <c r="DF202" s="22">
        <v>300</v>
      </c>
      <c r="DG202" s="22">
        <v>1500</v>
      </c>
      <c r="DH202" s="66">
        <v>20</v>
      </c>
      <c r="DI202" s="22">
        <v>1248</v>
      </c>
      <c r="DJ202" s="22">
        <v>1500</v>
      </c>
      <c r="DK202" s="66">
        <v>83.2</v>
      </c>
      <c r="DL202" s="22">
        <v>1265.1099999999999</v>
      </c>
      <c r="DM202" s="22">
        <v>1500</v>
      </c>
      <c r="DN202" s="66">
        <v>84.34</v>
      </c>
      <c r="DO202" s="22">
        <v>3230.6</v>
      </c>
      <c r="DP202" s="22">
        <v>6000</v>
      </c>
      <c r="DQ202" s="66">
        <v>53.84</v>
      </c>
      <c r="DR202" s="67">
        <v>1373.66</v>
      </c>
      <c r="DS202" s="67">
        <v>2400</v>
      </c>
      <c r="DT202" s="159">
        <f>ULB_Data[[#This Row],[SLP- obtained SS2021]]/ULB_Data[[#This Row],[SLP-max. marks SS2021]]</f>
        <v>0.57235833333333341</v>
      </c>
      <c r="DU202" s="159">
        <f>ULB_Data[[#This Row],[SLP- obtained SS2021]]/ULB_Data[[#This Row],[Total score (obtained) SS2021]]</f>
        <v>0.50956694636723132</v>
      </c>
      <c r="DV202" s="67">
        <v>1373.66</v>
      </c>
      <c r="DW202" s="66">
        <v>2400</v>
      </c>
      <c r="DX202" s="159">
        <f>ULB_Data[[#This Row],[SLP- obtained SS2022]]/ULB_Data[[#This Row],[SLP-max. marks SS2022]]</f>
        <v>0.57235833333333341</v>
      </c>
      <c r="DY202" s="159">
        <f>ULB_Data[[#This Row],[SLP- obtained SS2022]]/ULB_Data[[#This Row],[Total score (obtained) SS2022]]</f>
        <v>0.50956694636723132</v>
      </c>
      <c r="DZ202" s="67">
        <v>822.07</v>
      </c>
      <c r="EA202" s="67">
        <v>1800</v>
      </c>
      <c r="EB202" s="159">
        <f>ULB_Data[[#This Row],[CV- obtained SS2021]]/ULB_Data[[#This Row],[CV-max. marks SS2021]]</f>
        <v>0.45670555555555559</v>
      </c>
      <c r="EC202" s="159">
        <f>ULB_Data[[#This Row],[CV- obtained SS2021]]/ULB_Data[[#This Row],[Total score (obtained) SS2021]]</f>
        <v>0.30495151609576593</v>
      </c>
      <c r="ED202" s="67">
        <v>822.07</v>
      </c>
      <c r="EE202" s="66">
        <v>1800</v>
      </c>
      <c r="EF202" s="159">
        <f>ULB_Data[[#This Row],[CV- obtained SS2022]]/ULB_Data[[#This Row],[CV-max. marks SS2022]]</f>
        <v>0.45670555555555559</v>
      </c>
      <c r="EG202" s="159">
        <f>ULB_Data[[#This Row],[CV- obtained SS2022]]/ULB_Data[[#This Row],[Total score (obtained) SS2022]]</f>
        <v>0.30495151609576593</v>
      </c>
      <c r="EH202" s="67">
        <v>500</v>
      </c>
      <c r="EI202" s="67">
        <v>1800</v>
      </c>
      <c r="EJ202" s="159">
        <f>ULB_Data[[#This Row],[Cert.- obtained SS2021]]/ULB_Data[[#This Row],[Cert.-max. marks SS2021]]</f>
        <v>0.27777777777777779</v>
      </c>
      <c r="EK202" s="159">
        <f>ULB_Data[[#This Row],[Cert.- obtained SS2021]]/ULB_Data[[#This Row],[Total score (obtained) SS2021]]</f>
        <v>0.18547782798044324</v>
      </c>
      <c r="EL202" s="67">
        <v>500</v>
      </c>
      <c r="EM202" s="66">
        <v>1800</v>
      </c>
      <c r="EN202" s="159">
        <f>ULB_Data[[#This Row],[Cert.- obtained SS2022]]/ULB_Data[[#This Row],[Cert.-max. marks SS2022]]</f>
        <v>0.27777777777777779</v>
      </c>
      <c r="EO202" s="159">
        <f>ULB_Data[[#This Row],[Cert.- obtained SS2022]]/ULB_Data[[#This Row],[Total score (obtained) SS2022]]</f>
        <v>0.18547782798044324</v>
      </c>
      <c r="EP202" s="68">
        <v>2695.74</v>
      </c>
      <c r="EQ202" s="26">
        <v>6000</v>
      </c>
      <c r="ER202" s="66">
        <v>44.93</v>
      </c>
      <c r="ES202" s="68">
        <v>2695.74</v>
      </c>
      <c r="ET202" s="66">
        <v>6000</v>
      </c>
      <c r="EU202" s="128">
        <f>(ULB_Data[[#This Row],[Total score (obtained) SS2022]]/ULB_Data[[#This Row],[Total score (max) SS2022]])*100</f>
        <v>44.928999999999995</v>
      </c>
      <c r="EV202" s="26">
        <v>717.5</v>
      </c>
      <c r="EW202" s="26">
        <v>3000</v>
      </c>
      <c r="EX202" s="66">
        <v>23.92</v>
      </c>
      <c r="EY202" s="26">
        <v>1873.66</v>
      </c>
      <c r="EZ202" s="26">
        <v>4200</v>
      </c>
      <c r="FA202" s="100">
        <v>44.61</v>
      </c>
      <c r="FB202" s="26">
        <v>1873.66</v>
      </c>
      <c r="FC202" s="138">
        <v>4200</v>
      </c>
      <c r="FD202" s="140">
        <f>(ULB_Data[[#This Row],[SLP + Cert. (obtained) SS2022]]/ULB_Data[[#This Row],[SLP + Cert. (max.) SS2022]])*100</f>
        <v>44.610952380952384</v>
      </c>
    </row>
    <row r="203" spans="1:160" ht="15.75" thickBot="1">
      <c r="A203" s="104">
        <v>202</v>
      </c>
      <c r="B203" s="69" t="s">
        <v>135</v>
      </c>
      <c r="C203" s="65" t="s">
        <v>377</v>
      </c>
      <c r="D203" s="65" t="s">
        <v>71</v>
      </c>
      <c r="E203" s="26">
        <v>26575</v>
      </c>
      <c r="F203" s="28" t="s">
        <v>412</v>
      </c>
      <c r="G203" s="28">
        <v>2214</v>
      </c>
      <c r="H203" s="28">
        <v>2072</v>
      </c>
      <c r="I203" s="28">
        <v>2072</v>
      </c>
      <c r="J203" s="28">
        <v>3325</v>
      </c>
      <c r="K203" s="28">
        <v>3178</v>
      </c>
      <c r="L203" s="28">
        <v>3178</v>
      </c>
      <c r="M203" s="28">
        <v>3400</v>
      </c>
      <c r="N203" s="28">
        <v>3298.6</v>
      </c>
      <c r="O203" s="28">
        <v>3298.6</v>
      </c>
      <c r="P203" s="28">
        <v>4601.3999999999996</v>
      </c>
      <c r="Q203" s="28">
        <v>4601.3999999999996</v>
      </c>
      <c r="R203" s="118">
        <f>(ULB_Data[[#This Row],[Total score (obtained) SS2020]]-ULB_Data[[#This Row],[NA 2020]])/ULB_Data[[#This Row],[NA 2020]]</f>
        <v>0.50007226738934052</v>
      </c>
      <c r="S203" s="118">
        <f>(ULB_Data[[#This Row],[Total score (obtained) SS2021]]-ULB_Data[[#This Row],[NA 2021]])/ULB_Data[[#This Row],[NA 2021]]</f>
        <v>0.21403474903474903</v>
      </c>
      <c r="T203" s="118">
        <f>(ULB_Data[[#This Row],[Total score (obtained) SS2022]]-ULB_Data[[#This Row],[NA 2022]])/ULB_Data[[#This Row],[NA 2022]]</f>
        <v>0.21403474903474903</v>
      </c>
      <c r="U203" s="118">
        <f>(ULB_Data[[#This Row],[Total score (obtained) SS2020]]-ULB_Data[[#This Row],[SA 2020]])/ULB_Data[[#This Row],[SA 2020]]</f>
        <v>-1.1548872180451566E-3</v>
      </c>
      <c r="V203" s="118">
        <f>(ULB_Data[[#This Row],[Total score (obtained) SS2021]]-ULB_Data[[#This Row],[SA 2021]])/ULB_Data[[#This Row],[SA 2021]]</f>
        <v>-0.20847073631214599</v>
      </c>
      <c r="W203" s="118">
        <f>(ULB_Data[[#This Row],[Total score (obtained) SS2022]]-ULB_Data[[#This Row],[SA 2022]])/ULB_Data[[#This Row],[SA 2022]]</f>
        <v>-0.20847073631214599</v>
      </c>
      <c r="X203" s="118">
        <f>(ULB_Data[[#This Row],[Total score (obtained) SS2020]]-ULB_Data[[#This Row],[SA Cat 2020]])/ULB_Data[[#This Row],[SA Cat 2020]]</f>
        <v>-2.318823529411769E-2</v>
      </c>
      <c r="Y203" s="118">
        <f>(ULB_Data[[#This Row],[Total score (obtained) SS2021]]-ULB_Data[[#This Row],[SA Cat 2021]])/ULB_Data[[#This Row],[SA Cat 2021]]</f>
        <v>-0.23740981022251861</v>
      </c>
      <c r="Z203" s="118">
        <f>(ULB_Data[[#This Row],[Total score (obtained) SS2022]]-ULB_Data[[#This Row],[SA Cat 2022]])/ULB_Data[[#This Row],[SA Cat 2022]]</f>
        <v>-0.23740981022251861</v>
      </c>
      <c r="AA203" s="118">
        <f>(ULB_Data[[#This Row],[Total score (obtained) SS2021]]-ULB_Data[[#This Row],[SA Cat t.10 2021]])/ULB_Data[[#This Row],[SA Cat t.10 2021]]</f>
        <v>-0.45332290172556172</v>
      </c>
      <c r="AB203" s="118">
        <f>(ULB_Data[[#This Row],[Total score (obtained) SS2022]]-ULB_Data[[#This Row],[SA Cat t.10 2022]])/ULB_Data[[#This Row],[SA Cat t.10 2022]]</f>
        <v>-0.45332290172556172</v>
      </c>
      <c r="AC203" s="122">
        <v>306.24</v>
      </c>
      <c r="AD203" s="122">
        <v>913.6</v>
      </c>
      <c r="AE203" s="122">
        <v>915</v>
      </c>
      <c r="AF203" s="122">
        <v>706.64</v>
      </c>
      <c r="AG203" s="122">
        <v>1509.3</v>
      </c>
      <c r="AH203" s="122">
        <v>1509.3</v>
      </c>
      <c r="AI203" s="122">
        <v>737.03</v>
      </c>
      <c r="AJ203" s="122">
        <v>1543.8</v>
      </c>
      <c r="AK203" s="122">
        <v>1543.8</v>
      </c>
      <c r="AL203" s="122">
        <v>2033.9</v>
      </c>
      <c r="AM203" s="122">
        <v>2033.9</v>
      </c>
      <c r="AN203" s="118">
        <f>(ULB_Data[[#This Row],[SLP- obtained SS2020]]-ULB_Data[[#This Row],[SLP NA 2020]])/ULB_Data[[#This Row],[SLP NA 2020]]</f>
        <v>1.3016588296760709</v>
      </c>
      <c r="AO203" s="118">
        <f>(ULB_Data[[#This Row],[SLP- obtained SS2021]]-ULB_Data[[#This Row],[SLP NA 2021]])/ULB_Data[[#This Row],[SLP NA 2021]]</f>
        <v>0.37492338003502634</v>
      </c>
      <c r="AP203" s="118">
        <f>(ULB_Data[[#This Row],[SLP- obtained SS2022]]-ULB_Data[[#This Row],[SLP NA 2022]])/ULB_Data[[#This Row],[SLP NA 2022]]</f>
        <v>0.37281967213114764</v>
      </c>
      <c r="AQ203" s="118">
        <f>(ULB_Data[[#This Row],[SLP- obtained SS2020]]-ULB_Data[[#This Row],[SLP SA 2020]])/ULB_Data[[#This Row],[SLP SA 2020]]</f>
        <v>-2.5189629797350457E-3</v>
      </c>
      <c r="AR203" s="118">
        <f>(ULB_Data[[#This Row],[SLP- obtained SS2021]]-ULB_Data[[#This Row],[SLP SA 2021]])/ULB_Data[[#This Row],[SLP SA 2021]]</f>
        <v>-0.16774001192605834</v>
      </c>
      <c r="AS203" s="118">
        <f>(ULB_Data[[#This Row],[SLP- obtained SS2022]]-ULB_Data[[#This Row],[SLP SA 2022]])/ULB_Data[[#This Row],[SLP SA 2022]]</f>
        <v>-0.16774001192605834</v>
      </c>
      <c r="AT203" s="118">
        <f>(ULB_Data[[#This Row],[SLP- obtained SS2020]]-ULB_Data[[#This Row],[SLP SA cat 2020]])/ULB_Data[[#This Row],[SLP SA cat 2020]]</f>
        <v>-4.3648155434649824E-2</v>
      </c>
      <c r="AU203" s="118">
        <f>(ULB_Data[[#This Row],[SLP- obtained SS2021]]-ULB_Data[[#This Row],[SLP SA cat 2021]])/ULB_Data[[#This Row],[SLP SA cat 2021]]</f>
        <v>-0.18633890400310912</v>
      </c>
      <c r="AV203" s="118">
        <f>(ULB_Data[[#This Row],[SLP- obtained SS2022]]-ULB_Data[[#This Row],[SLP SA cat 2022]])/ULB_Data[[#This Row],[SLP SA cat 2022]]</f>
        <v>-0.18633890400310912</v>
      </c>
      <c r="AW203" s="118">
        <f>(ULB_Data[[#This Row],[SLP- obtained SS2021]]-ULB_Data[[#This Row],[SLP SA cat t.10 2021]])/ULB_Data[[#This Row],[SLP SA cat t.10 2021]]</f>
        <v>-0.38240326466394609</v>
      </c>
      <c r="AX203" s="118">
        <f>(ULB_Data[[#This Row],[SLP- obtained SS2022]]-ULB_Data[[#This Row],[SLP SA cat t.10 2022]])/ULB_Data[[#This Row],[SLP SA cat t.10 2022]]</f>
        <v>-0.38240326466394609</v>
      </c>
      <c r="AY203" s="122">
        <v>232.44</v>
      </c>
      <c r="AZ203" s="122">
        <v>298.10000000000002</v>
      </c>
      <c r="BA203" s="122">
        <v>295</v>
      </c>
      <c r="BB203" s="122">
        <v>421.09</v>
      </c>
      <c r="BC203" s="122">
        <v>522.70000000000005</v>
      </c>
      <c r="BD203" s="122">
        <v>525</v>
      </c>
      <c r="BE203" s="122">
        <v>433.64</v>
      </c>
      <c r="BF203" s="122">
        <v>570</v>
      </c>
      <c r="BG203" s="122">
        <v>570</v>
      </c>
      <c r="BH203" s="122">
        <v>1100</v>
      </c>
      <c r="BI203" s="122">
        <v>1100</v>
      </c>
      <c r="BJ203" s="118">
        <f>(ULB_Data[[#This Row],[Cert.- obtained SS2020]]-ULB_Data[[#This Row],[NA cert 2020]])/ULB_Data[[#This Row],[NA cert 2020]]</f>
        <v>0.29065565307176044</v>
      </c>
      <c r="BK203" s="118">
        <f>(ULB_Data[[#This Row],[Cert.- obtained SS2021]]-ULB_Data[[#This Row],[NA cert 2021]])/ULB_Data[[#This Row],[NA cert 2021]]</f>
        <v>6.3737001006372931E-3</v>
      </c>
      <c r="BL203" s="118">
        <f>(ULB_Data[[#This Row],[Cert.- obtained SS2022]]-ULB_Data[[#This Row],[NA cert 2022]])/ULB_Data[[#This Row],[NA cert 2022]]</f>
        <v>1.6949152542372881E-2</v>
      </c>
      <c r="BM203" s="118">
        <f>(ULB_Data[[#This Row],[Cert.- obtained SS2020]]-ULB_Data[[#This Row],[SA Cert 2020]])/ULB_Data[[#This Row],[SA Cert 2020]]</f>
        <v>-0.2875632287634472</v>
      </c>
      <c r="BN203" s="118">
        <f>(ULB_Data[[#This Row],[Cert.- obtained SS2021]]-ULB_Data[[#This Row],[SA cert 2021]])/ULB_Data[[#This Row],[SA cert 2021]]</f>
        <v>-0.42605701167017412</v>
      </c>
      <c r="BO203" s="118">
        <f>(ULB_Data[[#This Row],[Cert.- obtained SS2022]]-ULB_Data[[#This Row],[SA cert 2022]])/ULB_Data[[#This Row],[SA cert 2022]]</f>
        <v>-0.42857142857142855</v>
      </c>
      <c r="BP203" s="118">
        <f>(ULB_Data[[#This Row],[Cert.- obtained SS2020]]-ULB_Data[[#This Row],[SA cert cat 2020]])/ULB_Data[[#This Row],[SA cert cat 2020]]</f>
        <v>-0.30818190203855733</v>
      </c>
      <c r="BQ203" s="118">
        <f>(ULB_Data[[#This Row],[Cert.- obtained SS2021]]-ULB_Data[[#This Row],[SA cert cat 2021]])/ULB_Data[[#This Row],[SA cert cat 2021]]</f>
        <v>-0.47368421052631576</v>
      </c>
      <c r="BR203" s="118">
        <f>(ULB_Data[[#This Row],[Cert.- obtained SS2022]]-ULB_Data[[#This Row],[SA cert cat 2022]])/ULB_Data[[#This Row],[SA cert cat 2022]]</f>
        <v>-0.47368421052631576</v>
      </c>
      <c r="BS203" s="118">
        <f>(ULB_Data[[#This Row],[Cert.- obtained SS2021]]-ULB_Data[[#This Row],[SA cert cat t.10 2021]])/ULB_Data[[#This Row],[SA cert cat t.10 2021]]</f>
        <v>-0.72727272727272729</v>
      </c>
      <c r="BT203" s="118">
        <f>(ULB_Data[[#This Row],[Cert.- obtained SS2022]]-ULB_Data[[#This Row],[SA cert cat t.10 2022]])/ULB_Data[[#This Row],[SA cert cat t.10 2022]]</f>
        <v>-0.72727272727272729</v>
      </c>
      <c r="BU203" s="122">
        <v>855.72</v>
      </c>
      <c r="BV203" s="122">
        <v>860.25</v>
      </c>
      <c r="BW203" s="122">
        <v>865</v>
      </c>
      <c r="BX203" s="122">
        <v>1100</v>
      </c>
      <c r="BY203" s="122">
        <v>1147.0899999999999</v>
      </c>
      <c r="BZ203" s="122">
        <v>1150</v>
      </c>
      <c r="CA203" s="122">
        <v>1114.93</v>
      </c>
      <c r="CB203" s="122">
        <v>1184.79</v>
      </c>
      <c r="CC203" s="122">
        <v>1184.79</v>
      </c>
      <c r="CD203" s="122">
        <v>1531.86</v>
      </c>
      <c r="CE203" s="122">
        <v>1531.86</v>
      </c>
      <c r="CF203" s="118">
        <f>(ULB_Data[[#This Row],[CP- obtained SS2020]]-ULB_Data[[#This Row],[NA CV 2020]])/ULB_Data[[#This Row],[NA CV 2020]]</f>
        <v>0.38200579628850545</v>
      </c>
      <c r="CG203" s="118">
        <f>(ULB_Data[[#This Row],[CV- obtained SS2021]]-ULB_Data[[#This Row],[NA CV 2021]])/ULB_Data[[#This Row],[NA CV 2021]]</f>
        <v>0.11519907003777974</v>
      </c>
      <c r="CH203" s="118">
        <f>(ULB_Data[[#This Row],[CV- obtained SS2022]]-ULB_Data[[#This Row],[NA CV 2022]])/ULB_Data[[#This Row],[NA CV 2022]]</f>
        <v>0.10907514450867055</v>
      </c>
      <c r="CI203" s="118">
        <f>(ULB_Data[[#This Row],[CP- obtained SS2020]]-ULB_Data[[#This Row],[SA CV 2020]])/ULB_Data[[#This Row],[SA CV 2020]]</f>
        <v>7.5099999999999903E-2</v>
      </c>
      <c r="CJ203" s="118">
        <f>(ULB_Data[[#This Row],[CV- obtained SS2021]]-ULB_Data[[#This Row],[SA CV 2021]])/ULB_Data[[#This Row],[SA CV 2021]]</f>
        <v>-0.16366632086409952</v>
      </c>
      <c r="CK203" s="118">
        <f>(ULB_Data[[#This Row],[CV- obtained SS2022]]-ULB_Data[[#This Row],[SA CV 2022]])/ULB_Data[[#This Row],[SA CV 2022]]</f>
        <v>-0.16578260869565214</v>
      </c>
      <c r="CL203" s="118">
        <f>(ULB_Data[[#This Row],[CP- obtained SS2020]]-ULB_Data[[#This Row],[SA CV  cat 2020]])/ULB_Data[[#This Row],[SA CV  cat 2020]]</f>
        <v>6.0703362542939766E-2</v>
      </c>
      <c r="CM203" s="118">
        <f>(ULB_Data[[#This Row],[CV- obtained SS2021]]-ULB_Data[[#This Row],[SA CV cat 2021]])/ULB_Data[[#This Row],[SA CV cat 2021]]</f>
        <v>-0.19027844596932786</v>
      </c>
      <c r="CN203" s="118">
        <f>(ULB_Data[[#This Row],[CV- obtained SS2022]]-ULB_Data[[#This Row],[SA CV cat 2022]])/ULB_Data[[#This Row],[SA CV cat 2022]]</f>
        <v>-0.19027844596932786</v>
      </c>
      <c r="CO203" s="118">
        <f>(ULB_Data[[#This Row],[CV- obtained SS2021]]-ULB_Data[[#This Row],[SA CV cat t.10 2021]])/ULB_Data[[#This Row],[SA CV cat t.10 2021]]</f>
        <v>-0.3737351977334743</v>
      </c>
      <c r="CP203" s="118">
        <f>(ULB_Data[[#This Row],[CV- obtained SS2022]]-ULB_Data[[#This Row],[SA CV cat t.10 2022]])/ULB_Data[[#This Row],[SA CV cat t.10 2022]]</f>
        <v>-0.3737351977334743</v>
      </c>
      <c r="CQ203" s="60">
        <v>69</v>
      </c>
      <c r="CR203" s="60">
        <v>50</v>
      </c>
      <c r="CS203" s="27">
        <v>181</v>
      </c>
      <c r="CT203" s="28">
        <v>93</v>
      </c>
      <c r="CU203" s="27">
        <v>181</v>
      </c>
      <c r="CV203" s="28">
        <v>93</v>
      </c>
      <c r="CW203" s="28" t="s">
        <v>414</v>
      </c>
      <c r="CX203" s="28" t="s">
        <v>414</v>
      </c>
      <c r="CY203" s="28" t="s">
        <v>414</v>
      </c>
      <c r="CZ203" s="28" t="s">
        <v>405</v>
      </c>
      <c r="DA203" s="28" t="s">
        <v>405</v>
      </c>
      <c r="DB203" s="28" t="s">
        <v>405</v>
      </c>
      <c r="DC203" s="22">
        <v>704.86</v>
      </c>
      <c r="DD203" s="22">
        <v>1500</v>
      </c>
      <c r="DE203" s="66">
        <v>46.99</v>
      </c>
      <c r="DF203" s="22">
        <v>300</v>
      </c>
      <c r="DG203" s="22">
        <v>1500</v>
      </c>
      <c r="DH203" s="66">
        <v>20</v>
      </c>
      <c r="DI203" s="22">
        <v>1133.7</v>
      </c>
      <c r="DJ203" s="22">
        <v>1500</v>
      </c>
      <c r="DK203" s="66">
        <v>75.58</v>
      </c>
      <c r="DL203" s="22">
        <v>1182.6099999999999</v>
      </c>
      <c r="DM203" s="22">
        <v>1500</v>
      </c>
      <c r="DN203" s="66">
        <v>78.84</v>
      </c>
      <c r="DO203" s="22">
        <v>3321.16</v>
      </c>
      <c r="DP203" s="22">
        <v>6000</v>
      </c>
      <c r="DQ203" s="66">
        <v>55.35</v>
      </c>
      <c r="DR203" s="23">
        <v>1256.1300000000001</v>
      </c>
      <c r="DS203" s="67">
        <v>2400</v>
      </c>
      <c r="DT203" s="159">
        <f>ULB_Data[[#This Row],[SLP- obtained SS2021]]/ULB_Data[[#This Row],[SLP-max. marks SS2021]]</f>
        <v>0.52338750000000001</v>
      </c>
      <c r="DU203" s="159">
        <f>ULB_Data[[#This Row],[SLP- obtained SS2021]]/ULB_Data[[#This Row],[Total score (obtained) SS2021]]</f>
        <v>0.49935996310843261</v>
      </c>
      <c r="DV203" s="23">
        <v>1256.1300000000001</v>
      </c>
      <c r="DW203" s="66">
        <v>2400</v>
      </c>
      <c r="DX203" s="159">
        <f>ULB_Data[[#This Row],[SLP- obtained SS2022]]/ULB_Data[[#This Row],[SLP-max. marks SS2022]]</f>
        <v>0.52338750000000001</v>
      </c>
      <c r="DY203" s="159">
        <f>ULB_Data[[#This Row],[SLP- obtained SS2022]]/ULB_Data[[#This Row],[Total score (obtained) SS2022]]</f>
        <v>0.49935996310843261</v>
      </c>
      <c r="DZ203" s="22">
        <v>959.35</v>
      </c>
      <c r="EA203" s="67">
        <v>1800</v>
      </c>
      <c r="EB203" s="159">
        <f>ULB_Data[[#This Row],[CV- obtained SS2021]]/ULB_Data[[#This Row],[CV-max. marks SS2021]]</f>
        <v>0.53297222222222218</v>
      </c>
      <c r="EC203" s="159">
        <f>ULB_Data[[#This Row],[CV- obtained SS2021]]/ULB_Data[[#This Row],[Total score (obtained) SS2021]]</f>
        <v>0.38137850430136594</v>
      </c>
      <c r="ED203" s="22">
        <v>959.35</v>
      </c>
      <c r="EE203" s="66">
        <v>1800</v>
      </c>
      <c r="EF203" s="159">
        <f>ULB_Data[[#This Row],[CV- obtained SS2022]]/ULB_Data[[#This Row],[CV-max. marks SS2022]]</f>
        <v>0.53297222222222218</v>
      </c>
      <c r="EG203" s="159">
        <f>ULB_Data[[#This Row],[CV- obtained SS2022]]/ULB_Data[[#This Row],[Total score (obtained) SS2022]]</f>
        <v>0.38137850430136594</v>
      </c>
      <c r="EH203" s="22">
        <v>300</v>
      </c>
      <c r="EI203" s="67">
        <v>1800</v>
      </c>
      <c r="EJ203" s="159">
        <f>ULB_Data[[#This Row],[Cert.- obtained SS2021]]/ULB_Data[[#This Row],[Cert.-max. marks SS2021]]</f>
        <v>0.16666666666666666</v>
      </c>
      <c r="EK203" s="159">
        <f>ULB_Data[[#This Row],[Cert.- obtained SS2021]]/ULB_Data[[#This Row],[Total score (obtained) SS2021]]</f>
        <v>0.11926153259020147</v>
      </c>
      <c r="EL203" s="22">
        <v>300</v>
      </c>
      <c r="EM203" s="66">
        <v>1800</v>
      </c>
      <c r="EN203" s="159">
        <f>ULB_Data[[#This Row],[Cert.- obtained SS2022]]/ULB_Data[[#This Row],[Cert.-max. marks SS2022]]</f>
        <v>0.16666666666666666</v>
      </c>
      <c r="EO203" s="159">
        <f>ULB_Data[[#This Row],[Cert.- obtained SS2022]]/ULB_Data[[#This Row],[Total score (obtained) SS2022]]</f>
        <v>0.11926153259020147</v>
      </c>
      <c r="EP203" s="22">
        <v>2515.48</v>
      </c>
      <c r="EQ203" s="26">
        <v>6000</v>
      </c>
      <c r="ER203" s="66">
        <v>41.92</v>
      </c>
      <c r="ES203" s="22">
        <v>2515.48</v>
      </c>
      <c r="ET203" s="66">
        <v>6000</v>
      </c>
      <c r="EU203" s="128">
        <f>(ULB_Data[[#This Row],[Total score (obtained) SS2022]]/ULB_Data[[#This Row],[Total score (max) SS2022]])*100</f>
        <v>41.924666666666667</v>
      </c>
      <c r="EV203" s="26">
        <v>1004.86</v>
      </c>
      <c r="EW203" s="26">
        <v>3000</v>
      </c>
      <c r="EX203" s="66">
        <v>33.5</v>
      </c>
      <c r="EY203" s="26">
        <v>1556.13</v>
      </c>
      <c r="EZ203" s="26">
        <v>4200</v>
      </c>
      <c r="FA203" s="100">
        <v>37.049999999999997</v>
      </c>
      <c r="FB203" s="26">
        <v>1556.13</v>
      </c>
      <c r="FC203" s="138">
        <v>4200</v>
      </c>
      <c r="FD203" s="140">
        <f>(ULB_Data[[#This Row],[SLP + Cert. (obtained) SS2022]]/ULB_Data[[#This Row],[SLP + Cert. (max.) SS2022]])*100</f>
        <v>37.050714285714285</v>
      </c>
    </row>
    <row r="204" spans="1:160" ht="15.75" thickBot="1">
      <c r="A204" s="104">
        <v>203</v>
      </c>
      <c r="B204" s="65" t="s">
        <v>176</v>
      </c>
      <c r="C204" s="65" t="s">
        <v>377</v>
      </c>
      <c r="D204" s="65" t="s">
        <v>71</v>
      </c>
      <c r="E204" s="22">
        <v>8474</v>
      </c>
      <c r="F204" s="28" t="s">
        <v>411</v>
      </c>
      <c r="G204" s="28">
        <v>2214</v>
      </c>
      <c r="H204" s="28">
        <v>2072</v>
      </c>
      <c r="I204" s="28">
        <v>2072</v>
      </c>
      <c r="J204" s="28">
        <v>3325</v>
      </c>
      <c r="K204" s="28">
        <v>3178</v>
      </c>
      <c r="L204" s="28">
        <v>3178</v>
      </c>
      <c r="M204" s="28">
        <v>3070.1</v>
      </c>
      <c r="N204" s="28">
        <v>2928.3</v>
      </c>
      <c r="O204" s="28">
        <v>2928.3</v>
      </c>
      <c r="P204" s="28">
        <v>4349.2</v>
      </c>
      <c r="Q204" s="28">
        <v>4349.2</v>
      </c>
      <c r="R204" s="118">
        <f>(ULB_Data[[#This Row],[Total score (obtained) SS2020]]-ULB_Data[[#This Row],[NA 2020]])/ULB_Data[[#This Row],[NA 2020]]</f>
        <v>0.46353658536585363</v>
      </c>
      <c r="S204" s="118">
        <f>(ULB_Data[[#This Row],[Total score (obtained) SS2021]]-ULB_Data[[#This Row],[NA 2021]])/ULB_Data[[#This Row],[NA 2021]]</f>
        <v>0.35454150579150584</v>
      </c>
      <c r="T204" s="118">
        <f>(ULB_Data[[#This Row],[Total score (obtained) SS2022]]-ULB_Data[[#This Row],[NA 2022]])/ULB_Data[[#This Row],[NA 2022]]</f>
        <v>0.35454150579150584</v>
      </c>
      <c r="U204" s="118">
        <f>(ULB_Data[[#This Row],[Total score (obtained) SS2020]]-ULB_Data[[#This Row],[SA 2020]])/ULB_Data[[#This Row],[SA 2020]]</f>
        <v>-2.5482706766917298E-2</v>
      </c>
      <c r="V204" s="118">
        <f>(ULB_Data[[#This Row],[Total score (obtained) SS2021]]-ULB_Data[[#This Row],[SA 2021]])/ULB_Data[[#This Row],[SA 2021]]</f>
        <v>-0.11686280679672746</v>
      </c>
      <c r="W204" s="118">
        <f>(ULB_Data[[#This Row],[Total score (obtained) SS2022]]-ULB_Data[[#This Row],[SA 2022]])/ULB_Data[[#This Row],[SA 2022]]</f>
        <v>-0.11686280679672746</v>
      </c>
      <c r="X204" s="118">
        <f>(ULB_Data[[#This Row],[Total score (obtained) SS2020]]-ULB_Data[[#This Row],[SA Cat 2020]])/ULB_Data[[#This Row],[SA Cat 2020]]</f>
        <v>5.5428161949122201E-2</v>
      </c>
      <c r="Y204" s="118">
        <f>(ULB_Data[[#This Row],[Total score (obtained) SS2021]]-ULB_Data[[#This Row],[SA Cat 2021]])/ULB_Data[[#This Row],[SA Cat 2021]]</f>
        <v>-4.1556534508076372E-2</v>
      </c>
      <c r="Z204" s="118">
        <f>(ULB_Data[[#This Row],[Total score (obtained) SS2022]]-ULB_Data[[#This Row],[SA Cat 2022]])/ULB_Data[[#This Row],[SA Cat 2022]]</f>
        <v>-4.1556534508076372E-2</v>
      </c>
      <c r="AA204" s="118">
        <f>(ULB_Data[[#This Row],[Total score (obtained) SS2021]]-ULB_Data[[#This Row],[SA Cat t.10 2021]])/ULB_Data[[#This Row],[SA Cat t.10 2021]]</f>
        <v>-0.35468361997608749</v>
      </c>
      <c r="AB204" s="118">
        <f>(ULB_Data[[#This Row],[Total score (obtained) SS2022]]-ULB_Data[[#This Row],[SA Cat t.10 2022]])/ULB_Data[[#This Row],[SA Cat t.10 2022]]</f>
        <v>-0.35468361997608749</v>
      </c>
      <c r="AC204" s="122">
        <v>306.24</v>
      </c>
      <c r="AD204" s="122">
        <v>913.6</v>
      </c>
      <c r="AE204" s="122">
        <v>915</v>
      </c>
      <c r="AF204" s="122">
        <v>706.64</v>
      </c>
      <c r="AG204" s="122">
        <v>1509.3</v>
      </c>
      <c r="AH204" s="122">
        <v>1509.3</v>
      </c>
      <c r="AI204" s="122">
        <v>593.21</v>
      </c>
      <c r="AJ204" s="122">
        <v>1412.08</v>
      </c>
      <c r="AK204" s="122">
        <v>1412.08</v>
      </c>
      <c r="AL204" s="122">
        <v>1984.11</v>
      </c>
      <c r="AM204" s="122">
        <v>1984.11</v>
      </c>
      <c r="AN204" s="118">
        <f>(ULB_Data[[#This Row],[SLP- obtained SS2020]]-ULB_Data[[#This Row],[SLP NA 2020]])/ULB_Data[[#This Row],[SLP NA 2020]]</f>
        <v>1.3539380877742946</v>
      </c>
      <c r="AO204" s="118">
        <f>(ULB_Data[[#This Row],[SLP- obtained SS2021]]-ULB_Data[[#This Row],[SLP NA 2021]])/ULB_Data[[#This Row],[SLP NA 2021]]</f>
        <v>0.59772329246935207</v>
      </c>
      <c r="AP204" s="118">
        <f>(ULB_Data[[#This Row],[SLP- obtained SS2022]]-ULB_Data[[#This Row],[SLP NA 2022]])/ULB_Data[[#This Row],[SLP NA 2022]]</f>
        <v>0.5952786885245902</v>
      </c>
      <c r="AQ204" s="118">
        <f>(ULB_Data[[#This Row],[SLP- obtained SS2020]]-ULB_Data[[#This Row],[SLP SA 2020]])/ULB_Data[[#This Row],[SLP SA 2020]]</f>
        <v>2.0137552360466458E-2</v>
      </c>
      <c r="AR204" s="118">
        <f>(ULB_Data[[#This Row],[SLP- obtained SS2021]]-ULB_Data[[#This Row],[SLP SA 2021]])/ULB_Data[[#This Row],[SLP SA 2021]]</f>
        <v>-3.2876167759888622E-2</v>
      </c>
      <c r="AS204" s="118">
        <f>(ULB_Data[[#This Row],[SLP- obtained SS2022]]-ULB_Data[[#This Row],[SLP SA 2022]])/ULB_Data[[#This Row],[SLP SA 2022]]</f>
        <v>-3.2876167759888622E-2</v>
      </c>
      <c r="AT204" s="118">
        <f>(ULB_Data[[#This Row],[SLP- obtained SS2020]]-ULB_Data[[#This Row],[SLP SA cat 2020]])/ULB_Data[[#This Row],[SLP SA cat 2020]]</f>
        <v>0.21520203637834825</v>
      </c>
      <c r="AU204" s="118">
        <f>(ULB_Data[[#This Row],[SLP- obtained SS2021]]-ULB_Data[[#This Row],[SLP SA cat 2021]])/ULB_Data[[#This Row],[SLP SA cat 2021]]</f>
        <v>3.3709138292448121E-2</v>
      </c>
      <c r="AV204" s="118">
        <f>(ULB_Data[[#This Row],[SLP- obtained SS2022]]-ULB_Data[[#This Row],[SLP SA cat 2022]])/ULB_Data[[#This Row],[SLP SA cat 2022]]</f>
        <v>3.3709138292448121E-2</v>
      </c>
      <c r="AW204" s="118">
        <f>(ULB_Data[[#This Row],[SLP- obtained SS2021]]-ULB_Data[[#This Row],[SLP SA cat t.10 2021]])/ULB_Data[[#This Row],[SLP SA cat t.10 2021]]</f>
        <v>-0.26431498253625046</v>
      </c>
      <c r="AX204" s="118">
        <f>(ULB_Data[[#This Row],[SLP- obtained SS2022]]-ULB_Data[[#This Row],[SLP SA cat t.10 2022]])/ULB_Data[[#This Row],[SLP SA cat t.10 2022]]</f>
        <v>-0.26431498253625046</v>
      </c>
      <c r="AY204" s="122">
        <v>232.44</v>
      </c>
      <c r="AZ204" s="122">
        <v>298.10000000000002</v>
      </c>
      <c r="BA204" s="122">
        <v>295</v>
      </c>
      <c r="BB204" s="122">
        <v>421.09</v>
      </c>
      <c r="BC204" s="122">
        <v>522.70000000000005</v>
      </c>
      <c r="BD204" s="122">
        <v>525</v>
      </c>
      <c r="BE204" s="122">
        <v>365.77</v>
      </c>
      <c r="BF204" s="122">
        <v>453.88</v>
      </c>
      <c r="BG204" s="122">
        <v>453.88</v>
      </c>
      <c r="BH204" s="122">
        <v>1100</v>
      </c>
      <c r="BI204" s="122">
        <v>1100</v>
      </c>
      <c r="BJ204" s="118">
        <f>(ULB_Data[[#This Row],[Cert.- obtained SS2020]]-ULB_Data[[#This Row],[NA cert 2020]])/ULB_Data[[#This Row],[NA cert 2020]]</f>
        <v>0.29065565307176044</v>
      </c>
      <c r="BK204" s="118">
        <f>(ULB_Data[[#This Row],[Cert.- obtained SS2021]]-ULB_Data[[#This Row],[NA cert 2021]])/ULB_Data[[#This Row],[NA cert 2021]]</f>
        <v>6.3737001006372931E-3</v>
      </c>
      <c r="BL204" s="118">
        <f>(ULB_Data[[#This Row],[Cert.- obtained SS2022]]-ULB_Data[[#This Row],[NA cert 2022]])/ULB_Data[[#This Row],[NA cert 2022]]</f>
        <v>1.6949152542372881E-2</v>
      </c>
      <c r="BM204" s="118">
        <f>(ULB_Data[[#This Row],[Cert.- obtained SS2020]]-ULB_Data[[#This Row],[SA Cert 2020]])/ULB_Data[[#This Row],[SA Cert 2020]]</f>
        <v>-0.2875632287634472</v>
      </c>
      <c r="BN204" s="118">
        <f>(ULB_Data[[#This Row],[Cert.- obtained SS2021]]-ULB_Data[[#This Row],[SA cert 2021]])/ULB_Data[[#This Row],[SA cert 2021]]</f>
        <v>-0.42605701167017412</v>
      </c>
      <c r="BO204" s="118">
        <f>(ULB_Data[[#This Row],[Cert.- obtained SS2022]]-ULB_Data[[#This Row],[SA cert 2022]])/ULB_Data[[#This Row],[SA cert 2022]]</f>
        <v>-0.42857142857142855</v>
      </c>
      <c r="BP204" s="118">
        <f>(ULB_Data[[#This Row],[Cert.- obtained SS2020]]-ULB_Data[[#This Row],[SA cert cat 2020]])/ULB_Data[[#This Row],[SA cert cat 2020]]</f>
        <v>-0.17981245044700217</v>
      </c>
      <c r="BQ204" s="118">
        <f>(ULB_Data[[#This Row],[Cert.- obtained SS2021]]-ULB_Data[[#This Row],[SA cert cat 2021]])/ULB_Data[[#This Row],[SA cert cat 2021]]</f>
        <v>-0.33903234335066534</v>
      </c>
      <c r="BR204" s="118">
        <f>(ULB_Data[[#This Row],[Cert.- obtained SS2022]]-ULB_Data[[#This Row],[SA cert cat 2022]])/ULB_Data[[#This Row],[SA cert cat 2022]]</f>
        <v>-0.33903234335066534</v>
      </c>
      <c r="BS204" s="118">
        <f>(ULB_Data[[#This Row],[Cert.- obtained SS2021]]-ULB_Data[[#This Row],[SA cert cat t.10 2021]])/ULB_Data[[#This Row],[SA cert cat t.10 2021]]</f>
        <v>-0.72727272727272729</v>
      </c>
      <c r="BT204" s="118">
        <f>(ULB_Data[[#This Row],[Cert.- obtained SS2022]]-ULB_Data[[#This Row],[SA cert cat t.10 2022]])/ULB_Data[[#This Row],[SA cert cat t.10 2022]]</f>
        <v>-0.72727272727272729</v>
      </c>
      <c r="BU204" s="122">
        <v>855.72</v>
      </c>
      <c r="BV204" s="122">
        <v>860.25</v>
      </c>
      <c r="BW204" s="122">
        <v>865</v>
      </c>
      <c r="BX204" s="122">
        <v>1100</v>
      </c>
      <c r="BY204" s="122">
        <v>1147.0899999999999</v>
      </c>
      <c r="BZ204" s="122">
        <v>1150</v>
      </c>
      <c r="CA204" s="122">
        <v>1056.55</v>
      </c>
      <c r="CB204" s="122">
        <v>1062.31</v>
      </c>
      <c r="CC204" s="122">
        <v>1062.31</v>
      </c>
      <c r="CD204" s="122">
        <v>1484.95</v>
      </c>
      <c r="CE204" s="122">
        <v>1484.95</v>
      </c>
      <c r="CF204" s="118">
        <f>(ULB_Data[[#This Row],[CP- obtained SS2020]]-ULB_Data[[#This Row],[NA CV 2020]])/ULB_Data[[#This Row],[NA CV 2020]]</f>
        <v>0.25441733277240225</v>
      </c>
      <c r="CG204" s="118">
        <f>(ULB_Data[[#This Row],[CV- obtained SS2021]]-ULB_Data[[#This Row],[NA CV 2021]])/ULB_Data[[#This Row],[NA CV 2021]]</f>
        <v>0.21701830863121191</v>
      </c>
      <c r="CH204" s="118">
        <f>(ULB_Data[[#This Row],[CV- obtained SS2022]]-ULB_Data[[#This Row],[NA CV 2022]])/ULB_Data[[#This Row],[NA CV 2022]]</f>
        <v>0.21033526011560699</v>
      </c>
      <c r="CI204" s="118">
        <f>(ULB_Data[[#This Row],[CP- obtained SS2020]]-ULB_Data[[#This Row],[SA CV 2020]])/ULB_Data[[#This Row],[SA CV 2020]]</f>
        <v>-2.4154545454545397E-2</v>
      </c>
      <c r="CJ204" s="118">
        <f>(ULB_Data[[#This Row],[CV- obtained SS2021]]-ULB_Data[[#This Row],[SA CV 2021]])/ULB_Data[[#This Row],[SA CV 2021]]</f>
        <v>-8.7307883426758034E-2</v>
      </c>
      <c r="CK204" s="118">
        <f>(ULB_Data[[#This Row],[CV- obtained SS2022]]-ULB_Data[[#This Row],[SA CV 2022]])/ULB_Data[[#This Row],[SA CV 2022]]</f>
        <v>-8.9617391304347774E-2</v>
      </c>
      <c r="CL204" s="118">
        <f>(ULB_Data[[#This Row],[CP- obtained SS2020]]-ULB_Data[[#This Row],[SA CV  cat 2020]])/ULB_Data[[#This Row],[SA CV  cat 2020]]</f>
        <v>1.5976527376839817E-2</v>
      </c>
      <c r="CM204" s="118">
        <f>(ULB_Data[[#This Row],[CV- obtained SS2021]]-ULB_Data[[#This Row],[SA CV cat 2021]])/ULB_Data[[#This Row],[SA CV cat 2021]]</f>
        <v>-1.4468469655750103E-2</v>
      </c>
      <c r="CN204" s="118">
        <f>(ULB_Data[[#This Row],[CV- obtained SS2022]]-ULB_Data[[#This Row],[SA CV cat 2022]])/ULB_Data[[#This Row],[SA CV cat 2022]]</f>
        <v>-1.4468469655750103E-2</v>
      </c>
      <c r="CO204" s="118">
        <f>(ULB_Data[[#This Row],[CV- obtained SS2021]]-ULB_Data[[#This Row],[SA CV cat t.10 2021]])/ULB_Data[[#This Row],[SA CV cat t.10 2021]]</f>
        <v>-0.2949661604767837</v>
      </c>
      <c r="CP204" s="118">
        <f>(ULB_Data[[#This Row],[CV- obtained SS2022]]-ULB_Data[[#This Row],[SA CV cat t.10 2022]])/ULB_Data[[#This Row],[SA CV cat t.10 2022]]</f>
        <v>-0.2949661604767837</v>
      </c>
      <c r="CQ204" s="60">
        <v>101</v>
      </c>
      <c r="CR204" s="60">
        <v>66</v>
      </c>
      <c r="CS204" s="27">
        <v>219</v>
      </c>
      <c r="CT204" s="27">
        <v>107</v>
      </c>
      <c r="CU204" s="27">
        <v>219</v>
      </c>
      <c r="CV204" s="27">
        <v>107</v>
      </c>
      <c r="CW204" s="28" t="s">
        <v>414</v>
      </c>
      <c r="CX204" s="28" t="s">
        <v>414</v>
      </c>
      <c r="CY204" s="28" t="s">
        <v>414</v>
      </c>
      <c r="CZ204" s="28" t="s">
        <v>405</v>
      </c>
      <c r="DA204" s="28" t="s">
        <v>405</v>
      </c>
      <c r="DB204" s="28" t="s">
        <v>405</v>
      </c>
      <c r="DC204" s="22">
        <v>720.87</v>
      </c>
      <c r="DD204" s="22">
        <v>1500</v>
      </c>
      <c r="DE204" s="66">
        <v>48.06</v>
      </c>
      <c r="DF204" s="22">
        <v>300</v>
      </c>
      <c r="DG204" s="22">
        <v>1500</v>
      </c>
      <c r="DH204" s="66">
        <v>20</v>
      </c>
      <c r="DI204" s="22">
        <v>1145.97</v>
      </c>
      <c r="DJ204" s="22">
        <v>1500</v>
      </c>
      <c r="DK204" s="66">
        <v>76.400000000000006</v>
      </c>
      <c r="DL204" s="22">
        <v>1073.43</v>
      </c>
      <c r="DM204" s="22">
        <v>1500</v>
      </c>
      <c r="DN204" s="66">
        <v>71.56</v>
      </c>
      <c r="DO204" s="22">
        <v>3240.27</v>
      </c>
      <c r="DP204" s="22">
        <v>6000</v>
      </c>
      <c r="DQ204" s="66">
        <v>54</v>
      </c>
      <c r="DR204" s="67">
        <v>1459.68</v>
      </c>
      <c r="DS204" s="67">
        <v>2400</v>
      </c>
      <c r="DT204" s="159">
        <f>ULB_Data[[#This Row],[SLP- obtained SS2021]]/ULB_Data[[#This Row],[SLP-max. marks SS2021]]</f>
        <v>0.60820000000000007</v>
      </c>
      <c r="DU204" s="159">
        <f>ULB_Data[[#This Row],[SLP- obtained SS2021]]/ULB_Data[[#This Row],[Total score (obtained) SS2021]]</f>
        <v>0.52008651006017936</v>
      </c>
      <c r="DV204" s="67">
        <v>1459.68</v>
      </c>
      <c r="DW204" s="66">
        <v>2400</v>
      </c>
      <c r="DX204" s="159">
        <f>ULB_Data[[#This Row],[SLP- obtained SS2022]]/ULB_Data[[#This Row],[SLP-max. marks SS2022]]</f>
        <v>0.60820000000000007</v>
      </c>
      <c r="DY204" s="159">
        <f>ULB_Data[[#This Row],[SLP- obtained SS2022]]/ULB_Data[[#This Row],[Total score (obtained) SS2022]]</f>
        <v>0.52008651006017936</v>
      </c>
      <c r="DZ204" s="67">
        <v>1046.94</v>
      </c>
      <c r="EA204" s="67">
        <v>1800</v>
      </c>
      <c r="EB204" s="159">
        <f>ULB_Data[[#This Row],[CV- obtained SS2021]]/ULB_Data[[#This Row],[CV-max. marks SS2021]]</f>
        <v>0.58163333333333334</v>
      </c>
      <c r="EC204" s="159">
        <f>ULB_Data[[#This Row],[CV- obtained SS2021]]/ULB_Data[[#This Row],[Total score (obtained) SS2021]]</f>
        <v>0.3730265337898746</v>
      </c>
      <c r="ED204" s="67">
        <v>1046.94</v>
      </c>
      <c r="EE204" s="66">
        <v>1800</v>
      </c>
      <c r="EF204" s="159">
        <f>ULB_Data[[#This Row],[CV- obtained SS2022]]/ULB_Data[[#This Row],[CV-max. marks SS2022]]</f>
        <v>0.58163333333333334</v>
      </c>
      <c r="EG204" s="159">
        <f>ULB_Data[[#This Row],[CV- obtained SS2022]]/ULB_Data[[#This Row],[Total score (obtained) SS2022]]</f>
        <v>0.3730265337898746</v>
      </c>
      <c r="EH204" s="67">
        <v>300</v>
      </c>
      <c r="EI204" s="67">
        <v>1800</v>
      </c>
      <c r="EJ204" s="159">
        <f>ULB_Data[[#This Row],[Cert.- obtained SS2021]]/ULB_Data[[#This Row],[Cert.-max. marks SS2021]]</f>
        <v>0.16666666666666666</v>
      </c>
      <c r="EK204" s="159">
        <f>ULB_Data[[#This Row],[Cert.- obtained SS2021]]/ULB_Data[[#This Row],[Total score (obtained) SS2021]]</f>
        <v>0.10689051916725159</v>
      </c>
      <c r="EL204" s="67">
        <v>300</v>
      </c>
      <c r="EM204" s="66">
        <v>1800</v>
      </c>
      <c r="EN204" s="159">
        <f>ULB_Data[[#This Row],[Cert.- obtained SS2022]]/ULB_Data[[#This Row],[Cert.-max. marks SS2022]]</f>
        <v>0.16666666666666666</v>
      </c>
      <c r="EO204" s="159">
        <f>ULB_Data[[#This Row],[Cert.- obtained SS2022]]/ULB_Data[[#This Row],[Total score (obtained) SS2022]]</f>
        <v>0.10689051916725159</v>
      </c>
      <c r="EP204" s="68">
        <v>2806.61</v>
      </c>
      <c r="EQ204" s="26">
        <v>6000</v>
      </c>
      <c r="ER204" s="66">
        <v>46.78</v>
      </c>
      <c r="ES204" s="68">
        <v>2806.61</v>
      </c>
      <c r="ET204" s="66">
        <v>6000</v>
      </c>
      <c r="EU204" s="128">
        <f>(ULB_Data[[#This Row],[Total score (obtained) SS2022]]/ULB_Data[[#This Row],[Total score (max) SS2022]])*100</f>
        <v>46.776833333333336</v>
      </c>
      <c r="EV204" s="26">
        <v>1020.87</v>
      </c>
      <c r="EW204" s="26">
        <v>3000</v>
      </c>
      <c r="EX204" s="66">
        <v>34.03</v>
      </c>
      <c r="EY204" s="26">
        <v>1759.68</v>
      </c>
      <c r="EZ204" s="26">
        <v>4200</v>
      </c>
      <c r="FA204" s="100">
        <v>41.9</v>
      </c>
      <c r="FB204" s="26">
        <v>1759.68</v>
      </c>
      <c r="FC204" s="138">
        <v>4200</v>
      </c>
      <c r="FD204" s="140">
        <f>(ULB_Data[[#This Row],[SLP + Cert. (obtained) SS2022]]/ULB_Data[[#This Row],[SLP + Cert. (max.) SS2022]])*100</f>
        <v>41.89714285714286</v>
      </c>
    </row>
    <row r="205" spans="1:160" ht="15.75" thickBot="1">
      <c r="A205" s="104">
        <v>204</v>
      </c>
      <c r="B205" s="69" t="s">
        <v>354</v>
      </c>
      <c r="C205" s="65" t="s">
        <v>377</v>
      </c>
      <c r="D205" s="65" t="s">
        <v>71</v>
      </c>
      <c r="E205" s="21">
        <v>3764</v>
      </c>
      <c r="F205" s="28" t="s">
        <v>411</v>
      </c>
      <c r="G205" s="28">
        <v>2214</v>
      </c>
      <c r="H205" s="28">
        <v>2072</v>
      </c>
      <c r="I205" s="28">
        <v>2072</v>
      </c>
      <c r="J205" s="28">
        <v>3325</v>
      </c>
      <c r="K205" s="28">
        <v>3178</v>
      </c>
      <c r="L205" s="28">
        <v>3178</v>
      </c>
      <c r="M205" s="28">
        <v>3070.1</v>
      </c>
      <c r="N205" s="28">
        <v>2928.3</v>
      </c>
      <c r="O205" s="28">
        <v>2928.3</v>
      </c>
      <c r="P205" s="28">
        <v>4349.2</v>
      </c>
      <c r="Q205" s="28">
        <v>4349.2</v>
      </c>
      <c r="R205" s="118">
        <f>(ULB_Data[[#This Row],[Total score (obtained) SS2020]]-ULB_Data[[#This Row],[NA 2020]])/ULB_Data[[#This Row],[NA 2020]]</f>
        <v>0.30504968383017167</v>
      </c>
      <c r="S205" s="118">
        <f>(ULB_Data[[#This Row],[Total score (obtained) SS2021]]-ULB_Data[[#This Row],[NA 2021]])/ULB_Data[[#This Row],[NA 2021]]</f>
        <v>1.6660231660231652E-2</v>
      </c>
      <c r="T205" s="118">
        <f>(ULB_Data[[#This Row],[Total score (obtained) SS2022]]-ULB_Data[[#This Row],[NA 2022]])/ULB_Data[[#This Row],[NA 2022]]</f>
        <v>1.6660231660231652E-2</v>
      </c>
      <c r="U205" s="118">
        <f>(ULB_Data[[#This Row],[Total score (obtained) SS2020]]-ULB_Data[[#This Row],[SA 2020]])/ULB_Data[[#This Row],[SA 2020]]</f>
        <v>-0.13101353383458644</v>
      </c>
      <c r="V205" s="118">
        <f>(ULB_Data[[#This Row],[Total score (obtained) SS2021]]-ULB_Data[[#This Row],[SA 2021]])/ULB_Data[[#This Row],[SA 2021]]</f>
        <v>-0.33715544367526745</v>
      </c>
      <c r="W205" s="118">
        <f>(ULB_Data[[#This Row],[Total score (obtained) SS2022]]-ULB_Data[[#This Row],[SA 2022]])/ULB_Data[[#This Row],[SA 2022]]</f>
        <v>-0.33715544367526745</v>
      </c>
      <c r="X205" s="118">
        <f>(ULB_Data[[#This Row],[Total score (obtained) SS2020]]-ULB_Data[[#This Row],[SA Cat 2020]])/ULB_Data[[#This Row],[SA Cat 2020]]</f>
        <v>-5.8864532099931532E-2</v>
      </c>
      <c r="Y205" s="118">
        <f>(ULB_Data[[#This Row],[Total score (obtained) SS2021]]-ULB_Data[[#This Row],[SA Cat 2021]])/ULB_Data[[#This Row],[SA Cat 2021]]</f>
        <v>-0.28063381484137562</v>
      </c>
      <c r="Z205" s="118">
        <f>(ULB_Data[[#This Row],[Total score (obtained) SS2022]]-ULB_Data[[#This Row],[SA Cat 2022]])/ULB_Data[[#This Row],[SA Cat 2022]]</f>
        <v>-0.28063381484137562</v>
      </c>
      <c r="AA205" s="118">
        <f>(ULB_Data[[#This Row],[Total score (obtained) SS2021]]-ULB_Data[[#This Row],[SA Cat t.10 2021]])/ULB_Data[[#This Row],[SA Cat t.10 2021]]</f>
        <v>-0.51565345350869118</v>
      </c>
      <c r="AB205" s="118">
        <f>(ULB_Data[[#This Row],[Total score (obtained) SS2022]]-ULB_Data[[#This Row],[SA Cat t.10 2022]])/ULB_Data[[#This Row],[SA Cat t.10 2022]]</f>
        <v>-0.51565345350869118</v>
      </c>
      <c r="AC205" s="122">
        <v>306.24</v>
      </c>
      <c r="AD205" s="122">
        <v>913.6</v>
      </c>
      <c r="AE205" s="122">
        <v>915</v>
      </c>
      <c r="AF205" s="122">
        <v>706.64</v>
      </c>
      <c r="AG205" s="122">
        <v>1509.3</v>
      </c>
      <c r="AH205" s="122">
        <v>1509.3</v>
      </c>
      <c r="AI205" s="122">
        <v>593.21</v>
      </c>
      <c r="AJ205" s="122">
        <v>1412.08</v>
      </c>
      <c r="AK205" s="122">
        <v>1412.08</v>
      </c>
      <c r="AL205" s="122">
        <v>1984.11</v>
      </c>
      <c r="AM205" s="122">
        <v>1984.11</v>
      </c>
      <c r="AN205" s="118">
        <f>(ULB_Data[[#This Row],[SLP- obtained SS2020]]-ULB_Data[[#This Row],[SLP NA 2020]])/ULB_Data[[#This Row],[SLP NA 2020]]</f>
        <v>0.49043234064785785</v>
      </c>
      <c r="AO205" s="118">
        <f>(ULB_Data[[#This Row],[SLP- obtained SS2021]]-ULB_Data[[#This Row],[SLP NA 2021]])/ULB_Data[[#This Row],[SLP NA 2021]]</f>
        <v>0.22398204903677757</v>
      </c>
      <c r="AP205" s="118">
        <f>(ULB_Data[[#This Row],[SLP- obtained SS2022]]-ULB_Data[[#This Row],[SLP NA 2022]])/ULB_Data[[#This Row],[SLP NA 2022]]</f>
        <v>0.22210928961748636</v>
      </c>
      <c r="AQ205" s="118">
        <f>(ULB_Data[[#This Row],[SLP- obtained SS2020]]-ULB_Data[[#This Row],[SLP SA 2020]])/ULB_Data[[#This Row],[SLP SA 2020]]</f>
        <v>-0.35408411638175025</v>
      </c>
      <c r="AR205" s="118">
        <f>(ULB_Data[[#This Row],[SLP- obtained SS2021]]-ULB_Data[[#This Row],[SLP SA 2021]])/ULB_Data[[#This Row],[SLP SA 2021]]</f>
        <v>-0.25910687073477767</v>
      </c>
      <c r="AS205" s="118">
        <f>(ULB_Data[[#This Row],[SLP- obtained SS2022]]-ULB_Data[[#This Row],[SLP SA 2022]])/ULB_Data[[#This Row],[SLP SA 2022]]</f>
        <v>-0.25910687073477767</v>
      </c>
      <c r="AT205" s="118">
        <f>(ULB_Data[[#This Row],[SLP- obtained SS2020]]-ULB_Data[[#This Row],[SLP SA cat 2020]])/ULB_Data[[#This Row],[SLP SA cat 2020]]</f>
        <v>-0.23057601861061011</v>
      </c>
      <c r="AU205" s="118">
        <f>(ULB_Data[[#This Row],[SLP- obtained SS2021]]-ULB_Data[[#This Row],[SLP SA cat 2021]])/ULB_Data[[#This Row],[SLP SA cat 2021]]</f>
        <v>-0.20809727494192959</v>
      </c>
      <c r="AV205" s="118">
        <f>(ULB_Data[[#This Row],[SLP- obtained SS2022]]-ULB_Data[[#This Row],[SLP SA cat 2022]])/ULB_Data[[#This Row],[SLP SA cat 2022]]</f>
        <v>-0.20809727494192959</v>
      </c>
      <c r="AW205" s="118">
        <f>(ULB_Data[[#This Row],[SLP- obtained SS2021]]-ULB_Data[[#This Row],[SLP SA cat t.10 2021]])/ULB_Data[[#This Row],[SLP SA cat t.10 2021]]</f>
        <v>-0.43640725564610827</v>
      </c>
      <c r="AX205" s="118">
        <f>(ULB_Data[[#This Row],[SLP- obtained SS2022]]-ULB_Data[[#This Row],[SLP SA cat t.10 2022]])/ULB_Data[[#This Row],[SLP SA cat t.10 2022]]</f>
        <v>-0.43640725564610827</v>
      </c>
      <c r="AY205" s="122">
        <v>232.44</v>
      </c>
      <c r="AZ205" s="122">
        <v>298.10000000000002</v>
      </c>
      <c r="BA205" s="122">
        <v>295</v>
      </c>
      <c r="BB205" s="122">
        <v>421.09</v>
      </c>
      <c r="BC205" s="122">
        <v>522.70000000000005</v>
      </c>
      <c r="BD205" s="122">
        <v>525</v>
      </c>
      <c r="BE205" s="122">
        <v>365.77</v>
      </c>
      <c r="BF205" s="122">
        <v>453.88</v>
      </c>
      <c r="BG205" s="122">
        <v>453.88</v>
      </c>
      <c r="BH205" s="122">
        <v>1100</v>
      </c>
      <c r="BI205" s="122">
        <v>1100</v>
      </c>
      <c r="BJ205" s="118">
        <f>(ULB_Data[[#This Row],[Cert.- obtained SS2020]]-ULB_Data[[#This Row],[NA cert 2020]])/ULB_Data[[#This Row],[NA cert 2020]]</f>
        <v>0.29065565307176044</v>
      </c>
      <c r="BK205" s="118">
        <f>(ULB_Data[[#This Row],[Cert.- obtained SS2021]]-ULB_Data[[#This Row],[NA cert 2021]])/ULB_Data[[#This Row],[NA cert 2021]]</f>
        <v>6.3737001006372931E-3</v>
      </c>
      <c r="BL205" s="118">
        <f>(ULB_Data[[#This Row],[Cert.- obtained SS2022]]-ULB_Data[[#This Row],[NA cert 2022]])/ULB_Data[[#This Row],[NA cert 2022]]</f>
        <v>1.6949152542372881E-2</v>
      </c>
      <c r="BM205" s="118">
        <f>(ULB_Data[[#This Row],[Cert.- obtained SS2020]]-ULB_Data[[#This Row],[SA Cert 2020]])/ULB_Data[[#This Row],[SA Cert 2020]]</f>
        <v>-0.2875632287634472</v>
      </c>
      <c r="BN205" s="118">
        <f>(ULB_Data[[#This Row],[Cert.- obtained SS2021]]-ULB_Data[[#This Row],[SA cert 2021]])/ULB_Data[[#This Row],[SA cert 2021]]</f>
        <v>-0.42605701167017412</v>
      </c>
      <c r="BO205" s="118">
        <f>(ULB_Data[[#This Row],[Cert.- obtained SS2022]]-ULB_Data[[#This Row],[SA cert 2022]])/ULB_Data[[#This Row],[SA cert 2022]]</f>
        <v>-0.42857142857142855</v>
      </c>
      <c r="BP205" s="118">
        <f>(ULB_Data[[#This Row],[Cert.- obtained SS2020]]-ULB_Data[[#This Row],[SA cert cat 2020]])/ULB_Data[[#This Row],[SA cert cat 2020]]</f>
        <v>-0.17981245044700217</v>
      </c>
      <c r="BQ205" s="118">
        <f>(ULB_Data[[#This Row],[Cert.- obtained SS2021]]-ULB_Data[[#This Row],[SA cert cat 2021]])/ULB_Data[[#This Row],[SA cert cat 2021]]</f>
        <v>-0.33903234335066534</v>
      </c>
      <c r="BR205" s="118">
        <f>(ULB_Data[[#This Row],[Cert.- obtained SS2022]]-ULB_Data[[#This Row],[SA cert cat 2022]])/ULB_Data[[#This Row],[SA cert cat 2022]]</f>
        <v>-0.33903234335066534</v>
      </c>
      <c r="BS205" s="118">
        <f>(ULB_Data[[#This Row],[Cert.- obtained SS2021]]-ULB_Data[[#This Row],[SA cert cat t.10 2021]])/ULB_Data[[#This Row],[SA cert cat t.10 2021]]</f>
        <v>-0.72727272727272729</v>
      </c>
      <c r="BT205" s="118">
        <f>(ULB_Data[[#This Row],[Cert.- obtained SS2022]]-ULB_Data[[#This Row],[SA cert cat t.10 2022]])/ULB_Data[[#This Row],[SA cert cat t.10 2022]]</f>
        <v>-0.72727272727272729</v>
      </c>
      <c r="BU205" s="122">
        <v>855.72</v>
      </c>
      <c r="BV205" s="122">
        <v>860.25</v>
      </c>
      <c r="BW205" s="122">
        <v>865</v>
      </c>
      <c r="BX205" s="122">
        <v>1100</v>
      </c>
      <c r="BY205" s="122">
        <v>1147.0899999999999</v>
      </c>
      <c r="BZ205" s="122">
        <v>1150</v>
      </c>
      <c r="CA205" s="122">
        <v>1056.55</v>
      </c>
      <c r="CB205" s="122">
        <v>1062.31</v>
      </c>
      <c r="CC205" s="122">
        <v>1062.31</v>
      </c>
      <c r="CD205" s="122">
        <v>1484.95</v>
      </c>
      <c r="CE205" s="122">
        <v>1484.95</v>
      </c>
      <c r="CF205" s="118">
        <f>(ULB_Data[[#This Row],[CP- obtained SS2020]]-ULB_Data[[#This Row],[NA CV 2020]])/ULB_Data[[#This Row],[NA CV 2020]]</f>
        <v>0.21154115832281584</v>
      </c>
      <c r="CG205" s="118">
        <f>(ULB_Data[[#This Row],[CV- obtained SS2021]]-ULB_Data[[#This Row],[NA CV 2021]])/ULB_Data[[#This Row],[NA CV 2021]]</f>
        <v>-0.199895379250218</v>
      </c>
      <c r="CH205" s="118">
        <f>(ULB_Data[[#This Row],[CV- obtained SS2022]]-ULB_Data[[#This Row],[NA CV 2022]])/ULB_Data[[#This Row],[NA CV 2022]]</f>
        <v>-0.20428901734104049</v>
      </c>
      <c r="CI205" s="118">
        <f>(ULB_Data[[#This Row],[CP- obtained SS2020]]-ULB_Data[[#This Row],[SA CV 2020]])/ULB_Data[[#This Row],[SA CV 2020]]</f>
        <v>-5.7509090909090899E-2</v>
      </c>
      <c r="CJ205" s="118">
        <f>(ULB_Data[[#This Row],[CV- obtained SS2021]]-ULB_Data[[#This Row],[SA CV 2021]])/ULB_Data[[#This Row],[SA CV 2021]]</f>
        <v>-0.39996861623760993</v>
      </c>
      <c r="CK205" s="118">
        <f>(ULB_Data[[#This Row],[CV- obtained SS2022]]-ULB_Data[[#This Row],[SA CV 2022]])/ULB_Data[[#This Row],[SA CV 2022]]</f>
        <v>-0.40148695652173916</v>
      </c>
      <c r="CL205" s="118">
        <f>(ULB_Data[[#This Row],[CP- obtained SS2020]]-ULB_Data[[#This Row],[SA CV  cat 2020]])/ULB_Data[[#This Row],[SA CV  cat 2020]]</f>
        <v>-1.8749704226018595E-2</v>
      </c>
      <c r="CM205" s="118">
        <f>(ULB_Data[[#This Row],[CV- obtained SS2021]]-ULB_Data[[#This Row],[SA CV cat 2021]])/ULB_Data[[#This Row],[SA CV cat 2021]]</f>
        <v>-0.35208178403667478</v>
      </c>
      <c r="CN205" s="118">
        <f>(ULB_Data[[#This Row],[CV- obtained SS2022]]-ULB_Data[[#This Row],[SA CV cat 2022]])/ULB_Data[[#This Row],[SA CV cat 2022]]</f>
        <v>-0.35208178403667478</v>
      </c>
      <c r="CO205" s="118">
        <f>(ULB_Data[[#This Row],[CV- obtained SS2021]]-ULB_Data[[#This Row],[SA CV cat t.10 2021]])/ULB_Data[[#This Row],[SA CV cat t.10 2021]]</f>
        <v>-0.53648944408902666</v>
      </c>
      <c r="CP205" s="118">
        <f>(ULB_Data[[#This Row],[CV- obtained SS2022]]-ULB_Data[[#This Row],[SA CV cat t.10 2022]])/ULB_Data[[#This Row],[SA CV cat t.10 2022]]</f>
        <v>-0.53648944408902666</v>
      </c>
      <c r="CQ205" s="60">
        <v>195</v>
      </c>
      <c r="CR205" s="60">
        <v>114</v>
      </c>
      <c r="CS205" s="28">
        <v>447</v>
      </c>
      <c r="CT205" s="28">
        <v>172</v>
      </c>
      <c r="CU205" s="28">
        <v>447</v>
      </c>
      <c r="CV205" s="28">
        <v>172</v>
      </c>
      <c r="CW205" s="28" t="s">
        <v>414</v>
      </c>
      <c r="CX205" s="28" t="s">
        <v>414</v>
      </c>
      <c r="CY205" s="28" t="s">
        <v>414</v>
      </c>
      <c r="CZ205" s="28" t="s">
        <v>405</v>
      </c>
      <c r="DA205" s="28" t="s">
        <v>405</v>
      </c>
      <c r="DB205" s="28" t="s">
        <v>405</v>
      </c>
      <c r="DC205" s="22">
        <v>456.43</v>
      </c>
      <c r="DD205" s="22">
        <v>1500</v>
      </c>
      <c r="DE205" s="66">
        <v>30.43</v>
      </c>
      <c r="DF205" s="22">
        <v>300</v>
      </c>
      <c r="DG205" s="22">
        <v>1500</v>
      </c>
      <c r="DH205" s="66">
        <v>20</v>
      </c>
      <c r="DI205" s="22">
        <v>1096.21</v>
      </c>
      <c r="DJ205" s="22">
        <v>1500</v>
      </c>
      <c r="DK205" s="66">
        <v>73.08</v>
      </c>
      <c r="DL205" s="22">
        <v>1036.74</v>
      </c>
      <c r="DM205" s="22">
        <v>1500</v>
      </c>
      <c r="DN205" s="66">
        <v>69.12</v>
      </c>
      <c r="DO205" s="22">
        <v>2889.38</v>
      </c>
      <c r="DP205" s="22">
        <v>6000</v>
      </c>
      <c r="DQ205" s="66">
        <v>48.16</v>
      </c>
      <c r="DR205" s="22">
        <v>1118.23</v>
      </c>
      <c r="DS205" s="67">
        <v>2400</v>
      </c>
      <c r="DT205" s="159">
        <f>ULB_Data[[#This Row],[SLP- obtained SS2021]]/ULB_Data[[#This Row],[SLP-max. marks SS2021]]</f>
        <v>0.46592916666666667</v>
      </c>
      <c r="DU205" s="159">
        <f>ULB_Data[[#This Row],[SLP- obtained SS2021]]/ULB_Data[[#This Row],[Total score (obtained) SS2021]]</f>
        <v>0.5308423371247365</v>
      </c>
      <c r="DV205" s="22">
        <v>1118.23</v>
      </c>
      <c r="DW205" s="66">
        <v>2400</v>
      </c>
      <c r="DX205" s="159">
        <f>ULB_Data[[#This Row],[SLP- obtained SS2022]]/ULB_Data[[#This Row],[SLP-max. marks SS2022]]</f>
        <v>0.46592916666666667</v>
      </c>
      <c r="DY205" s="159">
        <f>ULB_Data[[#This Row],[SLP- obtained SS2022]]/ULB_Data[[#This Row],[Total score (obtained) SS2022]]</f>
        <v>0.5308423371247365</v>
      </c>
      <c r="DZ205" s="22">
        <v>688.29</v>
      </c>
      <c r="EA205" s="67">
        <v>1800</v>
      </c>
      <c r="EB205" s="159">
        <f>ULB_Data[[#This Row],[CV- obtained SS2021]]/ULB_Data[[#This Row],[CV-max. marks SS2021]]</f>
        <v>0.3823833333333333</v>
      </c>
      <c r="EC205" s="159">
        <f>ULB_Data[[#This Row],[CV- obtained SS2021]]/ULB_Data[[#This Row],[Total score (obtained) SS2021]]</f>
        <v>0.32674268461728345</v>
      </c>
      <c r="ED205" s="22">
        <v>688.29</v>
      </c>
      <c r="EE205" s="66">
        <v>1800</v>
      </c>
      <c r="EF205" s="159">
        <f>ULB_Data[[#This Row],[CV- obtained SS2022]]/ULB_Data[[#This Row],[CV-max. marks SS2022]]</f>
        <v>0.3823833333333333</v>
      </c>
      <c r="EG205" s="159">
        <f>ULB_Data[[#This Row],[CV- obtained SS2022]]/ULB_Data[[#This Row],[Total score (obtained) SS2022]]</f>
        <v>0.32674268461728345</v>
      </c>
      <c r="EH205" s="22">
        <v>300</v>
      </c>
      <c r="EI205" s="67">
        <v>1800</v>
      </c>
      <c r="EJ205" s="159">
        <f>ULB_Data[[#This Row],[Cert.- obtained SS2021]]/ULB_Data[[#This Row],[Cert.-max. marks SS2021]]</f>
        <v>0.16666666666666666</v>
      </c>
      <c r="EK205" s="159">
        <f>ULB_Data[[#This Row],[Cert.- obtained SS2021]]/ULB_Data[[#This Row],[Total score (obtained) SS2021]]</f>
        <v>0.14241497825798</v>
      </c>
      <c r="EL205" s="22">
        <v>300</v>
      </c>
      <c r="EM205" s="66">
        <v>1800</v>
      </c>
      <c r="EN205" s="159">
        <f>ULB_Data[[#This Row],[Cert.- obtained SS2022]]/ULB_Data[[#This Row],[Cert.-max. marks SS2022]]</f>
        <v>0.16666666666666666</v>
      </c>
      <c r="EO205" s="159">
        <f>ULB_Data[[#This Row],[Cert.- obtained SS2022]]/ULB_Data[[#This Row],[Total score (obtained) SS2022]]</f>
        <v>0.14241497825798</v>
      </c>
      <c r="EP205" s="22">
        <v>2106.52</v>
      </c>
      <c r="EQ205" s="26">
        <v>6000</v>
      </c>
      <c r="ER205" s="66">
        <v>35.11</v>
      </c>
      <c r="ES205" s="22">
        <v>2106.52</v>
      </c>
      <c r="ET205" s="66">
        <v>6000</v>
      </c>
      <c r="EU205" s="128">
        <f>(ULB_Data[[#This Row],[Total score (obtained) SS2022]]/ULB_Data[[#This Row],[Total score (max) SS2022]])*100</f>
        <v>35.108666666666664</v>
      </c>
      <c r="EV205" s="26">
        <v>756.43</v>
      </c>
      <c r="EW205" s="26">
        <v>3000</v>
      </c>
      <c r="EX205" s="66">
        <v>25.21</v>
      </c>
      <c r="EY205" s="26">
        <v>1418.23</v>
      </c>
      <c r="EZ205" s="26">
        <v>4200</v>
      </c>
      <c r="FA205" s="100">
        <v>33.770000000000003</v>
      </c>
      <c r="FB205" s="26">
        <v>1418.23</v>
      </c>
      <c r="FC205" s="138">
        <v>4200</v>
      </c>
      <c r="FD205" s="140">
        <f>(ULB_Data[[#This Row],[SLP + Cert. (obtained) SS2022]]/ULB_Data[[#This Row],[SLP + Cert. (max.) SS2022]])*100</f>
        <v>33.767380952380954</v>
      </c>
    </row>
    <row r="206" spans="1:160" ht="15.75" thickBot="1">
      <c r="A206" s="104">
        <v>205</v>
      </c>
      <c r="B206" s="65" t="s">
        <v>195</v>
      </c>
      <c r="C206" s="65" t="s">
        <v>377</v>
      </c>
      <c r="D206" s="65" t="s">
        <v>71</v>
      </c>
      <c r="E206" s="22">
        <v>5195</v>
      </c>
      <c r="F206" s="28" t="s">
        <v>411</v>
      </c>
      <c r="G206" s="28">
        <v>2214</v>
      </c>
      <c r="H206" s="28">
        <v>2072</v>
      </c>
      <c r="I206" s="28">
        <v>2072</v>
      </c>
      <c r="J206" s="28">
        <v>3325</v>
      </c>
      <c r="K206" s="28">
        <v>3178</v>
      </c>
      <c r="L206" s="28">
        <v>3178</v>
      </c>
      <c r="M206" s="28">
        <v>3070.1</v>
      </c>
      <c r="N206" s="28">
        <v>2928.3</v>
      </c>
      <c r="O206" s="28">
        <v>2928.3</v>
      </c>
      <c r="P206" s="28">
        <v>4349.2</v>
      </c>
      <c r="Q206" s="28">
        <v>4349.2</v>
      </c>
      <c r="R206" s="118">
        <f>(ULB_Data[[#This Row],[Total score (obtained) SS2020]]-ULB_Data[[#This Row],[NA 2020]])/ULB_Data[[#This Row],[NA 2020]]</f>
        <v>0.3498690153568203</v>
      </c>
      <c r="S206" s="118">
        <f>(ULB_Data[[#This Row],[Total score (obtained) SS2021]]-ULB_Data[[#This Row],[NA 2021]])/ULB_Data[[#This Row],[NA 2021]]</f>
        <v>0.69384652509652511</v>
      </c>
      <c r="T206" s="118">
        <f>(ULB_Data[[#This Row],[Total score (obtained) SS2022]]-ULB_Data[[#This Row],[NA 2022]])/ULB_Data[[#This Row],[NA 2022]]</f>
        <v>0.69384652509652511</v>
      </c>
      <c r="U206" s="118">
        <f>(ULB_Data[[#This Row],[Total score (obtained) SS2020]]-ULB_Data[[#This Row],[SA 2020]])/ULB_Data[[#This Row],[SA 2020]]</f>
        <v>-0.10116992481203003</v>
      </c>
      <c r="V206" s="118">
        <f>(ULB_Data[[#This Row],[Total score (obtained) SS2021]]-ULB_Data[[#This Row],[SA 2021]])/ULB_Data[[#This Row],[SA 2021]]</f>
        <v>0.10435808684707366</v>
      </c>
      <c r="W206" s="118">
        <f>(ULB_Data[[#This Row],[Total score (obtained) SS2022]]-ULB_Data[[#This Row],[SA 2022]])/ULB_Data[[#This Row],[SA 2022]]</f>
        <v>0.10435808684707366</v>
      </c>
      <c r="X206" s="118">
        <f>(ULB_Data[[#This Row],[Total score (obtained) SS2020]]-ULB_Data[[#This Row],[SA Cat 2020]])/ULB_Data[[#This Row],[SA Cat 2020]]</f>
        <v>-2.6543109344972407E-2</v>
      </c>
      <c r="Y206" s="118">
        <f>(ULB_Data[[#This Row],[Total score (obtained) SS2021]]-ULB_Data[[#This Row],[SA Cat 2021]])/ULB_Data[[#This Row],[SA Cat 2021]]</f>
        <v>0.19852815626814188</v>
      </c>
      <c r="Z206" s="118">
        <f>(ULB_Data[[#This Row],[Total score (obtained) SS2022]]-ULB_Data[[#This Row],[SA Cat 2022]])/ULB_Data[[#This Row],[SA Cat 2022]]</f>
        <v>0.19852815626814188</v>
      </c>
      <c r="AA206" s="118">
        <f>(ULB_Data[[#This Row],[Total score (obtained) SS2021]]-ULB_Data[[#This Row],[SA Cat t.10 2021]])/ULB_Data[[#This Row],[SA Cat t.10 2021]]</f>
        <v>-0.19303550078175291</v>
      </c>
      <c r="AB206" s="118">
        <f>(ULB_Data[[#This Row],[Total score (obtained) SS2022]]-ULB_Data[[#This Row],[SA Cat t.10 2022]])/ULB_Data[[#This Row],[SA Cat t.10 2022]]</f>
        <v>-0.19303550078175291</v>
      </c>
      <c r="AC206" s="122">
        <v>306.24</v>
      </c>
      <c r="AD206" s="122">
        <v>913.6</v>
      </c>
      <c r="AE206" s="122">
        <v>915</v>
      </c>
      <c r="AF206" s="122">
        <v>706.64</v>
      </c>
      <c r="AG206" s="122">
        <v>1509.3</v>
      </c>
      <c r="AH206" s="122">
        <v>1509.3</v>
      </c>
      <c r="AI206" s="122">
        <v>593.21</v>
      </c>
      <c r="AJ206" s="122">
        <v>1412.08</v>
      </c>
      <c r="AK206" s="122">
        <v>1412.08</v>
      </c>
      <c r="AL206" s="122">
        <v>1984.11</v>
      </c>
      <c r="AM206" s="122">
        <v>1984.11</v>
      </c>
      <c r="AN206" s="118">
        <f>(ULB_Data[[#This Row],[SLP- obtained SS2020]]-ULB_Data[[#This Row],[SLP NA 2020]])/ULB_Data[[#This Row],[SLP NA 2020]]</f>
        <v>1.0099268547544409</v>
      </c>
      <c r="AO206" s="118">
        <f>(ULB_Data[[#This Row],[SLP- obtained SS2021]]-ULB_Data[[#This Row],[SLP NA 2021]])/ULB_Data[[#This Row],[SLP NA 2021]]</f>
        <v>0.73955779334500871</v>
      </c>
      <c r="AP206" s="118">
        <f>(ULB_Data[[#This Row],[SLP- obtained SS2022]]-ULB_Data[[#This Row],[SLP NA 2022]])/ULB_Data[[#This Row],[SLP NA 2022]]</f>
        <v>0.73689617486338799</v>
      </c>
      <c r="AQ206" s="118">
        <f>(ULB_Data[[#This Row],[SLP- obtained SS2020]]-ULB_Data[[#This Row],[SLP SA 2020]])/ULB_Data[[#This Row],[SLP SA 2020]]</f>
        <v>-0.12894826219857353</v>
      </c>
      <c r="AR206" s="118">
        <f>(ULB_Data[[#This Row],[SLP- obtained SS2021]]-ULB_Data[[#This Row],[SLP SA 2021]])/ULB_Data[[#This Row],[SLP SA 2021]]</f>
        <v>5.2978201815411144E-2</v>
      </c>
      <c r="AS206" s="118">
        <f>(ULB_Data[[#This Row],[SLP- obtained SS2022]]-ULB_Data[[#This Row],[SLP SA 2022]])/ULB_Data[[#This Row],[SLP SA 2022]]</f>
        <v>5.2978201815411144E-2</v>
      </c>
      <c r="AT206" s="118">
        <f>(ULB_Data[[#This Row],[SLP- obtained SS2020]]-ULB_Data[[#This Row],[SLP SA cat 2020]])/ULB_Data[[#This Row],[SLP SA cat 2020]]</f>
        <v>3.7608941184403402E-2</v>
      </c>
      <c r="AU206" s="118">
        <f>(ULB_Data[[#This Row],[SLP- obtained SS2021]]-ULB_Data[[#This Row],[SLP SA cat 2021]])/ULB_Data[[#This Row],[SLP SA cat 2021]]</f>
        <v>0.12547447736672149</v>
      </c>
      <c r="AV206" s="118">
        <f>(ULB_Data[[#This Row],[SLP- obtained SS2022]]-ULB_Data[[#This Row],[SLP SA cat 2022]])/ULB_Data[[#This Row],[SLP SA cat 2022]]</f>
        <v>0.12547447736672149</v>
      </c>
      <c r="AW206" s="118">
        <f>(ULB_Data[[#This Row],[SLP- obtained SS2021]]-ULB_Data[[#This Row],[SLP SA cat t.10 2021]])/ULB_Data[[#This Row],[SLP SA cat t.10 2021]]</f>
        <v>-0.19900610349224584</v>
      </c>
      <c r="AX206" s="118">
        <f>(ULB_Data[[#This Row],[SLP- obtained SS2022]]-ULB_Data[[#This Row],[SLP SA cat t.10 2022]])/ULB_Data[[#This Row],[SLP SA cat t.10 2022]]</f>
        <v>-0.19900610349224584</v>
      </c>
      <c r="AY206" s="122">
        <v>232.44</v>
      </c>
      <c r="AZ206" s="122">
        <v>298.10000000000002</v>
      </c>
      <c r="BA206" s="122">
        <v>295</v>
      </c>
      <c r="BB206" s="122">
        <v>421.09</v>
      </c>
      <c r="BC206" s="122">
        <v>522.70000000000005</v>
      </c>
      <c r="BD206" s="122">
        <v>525</v>
      </c>
      <c r="BE206" s="122">
        <v>365.77</v>
      </c>
      <c r="BF206" s="122">
        <v>453.88</v>
      </c>
      <c r="BG206" s="122">
        <v>453.88</v>
      </c>
      <c r="BH206" s="122">
        <v>1100</v>
      </c>
      <c r="BI206" s="122">
        <v>1100</v>
      </c>
      <c r="BJ206" s="118">
        <f>(ULB_Data[[#This Row],[Cert.- obtained SS2020]]-ULB_Data[[#This Row],[NA cert 2020]])/ULB_Data[[#This Row],[NA cert 2020]]</f>
        <v>0.29065565307176044</v>
      </c>
      <c r="BK206" s="118">
        <f>(ULB_Data[[#This Row],[Cert.- obtained SS2021]]-ULB_Data[[#This Row],[NA cert 2021]])/ULB_Data[[#This Row],[NA cert 2021]]</f>
        <v>2.0191211003019118</v>
      </c>
      <c r="BL206" s="118">
        <f>(ULB_Data[[#This Row],[Cert.- obtained SS2022]]-ULB_Data[[#This Row],[NA cert 2022]])/ULB_Data[[#This Row],[NA cert 2022]]</f>
        <v>2.0508474576271185</v>
      </c>
      <c r="BM206" s="118">
        <f>(ULB_Data[[#This Row],[Cert.- obtained SS2020]]-ULB_Data[[#This Row],[SA Cert 2020]])/ULB_Data[[#This Row],[SA Cert 2020]]</f>
        <v>-0.2875632287634472</v>
      </c>
      <c r="BN206" s="118">
        <f>(ULB_Data[[#This Row],[Cert.- obtained SS2021]]-ULB_Data[[#This Row],[SA cert 2021]])/ULB_Data[[#This Row],[SA cert 2021]]</f>
        <v>0.72182896498947757</v>
      </c>
      <c r="BO206" s="118">
        <f>(ULB_Data[[#This Row],[Cert.- obtained SS2022]]-ULB_Data[[#This Row],[SA cert 2022]])/ULB_Data[[#This Row],[SA cert 2022]]</f>
        <v>0.7142857142857143</v>
      </c>
      <c r="BP206" s="118">
        <f>(ULB_Data[[#This Row],[Cert.- obtained SS2020]]-ULB_Data[[#This Row],[SA cert cat 2020]])/ULB_Data[[#This Row],[SA cert cat 2020]]</f>
        <v>-0.17981245044700217</v>
      </c>
      <c r="BQ206" s="118">
        <f>(ULB_Data[[#This Row],[Cert.- obtained SS2021]]-ULB_Data[[#This Row],[SA cert cat 2021]])/ULB_Data[[#This Row],[SA cert cat 2021]]</f>
        <v>0.98290296994800386</v>
      </c>
      <c r="BR206" s="118">
        <f>(ULB_Data[[#This Row],[Cert.- obtained SS2022]]-ULB_Data[[#This Row],[SA cert cat 2022]])/ULB_Data[[#This Row],[SA cert cat 2022]]</f>
        <v>0.98290296994800386</v>
      </c>
      <c r="BS206" s="118">
        <f>(ULB_Data[[#This Row],[Cert.- obtained SS2021]]-ULB_Data[[#This Row],[SA cert cat t.10 2021]])/ULB_Data[[#This Row],[SA cert cat t.10 2021]]</f>
        <v>-0.18181818181818182</v>
      </c>
      <c r="BT206" s="118">
        <f>(ULB_Data[[#This Row],[Cert.- obtained SS2022]]-ULB_Data[[#This Row],[SA cert cat t.10 2022]])/ULB_Data[[#This Row],[SA cert cat t.10 2022]]</f>
        <v>-0.18181818181818182</v>
      </c>
      <c r="BU206" s="122">
        <v>855.72</v>
      </c>
      <c r="BV206" s="122">
        <v>860.25</v>
      </c>
      <c r="BW206" s="122">
        <v>865</v>
      </c>
      <c r="BX206" s="122">
        <v>1100</v>
      </c>
      <c r="BY206" s="122">
        <v>1147.0899999999999</v>
      </c>
      <c r="BZ206" s="122">
        <v>1150</v>
      </c>
      <c r="CA206" s="122">
        <v>1056.55</v>
      </c>
      <c r="CB206" s="122">
        <v>1062.31</v>
      </c>
      <c r="CC206" s="122">
        <v>1062.31</v>
      </c>
      <c r="CD206" s="122">
        <v>1484.95</v>
      </c>
      <c r="CE206" s="122">
        <v>1484.95</v>
      </c>
      <c r="CF206" s="118">
        <f>(ULB_Data[[#This Row],[CP- obtained SS2020]]-ULB_Data[[#This Row],[NA CV 2020]])/ULB_Data[[#This Row],[NA CV 2020]]</f>
        <v>0.28207824989482527</v>
      </c>
      <c r="CG206" s="118">
        <f>(ULB_Data[[#This Row],[CV- obtained SS2021]]-ULB_Data[[#This Row],[NA CV 2021]])/ULB_Data[[#This Row],[NA CV 2021]]</f>
        <v>0.18615518744551002</v>
      </c>
      <c r="CH206" s="118">
        <f>(ULB_Data[[#This Row],[CV- obtained SS2022]]-ULB_Data[[#This Row],[NA CV 2022]])/ULB_Data[[#This Row],[NA CV 2022]]</f>
        <v>0.1796416184971098</v>
      </c>
      <c r="CI206" s="118">
        <f>(ULB_Data[[#This Row],[CP- obtained SS2020]]-ULB_Data[[#This Row],[SA CV 2020]])/ULB_Data[[#This Row],[SA CV 2020]]</f>
        <v>-2.6363636363637192E-3</v>
      </c>
      <c r="CJ206" s="118">
        <f>(ULB_Data[[#This Row],[CV- obtained SS2021]]-ULB_Data[[#This Row],[SA CV 2021]])/ULB_Data[[#This Row],[SA CV 2021]]</f>
        <v>-0.11045340818941839</v>
      </c>
      <c r="CK206" s="118">
        <f>(ULB_Data[[#This Row],[CV- obtained SS2022]]-ULB_Data[[#This Row],[SA CV 2022]])/ULB_Data[[#This Row],[SA CV 2022]]</f>
        <v>-0.11270434782608697</v>
      </c>
      <c r="CL206" s="118">
        <f>(ULB_Data[[#This Row],[CP- obtained SS2020]]-ULB_Data[[#This Row],[SA CV  cat 2020]])/ULB_Data[[#This Row],[SA CV  cat 2020]]</f>
        <v>3.8379631820547967E-2</v>
      </c>
      <c r="CM206" s="118">
        <f>(ULB_Data[[#This Row],[CV- obtained SS2021]]-ULB_Data[[#This Row],[SA CV cat 2021]])/ULB_Data[[#This Row],[SA CV cat 2021]]</f>
        <v>-3.9461174233509956E-2</v>
      </c>
      <c r="CN206" s="118">
        <f>(ULB_Data[[#This Row],[CV- obtained SS2022]]-ULB_Data[[#This Row],[SA CV cat 2022]])/ULB_Data[[#This Row],[SA CV cat 2022]]</f>
        <v>-3.9461174233509956E-2</v>
      </c>
      <c r="CO206" s="118">
        <f>(ULB_Data[[#This Row],[CV- obtained SS2021]]-ULB_Data[[#This Row],[SA CV cat t.10 2021]])/ULB_Data[[#This Row],[SA CV cat t.10 2021]]</f>
        <v>-0.31284555035523087</v>
      </c>
      <c r="CP206" s="118">
        <f>(ULB_Data[[#This Row],[CV- obtained SS2022]]-ULB_Data[[#This Row],[SA CV cat t.10 2022]])/ULB_Data[[#This Row],[SA CV cat t.10 2022]]</f>
        <v>-0.31284555035523087</v>
      </c>
      <c r="CQ206" s="60">
        <v>168</v>
      </c>
      <c r="CR206" s="60">
        <v>104</v>
      </c>
      <c r="CS206" s="27">
        <v>45</v>
      </c>
      <c r="CT206" s="27">
        <v>36</v>
      </c>
      <c r="CU206" s="27">
        <v>45</v>
      </c>
      <c r="CV206" s="27">
        <v>36</v>
      </c>
      <c r="CW206" s="28" t="s">
        <v>414</v>
      </c>
      <c r="CX206" s="27" t="s">
        <v>401</v>
      </c>
      <c r="CY206" s="27" t="s">
        <v>401</v>
      </c>
      <c r="CZ206" s="28" t="s">
        <v>405</v>
      </c>
      <c r="DA206" s="27" t="s">
        <v>404</v>
      </c>
      <c r="DB206" s="27" t="s">
        <v>404</v>
      </c>
      <c r="DC206" s="22">
        <v>615.52</v>
      </c>
      <c r="DD206" s="22">
        <v>1500</v>
      </c>
      <c r="DE206" s="66">
        <v>41.03</v>
      </c>
      <c r="DF206" s="22">
        <v>300</v>
      </c>
      <c r="DG206" s="22">
        <v>1500</v>
      </c>
      <c r="DH206" s="66">
        <v>20</v>
      </c>
      <c r="DI206" s="22">
        <v>976</v>
      </c>
      <c r="DJ206" s="22">
        <v>1500</v>
      </c>
      <c r="DK206" s="66">
        <v>65.069999999999993</v>
      </c>
      <c r="DL206" s="22">
        <v>1097.0999999999999</v>
      </c>
      <c r="DM206" s="22">
        <v>1500</v>
      </c>
      <c r="DN206" s="66">
        <v>73.14</v>
      </c>
      <c r="DO206" s="22">
        <v>2988.61</v>
      </c>
      <c r="DP206" s="22">
        <v>6000</v>
      </c>
      <c r="DQ206" s="66">
        <v>49.81</v>
      </c>
      <c r="DR206" s="67">
        <v>1589.26</v>
      </c>
      <c r="DS206" s="67">
        <v>2400</v>
      </c>
      <c r="DT206" s="159">
        <f>ULB_Data[[#This Row],[SLP- obtained SS2021]]/ULB_Data[[#This Row],[SLP-max. marks SS2021]]</f>
        <v>0.66219166666666662</v>
      </c>
      <c r="DU206" s="159">
        <f>ULB_Data[[#This Row],[SLP- obtained SS2021]]/ULB_Data[[#This Row],[Total score (obtained) SS2021]]</f>
        <v>0.45282578034846777</v>
      </c>
      <c r="DV206" s="67">
        <v>1589.26</v>
      </c>
      <c r="DW206" s="66">
        <v>2400</v>
      </c>
      <c r="DX206" s="159">
        <f>ULB_Data[[#This Row],[SLP- obtained SS2022]]/ULB_Data[[#This Row],[SLP-max. marks SS2022]]</f>
        <v>0.66219166666666662</v>
      </c>
      <c r="DY206" s="159">
        <f>ULB_Data[[#This Row],[SLP- obtained SS2022]]/ULB_Data[[#This Row],[Total score (obtained) SS2022]]</f>
        <v>0.45282578034846777</v>
      </c>
      <c r="DZ206" s="67">
        <v>1020.39</v>
      </c>
      <c r="EA206" s="67">
        <v>1800</v>
      </c>
      <c r="EB206" s="159">
        <f>ULB_Data[[#This Row],[CV- obtained SS2021]]/ULB_Data[[#This Row],[CV-max. marks SS2021]]</f>
        <v>0.56688333333333329</v>
      </c>
      <c r="EC206" s="159">
        <f>ULB_Data[[#This Row],[CV- obtained SS2021]]/ULB_Data[[#This Row],[Total score (obtained) SS2021]]</f>
        <v>0.29073839271722252</v>
      </c>
      <c r="ED206" s="67">
        <v>1020.39</v>
      </c>
      <c r="EE206" s="66">
        <v>1800</v>
      </c>
      <c r="EF206" s="159">
        <f>ULB_Data[[#This Row],[CV- obtained SS2022]]/ULB_Data[[#This Row],[CV-max. marks SS2022]]</f>
        <v>0.56688333333333329</v>
      </c>
      <c r="EG206" s="159">
        <f>ULB_Data[[#This Row],[CV- obtained SS2022]]/ULB_Data[[#This Row],[Total score (obtained) SS2022]]</f>
        <v>0.29073839271722252</v>
      </c>
      <c r="EH206" s="67">
        <v>900</v>
      </c>
      <c r="EI206" s="67">
        <v>1800</v>
      </c>
      <c r="EJ206" s="159">
        <f>ULB_Data[[#This Row],[Cert.- obtained SS2021]]/ULB_Data[[#This Row],[Cert.-max. marks SS2021]]</f>
        <v>0.5</v>
      </c>
      <c r="EK206" s="159">
        <f>ULB_Data[[#This Row],[Cert.- obtained SS2021]]/ULB_Data[[#This Row],[Total score (obtained) SS2021]]</f>
        <v>0.25643582693430966</v>
      </c>
      <c r="EL206" s="67">
        <v>900</v>
      </c>
      <c r="EM206" s="66">
        <v>1800</v>
      </c>
      <c r="EN206" s="159">
        <f>ULB_Data[[#This Row],[Cert.- obtained SS2022]]/ULB_Data[[#This Row],[Cert.-max. marks SS2022]]</f>
        <v>0.5</v>
      </c>
      <c r="EO206" s="159">
        <f>ULB_Data[[#This Row],[Cert.- obtained SS2022]]/ULB_Data[[#This Row],[Total score (obtained) SS2022]]</f>
        <v>0.25643582693430966</v>
      </c>
      <c r="EP206" s="68">
        <v>3509.65</v>
      </c>
      <c r="EQ206" s="26">
        <v>6000</v>
      </c>
      <c r="ER206" s="66">
        <v>58.49</v>
      </c>
      <c r="ES206" s="68">
        <v>3509.65</v>
      </c>
      <c r="ET206" s="66">
        <v>6000</v>
      </c>
      <c r="EU206" s="128">
        <f>(ULB_Data[[#This Row],[Total score (obtained) SS2022]]/ULB_Data[[#This Row],[Total score (max) SS2022]])*100</f>
        <v>58.494166666666672</v>
      </c>
      <c r="EV206" s="26">
        <v>915.52</v>
      </c>
      <c r="EW206" s="26">
        <v>3000</v>
      </c>
      <c r="EX206" s="66">
        <v>30.52</v>
      </c>
      <c r="EY206" s="26">
        <v>2489.2600000000002</v>
      </c>
      <c r="EZ206" s="26">
        <v>4200</v>
      </c>
      <c r="FA206" s="100">
        <v>59.27</v>
      </c>
      <c r="FB206" s="26">
        <v>2489.2600000000002</v>
      </c>
      <c r="FC206" s="138">
        <v>4200</v>
      </c>
      <c r="FD206" s="140">
        <f>(ULB_Data[[#This Row],[SLP + Cert. (obtained) SS2022]]/ULB_Data[[#This Row],[SLP + Cert. (max.) SS2022]])*100</f>
        <v>59.268095238095242</v>
      </c>
    </row>
    <row r="207" spans="1:160" ht="15.75" thickBot="1">
      <c r="A207" s="104">
        <v>206</v>
      </c>
      <c r="B207" s="69" t="s">
        <v>3</v>
      </c>
      <c r="C207" s="65" t="s">
        <v>377</v>
      </c>
      <c r="D207" s="65" t="s">
        <v>71</v>
      </c>
      <c r="E207" s="26">
        <v>25449</v>
      </c>
      <c r="F207" s="28" t="s">
        <v>412</v>
      </c>
      <c r="G207" s="28">
        <v>2214</v>
      </c>
      <c r="H207" s="28">
        <v>2072</v>
      </c>
      <c r="I207" s="28">
        <v>2072</v>
      </c>
      <c r="J207" s="28">
        <v>3325</v>
      </c>
      <c r="K207" s="28">
        <v>3178</v>
      </c>
      <c r="L207" s="28">
        <v>3178</v>
      </c>
      <c r="M207" s="28">
        <v>3400</v>
      </c>
      <c r="N207" s="28">
        <v>3298.6</v>
      </c>
      <c r="O207" s="28">
        <v>3298.6</v>
      </c>
      <c r="P207" s="28">
        <v>4601.3999999999996</v>
      </c>
      <c r="Q207" s="28">
        <v>4601.3999999999996</v>
      </c>
      <c r="R207" s="118">
        <f>(ULB_Data[[#This Row],[Total score (obtained) SS2020]]-ULB_Data[[#This Row],[NA 2020]])/ULB_Data[[#This Row],[NA 2020]]</f>
        <v>1.0326784101174347</v>
      </c>
      <c r="S207" s="118">
        <f>(ULB_Data[[#This Row],[Total score (obtained) SS2021]]-ULB_Data[[#This Row],[NA 2021]])/ULB_Data[[#This Row],[NA 2021]]</f>
        <v>0.90774613899613898</v>
      </c>
      <c r="T207" s="118">
        <f>(ULB_Data[[#This Row],[Total score (obtained) SS2022]]-ULB_Data[[#This Row],[NA 2022]])/ULB_Data[[#This Row],[NA 2022]]</f>
        <v>0.90774613899613898</v>
      </c>
      <c r="U207" s="118">
        <f>(ULB_Data[[#This Row],[Total score (obtained) SS2020]]-ULB_Data[[#This Row],[SA 2020]])/ULB_Data[[#This Row],[SA 2020]]</f>
        <v>0.35348872180451141</v>
      </c>
      <c r="V207" s="118">
        <f>(ULB_Data[[#This Row],[Total score (obtained) SS2021]]-ULB_Data[[#This Row],[SA 2021]])/ULB_Data[[#This Row],[SA 2021]]</f>
        <v>0.2438168659534298</v>
      </c>
      <c r="W207" s="118">
        <f>(ULB_Data[[#This Row],[Total score (obtained) SS2022]]-ULB_Data[[#This Row],[SA 2022]])/ULB_Data[[#This Row],[SA 2022]]</f>
        <v>0.2438168659534298</v>
      </c>
      <c r="X207" s="118">
        <f>(ULB_Data[[#This Row],[Total score (obtained) SS2020]]-ULB_Data[[#This Row],[SA Cat 2020]])/ULB_Data[[#This Row],[SA Cat 2020]]</f>
        <v>0.32363235294117659</v>
      </c>
      <c r="Y207" s="118">
        <f>(ULB_Data[[#This Row],[Total score (obtained) SS2021]]-ULB_Data[[#This Row],[SA Cat 2021]])/ULB_Data[[#This Row],[SA Cat 2021]]</f>
        <v>0.19834172073000667</v>
      </c>
      <c r="Z207" s="118">
        <f>(ULB_Data[[#This Row],[Total score (obtained) SS2022]]-ULB_Data[[#This Row],[SA Cat 2022]])/ULB_Data[[#This Row],[SA Cat 2022]]</f>
        <v>0.19834172073000667</v>
      </c>
      <c r="AA207" s="118">
        <f>(ULB_Data[[#This Row],[Total score (obtained) SS2021]]-ULB_Data[[#This Row],[SA Cat t.10 2021]])/ULB_Data[[#This Row],[SA Cat t.10 2021]]</f>
        <v>-0.14094623375494411</v>
      </c>
      <c r="AB207" s="118">
        <f>(ULB_Data[[#This Row],[Total score (obtained) SS2022]]-ULB_Data[[#This Row],[SA Cat t.10 2022]])/ULB_Data[[#This Row],[SA Cat t.10 2022]]</f>
        <v>-0.14094623375494411</v>
      </c>
      <c r="AC207" s="122">
        <v>306.24</v>
      </c>
      <c r="AD207" s="122">
        <v>913.6</v>
      </c>
      <c r="AE207" s="122">
        <v>915</v>
      </c>
      <c r="AF207" s="122">
        <v>706.64</v>
      </c>
      <c r="AG207" s="122">
        <v>1509.3</v>
      </c>
      <c r="AH207" s="122">
        <v>1509.3</v>
      </c>
      <c r="AI207" s="122">
        <v>737.03</v>
      </c>
      <c r="AJ207" s="122">
        <v>1543.8</v>
      </c>
      <c r="AK207" s="122">
        <v>1543.8</v>
      </c>
      <c r="AL207" s="122">
        <v>2033.9</v>
      </c>
      <c r="AM207" s="122">
        <v>2033.9</v>
      </c>
      <c r="AN207" s="118">
        <f>(ULB_Data[[#This Row],[SLP- obtained SS2020]]-ULB_Data[[#This Row],[SLP NA 2020]])/ULB_Data[[#This Row],[SLP NA 2020]]</f>
        <v>2.8572035005224659</v>
      </c>
      <c r="AO207" s="118">
        <f>(ULB_Data[[#This Row],[SLP- obtained SS2021]]-ULB_Data[[#This Row],[SLP NA 2021]])/ULB_Data[[#This Row],[SLP NA 2021]]</f>
        <v>1.1226028896672506</v>
      </c>
      <c r="AP207" s="118">
        <f>(ULB_Data[[#This Row],[SLP- obtained SS2022]]-ULB_Data[[#This Row],[SLP NA 2022]])/ULB_Data[[#This Row],[SLP NA 2022]]</f>
        <v>1.1193551912568307</v>
      </c>
      <c r="AQ207" s="118">
        <f>(ULB_Data[[#This Row],[SLP- obtained SS2020]]-ULB_Data[[#This Row],[SLP SA 2020]])/ULB_Data[[#This Row],[SLP SA 2020]]</f>
        <v>0.67161496660251341</v>
      </c>
      <c r="AR207" s="118">
        <f>(ULB_Data[[#This Row],[SLP- obtained SS2021]]-ULB_Data[[#This Row],[SLP SA 2021]])/ULB_Data[[#This Row],[SLP SA 2021]]</f>
        <v>0.28484065460809654</v>
      </c>
      <c r="AS207" s="118">
        <f>(ULB_Data[[#This Row],[SLP- obtained SS2022]]-ULB_Data[[#This Row],[SLP SA 2022]])/ULB_Data[[#This Row],[SLP SA 2022]]</f>
        <v>0.28484065460809654</v>
      </c>
      <c r="AT207" s="118">
        <f>(ULB_Data[[#This Row],[SLP- obtained SS2020]]-ULB_Data[[#This Row],[SLP SA cat 2020]])/ULB_Data[[#This Row],[SLP SA cat 2020]]</f>
        <v>0.60268917140414913</v>
      </c>
      <c r="AU207" s="118">
        <f>(ULB_Data[[#This Row],[SLP- obtained SS2021]]-ULB_Data[[#This Row],[SLP SA cat 2021]])/ULB_Data[[#This Row],[SLP SA cat 2021]]</f>
        <v>0.25612773675346556</v>
      </c>
      <c r="AV207" s="118">
        <f>(ULB_Data[[#This Row],[SLP- obtained SS2022]]-ULB_Data[[#This Row],[SLP SA cat 2022]])/ULB_Data[[#This Row],[SLP SA cat 2022]]</f>
        <v>0.25612773675346556</v>
      </c>
      <c r="AW207" s="118">
        <f>(ULB_Data[[#This Row],[SLP- obtained SS2021]]-ULB_Data[[#This Row],[SLP SA cat t.10 2021]])/ULB_Data[[#This Row],[SLP SA cat t.10 2021]]</f>
        <v>-4.6555877870101799E-2</v>
      </c>
      <c r="AX207" s="118">
        <f>(ULB_Data[[#This Row],[SLP- obtained SS2022]]-ULB_Data[[#This Row],[SLP SA cat t.10 2022]])/ULB_Data[[#This Row],[SLP SA cat t.10 2022]]</f>
        <v>-4.6555877870101799E-2</v>
      </c>
      <c r="AY207" s="122">
        <v>232.44</v>
      </c>
      <c r="AZ207" s="122">
        <v>298.10000000000002</v>
      </c>
      <c r="BA207" s="122">
        <v>295</v>
      </c>
      <c r="BB207" s="122">
        <v>421.09</v>
      </c>
      <c r="BC207" s="122">
        <v>522.70000000000005</v>
      </c>
      <c r="BD207" s="122">
        <v>525</v>
      </c>
      <c r="BE207" s="122">
        <v>433.64</v>
      </c>
      <c r="BF207" s="122">
        <v>570</v>
      </c>
      <c r="BG207" s="122">
        <v>570</v>
      </c>
      <c r="BH207" s="122">
        <v>1100</v>
      </c>
      <c r="BI207" s="122">
        <v>1100</v>
      </c>
      <c r="BJ207" s="118">
        <f>(ULB_Data[[#This Row],[Cert.- obtained SS2020]]-ULB_Data[[#This Row],[NA cert 2020]])/ULB_Data[[#This Row],[NA cert 2020]]</f>
        <v>1.1510927551196009</v>
      </c>
      <c r="BK207" s="118">
        <f>(ULB_Data[[#This Row],[Cert.- obtained SS2021]]-ULB_Data[[#This Row],[NA cert 2021]])/ULB_Data[[#This Row],[NA cert 2021]]</f>
        <v>1.3482053002348204</v>
      </c>
      <c r="BL207" s="118">
        <f>(ULB_Data[[#This Row],[Cert.- obtained SS2022]]-ULB_Data[[#This Row],[NA cert 2022]])/ULB_Data[[#This Row],[NA cert 2022]]</f>
        <v>1.3728813559322033</v>
      </c>
      <c r="BM207" s="118">
        <f>(ULB_Data[[#This Row],[Cert.- obtained SS2020]]-ULB_Data[[#This Row],[SA Cert 2020]])/ULB_Data[[#This Row],[SA Cert 2020]]</f>
        <v>0.187394618727588</v>
      </c>
      <c r="BN207" s="118">
        <f>(ULB_Data[[#This Row],[Cert.- obtained SS2021]]-ULB_Data[[#This Row],[SA cert 2021]])/ULB_Data[[#This Row],[SA cert 2021]]</f>
        <v>0.33920030610292701</v>
      </c>
      <c r="BO207" s="118">
        <f>(ULB_Data[[#This Row],[Cert.- obtained SS2022]]-ULB_Data[[#This Row],[SA cert 2022]])/ULB_Data[[#This Row],[SA cert 2022]]</f>
        <v>0.33333333333333331</v>
      </c>
      <c r="BP207" s="118">
        <f>(ULB_Data[[#This Row],[Cert.- obtained SS2020]]-ULB_Data[[#This Row],[SA cert cat 2020]])/ULB_Data[[#This Row],[SA cert cat 2020]]</f>
        <v>0.15303016326907115</v>
      </c>
      <c r="BQ207" s="118">
        <f>(ULB_Data[[#This Row],[Cert.- obtained SS2021]]-ULB_Data[[#This Row],[SA cert cat 2021]])/ULB_Data[[#This Row],[SA cert cat 2021]]</f>
        <v>0.22807017543859648</v>
      </c>
      <c r="BR207" s="118">
        <f>(ULB_Data[[#This Row],[Cert.- obtained SS2022]]-ULB_Data[[#This Row],[SA cert cat 2022]])/ULB_Data[[#This Row],[SA cert cat 2022]]</f>
        <v>0.22807017543859648</v>
      </c>
      <c r="BS207" s="118">
        <f>(ULB_Data[[#This Row],[Cert.- obtained SS2021]]-ULB_Data[[#This Row],[SA cert cat t.10 2021]])/ULB_Data[[#This Row],[SA cert cat t.10 2021]]</f>
        <v>-0.36363636363636365</v>
      </c>
      <c r="BT207" s="118">
        <f>(ULB_Data[[#This Row],[Cert.- obtained SS2022]]-ULB_Data[[#This Row],[SA cert cat t.10 2022]])/ULB_Data[[#This Row],[SA cert cat t.10 2022]]</f>
        <v>-0.36363636363636365</v>
      </c>
      <c r="BU207" s="122">
        <v>855.72</v>
      </c>
      <c r="BV207" s="122">
        <v>860.25</v>
      </c>
      <c r="BW207" s="122">
        <v>865</v>
      </c>
      <c r="BX207" s="122">
        <v>1100</v>
      </c>
      <c r="BY207" s="122">
        <v>1147.0899999999999</v>
      </c>
      <c r="BZ207" s="122">
        <v>1150</v>
      </c>
      <c r="CA207" s="122">
        <v>1114.93</v>
      </c>
      <c r="CB207" s="122">
        <v>1184.79</v>
      </c>
      <c r="CC207" s="122">
        <v>1184.79</v>
      </c>
      <c r="CD207" s="122">
        <v>1531.86</v>
      </c>
      <c r="CE207" s="122">
        <v>1531.86</v>
      </c>
      <c r="CF207" s="118">
        <f>(ULB_Data[[#This Row],[CP- obtained SS2020]]-ULB_Data[[#This Row],[NA CV 2020]])/ULB_Data[[#This Row],[NA CV 2020]]</f>
        <v>0.64620436591408403</v>
      </c>
      <c r="CG207" s="118">
        <f>(ULB_Data[[#This Row],[CV- obtained SS2021]]-ULB_Data[[#This Row],[NA CV 2021]])/ULB_Data[[#This Row],[NA CV 2021]]</f>
        <v>0.52703283929090394</v>
      </c>
      <c r="CH207" s="118">
        <f>(ULB_Data[[#This Row],[CV- obtained SS2022]]-ULB_Data[[#This Row],[NA CV 2022]])/ULB_Data[[#This Row],[NA CV 2022]]</f>
        <v>0.51864739884393074</v>
      </c>
      <c r="CI207" s="118">
        <f>(ULB_Data[[#This Row],[CP- obtained SS2020]]-ULB_Data[[#This Row],[SA CV 2020]])/ULB_Data[[#This Row],[SA CV 2020]]</f>
        <v>0.28062727272727278</v>
      </c>
      <c r="CJ207" s="118">
        <f>(ULB_Data[[#This Row],[CV- obtained SS2021]]-ULB_Data[[#This Row],[SA CV 2021]])/ULB_Data[[#This Row],[SA CV 2021]]</f>
        <v>0.1451847719010716</v>
      </c>
      <c r="CK207" s="118">
        <f>(ULB_Data[[#This Row],[CV- obtained SS2022]]-ULB_Data[[#This Row],[SA CV 2022]])/ULB_Data[[#This Row],[SA CV 2022]]</f>
        <v>0.14228695652173923</v>
      </c>
      <c r="CL207" s="118">
        <f>(ULB_Data[[#This Row],[CP- obtained SS2020]]-ULB_Data[[#This Row],[SA CV  cat 2020]])/ULB_Data[[#This Row],[SA CV  cat 2020]]</f>
        <v>0.26347842465446258</v>
      </c>
      <c r="CM207" s="118">
        <f>(ULB_Data[[#This Row],[CV- obtained SS2021]]-ULB_Data[[#This Row],[SA CV cat 2021]])/ULB_Data[[#This Row],[SA CV cat 2021]]</f>
        <v>0.10874500966416002</v>
      </c>
      <c r="CN207" s="118">
        <f>(ULB_Data[[#This Row],[CV- obtained SS2022]]-ULB_Data[[#This Row],[SA CV cat 2022]])/ULB_Data[[#This Row],[SA CV cat 2022]]</f>
        <v>0.10874500966416002</v>
      </c>
      <c r="CO207" s="118">
        <f>(ULB_Data[[#This Row],[CV- obtained SS2021]]-ULB_Data[[#This Row],[SA CV cat t.10 2021]])/ULB_Data[[#This Row],[SA CV cat t.10 2021]]</f>
        <v>-0.14246079928975219</v>
      </c>
      <c r="CP207" s="118">
        <f>(ULB_Data[[#This Row],[CV- obtained SS2022]]-ULB_Data[[#This Row],[SA CV cat t.10 2022]])/ULB_Data[[#This Row],[SA CV cat t.10 2022]]</f>
        <v>-0.14246079928975219</v>
      </c>
      <c r="CQ207" s="60">
        <v>12</v>
      </c>
      <c r="CR207" s="60">
        <v>11</v>
      </c>
      <c r="CS207" s="27">
        <v>23</v>
      </c>
      <c r="CT207" s="27">
        <v>22</v>
      </c>
      <c r="CU207" s="27">
        <v>23</v>
      </c>
      <c r="CV207" s="27">
        <v>22</v>
      </c>
      <c r="CW207" s="28" t="s">
        <v>414</v>
      </c>
      <c r="CX207" s="28" t="s">
        <v>406</v>
      </c>
      <c r="CY207" s="28" t="s">
        <v>406</v>
      </c>
      <c r="CZ207" s="28" t="s">
        <v>408</v>
      </c>
      <c r="DA207" s="28" t="s">
        <v>408</v>
      </c>
      <c r="DB207" s="28" t="s">
        <v>408</v>
      </c>
      <c r="DC207" s="22">
        <v>1181.23</v>
      </c>
      <c r="DD207" s="22">
        <v>1500</v>
      </c>
      <c r="DE207" s="66">
        <v>78.75</v>
      </c>
      <c r="DF207" s="22">
        <v>500</v>
      </c>
      <c r="DG207" s="22">
        <v>1500</v>
      </c>
      <c r="DH207" s="66">
        <v>33.33</v>
      </c>
      <c r="DI207" s="22">
        <v>1410.43</v>
      </c>
      <c r="DJ207" s="22">
        <v>1500</v>
      </c>
      <c r="DK207" s="66">
        <v>94.03</v>
      </c>
      <c r="DL207" s="22">
        <v>1408.69</v>
      </c>
      <c r="DM207" s="22">
        <v>1500</v>
      </c>
      <c r="DN207" s="66">
        <v>93.91</v>
      </c>
      <c r="DO207" s="22">
        <v>4500.3500000000004</v>
      </c>
      <c r="DP207" s="22">
        <v>6000</v>
      </c>
      <c r="DQ207" s="66">
        <v>75.010000000000005</v>
      </c>
      <c r="DR207" s="67">
        <v>1939.21</v>
      </c>
      <c r="DS207" s="67">
        <v>2400</v>
      </c>
      <c r="DT207" s="159">
        <f>ULB_Data[[#This Row],[SLP- obtained SS2021]]/ULB_Data[[#This Row],[SLP-max. marks SS2021]]</f>
        <v>0.80800416666666663</v>
      </c>
      <c r="DU207" s="159">
        <f>ULB_Data[[#This Row],[SLP- obtained SS2021]]/ULB_Data[[#This Row],[Total score (obtained) SS2021]]</f>
        <v>0.49058527391628826</v>
      </c>
      <c r="DV207" s="67">
        <v>1939.21</v>
      </c>
      <c r="DW207" s="66">
        <v>2400</v>
      </c>
      <c r="DX207" s="159">
        <f>ULB_Data[[#This Row],[SLP- obtained SS2022]]/ULB_Data[[#This Row],[SLP-max. marks SS2022]]</f>
        <v>0.80800416666666663</v>
      </c>
      <c r="DY207" s="159">
        <f>ULB_Data[[#This Row],[SLP- obtained SS2022]]/ULB_Data[[#This Row],[Total score (obtained) SS2022]]</f>
        <v>0.49058527391628826</v>
      </c>
      <c r="DZ207" s="67">
        <v>1313.63</v>
      </c>
      <c r="EA207" s="67">
        <v>1800</v>
      </c>
      <c r="EB207" s="159">
        <f>ULB_Data[[#This Row],[CV- obtained SS2021]]/ULB_Data[[#This Row],[CV-max. marks SS2021]]</f>
        <v>0.72979444444444452</v>
      </c>
      <c r="EC207" s="159">
        <f>ULB_Data[[#This Row],[CV- obtained SS2021]]/ULB_Data[[#This Row],[Total score (obtained) SS2021]]</f>
        <v>0.33232477832450008</v>
      </c>
      <c r="ED207" s="67">
        <v>1313.63</v>
      </c>
      <c r="EE207" s="66">
        <v>1800</v>
      </c>
      <c r="EF207" s="159">
        <f>ULB_Data[[#This Row],[CV- obtained SS2022]]/ULB_Data[[#This Row],[CV-max. marks SS2022]]</f>
        <v>0.72979444444444452</v>
      </c>
      <c r="EG207" s="159">
        <f>ULB_Data[[#This Row],[CV- obtained SS2022]]/ULB_Data[[#This Row],[Total score (obtained) SS2022]]</f>
        <v>0.33232477832450008</v>
      </c>
      <c r="EH207" s="67">
        <v>700</v>
      </c>
      <c r="EI207" s="67">
        <v>1800</v>
      </c>
      <c r="EJ207" s="159">
        <f>ULB_Data[[#This Row],[Cert.- obtained SS2021]]/ULB_Data[[#This Row],[Cert.-max. marks SS2021]]</f>
        <v>0.3888888888888889</v>
      </c>
      <c r="EK207" s="159">
        <f>ULB_Data[[#This Row],[Cert.- obtained SS2021]]/ULB_Data[[#This Row],[Total score (obtained) SS2021]]</f>
        <v>0.17708741793895544</v>
      </c>
      <c r="EL207" s="67">
        <v>700</v>
      </c>
      <c r="EM207" s="66">
        <v>1800</v>
      </c>
      <c r="EN207" s="159">
        <f>ULB_Data[[#This Row],[Cert.- obtained SS2022]]/ULB_Data[[#This Row],[Cert.-max. marks SS2022]]</f>
        <v>0.3888888888888889</v>
      </c>
      <c r="EO207" s="159">
        <f>ULB_Data[[#This Row],[Cert.- obtained SS2022]]/ULB_Data[[#This Row],[Total score (obtained) SS2022]]</f>
        <v>0.17708741793895544</v>
      </c>
      <c r="EP207" s="68">
        <v>3952.85</v>
      </c>
      <c r="EQ207" s="26">
        <v>6000</v>
      </c>
      <c r="ER207" s="66">
        <v>65.88</v>
      </c>
      <c r="ES207" s="68">
        <v>3952.85</v>
      </c>
      <c r="ET207" s="66">
        <v>6000</v>
      </c>
      <c r="EU207" s="128">
        <f>(ULB_Data[[#This Row],[Total score (obtained) SS2022]]/ULB_Data[[#This Row],[Total score (max) SS2022]])*100</f>
        <v>65.880833333333328</v>
      </c>
      <c r="EV207" s="26">
        <v>1681.23</v>
      </c>
      <c r="EW207" s="26">
        <v>3000</v>
      </c>
      <c r="EX207" s="66">
        <v>56.04</v>
      </c>
      <c r="EY207" s="26">
        <v>2639.21</v>
      </c>
      <c r="EZ207" s="26">
        <v>4200</v>
      </c>
      <c r="FA207" s="100">
        <v>62.84</v>
      </c>
      <c r="FB207" s="26">
        <v>2639.21</v>
      </c>
      <c r="FC207" s="138">
        <v>4200</v>
      </c>
      <c r="FD207" s="140">
        <f>(ULB_Data[[#This Row],[SLP + Cert. (obtained) SS2022]]/ULB_Data[[#This Row],[SLP + Cert. (max.) SS2022]])*100</f>
        <v>62.838333333333331</v>
      </c>
    </row>
    <row r="208" spans="1:160" ht="15.75" thickBot="1">
      <c r="A208" s="104">
        <v>207</v>
      </c>
      <c r="B208" s="65" t="s">
        <v>139</v>
      </c>
      <c r="C208" s="65" t="s">
        <v>377</v>
      </c>
      <c r="D208" s="65" t="s">
        <v>71</v>
      </c>
      <c r="E208" s="22">
        <v>12790</v>
      </c>
      <c r="F208" s="28" t="s">
        <v>411</v>
      </c>
      <c r="G208" s="28">
        <v>2214</v>
      </c>
      <c r="H208" s="28">
        <v>2072</v>
      </c>
      <c r="I208" s="28">
        <v>2072</v>
      </c>
      <c r="J208" s="28">
        <v>3325</v>
      </c>
      <c r="K208" s="28">
        <v>3178</v>
      </c>
      <c r="L208" s="28">
        <v>3178</v>
      </c>
      <c r="M208" s="28">
        <v>3070.1</v>
      </c>
      <c r="N208" s="28">
        <v>2928.3</v>
      </c>
      <c r="O208" s="28">
        <v>2928.3</v>
      </c>
      <c r="P208" s="28">
        <v>4349.2</v>
      </c>
      <c r="Q208" s="28">
        <v>4349.2</v>
      </c>
      <c r="R208" s="118">
        <f>(ULB_Data[[#This Row],[Total score (obtained) SS2020]]-ULB_Data[[#This Row],[NA 2020]])/ULB_Data[[#This Row],[NA 2020]]</f>
        <v>0.61937217705510383</v>
      </c>
      <c r="S208" s="118">
        <f>(ULB_Data[[#This Row],[Total score (obtained) SS2021]]-ULB_Data[[#This Row],[NA 2021]])/ULB_Data[[#This Row],[NA 2021]]</f>
        <v>0.46052123552123542</v>
      </c>
      <c r="T208" s="118">
        <f>(ULB_Data[[#This Row],[Total score (obtained) SS2022]]-ULB_Data[[#This Row],[NA 2022]])/ULB_Data[[#This Row],[NA 2022]]</f>
        <v>0.46052123552123542</v>
      </c>
      <c r="U208" s="118">
        <f>(ULB_Data[[#This Row],[Total score (obtained) SS2020]]-ULB_Data[[#This Row],[SA 2020]])/ULB_Data[[#This Row],[SA 2020]]</f>
        <v>7.8282706766917287E-2</v>
      </c>
      <c r="V208" s="118">
        <f>(ULB_Data[[#This Row],[Total score (obtained) SS2021]]-ULB_Data[[#This Row],[SA 2021]])/ULB_Data[[#This Row],[SA 2021]]</f>
        <v>-4.776589049716809E-2</v>
      </c>
      <c r="W208" s="118">
        <f>(ULB_Data[[#This Row],[Total score (obtained) SS2022]]-ULB_Data[[#This Row],[SA 2022]])/ULB_Data[[#This Row],[SA 2022]]</f>
        <v>-4.776589049716809E-2</v>
      </c>
      <c r="X208" s="118">
        <f>(ULB_Data[[#This Row],[Total score (obtained) SS2020]]-ULB_Data[[#This Row],[SA Cat 2020]])/ULB_Data[[#This Row],[SA Cat 2020]]</f>
        <v>0.16780886616071139</v>
      </c>
      <c r="Y208" s="118">
        <f>(ULB_Data[[#This Row],[Total score (obtained) SS2021]]-ULB_Data[[#This Row],[SA Cat 2021]])/ULB_Data[[#This Row],[SA Cat 2021]]</f>
        <v>3.3432366902298137E-2</v>
      </c>
      <c r="Z208" s="118">
        <f>(ULB_Data[[#This Row],[Total score (obtained) SS2022]]-ULB_Data[[#This Row],[SA Cat 2022]])/ULB_Data[[#This Row],[SA Cat 2022]]</f>
        <v>3.3432366902298137E-2</v>
      </c>
      <c r="AA208" s="118">
        <f>(ULB_Data[[#This Row],[Total score (obtained) SS2021]]-ULB_Data[[#This Row],[SA Cat t.10 2021]])/ULB_Data[[#This Row],[SA Cat t.10 2021]]</f>
        <v>-0.30419387473558357</v>
      </c>
      <c r="AB208" s="118">
        <f>(ULB_Data[[#This Row],[Total score (obtained) SS2022]]-ULB_Data[[#This Row],[SA Cat t.10 2022]])/ULB_Data[[#This Row],[SA Cat t.10 2022]]</f>
        <v>-0.30419387473558357</v>
      </c>
      <c r="AC208" s="122">
        <v>306.24</v>
      </c>
      <c r="AD208" s="122">
        <v>913.6</v>
      </c>
      <c r="AE208" s="122">
        <v>915</v>
      </c>
      <c r="AF208" s="122">
        <v>706.64</v>
      </c>
      <c r="AG208" s="122">
        <v>1509.3</v>
      </c>
      <c r="AH208" s="122">
        <v>1509.3</v>
      </c>
      <c r="AI208" s="122">
        <v>593.21</v>
      </c>
      <c r="AJ208" s="122">
        <v>1412.08</v>
      </c>
      <c r="AK208" s="122">
        <v>1412.08</v>
      </c>
      <c r="AL208" s="122">
        <v>1984.11</v>
      </c>
      <c r="AM208" s="122">
        <v>1984.11</v>
      </c>
      <c r="AN208" s="118">
        <f>(ULB_Data[[#This Row],[SLP- obtained SS2020]]-ULB_Data[[#This Row],[SLP NA 2020]])/ULB_Data[[#This Row],[SLP NA 2020]]</f>
        <v>0.95379440961337525</v>
      </c>
      <c r="AO208" s="118">
        <f>(ULB_Data[[#This Row],[SLP- obtained SS2021]]-ULB_Data[[#This Row],[SLP NA 2021]])/ULB_Data[[#This Row],[SLP NA 2021]]</f>
        <v>0.73041812609457102</v>
      </c>
      <c r="AP208" s="118">
        <f>(ULB_Data[[#This Row],[SLP- obtained SS2022]]-ULB_Data[[#This Row],[SLP NA 2022]])/ULB_Data[[#This Row],[SLP NA 2022]]</f>
        <v>0.7277704918032788</v>
      </c>
      <c r="AQ208" s="118">
        <f>(ULB_Data[[#This Row],[SLP- obtained SS2020]]-ULB_Data[[#This Row],[SLP SA 2020]])/ULB_Data[[#This Row],[SLP SA 2020]]</f>
        <v>-0.15327465187365555</v>
      </c>
      <c r="AR208" s="118">
        <f>(ULB_Data[[#This Row],[SLP- obtained SS2021]]-ULB_Data[[#This Row],[SLP SA 2021]])/ULB_Data[[#This Row],[SLP SA 2021]]</f>
        <v>4.7445835817928925E-2</v>
      </c>
      <c r="AS208" s="118">
        <f>(ULB_Data[[#This Row],[SLP- obtained SS2022]]-ULB_Data[[#This Row],[SLP SA 2022]])/ULB_Data[[#This Row],[SLP SA 2022]]</f>
        <v>4.7445835817928925E-2</v>
      </c>
      <c r="AT208" s="118">
        <f>(ULB_Data[[#This Row],[SLP- obtained SS2020]]-ULB_Data[[#This Row],[SLP SA cat 2020]])/ULB_Data[[#This Row],[SLP SA cat 2020]]</f>
        <v>8.6310075689890672E-3</v>
      </c>
      <c r="AU208" s="118">
        <f>(ULB_Data[[#This Row],[SLP- obtained SS2021]]-ULB_Data[[#This Row],[SLP SA cat 2021]])/ULB_Data[[#This Row],[SLP SA cat 2021]]</f>
        <v>0.11956121466205892</v>
      </c>
      <c r="AV208" s="118">
        <f>(ULB_Data[[#This Row],[SLP- obtained SS2022]]-ULB_Data[[#This Row],[SLP SA cat 2022]])/ULB_Data[[#This Row],[SLP SA cat 2022]]</f>
        <v>0.11956121466205892</v>
      </c>
      <c r="AW208" s="118">
        <f>(ULB_Data[[#This Row],[SLP- obtained SS2021]]-ULB_Data[[#This Row],[SLP SA cat t.10 2021]])/ULB_Data[[#This Row],[SLP SA cat t.10 2021]]</f>
        <v>-0.20321453951645818</v>
      </c>
      <c r="AX208" s="118">
        <f>(ULB_Data[[#This Row],[SLP- obtained SS2022]]-ULB_Data[[#This Row],[SLP SA cat t.10 2022]])/ULB_Data[[#This Row],[SLP SA cat t.10 2022]]</f>
        <v>-0.20321453951645818</v>
      </c>
      <c r="AY208" s="122">
        <v>232.44</v>
      </c>
      <c r="AZ208" s="122">
        <v>298.10000000000002</v>
      </c>
      <c r="BA208" s="122">
        <v>295</v>
      </c>
      <c r="BB208" s="122">
        <v>421.09</v>
      </c>
      <c r="BC208" s="122">
        <v>522.70000000000005</v>
      </c>
      <c r="BD208" s="122">
        <v>525</v>
      </c>
      <c r="BE208" s="122">
        <v>365.77</v>
      </c>
      <c r="BF208" s="122">
        <v>453.88</v>
      </c>
      <c r="BG208" s="122">
        <v>453.88</v>
      </c>
      <c r="BH208" s="122">
        <v>1100</v>
      </c>
      <c r="BI208" s="122">
        <v>1100</v>
      </c>
      <c r="BJ208" s="118">
        <f>(ULB_Data[[#This Row],[Cert.- obtained SS2020]]-ULB_Data[[#This Row],[NA cert 2020]])/ULB_Data[[#This Row],[NA cert 2020]]</f>
        <v>1.1510927551196009</v>
      </c>
      <c r="BK208" s="118">
        <f>(ULB_Data[[#This Row],[Cert.- obtained SS2021]]-ULB_Data[[#This Row],[NA cert 2021]])/ULB_Data[[#This Row],[NA cert 2021]]</f>
        <v>6.3737001006372931E-3</v>
      </c>
      <c r="BL208" s="118">
        <f>(ULB_Data[[#This Row],[Cert.- obtained SS2022]]-ULB_Data[[#This Row],[NA cert 2022]])/ULB_Data[[#This Row],[NA cert 2022]]</f>
        <v>1.6949152542372881E-2</v>
      </c>
      <c r="BM208" s="118">
        <f>(ULB_Data[[#This Row],[Cert.- obtained SS2020]]-ULB_Data[[#This Row],[SA Cert 2020]])/ULB_Data[[#This Row],[SA Cert 2020]]</f>
        <v>0.187394618727588</v>
      </c>
      <c r="BN208" s="118">
        <f>(ULB_Data[[#This Row],[Cert.- obtained SS2021]]-ULB_Data[[#This Row],[SA cert 2021]])/ULB_Data[[#This Row],[SA cert 2021]]</f>
        <v>-0.42605701167017412</v>
      </c>
      <c r="BO208" s="118">
        <f>(ULB_Data[[#This Row],[Cert.- obtained SS2022]]-ULB_Data[[#This Row],[SA cert 2022]])/ULB_Data[[#This Row],[SA cert 2022]]</f>
        <v>-0.42857142857142855</v>
      </c>
      <c r="BP208" s="118">
        <f>(ULB_Data[[#This Row],[Cert.- obtained SS2020]]-ULB_Data[[#This Row],[SA cert cat 2020]])/ULB_Data[[#This Row],[SA cert cat 2020]]</f>
        <v>0.36697924925499636</v>
      </c>
      <c r="BQ208" s="118">
        <f>(ULB_Data[[#This Row],[Cert.- obtained SS2021]]-ULB_Data[[#This Row],[SA cert cat 2021]])/ULB_Data[[#This Row],[SA cert cat 2021]]</f>
        <v>-0.33903234335066534</v>
      </c>
      <c r="BR208" s="118">
        <f>(ULB_Data[[#This Row],[Cert.- obtained SS2022]]-ULB_Data[[#This Row],[SA cert cat 2022]])/ULB_Data[[#This Row],[SA cert cat 2022]]</f>
        <v>-0.33903234335066534</v>
      </c>
      <c r="BS208" s="118">
        <f>(ULB_Data[[#This Row],[Cert.- obtained SS2021]]-ULB_Data[[#This Row],[SA cert cat t.10 2021]])/ULB_Data[[#This Row],[SA cert cat t.10 2021]]</f>
        <v>-0.72727272727272729</v>
      </c>
      <c r="BT208" s="118">
        <f>(ULB_Data[[#This Row],[Cert.- obtained SS2022]]-ULB_Data[[#This Row],[SA cert cat t.10 2022]])/ULB_Data[[#This Row],[SA cert cat t.10 2022]]</f>
        <v>-0.72727272727272729</v>
      </c>
      <c r="BU208" s="122">
        <v>855.72</v>
      </c>
      <c r="BV208" s="122">
        <v>860.25</v>
      </c>
      <c r="BW208" s="122">
        <v>865</v>
      </c>
      <c r="BX208" s="122">
        <v>1100</v>
      </c>
      <c r="BY208" s="122">
        <v>1147.0899999999999</v>
      </c>
      <c r="BZ208" s="122">
        <v>1150</v>
      </c>
      <c r="CA208" s="122">
        <v>1056.55</v>
      </c>
      <c r="CB208" s="122">
        <v>1062.31</v>
      </c>
      <c r="CC208" s="122">
        <v>1062.31</v>
      </c>
      <c r="CD208" s="122">
        <v>1484.95</v>
      </c>
      <c r="CE208" s="122">
        <v>1484.95</v>
      </c>
      <c r="CF208" s="118">
        <f>(ULB_Data[[#This Row],[CP- obtained SS2020]]-ULB_Data[[#This Row],[NA CV 2020]])/ULB_Data[[#This Row],[NA CV 2020]]</f>
        <v>0.40614920768475665</v>
      </c>
      <c r="CG208" s="118">
        <f>(ULB_Data[[#This Row],[CV- obtained SS2021]]-ULB_Data[[#This Row],[NA CV 2021]])/ULB_Data[[#This Row],[NA CV 2021]]</f>
        <v>0.33134553908747455</v>
      </c>
      <c r="CH208" s="118">
        <f>(ULB_Data[[#This Row],[CV- obtained SS2022]]-ULB_Data[[#This Row],[NA CV 2022]])/ULB_Data[[#This Row],[NA CV 2022]]</f>
        <v>0.32403468208092484</v>
      </c>
      <c r="CI208" s="118">
        <f>(ULB_Data[[#This Row],[CP- obtained SS2020]]-ULB_Data[[#This Row],[SA CV 2020]])/ULB_Data[[#This Row],[SA CV 2020]]</f>
        <v>9.3881818181818164E-2</v>
      </c>
      <c r="CJ208" s="118">
        <f>(ULB_Data[[#This Row],[CV- obtained SS2021]]-ULB_Data[[#This Row],[SA CV 2021]])/ULB_Data[[#This Row],[SA CV 2021]]</f>
        <v>-1.5691881195023535E-3</v>
      </c>
      <c r="CK208" s="118">
        <f>(ULB_Data[[#This Row],[CV- obtained SS2022]]-ULB_Data[[#This Row],[SA CV 2022]])/ULB_Data[[#This Row],[SA CV 2022]]</f>
        <v>-4.0956521739130749E-3</v>
      </c>
      <c r="CL208" s="118">
        <f>(ULB_Data[[#This Row],[CP- obtained SS2020]]-ULB_Data[[#This Row],[SA CV  cat 2020]])/ULB_Data[[#This Row],[SA CV  cat 2020]]</f>
        <v>0.13886706734182011</v>
      </c>
      <c r="CM208" s="118">
        <f>(ULB_Data[[#This Row],[CV- obtained SS2021]]-ULB_Data[[#This Row],[SA CV cat 2021]])/ULB_Data[[#This Row],[SA CV cat 2021]]</f>
        <v>7.8112791934557724E-2</v>
      </c>
      <c r="CN208" s="118">
        <f>(ULB_Data[[#This Row],[CV- obtained SS2022]]-ULB_Data[[#This Row],[SA CV cat 2022]])/ULB_Data[[#This Row],[SA CV cat 2022]]</f>
        <v>7.8112791934557724E-2</v>
      </c>
      <c r="CO208" s="118">
        <f>(ULB_Data[[#This Row],[CV- obtained SS2021]]-ULB_Data[[#This Row],[SA CV cat t.10 2021]])/ULB_Data[[#This Row],[SA CV cat t.10 2021]]</f>
        <v>-0.228734974241557</v>
      </c>
      <c r="CP208" s="118">
        <f>(ULB_Data[[#This Row],[CV- obtained SS2022]]-ULB_Data[[#This Row],[SA CV cat t.10 2022]])/ULB_Data[[#This Row],[SA CV cat t.10 2022]]</f>
        <v>-0.228734974241557</v>
      </c>
      <c r="CQ208" s="60">
        <v>56</v>
      </c>
      <c r="CR208" s="60">
        <v>38</v>
      </c>
      <c r="CS208" s="27">
        <v>149</v>
      </c>
      <c r="CT208" s="27">
        <v>81</v>
      </c>
      <c r="CU208" s="27">
        <v>149</v>
      </c>
      <c r="CV208" s="27">
        <v>81</v>
      </c>
      <c r="CW208" s="28" t="s">
        <v>406</v>
      </c>
      <c r="CX208" s="27" t="s">
        <v>414</v>
      </c>
      <c r="CY208" s="27" t="s">
        <v>414</v>
      </c>
      <c r="CZ208" s="28" t="s">
        <v>405</v>
      </c>
      <c r="DA208" s="27" t="s">
        <v>405</v>
      </c>
      <c r="DB208" s="27" t="s">
        <v>405</v>
      </c>
      <c r="DC208" s="22">
        <v>598.33000000000004</v>
      </c>
      <c r="DD208" s="22">
        <v>1500</v>
      </c>
      <c r="DE208" s="66">
        <v>39.89</v>
      </c>
      <c r="DF208" s="22">
        <v>500</v>
      </c>
      <c r="DG208" s="22">
        <v>1500</v>
      </c>
      <c r="DH208" s="66">
        <v>33.33</v>
      </c>
      <c r="DI208" s="22">
        <v>1283.7</v>
      </c>
      <c r="DJ208" s="22">
        <v>1500</v>
      </c>
      <c r="DK208" s="66">
        <v>85.58</v>
      </c>
      <c r="DL208" s="22">
        <v>1203.27</v>
      </c>
      <c r="DM208" s="22">
        <v>1500</v>
      </c>
      <c r="DN208" s="66">
        <v>80.22</v>
      </c>
      <c r="DO208" s="22">
        <v>3585.29</v>
      </c>
      <c r="DP208" s="22">
        <v>6000</v>
      </c>
      <c r="DQ208" s="66">
        <v>59.75</v>
      </c>
      <c r="DR208" s="67">
        <v>1580.91</v>
      </c>
      <c r="DS208" s="67">
        <v>2400</v>
      </c>
      <c r="DT208" s="159">
        <f>ULB_Data[[#This Row],[SLP- obtained SS2021]]/ULB_Data[[#This Row],[SLP-max. marks SS2021]]</f>
        <v>0.65871250000000003</v>
      </c>
      <c r="DU208" s="159">
        <f>ULB_Data[[#This Row],[SLP- obtained SS2021]]/ULB_Data[[#This Row],[Total score (obtained) SS2021]]</f>
        <v>0.52240763994448491</v>
      </c>
      <c r="DV208" s="67">
        <v>1580.91</v>
      </c>
      <c r="DW208" s="66">
        <v>2400</v>
      </c>
      <c r="DX208" s="159">
        <f>ULB_Data[[#This Row],[SLP- obtained SS2022]]/ULB_Data[[#This Row],[SLP-max. marks SS2022]]</f>
        <v>0.65871250000000003</v>
      </c>
      <c r="DY208" s="159">
        <f>ULB_Data[[#This Row],[SLP- obtained SS2022]]/ULB_Data[[#This Row],[Total score (obtained) SS2022]]</f>
        <v>0.52240763994448491</v>
      </c>
      <c r="DZ208" s="67">
        <v>1145.29</v>
      </c>
      <c r="EA208" s="67">
        <v>1800</v>
      </c>
      <c r="EB208" s="159">
        <f>ULB_Data[[#This Row],[CV- obtained SS2021]]/ULB_Data[[#This Row],[CV-max. marks SS2021]]</f>
        <v>0.63627222222222224</v>
      </c>
      <c r="EC208" s="159">
        <f>ULB_Data[[#This Row],[CV- obtained SS2021]]/ULB_Data[[#This Row],[Total score (obtained) SS2021]]</f>
        <v>0.37845813231114933</v>
      </c>
      <c r="ED208" s="67">
        <v>1145.29</v>
      </c>
      <c r="EE208" s="66">
        <v>1800</v>
      </c>
      <c r="EF208" s="159">
        <f>ULB_Data[[#This Row],[CV- obtained SS2022]]/ULB_Data[[#This Row],[CV-max. marks SS2022]]</f>
        <v>0.63627222222222224</v>
      </c>
      <c r="EG208" s="159">
        <f>ULB_Data[[#This Row],[CV- obtained SS2022]]/ULB_Data[[#This Row],[Total score (obtained) SS2022]]</f>
        <v>0.37845813231114933</v>
      </c>
      <c r="EH208" s="67">
        <v>300</v>
      </c>
      <c r="EI208" s="67">
        <v>1800</v>
      </c>
      <c r="EJ208" s="159">
        <f>ULB_Data[[#This Row],[Cert.- obtained SS2021]]/ULB_Data[[#This Row],[Cert.-max. marks SS2021]]</f>
        <v>0.16666666666666666</v>
      </c>
      <c r="EK208" s="159">
        <f>ULB_Data[[#This Row],[Cert.- obtained SS2021]]/ULB_Data[[#This Row],[Total score (obtained) SS2021]]</f>
        <v>9.913422774436588E-2</v>
      </c>
      <c r="EL208" s="67">
        <v>300</v>
      </c>
      <c r="EM208" s="66">
        <v>1800</v>
      </c>
      <c r="EN208" s="159">
        <f>ULB_Data[[#This Row],[Cert.- obtained SS2022]]/ULB_Data[[#This Row],[Cert.-max. marks SS2022]]</f>
        <v>0.16666666666666666</v>
      </c>
      <c r="EO208" s="159">
        <f>ULB_Data[[#This Row],[Cert.- obtained SS2022]]/ULB_Data[[#This Row],[Total score (obtained) SS2022]]</f>
        <v>9.913422774436588E-2</v>
      </c>
      <c r="EP208" s="68">
        <v>3026.2</v>
      </c>
      <c r="EQ208" s="26">
        <v>6000</v>
      </c>
      <c r="ER208" s="66">
        <v>50.44</v>
      </c>
      <c r="ES208" s="68">
        <v>3026.2</v>
      </c>
      <c r="ET208" s="66">
        <v>6000</v>
      </c>
      <c r="EU208" s="128">
        <f>(ULB_Data[[#This Row],[Total score (obtained) SS2022]]/ULB_Data[[#This Row],[Total score (max) SS2022]])*100</f>
        <v>50.43666666666666</v>
      </c>
      <c r="EV208" s="26">
        <v>1098.33</v>
      </c>
      <c r="EW208" s="26">
        <v>3000</v>
      </c>
      <c r="EX208" s="66">
        <v>36.61</v>
      </c>
      <c r="EY208" s="26">
        <v>1880.91</v>
      </c>
      <c r="EZ208" s="26">
        <v>4200</v>
      </c>
      <c r="FA208" s="100">
        <v>44.78</v>
      </c>
      <c r="FB208" s="26">
        <v>1880.91</v>
      </c>
      <c r="FC208" s="138">
        <v>4200</v>
      </c>
      <c r="FD208" s="140">
        <f>(ULB_Data[[#This Row],[SLP + Cert. (obtained) SS2022]]/ULB_Data[[#This Row],[SLP + Cert. (max.) SS2022]])*100</f>
        <v>44.783571428571427</v>
      </c>
    </row>
    <row r="209" spans="1:160" ht="15.75" thickBot="1">
      <c r="A209" s="104">
        <v>208</v>
      </c>
      <c r="B209" s="65" t="s">
        <v>107</v>
      </c>
      <c r="C209" s="65" t="s">
        <v>377</v>
      </c>
      <c r="D209" s="65" t="s">
        <v>71</v>
      </c>
      <c r="E209" s="22">
        <v>6308</v>
      </c>
      <c r="F209" s="28" t="s">
        <v>411</v>
      </c>
      <c r="G209" s="28">
        <v>2214</v>
      </c>
      <c r="H209" s="28">
        <v>2072</v>
      </c>
      <c r="I209" s="28">
        <v>2072</v>
      </c>
      <c r="J209" s="28">
        <v>3325</v>
      </c>
      <c r="K209" s="28">
        <v>3178</v>
      </c>
      <c r="L209" s="28">
        <v>3178</v>
      </c>
      <c r="M209" s="28">
        <v>3070.1</v>
      </c>
      <c r="N209" s="28">
        <v>2928.3</v>
      </c>
      <c r="O209" s="28">
        <v>2928.3</v>
      </c>
      <c r="P209" s="28">
        <v>4349.2</v>
      </c>
      <c r="Q209" s="28">
        <v>4349.2</v>
      </c>
      <c r="R209" s="118">
        <f>(ULB_Data[[#This Row],[Total score (obtained) SS2020]]-ULB_Data[[#This Row],[NA 2020]])/ULB_Data[[#This Row],[NA 2020]]</f>
        <v>0.80710930442637763</v>
      </c>
      <c r="S209" s="118">
        <f>(ULB_Data[[#This Row],[Total score (obtained) SS2021]]-ULB_Data[[#This Row],[NA 2021]])/ULB_Data[[#This Row],[NA 2021]]</f>
        <v>0.3388947876447877</v>
      </c>
      <c r="T209" s="118">
        <f>(ULB_Data[[#This Row],[Total score (obtained) SS2022]]-ULB_Data[[#This Row],[NA 2022]])/ULB_Data[[#This Row],[NA 2022]]</f>
        <v>0.3388947876447877</v>
      </c>
      <c r="U209" s="118">
        <f>(ULB_Data[[#This Row],[Total score (obtained) SS2020]]-ULB_Data[[#This Row],[SA 2020]])/ULB_Data[[#This Row],[SA 2020]]</f>
        <v>0.2032902255639098</v>
      </c>
      <c r="V209" s="118">
        <f>(ULB_Data[[#This Row],[Total score (obtained) SS2021]]-ULB_Data[[#This Row],[SA 2021]])/ULB_Data[[#This Row],[SA 2021]]</f>
        <v>-0.12706419131529262</v>
      </c>
      <c r="W209" s="118">
        <f>(ULB_Data[[#This Row],[Total score (obtained) SS2022]]-ULB_Data[[#This Row],[SA 2022]])/ULB_Data[[#This Row],[SA 2022]]</f>
        <v>-0.12706419131529262</v>
      </c>
      <c r="X209" s="118">
        <f>(ULB_Data[[#This Row],[Total score (obtained) SS2020]]-ULB_Data[[#This Row],[SA Cat 2020]])/ULB_Data[[#This Row],[SA Cat 2020]]</f>
        <v>0.30319533565681905</v>
      </c>
      <c r="Y209" s="118">
        <f>(ULB_Data[[#This Row],[Total score (obtained) SS2021]]-ULB_Data[[#This Row],[SA Cat 2021]])/ULB_Data[[#This Row],[SA Cat 2021]]</f>
        <v>-5.262780452822461E-2</v>
      </c>
      <c r="Z209" s="118">
        <f>(ULB_Data[[#This Row],[Total score (obtained) SS2022]]-ULB_Data[[#This Row],[SA Cat 2022]])/ULB_Data[[#This Row],[SA Cat 2022]]</f>
        <v>-5.262780452822461E-2</v>
      </c>
      <c r="AA209" s="118">
        <f>(ULB_Data[[#This Row],[Total score (obtained) SS2021]]-ULB_Data[[#This Row],[SA Cat t.10 2021]])/ULB_Data[[#This Row],[SA Cat t.10 2021]]</f>
        <v>-0.36213786443483853</v>
      </c>
      <c r="AB209" s="118">
        <f>(ULB_Data[[#This Row],[Total score (obtained) SS2022]]-ULB_Data[[#This Row],[SA Cat t.10 2022]])/ULB_Data[[#This Row],[SA Cat t.10 2022]]</f>
        <v>-0.36213786443483853</v>
      </c>
      <c r="AC209" s="122">
        <v>306.24</v>
      </c>
      <c r="AD209" s="122">
        <v>913.6</v>
      </c>
      <c r="AE209" s="122">
        <v>915</v>
      </c>
      <c r="AF209" s="122">
        <v>706.64</v>
      </c>
      <c r="AG209" s="122">
        <v>1509.3</v>
      </c>
      <c r="AH209" s="122">
        <v>1509.3</v>
      </c>
      <c r="AI209" s="122">
        <v>593.21</v>
      </c>
      <c r="AJ209" s="122">
        <v>1412.08</v>
      </c>
      <c r="AK209" s="122">
        <v>1412.08</v>
      </c>
      <c r="AL209" s="122">
        <v>1984.11</v>
      </c>
      <c r="AM209" s="122">
        <v>1984.11</v>
      </c>
      <c r="AN209" s="118">
        <f>(ULB_Data[[#This Row],[SLP- obtained SS2020]]-ULB_Data[[#This Row],[SLP NA 2020]])/ULB_Data[[#This Row],[SLP NA 2020]]</f>
        <v>2.0024490595611284</v>
      </c>
      <c r="AO209" s="118">
        <f>(ULB_Data[[#This Row],[SLP- obtained SS2021]]-ULB_Data[[#This Row],[SLP NA 2021]])/ULB_Data[[#This Row],[SLP NA 2021]]</f>
        <v>0.64341068301225923</v>
      </c>
      <c r="AP209" s="118">
        <f>(ULB_Data[[#This Row],[SLP- obtained SS2022]]-ULB_Data[[#This Row],[SLP NA 2022]])/ULB_Data[[#This Row],[SLP NA 2022]]</f>
        <v>0.64089617486338801</v>
      </c>
      <c r="AQ209" s="118">
        <f>(ULB_Data[[#This Row],[SLP- obtained SS2020]]-ULB_Data[[#This Row],[SLP SA 2020]])/ULB_Data[[#This Row],[SLP SA 2020]]</f>
        <v>0.30118589380731353</v>
      </c>
      <c r="AR209" s="118">
        <f>(ULB_Data[[#This Row],[SLP- obtained SS2021]]-ULB_Data[[#This Row],[SLP SA 2021]])/ULB_Data[[#This Row],[SLP SA 2021]]</f>
        <v>-5.2209633604981664E-3</v>
      </c>
      <c r="AS209" s="118">
        <f>(ULB_Data[[#This Row],[SLP- obtained SS2022]]-ULB_Data[[#This Row],[SLP SA 2022]])/ULB_Data[[#This Row],[SLP SA 2022]]</f>
        <v>-5.2209633604981664E-3</v>
      </c>
      <c r="AT209" s="118">
        <f>(ULB_Data[[#This Row],[SLP- obtained SS2020]]-ULB_Data[[#This Row],[SLP SA cat 2020]])/ULB_Data[[#This Row],[SLP SA cat 2020]]</f>
        <v>0.54999072840983798</v>
      </c>
      <c r="AU209" s="118">
        <f>(ULB_Data[[#This Row],[SLP- obtained SS2021]]-ULB_Data[[#This Row],[SLP SA cat 2021]])/ULB_Data[[#This Row],[SLP SA cat 2021]]</f>
        <v>6.3268370064019142E-2</v>
      </c>
      <c r="AV209" s="118">
        <f>(ULB_Data[[#This Row],[SLP- obtained SS2022]]-ULB_Data[[#This Row],[SLP SA cat 2022]])/ULB_Data[[#This Row],[SLP SA cat 2022]]</f>
        <v>6.3268370064019142E-2</v>
      </c>
      <c r="AW209" s="118">
        <f>(ULB_Data[[#This Row],[SLP- obtained SS2021]]-ULB_Data[[#This Row],[SLP SA cat t.10 2021]])/ULB_Data[[#This Row],[SLP SA cat t.10 2021]]</f>
        <v>-0.24327784245833137</v>
      </c>
      <c r="AX209" s="118">
        <f>(ULB_Data[[#This Row],[SLP- obtained SS2022]]-ULB_Data[[#This Row],[SLP SA cat t.10 2022]])/ULB_Data[[#This Row],[SLP SA cat t.10 2022]]</f>
        <v>-0.24327784245833137</v>
      </c>
      <c r="AY209" s="122">
        <v>232.44</v>
      </c>
      <c r="AZ209" s="122">
        <v>298.10000000000002</v>
      </c>
      <c r="BA209" s="122">
        <v>295</v>
      </c>
      <c r="BB209" s="122">
        <v>421.09</v>
      </c>
      <c r="BC209" s="122">
        <v>522.70000000000005</v>
      </c>
      <c r="BD209" s="122">
        <v>525</v>
      </c>
      <c r="BE209" s="122">
        <v>365.77</v>
      </c>
      <c r="BF209" s="122">
        <v>453.88</v>
      </c>
      <c r="BG209" s="122">
        <v>453.88</v>
      </c>
      <c r="BH209" s="122">
        <v>1100</v>
      </c>
      <c r="BI209" s="122">
        <v>1100</v>
      </c>
      <c r="BJ209" s="118">
        <f>(ULB_Data[[#This Row],[Cert.- obtained SS2020]]-ULB_Data[[#This Row],[NA cert 2020]])/ULB_Data[[#This Row],[NA cert 2020]]</f>
        <v>0.29065565307176044</v>
      </c>
      <c r="BK209" s="118">
        <f>(ULB_Data[[#This Row],[Cert.- obtained SS2021]]-ULB_Data[[#This Row],[NA cert 2021]])/ULB_Data[[#This Row],[NA cert 2021]]</f>
        <v>6.3737001006372931E-3</v>
      </c>
      <c r="BL209" s="118">
        <f>(ULB_Data[[#This Row],[Cert.- obtained SS2022]]-ULB_Data[[#This Row],[NA cert 2022]])/ULB_Data[[#This Row],[NA cert 2022]]</f>
        <v>1.6949152542372881E-2</v>
      </c>
      <c r="BM209" s="118">
        <f>(ULB_Data[[#This Row],[Cert.- obtained SS2020]]-ULB_Data[[#This Row],[SA Cert 2020]])/ULB_Data[[#This Row],[SA Cert 2020]]</f>
        <v>-0.2875632287634472</v>
      </c>
      <c r="BN209" s="118">
        <f>(ULB_Data[[#This Row],[Cert.- obtained SS2021]]-ULB_Data[[#This Row],[SA cert 2021]])/ULB_Data[[#This Row],[SA cert 2021]]</f>
        <v>-0.42605701167017412</v>
      </c>
      <c r="BO209" s="118">
        <f>(ULB_Data[[#This Row],[Cert.- obtained SS2022]]-ULB_Data[[#This Row],[SA cert 2022]])/ULB_Data[[#This Row],[SA cert 2022]]</f>
        <v>-0.42857142857142855</v>
      </c>
      <c r="BP209" s="118">
        <f>(ULB_Data[[#This Row],[Cert.- obtained SS2020]]-ULB_Data[[#This Row],[SA cert cat 2020]])/ULB_Data[[#This Row],[SA cert cat 2020]]</f>
        <v>-0.17981245044700217</v>
      </c>
      <c r="BQ209" s="118">
        <f>(ULB_Data[[#This Row],[Cert.- obtained SS2021]]-ULB_Data[[#This Row],[SA cert cat 2021]])/ULB_Data[[#This Row],[SA cert cat 2021]]</f>
        <v>-0.33903234335066534</v>
      </c>
      <c r="BR209" s="118">
        <f>(ULB_Data[[#This Row],[Cert.- obtained SS2022]]-ULB_Data[[#This Row],[SA cert cat 2022]])/ULB_Data[[#This Row],[SA cert cat 2022]]</f>
        <v>-0.33903234335066534</v>
      </c>
      <c r="BS209" s="118">
        <f>(ULB_Data[[#This Row],[Cert.- obtained SS2021]]-ULB_Data[[#This Row],[SA cert cat t.10 2021]])/ULB_Data[[#This Row],[SA cert cat t.10 2021]]</f>
        <v>-0.72727272727272729</v>
      </c>
      <c r="BT209" s="118">
        <f>(ULB_Data[[#This Row],[Cert.- obtained SS2022]]-ULB_Data[[#This Row],[SA cert cat t.10 2022]])/ULB_Data[[#This Row],[SA cert cat t.10 2022]]</f>
        <v>-0.72727272727272729</v>
      </c>
      <c r="BU209" s="122">
        <v>855.72</v>
      </c>
      <c r="BV209" s="122">
        <v>860.25</v>
      </c>
      <c r="BW209" s="122">
        <v>865</v>
      </c>
      <c r="BX209" s="122">
        <v>1100</v>
      </c>
      <c r="BY209" s="122">
        <v>1147.0899999999999</v>
      </c>
      <c r="BZ209" s="122">
        <v>1150</v>
      </c>
      <c r="CA209" s="122">
        <v>1056.55</v>
      </c>
      <c r="CB209" s="122">
        <v>1062.31</v>
      </c>
      <c r="CC209" s="122">
        <v>1062.31</v>
      </c>
      <c r="CD209" s="122">
        <v>1484.95</v>
      </c>
      <c r="CE209" s="122">
        <v>1484.95</v>
      </c>
      <c r="CF209" s="118">
        <f>(ULB_Data[[#This Row],[CP- obtained SS2020]]-ULB_Data[[#This Row],[NA CV 2020]])/ULB_Data[[#This Row],[NA CV 2020]]</f>
        <v>0.53781610807273406</v>
      </c>
      <c r="CG209" s="118">
        <f>(ULB_Data[[#This Row],[CV- obtained SS2021]]-ULB_Data[[#This Row],[NA CV 2021]])/ULB_Data[[#This Row],[NA CV 2021]]</f>
        <v>0.13078756175530368</v>
      </c>
      <c r="CH209" s="118">
        <f>(ULB_Data[[#This Row],[CV- obtained SS2022]]-ULB_Data[[#This Row],[NA CV 2022]])/ULB_Data[[#This Row],[NA CV 2022]]</f>
        <v>0.12457803468208091</v>
      </c>
      <c r="CI209" s="118">
        <f>(ULB_Data[[#This Row],[CP- obtained SS2020]]-ULB_Data[[#This Row],[SA CV 2020]])/ULB_Data[[#This Row],[SA CV 2020]]</f>
        <v>0.19630909090909096</v>
      </c>
      <c r="CJ209" s="118">
        <f>(ULB_Data[[#This Row],[CV- obtained SS2021]]-ULB_Data[[#This Row],[SA CV 2021]])/ULB_Data[[#This Row],[SA CV 2021]]</f>
        <v>-0.15197586937380672</v>
      </c>
      <c r="CK209" s="118">
        <f>(ULB_Data[[#This Row],[CV- obtained SS2022]]-ULB_Data[[#This Row],[SA CV 2022]])/ULB_Data[[#This Row],[SA CV 2022]]</f>
        <v>-0.15412173913043478</v>
      </c>
      <c r="CL209" s="118">
        <f>(ULB_Data[[#This Row],[CP- obtained SS2020]]-ULB_Data[[#This Row],[SA CV  cat 2020]])/ULB_Data[[#This Row],[SA CV  cat 2020]]</f>
        <v>0.24550660167526395</v>
      </c>
      <c r="CM209" s="118">
        <f>(ULB_Data[[#This Row],[CV- obtained SS2021]]-ULB_Data[[#This Row],[SA CV cat 2021]])/ULB_Data[[#This Row],[SA CV cat 2021]]</f>
        <v>-8.4297427304647385E-2</v>
      </c>
      <c r="CN209" s="118">
        <f>(ULB_Data[[#This Row],[CV- obtained SS2022]]-ULB_Data[[#This Row],[SA CV cat 2022]])/ULB_Data[[#This Row],[SA CV cat 2022]]</f>
        <v>-8.4297427304647385E-2</v>
      </c>
      <c r="CO209" s="118">
        <f>(ULB_Data[[#This Row],[CV- obtained SS2021]]-ULB_Data[[#This Row],[SA CV cat t.10 2021]])/ULB_Data[[#This Row],[SA CV cat t.10 2021]]</f>
        <v>-0.34492070440082162</v>
      </c>
      <c r="CP209" s="118">
        <f>(ULB_Data[[#This Row],[CV- obtained SS2022]]-ULB_Data[[#This Row],[SA CV cat t.10 2022]])/ULB_Data[[#This Row],[SA CV cat t.10 2022]]</f>
        <v>-0.34492070440082162</v>
      </c>
      <c r="CQ209" s="60">
        <v>23</v>
      </c>
      <c r="CR209" s="60">
        <v>17</v>
      </c>
      <c r="CS209" s="27">
        <v>231</v>
      </c>
      <c r="CT209" s="27">
        <v>112</v>
      </c>
      <c r="CU209" s="27">
        <v>231</v>
      </c>
      <c r="CV209" s="27">
        <v>112</v>
      </c>
      <c r="CW209" s="28" t="s">
        <v>414</v>
      </c>
      <c r="CX209" s="27" t="s">
        <v>414</v>
      </c>
      <c r="CY209" s="27" t="s">
        <v>414</v>
      </c>
      <c r="CZ209" s="28" t="s">
        <v>405</v>
      </c>
      <c r="DA209" s="27" t="s">
        <v>405</v>
      </c>
      <c r="DB209" s="27" t="s">
        <v>405</v>
      </c>
      <c r="DC209" s="22">
        <v>919.47</v>
      </c>
      <c r="DD209" s="22">
        <v>1500</v>
      </c>
      <c r="DE209" s="66">
        <v>61.3</v>
      </c>
      <c r="DF209" s="22">
        <v>300</v>
      </c>
      <c r="DG209" s="22">
        <v>1500</v>
      </c>
      <c r="DH209" s="66">
        <v>20</v>
      </c>
      <c r="DI209" s="22">
        <v>1465.53</v>
      </c>
      <c r="DJ209" s="22">
        <v>1500</v>
      </c>
      <c r="DK209" s="66">
        <v>97.7</v>
      </c>
      <c r="DL209" s="22">
        <v>1315.94</v>
      </c>
      <c r="DM209" s="22">
        <v>1500</v>
      </c>
      <c r="DN209" s="66">
        <v>87.73</v>
      </c>
      <c r="DO209" s="22">
        <v>4000.94</v>
      </c>
      <c r="DP209" s="22">
        <v>6000</v>
      </c>
      <c r="DQ209" s="66">
        <v>66.680000000000007</v>
      </c>
      <c r="DR209" s="67">
        <v>1501.42</v>
      </c>
      <c r="DS209" s="67">
        <v>2400</v>
      </c>
      <c r="DT209" s="159">
        <f>ULB_Data[[#This Row],[SLP- obtained SS2021]]/ULB_Data[[#This Row],[SLP-max. marks SS2021]]</f>
        <v>0.62559166666666666</v>
      </c>
      <c r="DU209" s="159">
        <f>ULB_Data[[#This Row],[SLP- obtained SS2021]]/ULB_Data[[#This Row],[Total score (obtained) SS2021]]</f>
        <v>0.54121022712936029</v>
      </c>
      <c r="DV209" s="67">
        <v>1501.42</v>
      </c>
      <c r="DW209" s="66">
        <v>2400</v>
      </c>
      <c r="DX209" s="159">
        <f>ULB_Data[[#This Row],[SLP- obtained SS2022]]/ULB_Data[[#This Row],[SLP-max. marks SS2022]]</f>
        <v>0.62559166666666666</v>
      </c>
      <c r="DY209" s="159">
        <f>ULB_Data[[#This Row],[SLP- obtained SS2022]]/ULB_Data[[#This Row],[Total score (obtained) SS2022]]</f>
        <v>0.54121022712936029</v>
      </c>
      <c r="DZ209" s="67">
        <v>972.76</v>
      </c>
      <c r="EA209" s="67">
        <v>1800</v>
      </c>
      <c r="EB209" s="159">
        <f>ULB_Data[[#This Row],[CV- obtained SS2021]]/ULB_Data[[#This Row],[CV-max. marks SS2021]]</f>
        <v>0.54042222222222225</v>
      </c>
      <c r="EC209" s="159">
        <f>ULB_Data[[#This Row],[CV- obtained SS2021]]/ULB_Data[[#This Row],[Total score (obtained) SS2021]]</f>
        <v>0.35064649501295875</v>
      </c>
      <c r="ED209" s="67">
        <v>972.76</v>
      </c>
      <c r="EE209" s="66">
        <v>1800</v>
      </c>
      <c r="EF209" s="159">
        <f>ULB_Data[[#This Row],[CV- obtained SS2022]]/ULB_Data[[#This Row],[CV-max. marks SS2022]]</f>
        <v>0.54042222222222225</v>
      </c>
      <c r="EG209" s="159">
        <f>ULB_Data[[#This Row],[CV- obtained SS2022]]/ULB_Data[[#This Row],[Total score (obtained) SS2022]]</f>
        <v>0.35064649501295875</v>
      </c>
      <c r="EH209" s="67">
        <v>300</v>
      </c>
      <c r="EI209" s="67">
        <v>1800</v>
      </c>
      <c r="EJ209" s="159">
        <f>ULB_Data[[#This Row],[Cert.- obtained SS2021]]/ULB_Data[[#This Row],[Cert.-max. marks SS2021]]</f>
        <v>0.16666666666666666</v>
      </c>
      <c r="EK209" s="159">
        <f>ULB_Data[[#This Row],[Cert.- obtained SS2021]]/ULB_Data[[#This Row],[Total score (obtained) SS2021]]</f>
        <v>0.10813967320190758</v>
      </c>
      <c r="EL209" s="67">
        <v>300</v>
      </c>
      <c r="EM209" s="66">
        <v>1800</v>
      </c>
      <c r="EN209" s="159">
        <f>ULB_Data[[#This Row],[Cert.- obtained SS2022]]/ULB_Data[[#This Row],[Cert.-max. marks SS2022]]</f>
        <v>0.16666666666666666</v>
      </c>
      <c r="EO209" s="159">
        <f>ULB_Data[[#This Row],[Cert.- obtained SS2022]]/ULB_Data[[#This Row],[Total score (obtained) SS2022]]</f>
        <v>0.10813967320190758</v>
      </c>
      <c r="EP209" s="68">
        <v>2774.19</v>
      </c>
      <c r="EQ209" s="26">
        <v>6000</v>
      </c>
      <c r="ER209" s="66">
        <v>46.24</v>
      </c>
      <c r="ES209" s="68">
        <v>2774.19</v>
      </c>
      <c r="ET209" s="66">
        <v>6000</v>
      </c>
      <c r="EU209" s="128">
        <f>(ULB_Data[[#This Row],[Total score (obtained) SS2022]]/ULB_Data[[#This Row],[Total score (max) SS2022]])*100</f>
        <v>46.236499999999999</v>
      </c>
      <c r="EV209" s="26">
        <v>1219.47</v>
      </c>
      <c r="EW209" s="26">
        <v>3000</v>
      </c>
      <c r="EX209" s="66">
        <v>40.65</v>
      </c>
      <c r="EY209" s="26">
        <v>1801.42</v>
      </c>
      <c r="EZ209" s="26">
        <v>4200</v>
      </c>
      <c r="FA209" s="100">
        <v>42.89</v>
      </c>
      <c r="FB209" s="26">
        <v>1801.42</v>
      </c>
      <c r="FC209" s="138">
        <v>4200</v>
      </c>
      <c r="FD209" s="140">
        <f>(ULB_Data[[#This Row],[SLP + Cert. (obtained) SS2022]]/ULB_Data[[#This Row],[SLP + Cert. (max.) SS2022]])*100</f>
        <v>42.890952380952385</v>
      </c>
    </row>
    <row r="210" spans="1:160" ht="15.75" thickBot="1">
      <c r="A210" s="104">
        <v>209</v>
      </c>
      <c r="B210" s="65" t="s">
        <v>233</v>
      </c>
      <c r="C210" s="65" t="s">
        <v>377</v>
      </c>
      <c r="D210" s="65" t="s">
        <v>71</v>
      </c>
      <c r="E210" s="26">
        <v>29668</v>
      </c>
      <c r="F210" s="28" t="s">
        <v>412</v>
      </c>
      <c r="G210" s="28">
        <v>2214</v>
      </c>
      <c r="H210" s="28">
        <v>2072</v>
      </c>
      <c r="I210" s="28">
        <v>2072</v>
      </c>
      <c r="J210" s="28">
        <v>3325</v>
      </c>
      <c r="K210" s="28">
        <v>3178</v>
      </c>
      <c r="L210" s="28">
        <v>3178</v>
      </c>
      <c r="M210" s="28">
        <v>3400</v>
      </c>
      <c r="N210" s="28">
        <v>3298.6</v>
      </c>
      <c r="O210" s="28">
        <v>3298.6</v>
      </c>
      <c r="P210" s="28">
        <v>4601.3999999999996</v>
      </c>
      <c r="Q210" s="28">
        <v>4601.3999999999996</v>
      </c>
      <c r="R210" s="118">
        <f>(ULB_Data[[#This Row],[Total score (obtained) SS2020]]-ULB_Data[[#This Row],[NA 2020]])/ULB_Data[[#This Row],[NA 2020]]</f>
        <v>0.63957542908762421</v>
      </c>
      <c r="S210" s="118">
        <f>(ULB_Data[[#This Row],[Total score (obtained) SS2021]]-ULB_Data[[#This Row],[NA 2021]])/ULB_Data[[#This Row],[NA 2021]]</f>
        <v>0.82661196911196899</v>
      </c>
      <c r="T210" s="118">
        <f>(ULB_Data[[#This Row],[Total score (obtained) SS2022]]-ULB_Data[[#This Row],[NA 2022]])/ULB_Data[[#This Row],[NA 2022]]</f>
        <v>0.82661196911196899</v>
      </c>
      <c r="U210" s="118">
        <f>(ULB_Data[[#This Row],[Total score (obtained) SS2020]]-ULB_Data[[#This Row],[SA 2020]])/ULB_Data[[#This Row],[SA 2020]]</f>
        <v>9.1735338345864656E-2</v>
      </c>
      <c r="V210" s="118">
        <f>(ULB_Data[[#This Row],[Total score (obtained) SS2021]]-ULB_Data[[#This Row],[SA 2021]])/ULB_Data[[#This Row],[SA 2021]]</f>
        <v>0.19091881686595336</v>
      </c>
      <c r="W210" s="118">
        <f>(ULB_Data[[#This Row],[Total score (obtained) SS2022]]-ULB_Data[[#This Row],[SA 2022]])/ULB_Data[[#This Row],[SA 2022]]</f>
        <v>0.19091881686595336</v>
      </c>
      <c r="X210" s="118">
        <f>(ULB_Data[[#This Row],[Total score (obtained) SS2020]]-ULB_Data[[#This Row],[SA Cat 2020]])/ULB_Data[[#This Row],[SA Cat 2020]]</f>
        <v>6.7652941176470582E-2</v>
      </c>
      <c r="Y210" s="118">
        <f>(ULB_Data[[#This Row],[Total score (obtained) SS2021]]-ULB_Data[[#This Row],[SA Cat 2021]])/ULB_Data[[#This Row],[SA Cat 2021]]</f>
        <v>0.14737767537743282</v>
      </c>
      <c r="Z210" s="118">
        <f>(ULB_Data[[#This Row],[Total score (obtained) SS2022]]-ULB_Data[[#This Row],[SA Cat 2022]])/ULB_Data[[#This Row],[SA Cat 2022]]</f>
        <v>0.14737767537743282</v>
      </c>
      <c r="AA210" s="118">
        <f>(ULB_Data[[#This Row],[Total score (obtained) SS2021]]-ULB_Data[[#This Row],[SA Cat t.10 2021]])/ULB_Data[[#This Row],[SA Cat t.10 2021]]</f>
        <v>-0.1774807667231712</v>
      </c>
      <c r="AB210" s="118">
        <f>(ULB_Data[[#This Row],[Total score (obtained) SS2022]]-ULB_Data[[#This Row],[SA Cat t.10 2022]])/ULB_Data[[#This Row],[SA Cat t.10 2022]]</f>
        <v>-0.1774807667231712</v>
      </c>
      <c r="AC210" s="122">
        <v>306.24</v>
      </c>
      <c r="AD210" s="122">
        <v>913.6</v>
      </c>
      <c r="AE210" s="122">
        <v>915</v>
      </c>
      <c r="AF210" s="122">
        <v>706.64</v>
      </c>
      <c r="AG210" s="122">
        <v>1509.3</v>
      </c>
      <c r="AH210" s="122">
        <v>1509.3</v>
      </c>
      <c r="AI210" s="122">
        <v>737.03</v>
      </c>
      <c r="AJ210" s="122">
        <v>1543.8</v>
      </c>
      <c r="AK210" s="122">
        <v>1543.8</v>
      </c>
      <c r="AL210" s="122">
        <v>2033.9</v>
      </c>
      <c r="AM210" s="122">
        <v>2033.9</v>
      </c>
      <c r="AN210" s="118">
        <f>(ULB_Data[[#This Row],[SLP- obtained SS2020]]-ULB_Data[[#This Row],[SLP NA 2020]])/ULB_Data[[#This Row],[SLP NA 2020]]</f>
        <v>1.3737917972831766</v>
      </c>
      <c r="AO210" s="118">
        <f>(ULB_Data[[#This Row],[SLP- obtained SS2021]]-ULB_Data[[#This Row],[SLP NA 2021]])/ULB_Data[[#This Row],[SLP NA 2021]]</f>
        <v>0.84807355516637484</v>
      </c>
      <c r="AP210" s="118">
        <f>(ULB_Data[[#This Row],[SLP- obtained SS2022]]-ULB_Data[[#This Row],[SLP NA 2022]])/ULB_Data[[#This Row],[SLP NA 2022]]</f>
        <v>0.84524590163934432</v>
      </c>
      <c r="AQ210" s="118">
        <f>(ULB_Data[[#This Row],[SLP- obtained SS2020]]-ULB_Data[[#This Row],[SLP SA 2020]])/ULB_Data[[#This Row],[SLP SA 2020]]</f>
        <v>2.874165062832568E-2</v>
      </c>
      <c r="AR210" s="118">
        <f>(ULB_Data[[#This Row],[SLP- obtained SS2021]]-ULB_Data[[#This Row],[SLP SA 2021]])/ULB_Data[[#This Row],[SLP SA 2021]]</f>
        <v>0.11866428145497922</v>
      </c>
      <c r="AS210" s="118">
        <f>(ULB_Data[[#This Row],[SLP- obtained SS2022]]-ULB_Data[[#This Row],[SLP SA 2022]])/ULB_Data[[#This Row],[SLP SA 2022]]</f>
        <v>0.11866428145497922</v>
      </c>
      <c r="AT210" s="118">
        <f>(ULB_Data[[#This Row],[SLP- obtained SS2020]]-ULB_Data[[#This Row],[SLP SA cat 2020]])/ULB_Data[[#This Row],[SLP SA cat 2020]]</f>
        <v>-1.3676512489315127E-2</v>
      </c>
      <c r="AU210" s="118">
        <f>(ULB_Data[[#This Row],[SLP- obtained SS2021]]-ULB_Data[[#This Row],[SLP SA cat 2021]])/ULB_Data[[#This Row],[SLP SA cat 2021]]</f>
        <v>9.3664982510688E-2</v>
      </c>
      <c r="AV210" s="118">
        <f>(ULB_Data[[#This Row],[SLP- obtained SS2022]]-ULB_Data[[#This Row],[SLP SA cat 2022]])/ULB_Data[[#This Row],[SLP SA cat 2022]]</f>
        <v>9.3664982510688E-2</v>
      </c>
      <c r="AW210" s="118">
        <f>(ULB_Data[[#This Row],[SLP- obtained SS2021]]-ULB_Data[[#This Row],[SLP SA cat t.10 2021]])/ULB_Data[[#This Row],[SLP SA cat t.10 2021]]</f>
        <v>-0.16987069177442352</v>
      </c>
      <c r="AX210" s="118">
        <f>(ULB_Data[[#This Row],[SLP- obtained SS2022]]-ULB_Data[[#This Row],[SLP SA cat t.10 2022]])/ULB_Data[[#This Row],[SLP SA cat t.10 2022]]</f>
        <v>-0.16987069177442352</v>
      </c>
      <c r="AY210" s="122">
        <v>232.44</v>
      </c>
      <c r="AZ210" s="122">
        <v>298.10000000000002</v>
      </c>
      <c r="BA210" s="122">
        <v>295</v>
      </c>
      <c r="BB210" s="122">
        <v>421.09</v>
      </c>
      <c r="BC210" s="122">
        <v>522.70000000000005</v>
      </c>
      <c r="BD210" s="122">
        <v>525</v>
      </c>
      <c r="BE210" s="122">
        <v>433.64</v>
      </c>
      <c r="BF210" s="122">
        <v>570</v>
      </c>
      <c r="BG210" s="122">
        <v>570</v>
      </c>
      <c r="BH210" s="122">
        <v>1100</v>
      </c>
      <c r="BI210" s="122">
        <v>1100</v>
      </c>
      <c r="BJ210" s="118">
        <f>(ULB_Data[[#This Row],[Cert.- obtained SS2020]]-ULB_Data[[#This Row],[NA cert 2020]])/ULB_Data[[#This Row],[NA cert 2020]]</f>
        <v>2.0115298571674409</v>
      </c>
      <c r="BK210" s="118">
        <f>(ULB_Data[[#This Row],[Cert.- obtained SS2021]]-ULB_Data[[#This Row],[NA cert 2021]])/ULB_Data[[#This Row],[NA cert 2021]]</f>
        <v>1.3482053002348204</v>
      </c>
      <c r="BL210" s="118">
        <f>(ULB_Data[[#This Row],[Cert.- obtained SS2022]]-ULB_Data[[#This Row],[NA cert 2022]])/ULB_Data[[#This Row],[NA cert 2022]]</f>
        <v>1.3728813559322033</v>
      </c>
      <c r="BM210" s="118">
        <f>(ULB_Data[[#This Row],[Cert.- obtained SS2020]]-ULB_Data[[#This Row],[SA Cert 2020]])/ULB_Data[[#This Row],[SA Cert 2020]]</f>
        <v>0.6623524662186232</v>
      </c>
      <c r="BN210" s="118">
        <f>(ULB_Data[[#This Row],[Cert.- obtained SS2021]]-ULB_Data[[#This Row],[SA cert 2021]])/ULB_Data[[#This Row],[SA cert 2021]]</f>
        <v>0.33920030610292701</v>
      </c>
      <c r="BO210" s="118">
        <f>(ULB_Data[[#This Row],[Cert.- obtained SS2022]]-ULB_Data[[#This Row],[SA cert 2022]])/ULB_Data[[#This Row],[SA cert 2022]]</f>
        <v>0.33333333333333331</v>
      </c>
      <c r="BP210" s="118">
        <f>(ULB_Data[[#This Row],[Cert.- obtained SS2020]]-ULB_Data[[#This Row],[SA cert cat 2020]])/ULB_Data[[#This Row],[SA cert cat 2020]]</f>
        <v>0.61424222857669963</v>
      </c>
      <c r="BQ210" s="118">
        <f>(ULB_Data[[#This Row],[Cert.- obtained SS2021]]-ULB_Data[[#This Row],[SA cert cat 2021]])/ULB_Data[[#This Row],[SA cert cat 2021]]</f>
        <v>0.22807017543859648</v>
      </c>
      <c r="BR210" s="118">
        <f>(ULB_Data[[#This Row],[Cert.- obtained SS2022]]-ULB_Data[[#This Row],[SA cert cat 2022]])/ULB_Data[[#This Row],[SA cert cat 2022]]</f>
        <v>0.22807017543859648</v>
      </c>
      <c r="BS210" s="118">
        <f>(ULB_Data[[#This Row],[Cert.- obtained SS2021]]-ULB_Data[[#This Row],[SA cert cat t.10 2021]])/ULB_Data[[#This Row],[SA cert cat t.10 2021]]</f>
        <v>-0.36363636363636365</v>
      </c>
      <c r="BT210" s="118">
        <f>(ULB_Data[[#This Row],[Cert.- obtained SS2022]]-ULB_Data[[#This Row],[SA cert cat t.10 2022]])/ULB_Data[[#This Row],[SA cert cat t.10 2022]]</f>
        <v>-0.36363636363636365</v>
      </c>
      <c r="BU210" s="122">
        <v>855.72</v>
      </c>
      <c r="BV210" s="122">
        <v>860.25</v>
      </c>
      <c r="BW210" s="122">
        <v>865</v>
      </c>
      <c r="BX210" s="122">
        <v>1100</v>
      </c>
      <c r="BY210" s="122">
        <v>1147.0899999999999</v>
      </c>
      <c r="BZ210" s="122">
        <v>1150</v>
      </c>
      <c r="CA210" s="122">
        <v>1114.93</v>
      </c>
      <c r="CB210" s="122">
        <v>1184.79</v>
      </c>
      <c r="CC210" s="122">
        <v>1184.79</v>
      </c>
      <c r="CD210" s="122">
        <v>1531.86</v>
      </c>
      <c r="CE210" s="122">
        <v>1531.86</v>
      </c>
      <c r="CF210" s="118">
        <f>(ULB_Data[[#This Row],[CP- obtained SS2020]]-ULB_Data[[#This Row],[NA CV 2020]])/ULB_Data[[#This Row],[NA CV 2020]]</f>
        <v>0.33859206282428833</v>
      </c>
      <c r="CG210" s="118">
        <f>(ULB_Data[[#This Row],[CV- obtained SS2021]]-ULB_Data[[#This Row],[NA CV 2021]])/ULB_Data[[#This Row],[NA CV 2021]]</f>
        <v>0.62317930834059854</v>
      </c>
      <c r="CH210" s="118">
        <f>(ULB_Data[[#This Row],[CV- obtained SS2022]]-ULB_Data[[#This Row],[NA CV 2022]])/ULB_Data[[#This Row],[NA CV 2022]]</f>
        <v>0.61426589595375714</v>
      </c>
      <c r="CI210" s="118">
        <f>(ULB_Data[[#This Row],[CP- obtained SS2020]]-ULB_Data[[#This Row],[SA CV 2020]])/ULB_Data[[#This Row],[SA CV 2020]]</f>
        <v>4.1327272727272761E-2</v>
      </c>
      <c r="CJ210" s="118">
        <f>(ULB_Data[[#This Row],[CV- obtained SS2021]]-ULB_Data[[#This Row],[SA CV 2021]])/ULB_Data[[#This Row],[SA CV 2021]]</f>
        <v>0.21728896599220637</v>
      </c>
      <c r="CK210" s="118">
        <f>(ULB_Data[[#This Row],[CV- obtained SS2022]]-ULB_Data[[#This Row],[SA CV 2022]])/ULB_Data[[#This Row],[SA CV 2022]]</f>
        <v>0.21420869565217385</v>
      </c>
      <c r="CL210" s="118">
        <f>(ULB_Data[[#This Row],[CP- obtained SS2020]]-ULB_Data[[#This Row],[SA CV  cat 2020]])/ULB_Data[[#This Row],[SA CV  cat 2020]]</f>
        <v>2.7382885024171896E-2</v>
      </c>
      <c r="CM210" s="118">
        <f>(ULB_Data[[#This Row],[CV- obtained SS2021]]-ULB_Data[[#This Row],[SA CV cat 2021]])/ULB_Data[[#This Row],[SA CV cat 2021]]</f>
        <v>0.17855484938259097</v>
      </c>
      <c r="CN210" s="118">
        <f>(ULB_Data[[#This Row],[CV- obtained SS2022]]-ULB_Data[[#This Row],[SA CV cat 2022]])/ULB_Data[[#This Row],[SA CV cat 2022]]</f>
        <v>0.17855484938259097</v>
      </c>
      <c r="CO210" s="118">
        <f>(ULB_Data[[#This Row],[CV- obtained SS2021]]-ULB_Data[[#This Row],[SA CV cat t.10 2021]])/ULB_Data[[#This Row],[SA CV cat t.10 2021]]</f>
        <v>-8.8467614533965233E-2</v>
      </c>
      <c r="CP210" s="118">
        <f>(ULB_Data[[#This Row],[CV- obtained SS2022]]-ULB_Data[[#This Row],[SA CV cat t.10 2022]])/ULB_Data[[#This Row],[SA CV cat t.10 2022]]</f>
        <v>-8.8467614533965233E-2</v>
      </c>
      <c r="CQ210" s="60">
        <v>44</v>
      </c>
      <c r="CR210" s="60">
        <v>37</v>
      </c>
      <c r="CS210" s="27">
        <v>34</v>
      </c>
      <c r="CT210" s="27">
        <v>33</v>
      </c>
      <c r="CU210" s="27">
        <v>34</v>
      </c>
      <c r="CV210" s="27">
        <v>33</v>
      </c>
      <c r="CW210" s="28" t="s">
        <v>406</v>
      </c>
      <c r="CX210" s="28" t="s">
        <v>406</v>
      </c>
      <c r="CY210" s="28" t="s">
        <v>406</v>
      </c>
      <c r="CZ210" s="28" t="s">
        <v>408</v>
      </c>
      <c r="DA210" s="28" t="s">
        <v>408</v>
      </c>
      <c r="DB210" s="28" t="s">
        <v>408</v>
      </c>
      <c r="DC210" s="22">
        <v>726.95</v>
      </c>
      <c r="DD210" s="22">
        <v>1500</v>
      </c>
      <c r="DE210" s="66">
        <v>48.46</v>
      </c>
      <c r="DF210" s="22">
        <v>700</v>
      </c>
      <c r="DG210" s="22">
        <v>1500</v>
      </c>
      <c r="DH210" s="66">
        <v>46.67</v>
      </c>
      <c r="DI210" s="22">
        <v>1057.6099999999999</v>
      </c>
      <c r="DJ210" s="22">
        <v>1500</v>
      </c>
      <c r="DK210" s="66">
        <v>70.510000000000005</v>
      </c>
      <c r="DL210" s="22">
        <v>1145.46</v>
      </c>
      <c r="DM210" s="22">
        <v>1500</v>
      </c>
      <c r="DN210" s="66">
        <v>76.36</v>
      </c>
      <c r="DO210" s="22">
        <v>3630.02</v>
      </c>
      <c r="DP210" s="22">
        <v>6000</v>
      </c>
      <c r="DQ210" s="66">
        <v>60.5</v>
      </c>
      <c r="DR210" s="67">
        <v>1688.4</v>
      </c>
      <c r="DS210" s="67">
        <v>2400</v>
      </c>
      <c r="DT210" s="159">
        <f>ULB_Data[[#This Row],[SLP- obtained SS2021]]/ULB_Data[[#This Row],[SLP-max. marks SS2021]]</f>
        <v>0.70350000000000001</v>
      </c>
      <c r="DU210" s="159">
        <f>ULB_Data[[#This Row],[SLP- obtained SS2021]]/ULB_Data[[#This Row],[Total score (obtained) SS2021]]</f>
        <v>0.44610726232185044</v>
      </c>
      <c r="DV210" s="67">
        <v>1688.4</v>
      </c>
      <c r="DW210" s="66">
        <v>2400</v>
      </c>
      <c r="DX210" s="159">
        <f>ULB_Data[[#This Row],[SLP- obtained SS2022]]/ULB_Data[[#This Row],[SLP-max. marks SS2022]]</f>
        <v>0.70350000000000001</v>
      </c>
      <c r="DY210" s="159">
        <f>ULB_Data[[#This Row],[SLP- obtained SS2022]]/ULB_Data[[#This Row],[Total score (obtained) SS2022]]</f>
        <v>0.44610726232185044</v>
      </c>
      <c r="DZ210" s="67">
        <v>1396.34</v>
      </c>
      <c r="EA210" s="67">
        <v>1800</v>
      </c>
      <c r="EB210" s="159">
        <f>ULB_Data[[#This Row],[CV- obtained SS2021]]/ULB_Data[[#This Row],[CV-max. marks SS2021]]</f>
        <v>0.77574444444444435</v>
      </c>
      <c r="EC210" s="159">
        <f>ULB_Data[[#This Row],[CV- obtained SS2021]]/ULB_Data[[#This Row],[Total score (obtained) SS2021]]</f>
        <v>0.36893947800905741</v>
      </c>
      <c r="ED210" s="67">
        <v>1396.34</v>
      </c>
      <c r="EE210" s="66">
        <v>1800</v>
      </c>
      <c r="EF210" s="159">
        <f>ULB_Data[[#This Row],[CV- obtained SS2022]]/ULB_Data[[#This Row],[CV-max. marks SS2022]]</f>
        <v>0.77574444444444435</v>
      </c>
      <c r="EG210" s="159">
        <f>ULB_Data[[#This Row],[CV- obtained SS2022]]/ULB_Data[[#This Row],[Total score (obtained) SS2022]]</f>
        <v>0.36893947800905741</v>
      </c>
      <c r="EH210" s="67">
        <v>700</v>
      </c>
      <c r="EI210" s="67">
        <v>1800</v>
      </c>
      <c r="EJ210" s="159">
        <f>ULB_Data[[#This Row],[Cert.- obtained SS2021]]/ULB_Data[[#This Row],[Cert.-max. marks SS2021]]</f>
        <v>0.3888888888888889</v>
      </c>
      <c r="EK210" s="159">
        <f>ULB_Data[[#This Row],[Cert.- obtained SS2021]]/ULB_Data[[#This Row],[Total score (obtained) SS2021]]</f>
        <v>0.18495325966909221</v>
      </c>
      <c r="EL210" s="67">
        <v>700</v>
      </c>
      <c r="EM210" s="66">
        <v>1800</v>
      </c>
      <c r="EN210" s="159">
        <f>ULB_Data[[#This Row],[Cert.- obtained SS2022]]/ULB_Data[[#This Row],[Cert.-max. marks SS2022]]</f>
        <v>0.3888888888888889</v>
      </c>
      <c r="EO210" s="159">
        <f>ULB_Data[[#This Row],[Cert.- obtained SS2022]]/ULB_Data[[#This Row],[Total score (obtained) SS2022]]</f>
        <v>0.18495325966909221</v>
      </c>
      <c r="EP210" s="68">
        <v>3784.74</v>
      </c>
      <c r="EQ210" s="26">
        <v>6000</v>
      </c>
      <c r="ER210" s="66">
        <v>63.08</v>
      </c>
      <c r="ES210" s="68">
        <v>3784.74</v>
      </c>
      <c r="ET210" s="66">
        <v>6000</v>
      </c>
      <c r="EU210" s="128">
        <f>(ULB_Data[[#This Row],[Total score (obtained) SS2022]]/ULB_Data[[#This Row],[Total score (max) SS2022]])*100</f>
        <v>63.078999999999994</v>
      </c>
      <c r="EV210" s="26">
        <v>1426.95</v>
      </c>
      <c r="EW210" s="26">
        <v>3000</v>
      </c>
      <c r="EX210" s="66">
        <v>47.57</v>
      </c>
      <c r="EY210" s="26">
        <v>2388.4</v>
      </c>
      <c r="EZ210" s="26">
        <v>4200</v>
      </c>
      <c r="FA210" s="100">
        <v>56.87</v>
      </c>
      <c r="FB210" s="26">
        <v>2388.4</v>
      </c>
      <c r="FC210" s="138">
        <v>4200</v>
      </c>
      <c r="FD210" s="140">
        <f>(ULB_Data[[#This Row],[SLP + Cert. (obtained) SS2022]]/ULB_Data[[#This Row],[SLP + Cert. (max.) SS2022]])*100</f>
        <v>56.866666666666667</v>
      </c>
    </row>
    <row r="211" spans="1:160" ht="15.75" thickBot="1">
      <c r="A211" s="104">
        <v>210</v>
      </c>
      <c r="B211" s="65" t="s">
        <v>264</v>
      </c>
      <c r="C211" s="65" t="s">
        <v>377</v>
      </c>
      <c r="D211" s="65" t="s">
        <v>71</v>
      </c>
      <c r="E211" s="22">
        <v>19475</v>
      </c>
      <c r="F211" s="28" t="s">
        <v>411</v>
      </c>
      <c r="G211" s="28">
        <v>2214</v>
      </c>
      <c r="H211" s="28">
        <v>2072</v>
      </c>
      <c r="I211" s="28">
        <v>2072</v>
      </c>
      <c r="J211" s="28">
        <v>3325</v>
      </c>
      <c r="K211" s="28">
        <v>3178</v>
      </c>
      <c r="L211" s="28">
        <v>3178</v>
      </c>
      <c r="M211" s="28">
        <v>3070.1</v>
      </c>
      <c r="N211" s="28">
        <v>2928.3</v>
      </c>
      <c r="O211" s="28">
        <v>2928.3</v>
      </c>
      <c r="P211" s="28">
        <v>4349.2</v>
      </c>
      <c r="Q211" s="28">
        <v>4349.2</v>
      </c>
      <c r="R211" s="118">
        <f>(ULB_Data[[#This Row],[Total score (obtained) SS2020]]-ULB_Data[[#This Row],[NA 2020]])/ULB_Data[[#This Row],[NA 2020]]</f>
        <v>0.37177055103884366</v>
      </c>
      <c r="S211" s="118">
        <f>(ULB_Data[[#This Row],[Total score (obtained) SS2021]]-ULB_Data[[#This Row],[NA 2021]])/ULB_Data[[#This Row],[NA 2021]]</f>
        <v>0.47624517374517383</v>
      </c>
      <c r="T211" s="118">
        <f>(ULB_Data[[#This Row],[Total score (obtained) SS2022]]-ULB_Data[[#This Row],[NA 2022]])/ULB_Data[[#This Row],[NA 2022]]</f>
        <v>0.47624517374517383</v>
      </c>
      <c r="U211" s="118">
        <f>(ULB_Data[[#This Row],[Total score (obtained) SS2020]]-ULB_Data[[#This Row],[SA 2020]])/ULB_Data[[#This Row],[SA 2020]]</f>
        <v>-8.6586466165413559E-2</v>
      </c>
      <c r="V211" s="118">
        <f>(ULB_Data[[#This Row],[Total score (obtained) SS2021]]-ULB_Data[[#This Row],[SA 2021]])/ULB_Data[[#This Row],[SA 2021]]</f>
        <v>-3.7514159848961545E-2</v>
      </c>
      <c r="W211" s="118">
        <f>(ULB_Data[[#This Row],[Total score (obtained) SS2022]]-ULB_Data[[#This Row],[SA 2022]])/ULB_Data[[#This Row],[SA 2022]]</f>
        <v>-3.7514159848961545E-2</v>
      </c>
      <c r="X211" s="118">
        <f>(ULB_Data[[#This Row],[Total score (obtained) SS2020]]-ULB_Data[[#This Row],[SA Cat 2020]])/ULB_Data[[#This Row],[SA Cat 2020]]</f>
        <v>-1.0748835542816195E-2</v>
      </c>
      <c r="Y211" s="118">
        <f>(ULB_Data[[#This Row],[Total score (obtained) SS2021]]-ULB_Data[[#This Row],[SA Cat 2021]])/ULB_Data[[#This Row],[SA Cat 2021]]</f>
        <v>4.4558276132909885E-2</v>
      </c>
      <c r="Z211" s="118">
        <f>(ULB_Data[[#This Row],[Total score (obtained) SS2022]]-ULB_Data[[#This Row],[SA Cat 2022]])/ULB_Data[[#This Row],[SA Cat 2022]]</f>
        <v>4.4558276132909885E-2</v>
      </c>
      <c r="AA211" s="118">
        <f>(ULB_Data[[#This Row],[Total score (obtained) SS2021]]-ULB_Data[[#This Row],[SA Cat t.10 2021]])/ULB_Data[[#This Row],[SA Cat t.10 2021]]</f>
        <v>-0.29670284190195889</v>
      </c>
      <c r="AB211" s="118">
        <f>(ULB_Data[[#This Row],[Total score (obtained) SS2022]]-ULB_Data[[#This Row],[SA Cat t.10 2022]])/ULB_Data[[#This Row],[SA Cat t.10 2022]]</f>
        <v>-0.29670284190195889</v>
      </c>
      <c r="AC211" s="122">
        <v>306.24</v>
      </c>
      <c r="AD211" s="122">
        <v>913.6</v>
      </c>
      <c r="AE211" s="122">
        <v>915</v>
      </c>
      <c r="AF211" s="122">
        <v>706.64</v>
      </c>
      <c r="AG211" s="122">
        <v>1509.3</v>
      </c>
      <c r="AH211" s="122">
        <v>1509.3</v>
      </c>
      <c r="AI211" s="122">
        <v>593.21</v>
      </c>
      <c r="AJ211" s="122">
        <v>1412.08</v>
      </c>
      <c r="AK211" s="122">
        <v>1412.08</v>
      </c>
      <c r="AL211" s="122">
        <v>1984.11</v>
      </c>
      <c r="AM211" s="122">
        <v>1984.11</v>
      </c>
      <c r="AN211" s="118">
        <f>(ULB_Data[[#This Row],[SLP- obtained SS2020]]-ULB_Data[[#This Row],[SLP NA 2020]])/ULB_Data[[#This Row],[SLP NA 2020]]</f>
        <v>0.67613636363636342</v>
      </c>
      <c r="AO211" s="118">
        <f>(ULB_Data[[#This Row],[SLP- obtained SS2021]]-ULB_Data[[#This Row],[SLP NA 2021]])/ULB_Data[[#This Row],[SLP NA 2021]]</f>
        <v>0.27368651488616469</v>
      </c>
      <c r="AP211" s="118">
        <f>(ULB_Data[[#This Row],[SLP- obtained SS2022]]-ULB_Data[[#This Row],[SLP NA 2022]])/ULB_Data[[#This Row],[SLP NA 2022]]</f>
        <v>0.2717377049180329</v>
      </c>
      <c r="AQ211" s="118">
        <f>(ULB_Data[[#This Row],[SLP- obtained SS2020]]-ULB_Data[[#This Row],[SLP SA 2020]])/ULB_Data[[#This Row],[SLP SA 2020]]</f>
        <v>-0.27360466432695579</v>
      </c>
      <c r="AR211" s="118">
        <f>(ULB_Data[[#This Row],[SLP- obtained SS2021]]-ULB_Data[[#This Row],[SLP SA 2021]])/ULB_Data[[#This Row],[SLP SA 2021]]</f>
        <v>-0.22902007553170334</v>
      </c>
      <c r="AS211" s="118">
        <f>(ULB_Data[[#This Row],[SLP- obtained SS2022]]-ULB_Data[[#This Row],[SLP SA 2022]])/ULB_Data[[#This Row],[SLP SA 2022]]</f>
        <v>-0.22902007553170334</v>
      </c>
      <c r="AT211" s="118">
        <f>(ULB_Data[[#This Row],[SLP- obtained SS2020]]-ULB_Data[[#This Row],[SLP SA cat 2020]])/ULB_Data[[#This Row],[SLP SA cat 2020]]</f>
        <v>-0.13470777633553055</v>
      </c>
      <c r="AU211" s="118">
        <f>(ULB_Data[[#This Row],[SLP- obtained SS2021]]-ULB_Data[[#This Row],[SLP SA cat 2021]])/ULB_Data[[#This Row],[SLP SA cat 2021]]</f>
        <v>-0.17593904028100379</v>
      </c>
      <c r="AV211" s="118">
        <f>(ULB_Data[[#This Row],[SLP- obtained SS2022]]-ULB_Data[[#This Row],[SLP SA cat 2022]])/ULB_Data[[#This Row],[SLP SA cat 2022]]</f>
        <v>-0.17593904028100379</v>
      </c>
      <c r="AW211" s="118">
        <f>(ULB_Data[[#This Row],[SLP- obtained SS2021]]-ULB_Data[[#This Row],[SLP SA cat t.10 2021]])/ULB_Data[[#This Row],[SLP SA cat t.10 2021]]</f>
        <v>-0.41352041973479287</v>
      </c>
      <c r="AX211" s="118">
        <f>(ULB_Data[[#This Row],[SLP- obtained SS2022]]-ULB_Data[[#This Row],[SLP SA cat t.10 2022]])/ULB_Data[[#This Row],[SLP SA cat t.10 2022]]</f>
        <v>-0.41352041973479287</v>
      </c>
      <c r="AY211" s="122">
        <v>232.44</v>
      </c>
      <c r="AZ211" s="122">
        <v>298.10000000000002</v>
      </c>
      <c r="BA211" s="122">
        <v>295</v>
      </c>
      <c r="BB211" s="122">
        <v>421.09</v>
      </c>
      <c r="BC211" s="122">
        <v>522.70000000000005</v>
      </c>
      <c r="BD211" s="122">
        <v>525</v>
      </c>
      <c r="BE211" s="122">
        <v>365.77</v>
      </c>
      <c r="BF211" s="122">
        <v>453.88</v>
      </c>
      <c r="BG211" s="122">
        <v>453.88</v>
      </c>
      <c r="BH211" s="122">
        <v>1100</v>
      </c>
      <c r="BI211" s="122">
        <v>1100</v>
      </c>
      <c r="BJ211" s="118">
        <f>(ULB_Data[[#This Row],[Cert.- obtained SS2020]]-ULB_Data[[#This Row],[NA cert 2020]])/ULB_Data[[#This Row],[NA cert 2020]]</f>
        <v>0.29065565307176044</v>
      </c>
      <c r="BK211" s="118">
        <f>(ULB_Data[[#This Row],[Cert.- obtained SS2021]]-ULB_Data[[#This Row],[NA cert 2021]])/ULB_Data[[#This Row],[NA cert 2021]]</f>
        <v>2.0191211003019118</v>
      </c>
      <c r="BL211" s="118">
        <f>(ULB_Data[[#This Row],[Cert.- obtained SS2022]]-ULB_Data[[#This Row],[NA cert 2022]])/ULB_Data[[#This Row],[NA cert 2022]]</f>
        <v>2.0508474576271185</v>
      </c>
      <c r="BM211" s="118">
        <f>(ULB_Data[[#This Row],[Cert.- obtained SS2020]]-ULB_Data[[#This Row],[SA Cert 2020]])/ULB_Data[[#This Row],[SA Cert 2020]]</f>
        <v>-0.2875632287634472</v>
      </c>
      <c r="BN211" s="118">
        <f>(ULB_Data[[#This Row],[Cert.- obtained SS2021]]-ULB_Data[[#This Row],[SA cert 2021]])/ULB_Data[[#This Row],[SA cert 2021]]</f>
        <v>0.72182896498947757</v>
      </c>
      <c r="BO211" s="118">
        <f>(ULB_Data[[#This Row],[Cert.- obtained SS2022]]-ULB_Data[[#This Row],[SA cert 2022]])/ULB_Data[[#This Row],[SA cert 2022]]</f>
        <v>0.7142857142857143</v>
      </c>
      <c r="BP211" s="118">
        <f>(ULB_Data[[#This Row],[Cert.- obtained SS2020]]-ULB_Data[[#This Row],[SA cert cat 2020]])/ULB_Data[[#This Row],[SA cert cat 2020]]</f>
        <v>-0.17981245044700217</v>
      </c>
      <c r="BQ211" s="118">
        <f>(ULB_Data[[#This Row],[Cert.- obtained SS2021]]-ULB_Data[[#This Row],[SA cert cat 2021]])/ULB_Data[[#This Row],[SA cert cat 2021]]</f>
        <v>0.98290296994800386</v>
      </c>
      <c r="BR211" s="118">
        <f>(ULB_Data[[#This Row],[Cert.- obtained SS2022]]-ULB_Data[[#This Row],[SA cert cat 2022]])/ULB_Data[[#This Row],[SA cert cat 2022]]</f>
        <v>0.98290296994800386</v>
      </c>
      <c r="BS211" s="118">
        <f>(ULB_Data[[#This Row],[Cert.- obtained SS2021]]-ULB_Data[[#This Row],[SA cert cat t.10 2021]])/ULB_Data[[#This Row],[SA cert cat t.10 2021]]</f>
        <v>-0.18181818181818182</v>
      </c>
      <c r="BT211" s="118">
        <f>(ULB_Data[[#This Row],[Cert.- obtained SS2022]]-ULB_Data[[#This Row],[SA cert cat t.10 2022]])/ULB_Data[[#This Row],[SA cert cat t.10 2022]]</f>
        <v>-0.18181818181818182</v>
      </c>
      <c r="BU211" s="122">
        <v>855.72</v>
      </c>
      <c r="BV211" s="122">
        <v>860.25</v>
      </c>
      <c r="BW211" s="122">
        <v>865</v>
      </c>
      <c r="BX211" s="122">
        <v>1100</v>
      </c>
      <c r="BY211" s="122">
        <v>1147.0899999999999</v>
      </c>
      <c r="BZ211" s="122">
        <v>1150</v>
      </c>
      <c r="CA211" s="122">
        <v>1056.55</v>
      </c>
      <c r="CB211" s="122">
        <v>1062.31</v>
      </c>
      <c r="CC211" s="122">
        <v>1062.31</v>
      </c>
      <c r="CD211" s="122">
        <v>1484.95</v>
      </c>
      <c r="CE211" s="122">
        <v>1484.95</v>
      </c>
      <c r="CF211" s="118">
        <f>(ULB_Data[[#This Row],[CP- obtained SS2020]]-ULB_Data[[#This Row],[NA CV 2020]])/ULB_Data[[#This Row],[NA CV 2020]]</f>
        <v>6.5138129294629088E-2</v>
      </c>
      <c r="CG211" s="118">
        <f>(ULB_Data[[#This Row],[CV- obtained SS2021]]-ULB_Data[[#This Row],[NA CV 2021]])/ULB_Data[[#This Row],[NA CV 2021]]</f>
        <v>0.15680325486777097</v>
      </c>
      <c r="CH211" s="118">
        <f>(ULB_Data[[#This Row],[CV- obtained SS2022]]-ULB_Data[[#This Row],[NA CV 2022]])/ULB_Data[[#This Row],[NA CV 2022]]</f>
        <v>0.1504508670520231</v>
      </c>
      <c r="CI211" s="118">
        <f>(ULB_Data[[#This Row],[CP- obtained SS2020]]-ULB_Data[[#This Row],[SA CV 2020]])/ULB_Data[[#This Row],[SA CV 2020]]</f>
        <v>-0.17139999999999997</v>
      </c>
      <c r="CJ211" s="118">
        <f>(ULB_Data[[#This Row],[CV- obtained SS2021]]-ULB_Data[[#This Row],[SA CV 2021]])/ULB_Data[[#This Row],[SA CV 2021]]</f>
        <v>-0.13246563042132695</v>
      </c>
      <c r="CK211" s="118">
        <f>(ULB_Data[[#This Row],[CV- obtained SS2022]]-ULB_Data[[#This Row],[SA CV 2022]])/ULB_Data[[#This Row],[SA CV 2022]]</f>
        <v>-0.13466086956521742</v>
      </c>
      <c r="CL211" s="118">
        <f>(ULB_Data[[#This Row],[CP- obtained SS2020]]-ULB_Data[[#This Row],[SA CV  cat 2020]])/ULB_Data[[#This Row],[SA CV  cat 2020]]</f>
        <v>-0.13732431025507541</v>
      </c>
      <c r="CM211" s="118">
        <f>(ULB_Data[[#This Row],[CV- obtained SS2021]]-ULB_Data[[#This Row],[SA CV cat 2021]])/ULB_Data[[#This Row],[SA CV cat 2021]]</f>
        <v>-6.323013056452445E-2</v>
      </c>
      <c r="CN211" s="118">
        <f>(ULB_Data[[#This Row],[CV- obtained SS2022]]-ULB_Data[[#This Row],[SA CV cat 2022]])/ULB_Data[[#This Row],[SA CV cat 2022]]</f>
        <v>-6.323013056452445E-2</v>
      </c>
      <c r="CO211" s="118">
        <f>(ULB_Data[[#This Row],[CV- obtained SS2021]]-ULB_Data[[#This Row],[SA CV cat t.10 2021]])/ULB_Data[[#This Row],[SA CV cat t.10 2021]]</f>
        <v>-0.32984948988181423</v>
      </c>
      <c r="CP211" s="118">
        <f>(ULB_Data[[#This Row],[CV- obtained SS2022]]-ULB_Data[[#This Row],[SA CV cat t.10 2022]])/ULB_Data[[#This Row],[SA CV cat t.10 2022]]</f>
        <v>-0.32984948988181423</v>
      </c>
      <c r="CQ211" s="60">
        <v>155</v>
      </c>
      <c r="CR211" s="60">
        <v>98</v>
      </c>
      <c r="CS211" s="27">
        <v>139</v>
      </c>
      <c r="CT211" s="27">
        <v>76</v>
      </c>
      <c r="CU211" s="27">
        <v>139</v>
      </c>
      <c r="CV211" s="27">
        <v>76</v>
      </c>
      <c r="CW211" s="28" t="s">
        <v>414</v>
      </c>
      <c r="CX211" s="27" t="s">
        <v>401</v>
      </c>
      <c r="CY211" s="27" t="s">
        <v>401</v>
      </c>
      <c r="CZ211" s="28" t="s">
        <v>405</v>
      </c>
      <c r="DA211" s="27" t="s">
        <v>405</v>
      </c>
      <c r="DB211" s="27" t="s">
        <v>405</v>
      </c>
      <c r="DC211" s="22">
        <v>513.29999999999995</v>
      </c>
      <c r="DD211" s="22">
        <v>1500</v>
      </c>
      <c r="DE211" s="66">
        <v>34.22</v>
      </c>
      <c r="DF211" s="22">
        <v>300</v>
      </c>
      <c r="DG211" s="22">
        <v>1500</v>
      </c>
      <c r="DH211" s="66">
        <v>20</v>
      </c>
      <c r="DI211" s="22">
        <v>1312.34</v>
      </c>
      <c r="DJ211" s="22">
        <v>1500</v>
      </c>
      <c r="DK211" s="66">
        <v>87.49</v>
      </c>
      <c r="DL211" s="22">
        <v>911.46</v>
      </c>
      <c r="DM211" s="22">
        <v>1500</v>
      </c>
      <c r="DN211" s="66">
        <v>60.76</v>
      </c>
      <c r="DO211" s="22">
        <v>3037.1</v>
      </c>
      <c r="DP211" s="22">
        <v>6000</v>
      </c>
      <c r="DQ211" s="66">
        <v>50.62</v>
      </c>
      <c r="DR211" s="67">
        <v>1163.6400000000001</v>
      </c>
      <c r="DS211" s="67">
        <v>2400</v>
      </c>
      <c r="DT211" s="159">
        <f>ULB_Data[[#This Row],[SLP- obtained SS2021]]/ULB_Data[[#This Row],[SLP-max. marks SS2021]]</f>
        <v>0.48485000000000006</v>
      </c>
      <c r="DU211" s="159">
        <f>ULB_Data[[#This Row],[SLP- obtained SS2021]]/ULB_Data[[#This Row],[Total score (obtained) SS2021]]</f>
        <v>0.38042618298798869</v>
      </c>
      <c r="DV211" s="67">
        <v>1163.6400000000001</v>
      </c>
      <c r="DW211" s="66">
        <v>2400</v>
      </c>
      <c r="DX211" s="159">
        <f>ULB_Data[[#This Row],[SLP- obtained SS2022]]/ULB_Data[[#This Row],[SLP-max. marks SS2022]]</f>
        <v>0.48485000000000006</v>
      </c>
      <c r="DY211" s="159">
        <f>ULB_Data[[#This Row],[SLP- obtained SS2022]]/ULB_Data[[#This Row],[Total score (obtained) SS2022]]</f>
        <v>0.38042618298798869</v>
      </c>
      <c r="DZ211" s="67">
        <v>995.14</v>
      </c>
      <c r="EA211" s="67">
        <v>1800</v>
      </c>
      <c r="EB211" s="159">
        <f>ULB_Data[[#This Row],[CV- obtained SS2021]]/ULB_Data[[#This Row],[CV-max. marks SS2021]]</f>
        <v>0.55285555555555554</v>
      </c>
      <c r="EC211" s="159">
        <f>ULB_Data[[#This Row],[CV- obtained SS2021]]/ULB_Data[[#This Row],[Total score (obtained) SS2021]]</f>
        <v>0.3253388605914776</v>
      </c>
      <c r="ED211" s="67">
        <v>995.14</v>
      </c>
      <c r="EE211" s="66">
        <v>1800</v>
      </c>
      <c r="EF211" s="159">
        <f>ULB_Data[[#This Row],[CV- obtained SS2022]]/ULB_Data[[#This Row],[CV-max. marks SS2022]]</f>
        <v>0.55285555555555554</v>
      </c>
      <c r="EG211" s="159">
        <f>ULB_Data[[#This Row],[CV- obtained SS2022]]/ULB_Data[[#This Row],[Total score (obtained) SS2022]]</f>
        <v>0.3253388605914776</v>
      </c>
      <c r="EH211" s="67">
        <v>900</v>
      </c>
      <c r="EI211" s="67">
        <v>1800</v>
      </c>
      <c r="EJ211" s="159">
        <f>ULB_Data[[#This Row],[Cert.- obtained SS2021]]/ULB_Data[[#This Row],[Cert.-max. marks SS2021]]</f>
        <v>0.5</v>
      </c>
      <c r="EK211" s="159">
        <f>ULB_Data[[#This Row],[Cert.- obtained SS2021]]/ULB_Data[[#This Row],[Total score (obtained) SS2021]]</f>
        <v>0.29423495642053366</v>
      </c>
      <c r="EL211" s="67">
        <v>900</v>
      </c>
      <c r="EM211" s="66">
        <v>1800</v>
      </c>
      <c r="EN211" s="159">
        <f>ULB_Data[[#This Row],[Cert.- obtained SS2022]]/ULB_Data[[#This Row],[Cert.-max. marks SS2022]]</f>
        <v>0.5</v>
      </c>
      <c r="EO211" s="159">
        <f>ULB_Data[[#This Row],[Cert.- obtained SS2022]]/ULB_Data[[#This Row],[Total score (obtained) SS2022]]</f>
        <v>0.29423495642053366</v>
      </c>
      <c r="EP211" s="68">
        <v>3058.78</v>
      </c>
      <c r="EQ211" s="26">
        <v>6000</v>
      </c>
      <c r="ER211" s="66">
        <v>50.98</v>
      </c>
      <c r="ES211" s="68">
        <v>3058.78</v>
      </c>
      <c r="ET211" s="66">
        <v>6000</v>
      </c>
      <c r="EU211" s="128">
        <f>(ULB_Data[[#This Row],[Total score (obtained) SS2022]]/ULB_Data[[#This Row],[Total score (max) SS2022]])*100</f>
        <v>50.979666666666667</v>
      </c>
      <c r="EV211" s="26">
        <v>813.3</v>
      </c>
      <c r="EW211" s="26">
        <v>3000</v>
      </c>
      <c r="EX211" s="66">
        <v>27.11</v>
      </c>
      <c r="EY211" s="26">
        <v>2063.64</v>
      </c>
      <c r="EZ211" s="26">
        <v>4200</v>
      </c>
      <c r="FA211" s="100">
        <v>49.13</v>
      </c>
      <c r="FB211" s="26">
        <v>2063.64</v>
      </c>
      <c r="FC211" s="138">
        <v>4200</v>
      </c>
      <c r="FD211" s="140">
        <f>(ULB_Data[[#This Row],[SLP + Cert. (obtained) SS2022]]/ULB_Data[[#This Row],[SLP + Cert. (max.) SS2022]])*100</f>
        <v>49.134285714285717</v>
      </c>
    </row>
    <row r="212" spans="1:160" ht="15.75" thickBot="1">
      <c r="A212" s="104">
        <v>211</v>
      </c>
      <c r="B212" s="65" t="s">
        <v>307</v>
      </c>
      <c r="C212" s="65" t="s">
        <v>377</v>
      </c>
      <c r="D212" s="65" t="s">
        <v>71</v>
      </c>
      <c r="E212" s="22">
        <v>12914</v>
      </c>
      <c r="F212" s="28" t="s">
        <v>411</v>
      </c>
      <c r="G212" s="28">
        <v>2214</v>
      </c>
      <c r="H212" s="28">
        <v>2072</v>
      </c>
      <c r="I212" s="28">
        <v>2072</v>
      </c>
      <c r="J212" s="28">
        <v>3325</v>
      </c>
      <c r="K212" s="28">
        <v>3178</v>
      </c>
      <c r="L212" s="28">
        <v>3178</v>
      </c>
      <c r="M212" s="28">
        <v>3070.1</v>
      </c>
      <c r="N212" s="28">
        <v>2928.3</v>
      </c>
      <c r="O212" s="28">
        <v>2928.3</v>
      </c>
      <c r="P212" s="28">
        <v>4349.2</v>
      </c>
      <c r="Q212" s="28">
        <v>4349.2</v>
      </c>
      <c r="R212" s="118">
        <f>(ULB_Data[[#This Row],[Total score (obtained) SS2020]]-ULB_Data[[#This Row],[NA 2020]])/ULB_Data[[#This Row],[NA 2020]]</f>
        <v>0.18350045167118337</v>
      </c>
      <c r="S212" s="118">
        <f>(ULB_Data[[#This Row],[Total score (obtained) SS2021]]-ULB_Data[[#This Row],[NA 2021]])/ULB_Data[[#This Row],[NA 2021]]</f>
        <v>3.3445945945945158E-3</v>
      </c>
      <c r="T212" s="118">
        <f>(ULB_Data[[#This Row],[Total score (obtained) SS2022]]-ULB_Data[[#This Row],[NA 2022]])/ULB_Data[[#This Row],[NA 2022]]</f>
        <v>3.3445945945945158E-3</v>
      </c>
      <c r="U212" s="118">
        <f>(ULB_Data[[#This Row],[Total score (obtained) SS2020]]-ULB_Data[[#This Row],[SA 2020]])/ULB_Data[[#This Row],[SA 2020]]</f>
        <v>-0.21194887218045114</v>
      </c>
      <c r="V212" s="118">
        <f>(ULB_Data[[#This Row],[Total score (obtained) SS2021]]-ULB_Data[[#This Row],[SA 2021]])/ULB_Data[[#This Row],[SA 2021]]</f>
        <v>-0.34583700440528642</v>
      </c>
      <c r="W212" s="118">
        <f>(ULB_Data[[#This Row],[Total score (obtained) SS2022]]-ULB_Data[[#This Row],[SA 2022]])/ULB_Data[[#This Row],[SA 2022]]</f>
        <v>-0.34583700440528642</v>
      </c>
      <c r="X212" s="118">
        <f>(ULB_Data[[#This Row],[Total score (obtained) SS2020]]-ULB_Data[[#This Row],[SA Cat 2020]])/ULB_Data[[#This Row],[SA Cat 2020]]</f>
        <v>-0.14651965734015177</v>
      </c>
      <c r="Y212" s="118">
        <f>(ULB_Data[[#This Row],[Total score (obtained) SS2021]]-ULB_Data[[#This Row],[SA Cat 2021]])/ULB_Data[[#This Row],[SA Cat 2021]]</f>
        <v>-0.29005566369565972</v>
      </c>
      <c r="Z212" s="118">
        <f>(ULB_Data[[#This Row],[Total score (obtained) SS2022]]-ULB_Data[[#This Row],[SA Cat 2022]])/ULB_Data[[#This Row],[SA Cat 2022]]</f>
        <v>-0.29005566369565972</v>
      </c>
      <c r="AA212" s="118">
        <f>(ULB_Data[[#This Row],[Total score (obtained) SS2021]]-ULB_Data[[#This Row],[SA Cat t.10 2021]])/ULB_Data[[#This Row],[SA Cat t.10 2021]]</f>
        <v>-0.52199714890094728</v>
      </c>
      <c r="AB212" s="118">
        <f>(ULB_Data[[#This Row],[Total score (obtained) SS2022]]-ULB_Data[[#This Row],[SA Cat t.10 2022]])/ULB_Data[[#This Row],[SA Cat t.10 2022]]</f>
        <v>-0.52199714890094728</v>
      </c>
      <c r="AC212" s="122">
        <v>306.24</v>
      </c>
      <c r="AD212" s="122">
        <v>913.6</v>
      </c>
      <c r="AE212" s="122">
        <v>915</v>
      </c>
      <c r="AF212" s="122">
        <v>706.64</v>
      </c>
      <c r="AG212" s="122">
        <v>1509.3</v>
      </c>
      <c r="AH212" s="122">
        <v>1509.3</v>
      </c>
      <c r="AI212" s="122">
        <v>593.21</v>
      </c>
      <c r="AJ212" s="122">
        <v>1412.08</v>
      </c>
      <c r="AK212" s="122">
        <v>1412.08</v>
      </c>
      <c r="AL212" s="122">
        <v>1984.11</v>
      </c>
      <c r="AM212" s="122">
        <v>1984.11</v>
      </c>
      <c r="AN212" s="118">
        <f>(ULB_Data[[#This Row],[SLP- obtained SS2020]]-ULB_Data[[#This Row],[SLP NA 2020]])/ULB_Data[[#This Row],[SLP NA 2020]]</f>
        <v>0.56436128526645757</v>
      </c>
      <c r="AO212" s="118">
        <f>(ULB_Data[[#This Row],[SLP- obtained SS2021]]-ULB_Data[[#This Row],[SLP NA 2021]])/ULB_Data[[#This Row],[SLP NA 2021]]</f>
        <v>3.929509632224203E-3</v>
      </c>
      <c r="AP212" s="118">
        <f>(ULB_Data[[#This Row],[SLP- obtained SS2022]]-ULB_Data[[#This Row],[SLP NA 2022]])/ULB_Data[[#This Row],[SLP NA 2022]]</f>
        <v>2.3934426229508792E-3</v>
      </c>
      <c r="AQ212" s="118">
        <f>(ULB_Data[[#This Row],[SLP- obtained SS2020]]-ULB_Data[[#This Row],[SLP SA 2020]])/ULB_Data[[#This Row],[SLP SA 2020]]</f>
        <v>-0.32204517151590628</v>
      </c>
      <c r="AR212" s="118">
        <f>(ULB_Data[[#This Row],[SLP- obtained SS2021]]-ULB_Data[[#This Row],[SLP SA 2021]])/ULB_Data[[#This Row],[SLP SA 2021]]</f>
        <v>-0.39230769230769225</v>
      </c>
      <c r="AS212" s="118">
        <f>(ULB_Data[[#This Row],[SLP- obtained SS2022]]-ULB_Data[[#This Row],[SLP SA 2022]])/ULB_Data[[#This Row],[SLP SA 2022]]</f>
        <v>-0.39230769230769225</v>
      </c>
      <c r="AT212" s="118">
        <f>(ULB_Data[[#This Row],[SLP- obtained SS2020]]-ULB_Data[[#This Row],[SLP SA cat 2020]])/ULB_Data[[#This Row],[SLP SA cat 2020]]</f>
        <v>-0.19241078201648665</v>
      </c>
      <c r="AU212" s="118">
        <f>(ULB_Data[[#This Row],[SLP- obtained SS2021]]-ULB_Data[[#This Row],[SLP SA cat 2021]])/ULB_Data[[#This Row],[SLP SA cat 2021]]</f>
        <v>-0.3504688119653277</v>
      </c>
      <c r="AV212" s="118">
        <f>(ULB_Data[[#This Row],[SLP- obtained SS2022]]-ULB_Data[[#This Row],[SLP SA cat 2022]])/ULB_Data[[#This Row],[SLP SA cat 2022]]</f>
        <v>-0.3504688119653277</v>
      </c>
      <c r="AW212" s="118">
        <f>(ULB_Data[[#This Row],[SLP- obtained SS2021]]-ULB_Data[[#This Row],[SLP SA cat t.10 2021]])/ULB_Data[[#This Row],[SLP SA cat t.10 2021]]</f>
        <v>-0.5377322829883423</v>
      </c>
      <c r="AX212" s="118">
        <f>(ULB_Data[[#This Row],[SLP- obtained SS2022]]-ULB_Data[[#This Row],[SLP SA cat t.10 2022]])/ULB_Data[[#This Row],[SLP SA cat t.10 2022]]</f>
        <v>-0.5377322829883423</v>
      </c>
      <c r="AY212" s="122">
        <v>232.44</v>
      </c>
      <c r="AZ212" s="122">
        <v>298.10000000000002</v>
      </c>
      <c r="BA212" s="122">
        <v>295</v>
      </c>
      <c r="BB212" s="122">
        <v>421.09</v>
      </c>
      <c r="BC212" s="122">
        <v>522.70000000000005</v>
      </c>
      <c r="BD212" s="122">
        <v>525</v>
      </c>
      <c r="BE212" s="122">
        <v>365.77</v>
      </c>
      <c r="BF212" s="122">
        <v>453.88</v>
      </c>
      <c r="BG212" s="122">
        <v>453.88</v>
      </c>
      <c r="BH212" s="122">
        <v>1100</v>
      </c>
      <c r="BI212" s="122">
        <v>1100</v>
      </c>
      <c r="BJ212" s="118">
        <f>(ULB_Data[[#This Row],[Cert.- obtained SS2020]]-ULB_Data[[#This Row],[NA cert 2020]])/ULB_Data[[#This Row],[NA cert 2020]]</f>
        <v>0.29065565307176044</v>
      </c>
      <c r="BK212" s="118">
        <f>(ULB_Data[[#This Row],[Cert.- obtained SS2021]]-ULB_Data[[#This Row],[NA cert 2021]])/ULB_Data[[#This Row],[NA cert 2021]]</f>
        <v>6.3737001006372931E-3</v>
      </c>
      <c r="BL212" s="118">
        <f>(ULB_Data[[#This Row],[Cert.- obtained SS2022]]-ULB_Data[[#This Row],[NA cert 2022]])/ULB_Data[[#This Row],[NA cert 2022]]</f>
        <v>1.6949152542372881E-2</v>
      </c>
      <c r="BM212" s="118">
        <f>(ULB_Data[[#This Row],[Cert.- obtained SS2020]]-ULB_Data[[#This Row],[SA Cert 2020]])/ULB_Data[[#This Row],[SA Cert 2020]]</f>
        <v>-0.2875632287634472</v>
      </c>
      <c r="BN212" s="118">
        <f>(ULB_Data[[#This Row],[Cert.- obtained SS2021]]-ULB_Data[[#This Row],[SA cert 2021]])/ULB_Data[[#This Row],[SA cert 2021]]</f>
        <v>-0.42605701167017412</v>
      </c>
      <c r="BO212" s="118">
        <f>(ULB_Data[[#This Row],[Cert.- obtained SS2022]]-ULB_Data[[#This Row],[SA cert 2022]])/ULB_Data[[#This Row],[SA cert 2022]]</f>
        <v>-0.42857142857142855</v>
      </c>
      <c r="BP212" s="118">
        <f>(ULB_Data[[#This Row],[Cert.- obtained SS2020]]-ULB_Data[[#This Row],[SA cert cat 2020]])/ULB_Data[[#This Row],[SA cert cat 2020]]</f>
        <v>-0.17981245044700217</v>
      </c>
      <c r="BQ212" s="118">
        <f>(ULB_Data[[#This Row],[Cert.- obtained SS2021]]-ULB_Data[[#This Row],[SA cert cat 2021]])/ULB_Data[[#This Row],[SA cert cat 2021]]</f>
        <v>-0.33903234335066534</v>
      </c>
      <c r="BR212" s="118">
        <f>(ULB_Data[[#This Row],[Cert.- obtained SS2022]]-ULB_Data[[#This Row],[SA cert cat 2022]])/ULB_Data[[#This Row],[SA cert cat 2022]]</f>
        <v>-0.33903234335066534</v>
      </c>
      <c r="BS212" s="118">
        <f>(ULB_Data[[#This Row],[Cert.- obtained SS2021]]-ULB_Data[[#This Row],[SA cert cat t.10 2021]])/ULB_Data[[#This Row],[SA cert cat t.10 2021]]</f>
        <v>-0.72727272727272729</v>
      </c>
      <c r="BT212" s="118">
        <f>(ULB_Data[[#This Row],[Cert.- obtained SS2022]]-ULB_Data[[#This Row],[SA cert cat t.10 2022]])/ULB_Data[[#This Row],[SA cert cat t.10 2022]]</f>
        <v>-0.72727272727272729</v>
      </c>
      <c r="BU212" s="122">
        <v>855.72</v>
      </c>
      <c r="BV212" s="122">
        <v>860.25</v>
      </c>
      <c r="BW212" s="122">
        <v>865</v>
      </c>
      <c r="BX212" s="122">
        <v>1100</v>
      </c>
      <c r="BY212" s="122">
        <v>1147.0899999999999</v>
      </c>
      <c r="BZ212" s="122">
        <v>1150</v>
      </c>
      <c r="CA212" s="122">
        <v>1056.55</v>
      </c>
      <c r="CB212" s="122">
        <v>1062.31</v>
      </c>
      <c r="CC212" s="122">
        <v>1062.31</v>
      </c>
      <c r="CD212" s="122">
        <v>1484.95</v>
      </c>
      <c r="CE212" s="122">
        <v>1484.95</v>
      </c>
      <c r="CF212" s="118">
        <f>(ULB_Data[[#This Row],[CP- obtained SS2020]]-ULB_Data[[#This Row],[NA CV 2020]])/ULB_Data[[#This Row],[NA CV 2020]]</f>
        <v>0.10924134062543825</v>
      </c>
      <c r="CG212" s="118">
        <f>(ULB_Data[[#This Row],[CV- obtained SS2021]]-ULB_Data[[#This Row],[NA CV 2021]])/ULB_Data[[#This Row],[NA CV 2021]]</f>
        <v>1.7320546352804524E-3</v>
      </c>
      <c r="CH212" s="118">
        <f>(ULB_Data[[#This Row],[CV- obtained SS2022]]-ULB_Data[[#This Row],[NA CV 2022]])/ULB_Data[[#This Row],[NA CV 2022]]</f>
        <v>-3.7687861271676194E-3</v>
      </c>
      <c r="CI212" s="118">
        <f>(ULB_Data[[#This Row],[CP- obtained SS2020]]-ULB_Data[[#This Row],[SA CV 2020]])/ULB_Data[[#This Row],[SA CV 2020]]</f>
        <v>-0.13709090909090904</v>
      </c>
      <c r="CJ212" s="118">
        <f>(ULB_Data[[#This Row],[CV- obtained SS2021]]-ULB_Data[[#This Row],[SA CV 2021]])/ULB_Data[[#This Row],[SA CV 2021]]</f>
        <v>-0.24875990550000429</v>
      </c>
      <c r="CK212" s="118">
        <f>(ULB_Data[[#This Row],[CV- obtained SS2022]]-ULB_Data[[#This Row],[SA CV 2022]])/ULB_Data[[#This Row],[SA CV 2022]]</f>
        <v>-0.25066086956521738</v>
      </c>
      <c r="CL212" s="118">
        <f>(ULB_Data[[#This Row],[CP- obtained SS2020]]-ULB_Data[[#This Row],[SA CV  cat 2020]])/ULB_Data[[#This Row],[SA CV  cat 2020]]</f>
        <v>-0.10160427807486623</v>
      </c>
      <c r="CM212" s="118">
        <f>(ULB_Data[[#This Row],[CV- obtained SS2021]]-ULB_Data[[#This Row],[SA CV cat 2021]])/ULB_Data[[#This Row],[SA CV cat 2021]]</f>
        <v>-0.18880552757669603</v>
      </c>
      <c r="CN212" s="118">
        <f>(ULB_Data[[#This Row],[CV- obtained SS2022]]-ULB_Data[[#This Row],[SA CV cat 2022]])/ULB_Data[[#This Row],[SA CV cat 2022]]</f>
        <v>-0.18880552757669603</v>
      </c>
      <c r="CO212" s="118">
        <f>(ULB_Data[[#This Row],[CV- obtained SS2021]]-ULB_Data[[#This Row],[SA CV cat t.10 2021]])/ULB_Data[[#This Row],[SA CV cat t.10 2021]]</f>
        <v>-0.41968416444998147</v>
      </c>
      <c r="CP212" s="118">
        <f>(ULB_Data[[#This Row],[CV- obtained SS2022]]-ULB_Data[[#This Row],[SA CV cat t.10 2022]])/ULB_Data[[#This Row],[SA CV cat t.10 2022]]</f>
        <v>-0.41968416444998147</v>
      </c>
      <c r="CQ212" s="60">
        <v>285</v>
      </c>
      <c r="CR212" s="60">
        <v>141</v>
      </c>
      <c r="CS212" s="28">
        <v>450</v>
      </c>
      <c r="CT212" s="28">
        <v>174</v>
      </c>
      <c r="CU212" s="28">
        <v>450</v>
      </c>
      <c r="CV212" s="28">
        <v>174</v>
      </c>
      <c r="CW212" s="28" t="s">
        <v>414</v>
      </c>
      <c r="CX212" s="28" t="s">
        <v>414</v>
      </c>
      <c r="CY212" s="28" t="s">
        <v>414</v>
      </c>
      <c r="CZ212" s="28" t="s">
        <v>405</v>
      </c>
      <c r="DA212" s="28" t="s">
        <v>405</v>
      </c>
      <c r="DB212" s="28" t="s">
        <v>405</v>
      </c>
      <c r="DC212" s="22">
        <v>479.07</v>
      </c>
      <c r="DD212" s="22">
        <v>1500</v>
      </c>
      <c r="DE212" s="66">
        <v>31.94</v>
      </c>
      <c r="DF212" s="22">
        <v>300</v>
      </c>
      <c r="DG212" s="22">
        <v>1500</v>
      </c>
      <c r="DH212" s="66">
        <v>20</v>
      </c>
      <c r="DI212" s="22">
        <v>892</v>
      </c>
      <c r="DJ212" s="22">
        <v>1500</v>
      </c>
      <c r="DK212" s="66">
        <v>59.47</v>
      </c>
      <c r="DL212" s="22">
        <v>949.2</v>
      </c>
      <c r="DM212" s="22">
        <v>1500</v>
      </c>
      <c r="DN212" s="66">
        <v>63.28</v>
      </c>
      <c r="DO212" s="22">
        <v>2620.27</v>
      </c>
      <c r="DP212" s="22">
        <v>6000</v>
      </c>
      <c r="DQ212" s="66">
        <v>43.67</v>
      </c>
      <c r="DR212" s="25">
        <v>917.19</v>
      </c>
      <c r="DS212" s="67">
        <v>2400</v>
      </c>
      <c r="DT212" s="159">
        <f>ULB_Data[[#This Row],[SLP- obtained SS2021]]/ULB_Data[[#This Row],[SLP-max. marks SS2021]]</f>
        <v>0.38216250000000002</v>
      </c>
      <c r="DU212" s="159">
        <f>ULB_Data[[#This Row],[SLP- obtained SS2021]]/ULB_Data[[#This Row],[Total score (obtained) SS2021]]</f>
        <v>0.44118368583838807</v>
      </c>
      <c r="DV212" s="25">
        <v>917.19</v>
      </c>
      <c r="DW212" s="66">
        <v>2400</v>
      </c>
      <c r="DX212" s="159">
        <f>ULB_Data[[#This Row],[SLP- obtained SS2022]]/ULB_Data[[#This Row],[SLP-max. marks SS2022]]</f>
        <v>0.38216250000000002</v>
      </c>
      <c r="DY212" s="159">
        <f>ULB_Data[[#This Row],[SLP- obtained SS2022]]/ULB_Data[[#This Row],[Total score (obtained) SS2022]]</f>
        <v>0.44118368583838807</v>
      </c>
      <c r="DZ212" s="26">
        <v>861.74</v>
      </c>
      <c r="EA212" s="67">
        <v>1800</v>
      </c>
      <c r="EB212" s="159">
        <f>ULB_Data[[#This Row],[CV- obtained SS2021]]/ULB_Data[[#This Row],[CV-max. marks SS2021]]</f>
        <v>0.47874444444444447</v>
      </c>
      <c r="EC212" s="159">
        <f>ULB_Data[[#This Row],[CV- obtained SS2021]]/ULB_Data[[#This Row],[Total score (obtained) SS2021]]</f>
        <v>0.41451131110715611</v>
      </c>
      <c r="ED212" s="26">
        <v>861.74</v>
      </c>
      <c r="EE212" s="66">
        <v>1800</v>
      </c>
      <c r="EF212" s="159">
        <f>ULB_Data[[#This Row],[CV- obtained SS2022]]/ULB_Data[[#This Row],[CV-max. marks SS2022]]</f>
        <v>0.47874444444444447</v>
      </c>
      <c r="EG212" s="159">
        <f>ULB_Data[[#This Row],[CV- obtained SS2022]]/ULB_Data[[#This Row],[Total score (obtained) SS2022]]</f>
        <v>0.41451131110715611</v>
      </c>
      <c r="EH212" s="26">
        <v>300</v>
      </c>
      <c r="EI212" s="67">
        <v>1800</v>
      </c>
      <c r="EJ212" s="159">
        <f>ULB_Data[[#This Row],[Cert.- obtained SS2021]]/ULB_Data[[#This Row],[Cert.-max. marks SS2021]]</f>
        <v>0.16666666666666666</v>
      </c>
      <c r="EK212" s="159">
        <f>ULB_Data[[#This Row],[Cert.- obtained SS2021]]/ULB_Data[[#This Row],[Total score (obtained) SS2021]]</f>
        <v>0.1443050030544559</v>
      </c>
      <c r="EL212" s="26">
        <v>300</v>
      </c>
      <c r="EM212" s="66">
        <v>1800</v>
      </c>
      <c r="EN212" s="159">
        <f>ULB_Data[[#This Row],[Cert.- obtained SS2022]]/ULB_Data[[#This Row],[Cert.-max. marks SS2022]]</f>
        <v>0.16666666666666666</v>
      </c>
      <c r="EO212" s="159">
        <f>ULB_Data[[#This Row],[Cert.- obtained SS2022]]/ULB_Data[[#This Row],[Total score (obtained) SS2022]]</f>
        <v>0.1443050030544559</v>
      </c>
      <c r="EP212" s="26">
        <v>2078.9299999999998</v>
      </c>
      <c r="EQ212" s="26">
        <v>6000</v>
      </c>
      <c r="ER212" s="66">
        <v>34.65</v>
      </c>
      <c r="ES212" s="26">
        <v>2078.9299999999998</v>
      </c>
      <c r="ET212" s="66">
        <v>6000</v>
      </c>
      <c r="EU212" s="128">
        <f>(ULB_Data[[#This Row],[Total score (obtained) SS2022]]/ULB_Data[[#This Row],[Total score (max) SS2022]])*100</f>
        <v>34.648833333333329</v>
      </c>
      <c r="EV212" s="26">
        <v>779.07</v>
      </c>
      <c r="EW212" s="26">
        <v>3000</v>
      </c>
      <c r="EX212" s="66">
        <v>25.97</v>
      </c>
      <c r="EY212" s="26">
        <v>1217.19</v>
      </c>
      <c r="EZ212" s="26">
        <v>4200</v>
      </c>
      <c r="FA212" s="100">
        <v>28.98</v>
      </c>
      <c r="FB212" s="26">
        <v>1217.19</v>
      </c>
      <c r="FC212" s="138">
        <v>4200</v>
      </c>
      <c r="FD212" s="140">
        <f>(ULB_Data[[#This Row],[SLP + Cert. (obtained) SS2022]]/ULB_Data[[#This Row],[SLP + Cert. (max.) SS2022]])*100</f>
        <v>28.980714285714289</v>
      </c>
    </row>
    <row r="213" spans="1:160" ht="15.75" thickBot="1">
      <c r="A213" s="104">
        <v>212</v>
      </c>
      <c r="B213" s="65" t="s">
        <v>251</v>
      </c>
      <c r="C213" s="65" t="s">
        <v>377</v>
      </c>
      <c r="D213" s="65" t="s">
        <v>71</v>
      </c>
      <c r="E213" s="26">
        <v>46532</v>
      </c>
      <c r="F213" s="28" t="s">
        <v>412</v>
      </c>
      <c r="G213" s="28">
        <v>2214</v>
      </c>
      <c r="H213" s="28">
        <v>2072</v>
      </c>
      <c r="I213" s="28">
        <v>2072</v>
      </c>
      <c r="J213" s="28">
        <v>3325</v>
      </c>
      <c r="K213" s="28">
        <v>3178</v>
      </c>
      <c r="L213" s="28">
        <v>3178</v>
      </c>
      <c r="M213" s="28">
        <v>3400</v>
      </c>
      <c r="N213" s="28">
        <v>3298.6</v>
      </c>
      <c r="O213" s="28">
        <v>3298.6</v>
      </c>
      <c r="P213" s="28">
        <v>4601.3999999999996</v>
      </c>
      <c r="Q213" s="28">
        <v>4601.3999999999996</v>
      </c>
      <c r="R213" s="118">
        <f>(ULB_Data[[#This Row],[Total score (obtained) SS2020]]-ULB_Data[[#This Row],[NA 2020]])/ULB_Data[[#This Row],[NA 2020]]</f>
        <v>0.84850045167118338</v>
      </c>
      <c r="S213" s="118">
        <f>(ULB_Data[[#This Row],[Total score (obtained) SS2021]]-ULB_Data[[#This Row],[NA 2021]])/ULB_Data[[#This Row],[NA 2021]]</f>
        <v>0.95211389961389969</v>
      </c>
      <c r="T213" s="118">
        <f>(ULB_Data[[#This Row],[Total score (obtained) SS2022]]-ULB_Data[[#This Row],[NA 2022]])/ULB_Data[[#This Row],[NA 2022]]</f>
        <v>0.95211389961389969</v>
      </c>
      <c r="U213" s="118">
        <f>(ULB_Data[[#This Row],[Total score (obtained) SS2020]]-ULB_Data[[#This Row],[SA 2020]])/ULB_Data[[#This Row],[SA 2020]]</f>
        <v>0.23085112781954886</v>
      </c>
      <c r="V213" s="118">
        <f>(ULB_Data[[#This Row],[Total score (obtained) SS2021]]-ULB_Data[[#This Row],[SA 2021]])/ULB_Data[[#This Row],[SA 2021]]</f>
        <v>0.27274386406545004</v>
      </c>
      <c r="W213" s="118">
        <f>(ULB_Data[[#This Row],[Total score (obtained) SS2022]]-ULB_Data[[#This Row],[SA 2022]])/ULB_Data[[#This Row],[SA 2022]]</f>
        <v>0.27274386406545004</v>
      </c>
      <c r="X213" s="118">
        <f>(ULB_Data[[#This Row],[Total score (obtained) SS2020]]-ULB_Data[[#This Row],[SA Cat 2020]])/ULB_Data[[#This Row],[SA Cat 2020]]</f>
        <v>0.20369999999999999</v>
      </c>
      <c r="Y213" s="118">
        <f>(ULB_Data[[#This Row],[Total score (obtained) SS2021]]-ULB_Data[[#This Row],[SA Cat 2021]])/ULB_Data[[#This Row],[SA Cat 2021]]</f>
        <v>0.22621111986903544</v>
      </c>
      <c r="Z213" s="118">
        <f>(ULB_Data[[#This Row],[Total score (obtained) SS2022]]-ULB_Data[[#This Row],[SA Cat 2022]])/ULB_Data[[#This Row],[SA Cat 2022]]</f>
        <v>0.22621111986903544</v>
      </c>
      <c r="AA213" s="118">
        <f>(ULB_Data[[#This Row],[Total score (obtained) SS2021]]-ULB_Data[[#This Row],[SA Cat t.10 2021]])/ULB_Data[[#This Row],[SA Cat t.10 2021]]</f>
        <v>-0.12096753162081095</v>
      </c>
      <c r="AB213" s="118">
        <f>(ULB_Data[[#This Row],[Total score (obtained) SS2022]]-ULB_Data[[#This Row],[SA Cat t.10 2022]])/ULB_Data[[#This Row],[SA Cat t.10 2022]]</f>
        <v>-0.12096753162081095</v>
      </c>
      <c r="AC213" s="122">
        <v>306.24</v>
      </c>
      <c r="AD213" s="122">
        <v>913.6</v>
      </c>
      <c r="AE213" s="122">
        <v>915</v>
      </c>
      <c r="AF213" s="122">
        <v>706.64</v>
      </c>
      <c r="AG213" s="122">
        <v>1509.3</v>
      </c>
      <c r="AH213" s="122">
        <v>1509.3</v>
      </c>
      <c r="AI213" s="122">
        <v>737.03</v>
      </c>
      <c r="AJ213" s="122">
        <v>1543.8</v>
      </c>
      <c r="AK213" s="122">
        <v>1543.8</v>
      </c>
      <c r="AL213" s="122">
        <v>2033.9</v>
      </c>
      <c r="AM213" s="122">
        <v>2033.9</v>
      </c>
      <c r="AN213" s="118">
        <f>(ULB_Data[[#This Row],[SLP- obtained SS2020]]-ULB_Data[[#This Row],[SLP NA 2020]])/ULB_Data[[#This Row],[SLP NA 2020]]</f>
        <v>2.0569487983281083</v>
      </c>
      <c r="AO213" s="118">
        <f>(ULB_Data[[#This Row],[SLP- obtained SS2021]]-ULB_Data[[#This Row],[SLP NA 2021]])/ULB_Data[[#This Row],[SLP NA 2021]]</f>
        <v>1.1979750437828369</v>
      </c>
      <c r="AP213" s="118">
        <f>(ULB_Data[[#This Row],[SLP- obtained SS2022]]-ULB_Data[[#This Row],[SLP NA 2022]])/ULB_Data[[#This Row],[SLP NA 2022]]</f>
        <v>1.1946120218579235</v>
      </c>
      <c r="AQ213" s="118">
        <f>(ULB_Data[[#This Row],[SLP- obtained SS2020]]-ULB_Data[[#This Row],[SLP SA 2020]])/ULB_Data[[#This Row],[SLP SA 2020]]</f>
        <v>0.32480470961168345</v>
      </c>
      <c r="AR213" s="118">
        <f>(ULB_Data[[#This Row],[SLP- obtained SS2021]]-ULB_Data[[#This Row],[SLP SA 2021]])/ULB_Data[[#This Row],[SLP SA 2021]]</f>
        <v>0.33046445372026767</v>
      </c>
      <c r="AS213" s="118">
        <f>(ULB_Data[[#This Row],[SLP- obtained SS2022]]-ULB_Data[[#This Row],[SLP SA 2022]])/ULB_Data[[#This Row],[SLP SA 2022]]</f>
        <v>0.33046445372026767</v>
      </c>
      <c r="AT213" s="118">
        <f>(ULB_Data[[#This Row],[SLP- obtained SS2020]]-ULB_Data[[#This Row],[SLP SA cat 2020]])/ULB_Data[[#This Row],[SLP SA cat 2020]]</f>
        <v>0.27017896150767268</v>
      </c>
      <c r="AU213" s="118">
        <f>(ULB_Data[[#This Row],[SLP- obtained SS2021]]-ULB_Data[[#This Row],[SLP SA cat 2021]])/ULB_Data[[#This Row],[SLP SA cat 2021]]</f>
        <v>0.30073196009845837</v>
      </c>
      <c r="AV213" s="118">
        <f>(ULB_Data[[#This Row],[SLP- obtained SS2022]]-ULB_Data[[#This Row],[SLP SA cat 2022]])/ULB_Data[[#This Row],[SLP SA cat 2022]]</f>
        <v>0.30073196009845837</v>
      </c>
      <c r="AW213" s="118">
        <f>(ULB_Data[[#This Row],[SLP- obtained SS2021]]-ULB_Data[[#This Row],[SLP SA cat t.10 2021]])/ULB_Data[[#This Row],[SLP SA cat t.10 2021]]</f>
        <v>-1.2699739416883895E-2</v>
      </c>
      <c r="AX213" s="118">
        <f>(ULB_Data[[#This Row],[SLP- obtained SS2022]]-ULB_Data[[#This Row],[SLP SA cat t.10 2022]])/ULB_Data[[#This Row],[SLP SA cat t.10 2022]]</f>
        <v>-1.2699739416883895E-2</v>
      </c>
      <c r="AY213" s="122">
        <v>232.44</v>
      </c>
      <c r="AZ213" s="122">
        <v>298.10000000000002</v>
      </c>
      <c r="BA213" s="122">
        <v>295</v>
      </c>
      <c r="BB213" s="122">
        <v>421.09</v>
      </c>
      <c r="BC213" s="122">
        <v>522.70000000000005</v>
      </c>
      <c r="BD213" s="122">
        <v>525</v>
      </c>
      <c r="BE213" s="122">
        <v>433.64</v>
      </c>
      <c r="BF213" s="122">
        <v>570</v>
      </c>
      <c r="BG213" s="122">
        <v>570</v>
      </c>
      <c r="BH213" s="122">
        <v>1100</v>
      </c>
      <c r="BI213" s="122">
        <v>1100</v>
      </c>
      <c r="BJ213" s="118">
        <f>(ULB_Data[[#This Row],[Cert.- obtained SS2020]]-ULB_Data[[#This Row],[NA cert 2020]])/ULB_Data[[#This Row],[NA cert 2020]]</f>
        <v>1.1510927551196009</v>
      </c>
      <c r="BK213" s="118">
        <f>(ULB_Data[[#This Row],[Cert.- obtained SS2021]]-ULB_Data[[#This Row],[NA cert 2021]])/ULB_Data[[#This Row],[NA cert 2021]]</f>
        <v>1.3482053002348204</v>
      </c>
      <c r="BL213" s="118">
        <f>(ULB_Data[[#This Row],[Cert.- obtained SS2022]]-ULB_Data[[#This Row],[NA cert 2022]])/ULB_Data[[#This Row],[NA cert 2022]]</f>
        <v>1.3728813559322033</v>
      </c>
      <c r="BM213" s="118">
        <f>(ULB_Data[[#This Row],[Cert.- obtained SS2020]]-ULB_Data[[#This Row],[SA Cert 2020]])/ULB_Data[[#This Row],[SA Cert 2020]]</f>
        <v>0.187394618727588</v>
      </c>
      <c r="BN213" s="118">
        <f>(ULB_Data[[#This Row],[Cert.- obtained SS2021]]-ULB_Data[[#This Row],[SA cert 2021]])/ULB_Data[[#This Row],[SA cert 2021]]</f>
        <v>0.33920030610292701</v>
      </c>
      <c r="BO213" s="118">
        <f>(ULB_Data[[#This Row],[Cert.- obtained SS2022]]-ULB_Data[[#This Row],[SA cert 2022]])/ULB_Data[[#This Row],[SA cert 2022]]</f>
        <v>0.33333333333333331</v>
      </c>
      <c r="BP213" s="118">
        <f>(ULB_Data[[#This Row],[Cert.- obtained SS2020]]-ULB_Data[[#This Row],[SA cert cat 2020]])/ULB_Data[[#This Row],[SA cert cat 2020]]</f>
        <v>0.15303016326907115</v>
      </c>
      <c r="BQ213" s="118">
        <f>(ULB_Data[[#This Row],[Cert.- obtained SS2021]]-ULB_Data[[#This Row],[SA cert cat 2021]])/ULB_Data[[#This Row],[SA cert cat 2021]]</f>
        <v>0.22807017543859648</v>
      </c>
      <c r="BR213" s="118">
        <f>(ULB_Data[[#This Row],[Cert.- obtained SS2022]]-ULB_Data[[#This Row],[SA cert cat 2022]])/ULB_Data[[#This Row],[SA cert cat 2022]]</f>
        <v>0.22807017543859648</v>
      </c>
      <c r="BS213" s="118">
        <f>(ULB_Data[[#This Row],[Cert.- obtained SS2021]]-ULB_Data[[#This Row],[SA cert cat t.10 2021]])/ULB_Data[[#This Row],[SA cert cat t.10 2021]]</f>
        <v>-0.36363636363636365</v>
      </c>
      <c r="BT213" s="118">
        <f>(ULB_Data[[#This Row],[Cert.- obtained SS2022]]-ULB_Data[[#This Row],[SA cert cat t.10 2022]])/ULB_Data[[#This Row],[SA cert cat t.10 2022]]</f>
        <v>-0.36363636363636365</v>
      </c>
      <c r="BU213" s="122">
        <v>855.72</v>
      </c>
      <c r="BV213" s="122">
        <v>860.25</v>
      </c>
      <c r="BW213" s="122">
        <v>865</v>
      </c>
      <c r="BX213" s="122">
        <v>1100</v>
      </c>
      <c r="BY213" s="122">
        <v>1147.0899999999999</v>
      </c>
      <c r="BZ213" s="122">
        <v>1150</v>
      </c>
      <c r="CA213" s="122">
        <v>1114.93</v>
      </c>
      <c r="CB213" s="122">
        <v>1184.79</v>
      </c>
      <c r="CC213" s="122">
        <v>1184.79</v>
      </c>
      <c r="CD213" s="122">
        <v>1531.86</v>
      </c>
      <c r="CE213" s="122">
        <v>1531.86</v>
      </c>
      <c r="CF213" s="118">
        <f>(ULB_Data[[#This Row],[CP- obtained SS2020]]-ULB_Data[[#This Row],[NA CV 2020]])/ULB_Data[[#This Row],[NA CV 2020]]</f>
        <v>0.44444444444444436</v>
      </c>
      <c r="CG213" s="118">
        <f>(ULB_Data[[#This Row],[CV- obtained SS2021]]-ULB_Data[[#This Row],[NA CV 2021]])/ULB_Data[[#This Row],[NA CV 2021]]</f>
        <v>0.55386224934612038</v>
      </c>
      <c r="CH213" s="118">
        <f>(ULB_Data[[#This Row],[CV- obtained SS2022]]-ULB_Data[[#This Row],[NA CV 2022]])/ULB_Data[[#This Row],[NA CV 2022]]</f>
        <v>0.54532947976878621</v>
      </c>
      <c r="CI213" s="118">
        <f>(ULB_Data[[#This Row],[CP- obtained SS2020]]-ULB_Data[[#This Row],[SA CV 2020]])/ULB_Data[[#This Row],[SA CV 2020]]</f>
        <v>0.12367272727272724</v>
      </c>
      <c r="CJ213" s="118">
        <f>(ULB_Data[[#This Row],[CV- obtained SS2021]]-ULB_Data[[#This Row],[SA CV 2021]])/ULB_Data[[#This Row],[SA CV 2021]]</f>
        <v>0.16530525067780222</v>
      </c>
      <c r="CK213" s="118">
        <f>(ULB_Data[[#This Row],[CV- obtained SS2022]]-ULB_Data[[#This Row],[SA CV 2022]])/ULB_Data[[#This Row],[SA CV 2022]]</f>
        <v>0.16235652173913045</v>
      </c>
      <c r="CL213" s="118">
        <f>(ULB_Data[[#This Row],[CP- obtained SS2020]]-ULB_Data[[#This Row],[SA CV  cat 2020]])/ULB_Data[[#This Row],[SA CV  cat 2020]]</f>
        <v>0.10862565362847883</v>
      </c>
      <c r="CM213" s="118">
        <f>(ULB_Data[[#This Row],[CV- obtained SS2021]]-ULB_Data[[#This Row],[SA CV cat 2021]])/ULB_Data[[#This Row],[SA CV cat 2021]]</f>
        <v>0.1282252551085003</v>
      </c>
      <c r="CN213" s="118">
        <f>(ULB_Data[[#This Row],[CV- obtained SS2022]]-ULB_Data[[#This Row],[SA CV cat 2022]])/ULB_Data[[#This Row],[SA CV cat 2022]]</f>
        <v>0.1282252551085003</v>
      </c>
      <c r="CO213" s="118">
        <f>(ULB_Data[[#This Row],[CV- obtained SS2021]]-ULB_Data[[#This Row],[SA CV cat t.10 2021]])/ULB_Data[[#This Row],[SA CV cat t.10 2021]]</f>
        <v>-0.12739414829031365</v>
      </c>
      <c r="CP213" s="118">
        <f>(ULB_Data[[#This Row],[CV- obtained SS2022]]-ULB_Data[[#This Row],[SA CV cat t.10 2022]])/ULB_Data[[#This Row],[SA CV cat t.10 2022]]</f>
        <v>-0.12739414829031365</v>
      </c>
      <c r="CQ213" s="60">
        <v>27</v>
      </c>
      <c r="CR213" s="60">
        <v>24</v>
      </c>
      <c r="CS213" s="28">
        <v>21</v>
      </c>
      <c r="CT213" s="27">
        <v>20</v>
      </c>
      <c r="CU213" s="28">
        <v>21</v>
      </c>
      <c r="CV213" s="27">
        <v>20</v>
      </c>
      <c r="CW213" s="28" t="s">
        <v>414</v>
      </c>
      <c r="CX213" s="27" t="s">
        <v>406</v>
      </c>
      <c r="CY213" s="27" t="s">
        <v>406</v>
      </c>
      <c r="CZ213" s="28" t="s">
        <v>408</v>
      </c>
      <c r="DA213" s="27" t="s">
        <v>408</v>
      </c>
      <c r="DB213" s="27" t="s">
        <v>408</v>
      </c>
      <c r="DC213" s="22">
        <v>936.16</v>
      </c>
      <c r="DD213" s="22">
        <v>1500</v>
      </c>
      <c r="DE213" s="66">
        <v>62.41</v>
      </c>
      <c r="DF213" s="22">
        <v>500</v>
      </c>
      <c r="DG213" s="22">
        <v>1500</v>
      </c>
      <c r="DH213" s="66">
        <v>33.33</v>
      </c>
      <c r="DI213" s="22">
        <v>1420.38</v>
      </c>
      <c r="DJ213" s="22">
        <v>1500</v>
      </c>
      <c r="DK213" s="66">
        <v>94.69</v>
      </c>
      <c r="DL213" s="22">
        <v>1236.04</v>
      </c>
      <c r="DM213" s="22">
        <v>1500</v>
      </c>
      <c r="DN213" s="66">
        <v>82.4</v>
      </c>
      <c r="DO213" s="22">
        <v>4092.58</v>
      </c>
      <c r="DP213" s="22">
        <v>6000</v>
      </c>
      <c r="DQ213" s="66">
        <v>68.209999999999994</v>
      </c>
      <c r="DR213" s="67">
        <v>2008.07</v>
      </c>
      <c r="DS213" s="67">
        <v>2400</v>
      </c>
      <c r="DT213" s="159">
        <f>ULB_Data[[#This Row],[SLP- obtained SS2021]]/ULB_Data[[#This Row],[SLP-max. marks SS2021]]</f>
        <v>0.83669583333333331</v>
      </c>
      <c r="DU213" s="159">
        <f>ULB_Data[[#This Row],[SLP- obtained SS2021]]/ULB_Data[[#This Row],[Total score (obtained) SS2021]]</f>
        <v>0.49645963439297064</v>
      </c>
      <c r="DV213" s="67">
        <v>2008.07</v>
      </c>
      <c r="DW213" s="66">
        <v>2400</v>
      </c>
      <c r="DX213" s="159">
        <f>ULB_Data[[#This Row],[SLP- obtained SS2022]]/ULB_Data[[#This Row],[SLP-max. marks SS2022]]</f>
        <v>0.83669583333333331</v>
      </c>
      <c r="DY213" s="159">
        <f>ULB_Data[[#This Row],[SLP- obtained SS2022]]/ULB_Data[[#This Row],[Total score (obtained) SS2022]]</f>
        <v>0.49645963439297064</v>
      </c>
      <c r="DZ213" s="67">
        <v>1336.71</v>
      </c>
      <c r="EA213" s="67">
        <v>1800</v>
      </c>
      <c r="EB213" s="159">
        <f>ULB_Data[[#This Row],[CV- obtained SS2021]]/ULB_Data[[#This Row],[CV-max. marks SS2021]]</f>
        <v>0.7426166666666667</v>
      </c>
      <c r="EC213" s="159">
        <f>ULB_Data[[#This Row],[CV- obtained SS2021]]/ULB_Data[[#This Row],[Total score (obtained) SS2021]]</f>
        <v>0.33047780101760788</v>
      </c>
      <c r="ED213" s="67">
        <v>1336.71</v>
      </c>
      <c r="EE213" s="66">
        <v>1800</v>
      </c>
      <c r="EF213" s="159">
        <f>ULB_Data[[#This Row],[CV- obtained SS2022]]/ULB_Data[[#This Row],[CV-max. marks SS2022]]</f>
        <v>0.7426166666666667</v>
      </c>
      <c r="EG213" s="159">
        <f>ULB_Data[[#This Row],[CV- obtained SS2022]]/ULB_Data[[#This Row],[Total score (obtained) SS2022]]</f>
        <v>0.33047780101760788</v>
      </c>
      <c r="EH213" s="67">
        <v>700</v>
      </c>
      <c r="EI213" s="67">
        <v>1800</v>
      </c>
      <c r="EJ213" s="159">
        <f>ULB_Data[[#This Row],[Cert.- obtained SS2021]]/ULB_Data[[#This Row],[Cert.-max. marks SS2021]]</f>
        <v>0.3888888888888889</v>
      </c>
      <c r="EK213" s="159">
        <f>ULB_Data[[#This Row],[Cert.- obtained SS2021]]/ULB_Data[[#This Row],[Total score (obtained) SS2021]]</f>
        <v>0.17306256458942143</v>
      </c>
      <c r="EL213" s="67">
        <v>700</v>
      </c>
      <c r="EM213" s="66">
        <v>1800</v>
      </c>
      <c r="EN213" s="159">
        <f>ULB_Data[[#This Row],[Cert.- obtained SS2022]]/ULB_Data[[#This Row],[Cert.-max. marks SS2022]]</f>
        <v>0.3888888888888889</v>
      </c>
      <c r="EO213" s="159">
        <f>ULB_Data[[#This Row],[Cert.- obtained SS2022]]/ULB_Data[[#This Row],[Total score (obtained) SS2022]]</f>
        <v>0.17306256458942143</v>
      </c>
      <c r="EP213" s="68">
        <v>4044.78</v>
      </c>
      <c r="EQ213" s="26">
        <v>6000</v>
      </c>
      <c r="ER213" s="66">
        <v>67.41</v>
      </c>
      <c r="ES213" s="68">
        <v>4044.78</v>
      </c>
      <c r="ET213" s="66">
        <v>6000</v>
      </c>
      <c r="EU213" s="128">
        <f>(ULB_Data[[#This Row],[Total score (obtained) SS2022]]/ULB_Data[[#This Row],[Total score (max) SS2022]])*100</f>
        <v>67.412999999999997</v>
      </c>
      <c r="EV213" s="26">
        <v>1436.16</v>
      </c>
      <c r="EW213" s="26">
        <v>3000</v>
      </c>
      <c r="EX213" s="66">
        <v>47.87</v>
      </c>
      <c r="EY213" s="26">
        <v>2708.07</v>
      </c>
      <c r="EZ213" s="26">
        <v>4200</v>
      </c>
      <c r="FA213" s="100">
        <v>64.48</v>
      </c>
      <c r="FB213" s="26">
        <v>2708.07</v>
      </c>
      <c r="FC213" s="138">
        <v>4200</v>
      </c>
      <c r="FD213" s="140">
        <f>(ULB_Data[[#This Row],[SLP + Cert. (obtained) SS2022]]/ULB_Data[[#This Row],[SLP + Cert. (max.) SS2022]])*100</f>
        <v>64.477857142857147</v>
      </c>
    </row>
    <row r="214" spans="1:160" ht="15.75" thickBot="1">
      <c r="A214" s="104">
        <v>213</v>
      </c>
      <c r="B214" s="65" t="s">
        <v>332</v>
      </c>
      <c r="C214" s="65" t="s">
        <v>247</v>
      </c>
      <c r="D214" s="65" t="s">
        <v>71</v>
      </c>
      <c r="E214" s="26">
        <v>14609</v>
      </c>
      <c r="F214" s="28" t="s">
        <v>411</v>
      </c>
      <c r="G214" s="28">
        <v>2214</v>
      </c>
      <c r="H214" s="28">
        <v>2072</v>
      </c>
      <c r="I214" s="28">
        <v>2072</v>
      </c>
      <c r="J214" s="28">
        <v>3325</v>
      </c>
      <c r="K214" s="28">
        <v>3178</v>
      </c>
      <c r="L214" s="28">
        <v>3178</v>
      </c>
      <c r="M214" s="28">
        <v>3070.1</v>
      </c>
      <c r="N214" s="28">
        <v>2928.3</v>
      </c>
      <c r="O214" s="28">
        <v>2928.3</v>
      </c>
      <c r="P214" s="28">
        <v>4349.2</v>
      </c>
      <c r="Q214" s="28">
        <v>4349.2</v>
      </c>
      <c r="R214" s="118">
        <f>(ULB_Data[[#This Row],[Total score (obtained) SS2020]]-ULB_Data[[#This Row],[NA 2020]])/ULB_Data[[#This Row],[NA 2020]]</f>
        <v>-0.26553748870822047</v>
      </c>
      <c r="S214" s="118">
        <f>(ULB_Data[[#This Row],[Total score (obtained) SS2021]]-ULB_Data[[#This Row],[NA 2021]])/ULB_Data[[#This Row],[NA 2021]]</f>
        <v>-3.8185328185328132E-2</v>
      </c>
      <c r="T214" s="118">
        <f>(ULB_Data[[#This Row],[Total score (obtained) SS2022]]-ULB_Data[[#This Row],[NA 2022]])/ULB_Data[[#This Row],[NA 2022]]</f>
        <v>-3.8185328185328132E-2</v>
      </c>
      <c r="U214" s="118">
        <f>(ULB_Data[[#This Row],[Total score (obtained) SS2020]]-ULB_Data[[#This Row],[SA 2020]])/ULB_Data[[#This Row],[SA 2020]]</f>
        <v>-0.51094736842105271</v>
      </c>
      <c r="V214" s="118">
        <f>(ULB_Data[[#This Row],[Total score (obtained) SS2021]]-ULB_Data[[#This Row],[SA 2021]])/ULB_Data[[#This Row],[SA 2021]]</f>
        <v>-0.37291378225298927</v>
      </c>
      <c r="W214" s="118">
        <f>(ULB_Data[[#This Row],[Total score (obtained) SS2022]]-ULB_Data[[#This Row],[SA 2022]])/ULB_Data[[#This Row],[SA 2022]]</f>
        <v>-0.37291378225298927</v>
      </c>
      <c r="X214" s="118">
        <f>(ULB_Data[[#This Row],[Total score (obtained) SS2020]]-ULB_Data[[#This Row],[SA Cat 2020]])/ULB_Data[[#This Row],[SA Cat 2020]]</f>
        <v>-0.47034298557050258</v>
      </c>
      <c r="Y214" s="118">
        <f>(ULB_Data[[#This Row],[Total score (obtained) SS2021]]-ULB_Data[[#This Row],[SA Cat 2021]])/ULB_Data[[#This Row],[SA Cat 2021]]</f>
        <v>-0.31944131407301163</v>
      </c>
      <c r="Z214" s="118">
        <f>(ULB_Data[[#This Row],[Total score (obtained) SS2022]]-ULB_Data[[#This Row],[SA Cat 2022]])/ULB_Data[[#This Row],[SA Cat 2022]]</f>
        <v>-0.31944131407301163</v>
      </c>
      <c r="AA214" s="118">
        <f>(ULB_Data[[#This Row],[Total score (obtained) SS2021]]-ULB_Data[[#This Row],[SA Cat t.10 2021]])/ULB_Data[[#This Row],[SA Cat t.10 2021]]</f>
        <v>-0.54178239676262296</v>
      </c>
      <c r="AB214" s="118">
        <f>(ULB_Data[[#This Row],[Total score (obtained) SS2022]]-ULB_Data[[#This Row],[SA Cat t.10 2022]])/ULB_Data[[#This Row],[SA Cat t.10 2022]]</f>
        <v>-0.54178239676262296</v>
      </c>
      <c r="AC214" s="122">
        <v>306.24</v>
      </c>
      <c r="AD214" s="122">
        <v>913.6</v>
      </c>
      <c r="AE214" s="122">
        <v>915</v>
      </c>
      <c r="AF214" s="122">
        <v>706.64</v>
      </c>
      <c r="AG214" s="122">
        <v>1509.3</v>
      </c>
      <c r="AH214" s="122">
        <v>1509.3</v>
      </c>
      <c r="AI214" s="122">
        <v>593.21</v>
      </c>
      <c r="AJ214" s="122">
        <v>1412.08</v>
      </c>
      <c r="AK214" s="122">
        <v>1412.08</v>
      </c>
      <c r="AL214" s="122">
        <v>1984.11</v>
      </c>
      <c r="AM214" s="122">
        <v>1984.11</v>
      </c>
      <c r="AN214" s="118">
        <f>(ULB_Data[[#This Row],[SLP- obtained SS2020]]-ULB_Data[[#This Row],[SLP NA 2020]])/ULB_Data[[#This Row],[SLP NA 2020]]</f>
        <v>-0.18541013584117033</v>
      </c>
      <c r="AO214" s="118">
        <f>(ULB_Data[[#This Row],[SLP- obtained SS2021]]-ULB_Data[[#This Row],[SLP NA 2021]])/ULB_Data[[#This Row],[SLP NA 2021]]</f>
        <v>3.7467162872154132E-2</v>
      </c>
      <c r="AP214" s="118">
        <f>(ULB_Data[[#This Row],[SLP- obtained SS2022]]-ULB_Data[[#This Row],[SLP NA 2022]])/ULB_Data[[#This Row],[SLP NA 2022]]</f>
        <v>3.5879781420765075E-2</v>
      </c>
      <c r="AQ214" s="118">
        <f>(ULB_Data[[#This Row],[SLP- obtained SS2020]]-ULB_Data[[#This Row],[SLP SA 2020]])/ULB_Data[[#This Row],[SLP SA 2020]]</f>
        <v>-0.64697724442431781</v>
      </c>
      <c r="AR214" s="118">
        <f>(ULB_Data[[#This Row],[SLP- obtained SS2021]]-ULB_Data[[#This Row],[SLP SA 2021]])/ULB_Data[[#This Row],[SLP SA 2021]]</f>
        <v>-0.37200689061154174</v>
      </c>
      <c r="AS214" s="118">
        <f>(ULB_Data[[#This Row],[SLP- obtained SS2022]]-ULB_Data[[#This Row],[SLP SA 2022]])/ULB_Data[[#This Row],[SLP SA 2022]]</f>
        <v>-0.37200689061154174</v>
      </c>
      <c r="AT214" s="118">
        <f>(ULB_Data[[#This Row],[SLP- obtained SS2020]]-ULB_Data[[#This Row],[SLP SA cat 2020]])/ULB_Data[[#This Row],[SLP SA cat 2020]]</f>
        <v>-0.57947438512499783</v>
      </c>
      <c r="AU214" s="118">
        <f>(ULB_Data[[#This Row],[SLP- obtained SS2021]]-ULB_Data[[#This Row],[SLP SA cat 2021]])/ULB_Data[[#This Row],[SLP SA cat 2021]]</f>
        <v>-0.32877032462749978</v>
      </c>
      <c r="AV214" s="118">
        <f>(ULB_Data[[#This Row],[SLP- obtained SS2022]]-ULB_Data[[#This Row],[SLP SA cat 2022]])/ULB_Data[[#This Row],[SLP SA cat 2022]]</f>
        <v>-0.32877032462749978</v>
      </c>
      <c r="AW214" s="118">
        <f>(ULB_Data[[#This Row],[SLP- obtained SS2021]]-ULB_Data[[#This Row],[SLP SA cat t.10 2021]])/ULB_Data[[#This Row],[SLP SA cat t.10 2021]]</f>
        <v>-0.52228959079889714</v>
      </c>
      <c r="AX214" s="118">
        <f>(ULB_Data[[#This Row],[SLP- obtained SS2022]]-ULB_Data[[#This Row],[SLP SA cat t.10 2022]])/ULB_Data[[#This Row],[SLP SA cat t.10 2022]]</f>
        <v>-0.52228959079889714</v>
      </c>
      <c r="AY214" s="122">
        <v>232.44</v>
      </c>
      <c r="AZ214" s="122">
        <v>298.10000000000002</v>
      </c>
      <c r="BA214" s="122">
        <v>295</v>
      </c>
      <c r="BB214" s="122">
        <v>421.09</v>
      </c>
      <c r="BC214" s="122">
        <v>522.70000000000005</v>
      </c>
      <c r="BD214" s="122">
        <v>525</v>
      </c>
      <c r="BE214" s="122">
        <v>365.77</v>
      </c>
      <c r="BF214" s="122">
        <v>453.88</v>
      </c>
      <c r="BG214" s="122">
        <v>453.88</v>
      </c>
      <c r="BH214" s="122">
        <v>1100</v>
      </c>
      <c r="BI214" s="122">
        <v>1100</v>
      </c>
      <c r="BJ214" s="118">
        <f>(ULB_Data[[#This Row],[Cert.- obtained SS2020]]-ULB_Data[[#This Row],[NA cert 2020]])/ULB_Data[[#This Row],[NA cert 2020]]</f>
        <v>-1</v>
      </c>
      <c r="BK214" s="118">
        <f>(ULB_Data[[#This Row],[Cert.- obtained SS2021]]-ULB_Data[[#This Row],[NA cert 2021]])/ULB_Data[[#This Row],[NA cert 2021]]</f>
        <v>6.3737001006372931E-3</v>
      </c>
      <c r="BL214" s="118">
        <f>(ULB_Data[[#This Row],[Cert.- obtained SS2022]]-ULB_Data[[#This Row],[NA cert 2022]])/ULB_Data[[#This Row],[NA cert 2022]]</f>
        <v>1.6949152542372881E-2</v>
      </c>
      <c r="BM214" s="118">
        <f>(ULB_Data[[#This Row],[Cert.- obtained SS2020]]-ULB_Data[[#This Row],[SA Cert 2020]])/ULB_Data[[#This Row],[SA Cert 2020]]</f>
        <v>-1</v>
      </c>
      <c r="BN214" s="118">
        <f>(ULB_Data[[#This Row],[Cert.- obtained SS2021]]-ULB_Data[[#This Row],[SA cert 2021]])/ULB_Data[[#This Row],[SA cert 2021]]</f>
        <v>-0.42605701167017412</v>
      </c>
      <c r="BO214" s="118">
        <f>(ULB_Data[[#This Row],[Cert.- obtained SS2022]]-ULB_Data[[#This Row],[SA cert 2022]])/ULB_Data[[#This Row],[SA cert 2022]]</f>
        <v>-0.42857142857142855</v>
      </c>
      <c r="BP214" s="118">
        <f>(ULB_Data[[#This Row],[Cert.- obtained SS2020]]-ULB_Data[[#This Row],[SA cert cat 2020]])/ULB_Data[[#This Row],[SA cert cat 2020]]</f>
        <v>-1</v>
      </c>
      <c r="BQ214" s="118">
        <f>(ULB_Data[[#This Row],[Cert.- obtained SS2021]]-ULB_Data[[#This Row],[SA cert cat 2021]])/ULB_Data[[#This Row],[SA cert cat 2021]]</f>
        <v>-0.33903234335066534</v>
      </c>
      <c r="BR214" s="118">
        <f>(ULB_Data[[#This Row],[Cert.- obtained SS2022]]-ULB_Data[[#This Row],[SA cert cat 2022]])/ULB_Data[[#This Row],[SA cert cat 2022]]</f>
        <v>-0.33903234335066534</v>
      </c>
      <c r="BS214" s="118">
        <f>(ULB_Data[[#This Row],[Cert.- obtained SS2021]]-ULB_Data[[#This Row],[SA cert cat t.10 2021]])/ULB_Data[[#This Row],[SA cert cat t.10 2021]]</f>
        <v>-0.72727272727272729</v>
      </c>
      <c r="BT214" s="118">
        <f>(ULB_Data[[#This Row],[Cert.- obtained SS2022]]-ULB_Data[[#This Row],[SA cert cat t.10 2022]])/ULB_Data[[#This Row],[SA cert cat t.10 2022]]</f>
        <v>-0.72727272727272729</v>
      </c>
      <c r="BU214" s="122">
        <v>855.72</v>
      </c>
      <c r="BV214" s="122">
        <v>860.25</v>
      </c>
      <c r="BW214" s="122">
        <v>865</v>
      </c>
      <c r="BX214" s="122">
        <v>1100</v>
      </c>
      <c r="BY214" s="122">
        <v>1147.0899999999999</v>
      </c>
      <c r="BZ214" s="122">
        <v>1150</v>
      </c>
      <c r="CA214" s="122">
        <v>1056.55</v>
      </c>
      <c r="CB214" s="122">
        <v>1062.31</v>
      </c>
      <c r="CC214" s="122">
        <v>1062.31</v>
      </c>
      <c r="CD214" s="122">
        <v>1484.95</v>
      </c>
      <c r="CE214" s="122">
        <v>1484.95</v>
      </c>
      <c r="CF214" s="118">
        <f>(ULB_Data[[#This Row],[CP- obtained SS2020]]-ULB_Data[[#This Row],[NA CV 2020]])/ULB_Data[[#This Row],[NA CV 2020]]</f>
        <v>-0.21577151404665076</v>
      </c>
      <c r="CG214" s="118">
        <f>(ULB_Data[[#This Row],[CV- obtained SS2021]]-ULB_Data[[#This Row],[NA CV 2021]])/ULB_Data[[#This Row],[NA CV 2021]]</f>
        <v>-0.13391455972101138</v>
      </c>
      <c r="CH214" s="118">
        <f>(ULB_Data[[#This Row],[CV- obtained SS2022]]-ULB_Data[[#This Row],[NA CV 2022]])/ULB_Data[[#This Row],[NA CV 2022]]</f>
        <v>-0.13867052023121393</v>
      </c>
      <c r="CI214" s="118">
        <f>(ULB_Data[[#This Row],[CP- obtained SS2020]]-ULB_Data[[#This Row],[SA CV 2020]])/ULB_Data[[#This Row],[SA CV 2020]]</f>
        <v>-0.38992727272727268</v>
      </c>
      <c r="CJ214" s="118">
        <f>(ULB_Data[[#This Row],[CV- obtained SS2021]]-ULB_Data[[#This Row],[SA CV 2021]])/ULB_Data[[#This Row],[SA CV 2021]]</f>
        <v>-0.35048688420263446</v>
      </c>
      <c r="CK214" s="118">
        <f>(ULB_Data[[#This Row],[CV- obtained SS2022]]-ULB_Data[[#This Row],[SA CV 2022]])/ULB_Data[[#This Row],[SA CV 2022]]</f>
        <v>-0.35213043478260875</v>
      </c>
      <c r="CL214" s="118">
        <f>(ULB_Data[[#This Row],[CP- obtained SS2020]]-ULB_Data[[#This Row],[SA CV  cat 2020]])/ULB_Data[[#This Row],[SA CV  cat 2020]]</f>
        <v>-0.36483838909658789</v>
      </c>
      <c r="CM214" s="118">
        <f>(ULB_Data[[#This Row],[CV- obtained SS2021]]-ULB_Data[[#This Row],[SA CV cat 2021]])/ULB_Data[[#This Row],[SA CV cat 2021]]</f>
        <v>-0.2986510528941646</v>
      </c>
      <c r="CN214" s="118">
        <f>(ULB_Data[[#This Row],[CV- obtained SS2022]]-ULB_Data[[#This Row],[SA CV cat 2022]])/ULB_Data[[#This Row],[SA CV cat 2022]]</f>
        <v>-0.2986510528941646</v>
      </c>
      <c r="CO214" s="118">
        <f>(ULB_Data[[#This Row],[CV- obtained SS2021]]-ULB_Data[[#This Row],[SA CV cat t.10 2021]])/ULB_Data[[#This Row],[SA CV cat t.10 2021]]</f>
        <v>-0.49826593487996235</v>
      </c>
      <c r="CP214" s="118">
        <f>(ULB_Data[[#This Row],[CV- obtained SS2022]]-ULB_Data[[#This Row],[SA CV cat t.10 2022]])/ULB_Data[[#This Row],[SA CV cat t.10 2022]]</f>
        <v>-0.49826593487996235</v>
      </c>
      <c r="CQ214" s="60">
        <v>522</v>
      </c>
      <c r="CR214" s="60">
        <v>183</v>
      </c>
      <c r="CS214" s="27">
        <v>466</v>
      </c>
      <c r="CT214" s="28">
        <v>179</v>
      </c>
      <c r="CU214" s="27">
        <v>466</v>
      </c>
      <c r="CV214" s="28">
        <v>179</v>
      </c>
      <c r="CW214" s="28" t="s">
        <v>414</v>
      </c>
      <c r="CX214" s="28" t="s">
        <v>414</v>
      </c>
      <c r="CY214" s="28" t="s">
        <v>414</v>
      </c>
      <c r="CZ214" s="28" t="s">
        <v>415</v>
      </c>
      <c r="DA214" s="28" t="s">
        <v>405</v>
      </c>
      <c r="DB214" s="28" t="s">
        <v>405</v>
      </c>
      <c r="DC214" s="22">
        <v>249.46</v>
      </c>
      <c r="DD214" s="22">
        <v>1500</v>
      </c>
      <c r="DE214" s="66">
        <v>16.63</v>
      </c>
      <c r="DF214" s="22">
        <v>0</v>
      </c>
      <c r="DG214" s="22">
        <v>1500</v>
      </c>
      <c r="DH214" s="66">
        <v>0</v>
      </c>
      <c r="DI214" s="22">
        <v>705.56</v>
      </c>
      <c r="DJ214" s="22">
        <v>1500</v>
      </c>
      <c r="DK214" s="66">
        <v>47.04</v>
      </c>
      <c r="DL214" s="22">
        <v>671.08</v>
      </c>
      <c r="DM214" s="22">
        <v>1500</v>
      </c>
      <c r="DN214" s="66">
        <v>44.74</v>
      </c>
      <c r="DO214" s="22">
        <v>1626.1</v>
      </c>
      <c r="DP214" s="22">
        <v>6000</v>
      </c>
      <c r="DQ214" s="66">
        <v>27.1</v>
      </c>
      <c r="DR214" s="85">
        <v>947.83</v>
      </c>
      <c r="DS214" s="67">
        <v>2400</v>
      </c>
      <c r="DT214" s="159">
        <f>ULB_Data[[#This Row],[SLP- obtained SS2021]]/ULB_Data[[#This Row],[SLP-max. marks SS2021]]</f>
        <v>0.39492916666666666</v>
      </c>
      <c r="DU214" s="159">
        <f>ULB_Data[[#This Row],[SLP- obtained SS2021]]/ULB_Data[[#This Row],[Total score (obtained) SS2021]]</f>
        <v>0.47560816506764081</v>
      </c>
      <c r="DV214" s="85">
        <v>947.83</v>
      </c>
      <c r="DW214" s="66">
        <v>2400</v>
      </c>
      <c r="DX214" s="159">
        <f>ULB_Data[[#This Row],[SLP- obtained SS2022]]/ULB_Data[[#This Row],[SLP-max. marks SS2022]]</f>
        <v>0.39492916666666666</v>
      </c>
      <c r="DY214" s="159">
        <f>ULB_Data[[#This Row],[SLP- obtained SS2022]]/ULB_Data[[#This Row],[Total score (obtained) SS2022]]</f>
        <v>0.47560816506764081</v>
      </c>
      <c r="DZ214" s="22">
        <v>745.05</v>
      </c>
      <c r="EA214" s="67">
        <v>1800</v>
      </c>
      <c r="EB214" s="159">
        <f>ULB_Data[[#This Row],[CV- obtained SS2021]]/ULB_Data[[#This Row],[CV-max. marks SS2021]]</f>
        <v>0.41391666666666665</v>
      </c>
      <c r="EC214" s="159">
        <f>ULB_Data[[#This Row],[CV- obtained SS2021]]/ULB_Data[[#This Row],[Total score (obtained) SS2021]]</f>
        <v>0.37385592710047766</v>
      </c>
      <c r="ED214" s="22">
        <v>745.05</v>
      </c>
      <c r="EE214" s="66">
        <v>1800</v>
      </c>
      <c r="EF214" s="159">
        <f>ULB_Data[[#This Row],[CV- obtained SS2022]]/ULB_Data[[#This Row],[CV-max. marks SS2022]]</f>
        <v>0.41391666666666665</v>
      </c>
      <c r="EG214" s="159">
        <f>ULB_Data[[#This Row],[CV- obtained SS2022]]/ULB_Data[[#This Row],[Total score (obtained) SS2022]]</f>
        <v>0.37385592710047766</v>
      </c>
      <c r="EH214" s="22">
        <v>300</v>
      </c>
      <c r="EI214" s="67">
        <v>1800</v>
      </c>
      <c r="EJ214" s="159">
        <f>ULB_Data[[#This Row],[Cert.- obtained SS2021]]/ULB_Data[[#This Row],[Cert.-max. marks SS2021]]</f>
        <v>0.16666666666666666</v>
      </c>
      <c r="EK214" s="159">
        <f>ULB_Data[[#This Row],[Cert.- obtained SS2021]]/ULB_Data[[#This Row],[Total score (obtained) SS2021]]</f>
        <v>0.15053590783188148</v>
      </c>
      <c r="EL214" s="22">
        <v>300</v>
      </c>
      <c r="EM214" s="66">
        <v>1800</v>
      </c>
      <c r="EN214" s="159">
        <f>ULB_Data[[#This Row],[Cert.- obtained SS2022]]/ULB_Data[[#This Row],[Cert.-max. marks SS2022]]</f>
        <v>0.16666666666666666</v>
      </c>
      <c r="EO214" s="159">
        <f>ULB_Data[[#This Row],[Cert.- obtained SS2022]]/ULB_Data[[#This Row],[Total score (obtained) SS2022]]</f>
        <v>0.15053590783188148</v>
      </c>
      <c r="EP214" s="22">
        <v>1992.88</v>
      </c>
      <c r="EQ214" s="26">
        <v>6000</v>
      </c>
      <c r="ER214" s="66">
        <v>33.21</v>
      </c>
      <c r="ES214" s="22">
        <v>1992.88</v>
      </c>
      <c r="ET214" s="66">
        <v>6000</v>
      </c>
      <c r="EU214" s="128">
        <f>(ULB_Data[[#This Row],[Total score (obtained) SS2022]]/ULB_Data[[#This Row],[Total score (max) SS2022]])*100</f>
        <v>33.214666666666673</v>
      </c>
      <c r="EV214" s="26">
        <v>249.46</v>
      </c>
      <c r="EW214" s="26">
        <v>3000</v>
      </c>
      <c r="EX214" s="66">
        <v>8.32</v>
      </c>
      <c r="EY214" s="26">
        <v>1247.83</v>
      </c>
      <c r="EZ214" s="26">
        <v>4200</v>
      </c>
      <c r="FA214" s="100">
        <v>29.71</v>
      </c>
      <c r="FB214" s="26">
        <v>1247.83</v>
      </c>
      <c r="FC214" s="138">
        <v>4200</v>
      </c>
      <c r="FD214" s="140">
        <f>(ULB_Data[[#This Row],[SLP + Cert. (obtained) SS2022]]/ULB_Data[[#This Row],[SLP + Cert. (max.) SS2022]])*100</f>
        <v>29.710238095238097</v>
      </c>
    </row>
    <row r="215" spans="1:160" ht="15.75" thickBot="1">
      <c r="A215" s="104">
        <v>214</v>
      </c>
      <c r="B215" s="65" t="s">
        <v>371</v>
      </c>
      <c r="C215" s="65" t="s">
        <v>247</v>
      </c>
      <c r="D215" s="65" t="s">
        <v>71</v>
      </c>
      <c r="E215" s="26">
        <v>18504</v>
      </c>
      <c r="F215" s="28" t="s">
        <v>411</v>
      </c>
      <c r="G215" s="28">
        <v>2214</v>
      </c>
      <c r="H215" s="28">
        <v>2072</v>
      </c>
      <c r="I215" s="28">
        <v>2072</v>
      </c>
      <c r="J215" s="28">
        <v>3325</v>
      </c>
      <c r="K215" s="28">
        <v>3178</v>
      </c>
      <c r="L215" s="28">
        <v>3178</v>
      </c>
      <c r="M215" s="28">
        <v>3070.1</v>
      </c>
      <c r="N215" s="28">
        <v>2928.3</v>
      </c>
      <c r="O215" s="28">
        <v>2928.3</v>
      </c>
      <c r="P215" s="28">
        <v>4349.2</v>
      </c>
      <c r="Q215" s="28">
        <v>4349.2</v>
      </c>
      <c r="R215" s="118">
        <f>(ULB_Data[[#This Row],[Total score (obtained) SS2020]]-ULB_Data[[#This Row],[NA 2020]])/ULB_Data[[#This Row],[NA 2020]]</f>
        <v>0.31621499548328813</v>
      </c>
      <c r="S215" s="118">
        <f>(ULB_Data[[#This Row],[Total score (obtained) SS2021]]-ULB_Data[[#This Row],[NA 2021]])/ULB_Data[[#This Row],[NA 2021]]</f>
        <v>0.11703185328185317</v>
      </c>
      <c r="T215" s="118">
        <f>(ULB_Data[[#This Row],[Total score (obtained) SS2022]]-ULB_Data[[#This Row],[NA 2022]])/ULB_Data[[#This Row],[NA 2022]]</f>
        <v>0.11703185328185317</v>
      </c>
      <c r="U215" s="118">
        <f>(ULB_Data[[#This Row],[Total score (obtained) SS2020]]-ULB_Data[[#This Row],[SA 2020]])/ULB_Data[[#This Row],[SA 2020]]</f>
        <v>-0.12357894736842108</v>
      </c>
      <c r="V215" s="118">
        <f>(ULB_Data[[#This Row],[Total score (obtained) SS2021]]-ULB_Data[[#This Row],[SA 2021]])/ULB_Data[[#This Row],[SA 2021]]</f>
        <v>-0.27171491504090628</v>
      </c>
      <c r="W215" s="118">
        <f>(ULB_Data[[#This Row],[Total score (obtained) SS2022]]-ULB_Data[[#This Row],[SA 2022]])/ULB_Data[[#This Row],[SA 2022]]</f>
        <v>-0.27171491504090628</v>
      </c>
      <c r="X215" s="118">
        <f>(ULB_Data[[#This Row],[Total score (obtained) SS2020]]-ULB_Data[[#This Row],[SA Cat 2020]])/ULB_Data[[#This Row],[SA Cat 2020]]</f>
        <v>-5.0812677111494745E-2</v>
      </c>
      <c r="Y215" s="118">
        <f>(ULB_Data[[#This Row],[Total score (obtained) SS2021]]-ULB_Data[[#This Row],[SA Cat 2021]])/ULB_Data[[#This Row],[SA Cat 2021]]</f>
        <v>-0.20961308609090612</v>
      </c>
      <c r="Z215" s="118">
        <f>(ULB_Data[[#This Row],[Total score (obtained) SS2022]]-ULB_Data[[#This Row],[SA Cat 2022]])/ULB_Data[[#This Row],[SA Cat 2022]]</f>
        <v>-0.20961308609090612</v>
      </c>
      <c r="AA215" s="118">
        <f>(ULB_Data[[#This Row],[Total score (obtained) SS2021]]-ULB_Data[[#This Row],[SA Cat t.10 2021]])/ULB_Data[[#This Row],[SA Cat t.10 2021]]</f>
        <v>-0.46783546399337811</v>
      </c>
      <c r="AB215" s="118">
        <f>(ULB_Data[[#This Row],[Total score (obtained) SS2022]]-ULB_Data[[#This Row],[SA Cat t.10 2022]])/ULB_Data[[#This Row],[SA Cat t.10 2022]]</f>
        <v>-0.46783546399337811</v>
      </c>
      <c r="AC215" s="122">
        <v>306.24</v>
      </c>
      <c r="AD215" s="122">
        <v>913.6</v>
      </c>
      <c r="AE215" s="122">
        <v>915</v>
      </c>
      <c r="AF215" s="122">
        <v>706.64</v>
      </c>
      <c r="AG215" s="122">
        <v>1509.3</v>
      </c>
      <c r="AH215" s="122">
        <v>1509.3</v>
      </c>
      <c r="AI215" s="122">
        <v>593.21</v>
      </c>
      <c r="AJ215" s="122">
        <v>1412.08</v>
      </c>
      <c r="AK215" s="122">
        <v>1412.08</v>
      </c>
      <c r="AL215" s="122">
        <v>1984.11</v>
      </c>
      <c r="AM215" s="122">
        <v>1984.11</v>
      </c>
      <c r="AN215" s="118">
        <f>(ULB_Data[[#This Row],[SLP- obtained SS2020]]-ULB_Data[[#This Row],[SLP NA 2020]])/ULB_Data[[#This Row],[SLP NA 2020]]</f>
        <v>0.18681426332288395</v>
      </c>
      <c r="AO215" s="118">
        <f>(ULB_Data[[#This Row],[SLP- obtained SS2021]]-ULB_Data[[#This Row],[SLP NA 2021]])/ULB_Data[[#This Row],[SLP NA 2021]]</f>
        <v>1.4185639229421981E-2</v>
      </c>
      <c r="AP215" s="118">
        <f>(ULB_Data[[#This Row],[SLP- obtained SS2022]]-ULB_Data[[#This Row],[SLP NA 2022]])/ULB_Data[[#This Row],[SLP NA 2022]]</f>
        <v>1.2633879781420705E-2</v>
      </c>
      <c r="AQ215" s="118">
        <f>(ULB_Data[[#This Row],[SLP- obtained SS2020]]-ULB_Data[[#This Row],[SLP SA 2020]])/ULB_Data[[#This Row],[SLP SA 2020]]</f>
        <v>-0.48566455337937281</v>
      </c>
      <c r="AR215" s="118">
        <f>(ULB_Data[[#This Row],[SLP- obtained SS2021]]-ULB_Data[[#This Row],[SLP SA 2021]])/ULB_Data[[#This Row],[SLP SA 2021]]</f>
        <v>-0.38609951633207451</v>
      </c>
      <c r="AS215" s="118">
        <f>(ULB_Data[[#This Row],[SLP- obtained SS2022]]-ULB_Data[[#This Row],[SLP SA 2022]])/ULB_Data[[#This Row],[SLP SA 2022]]</f>
        <v>-0.38609951633207451</v>
      </c>
      <c r="AT215" s="118">
        <f>(ULB_Data[[#This Row],[SLP- obtained SS2020]]-ULB_Data[[#This Row],[SLP SA cat 2020]])/ULB_Data[[#This Row],[SLP SA cat 2020]]</f>
        <v>-0.3873164646583841</v>
      </c>
      <c r="AU215" s="118">
        <f>(ULB_Data[[#This Row],[SLP- obtained SS2021]]-ULB_Data[[#This Row],[SLP SA cat 2021]])/ULB_Data[[#This Row],[SLP SA cat 2021]]</f>
        <v>-0.34383321058296978</v>
      </c>
      <c r="AV215" s="118">
        <f>(ULB_Data[[#This Row],[SLP- obtained SS2022]]-ULB_Data[[#This Row],[SLP SA cat 2022]])/ULB_Data[[#This Row],[SLP SA cat 2022]]</f>
        <v>-0.34383321058296978</v>
      </c>
      <c r="AW215" s="118">
        <f>(ULB_Data[[#This Row],[SLP- obtained SS2021]]-ULB_Data[[#This Row],[SLP SA cat t.10 2021]])/ULB_Data[[#This Row],[SLP SA cat t.10 2021]]</f>
        <v>-0.53300976256356758</v>
      </c>
      <c r="AX215" s="118">
        <f>(ULB_Data[[#This Row],[SLP- obtained SS2022]]-ULB_Data[[#This Row],[SLP SA cat t.10 2022]])/ULB_Data[[#This Row],[SLP SA cat t.10 2022]]</f>
        <v>-0.53300976256356758</v>
      </c>
      <c r="AY215" s="122">
        <v>232.44</v>
      </c>
      <c r="AZ215" s="122">
        <v>298.10000000000002</v>
      </c>
      <c r="BA215" s="122">
        <v>295</v>
      </c>
      <c r="BB215" s="122">
        <v>421.09</v>
      </c>
      <c r="BC215" s="122">
        <v>522.70000000000005</v>
      </c>
      <c r="BD215" s="122">
        <v>525</v>
      </c>
      <c r="BE215" s="122">
        <v>365.77</v>
      </c>
      <c r="BF215" s="122">
        <v>453.88</v>
      </c>
      <c r="BG215" s="122">
        <v>453.88</v>
      </c>
      <c r="BH215" s="122">
        <v>1100</v>
      </c>
      <c r="BI215" s="122">
        <v>1100</v>
      </c>
      <c r="BJ215" s="118">
        <f>(ULB_Data[[#This Row],[Cert.- obtained SS2020]]-ULB_Data[[#This Row],[NA cert 2020]])/ULB_Data[[#This Row],[NA cert 2020]]</f>
        <v>0.29065565307176044</v>
      </c>
      <c r="BK215" s="118">
        <f>(ULB_Data[[#This Row],[Cert.- obtained SS2021]]-ULB_Data[[#This Row],[NA cert 2021]])/ULB_Data[[#This Row],[NA cert 2021]]</f>
        <v>0.67728950016772882</v>
      </c>
      <c r="BL215" s="118">
        <f>(ULB_Data[[#This Row],[Cert.- obtained SS2022]]-ULB_Data[[#This Row],[NA cert 2022]])/ULB_Data[[#This Row],[NA cert 2022]]</f>
        <v>0.69491525423728817</v>
      </c>
      <c r="BM215" s="118">
        <f>(ULB_Data[[#This Row],[Cert.- obtained SS2020]]-ULB_Data[[#This Row],[SA Cert 2020]])/ULB_Data[[#This Row],[SA Cert 2020]]</f>
        <v>-0.2875632287634472</v>
      </c>
      <c r="BN215" s="118">
        <f>(ULB_Data[[#This Row],[Cert.- obtained SS2021]]-ULB_Data[[#This Row],[SA cert 2021]])/ULB_Data[[#This Row],[SA cert 2021]]</f>
        <v>-4.3428352783623579E-2</v>
      </c>
      <c r="BO215" s="118">
        <f>(ULB_Data[[#This Row],[Cert.- obtained SS2022]]-ULB_Data[[#This Row],[SA cert 2022]])/ULB_Data[[#This Row],[SA cert 2022]]</f>
        <v>-4.7619047619047616E-2</v>
      </c>
      <c r="BP215" s="118">
        <f>(ULB_Data[[#This Row],[Cert.- obtained SS2020]]-ULB_Data[[#This Row],[SA cert cat 2020]])/ULB_Data[[#This Row],[SA cert cat 2020]]</f>
        <v>-0.17981245044700217</v>
      </c>
      <c r="BQ215" s="118">
        <f>(ULB_Data[[#This Row],[Cert.- obtained SS2021]]-ULB_Data[[#This Row],[SA cert cat 2021]])/ULB_Data[[#This Row],[SA cert cat 2021]]</f>
        <v>0.10161276108222439</v>
      </c>
      <c r="BR215" s="118">
        <f>(ULB_Data[[#This Row],[Cert.- obtained SS2022]]-ULB_Data[[#This Row],[SA cert cat 2022]])/ULB_Data[[#This Row],[SA cert cat 2022]]</f>
        <v>0.10161276108222439</v>
      </c>
      <c r="BS215" s="118">
        <f>(ULB_Data[[#This Row],[Cert.- obtained SS2021]]-ULB_Data[[#This Row],[SA cert cat t.10 2021]])/ULB_Data[[#This Row],[SA cert cat t.10 2021]]</f>
        <v>-0.54545454545454541</v>
      </c>
      <c r="BT215" s="118">
        <f>(ULB_Data[[#This Row],[Cert.- obtained SS2022]]-ULB_Data[[#This Row],[SA cert cat t.10 2022]])/ULB_Data[[#This Row],[SA cert cat t.10 2022]]</f>
        <v>-0.54545454545454541</v>
      </c>
      <c r="BU215" s="122">
        <v>855.72</v>
      </c>
      <c r="BV215" s="122">
        <v>860.25</v>
      </c>
      <c r="BW215" s="122">
        <v>865</v>
      </c>
      <c r="BX215" s="122">
        <v>1100</v>
      </c>
      <c r="BY215" s="122">
        <v>1147.0899999999999</v>
      </c>
      <c r="BZ215" s="122">
        <v>1150</v>
      </c>
      <c r="CA215" s="122">
        <v>1056.55</v>
      </c>
      <c r="CB215" s="122">
        <v>1062.31</v>
      </c>
      <c r="CC215" s="122">
        <v>1062.31</v>
      </c>
      <c r="CD215" s="122">
        <v>1484.95</v>
      </c>
      <c r="CE215" s="122">
        <v>1484.95</v>
      </c>
      <c r="CF215" s="118">
        <f>(ULB_Data[[#This Row],[CP- obtained SS2020]]-ULB_Data[[#This Row],[NA CV 2020]])/ULB_Data[[#This Row],[NA CV 2020]]</f>
        <v>0.10397092506894781</v>
      </c>
      <c r="CG215" s="118">
        <f>(ULB_Data[[#This Row],[CV- obtained SS2021]]-ULB_Data[[#This Row],[NA CV 2021]])/ULB_Data[[#This Row],[NA CV 2021]]</f>
        <v>3.2176692821854057E-2</v>
      </c>
      <c r="CH215" s="118">
        <f>(ULB_Data[[#This Row],[CV- obtained SS2022]]-ULB_Data[[#This Row],[NA CV 2022]])/ULB_Data[[#This Row],[NA CV 2022]]</f>
        <v>2.6508670520231155E-2</v>
      </c>
      <c r="CI215" s="118">
        <f>(ULB_Data[[#This Row],[CP- obtained SS2020]]-ULB_Data[[#This Row],[SA CV 2020]])/ULB_Data[[#This Row],[SA CV 2020]]</f>
        <v>-0.14119090909090903</v>
      </c>
      <c r="CJ215" s="118">
        <f>(ULB_Data[[#This Row],[CV- obtained SS2021]]-ULB_Data[[#This Row],[SA CV 2021]])/ULB_Data[[#This Row],[SA CV 2021]]</f>
        <v>-0.22592821836124452</v>
      </c>
      <c r="CK215" s="118">
        <f>(ULB_Data[[#This Row],[CV- obtained SS2022]]-ULB_Data[[#This Row],[SA CV 2022]])/ULB_Data[[#This Row],[SA CV 2022]]</f>
        <v>-0.22788695652173918</v>
      </c>
      <c r="CL215" s="118">
        <f>(ULB_Data[[#This Row],[CP- obtained SS2020]]-ULB_Data[[#This Row],[SA CV  cat 2020]])/ULB_Data[[#This Row],[SA CV  cat 2020]]</f>
        <v>-0.10587288817377304</v>
      </c>
      <c r="CM215" s="118">
        <f>(ULB_Data[[#This Row],[CV- obtained SS2021]]-ULB_Data[[#This Row],[SA CV cat 2021]])/ULB_Data[[#This Row],[SA CV cat 2021]]</f>
        <v>-0.16415170712880423</v>
      </c>
      <c r="CN215" s="118">
        <f>(ULB_Data[[#This Row],[CV- obtained SS2022]]-ULB_Data[[#This Row],[SA CV cat 2022]])/ULB_Data[[#This Row],[SA CV cat 2022]]</f>
        <v>-0.16415170712880423</v>
      </c>
      <c r="CO215" s="118">
        <f>(ULB_Data[[#This Row],[CV- obtained SS2021]]-ULB_Data[[#This Row],[SA CV cat t.10 2021]])/ULB_Data[[#This Row],[SA CV cat t.10 2021]]</f>
        <v>-0.40204720697666596</v>
      </c>
      <c r="CP215" s="118">
        <f>(ULB_Data[[#This Row],[CV- obtained SS2022]]-ULB_Data[[#This Row],[SA CV cat t.10 2022]])/ULB_Data[[#This Row],[SA CV cat t.10 2022]]</f>
        <v>-0.40204720697666596</v>
      </c>
      <c r="CQ215" s="60">
        <v>189</v>
      </c>
      <c r="CR215" s="60">
        <v>110</v>
      </c>
      <c r="CS215" s="27">
        <v>407</v>
      </c>
      <c r="CT215" s="28">
        <v>159</v>
      </c>
      <c r="CU215" s="27">
        <v>407</v>
      </c>
      <c r="CV215" s="28">
        <v>159</v>
      </c>
      <c r="CW215" s="28" t="s">
        <v>414</v>
      </c>
      <c r="CX215" s="27" t="s">
        <v>414</v>
      </c>
      <c r="CY215" s="27" t="s">
        <v>414</v>
      </c>
      <c r="CZ215" s="28" t="s">
        <v>405</v>
      </c>
      <c r="DA215" s="27" t="s">
        <v>408</v>
      </c>
      <c r="DB215" s="27" t="s">
        <v>408</v>
      </c>
      <c r="DC215" s="22">
        <v>363.45</v>
      </c>
      <c r="DD215" s="22">
        <v>1500</v>
      </c>
      <c r="DE215" s="66">
        <v>24.23</v>
      </c>
      <c r="DF215" s="22">
        <v>300</v>
      </c>
      <c r="DG215" s="22">
        <v>1500</v>
      </c>
      <c r="DH215" s="66">
        <v>20</v>
      </c>
      <c r="DI215" s="22">
        <v>1305.96</v>
      </c>
      <c r="DJ215" s="22">
        <v>1500</v>
      </c>
      <c r="DK215" s="66">
        <v>87.06</v>
      </c>
      <c r="DL215" s="22">
        <v>944.69</v>
      </c>
      <c r="DM215" s="22">
        <v>1500</v>
      </c>
      <c r="DN215" s="66">
        <v>62.98</v>
      </c>
      <c r="DO215" s="22">
        <v>2914.1</v>
      </c>
      <c r="DP215" s="22">
        <v>6000</v>
      </c>
      <c r="DQ215" s="66">
        <v>48.57</v>
      </c>
      <c r="DR215" s="67">
        <v>926.56</v>
      </c>
      <c r="DS215" s="67">
        <v>2400</v>
      </c>
      <c r="DT215" s="159">
        <f>ULB_Data[[#This Row],[SLP- obtained SS2021]]/ULB_Data[[#This Row],[SLP-max. marks SS2021]]</f>
        <v>0.38606666666666667</v>
      </c>
      <c r="DU215" s="159">
        <f>ULB_Data[[#This Row],[SLP- obtained SS2021]]/ULB_Data[[#This Row],[Total score (obtained) SS2021]]</f>
        <v>0.40033009431883482</v>
      </c>
      <c r="DV215" s="67">
        <v>926.56</v>
      </c>
      <c r="DW215" s="66">
        <v>2400</v>
      </c>
      <c r="DX215" s="159">
        <f>ULB_Data[[#This Row],[SLP- obtained SS2022]]/ULB_Data[[#This Row],[SLP-max. marks SS2022]]</f>
        <v>0.38606666666666667</v>
      </c>
      <c r="DY215" s="159">
        <f>ULB_Data[[#This Row],[SLP- obtained SS2022]]/ULB_Data[[#This Row],[Total score (obtained) SS2022]]</f>
        <v>0.40033009431883482</v>
      </c>
      <c r="DZ215" s="67">
        <v>887.93</v>
      </c>
      <c r="EA215" s="67">
        <v>1800</v>
      </c>
      <c r="EB215" s="159">
        <f>ULB_Data[[#This Row],[CV- obtained SS2021]]/ULB_Data[[#This Row],[CV-max. marks SS2021]]</f>
        <v>0.49329444444444442</v>
      </c>
      <c r="EC215" s="159">
        <f>ULB_Data[[#This Row],[CV- obtained SS2021]]/ULB_Data[[#This Row],[Total score (obtained) SS2021]]</f>
        <v>0.38363959230759259</v>
      </c>
      <c r="ED215" s="67">
        <v>887.93</v>
      </c>
      <c r="EE215" s="66">
        <v>1800</v>
      </c>
      <c r="EF215" s="159">
        <f>ULB_Data[[#This Row],[CV- obtained SS2022]]/ULB_Data[[#This Row],[CV-max. marks SS2022]]</f>
        <v>0.49329444444444442</v>
      </c>
      <c r="EG215" s="159">
        <f>ULB_Data[[#This Row],[CV- obtained SS2022]]/ULB_Data[[#This Row],[Total score (obtained) SS2022]]</f>
        <v>0.38363959230759259</v>
      </c>
      <c r="EH215" s="67">
        <v>500</v>
      </c>
      <c r="EI215" s="67">
        <v>1800</v>
      </c>
      <c r="EJ215" s="159">
        <f>ULB_Data[[#This Row],[Cert.- obtained SS2021]]/ULB_Data[[#This Row],[Cert.-max. marks SS2021]]</f>
        <v>0.27777777777777779</v>
      </c>
      <c r="EK215" s="159">
        <f>ULB_Data[[#This Row],[Cert.- obtained SS2021]]/ULB_Data[[#This Row],[Total score (obtained) SS2021]]</f>
        <v>0.21603031337357259</v>
      </c>
      <c r="EL215" s="67">
        <v>500</v>
      </c>
      <c r="EM215" s="66">
        <v>1800</v>
      </c>
      <c r="EN215" s="159">
        <f>ULB_Data[[#This Row],[Cert.- obtained SS2022]]/ULB_Data[[#This Row],[Cert.-max. marks SS2022]]</f>
        <v>0.27777777777777779</v>
      </c>
      <c r="EO215" s="159">
        <f>ULB_Data[[#This Row],[Cert.- obtained SS2022]]/ULB_Data[[#This Row],[Total score (obtained) SS2022]]</f>
        <v>0.21603031337357259</v>
      </c>
      <c r="EP215" s="68">
        <v>2314.4899999999998</v>
      </c>
      <c r="EQ215" s="26">
        <v>6000</v>
      </c>
      <c r="ER215" s="66">
        <v>38.57</v>
      </c>
      <c r="ES215" s="68">
        <v>2314.4899999999998</v>
      </c>
      <c r="ET215" s="66">
        <v>6000</v>
      </c>
      <c r="EU215" s="128">
        <f>(ULB_Data[[#This Row],[Total score (obtained) SS2022]]/ULB_Data[[#This Row],[Total score (max) SS2022]])*100</f>
        <v>38.574833333333331</v>
      </c>
      <c r="EV215" s="26">
        <v>663.45</v>
      </c>
      <c r="EW215" s="26">
        <v>3000</v>
      </c>
      <c r="EX215" s="66">
        <v>22.12</v>
      </c>
      <c r="EY215" s="26">
        <v>1426.56</v>
      </c>
      <c r="EZ215" s="26">
        <v>4200</v>
      </c>
      <c r="FA215" s="100">
        <v>33.97</v>
      </c>
      <c r="FB215" s="26">
        <v>1426.56</v>
      </c>
      <c r="FC215" s="138">
        <v>4200</v>
      </c>
      <c r="FD215" s="140">
        <f>(ULB_Data[[#This Row],[SLP + Cert. (obtained) SS2022]]/ULB_Data[[#This Row],[SLP + Cert. (max.) SS2022]])*100</f>
        <v>33.965714285714284</v>
      </c>
    </row>
    <row r="216" spans="1:160" ht="15.75" thickBot="1">
      <c r="A216" s="104">
        <v>215</v>
      </c>
      <c r="B216" s="65" t="s">
        <v>341</v>
      </c>
      <c r="C216" s="65" t="s">
        <v>247</v>
      </c>
      <c r="D216" s="65" t="s">
        <v>71</v>
      </c>
      <c r="E216" s="26">
        <v>4046</v>
      </c>
      <c r="F216" s="28" t="s">
        <v>411</v>
      </c>
      <c r="G216" s="28">
        <v>2214</v>
      </c>
      <c r="H216" s="28">
        <v>2072</v>
      </c>
      <c r="I216" s="28">
        <v>2072</v>
      </c>
      <c r="J216" s="28">
        <v>3325</v>
      </c>
      <c r="K216" s="28">
        <v>3178</v>
      </c>
      <c r="L216" s="28">
        <v>3178</v>
      </c>
      <c r="M216" s="28">
        <v>3070.1</v>
      </c>
      <c r="N216" s="28">
        <v>2928.3</v>
      </c>
      <c r="O216" s="28">
        <v>2928.3</v>
      </c>
      <c r="P216" s="28">
        <v>4349.2</v>
      </c>
      <c r="Q216" s="28">
        <v>4349.2</v>
      </c>
      <c r="R216" s="118">
        <f>(ULB_Data[[#This Row],[Total score (obtained) SS2020]]-ULB_Data[[#This Row],[NA 2020]])/ULB_Data[[#This Row],[NA 2020]]</f>
        <v>-1.1973803071364145E-2</v>
      </c>
      <c r="S216" s="118">
        <f>(ULB_Data[[#This Row],[Total score (obtained) SS2021]]-ULB_Data[[#This Row],[NA 2021]])/ULB_Data[[#This Row],[NA 2021]]</f>
        <v>0.59141891891891896</v>
      </c>
      <c r="T216" s="118">
        <f>(ULB_Data[[#This Row],[Total score (obtained) SS2022]]-ULB_Data[[#This Row],[NA 2022]])/ULB_Data[[#This Row],[NA 2022]]</f>
        <v>0.59141891891891896</v>
      </c>
      <c r="U216" s="118">
        <f>(ULB_Data[[#This Row],[Total score (obtained) SS2020]]-ULB_Data[[#This Row],[SA 2020]])/ULB_Data[[#This Row],[SA 2020]]</f>
        <v>-0.34210827067669181</v>
      </c>
      <c r="V216" s="118">
        <f>(ULB_Data[[#This Row],[Total score (obtained) SS2021]]-ULB_Data[[#This Row],[SA 2021]])/ULB_Data[[#This Row],[SA 2021]]</f>
        <v>3.7577092511013238E-2</v>
      </c>
      <c r="W216" s="118">
        <f>(ULB_Data[[#This Row],[Total score (obtained) SS2022]]-ULB_Data[[#This Row],[SA 2022]])/ULB_Data[[#This Row],[SA 2022]]</f>
        <v>3.7577092511013238E-2</v>
      </c>
      <c r="X216" s="118">
        <f>(ULB_Data[[#This Row],[Total score (obtained) SS2020]]-ULB_Data[[#This Row],[SA Cat 2020]])/ULB_Data[[#This Row],[SA Cat 2020]]</f>
        <v>-0.28748574964984858</v>
      </c>
      <c r="Y216" s="118">
        <f>(ULB_Data[[#This Row],[Total score (obtained) SS2021]]-ULB_Data[[#This Row],[SA Cat 2021]])/ULB_Data[[#This Row],[SA Cat 2021]]</f>
        <v>0.12605265853908407</v>
      </c>
      <c r="Z216" s="118">
        <f>(ULB_Data[[#This Row],[Total score (obtained) SS2022]]-ULB_Data[[#This Row],[SA Cat 2022]])/ULB_Data[[#This Row],[SA Cat 2022]]</f>
        <v>0.12605265853908407</v>
      </c>
      <c r="AA216" s="118">
        <f>(ULB_Data[[#This Row],[Total score (obtained) SS2021]]-ULB_Data[[#This Row],[SA Cat t.10 2021]])/ULB_Data[[#This Row],[SA Cat t.10 2021]]</f>
        <v>-0.24183298077807408</v>
      </c>
      <c r="AB216" s="118">
        <f>(ULB_Data[[#This Row],[Total score (obtained) SS2022]]-ULB_Data[[#This Row],[SA Cat t.10 2022]])/ULB_Data[[#This Row],[SA Cat t.10 2022]]</f>
        <v>-0.24183298077807408</v>
      </c>
      <c r="AC216" s="122">
        <v>306.24</v>
      </c>
      <c r="AD216" s="122">
        <v>913.6</v>
      </c>
      <c r="AE216" s="122">
        <v>915</v>
      </c>
      <c r="AF216" s="122">
        <v>706.64</v>
      </c>
      <c r="AG216" s="122">
        <v>1509.3</v>
      </c>
      <c r="AH216" s="122">
        <v>1509.3</v>
      </c>
      <c r="AI216" s="122">
        <v>593.21</v>
      </c>
      <c r="AJ216" s="122">
        <v>1412.08</v>
      </c>
      <c r="AK216" s="122">
        <v>1412.08</v>
      </c>
      <c r="AL216" s="122">
        <v>1984.11</v>
      </c>
      <c r="AM216" s="122">
        <v>1984.11</v>
      </c>
      <c r="AN216" s="118">
        <f>(ULB_Data[[#This Row],[SLP- obtained SS2020]]-ULB_Data[[#This Row],[SLP NA 2020]])/ULB_Data[[#This Row],[SLP NA 2020]]</f>
        <v>0.13446969696969699</v>
      </c>
      <c r="AO216" s="118">
        <f>(ULB_Data[[#This Row],[SLP- obtained SS2021]]-ULB_Data[[#This Row],[SLP NA 2021]])/ULB_Data[[#This Row],[SLP NA 2021]]</f>
        <v>0.50108362521891425</v>
      </c>
      <c r="AP216" s="118">
        <f>(ULB_Data[[#This Row],[SLP- obtained SS2022]]-ULB_Data[[#This Row],[SLP NA 2022]])/ULB_Data[[#This Row],[SLP NA 2022]]</f>
        <v>0.49878688524590176</v>
      </c>
      <c r="AQ216" s="118">
        <f>(ULB_Data[[#This Row],[SLP- obtained SS2020]]-ULB_Data[[#This Row],[SLP SA 2020]])/ULB_Data[[#This Row],[SLP SA 2020]]</f>
        <v>-0.50834937167440275</v>
      </c>
      <c r="AR216" s="118">
        <f>(ULB_Data[[#This Row],[SLP- obtained SS2021]]-ULB_Data[[#This Row],[SLP SA 2021]])/ULB_Data[[#This Row],[SLP SA 2021]]</f>
        <v>-9.1373484396740118E-2</v>
      </c>
      <c r="AS216" s="118">
        <f>(ULB_Data[[#This Row],[SLP- obtained SS2022]]-ULB_Data[[#This Row],[SLP SA 2022]])/ULB_Data[[#This Row],[SLP SA 2022]]</f>
        <v>-9.1373484396740118E-2</v>
      </c>
      <c r="AT216" s="118">
        <f>(ULB_Data[[#This Row],[SLP- obtained SS2020]]-ULB_Data[[#This Row],[SLP SA cat 2020]])/ULB_Data[[#This Row],[SLP SA cat 2020]]</f>
        <v>-0.41433893562144941</v>
      </c>
      <c r="AU216" s="118">
        <f>(ULB_Data[[#This Row],[SLP- obtained SS2021]]-ULB_Data[[#This Row],[SLP SA cat 2021]])/ULB_Data[[#This Row],[SLP SA cat 2021]]</f>
        <v>-2.8815647838649247E-2</v>
      </c>
      <c r="AV216" s="118">
        <f>(ULB_Data[[#This Row],[SLP- obtained SS2022]]-ULB_Data[[#This Row],[SLP SA cat 2022]])/ULB_Data[[#This Row],[SLP SA cat 2022]]</f>
        <v>-2.8815647838649247E-2</v>
      </c>
      <c r="AW216" s="118">
        <f>(ULB_Data[[#This Row],[SLP- obtained SS2021]]-ULB_Data[[#This Row],[SLP SA cat t.10 2021]])/ULB_Data[[#This Row],[SLP SA cat t.10 2021]]</f>
        <v>-0.30881352344376062</v>
      </c>
      <c r="AX216" s="118">
        <f>(ULB_Data[[#This Row],[SLP- obtained SS2022]]-ULB_Data[[#This Row],[SLP SA cat t.10 2022]])/ULB_Data[[#This Row],[SLP SA cat t.10 2022]]</f>
        <v>-0.30881352344376062</v>
      </c>
      <c r="AY216" s="122">
        <v>232.44</v>
      </c>
      <c r="AZ216" s="122">
        <v>298.10000000000002</v>
      </c>
      <c r="BA216" s="122">
        <v>295</v>
      </c>
      <c r="BB216" s="122">
        <v>421.09</v>
      </c>
      <c r="BC216" s="122">
        <v>522.70000000000005</v>
      </c>
      <c r="BD216" s="122">
        <v>525</v>
      </c>
      <c r="BE216" s="122">
        <v>365.77</v>
      </c>
      <c r="BF216" s="122">
        <v>453.88</v>
      </c>
      <c r="BG216" s="122">
        <v>453.88</v>
      </c>
      <c r="BH216" s="122">
        <v>1100</v>
      </c>
      <c r="BI216" s="122">
        <v>1100</v>
      </c>
      <c r="BJ216" s="118">
        <f>(ULB_Data[[#This Row],[Cert.- obtained SS2020]]-ULB_Data[[#This Row],[NA cert 2020]])/ULB_Data[[#This Row],[NA cert 2020]]</f>
        <v>-0.13956289795215968</v>
      </c>
      <c r="BK216" s="118">
        <f>(ULB_Data[[#This Row],[Cert.- obtained SS2021]]-ULB_Data[[#This Row],[NA cert 2021]])/ULB_Data[[#This Row],[NA cert 2021]]</f>
        <v>2.0191211003019118</v>
      </c>
      <c r="BL216" s="118">
        <f>(ULB_Data[[#This Row],[Cert.- obtained SS2022]]-ULB_Data[[#This Row],[NA cert 2022]])/ULB_Data[[#This Row],[NA cert 2022]]</f>
        <v>2.0508474576271185</v>
      </c>
      <c r="BM216" s="118">
        <f>(ULB_Data[[#This Row],[Cert.- obtained SS2020]]-ULB_Data[[#This Row],[SA Cert 2020]])/ULB_Data[[#This Row],[SA Cert 2020]]</f>
        <v>-0.5250421525089648</v>
      </c>
      <c r="BN216" s="118">
        <f>(ULB_Data[[#This Row],[Cert.- obtained SS2021]]-ULB_Data[[#This Row],[SA cert 2021]])/ULB_Data[[#This Row],[SA cert 2021]]</f>
        <v>0.72182896498947757</v>
      </c>
      <c r="BO216" s="118">
        <f>(ULB_Data[[#This Row],[Cert.- obtained SS2022]]-ULB_Data[[#This Row],[SA cert 2022]])/ULB_Data[[#This Row],[SA cert 2022]]</f>
        <v>0.7142857142857143</v>
      </c>
      <c r="BP216" s="118">
        <f>(ULB_Data[[#This Row],[Cert.- obtained SS2020]]-ULB_Data[[#This Row],[SA cert cat 2020]])/ULB_Data[[#This Row],[SA cert cat 2020]]</f>
        <v>-0.45320830029800147</v>
      </c>
      <c r="BQ216" s="118">
        <f>(ULB_Data[[#This Row],[Cert.- obtained SS2021]]-ULB_Data[[#This Row],[SA cert cat 2021]])/ULB_Data[[#This Row],[SA cert cat 2021]]</f>
        <v>0.98290296994800386</v>
      </c>
      <c r="BR216" s="118">
        <f>(ULB_Data[[#This Row],[Cert.- obtained SS2022]]-ULB_Data[[#This Row],[SA cert cat 2022]])/ULB_Data[[#This Row],[SA cert cat 2022]]</f>
        <v>0.98290296994800386</v>
      </c>
      <c r="BS216" s="118">
        <f>(ULB_Data[[#This Row],[Cert.- obtained SS2021]]-ULB_Data[[#This Row],[SA cert cat t.10 2021]])/ULB_Data[[#This Row],[SA cert cat t.10 2021]]</f>
        <v>-0.18181818181818182</v>
      </c>
      <c r="BT216" s="118">
        <f>(ULB_Data[[#This Row],[Cert.- obtained SS2022]]-ULB_Data[[#This Row],[SA cert cat t.10 2022]])/ULB_Data[[#This Row],[SA cert cat t.10 2022]]</f>
        <v>-0.18181818181818182</v>
      </c>
      <c r="BU216" s="122">
        <v>855.72</v>
      </c>
      <c r="BV216" s="122">
        <v>860.25</v>
      </c>
      <c r="BW216" s="122">
        <v>865</v>
      </c>
      <c r="BX216" s="122">
        <v>1100</v>
      </c>
      <c r="BY216" s="122">
        <v>1147.0899999999999</v>
      </c>
      <c r="BZ216" s="122">
        <v>1150</v>
      </c>
      <c r="CA216" s="122">
        <v>1056.55</v>
      </c>
      <c r="CB216" s="122">
        <v>1062.31</v>
      </c>
      <c r="CC216" s="122">
        <v>1062.31</v>
      </c>
      <c r="CD216" s="122">
        <v>1484.95</v>
      </c>
      <c r="CE216" s="122">
        <v>1484.95</v>
      </c>
      <c r="CF216" s="118">
        <f>(ULB_Data[[#This Row],[CP- obtained SS2020]]-ULB_Data[[#This Row],[NA CV 2020]])/ULB_Data[[#This Row],[NA CV 2020]]</f>
        <v>-3.8178376104333278E-2</v>
      </c>
      <c r="CG216" s="118">
        <f>(ULB_Data[[#This Row],[CV- obtained SS2021]]-ULB_Data[[#This Row],[NA CV 2021]])/ULB_Data[[#This Row],[NA CV 2021]]</f>
        <v>0.19271142109851785</v>
      </c>
      <c r="CH216" s="118">
        <f>(ULB_Data[[#This Row],[CV- obtained SS2022]]-ULB_Data[[#This Row],[NA CV 2022]])/ULB_Data[[#This Row],[NA CV 2022]]</f>
        <v>0.18616184971098262</v>
      </c>
      <c r="CI216" s="118">
        <f>(ULB_Data[[#This Row],[CP- obtained SS2020]]-ULB_Data[[#This Row],[SA CV 2020]])/ULB_Data[[#This Row],[SA CV 2020]]</f>
        <v>-0.25177272727272731</v>
      </c>
      <c r="CJ216" s="118">
        <f>(ULB_Data[[#This Row],[CV- obtained SS2021]]-ULB_Data[[#This Row],[SA CV 2021]])/ULB_Data[[#This Row],[SA CV 2021]]</f>
        <v>-0.1055366187483109</v>
      </c>
      <c r="CK216" s="118">
        <f>(ULB_Data[[#This Row],[CV- obtained SS2022]]-ULB_Data[[#This Row],[SA CV 2022]])/ULB_Data[[#This Row],[SA CV 2022]]</f>
        <v>-0.10780000000000002</v>
      </c>
      <c r="CL216" s="118">
        <f>(ULB_Data[[#This Row],[CP- obtained SS2020]]-ULB_Data[[#This Row],[SA CV  cat 2020]])/ULB_Data[[#This Row],[SA CV  cat 2020]]</f>
        <v>-0.22100231886801383</v>
      </c>
      <c r="CM216" s="118">
        <f>(ULB_Data[[#This Row],[CV- obtained SS2021]]-ULB_Data[[#This Row],[SA CV cat 2021]])/ULB_Data[[#This Row],[SA CV cat 2021]]</f>
        <v>-3.4151989532245741E-2</v>
      </c>
      <c r="CN216" s="118">
        <f>(ULB_Data[[#This Row],[CV- obtained SS2022]]-ULB_Data[[#This Row],[SA CV cat 2022]])/ULB_Data[[#This Row],[SA CV cat 2022]]</f>
        <v>-3.4151989532245741E-2</v>
      </c>
      <c r="CO216" s="118">
        <f>(ULB_Data[[#This Row],[CV- obtained SS2021]]-ULB_Data[[#This Row],[SA CV cat t.10 2021]])/ULB_Data[[#This Row],[SA CV cat t.10 2021]]</f>
        <v>-0.30904744267483758</v>
      </c>
      <c r="CP216" s="118">
        <f>(ULB_Data[[#This Row],[CV- obtained SS2022]]-ULB_Data[[#This Row],[SA CV cat t.10 2022]])/ULB_Data[[#This Row],[SA CV cat t.10 2022]]</f>
        <v>-0.30904744267483758</v>
      </c>
      <c r="CQ216" s="60">
        <v>418</v>
      </c>
      <c r="CR216" s="60">
        <v>168</v>
      </c>
      <c r="CS216" s="27">
        <v>78</v>
      </c>
      <c r="CT216" s="27">
        <v>52</v>
      </c>
      <c r="CU216" s="27">
        <v>78</v>
      </c>
      <c r="CV216" s="27">
        <v>52</v>
      </c>
      <c r="CW216" s="28" t="s">
        <v>414</v>
      </c>
      <c r="CX216" s="27" t="s">
        <v>401</v>
      </c>
      <c r="CY216" s="27" t="s">
        <v>401</v>
      </c>
      <c r="CZ216" s="28" t="s">
        <v>407</v>
      </c>
      <c r="DA216" s="27" t="s">
        <v>404</v>
      </c>
      <c r="DB216" s="27" t="s">
        <v>404</v>
      </c>
      <c r="DC216" s="22">
        <v>347.42</v>
      </c>
      <c r="DD216" s="22">
        <v>1500</v>
      </c>
      <c r="DE216" s="66">
        <v>23.16</v>
      </c>
      <c r="DF216" s="22">
        <v>200</v>
      </c>
      <c r="DG216" s="22">
        <v>1500</v>
      </c>
      <c r="DH216" s="66">
        <v>13.33</v>
      </c>
      <c r="DI216" s="22">
        <v>817.02</v>
      </c>
      <c r="DJ216" s="22">
        <v>1500</v>
      </c>
      <c r="DK216" s="66">
        <v>54.47</v>
      </c>
      <c r="DL216" s="22">
        <v>823.05</v>
      </c>
      <c r="DM216" s="22">
        <v>1500</v>
      </c>
      <c r="DN216" s="66">
        <v>54.87</v>
      </c>
      <c r="DO216" s="22">
        <v>2187.4899999999998</v>
      </c>
      <c r="DP216" s="22">
        <v>6000</v>
      </c>
      <c r="DQ216" s="66">
        <v>36.46</v>
      </c>
      <c r="DR216" s="67">
        <v>1371.39</v>
      </c>
      <c r="DS216" s="67">
        <v>2400</v>
      </c>
      <c r="DT216" s="159">
        <f>ULB_Data[[#This Row],[SLP- obtained SS2021]]/ULB_Data[[#This Row],[SLP-max. marks SS2021]]</f>
        <v>0.57141249999999999</v>
      </c>
      <c r="DU216" s="159">
        <f>ULB_Data[[#This Row],[SLP- obtained SS2021]]/ULB_Data[[#This Row],[Total score (obtained) SS2021]]</f>
        <v>0.41589788380006187</v>
      </c>
      <c r="DV216" s="67">
        <v>1371.39</v>
      </c>
      <c r="DW216" s="66">
        <v>2400</v>
      </c>
      <c r="DX216" s="159">
        <f>ULB_Data[[#This Row],[SLP- obtained SS2022]]/ULB_Data[[#This Row],[SLP-max. marks SS2022]]</f>
        <v>0.57141249999999999</v>
      </c>
      <c r="DY216" s="159">
        <f>ULB_Data[[#This Row],[SLP- obtained SS2022]]/ULB_Data[[#This Row],[Total score (obtained) SS2022]]</f>
        <v>0.41589788380006187</v>
      </c>
      <c r="DZ216" s="67">
        <v>1026.03</v>
      </c>
      <c r="EA216" s="67">
        <v>1800</v>
      </c>
      <c r="EB216" s="159">
        <f>ULB_Data[[#This Row],[CV- obtained SS2021]]/ULB_Data[[#This Row],[CV-max. marks SS2021]]</f>
        <v>0.57001666666666662</v>
      </c>
      <c r="EC216" s="159">
        <f>ULB_Data[[#This Row],[CV- obtained SS2021]]/ULB_Data[[#This Row],[Total score (obtained) SS2021]]</f>
        <v>0.31116145350000907</v>
      </c>
      <c r="ED216" s="67">
        <v>1026.03</v>
      </c>
      <c r="EE216" s="66">
        <v>1800</v>
      </c>
      <c r="EF216" s="159">
        <f>ULB_Data[[#This Row],[CV- obtained SS2022]]/ULB_Data[[#This Row],[CV-max. marks SS2022]]</f>
        <v>0.57001666666666662</v>
      </c>
      <c r="EG216" s="159">
        <f>ULB_Data[[#This Row],[CV- obtained SS2022]]/ULB_Data[[#This Row],[Total score (obtained) SS2022]]</f>
        <v>0.31116145350000907</v>
      </c>
      <c r="EH216" s="67">
        <v>900</v>
      </c>
      <c r="EI216" s="67">
        <v>1800</v>
      </c>
      <c r="EJ216" s="159">
        <f>ULB_Data[[#This Row],[Cert.- obtained SS2021]]/ULB_Data[[#This Row],[Cert.-max. marks SS2021]]</f>
        <v>0.5</v>
      </c>
      <c r="EK216" s="159">
        <f>ULB_Data[[#This Row],[Cert.- obtained SS2021]]/ULB_Data[[#This Row],[Total score (obtained) SS2021]]</f>
        <v>0.272940662699929</v>
      </c>
      <c r="EL216" s="67">
        <v>900</v>
      </c>
      <c r="EM216" s="66">
        <v>1800</v>
      </c>
      <c r="EN216" s="159">
        <f>ULB_Data[[#This Row],[Cert.- obtained SS2022]]/ULB_Data[[#This Row],[Cert.-max. marks SS2022]]</f>
        <v>0.5</v>
      </c>
      <c r="EO216" s="159">
        <f>ULB_Data[[#This Row],[Cert.- obtained SS2022]]/ULB_Data[[#This Row],[Total score (obtained) SS2022]]</f>
        <v>0.272940662699929</v>
      </c>
      <c r="EP216" s="68">
        <v>3297.42</v>
      </c>
      <c r="EQ216" s="26">
        <v>6000</v>
      </c>
      <c r="ER216" s="66">
        <v>54.96</v>
      </c>
      <c r="ES216" s="68">
        <v>3297.42</v>
      </c>
      <c r="ET216" s="66">
        <v>6000</v>
      </c>
      <c r="EU216" s="128">
        <f>(ULB_Data[[#This Row],[Total score (obtained) SS2022]]/ULB_Data[[#This Row],[Total score (max) SS2022]])*100</f>
        <v>54.957000000000001</v>
      </c>
      <c r="EV216" s="26">
        <v>547.41999999999996</v>
      </c>
      <c r="EW216" s="26">
        <v>3000</v>
      </c>
      <c r="EX216" s="66">
        <v>18.25</v>
      </c>
      <c r="EY216" s="26">
        <v>2271.39</v>
      </c>
      <c r="EZ216" s="26">
        <v>4200</v>
      </c>
      <c r="FA216" s="100">
        <v>54.08</v>
      </c>
      <c r="FB216" s="26">
        <v>2271.39</v>
      </c>
      <c r="FC216" s="138">
        <v>4200</v>
      </c>
      <c r="FD216" s="140">
        <f>(ULB_Data[[#This Row],[SLP + Cert. (obtained) SS2022]]/ULB_Data[[#This Row],[SLP + Cert. (max.) SS2022]])*100</f>
        <v>54.080714285714279</v>
      </c>
    </row>
    <row r="217" spans="1:160" ht="15.75" thickBot="1">
      <c r="A217" s="104">
        <v>216</v>
      </c>
      <c r="B217" s="65" t="s">
        <v>378</v>
      </c>
      <c r="C217" s="65" t="s">
        <v>247</v>
      </c>
      <c r="D217" s="65" t="s">
        <v>71</v>
      </c>
      <c r="E217" s="26">
        <v>15952</v>
      </c>
      <c r="F217" s="28" t="s">
        <v>411</v>
      </c>
      <c r="G217" s="28">
        <v>2214</v>
      </c>
      <c r="H217" s="28">
        <v>2072</v>
      </c>
      <c r="I217" s="28">
        <v>2072</v>
      </c>
      <c r="J217" s="28">
        <v>3325</v>
      </c>
      <c r="K217" s="28">
        <v>3178</v>
      </c>
      <c r="L217" s="28">
        <v>3178</v>
      </c>
      <c r="M217" s="28">
        <v>3070.1</v>
      </c>
      <c r="N217" s="28">
        <v>2928.3</v>
      </c>
      <c r="O217" s="28">
        <v>2928.3</v>
      </c>
      <c r="P217" s="28">
        <v>4349.2</v>
      </c>
      <c r="Q217" s="28">
        <v>4349.2</v>
      </c>
      <c r="R217" s="118">
        <f>(ULB_Data[[#This Row],[Total score (obtained) SS2020]]-ULB_Data[[#This Row],[NA 2020]])/ULB_Data[[#This Row],[NA 2020]]</f>
        <v>8.3075880758807508E-2</v>
      </c>
      <c r="S217" s="118">
        <f>(ULB_Data[[#This Row],[Total score (obtained) SS2021]]-ULB_Data[[#This Row],[NA 2021]])/ULB_Data[[#This Row],[NA 2021]]</f>
        <v>0.38065637065637054</v>
      </c>
      <c r="T217" s="118">
        <f>(ULB_Data[[#This Row],[Total score (obtained) SS2022]]-ULB_Data[[#This Row],[NA 2022]])/ULB_Data[[#This Row],[NA 2022]]</f>
        <v>0.38065637065637054</v>
      </c>
      <c r="U217" s="118">
        <f>(ULB_Data[[#This Row],[Total score (obtained) SS2020]]-ULB_Data[[#This Row],[SA 2020]])/ULB_Data[[#This Row],[SA 2020]]</f>
        <v>-0.27881804511278202</v>
      </c>
      <c r="V217" s="118">
        <f>(ULB_Data[[#This Row],[Total score (obtained) SS2021]]-ULB_Data[[#This Row],[SA 2021]])/ULB_Data[[#This Row],[SA 2021]]</f>
        <v>-9.9836375078665884E-2</v>
      </c>
      <c r="W217" s="118">
        <f>(ULB_Data[[#This Row],[Total score (obtained) SS2022]]-ULB_Data[[#This Row],[SA 2022]])/ULB_Data[[#This Row],[SA 2022]]</f>
        <v>-9.9836375078665884E-2</v>
      </c>
      <c r="X217" s="118">
        <f>(ULB_Data[[#This Row],[Total score (obtained) SS2020]]-ULB_Data[[#This Row],[SA Cat 2020]])/ULB_Data[[#This Row],[SA Cat 2020]]</f>
        <v>-0.21894075111559888</v>
      </c>
      <c r="Y217" s="118">
        <f>(ULB_Data[[#This Row],[Total score (obtained) SS2021]]-ULB_Data[[#This Row],[SA Cat 2021]])/ULB_Data[[#This Row],[SA Cat 2021]]</f>
        <v>-2.3078236519482421E-2</v>
      </c>
      <c r="Z217" s="118">
        <f>(ULB_Data[[#This Row],[Total score (obtained) SS2022]]-ULB_Data[[#This Row],[SA Cat 2022]])/ULB_Data[[#This Row],[SA Cat 2022]]</f>
        <v>-2.3078236519482421E-2</v>
      </c>
      <c r="AA217" s="118">
        <f>(ULB_Data[[#This Row],[Total score (obtained) SS2021]]-ULB_Data[[#This Row],[SA Cat t.10 2021]])/ULB_Data[[#This Row],[SA Cat t.10 2021]]</f>
        <v>-0.34224225144854226</v>
      </c>
      <c r="AB217" s="118">
        <f>(ULB_Data[[#This Row],[Total score (obtained) SS2022]]-ULB_Data[[#This Row],[SA Cat t.10 2022]])/ULB_Data[[#This Row],[SA Cat t.10 2022]]</f>
        <v>-0.34224225144854226</v>
      </c>
      <c r="AC217" s="122">
        <v>306.24</v>
      </c>
      <c r="AD217" s="122">
        <v>913.6</v>
      </c>
      <c r="AE217" s="122">
        <v>915</v>
      </c>
      <c r="AF217" s="122">
        <v>706.64</v>
      </c>
      <c r="AG217" s="122">
        <v>1509.3</v>
      </c>
      <c r="AH217" s="122">
        <v>1509.3</v>
      </c>
      <c r="AI217" s="122">
        <v>593.21</v>
      </c>
      <c r="AJ217" s="122">
        <v>1412.08</v>
      </c>
      <c r="AK217" s="122">
        <v>1412.08</v>
      </c>
      <c r="AL217" s="122">
        <v>1984.11</v>
      </c>
      <c r="AM217" s="122">
        <v>1984.11</v>
      </c>
      <c r="AN217" s="118">
        <f>(ULB_Data[[#This Row],[SLP- obtained SS2020]]-ULB_Data[[#This Row],[SLP NA 2020]])/ULB_Data[[#This Row],[SLP NA 2020]]</f>
        <v>0.64475574712643668</v>
      </c>
      <c r="AO217" s="118">
        <f>(ULB_Data[[#This Row],[SLP- obtained SS2021]]-ULB_Data[[#This Row],[SLP NA 2021]])/ULB_Data[[#This Row],[SLP NA 2021]]</f>
        <v>0.48025394045534137</v>
      </c>
      <c r="AP217" s="118">
        <f>(ULB_Data[[#This Row],[SLP- obtained SS2022]]-ULB_Data[[#This Row],[SLP NA 2022]])/ULB_Data[[#This Row],[SLP NA 2022]]</f>
        <v>0.47798907103825128</v>
      </c>
      <c r="AQ217" s="118">
        <f>(ULB_Data[[#This Row],[SLP- obtained SS2020]]-ULB_Data[[#This Row],[SLP SA 2020]])/ULB_Data[[#This Row],[SLP SA 2020]]</f>
        <v>-0.28720423412204232</v>
      </c>
      <c r="AR217" s="118">
        <f>(ULB_Data[[#This Row],[SLP- obtained SS2021]]-ULB_Data[[#This Row],[SLP SA 2021]])/ULB_Data[[#This Row],[SLP SA 2021]]</f>
        <v>-0.1039819784005831</v>
      </c>
      <c r="AS217" s="118">
        <f>(ULB_Data[[#This Row],[SLP- obtained SS2022]]-ULB_Data[[#This Row],[SLP SA 2022]])/ULB_Data[[#This Row],[SLP SA 2022]]</f>
        <v>-0.1039819784005831</v>
      </c>
      <c r="AT217" s="118">
        <f>(ULB_Data[[#This Row],[SLP- obtained SS2020]]-ULB_Data[[#This Row],[SLP SA cat 2020]])/ULB_Data[[#This Row],[SLP SA cat 2020]]</f>
        <v>-0.15090777296404315</v>
      </c>
      <c r="AU217" s="118">
        <f>(ULB_Data[[#This Row],[SLP- obtained SS2021]]-ULB_Data[[#This Row],[SLP SA cat 2021]])/ULB_Data[[#This Row],[SLP SA cat 2021]]</f>
        <v>-4.2292221403886485E-2</v>
      </c>
      <c r="AV217" s="118">
        <f>(ULB_Data[[#This Row],[SLP- obtained SS2022]]-ULB_Data[[#This Row],[SLP SA cat 2022]])/ULB_Data[[#This Row],[SLP SA cat 2022]]</f>
        <v>-4.2292221403886485E-2</v>
      </c>
      <c r="AW217" s="118">
        <f>(ULB_Data[[#This Row],[SLP- obtained SS2021]]-ULB_Data[[#This Row],[SLP SA cat t.10 2021]])/ULB_Data[[#This Row],[SLP SA cat t.10 2021]]</f>
        <v>-0.31840472554445065</v>
      </c>
      <c r="AX217" s="118">
        <f>(ULB_Data[[#This Row],[SLP- obtained SS2022]]-ULB_Data[[#This Row],[SLP SA cat t.10 2022]])/ULB_Data[[#This Row],[SLP SA cat t.10 2022]]</f>
        <v>-0.31840472554445065</v>
      </c>
      <c r="AY217" s="122">
        <v>232.44</v>
      </c>
      <c r="AZ217" s="122">
        <v>298.10000000000002</v>
      </c>
      <c r="BA217" s="122">
        <v>295</v>
      </c>
      <c r="BB217" s="122">
        <v>421.09</v>
      </c>
      <c r="BC217" s="122">
        <v>522.70000000000005</v>
      </c>
      <c r="BD217" s="122">
        <v>525</v>
      </c>
      <c r="BE217" s="122">
        <v>365.77</v>
      </c>
      <c r="BF217" s="122">
        <v>453.88</v>
      </c>
      <c r="BG217" s="122">
        <v>453.88</v>
      </c>
      <c r="BH217" s="122">
        <v>1100</v>
      </c>
      <c r="BI217" s="122">
        <v>1100</v>
      </c>
      <c r="BJ217" s="118">
        <f>(ULB_Data[[#This Row],[Cert.- obtained SS2020]]-ULB_Data[[#This Row],[NA cert 2020]])/ULB_Data[[#This Row],[NA cert 2020]]</f>
        <v>0.29065565307176044</v>
      </c>
      <c r="BK217" s="118">
        <f>(ULB_Data[[#This Row],[Cert.- obtained SS2021]]-ULB_Data[[#This Row],[NA cert 2021]])/ULB_Data[[#This Row],[NA cert 2021]]</f>
        <v>0.67728950016772882</v>
      </c>
      <c r="BL217" s="118">
        <f>(ULB_Data[[#This Row],[Cert.- obtained SS2022]]-ULB_Data[[#This Row],[NA cert 2022]])/ULB_Data[[#This Row],[NA cert 2022]]</f>
        <v>0.69491525423728817</v>
      </c>
      <c r="BM217" s="118">
        <f>(ULB_Data[[#This Row],[Cert.- obtained SS2020]]-ULB_Data[[#This Row],[SA Cert 2020]])/ULB_Data[[#This Row],[SA Cert 2020]]</f>
        <v>-0.2875632287634472</v>
      </c>
      <c r="BN217" s="118">
        <f>(ULB_Data[[#This Row],[Cert.- obtained SS2021]]-ULB_Data[[#This Row],[SA cert 2021]])/ULB_Data[[#This Row],[SA cert 2021]]</f>
        <v>-4.3428352783623579E-2</v>
      </c>
      <c r="BO217" s="118">
        <f>(ULB_Data[[#This Row],[Cert.- obtained SS2022]]-ULB_Data[[#This Row],[SA cert 2022]])/ULB_Data[[#This Row],[SA cert 2022]]</f>
        <v>-4.7619047619047616E-2</v>
      </c>
      <c r="BP217" s="118">
        <f>(ULB_Data[[#This Row],[Cert.- obtained SS2020]]-ULB_Data[[#This Row],[SA cert cat 2020]])/ULB_Data[[#This Row],[SA cert cat 2020]]</f>
        <v>-0.17981245044700217</v>
      </c>
      <c r="BQ217" s="118">
        <f>(ULB_Data[[#This Row],[Cert.- obtained SS2021]]-ULB_Data[[#This Row],[SA cert cat 2021]])/ULB_Data[[#This Row],[SA cert cat 2021]]</f>
        <v>0.10161276108222439</v>
      </c>
      <c r="BR217" s="118">
        <f>(ULB_Data[[#This Row],[Cert.- obtained SS2022]]-ULB_Data[[#This Row],[SA cert cat 2022]])/ULB_Data[[#This Row],[SA cert cat 2022]]</f>
        <v>0.10161276108222439</v>
      </c>
      <c r="BS217" s="118">
        <f>(ULB_Data[[#This Row],[Cert.- obtained SS2021]]-ULB_Data[[#This Row],[SA cert cat t.10 2021]])/ULB_Data[[#This Row],[SA cert cat t.10 2021]]</f>
        <v>-0.54545454545454541</v>
      </c>
      <c r="BT217" s="118">
        <f>(ULB_Data[[#This Row],[Cert.- obtained SS2022]]-ULB_Data[[#This Row],[SA cert cat t.10 2022]])/ULB_Data[[#This Row],[SA cert cat t.10 2022]]</f>
        <v>-0.54545454545454541</v>
      </c>
      <c r="BU217" s="122">
        <v>855.72</v>
      </c>
      <c r="BV217" s="122">
        <v>860.25</v>
      </c>
      <c r="BW217" s="122">
        <v>865</v>
      </c>
      <c r="BX217" s="122">
        <v>1100</v>
      </c>
      <c r="BY217" s="122">
        <v>1147.0899999999999</v>
      </c>
      <c r="BZ217" s="122">
        <v>1150</v>
      </c>
      <c r="CA217" s="122">
        <v>1056.55</v>
      </c>
      <c r="CB217" s="122">
        <v>1062.31</v>
      </c>
      <c r="CC217" s="122">
        <v>1062.31</v>
      </c>
      <c r="CD217" s="122">
        <v>1484.95</v>
      </c>
      <c r="CE217" s="122">
        <v>1484.95</v>
      </c>
      <c r="CF217" s="118">
        <f>(ULB_Data[[#This Row],[CP- obtained SS2020]]-ULB_Data[[#This Row],[NA CV 2020]])/ULB_Data[[#This Row],[NA CV 2020]]</f>
        <v>-0.11757350535221803</v>
      </c>
      <c r="CG217" s="118">
        <f>(ULB_Data[[#This Row],[CV- obtained SS2021]]-ULB_Data[[#This Row],[NA CV 2021]])/ULB_Data[[#This Row],[NA CV 2021]]</f>
        <v>0.17217088055797736</v>
      </c>
      <c r="CH217" s="118">
        <f>(ULB_Data[[#This Row],[CV- obtained SS2022]]-ULB_Data[[#This Row],[NA CV 2022]])/ULB_Data[[#This Row],[NA CV 2022]]</f>
        <v>0.16573410404624278</v>
      </c>
      <c r="CI217" s="118">
        <f>(ULB_Data[[#This Row],[CP- obtained SS2020]]-ULB_Data[[#This Row],[SA CV 2020]])/ULB_Data[[#This Row],[SA CV 2020]]</f>
        <v>-0.31353636363636361</v>
      </c>
      <c r="CJ217" s="118">
        <f>(ULB_Data[[#This Row],[CV- obtained SS2021]]-ULB_Data[[#This Row],[SA CV 2021]])/ULB_Data[[#This Row],[SA CV 2021]]</f>
        <v>-0.12094081545475936</v>
      </c>
      <c r="CK217" s="118">
        <f>(ULB_Data[[#This Row],[CV- obtained SS2022]]-ULB_Data[[#This Row],[SA CV 2022]])/ULB_Data[[#This Row],[SA CV 2022]]</f>
        <v>-0.12316521739130433</v>
      </c>
      <c r="CL217" s="118">
        <f>(ULB_Data[[#This Row],[CP- obtained SS2020]]-ULB_Data[[#This Row],[SA CV  cat 2020]])/ULB_Data[[#This Row],[SA CV  cat 2020]]</f>
        <v>-0.28530594860631298</v>
      </c>
      <c r="CM217" s="118">
        <f>(ULB_Data[[#This Row],[CV- obtained SS2021]]-ULB_Data[[#This Row],[SA CV cat 2021]])/ULB_Data[[#This Row],[SA CV cat 2021]]</f>
        <v>-5.07855522399299E-2</v>
      </c>
      <c r="CN217" s="118">
        <f>(ULB_Data[[#This Row],[CV- obtained SS2022]]-ULB_Data[[#This Row],[SA CV cat 2022]])/ULB_Data[[#This Row],[SA CV cat 2022]]</f>
        <v>-5.07855522399299E-2</v>
      </c>
      <c r="CO217" s="118">
        <f>(ULB_Data[[#This Row],[CV- obtained SS2021]]-ULB_Data[[#This Row],[SA CV cat t.10 2021]])/ULB_Data[[#This Row],[SA CV cat t.10 2021]]</f>
        <v>-0.32094683322670797</v>
      </c>
      <c r="CP217" s="118">
        <f>(ULB_Data[[#This Row],[CV- obtained SS2022]]-ULB_Data[[#This Row],[SA CV cat t.10 2022]])/ULB_Data[[#This Row],[SA CV cat t.10 2022]]</f>
        <v>-0.32094683322670797</v>
      </c>
      <c r="CQ217" s="60">
        <v>343</v>
      </c>
      <c r="CR217" s="60">
        <v>157</v>
      </c>
      <c r="CS217" s="27">
        <v>190</v>
      </c>
      <c r="CT217" s="27">
        <v>95</v>
      </c>
      <c r="CU217" s="27">
        <v>190</v>
      </c>
      <c r="CV217" s="27">
        <v>95</v>
      </c>
      <c r="CW217" s="28" t="s">
        <v>414</v>
      </c>
      <c r="CX217" s="27" t="s">
        <v>406</v>
      </c>
      <c r="CY217" s="27" t="s">
        <v>406</v>
      </c>
      <c r="CZ217" s="28" t="s">
        <v>405</v>
      </c>
      <c r="DA217" s="27" t="s">
        <v>405</v>
      </c>
      <c r="DB217" s="27" t="s">
        <v>405</v>
      </c>
      <c r="DC217" s="22">
        <v>503.69</v>
      </c>
      <c r="DD217" s="22">
        <v>1500</v>
      </c>
      <c r="DE217" s="66">
        <v>33.58</v>
      </c>
      <c r="DF217" s="22">
        <v>300</v>
      </c>
      <c r="DG217" s="22">
        <v>1500</v>
      </c>
      <c r="DH217" s="66">
        <v>20</v>
      </c>
      <c r="DI217" s="22">
        <v>839.13</v>
      </c>
      <c r="DJ217" s="22">
        <v>1500</v>
      </c>
      <c r="DK217" s="66">
        <v>55.94</v>
      </c>
      <c r="DL217" s="22">
        <v>755.11</v>
      </c>
      <c r="DM217" s="22">
        <v>1500</v>
      </c>
      <c r="DN217" s="66">
        <v>50.34</v>
      </c>
      <c r="DO217" s="22">
        <v>2397.9299999999998</v>
      </c>
      <c r="DP217" s="22">
        <v>6000</v>
      </c>
      <c r="DQ217" s="66">
        <v>39.97</v>
      </c>
      <c r="DR217" s="67">
        <v>1352.36</v>
      </c>
      <c r="DS217" s="67">
        <v>2400</v>
      </c>
      <c r="DT217" s="159">
        <f>ULB_Data[[#This Row],[SLP- obtained SS2021]]/ULB_Data[[#This Row],[SLP-max. marks SS2021]]</f>
        <v>0.56348333333333334</v>
      </c>
      <c r="DU217" s="159">
        <f>ULB_Data[[#This Row],[SLP- obtained SS2021]]/ULB_Data[[#This Row],[Total score (obtained) SS2021]]</f>
        <v>0.47273413686065047</v>
      </c>
      <c r="DV217" s="67">
        <v>1352.36</v>
      </c>
      <c r="DW217" s="66">
        <v>2400</v>
      </c>
      <c r="DX217" s="159">
        <f>ULB_Data[[#This Row],[SLP- obtained SS2022]]/ULB_Data[[#This Row],[SLP-max. marks SS2022]]</f>
        <v>0.56348333333333334</v>
      </c>
      <c r="DY217" s="159">
        <f>ULB_Data[[#This Row],[SLP- obtained SS2022]]/ULB_Data[[#This Row],[Total score (obtained) SS2022]]</f>
        <v>0.47273413686065047</v>
      </c>
      <c r="DZ217" s="67">
        <v>1008.36</v>
      </c>
      <c r="EA217" s="67">
        <v>1800</v>
      </c>
      <c r="EB217" s="159">
        <f>ULB_Data[[#This Row],[CV- obtained SS2021]]/ULB_Data[[#This Row],[CV-max. marks SS2021]]</f>
        <v>0.56020000000000003</v>
      </c>
      <c r="EC217" s="159">
        <f>ULB_Data[[#This Row],[CV- obtained SS2021]]/ULB_Data[[#This Row],[Total score (obtained) SS2021]]</f>
        <v>0.35248468916916026</v>
      </c>
      <c r="ED217" s="67">
        <v>1008.36</v>
      </c>
      <c r="EE217" s="66">
        <v>1800</v>
      </c>
      <c r="EF217" s="159">
        <f>ULB_Data[[#This Row],[CV- obtained SS2022]]/ULB_Data[[#This Row],[CV-max. marks SS2022]]</f>
        <v>0.56020000000000003</v>
      </c>
      <c r="EG217" s="159">
        <f>ULB_Data[[#This Row],[CV- obtained SS2022]]/ULB_Data[[#This Row],[Total score (obtained) SS2022]]</f>
        <v>0.35248468916916026</v>
      </c>
      <c r="EH217" s="67">
        <v>500</v>
      </c>
      <c r="EI217" s="67">
        <v>1800</v>
      </c>
      <c r="EJ217" s="159">
        <f>ULB_Data[[#This Row],[Cert.- obtained SS2021]]/ULB_Data[[#This Row],[Cert.-max. marks SS2021]]</f>
        <v>0.27777777777777779</v>
      </c>
      <c r="EK217" s="159">
        <f>ULB_Data[[#This Row],[Cert.- obtained SS2021]]/ULB_Data[[#This Row],[Total score (obtained) SS2021]]</f>
        <v>0.17478117397018933</v>
      </c>
      <c r="EL217" s="67">
        <v>500</v>
      </c>
      <c r="EM217" s="66">
        <v>1800</v>
      </c>
      <c r="EN217" s="159">
        <f>ULB_Data[[#This Row],[Cert.- obtained SS2022]]/ULB_Data[[#This Row],[Cert.-max. marks SS2022]]</f>
        <v>0.27777777777777779</v>
      </c>
      <c r="EO217" s="159">
        <f>ULB_Data[[#This Row],[Cert.- obtained SS2022]]/ULB_Data[[#This Row],[Total score (obtained) SS2022]]</f>
        <v>0.17478117397018933</v>
      </c>
      <c r="EP217" s="68">
        <v>2860.72</v>
      </c>
      <c r="EQ217" s="26">
        <v>6000</v>
      </c>
      <c r="ER217" s="66">
        <v>47.68</v>
      </c>
      <c r="ES217" s="68">
        <v>2860.72</v>
      </c>
      <c r="ET217" s="66">
        <v>6000</v>
      </c>
      <c r="EU217" s="128">
        <f>(ULB_Data[[#This Row],[Total score (obtained) SS2022]]/ULB_Data[[#This Row],[Total score (max) SS2022]])*100</f>
        <v>47.678666666666665</v>
      </c>
      <c r="EV217" s="26">
        <v>803.69</v>
      </c>
      <c r="EW217" s="26">
        <v>3000</v>
      </c>
      <c r="EX217" s="66">
        <v>26.79</v>
      </c>
      <c r="EY217" s="26">
        <v>1852.36</v>
      </c>
      <c r="EZ217" s="26">
        <v>4200</v>
      </c>
      <c r="FA217" s="100">
        <v>44.1</v>
      </c>
      <c r="FB217" s="26">
        <v>1852.36</v>
      </c>
      <c r="FC217" s="138">
        <v>4200</v>
      </c>
      <c r="FD217" s="140">
        <f>(ULB_Data[[#This Row],[SLP + Cert. (obtained) SS2022]]/ULB_Data[[#This Row],[SLP + Cert. (max.) SS2022]])*100</f>
        <v>44.103809523809524</v>
      </c>
    </row>
    <row r="218" spans="1:160" ht="15.75" thickBot="1">
      <c r="A218" s="104">
        <v>217</v>
      </c>
      <c r="B218" s="65" t="s">
        <v>128</v>
      </c>
      <c r="C218" s="65" t="s">
        <v>247</v>
      </c>
      <c r="D218" s="65" t="s">
        <v>71</v>
      </c>
      <c r="E218" s="26">
        <v>28781</v>
      </c>
      <c r="F218" s="28" t="s">
        <v>412</v>
      </c>
      <c r="G218" s="28">
        <v>2214</v>
      </c>
      <c r="H218" s="28">
        <v>2072</v>
      </c>
      <c r="I218" s="28">
        <v>2072</v>
      </c>
      <c r="J218" s="28">
        <v>3325</v>
      </c>
      <c r="K218" s="28">
        <v>3178</v>
      </c>
      <c r="L218" s="28">
        <v>3178</v>
      </c>
      <c r="M218" s="28">
        <v>3400</v>
      </c>
      <c r="N218" s="28">
        <v>3298.6</v>
      </c>
      <c r="O218" s="28">
        <v>3298.6</v>
      </c>
      <c r="P218" s="28">
        <v>4601.3999999999996</v>
      </c>
      <c r="Q218" s="28">
        <v>4601.3999999999996</v>
      </c>
      <c r="R218" s="118">
        <f>(ULB_Data[[#This Row],[Total score (obtained) SS2020]]-ULB_Data[[#This Row],[NA 2020]])/ULB_Data[[#This Row],[NA 2020]]</f>
        <v>0.7137985546522132</v>
      </c>
      <c r="S218" s="118">
        <f>(ULB_Data[[#This Row],[Total score (obtained) SS2021]]-ULB_Data[[#This Row],[NA 2021]])/ULB_Data[[#This Row],[NA 2021]]</f>
        <v>0.89803571428571427</v>
      </c>
      <c r="T218" s="118">
        <f>(ULB_Data[[#This Row],[Total score (obtained) SS2022]]-ULB_Data[[#This Row],[NA 2022]])/ULB_Data[[#This Row],[NA 2022]]</f>
        <v>0.89803571428571427</v>
      </c>
      <c r="U218" s="118">
        <f>(ULB_Data[[#This Row],[Total score (obtained) SS2020]]-ULB_Data[[#This Row],[SA 2020]])/ULB_Data[[#This Row],[SA 2020]]</f>
        <v>0.14115789473684207</v>
      </c>
      <c r="V218" s="118">
        <f>(ULB_Data[[#This Row],[Total score (obtained) SS2021]]-ULB_Data[[#This Row],[SA 2021]])/ULB_Data[[#This Row],[SA 2021]]</f>
        <v>0.23748584015103841</v>
      </c>
      <c r="W218" s="118">
        <f>(ULB_Data[[#This Row],[Total score (obtained) SS2022]]-ULB_Data[[#This Row],[SA 2022]])/ULB_Data[[#This Row],[SA 2022]]</f>
        <v>0.23748584015103841</v>
      </c>
      <c r="X218" s="118">
        <f>(ULB_Data[[#This Row],[Total score (obtained) SS2020]]-ULB_Data[[#This Row],[SA Cat 2020]])/ULB_Data[[#This Row],[SA Cat 2020]]</f>
        <v>0.11598529411764703</v>
      </c>
      <c r="Y218" s="118">
        <f>(ULB_Data[[#This Row],[Total score (obtained) SS2021]]-ULB_Data[[#This Row],[SA Cat 2021]])/ULB_Data[[#This Row],[SA Cat 2021]]</f>
        <v>0.19224216334202393</v>
      </c>
      <c r="Z218" s="118">
        <f>(ULB_Data[[#This Row],[Total score (obtained) SS2022]]-ULB_Data[[#This Row],[SA Cat 2022]])/ULB_Data[[#This Row],[SA Cat 2022]]</f>
        <v>0.19224216334202393</v>
      </c>
      <c r="AA218" s="118">
        <f>(ULB_Data[[#This Row],[Total score (obtained) SS2021]]-ULB_Data[[#This Row],[SA Cat t.10 2021]])/ULB_Data[[#This Row],[SA Cat t.10 2021]]</f>
        <v>-0.14531881601251787</v>
      </c>
      <c r="AB218" s="118">
        <f>(ULB_Data[[#This Row],[Total score (obtained) SS2022]]-ULB_Data[[#This Row],[SA Cat t.10 2022]])/ULB_Data[[#This Row],[SA Cat t.10 2022]]</f>
        <v>-0.14531881601251787</v>
      </c>
      <c r="AC218" s="122">
        <v>306.24</v>
      </c>
      <c r="AD218" s="122">
        <v>913.6</v>
      </c>
      <c r="AE218" s="122">
        <v>915</v>
      </c>
      <c r="AF218" s="122">
        <v>706.64</v>
      </c>
      <c r="AG218" s="122">
        <v>1509.3</v>
      </c>
      <c r="AH218" s="122">
        <v>1509.3</v>
      </c>
      <c r="AI218" s="122">
        <v>737.03</v>
      </c>
      <c r="AJ218" s="122">
        <v>1543.8</v>
      </c>
      <c r="AK218" s="122">
        <v>1543.8</v>
      </c>
      <c r="AL218" s="122">
        <v>2033.9</v>
      </c>
      <c r="AM218" s="122">
        <v>2033.9</v>
      </c>
      <c r="AN218" s="118">
        <f>(ULB_Data[[#This Row],[SLP- obtained SS2020]]-ULB_Data[[#This Row],[SLP NA 2020]])/ULB_Data[[#This Row],[SLP NA 2020]]</f>
        <v>1.6028931556948798</v>
      </c>
      <c r="AO218" s="118">
        <f>(ULB_Data[[#This Row],[SLP- obtained SS2021]]-ULB_Data[[#This Row],[SLP NA 2021]])/ULB_Data[[#This Row],[SLP NA 2021]]</f>
        <v>0.89109019264448341</v>
      </c>
      <c r="AP218" s="118">
        <f>(ULB_Data[[#This Row],[SLP- obtained SS2022]]-ULB_Data[[#This Row],[SLP NA 2022]])/ULB_Data[[#This Row],[SLP NA 2022]]</f>
        <v>0.88819672131147542</v>
      </c>
      <c r="AQ218" s="118">
        <f>(ULB_Data[[#This Row],[SLP- obtained SS2020]]-ULB_Data[[#This Row],[SLP SA 2020]])/ULB_Data[[#This Row],[SLP SA 2020]]</f>
        <v>0.12802841616664784</v>
      </c>
      <c r="AR218" s="118">
        <f>(ULB_Data[[#This Row],[SLP- obtained SS2021]]-ULB_Data[[#This Row],[SLP SA 2021]])/ULB_Data[[#This Row],[SLP SA 2021]]</f>
        <v>0.14470284237726105</v>
      </c>
      <c r="AS218" s="118">
        <f>(ULB_Data[[#This Row],[SLP- obtained SS2022]]-ULB_Data[[#This Row],[SLP SA 2022]])/ULB_Data[[#This Row],[SLP SA 2022]]</f>
        <v>0.14470284237726105</v>
      </c>
      <c r="AT218" s="118">
        <f>(ULB_Data[[#This Row],[SLP- obtained SS2020]]-ULB_Data[[#This Row],[SLP SA cat 2020]])/ULB_Data[[#This Row],[SLP SA cat 2020]]</f>
        <v>8.1516356186315406E-2</v>
      </c>
      <c r="AU218" s="118">
        <f>(ULB_Data[[#This Row],[SLP- obtained SS2021]]-ULB_Data[[#This Row],[SLP SA cat 2021]])/ULB_Data[[#This Row],[SLP SA cat 2021]]</f>
        <v>0.11912164788185005</v>
      </c>
      <c r="AV218" s="118">
        <f>(ULB_Data[[#This Row],[SLP- obtained SS2022]]-ULB_Data[[#This Row],[SLP SA cat 2022]])/ULB_Data[[#This Row],[SLP SA cat 2022]]</f>
        <v>0.11912164788185005</v>
      </c>
      <c r="AW218" s="118">
        <f>(ULB_Data[[#This Row],[SLP- obtained SS2021]]-ULB_Data[[#This Row],[SLP SA cat t.10 2021]])/ULB_Data[[#This Row],[SLP SA cat t.10 2021]]</f>
        <v>-0.15054820787649345</v>
      </c>
      <c r="AX218" s="118">
        <f>(ULB_Data[[#This Row],[SLP- obtained SS2022]]-ULB_Data[[#This Row],[SLP SA cat t.10 2022]])/ULB_Data[[#This Row],[SLP SA cat t.10 2022]]</f>
        <v>-0.15054820787649345</v>
      </c>
      <c r="AY218" s="122">
        <v>232.44</v>
      </c>
      <c r="AZ218" s="122">
        <v>298.10000000000002</v>
      </c>
      <c r="BA218" s="122">
        <v>295</v>
      </c>
      <c r="BB218" s="122">
        <v>421.09</v>
      </c>
      <c r="BC218" s="122">
        <v>522.70000000000005</v>
      </c>
      <c r="BD218" s="122">
        <v>525</v>
      </c>
      <c r="BE218" s="122">
        <v>433.64</v>
      </c>
      <c r="BF218" s="122">
        <v>570</v>
      </c>
      <c r="BG218" s="122">
        <v>570</v>
      </c>
      <c r="BH218" s="122">
        <v>1100</v>
      </c>
      <c r="BI218" s="122">
        <v>1100</v>
      </c>
      <c r="BJ218" s="118">
        <f>(ULB_Data[[#This Row],[Cert.- obtained SS2020]]-ULB_Data[[#This Row],[NA cert 2020]])/ULB_Data[[#This Row],[NA cert 2020]]</f>
        <v>0.29065565307176044</v>
      </c>
      <c r="BK218" s="118">
        <f>(ULB_Data[[#This Row],[Cert.- obtained SS2021]]-ULB_Data[[#This Row],[NA cert 2021]])/ULB_Data[[#This Row],[NA cert 2021]]</f>
        <v>2.6900369003690034</v>
      </c>
      <c r="BL218" s="118">
        <f>(ULB_Data[[#This Row],[Cert.- obtained SS2022]]-ULB_Data[[#This Row],[NA cert 2022]])/ULB_Data[[#This Row],[NA cert 2022]]</f>
        <v>2.7288135593220337</v>
      </c>
      <c r="BM218" s="118">
        <f>(ULB_Data[[#This Row],[Cert.- obtained SS2020]]-ULB_Data[[#This Row],[SA Cert 2020]])/ULB_Data[[#This Row],[SA Cert 2020]]</f>
        <v>-0.2875632287634472</v>
      </c>
      <c r="BN218" s="118">
        <f>(ULB_Data[[#This Row],[Cert.- obtained SS2021]]-ULB_Data[[#This Row],[SA cert 2021]])/ULB_Data[[#This Row],[SA cert 2021]]</f>
        <v>1.1044576238760282</v>
      </c>
      <c r="BO218" s="118">
        <f>(ULB_Data[[#This Row],[Cert.- obtained SS2022]]-ULB_Data[[#This Row],[SA cert 2022]])/ULB_Data[[#This Row],[SA cert 2022]]</f>
        <v>1.0952380952380953</v>
      </c>
      <c r="BP218" s="118">
        <f>(ULB_Data[[#This Row],[Cert.- obtained SS2020]]-ULB_Data[[#This Row],[SA cert cat 2020]])/ULB_Data[[#This Row],[SA cert cat 2020]]</f>
        <v>-0.30818190203855733</v>
      </c>
      <c r="BQ218" s="118">
        <f>(ULB_Data[[#This Row],[Cert.- obtained SS2021]]-ULB_Data[[#This Row],[SA cert cat 2021]])/ULB_Data[[#This Row],[SA cert cat 2021]]</f>
        <v>0.92982456140350878</v>
      </c>
      <c r="BR218" s="118">
        <f>(ULB_Data[[#This Row],[Cert.- obtained SS2022]]-ULB_Data[[#This Row],[SA cert cat 2022]])/ULB_Data[[#This Row],[SA cert cat 2022]]</f>
        <v>0.92982456140350878</v>
      </c>
      <c r="BS218" s="118">
        <f>(ULB_Data[[#This Row],[Cert.- obtained SS2021]]-ULB_Data[[#This Row],[SA cert cat t.10 2021]])/ULB_Data[[#This Row],[SA cert cat t.10 2021]]</f>
        <v>0</v>
      </c>
      <c r="BT218" s="118">
        <f>(ULB_Data[[#This Row],[Cert.- obtained SS2022]]-ULB_Data[[#This Row],[SA cert cat t.10 2022]])/ULB_Data[[#This Row],[SA cert cat t.10 2022]]</f>
        <v>0</v>
      </c>
      <c r="BU218" s="122">
        <v>855.72</v>
      </c>
      <c r="BV218" s="122">
        <v>860.25</v>
      </c>
      <c r="BW218" s="122">
        <v>865</v>
      </c>
      <c r="BX218" s="122">
        <v>1100</v>
      </c>
      <c r="BY218" s="122">
        <v>1147.0899999999999</v>
      </c>
      <c r="BZ218" s="122">
        <v>1150</v>
      </c>
      <c r="CA218" s="122">
        <v>1114.93</v>
      </c>
      <c r="CB218" s="122">
        <v>1184.79</v>
      </c>
      <c r="CC218" s="122">
        <v>1184.79</v>
      </c>
      <c r="CD218" s="122">
        <v>1531.86</v>
      </c>
      <c r="CE218" s="122">
        <v>1531.86</v>
      </c>
      <c r="CF218" s="118">
        <f>(ULB_Data[[#This Row],[CP- obtained SS2020]]-ULB_Data[[#This Row],[NA CV 2020]])/ULB_Data[[#This Row],[NA CV 2020]]</f>
        <v>0.44064647314542132</v>
      </c>
      <c r="CG218" s="118">
        <f>(ULB_Data[[#This Row],[CV- obtained SS2021]]-ULB_Data[[#This Row],[NA CV 2021]])/ULB_Data[[#This Row],[NA CV 2021]]</f>
        <v>0.28454519035164194</v>
      </c>
      <c r="CH218" s="118">
        <f>(ULB_Data[[#This Row],[CV- obtained SS2022]]-ULB_Data[[#This Row],[NA CV 2022]])/ULB_Data[[#This Row],[NA CV 2022]]</f>
        <v>0.27749132947976873</v>
      </c>
      <c r="CI218" s="118">
        <f>(ULB_Data[[#This Row],[CP- obtained SS2020]]-ULB_Data[[#This Row],[SA CV 2020]])/ULB_Data[[#This Row],[SA CV 2020]]</f>
        <v>0.12071818181818178</v>
      </c>
      <c r="CJ218" s="118">
        <f>(ULB_Data[[#This Row],[CV- obtained SS2021]]-ULB_Data[[#This Row],[SA CV 2021]])/ULB_Data[[#This Row],[SA CV 2021]]</f>
        <v>-3.666669572570587E-2</v>
      </c>
      <c r="CK218" s="118">
        <f>(ULB_Data[[#This Row],[CV- obtained SS2022]]-ULB_Data[[#This Row],[SA CV 2022]])/ULB_Data[[#This Row],[SA CV 2022]]</f>
        <v>-3.9104347826086981E-2</v>
      </c>
      <c r="CL218" s="118">
        <f>(ULB_Data[[#This Row],[CP- obtained SS2020]]-ULB_Data[[#This Row],[SA CV  cat 2020]])/ULB_Data[[#This Row],[SA CV  cat 2020]]</f>
        <v>0.10571067241889616</v>
      </c>
      <c r="CM218" s="118">
        <f>(ULB_Data[[#This Row],[CV- obtained SS2021]]-ULB_Data[[#This Row],[SA CV cat 2021]])/ULB_Data[[#This Row],[SA CV cat 2021]]</f>
        <v>-6.7319946994826088E-2</v>
      </c>
      <c r="CN218" s="118">
        <f>(ULB_Data[[#This Row],[CV- obtained SS2022]]-ULB_Data[[#This Row],[SA CV cat 2022]])/ULB_Data[[#This Row],[SA CV cat 2022]]</f>
        <v>-6.7319946994826088E-2</v>
      </c>
      <c r="CO218" s="118">
        <f>(ULB_Data[[#This Row],[CV- obtained SS2021]]-ULB_Data[[#This Row],[SA CV cat t.10 2021]])/ULB_Data[[#This Row],[SA CV cat t.10 2021]]</f>
        <v>-0.27863512331414098</v>
      </c>
      <c r="CP218" s="118">
        <f>(ULB_Data[[#This Row],[CV- obtained SS2022]]-ULB_Data[[#This Row],[SA CV cat t.10 2022]])/ULB_Data[[#This Row],[SA CV cat t.10 2022]]</f>
        <v>-0.27863512331414098</v>
      </c>
      <c r="CQ218" s="60">
        <v>37</v>
      </c>
      <c r="CR218" s="60">
        <v>30</v>
      </c>
      <c r="CS218" s="28">
        <v>24</v>
      </c>
      <c r="CT218" s="27">
        <v>23</v>
      </c>
      <c r="CU218" s="28">
        <v>24</v>
      </c>
      <c r="CV218" s="27">
        <v>23</v>
      </c>
      <c r="CW218" s="28" t="s">
        <v>414</v>
      </c>
      <c r="CX218" s="28" t="s">
        <v>401</v>
      </c>
      <c r="CY218" s="28" t="s">
        <v>401</v>
      </c>
      <c r="CZ218" s="28" t="s">
        <v>405</v>
      </c>
      <c r="DA218" s="28" t="s">
        <v>408</v>
      </c>
      <c r="DB218" s="28" t="s">
        <v>408</v>
      </c>
      <c r="DC218" s="22">
        <v>797.11</v>
      </c>
      <c r="DD218" s="22">
        <v>1500</v>
      </c>
      <c r="DE218" s="66">
        <v>53.14</v>
      </c>
      <c r="DF218" s="22">
        <v>300</v>
      </c>
      <c r="DG218" s="22">
        <v>1500</v>
      </c>
      <c r="DH218" s="66">
        <v>20</v>
      </c>
      <c r="DI218" s="22">
        <v>1464.45</v>
      </c>
      <c r="DJ218" s="22">
        <v>1500</v>
      </c>
      <c r="DK218" s="66">
        <v>97.63</v>
      </c>
      <c r="DL218" s="22">
        <v>1232.79</v>
      </c>
      <c r="DM218" s="22">
        <v>1500</v>
      </c>
      <c r="DN218" s="66">
        <v>82.19</v>
      </c>
      <c r="DO218" s="22">
        <v>3794.35</v>
      </c>
      <c r="DP218" s="22">
        <v>6000</v>
      </c>
      <c r="DQ218" s="66">
        <v>63.24</v>
      </c>
      <c r="DR218" s="72">
        <v>1727.7</v>
      </c>
      <c r="DS218" s="67">
        <v>2400</v>
      </c>
      <c r="DT218" s="159">
        <f>ULB_Data[[#This Row],[SLP- obtained SS2021]]/ULB_Data[[#This Row],[SLP-max. marks SS2021]]</f>
        <v>0.71987500000000004</v>
      </c>
      <c r="DU218" s="159">
        <f>ULB_Data[[#This Row],[SLP- obtained SS2021]]/ULB_Data[[#This Row],[Total score (obtained) SS2021]]</f>
        <v>0.43931314888131145</v>
      </c>
      <c r="DV218" s="72">
        <v>1727.7</v>
      </c>
      <c r="DW218" s="66">
        <v>2400</v>
      </c>
      <c r="DX218" s="159">
        <f>ULB_Data[[#This Row],[SLP- obtained SS2022]]/ULB_Data[[#This Row],[SLP-max. marks SS2022]]</f>
        <v>0.71987500000000004</v>
      </c>
      <c r="DY218" s="159">
        <f>ULB_Data[[#This Row],[SLP- obtained SS2022]]/ULB_Data[[#This Row],[Total score (obtained) SS2022]]</f>
        <v>0.43931314888131145</v>
      </c>
      <c r="DZ218" s="72">
        <v>1105.03</v>
      </c>
      <c r="EA218" s="67">
        <v>1800</v>
      </c>
      <c r="EB218" s="159">
        <f>ULB_Data[[#This Row],[CV- obtained SS2021]]/ULB_Data[[#This Row],[CV-max. marks SS2021]]</f>
        <v>0.61390555555555559</v>
      </c>
      <c r="EC218" s="159">
        <f>ULB_Data[[#This Row],[CV- obtained SS2021]]/ULB_Data[[#This Row],[Total score (obtained) SS2021]]</f>
        <v>0.2809829304325494</v>
      </c>
      <c r="ED218" s="72">
        <v>1105.03</v>
      </c>
      <c r="EE218" s="66">
        <v>1800</v>
      </c>
      <c r="EF218" s="159">
        <f>ULB_Data[[#This Row],[CV- obtained SS2022]]/ULB_Data[[#This Row],[CV-max. marks SS2022]]</f>
        <v>0.61390555555555559</v>
      </c>
      <c r="EG218" s="159">
        <f>ULB_Data[[#This Row],[CV- obtained SS2022]]/ULB_Data[[#This Row],[Total score (obtained) SS2022]]</f>
        <v>0.2809829304325494</v>
      </c>
      <c r="EH218" s="72">
        <v>1100</v>
      </c>
      <c r="EI218" s="67">
        <v>1800</v>
      </c>
      <c r="EJ218" s="159">
        <f>ULB_Data[[#This Row],[Cert.- obtained SS2021]]/ULB_Data[[#This Row],[Cert.-max. marks SS2021]]</f>
        <v>0.61111111111111116</v>
      </c>
      <c r="EK218" s="159">
        <f>ULB_Data[[#This Row],[Cert.- obtained SS2021]]/ULB_Data[[#This Row],[Total score (obtained) SS2021]]</f>
        <v>0.27970392068613914</v>
      </c>
      <c r="EL218" s="72">
        <v>1100</v>
      </c>
      <c r="EM218" s="66">
        <v>1800</v>
      </c>
      <c r="EN218" s="159">
        <f>ULB_Data[[#This Row],[Cert.- obtained SS2022]]/ULB_Data[[#This Row],[Cert.-max. marks SS2022]]</f>
        <v>0.61111111111111116</v>
      </c>
      <c r="EO218" s="159">
        <f>ULB_Data[[#This Row],[Cert.- obtained SS2022]]/ULB_Data[[#This Row],[Total score (obtained) SS2022]]</f>
        <v>0.27970392068613914</v>
      </c>
      <c r="EP218" s="73">
        <v>3932.73</v>
      </c>
      <c r="EQ218" s="26">
        <v>6000</v>
      </c>
      <c r="ER218" s="66">
        <v>65.55</v>
      </c>
      <c r="ES218" s="73">
        <v>3932.73</v>
      </c>
      <c r="ET218" s="66">
        <v>6000</v>
      </c>
      <c r="EU218" s="128">
        <f>(ULB_Data[[#This Row],[Total score (obtained) SS2022]]/ULB_Data[[#This Row],[Total score (max) SS2022]])*100</f>
        <v>65.545500000000004</v>
      </c>
      <c r="EV218" s="26">
        <v>1097.1099999999999</v>
      </c>
      <c r="EW218" s="26">
        <v>3000</v>
      </c>
      <c r="EX218" s="66">
        <v>36.57</v>
      </c>
      <c r="EY218" s="26">
        <v>2827.7</v>
      </c>
      <c r="EZ218" s="26">
        <v>4200</v>
      </c>
      <c r="FA218" s="100">
        <v>67.33</v>
      </c>
      <c r="FB218" s="26">
        <v>2827.7</v>
      </c>
      <c r="FC218" s="138">
        <v>4200</v>
      </c>
      <c r="FD218" s="140">
        <f>(ULB_Data[[#This Row],[SLP + Cert. (obtained) SS2022]]/ULB_Data[[#This Row],[SLP + Cert. (max.) SS2022]])*100</f>
        <v>67.326190476190476</v>
      </c>
    </row>
    <row r="219" spans="1:160" ht="15.75" thickBot="1">
      <c r="A219" s="104">
        <v>218</v>
      </c>
      <c r="B219" s="69" t="s">
        <v>353</v>
      </c>
      <c r="C219" s="65" t="s">
        <v>247</v>
      </c>
      <c r="D219" s="65" t="s">
        <v>71</v>
      </c>
      <c r="E219" s="26">
        <v>6109</v>
      </c>
      <c r="F219" s="28" t="s">
        <v>411</v>
      </c>
      <c r="G219" s="28">
        <v>2214</v>
      </c>
      <c r="H219" s="28">
        <v>2072</v>
      </c>
      <c r="I219" s="28">
        <v>2072</v>
      </c>
      <c r="J219" s="28">
        <v>3325</v>
      </c>
      <c r="K219" s="28">
        <v>3178</v>
      </c>
      <c r="L219" s="28">
        <v>3178</v>
      </c>
      <c r="M219" s="28">
        <v>3070.1</v>
      </c>
      <c r="N219" s="28">
        <v>2928.3</v>
      </c>
      <c r="O219" s="28">
        <v>2928.3</v>
      </c>
      <c r="P219" s="28">
        <v>4349.2</v>
      </c>
      <c r="Q219" s="28">
        <v>4349.2</v>
      </c>
      <c r="R219" s="118">
        <f>(ULB_Data[[#This Row],[Total score (obtained) SS2020]]-ULB_Data[[#This Row],[NA 2020]])/ULB_Data[[#This Row],[NA 2020]]</f>
        <v>0.29018066847335144</v>
      </c>
      <c r="S219" s="118">
        <f>(ULB_Data[[#This Row],[Total score (obtained) SS2021]]-ULB_Data[[#This Row],[NA 2021]])/ULB_Data[[#This Row],[NA 2021]]</f>
        <v>0.78262065637065648</v>
      </c>
      <c r="T219" s="118">
        <f>(ULB_Data[[#This Row],[Total score (obtained) SS2022]]-ULB_Data[[#This Row],[NA 2022]])/ULB_Data[[#This Row],[NA 2022]]</f>
        <v>0.78262065637065648</v>
      </c>
      <c r="U219" s="118">
        <f>(ULB_Data[[#This Row],[Total score (obtained) SS2020]]-ULB_Data[[#This Row],[SA 2020]])/ULB_Data[[#This Row],[SA 2020]]</f>
        <v>-0.14091428571428571</v>
      </c>
      <c r="V219" s="118">
        <f>(ULB_Data[[#This Row],[Total score (obtained) SS2021]]-ULB_Data[[#This Row],[SA 2021]])/ULB_Data[[#This Row],[SA 2021]]</f>
        <v>0.16223725613593459</v>
      </c>
      <c r="W219" s="118">
        <f>(ULB_Data[[#This Row],[Total score (obtained) SS2022]]-ULB_Data[[#This Row],[SA 2022]])/ULB_Data[[#This Row],[SA 2022]]</f>
        <v>0.16223725613593459</v>
      </c>
      <c r="X219" s="118">
        <f>(ULB_Data[[#This Row],[Total score (obtained) SS2020]]-ULB_Data[[#This Row],[SA Cat 2020]])/ULB_Data[[#This Row],[SA Cat 2020]]</f>
        <v>-6.9587309859613658E-2</v>
      </c>
      <c r="Y219" s="118">
        <f>(ULB_Data[[#This Row],[Total score (obtained) SS2021]]-ULB_Data[[#This Row],[SA Cat 2021]])/ULB_Data[[#This Row],[SA Cat 2021]]</f>
        <v>0.26134275859713824</v>
      </c>
      <c r="Z219" s="118">
        <f>(ULB_Data[[#This Row],[Total score (obtained) SS2022]]-ULB_Data[[#This Row],[SA Cat 2022]])/ULB_Data[[#This Row],[SA Cat 2022]]</f>
        <v>0.26134275859713824</v>
      </c>
      <c r="AA219" s="118">
        <f>(ULB_Data[[#This Row],[Total score (obtained) SS2021]]-ULB_Data[[#This Row],[SA Cat t.10 2021]])/ULB_Data[[#This Row],[SA Cat t.10 2021]]</f>
        <v>-0.15074266531775951</v>
      </c>
      <c r="AB219" s="118">
        <f>(ULB_Data[[#This Row],[Total score (obtained) SS2022]]-ULB_Data[[#This Row],[SA Cat t.10 2022]])/ULB_Data[[#This Row],[SA Cat t.10 2022]]</f>
        <v>-0.15074266531775951</v>
      </c>
      <c r="AC219" s="122">
        <v>306.24</v>
      </c>
      <c r="AD219" s="122">
        <v>913.6</v>
      </c>
      <c r="AE219" s="122">
        <v>915</v>
      </c>
      <c r="AF219" s="122">
        <v>706.64</v>
      </c>
      <c r="AG219" s="122">
        <v>1509.3</v>
      </c>
      <c r="AH219" s="122">
        <v>1509.3</v>
      </c>
      <c r="AI219" s="122">
        <v>593.21</v>
      </c>
      <c r="AJ219" s="122">
        <v>1412.08</v>
      </c>
      <c r="AK219" s="122">
        <v>1412.08</v>
      </c>
      <c r="AL219" s="122">
        <v>1984.11</v>
      </c>
      <c r="AM219" s="122">
        <v>1984.11</v>
      </c>
      <c r="AN219" s="118">
        <f>(ULB_Data[[#This Row],[SLP- obtained SS2020]]-ULB_Data[[#This Row],[SLP NA 2020]])/ULB_Data[[#This Row],[SLP NA 2020]]</f>
        <v>0.79614028213166121</v>
      </c>
      <c r="AO219" s="118">
        <f>(ULB_Data[[#This Row],[SLP- obtained SS2021]]-ULB_Data[[#This Row],[SLP NA 2021]])/ULB_Data[[#This Row],[SLP NA 2021]]</f>
        <v>0.83646015761821357</v>
      </c>
      <c r="AP219" s="118">
        <f>(ULB_Data[[#This Row],[SLP- obtained SS2022]]-ULB_Data[[#This Row],[SLP NA 2022]])/ULB_Data[[#This Row],[SLP NA 2022]]</f>
        <v>0.83365027322404373</v>
      </c>
      <c r="AQ219" s="118">
        <f>(ULB_Data[[#This Row],[SLP- obtained SS2020]]-ULB_Data[[#This Row],[SLP SA 2020]])/ULB_Data[[#This Row],[SLP SA 2020]]</f>
        <v>-0.22159798482961626</v>
      </c>
      <c r="AR219" s="118">
        <f>(ULB_Data[[#This Row],[SLP- obtained SS2021]]-ULB_Data[[#This Row],[SLP SA 2021]])/ULB_Data[[#This Row],[SLP SA 2021]]</f>
        <v>0.11163453256476513</v>
      </c>
      <c r="AS219" s="118">
        <f>(ULB_Data[[#This Row],[SLP- obtained SS2022]]-ULB_Data[[#This Row],[SLP SA 2022]])/ULB_Data[[#This Row],[SLP SA 2022]]</f>
        <v>0.11163453256476513</v>
      </c>
      <c r="AT219" s="118">
        <f>(ULB_Data[[#This Row],[SLP- obtained SS2020]]-ULB_Data[[#This Row],[SLP SA cat 2020]])/ULB_Data[[#This Row],[SLP SA cat 2020]]</f>
        <v>-7.2756696616712593E-2</v>
      </c>
      <c r="AU219" s="118">
        <f>(ULB_Data[[#This Row],[SLP- obtained SS2021]]-ULB_Data[[#This Row],[SLP SA cat 2021]])/ULB_Data[[#This Row],[SLP SA cat 2021]]</f>
        <v>0.18816922553962953</v>
      </c>
      <c r="AV219" s="118">
        <f>(ULB_Data[[#This Row],[SLP- obtained SS2022]]-ULB_Data[[#This Row],[SLP SA cat 2022]])/ULB_Data[[#This Row],[SLP SA cat 2022]]</f>
        <v>0.18816922553962953</v>
      </c>
      <c r="AW219" s="118">
        <f>(ULB_Data[[#This Row],[SLP- obtained SS2021]]-ULB_Data[[#This Row],[SLP SA cat t.10 2021]])/ULB_Data[[#This Row],[SLP SA cat t.10 2021]]</f>
        <v>-0.15438660154930925</v>
      </c>
      <c r="AX219" s="118">
        <f>(ULB_Data[[#This Row],[SLP- obtained SS2022]]-ULB_Data[[#This Row],[SLP SA cat t.10 2022]])/ULB_Data[[#This Row],[SLP SA cat t.10 2022]]</f>
        <v>-0.15438660154930925</v>
      </c>
      <c r="AY219" s="122">
        <v>232.44</v>
      </c>
      <c r="AZ219" s="122">
        <v>298.10000000000002</v>
      </c>
      <c r="BA219" s="122">
        <v>295</v>
      </c>
      <c r="BB219" s="122">
        <v>421.09</v>
      </c>
      <c r="BC219" s="122">
        <v>522.70000000000005</v>
      </c>
      <c r="BD219" s="122">
        <v>525</v>
      </c>
      <c r="BE219" s="122">
        <v>365.77</v>
      </c>
      <c r="BF219" s="122">
        <v>453.88</v>
      </c>
      <c r="BG219" s="122">
        <v>453.88</v>
      </c>
      <c r="BH219" s="122">
        <v>1100</v>
      </c>
      <c r="BI219" s="122">
        <v>1100</v>
      </c>
      <c r="BJ219" s="118">
        <f>(ULB_Data[[#This Row],[Cert.- obtained SS2020]]-ULB_Data[[#This Row],[NA cert 2020]])/ULB_Data[[#This Row],[NA cert 2020]]</f>
        <v>0.29065565307176044</v>
      </c>
      <c r="BK219" s="118">
        <f>(ULB_Data[[#This Row],[Cert.- obtained SS2021]]-ULB_Data[[#This Row],[NA cert 2021]])/ULB_Data[[#This Row],[NA cert 2021]]</f>
        <v>2.0191211003019118</v>
      </c>
      <c r="BL219" s="118">
        <f>(ULB_Data[[#This Row],[Cert.- obtained SS2022]]-ULB_Data[[#This Row],[NA cert 2022]])/ULB_Data[[#This Row],[NA cert 2022]]</f>
        <v>2.0508474576271185</v>
      </c>
      <c r="BM219" s="118">
        <f>(ULB_Data[[#This Row],[Cert.- obtained SS2020]]-ULB_Data[[#This Row],[SA Cert 2020]])/ULB_Data[[#This Row],[SA Cert 2020]]</f>
        <v>-0.2875632287634472</v>
      </c>
      <c r="BN219" s="118">
        <f>(ULB_Data[[#This Row],[Cert.- obtained SS2021]]-ULB_Data[[#This Row],[SA cert 2021]])/ULB_Data[[#This Row],[SA cert 2021]]</f>
        <v>0.72182896498947757</v>
      </c>
      <c r="BO219" s="118">
        <f>(ULB_Data[[#This Row],[Cert.- obtained SS2022]]-ULB_Data[[#This Row],[SA cert 2022]])/ULB_Data[[#This Row],[SA cert 2022]]</f>
        <v>0.7142857142857143</v>
      </c>
      <c r="BP219" s="118">
        <f>(ULB_Data[[#This Row],[Cert.- obtained SS2020]]-ULB_Data[[#This Row],[SA cert cat 2020]])/ULB_Data[[#This Row],[SA cert cat 2020]]</f>
        <v>-0.17981245044700217</v>
      </c>
      <c r="BQ219" s="118">
        <f>(ULB_Data[[#This Row],[Cert.- obtained SS2021]]-ULB_Data[[#This Row],[SA cert cat 2021]])/ULB_Data[[#This Row],[SA cert cat 2021]]</f>
        <v>0.98290296994800386</v>
      </c>
      <c r="BR219" s="118">
        <f>(ULB_Data[[#This Row],[Cert.- obtained SS2022]]-ULB_Data[[#This Row],[SA cert cat 2022]])/ULB_Data[[#This Row],[SA cert cat 2022]]</f>
        <v>0.98290296994800386</v>
      </c>
      <c r="BS219" s="118">
        <f>(ULB_Data[[#This Row],[Cert.- obtained SS2021]]-ULB_Data[[#This Row],[SA cert cat t.10 2021]])/ULB_Data[[#This Row],[SA cert cat t.10 2021]]</f>
        <v>-0.18181818181818182</v>
      </c>
      <c r="BT219" s="118">
        <f>(ULB_Data[[#This Row],[Cert.- obtained SS2022]]-ULB_Data[[#This Row],[SA cert cat t.10 2022]])/ULB_Data[[#This Row],[SA cert cat t.10 2022]]</f>
        <v>-0.18181818181818182</v>
      </c>
      <c r="BU219" s="122">
        <v>855.72</v>
      </c>
      <c r="BV219" s="122">
        <v>860.25</v>
      </c>
      <c r="BW219" s="122">
        <v>865</v>
      </c>
      <c r="BX219" s="122">
        <v>1100</v>
      </c>
      <c r="BY219" s="122">
        <v>1147.0899999999999</v>
      </c>
      <c r="BZ219" s="122">
        <v>1150</v>
      </c>
      <c r="CA219" s="122">
        <v>1056.55</v>
      </c>
      <c r="CB219" s="122">
        <v>1062.31</v>
      </c>
      <c r="CC219" s="122">
        <v>1062.31</v>
      </c>
      <c r="CD219" s="122">
        <v>1484.95</v>
      </c>
      <c r="CE219" s="122">
        <v>1484.95</v>
      </c>
      <c r="CF219" s="118">
        <f>(ULB_Data[[#This Row],[CP- obtained SS2020]]-ULB_Data[[#This Row],[NA CV 2020]])/ULB_Data[[#This Row],[NA CV 2020]]</f>
        <v>4.5388678539709154E-2</v>
      </c>
      <c r="CG219" s="118">
        <f>(ULB_Data[[#This Row],[CV- obtained SS2021]]-ULB_Data[[#This Row],[NA CV 2021]])/ULB_Data[[#This Row],[NA CV 2021]]</f>
        <v>0.29706480674222602</v>
      </c>
      <c r="CH219" s="118">
        <f>(ULB_Data[[#This Row],[CV- obtained SS2022]]-ULB_Data[[#This Row],[NA CV 2022]])/ULB_Data[[#This Row],[NA CV 2022]]</f>
        <v>0.28994219653179187</v>
      </c>
      <c r="CI219" s="118">
        <f>(ULB_Data[[#This Row],[CP- obtained SS2020]]-ULB_Data[[#This Row],[SA CV 2020]])/ULB_Data[[#This Row],[SA CV 2020]]</f>
        <v>-0.18676363636363641</v>
      </c>
      <c r="CJ219" s="118">
        <f>(ULB_Data[[#This Row],[CV- obtained SS2021]]-ULB_Data[[#This Row],[SA CV 2021]])/ULB_Data[[#This Row],[SA CV 2021]]</f>
        <v>-2.7277720144016568E-2</v>
      </c>
      <c r="CK219" s="118">
        <f>(ULB_Data[[#This Row],[CV- obtained SS2022]]-ULB_Data[[#This Row],[SA CV 2022]])/ULB_Data[[#This Row],[SA CV 2022]]</f>
        <v>-2.973913043478265E-2</v>
      </c>
      <c r="CL219" s="118">
        <f>(ULB_Data[[#This Row],[CP- obtained SS2020]]-ULB_Data[[#This Row],[SA CV  cat 2020]])/ULB_Data[[#This Row],[SA CV  cat 2020]]</f>
        <v>-0.15331976716672188</v>
      </c>
      <c r="CM219" s="118">
        <f>(ULB_Data[[#This Row],[CV- obtained SS2021]]-ULB_Data[[#This Row],[SA CV cat 2021]])/ULB_Data[[#This Row],[SA CV cat 2021]]</f>
        <v>5.0352533629543179E-2</v>
      </c>
      <c r="CN219" s="118">
        <f>(ULB_Data[[#This Row],[CV- obtained SS2022]]-ULB_Data[[#This Row],[SA CV cat 2022]])/ULB_Data[[#This Row],[SA CV cat 2022]]</f>
        <v>5.0352533629543179E-2</v>
      </c>
      <c r="CO219" s="118">
        <f>(ULB_Data[[#This Row],[CV- obtained SS2021]]-ULB_Data[[#This Row],[SA CV cat t.10 2021]])/ULB_Data[[#This Row],[SA CV cat t.10 2021]]</f>
        <v>-0.24859422876191123</v>
      </c>
      <c r="CP219" s="118">
        <f>(ULB_Data[[#This Row],[CV- obtained SS2022]]-ULB_Data[[#This Row],[SA CV cat t.10 2022]])/ULB_Data[[#This Row],[SA CV cat t.10 2022]]</f>
        <v>-0.24859422876191123</v>
      </c>
      <c r="CQ219" s="60">
        <v>205</v>
      </c>
      <c r="CR219" s="60">
        <v>117</v>
      </c>
      <c r="CS219" s="27">
        <v>29</v>
      </c>
      <c r="CT219" s="27">
        <v>26</v>
      </c>
      <c r="CU219" s="27">
        <v>29</v>
      </c>
      <c r="CV219" s="27">
        <v>26</v>
      </c>
      <c r="CW219" s="28" t="s">
        <v>414</v>
      </c>
      <c r="CX219" s="27" t="s">
        <v>401</v>
      </c>
      <c r="CY219" s="27" t="s">
        <v>401</v>
      </c>
      <c r="CZ219" s="28" t="s">
        <v>405</v>
      </c>
      <c r="DA219" s="27" t="s">
        <v>404</v>
      </c>
      <c r="DB219" s="27" t="s">
        <v>404</v>
      </c>
      <c r="DC219" s="22">
        <v>550.04999999999995</v>
      </c>
      <c r="DD219" s="22">
        <v>1500</v>
      </c>
      <c r="DE219" s="66">
        <v>36.67</v>
      </c>
      <c r="DF219" s="22">
        <v>300</v>
      </c>
      <c r="DG219" s="22">
        <v>1500</v>
      </c>
      <c r="DH219" s="66">
        <v>20</v>
      </c>
      <c r="DI219" s="22">
        <v>1111.8499999999999</v>
      </c>
      <c r="DJ219" s="22">
        <v>1500</v>
      </c>
      <c r="DK219" s="66">
        <v>74.12</v>
      </c>
      <c r="DL219" s="22">
        <v>894.56</v>
      </c>
      <c r="DM219" s="22">
        <v>1500</v>
      </c>
      <c r="DN219" s="66">
        <v>59.64</v>
      </c>
      <c r="DO219" s="22">
        <v>2856.46</v>
      </c>
      <c r="DP219" s="22">
        <v>6000</v>
      </c>
      <c r="DQ219" s="66">
        <v>47.61</v>
      </c>
      <c r="DR219" s="67">
        <v>1677.79</v>
      </c>
      <c r="DS219" s="67">
        <v>2400</v>
      </c>
      <c r="DT219" s="159">
        <f>ULB_Data[[#This Row],[SLP- obtained SS2021]]/ULB_Data[[#This Row],[SLP-max. marks SS2021]]</f>
        <v>0.6990791666666667</v>
      </c>
      <c r="DU219" s="159">
        <f>ULB_Data[[#This Row],[SLP- obtained SS2021]]/ULB_Data[[#This Row],[Total score (obtained) SS2021]]</f>
        <v>0.45424370328054814</v>
      </c>
      <c r="DV219" s="67">
        <v>1677.79</v>
      </c>
      <c r="DW219" s="66">
        <v>2400</v>
      </c>
      <c r="DX219" s="159">
        <f>ULB_Data[[#This Row],[SLP- obtained SS2022]]/ULB_Data[[#This Row],[SLP-max. marks SS2022]]</f>
        <v>0.6990791666666667</v>
      </c>
      <c r="DY219" s="159">
        <f>ULB_Data[[#This Row],[SLP- obtained SS2022]]/ULB_Data[[#This Row],[Total score (obtained) SS2022]]</f>
        <v>0.45424370328054814</v>
      </c>
      <c r="DZ219" s="67">
        <v>1115.8</v>
      </c>
      <c r="EA219" s="67">
        <v>1800</v>
      </c>
      <c r="EB219" s="159">
        <f>ULB_Data[[#This Row],[CV- obtained SS2021]]/ULB_Data[[#This Row],[CV-max. marks SS2021]]</f>
        <v>0.61988888888888882</v>
      </c>
      <c r="EC219" s="159">
        <f>ULB_Data[[#This Row],[CV- obtained SS2021]]/ULB_Data[[#This Row],[Total score (obtained) SS2021]]</f>
        <v>0.30209091967435475</v>
      </c>
      <c r="ED219" s="67">
        <v>1115.8</v>
      </c>
      <c r="EE219" s="66">
        <v>1800</v>
      </c>
      <c r="EF219" s="159">
        <f>ULB_Data[[#This Row],[CV- obtained SS2022]]/ULB_Data[[#This Row],[CV-max. marks SS2022]]</f>
        <v>0.61988888888888882</v>
      </c>
      <c r="EG219" s="159">
        <f>ULB_Data[[#This Row],[CV- obtained SS2022]]/ULB_Data[[#This Row],[Total score (obtained) SS2022]]</f>
        <v>0.30209091967435475</v>
      </c>
      <c r="EH219" s="67">
        <v>900</v>
      </c>
      <c r="EI219" s="67">
        <v>1800</v>
      </c>
      <c r="EJ219" s="159">
        <f>ULB_Data[[#This Row],[Cert.- obtained SS2021]]/ULB_Data[[#This Row],[Cert.-max. marks SS2021]]</f>
        <v>0.5</v>
      </c>
      <c r="EK219" s="159">
        <f>ULB_Data[[#This Row],[Cert.- obtained SS2021]]/ULB_Data[[#This Row],[Total score (obtained) SS2021]]</f>
        <v>0.24366537704509703</v>
      </c>
      <c r="EL219" s="67">
        <v>900</v>
      </c>
      <c r="EM219" s="66">
        <v>1800</v>
      </c>
      <c r="EN219" s="159">
        <f>ULB_Data[[#This Row],[Cert.- obtained SS2022]]/ULB_Data[[#This Row],[Cert.-max. marks SS2022]]</f>
        <v>0.5</v>
      </c>
      <c r="EO219" s="159">
        <f>ULB_Data[[#This Row],[Cert.- obtained SS2022]]/ULB_Data[[#This Row],[Total score (obtained) SS2022]]</f>
        <v>0.24366537704509703</v>
      </c>
      <c r="EP219" s="68">
        <v>3693.59</v>
      </c>
      <c r="EQ219" s="26">
        <v>6000</v>
      </c>
      <c r="ER219" s="66">
        <v>61.56</v>
      </c>
      <c r="ES219" s="68">
        <v>3693.59</v>
      </c>
      <c r="ET219" s="66">
        <v>6000</v>
      </c>
      <c r="EU219" s="128">
        <f>(ULB_Data[[#This Row],[Total score (obtained) SS2022]]/ULB_Data[[#This Row],[Total score (max) SS2022]])*100</f>
        <v>61.559833333333337</v>
      </c>
      <c r="EV219" s="26">
        <v>850.05</v>
      </c>
      <c r="EW219" s="26">
        <v>3000</v>
      </c>
      <c r="EX219" s="66">
        <v>28.34</v>
      </c>
      <c r="EY219" s="26">
        <v>2577.79</v>
      </c>
      <c r="EZ219" s="26">
        <v>4200</v>
      </c>
      <c r="FA219" s="100">
        <v>61.38</v>
      </c>
      <c r="FB219" s="26">
        <v>2577.79</v>
      </c>
      <c r="FC219" s="138">
        <v>4200</v>
      </c>
      <c r="FD219" s="140">
        <f>(ULB_Data[[#This Row],[SLP + Cert. (obtained) SS2022]]/ULB_Data[[#This Row],[SLP + Cert. (max.) SS2022]])*100</f>
        <v>61.375952380952384</v>
      </c>
    </row>
    <row r="220" spans="1:160" ht="15.75" thickBot="1">
      <c r="A220" s="104">
        <v>219</v>
      </c>
      <c r="B220" s="65" t="s">
        <v>352</v>
      </c>
      <c r="C220" s="65" t="s">
        <v>247</v>
      </c>
      <c r="D220" s="65" t="s">
        <v>71</v>
      </c>
      <c r="E220" s="26">
        <v>6742</v>
      </c>
      <c r="F220" s="28" t="s">
        <v>411</v>
      </c>
      <c r="G220" s="28">
        <v>2214</v>
      </c>
      <c r="H220" s="28">
        <v>2072</v>
      </c>
      <c r="I220" s="28">
        <v>2072</v>
      </c>
      <c r="J220" s="28">
        <v>3325</v>
      </c>
      <c r="K220" s="28">
        <v>3178</v>
      </c>
      <c r="L220" s="28">
        <v>3178</v>
      </c>
      <c r="M220" s="28">
        <v>3070.1</v>
      </c>
      <c r="N220" s="28">
        <v>2928.3</v>
      </c>
      <c r="O220" s="28">
        <v>2928.3</v>
      </c>
      <c r="P220" s="28">
        <v>4349.2</v>
      </c>
      <c r="Q220" s="28">
        <v>4349.2</v>
      </c>
      <c r="R220" s="118">
        <f>(ULB_Data[[#This Row],[Total score (obtained) SS2020]]-ULB_Data[[#This Row],[NA 2020]])/ULB_Data[[#This Row],[NA 2020]]</f>
        <v>-0.14009033423667575</v>
      </c>
      <c r="S220" s="118">
        <f>(ULB_Data[[#This Row],[Total score (obtained) SS2021]]-ULB_Data[[#This Row],[NA 2021]])/ULB_Data[[#This Row],[NA 2021]]</f>
        <v>-0.38214768339768335</v>
      </c>
      <c r="T220" s="118">
        <f>(ULB_Data[[#This Row],[Total score (obtained) SS2022]]-ULB_Data[[#This Row],[NA 2022]])/ULB_Data[[#This Row],[NA 2022]]</f>
        <v>-0.38214768339768335</v>
      </c>
      <c r="U220" s="118">
        <f>(ULB_Data[[#This Row],[Total score (obtained) SS2020]]-ULB_Data[[#This Row],[SA 2020]])/ULB_Data[[#This Row],[SA 2020]]</f>
        <v>-0.42741654135338347</v>
      </c>
      <c r="V220" s="118">
        <f>(ULB_Data[[#This Row],[Total score (obtained) SS2021]]-ULB_Data[[#This Row],[SA 2021]])/ULB_Data[[#This Row],[SA 2021]]</f>
        <v>-0.59717117684078036</v>
      </c>
      <c r="W220" s="118">
        <f>(ULB_Data[[#This Row],[Total score (obtained) SS2022]]-ULB_Data[[#This Row],[SA 2022]])/ULB_Data[[#This Row],[SA 2022]]</f>
        <v>-0.59717117684078036</v>
      </c>
      <c r="X220" s="118">
        <f>(ULB_Data[[#This Row],[Total score (obtained) SS2020]]-ULB_Data[[#This Row],[SA Cat 2020]])/ULB_Data[[#This Row],[SA Cat 2020]]</f>
        <v>-0.37987687697469141</v>
      </c>
      <c r="Y220" s="118">
        <f>(ULB_Data[[#This Row],[Total score (obtained) SS2021]]-ULB_Data[[#This Row],[SA Cat 2021]])/ULB_Data[[#This Row],[SA Cat 2021]]</f>
        <v>-0.56282143223030423</v>
      </c>
      <c r="Z220" s="118">
        <f>(ULB_Data[[#This Row],[Total score (obtained) SS2022]]-ULB_Data[[#This Row],[SA Cat 2022]])/ULB_Data[[#This Row],[SA Cat 2022]]</f>
        <v>-0.56282143223030423</v>
      </c>
      <c r="AA220" s="118">
        <f>(ULB_Data[[#This Row],[Total score (obtained) SS2021]]-ULB_Data[[#This Row],[SA Cat t.10 2021]])/ULB_Data[[#This Row],[SA Cat t.10 2021]]</f>
        <v>-0.70564931481651794</v>
      </c>
      <c r="AB220" s="118">
        <f>(ULB_Data[[#This Row],[Total score (obtained) SS2022]]-ULB_Data[[#This Row],[SA Cat t.10 2022]])/ULB_Data[[#This Row],[SA Cat t.10 2022]]</f>
        <v>-0.70564931481651794</v>
      </c>
      <c r="AC220" s="122">
        <v>306.24</v>
      </c>
      <c r="AD220" s="122">
        <v>913.6</v>
      </c>
      <c r="AE220" s="122">
        <v>915</v>
      </c>
      <c r="AF220" s="122">
        <v>706.64</v>
      </c>
      <c r="AG220" s="122">
        <v>1509.3</v>
      </c>
      <c r="AH220" s="122">
        <v>1509.3</v>
      </c>
      <c r="AI220" s="122">
        <v>593.21</v>
      </c>
      <c r="AJ220" s="122">
        <v>1412.08</v>
      </c>
      <c r="AK220" s="122">
        <v>1412.08</v>
      </c>
      <c r="AL220" s="122">
        <v>1984.11</v>
      </c>
      <c r="AM220" s="122">
        <v>1984.11</v>
      </c>
      <c r="AN220" s="118">
        <f>(ULB_Data[[#This Row],[SLP- obtained SS2020]]-ULB_Data[[#This Row],[SLP NA 2020]])/ULB_Data[[#This Row],[SLP NA 2020]]</f>
        <v>0.10354623824451403</v>
      </c>
      <c r="AO220" s="118">
        <f>(ULB_Data[[#This Row],[SLP- obtained SS2021]]-ULB_Data[[#This Row],[SLP NA 2021]])/ULB_Data[[#This Row],[SLP NA 2021]]</f>
        <v>-0.38724824868651497</v>
      </c>
      <c r="AP220" s="118">
        <f>(ULB_Data[[#This Row],[SLP- obtained SS2022]]-ULB_Data[[#This Row],[SLP NA 2022]])/ULB_Data[[#This Row],[SLP NA 2022]]</f>
        <v>-0.38818579234972683</v>
      </c>
      <c r="AQ220" s="118">
        <f>(ULB_Data[[#This Row],[SLP- obtained SS2020]]-ULB_Data[[#This Row],[SLP SA 2020]])/ULB_Data[[#This Row],[SLP SA 2020]]</f>
        <v>-0.52175082078569002</v>
      </c>
      <c r="AR220" s="118">
        <f>(ULB_Data[[#This Row],[SLP- obtained SS2021]]-ULB_Data[[#This Row],[SLP SA 2021]])/ULB_Data[[#This Row],[SLP SA 2021]]</f>
        <v>-0.62909295699993373</v>
      </c>
      <c r="AS220" s="118">
        <f>(ULB_Data[[#This Row],[SLP- obtained SS2022]]-ULB_Data[[#This Row],[SLP SA 2022]])/ULB_Data[[#This Row],[SLP SA 2022]]</f>
        <v>-0.62909295699993373</v>
      </c>
      <c r="AT220" s="118">
        <f>(ULB_Data[[#This Row],[SLP- obtained SS2020]]-ULB_Data[[#This Row],[SLP SA cat 2020]])/ULB_Data[[#This Row],[SLP SA cat 2020]]</f>
        <v>-0.43030292813674759</v>
      </c>
      <c r="AU220" s="118">
        <f>(ULB_Data[[#This Row],[SLP- obtained SS2021]]-ULB_Data[[#This Row],[SLP SA cat 2021]])/ULB_Data[[#This Row],[SLP SA cat 2021]]</f>
        <v>-0.60355645572488814</v>
      </c>
      <c r="AV220" s="118">
        <f>(ULB_Data[[#This Row],[SLP- obtained SS2022]]-ULB_Data[[#This Row],[SLP SA cat 2022]])/ULB_Data[[#This Row],[SLP SA cat 2022]]</f>
        <v>-0.60355645572488814</v>
      </c>
      <c r="AW220" s="118">
        <f>(ULB_Data[[#This Row],[SLP- obtained SS2021]]-ULB_Data[[#This Row],[SLP SA cat t.10 2021]])/ULB_Data[[#This Row],[SLP SA cat t.10 2021]]</f>
        <v>-0.7178533448246317</v>
      </c>
      <c r="AX220" s="118">
        <f>(ULB_Data[[#This Row],[SLP- obtained SS2022]]-ULB_Data[[#This Row],[SLP SA cat t.10 2022]])/ULB_Data[[#This Row],[SLP SA cat t.10 2022]]</f>
        <v>-0.7178533448246317</v>
      </c>
      <c r="AY220" s="122">
        <v>232.44</v>
      </c>
      <c r="AZ220" s="122">
        <v>298.10000000000002</v>
      </c>
      <c r="BA220" s="122">
        <v>295</v>
      </c>
      <c r="BB220" s="122">
        <v>421.09</v>
      </c>
      <c r="BC220" s="122">
        <v>522.70000000000005</v>
      </c>
      <c r="BD220" s="122">
        <v>525</v>
      </c>
      <c r="BE220" s="122">
        <v>365.77</v>
      </c>
      <c r="BF220" s="122">
        <v>453.88</v>
      </c>
      <c r="BG220" s="122">
        <v>453.88</v>
      </c>
      <c r="BH220" s="122">
        <v>1100</v>
      </c>
      <c r="BI220" s="122">
        <v>1100</v>
      </c>
      <c r="BJ220" s="118">
        <f>(ULB_Data[[#This Row],[Cert.- obtained SS2020]]-ULB_Data[[#This Row],[NA cert 2020]])/ULB_Data[[#This Row],[NA cert 2020]]</f>
        <v>-0.13956289795215968</v>
      </c>
      <c r="BK220" s="118">
        <f>(ULB_Data[[#This Row],[Cert.- obtained SS2021]]-ULB_Data[[#This Row],[NA cert 2021]])/ULB_Data[[#This Row],[NA cert 2021]]</f>
        <v>6.3737001006372931E-3</v>
      </c>
      <c r="BL220" s="118">
        <f>(ULB_Data[[#This Row],[Cert.- obtained SS2022]]-ULB_Data[[#This Row],[NA cert 2022]])/ULB_Data[[#This Row],[NA cert 2022]]</f>
        <v>1.6949152542372881E-2</v>
      </c>
      <c r="BM220" s="118">
        <f>(ULB_Data[[#This Row],[Cert.- obtained SS2020]]-ULB_Data[[#This Row],[SA Cert 2020]])/ULB_Data[[#This Row],[SA Cert 2020]]</f>
        <v>-0.5250421525089648</v>
      </c>
      <c r="BN220" s="118">
        <f>(ULB_Data[[#This Row],[Cert.- obtained SS2021]]-ULB_Data[[#This Row],[SA cert 2021]])/ULB_Data[[#This Row],[SA cert 2021]]</f>
        <v>-0.42605701167017412</v>
      </c>
      <c r="BO220" s="118">
        <f>(ULB_Data[[#This Row],[Cert.- obtained SS2022]]-ULB_Data[[#This Row],[SA cert 2022]])/ULB_Data[[#This Row],[SA cert 2022]]</f>
        <v>-0.42857142857142855</v>
      </c>
      <c r="BP220" s="118">
        <f>(ULB_Data[[#This Row],[Cert.- obtained SS2020]]-ULB_Data[[#This Row],[SA cert cat 2020]])/ULB_Data[[#This Row],[SA cert cat 2020]]</f>
        <v>-0.45320830029800147</v>
      </c>
      <c r="BQ220" s="118">
        <f>(ULB_Data[[#This Row],[Cert.- obtained SS2021]]-ULB_Data[[#This Row],[SA cert cat 2021]])/ULB_Data[[#This Row],[SA cert cat 2021]]</f>
        <v>-0.33903234335066534</v>
      </c>
      <c r="BR220" s="118">
        <f>(ULB_Data[[#This Row],[Cert.- obtained SS2022]]-ULB_Data[[#This Row],[SA cert cat 2022]])/ULB_Data[[#This Row],[SA cert cat 2022]]</f>
        <v>-0.33903234335066534</v>
      </c>
      <c r="BS220" s="118">
        <f>(ULB_Data[[#This Row],[Cert.- obtained SS2021]]-ULB_Data[[#This Row],[SA cert cat t.10 2021]])/ULB_Data[[#This Row],[SA cert cat t.10 2021]]</f>
        <v>-0.72727272727272729</v>
      </c>
      <c r="BT220" s="118">
        <f>(ULB_Data[[#This Row],[Cert.- obtained SS2022]]-ULB_Data[[#This Row],[SA cert cat t.10 2022]])/ULB_Data[[#This Row],[SA cert cat t.10 2022]]</f>
        <v>-0.72727272727272729</v>
      </c>
      <c r="BU220" s="122">
        <v>855.72</v>
      </c>
      <c r="BV220" s="122">
        <v>860.25</v>
      </c>
      <c r="BW220" s="122">
        <v>865</v>
      </c>
      <c r="BX220" s="122">
        <v>1100</v>
      </c>
      <c r="BY220" s="122">
        <v>1147.0899999999999</v>
      </c>
      <c r="BZ220" s="122">
        <v>1150</v>
      </c>
      <c r="CA220" s="122">
        <v>1056.55</v>
      </c>
      <c r="CB220" s="122">
        <v>1062.31</v>
      </c>
      <c r="CC220" s="122">
        <v>1062.31</v>
      </c>
      <c r="CD220" s="122">
        <v>1484.95</v>
      </c>
      <c r="CE220" s="122">
        <v>1484.95</v>
      </c>
      <c r="CF220" s="118">
        <f>(ULB_Data[[#This Row],[CP- obtained SS2020]]-ULB_Data[[#This Row],[NA CV 2020]])/ULB_Data[[#This Row],[NA CV 2020]]</f>
        <v>1.3368858972561048E-2</v>
      </c>
      <c r="CG220" s="118">
        <f>(ULB_Data[[#This Row],[CV- obtained SS2021]]-ULB_Data[[#This Row],[NA CV 2021]])/ULB_Data[[#This Row],[NA CV 2021]]</f>
        <v>-0.51132810229584424</v>
      </c>
      <c r="CH220" s="118">
        <f>(ULB_Data[[#This Row],[CV- obtained SS2022]]-ULB_Data[[#This Row],[NA CV 2022]])/ULB_Data[[#This Row],[NA CV 2022]]</f>
        <v>-0.51401156069364162</v>
      </c>
      <c r="CI220" s="118">
        <f>(ULB_Data[[#This Row],[CP- obtained SS2020]]-ULB_Data[[#This Row],[SA CV 2020]])/ULB_Data[[#This Row],[SA CV 2020]]</f>
        <v>-0.21167272727272729</v>
      </c>
      <c r="CJ220" s="118">
        <f>(ULB_Data[[#This Row],[CV- obtained SS2021]]-ULB_Data[[#This Row],[SA CV 2021]])/ULB_Data[[#This Row],[SA CV 2021]]</f>
        <v>-0.63352483240199109</v>
      </c>
      <c r="CK220" s="118">
        <f>(ULB_Data[[#This Row],[CV- obtained SS2022]]-ULB_Data[[#This Row],[SA CV 2022]])/ULB_Data[[#This Row],[SA CV 2022]]</f>
        <v>-0.63445217391304343</v>
      </c>
      <c r="CL220" s="118">
        <f>(ULB_Data[[#This Row],[CP- obtained SS2020]]-ULB_Data[[#This Row],[SA CV  cat 2020]])/ULB_Data[[#This Row],[SA CV  cat 2020]]</f>
        <v>-0.17925322985187639</v>
      </c>
      <c r="CM220" s="118">
        <f>(ULB_Data[[#This Row],[CV- obtained SS2021]]-ULB_Data[[#This Row],[SA CV cat 2021]])/ULB_Data[[#This Row],[SA CV cat 2021]]</f>
        <v>-0.60427747079477745</v>
      </c>
      <c r="CN220" s="118">
        <f>(ULB_Data[[#This Row],[CV- obtained SS2022]]-ULB_Data[[#This Row],[SA CV cat 2022]])/ULB_Data[[#This Row],[SA CV cat 2022]]</f>
        <v>-0.60427747079477745</v>
      </c>
      <c r="CO220" s="118">
        <f>(ULB_Data[[#This Row],[CV- obtained SS2021]]-ULB_Data[[#This Row],[SA CV cat t.10 2021]])/ULB_Data[[#This Row],[SA CV cat t.10 2021]]</f>
        <v>-0.71690629314118326</v>
      </c>
      <c r="CP220" s="118">
        <f>(ULB_Data[[#This Row],[CV- obtained SS2022]]-ULB_Data[[#This Row],[SA CV cat t.10 2022]])/ULB_Data[[#This Row],[SA CV cat t.10 2022]]</f>
        <v>-0.71690629314118326</v>
      </c>
      <c r="CQ220" s="60">
        <v>472</v>
      </c>
      <c r="CR220" s="60">
        <v>176</v>
      </c>
      <c r="CS220" s="28">
        <v>548</v>
      </c>
      <c r="CT220" s="28">
        <v>193</v>
      </c>
      <c r="CU220" s="28">
        <v>548</v>
      </c>
      <c r="CV220" s="28">
        <v>193</v>
      </c>
      <c r="CW220" s="28" t="s">
        <v>414</v>
      </c>
      <c r="CX220" s="28" t="s">
        <v>414</v>
      </c>
      <c r="CY220" s="28" t="s">
        <v>414</v>
      </c>
      <c r="CZ220" s="28" t="s">
        <v>407</v>
      </c>
      <c r="DA220" s="28" t="s">
        <v>405</v>
      </c>
      <c r="DB220" s="28" t="s">
        <v>405</v>
      </c>
      <c r="DC220" s="22">
        <v>337.95</v>
      </c>
      <c r="DD220" s="22">
        <v>1500</v>
      </c>
      <c r="DE220" s="66">
        <v>22.53</v>
      </c>
      <c r="DF220" s="22">
        <v>200</v>
      </c>
      <c r="DG220" s="22">
        <v>1500</v>
      </c>
      <c r="DH220" s="66">
        <v>13.33</v>
      </c>
      <c r="DI220" s="22">
        <v>498.73</v>
      </c>
      <c r="DJ220" s="22">
        <v>1500</v>
      </c>
      <c r="DK220" s="66">
        <v>33.25</v>
      </c>
      <c r="DL220" s="22">
        <v>867.16</v>
      </c>
      <c r="DM220" s="22">
        <v>1500</v>
      </c>
      <c r="DN220" s="66">
        <v>57.81</v>
      </c>
      <c r="DO220" s="22">
        <v>1903.84</v>
      </c>
      <c r="DP220" s="22">
        <v>6000</v>
      </c>
      <c r="DQ220" s="66">
        <v>31.73</v>
      </c>
      <c r="DR220" s="23">
        <v>559.80999999999995</v>
      </c>
      <c r="DS220" s="67">
        <v>2400</v>
      </c>
      <c r="DT220" s="159">
        <f>ULB_Data[[#This Row],[SLP- obtained SS2021]]/ULB_Data[[#This Row],[SLP-max. marks SS2021]]</f>
        <v>0.23325416666666665</v>
      </c>
      <c r="DU220" s="159">
        <f>ULB_Data[[#This Row],[SLP- obtained SS2021]]/ULB_Data[[#This Row],[Total score (obtained) SS2021]]</f>
        <v>0.43728665276248052</v>
      </c>
      <c r="DV220" s="23">
        <v>559.80999999999995</v>
      </c>
      <c r="DW220" s="66">
        <v>2400</v>
      </c>
      <c r="DX220" s="159">
        <f>ULB_Data[[#This Row],[SLP- obtained SS2022]]/ULB_Data[[#This Row],[SLP-max. marks SS2022]]</f>
        <v>0.23325416666666665</v>
      </c>
      <c r="DY220" s="159">
        <f>ULB_Data[[#This Row],[SLP- obtained SS2022]]/ULB_Data[[#This Row],[Total score (obtained) SS2022]]</f>
        <v>0.43728665276248052</v>
      </c>
      <c r="DZ220" s="22">
        <v>420.38</v>
      </c>
      <c r="EA220" s="67">
        <v>1800</v>
      </c>
      <c r="EB220" s="159">
        <f>ULB_Data[[#This Row],[CV- obtained SS2021]]/ULB_Data[[#This Row],[CV-max. marks SS2021]]</f>
        <v>0.23354444444444444</v>
      </c>
      <c r="EC220" s="159">
        <f>ULB_Data[[#This Row],[CV- obtained SS2021]]/ULB_Data[[#This Row],[Total score (obtained) SS2021]]</f>
        <v>0.3283731321132019</v>
      </c>
      <c r="ED220" s="22">
        <v>420.38</v>
      </c>
      <c r="EE220" s="66">
        <v>1800</v>
      </c>
      <c r="EF220" s="159">
        <f>ULB_Data[[#This Row],[CV- obtained SS2022]]/ULB_Data[[#This Row],[CV-max. marks SS2022]]</f>
        <v>0.23354444444444444</v>
      </c>
      <c r="EG220" s="159">
        <f>ULB_Data[[#This Row],[CV- obtained SS2022]]/ULB_Data[[#This Row],[Total score (obtained) SS2022]]</f>
        <v>0.3283731321132019</v>
      </c>
      <c r="EH220" s="22">
        <v>300</v>
      </c>
      <c r="EI220" s="67">
        <v>1800</v>
      </c>
      <c r="EJ220" s="159">
        <f>ULB_Data[[#This Row],[Cert.- obtained SS2021]]/ULB_Data[[#This Row],[Cert.-max. marks SS2021]]</f>
        <v>0.16666666666666666</v>
      </c>
      <c r="EK220" s="159">
        <f>ULB_Data[[#This Row],[Cert.- obtained SS2021]]/ULB_Data[[#This Row],[Total score (obtained) SS2021]]</f>
        <v>0.23434021512431746</v>
      </c>
      <c r="EL220" s="22">
        <v>300</v>
      </c>
      <c r="EM220" s="66">
        <v>1800</v>
      </c>
      <c r="EN220" s="159">
        <f>ULB_Data[[#This Row],[Cert.- obtained SS2022]]/ULB_Data[[#This Row],[Cert.-max. marks SS2022]]</f>
        <v>0.16666666666666666</v>
      </c>
      <c r="EO220" s="159">
        <f>ULB_Data[[#This Row],[Cert.- obtained SS2022]]/ULB_Data[[#This Row],[Total score (obtained) SS2022]]</f>
        <v>0.23434021512431746</v>
      </c>
      <c r="EP220" s="22">
        <v>1280.19</v>
      </c>
      <c r="EQ220" s="26">
        <v>6000</v>
      </c>
      <c r="ER220" s="66">
        <v>21.34</v>
      </c>
      <c r="ES220" s="22">
        <v>1280.19</v>
      </c>
      <c r="ET220" s="66">
        <v>6000</v>
      </c>
      <c r="EU220" s="128">
        <f>(ULB_Data[[#This Row],[Total score (obtained) SS2022]]/ULB_Data[[#This Row],[Total score (max) SS2022]])*100</f>
        <v>21.336500000000001</v>
      </c>
      <c r="EV220" s="26">
        <v>537.95000000000005</v>
      </c>
      <c r="EW220" s="26">
        <v>3000</v>
      </c>
      <c r="EX220" s="66">
        <v>17.93</v>
      </c>
      <c r="EY220" s="26">
        <v>859.81</v>
      </c>
      <c r="EZ220" s="26">
        <v>4200</v>
      </c>
      <c r="FA220" s="100">
        <v>20.47</v>
      </c>
      <c r="FB220" s="26">
        <v>859.81</v>
      </c>
      <c r="FC220" s="138">
        <v>4200</v>
      </c>
      <c r="FD220" s="140">
        <f>(ULB_Data[[#This Row],[SLP + Cert. (obtained) SS2022]]/ULB_Data[[#This Row],[SLP + Cert. (max.) SS2022]])*100</f>
        <v>20.471666666666664</v>
      </c>
    </row>
    <row r="221" spans="1:160" ht="15.75" thickBot="1">
      <c r="A221" s="104">
        <v>220</v>
      </c>
      <c r="B221" s="65" t="s">
        <v>247</v>
      </c>
      <c r="C221" s="65" t="s">
        <v>247</v>
      </c>
      <c r="D221" s="65" t="s">
        <v>71</v>
      </c>
      <c r="E221" s="26">
        <v>54152</v>
      </c>
      <c r="F221" s="28" t="s">
        <v>413</v>
      </c>
      <c r="G221" s="28">
        <v>2214</v>
      </c>
      <c r="H221" s="28">
        <v>2072</v>
      </c>
      <c r="I221" s="28">
        <v>2072</v>
      </c>
      <c r="J221" s="28">
        <v>3325</v>
      </c>
      <c r="K221" s="28">
        <v>3178</v>
      </c>
      <c r="L221" s="28">
        <v>3178</v>
      </c>
      <c r="M221" s="28">
        <v>3595.3</v>
      </c>
      <c r="N221" s="28">
        <v>3469.2</v>
      </c>
      <c r="O221" s="28">
        <v>3469.2</v>
      </c>
      <c r="P221" s="28">
        <v>4328.8</v>
      </c>
      <c r="Q221" s="28">
        <v>4328.8</v>
      </c>
      <c r="R221" s="118">
        <f>(ULB_Data[[#This Row],[Total score (obtained) SS2020]]-ULB_Data[[#This Row],[NA 2020]])/ULB_Data[[#This Row],[NA 2020]]</f>
        <v>0.22879855465221316</v>
      </c>
      <c r="S221" s="118">
        <f>(ULB_Data[[#This Row],[Total score (obtained) SS2021]]-ULB_Data[[#This Row],[NA 2021]])/ULB_Data[[#This Row],[NA 2021]]</f>
        <v>0.27550675675675673</v>
      </c>
      <c r="T221" s="118">
        <f>(ULB_Data[[#This Row],[Total score (obtained) SS2022]]-ULB_Data[[#This Row],[NA 2022]])/ULB_Data[[#This Row],[NA 2022]]</f>
        <v>0.27550675675675673</v>
      </c>
      <c r="U221" s="118">
        <f>(ULB_Data[[#This Row],[Total score (obtained) SS2020]]-ULB_Data[[#This Row],[SA 2020]])/ULB_Data[[#This Row],[SA 2020]]</f>
        <v>-0.18178646616541355</v>
      </c>
      <c r="V221" s="118">
        <f>(ULB_Data[[#This Row],[Total score (obtained) SS2021]]-ULB_Data[[#This Row],[SA 2021]])/ULB_Data[[#This Row],[SA 2021]]</f>
        <v>-0.16839207048458152</v>
      </c>
      <c r="W221" s="118">
        <f>(ULB_Data[[#This Row],[Total score (obtained) SS2022]]-ULB_Data[[#This Row],[SA 2022]])/ULB_Data[[#This Row],[SA 2022]]</f>
        <v>-0.16839207048458152</v>
      </c>
      <c r="X221" s="118">
        <f>(ULB_Data[[#This Row],[Total score (obtained) SS2020]]-ULB_Data[[#This Row],[SA Cat 2020]])/ULB_Data[[#This Row],[SA Cat 2020]]</f>
        <v>-0.24330097627458075</v>
      </c>
      <c r="Y221" s="118">
        <f>(ULB_Data[[#This Row],[Total score (obtained) SS2021]]-ULB_Data[[#This Row],[SA Cat 2021]])/ULB_Data[[#This Row],[SA Cat 2021]]</f>
        <v>-0.2381961259079903</v>
      </c>
      <c r="Z221" s="118">
        <f>(ULB_Data[[#This Row],[Total score (obtained) SS2022]]-ULB_Data[[#This Row],[SA Cat 2022]])/ULB_Data[[#This Row],[SA Cat 2022]]</f>
        <v>-0.2381961259079903</v>
      </c>
      <c r="AA221" s="118">
        <f>(ULB_Data[[#This Row],[Total score (obtained) SS2021]]-ULB_Data[[#This Row],[SA Cat t.10 2021]])/ULB_Data[[#This Row],[SA Cat t.10 2021]]</f>
        <v>-0.38947283311772318</v>
      </c>
      <c r="AB221" s="118">
        <f>(ULB_Data[[#This Row],[Total score (obtained) SS2022]]-ULB_Data[[#This Row],[SA Cat t.10 2022]])/ULB_Data[[#This Row],[SA Cat t.10 2022]]</f>
        <v>-0.38947283311772318</v>
      </c>
      <c r="AC221" s="122">
        <v>306.24</v>
      </c>
      <c r="AD221" s="122">
        <v>913.6</v>
      </c>
      <c r="AE221" s="122">
        <v>915</v>
      </c>
      <c r="AF221" s="122">
        <v>706.64</v>
      </c>
      <c r="AG221" s="122">
        <v>1509.3</v>
      </c>
      <c r="AH221" s="122">
        <v>1509.3</v>
      </c>
      <c r="AI221" s="122">
        <v>829.22</v>
      </c>
      <c r="AJ221" s="122">
        <v>1623.2</v>
      </c>
      <c r="AK221" s="122">
        <v>1623.2</v>
      </c>
      <c r="AL221" s="122">
        <v>1999.6</v>
      </c>
      <c r="AM221" s="122">
        <v>1999.6</v>
      </c>
      <c r="AN221" s="118">
        <f>(ULB_Data[[#This Row],[SLP- obtained SS2020]]-ULB_Data[[#This Row],[SLP NA 2020]])/ULB_Data[[#This Row],[SLP NA 2020]]</f>
        <v>1.1524294670846393</v>
      </c>
      <c r="AO221" s="118">
        <f>(ULB_Data[[#This Row],[SLP- obtained SS2021]]-ULB_Data[[#This Row],[SLP NA 2021]])/ULB_Data[[#This Row],[SLP NA 2021]]</f>
        <v>0.62575525394045528</v>
      </c>
      <c r="AP221" s="118">
        <f>(ULB_Data[[#This Row],[SLP- obtained SS2022]]-ULB_Data[[#This Row],[SLP NA 2022]])/ULB_Data[[#This Row],[SLP NA 2022]]</f>
        <v>0.62326775956284153</v>
      </c>
      <c r="AQ221" s="118">
        <f>(ULB_Data[[#This Row],[SLP- obtained SS2020]]-ULB_Data[[#This Row],[SLP SA 2020]])/ULB_Data[[#This Row],[SLP SA 2020]]</f>
        <v>-6.7191214762821264E-2</v>
      </c>
      <c r="AR221" s="118">
        <f>(ULB_Data[[#This Row],[SLP- obtained SS2021]]-ULB_Data[[#This Row],[SLP SA 2021]])/ULB_Data[[#This Row],[SLP SA 2021]]</f>
        <v>-1.5908036838269392E-2</v>
      </c>
      <c r="AS221" s="118">
        <f>(ULB_Data[[#This Row],[SLP- obtained SS2022]]-ULB_Data[[#This Row],[SLP SA 2022]])/ULB_Data[[#This Row],[SLP SA 2022]]</f>
        <v>-1.5908036838269392E-2</v>
      </c>
      <c r="AT221" s="118">
        <f>(ULB_Data[[#This Row],[SLP- obtained SS2020]]-ULB_Data[[#This Row],[SLP SA cat 2020]])/ULB_Data[[#This Row],[SLP SA cat 2020]]</f>
        <v>-0.20508429608547799</v>
      </c>
      <c r="AU221" s="118">
        <f>(ULB_Data[[#This Row],[SLP- obtained SS2021]]-ULB_Data[[#This Row],[SLP SA cat 2021]])/ULB_Data[[#This Row],[SLP SA cat 2021]]</f>
        <v>-8.4961803844258305E-2</v>
      </c>
      <c r="AV221" s="118">
        <f>(ULB_Data[[#This Row],[SLP- obtained SS2022]]-ULB_Data[[#This Row],[SLP SA cat 2022]])/ULB_Data[[#This Row],[SLP SA cat 2022]]</f>
        <v>-8.4961803844258305E-2</v>
      </c>
      <c r="AW221" s="118">
        <f>(ULB_Data[[#This Row],[SLP- obtained SS2021]]-ULB_Data[[#This Row],[SLP SA cat t.10 2021]])/ULB_Data[[#This Row],[SLP SA cat t.10 2021]]</f>
        <v>-0.25720644128825765</v>
      </c>
      <c r="AX221" s="118">
        <f>(ULB_Data[[#This Row],[SLP- obtained SS2022]]-ULB_Data[[#This Row],[SLP SA cat t.10 2022]])/ULB_Data[[#This Row],[SLP SA cat t.10 2022]]</f>
        <v>-0.25720644128825765</v>
      </c>
      <c r="AY221" s="122">
        <v>232.44</v>
      </c>
      <c r="AZ221" s="122">
        <v>298.10000000000002</v>
      </c>
      <c r="BA221" s="122">
        <v>295</v>
      </c>
      <c r="BB221" s="122">
        <v>421.09</v>
      </c>
      <c r="BC221" s="122">
        <v>522.70000000000005</v>
      </c>
      <c r="BD221" s="122">
        <v>525</v>
      </c>
      <c r="BE221" s="122">
        <v>448.93</v>
      </c>
      <c r="BF221" s="122">
        <v>602.08000000000004</v>
      </c>
      <c r="BG221" s="122">
        <v>602.08000000000004</v>
      </c>
      <c r="BH221" s="122">
        <v>1100</v>
      </c>
      <c r="BI221" s="122">
        <v>1100</v>
      </c>
      <c r="BJ221" s="118">
        <f>(ULB_Data[[#This Row],[Cert.- obtained SS2020]]-ULB_Data[[#This Row],[NA cert 2020]])/ULB_Data[[#This Row],[NA cert 2020]]</f>
        <v>0.29065565307176044</v>
      </c>
      <c r="BK221" s="118">
        <f>(ULB_Data[[#This Row],[Cert.- obtained SS2021]]-ULB_Data[[#This Row],[NA cert 2021]])/ULB_Data[[#This Row],[NA cert 2021]]</f>
        <v>6.3737001006372931E-3</v>
      </c>
      <c r="BL221" s="118">
        <f>(ULB_Data[[#This Row],[Cert.- obtained SS2022]]-ULB_Data[[#This Row],[NA cert 2022]])/ULB_Data[[#This Row],[NA cert 2022]]</f>
        <v>1.6949152542372881E-2</v>
      </c>
      <c r="BM221" s="118">
        <f>(ULB_Data[[#This Row],[Cert.- obtained SS2020]]-ULB_Data[[#This Row],[SA Cert 2020]])/ULB_Data[[#This Row],[SA Cert 2020]]</f>
        <v>-0.2875632287634472</v>
      </c>
      <c r="BN221" s="118">
        <f>(ULB_Data[[#This Row],[Cert.- obtained SS2021]]-ULB_Data[[#This Row],[SA cert 2021]])/ULB_Data[[#This Row],[SA cert 2021]]</f>
        <v>-0.42605701167017412</v>
      </c>
      <c r="BO221" s="118">
        <f>(ULB_Data[[#This Row],[Cert.- obtained SS2022]]-ULB_Data[[#This Row],[SA cert 2022]])/ULB_Data[[#This Row],[SA cert 2022]]</f>
        <v>-0.42857142857142855</v>
      </c>
      <c r="BP221" s="118">
        <f>(ULB_Data[[#This Row],[Cert.- obtained SS2020]]-ULB_Data[[#This Row],[SA cert cat 2020]])/ULB_Data[[#This Row],[SA cert cat 2020]]</f>
        <v>-0.33174436994631679</v>
      </c>
      <c r="BQ221" s="118">
        <f>(ULB_Data[[#This Row],[Cert.- obtained SS2021]]-ULB_Data[[#This Row],[SA cert cat 2021]])/ULB_Data[[#This Row],[SA cert cat 2021]]</f>
        <v>-0.50172734520329532</v>
      </c>
      <c r="BR221" s="118">
        <f>(ULB_Data[[#This Row],[Cert.- obtained SS2022]]-ULB_Data[[#This Row],[SA cert cat 2022]])/ULB_Data[[#This Row],[SA cert cat 2022]]</f>
        <v>-0.50172734520329532</v>
      </c>
      <c r="BS221" s="118">
        <f>(ULB_Data[[#This Row],[Cert.- obtained SS2021]]-ULB_Data[[#This Row],[SA cert cat t.10 2021]])/ULB_Data[[#This Row],[SA cert cat t.10 2021]]</f>
        <v>-0.72727272727272729</v>
      </c>
      <c r="BT221" s="118">
        <f>(ULB_Data[[#This Row],[Cert.- obtained SS2022]]-ULB_Data[[#This Row],[SA cert cat t.10 2022]])/ULB_Data[[#This Row],[SA cert cat t.10 2022]]</f>
        <v>-0.72727272727272729</v>
      </c>
      <c r="BU221" s="122">
        <v>855.72</v>
      </c>
      <c r="BV221" s="122">
        <v>860.25</v>
      </c>
      <c r="BW221" s="122">
        <v>865</v>
      </c>
      <c r="BX221" s="122">
        <v>1100</v>
      </c>
      <c r="BY221" s="122">
        <v>1147.0899999999999</v>
      </c>
      <c r="BZ221" s="122">
        <v>1150</v>
      </c>
      <c r="CA221" s="122">
        <v>1163.58</v>
      </c>
      <c r="CB221" s="122">
        <v>1243.93</v>
      </c>
      <c r="CC221" s="122">
        <v>1243.93</v>
      </c>
      <c r="CD221" s="122">
        <v>1508.87</v>
      </c>
      <c r="CE221" s="122">
        <v>1508.87</v>
      </c>
      <c r="CF221" s="118">
        <f>(ULB_Data[[#This Row],[CP- obtained SS2020]]-ULB_Data[[#This Row],[NA CV 2020]])/ULB_Data[[#This Row],[NA CV 2020]]</f>
        <v>0.14763006590940952</v>
      </c>
      <c r="CG221" s="118">
        <f>(ULB_Data[[#This Row],[CV- obtained SS2021]]-ULB_Data[[#This Row],[NA CV 2021]])/ULB_Data[[#This Row],[NA CV 2021]]</f>
        <v>-3.1269979657077064E-3</v>
      </c>
      <c r="CH221" s="118">
        <f>(ULB_Data[[#This Row],[CV- obtained SS2022]]-ULB_Data[[#This Row],[NA CV 2022]])/ULB_Data[[#This Row],[NA CV 2022]]</f>
        <v>-8.6011560693642249E-3</v>
      </c>
      <c r="CI221" s="118">
        <f>(ULB_Data[[#This Row],[CP- obtained SS2020]]-ULB_Data[[#This Row],[SA CV 2020]])/ULB_Data[[#This Row],[SA CV 2020]]</f>
        <v>-0.10722727272727277</v>
      </c>
      <c r="CJ221" s="118">
        <f>(ULB_Data[[#This Row],[CV- obtained SS2021]]-ULB_Data[[#This Row],[SA CV 2021]])/ULB_Data[[#This Row],[SA CV 2021]]</f>
        <v>-0.25240390902195992</v>
      </c>
      <c r="CK221" s="118">
        <f>(ULB_Data[[#This Row],[CV- obtained SS2022]]-ULB_Data[[#This Row],[SA CV 2022]])/ULB_Data[[#This Row],[SA CV 2022]]</f>
        <v>-0.25429565217391309</v>
      </c>
      <c r="CL221" s="118">
        <f>(ULB_Data[[#This Row],[CP- obtained SS2020]]-ULB_Data[[#This Row],[SA CV  cat 2020]])/ULB_Data[[#This Row],[SA CV  cat 2020]]</f>
        <v>-0.15600990047955446</v>
      </c>
      <c r="CM221" s="118">
        <f>(ULB_Data[[#This Row],[CV- obtained SS2021]]-ULB_Data[[#This Row],[SA CV cat 2021]])/ULB_Data[[#This Row],[SA CV cat 2021]]</f>
        <v>-0.31060429445386806</v>
      </c>
      <c r="CN221" s="118">
        <f>(ULB_Data[[#This Row],[CV- obtained SS2022]]-ULB_Data[[#This Row],[SA CV cat 2022]])/ULB_Data[[#This Row],[SA CV cat 2022]]</f>
        <v>-0.31060429445386806</v>
      </c>
      <c r="CO221" s="118">
        <f>(ULB_Data[[#This Row],[CV- obtained SS2021]]-ULB_Data[[#This Row],[SA CV cat t.10 2021]])/ULB_Data[[#This Row],[SA CV cat t.10 2021]]</f>
        <v>-0.43165415178245969</v>
      </c>
      <c r="CP221" s="118">
        <f>(ULB_Data[[#This Row],[CV- obtained SS2022]]-ULB_Data[[#This Row],[SA CV cat t.10 2022]])/ULB_Data[[#This Row],[SA CV cat t.10 2022]]</f>
        <v>-0.43165415178245969</v>
      </c>
      <c r="CQ221" s="60">
        <v>92</v>
      </c>
      <c r="CR221" s="60">
        <v>46</v>
      </c>
      <c r="CS221" s="28">
        <v>88</v>
      </c>
      <c r="CT221" s="28">
        <v>43</v>
      </c>
      <c r="CU221" s="28">
        <v>88</v>
      </c>
      <c r="CV221" s="28">
        <v>43</v>
      </c>
      <c r="CW221" s="28" t="s">
        <v>414</v>
      </c>
      <c r="CX221" s="28" t="s">
        <v>414</v>
      </c>
      <c r="CY221" s="28" t="s">
        <v>414</v>
      </c>
      <c r="CZ221" s="28" t="s">
        <v>405</v>
      </c>
      <c r="DA221" s="28" t="s">
        <v>405</v>
      </c>
      <c r="DB221" s="28" t="s">
        <v>405</v>
      </c>
      <c r="DC221" s="22">
        <v>659.16</v>
      </c>
      <c r="DD221" s="22">
        <v>1500</v>
      </c>
      <c r="DE221" s="66">
        <v>43.94</v>
      </c>
      <c r="DF221" s="22">
        <v>300</v>
      </c>
      <c r="DG221" s="22">
        <v>1500</v>
      </c>
      <c r="DH221" s="66">
        <v>20</v>
      </c>
      <c r="DI221" s="22">
        <v>779.35</v>
      </c>
      <c r="DJ221" s="22">
        <v>1500</v>
      </c>
      <c r="DK221" s="66">
        <v>51.96</v>
      </c>
      <c r="DL221" s="22">
        <v>982.05</v>
      </c>
      <c r="DM221" s="22">
        <v>1500</v>
      </c>
      <c r="DN221" s="66">
        <v>65.47</v>
      </c>
      <c r="DO221" s="22">
        <v>2720.56</v>
      </c>
      <c r="DP221" s="22">
        <v>6000</v>
      </c>
      <c r="DQ221" s="66">
        <v>45.34</v>
      </c>
      <c r="DR221" s="23">
        <v>1485.29</v>
      </c>
      <c r="DS221" s="67">
        <v>2400</v>
      </c>
      <c r="DT221" s="159">
        <f>ULB_Data[[#This Row],[SLP- obtained SS2021]]/ULB_Data[[#This Row],[SLP-max. marks SS2021]]</f>
        <v>0.61887083333333337</v>
      </c>
      <c r="DU221" s="159">
        <f>ULB_Data[[#This Row],[SLP- obtained SS2021]]/ULB_Data[[#This Row],[Total score (obtained) SS2021]]</f>
        <v>0.56200314054902856</v>
      </c>
      <c r="DV221" s="23">
        <v>1485.29</v>
      </c>
      <c r="DW221" s="66">
        <v>2400</v>
      </c>
      <c r="DX221" s="159">
        <f>ULB_Data[[#This Row],[SLP- obtained SS2022]]/ULB_Data[[#This Row],[SLP-max. marks SS2022]]</f>
        <v>0.61887083333333337</v>
      </c>
      <c r="DY221" s="159">
        <f>ULB_Data[[#This Row],[SLP- obtained SS2022]]/ULB_Data[[#This Row],[Total score (obtained) SS2022]]</f>
        <v>0.56200314054902856</v>
      </c>
      <c r="DZ221" s="22">
        <v>857.56</v>
      </c>
      <c r="EA221" s="67">
        <v>1800</v>
      </c>
      <c r="EB221" s="159">
        <f>ULB_Data[[#This Row],[CV- obtained SS2021]]/ULB_Data[[#This Row],[CV-max. marks SS2021]]</f>
        <v>0.47642222222222219</v>
      </c>
      <c r="EC221" s="159">
        <f>ULB_Data[[#This Row],[CV- obtained SS2021]]/ULB_Data[[#This Row],[Total score (obtained) SS2021]]</f>
        <v>0.32448303914334903</v>
      </c>
      <c r="ED221" s="22">
        <v>857.56</v>
      </c>
      <c r="EE221" s="66">
        <v>1800</v>
      </c>
      <c r="EF221" s="159">
        <f>ULB_Data[[#This Row],[CV- obtained SS2022]]/ULB_Data[[#This Row],[CV-max. marks SS2022]]</f>
        <v>0.47642222222222219</v>
      </c>
      <c r="EG221" s="159">
        <f>ULB_Data[[#This Row],[CV- obtained SS2022]]/ULB_Data[[#This Row],[Total score (obtained) SS2022]]</f>
        <v>0.32448303914334903</v>
      </c>
      <c r="EH221" s="22">
        <v>300</v>
      </c>
      <c r="EI221" s="67">
        <v>1800</v>
      </c>
      <c r="EJ221" s="159">
        <f>ULB_Data[[#This Row],[Cert.- obtained SS2021]]/ULB_Data[[#This Row],[Cert.-max. marks SS2021]]</f>
        <v>0.16666666666666666</v>
      </c>
      <c r="EK221" s="159">
        <f>ULB_Data[[#This Row],[Cert.- obtained SS2021]]/ULB_Data[[#This Row],[Total score (obtained) SS2021]]</f>
        <v>0.11351382030762246</v>
      </c>
      <c r="EL221" s="22">
        <v>300</v>
      </c>
      <c r="EM221" s="66">
        <v>1800</v>
      </c>
      <c r="EN221" s="159">
        <f>ULB_Data[[#This Row],[Cert.- obtained SS2022]]/ULB_Data[[#This Row],[Cert.-max. marks SS2022]]</f>
        <v>0.16666666666666666</v>
      </c>
      <c r="EO221" s="159">
        <f>ULB_Data[[#This Row],[Cert.- obtained SS2022]]/ULB_Data[[#This Row],[Total score (obtained) SS2022]]</f>
        <v>0.11351382030762246</v>
      </c>
      <c r="EP221" s="22">
        <v>2642.85</v>
      </c>
      <c r="EQ221" s="26">
        <v>6000</v>
      </c>
      <c r="ER221" s="66">
        <v>44.05</v>
      </c>
      <c r="ES221" s="22">
        <v>2642.85</v>
      </c>
      <c r="ET221" s="66">
        <v>6000</v>
      </c>
      <c r="EU221" s="128">
        <f>(ULB_Data[[#This Row],[Total score (obtained) SS2022]]/ULB_Data[[#This Row],[Total score (max) SS2022]])*100</f>
        <v>44.047499999999999</v>
      </c>
      <c r="EV221" s="26">
        <v>959.16</v>
      </c>
      <c r="EW221" s="26">
        <v>3000</v>
      </c>
      <c r="EX221" s="66">
        <v>31.97</v>
      </c>
      <c r="EY221" s="26">
        <v>1785.29</v>
      </c>
      <c r="EZ221" s="26">
        <v>4200</v>
      </c>
      <c r="FA221" s="100">
        <v>42.51</v>
      </c>
      <c r="FB221" s="26">
        <v>1785.29</v>
      </c>
      <c r="FC221" s="138">
        <v>4200</v>
      </c>
      <c r="FD221" s="140">
        <f>(ULB_Data[[#This Row],[SLP + Cert. (obtained) SS2022]]/ULB_Data[[#This Row],[SLP + Cert. (max.) SS2022]])*100</f>
        <v>42.506904761904764</v>
      </c>
    </row>
    <row r="222" spans="1:160" ht="15.75" thickBot="1">
      <c r="A222" s="104">
        <v>221</v>
      </c>
      <c r="B222" s="69" t="s">
        <v>363</v>
      </c>
      <c r="C222" s="65" t="s">
        <v>247</v>
      </c>
      <c r="D222" s="65" t="s">
        <v>71</v>
      </c>
      <c r="E222" s="26">
        <v>3256</v>
      </c>
      <c r="F222" s="28" t="s">
        <v>411</v>
      </c>
      <c r="G222" s="28">
        <v>2214</v>
      </c>
      <c r="H222" s="28">
        <v>2072</v>
      </c>
      <c r="I222" s="28">
        <v>2072</v>
      </c>
      <c r="J222" s="28">
        <v>3325</v>
      </c>
      <c r="K222" s="28">
        <v>3178</v>
      </c>
      <c r="L222" s="28">
        <v>3178</v>
      </c>
      <c r="M222" s="28">
        <v>3070.1</v>
      </c>
      <c r="N222" s="28">
        <v>2928.3</v>
      </c>
      <c r="O222" s="28">
        <v>2928.3</v>
      </c>
      <c r="P222" s="28">
        <v>4349.2</v>
      </c>
      <c r="Q222" s="28">
        <v>4349.2</v>
      </c>
      <c r="R222" s="118">
        <f>(ULB_Data[[#This Row],[Total score (obtained) SS2020]]-ULB_Data[[#This Row],[NA 2020]])/ULB_Data[[#This Row],[NA 2020]]</f>
        <v>0.61587624209575442</v>
      </c>
      <c r="S222" s="118">
        <f>(ULB_Data[[#This Row],[Total score (obtained) SS2021]]-ULB_Data[[#This Row],[NA 2021]])/ULB_Data[[#This Row],[NA 2021]]</f>
        <v>0.31371138996139009</v>
      </c>
      <c r="T222" s="118">
        <f>(ULB_Data[[#This Row],[Total score (obtained) SS2022]]-ULB_Data[[#This Row],[NA 2022]])/ULB_Data[[#This Row],[NA 2022]]</f>
        <v>0.31371138996139009</v>
      </c>
      <c r="U222" s="118">
        <f>(ULB_Data[[#This Row],[Total score (obtained) SS2020]]-ULB_Data[[#This Row],[SA 2020]])/ULB_Data[[#This Row],[SA 2020]]</f>
        <v>7.5954887218045164E-2</v>
      </c>
      <c r="V222" s="118">
        <f>(ULB_Data[[#This Row],[Total score (obtained) SS2021]]-ULB_Data[[#This Row],[SA 2021]])/ULB_Data[[#This Row],[SA 2021]]</f>
        <v>-0.14348332284455625</v>
      </c>
      <c r="W222" s="118">
        <f>(ULB_Data[[#This Row],[Total score (obtained) SS2022]]-ULB_Data[[#This Row],[SA 2022]])/ULB_Data[[#This Row],[SA 2022]]</f>
        <v>-0.14348332284455625</v>
      </c>
      <c r="X222" s="118">
        <f>(ULB_Data[[#This Row],[Total score (obtained) SS2020]]-ULB_Data[[#This Row],[SA Cat 2020]])/ULB_Data[[#This Row],[SA Cat 2020]]</f>
        <v>0.16528777564248731</v>
      </c>
      <c r="Y222" s="118">
        <f>(ULB_Data[[#This Row],[Total score (obtained) SS2021]]-ULB_Data[[#This Row],[SA Cat 2021]])/ULB_Data[[#This Row],[SA Cat 2021]]</f>
        <v>-7.0447017040603743E-2</v>
      </c>
      <c r="Z222" s="118">
        <f>(ULB_Data[[#This Row],[Total score (obtained) SS2022]]-ULB_Data[[#This Row],[SA Cat 2022]])/ULB_Data[[#This Row],[SA Cat 2022]]</f>
        <v>-7.0447017040603743E-2</v>
      </c>
      <c r="AA222" s="118">
        <f>(ULB_Data[[#This Row],[Total score (obtained) SS2021]]-ULB_Data[[#This Row],[SA Cat t.10 2021]])/ULB_Data[[#This Row],[SA Cat t.10 2021]]</f>
        <v>-0.37413547319047175</v>
      </c>
      <c r="AB222" s="118">
        <f>(ULB_Data[[#This Row],[Total score (obtained) SS2022]]-ULB_Data[[#This Row],[SA Cat t.10 2022]])/ULB_Data[[#This Row],[SA Cat t.10 2022]]</f>
        <v>-0.37413547319047175</v>
      </c>
      <c r="AC222" s="122">
        <v>306.24</v>
      </c>
      <c r="AD222" s="122">
        <v>913.6</v>
      </c>
      <c r="AE222" s="122">
        <v>915</v>
      </c>
      <c r="AF222" s="122">
        <v>706.64</v>
      </c>
      <c r="AG222" s="122">
        <v>1509.3</v>
      </c>
      <c r="AH222" s="122">
        <v>1509.3</v>
      </c>
      <c r="AI222" s="122">
        <v>593.21</v>
      </c>
      <c r="AJ222" s="122">
        <v>1412.08</v>
      </c>
      <c r="AK222" s="122">
        <v>1412.08</v>
      </c>
      <c r="AL222" s="122">
        <v>1984.11</v>
      </c>
      <c r="AM222" s="122">
        <v>1984.11</v>
      </c>
      <c r="AN222" s="118">
        <f>(ULB_Data[[#This Row],[SLP- obtained SS2020]]-ULB_Data[[#This Row],[SLP NA 2020]])/ULB_Data[[#This Row],[SLP NA 2020]]</f>
        <v>1.1095219435736676</v>
      </c>
      <c r="AO222" s="118">
        <f>(ULB_Data[[#This Row],[SLP- obtained SS2021]]-ULB_Data[[#This Row],[SLP NA 2021]])/ULB_Data[[#This Row],[SLP NA 2021]]</f>
        <v>0.45423598949211896</v>
      </c>
      <c r="AP222" s="118">
        <f>(ULB_Data[[#This Row],[SLP- obtained SS2022]]-ULB_Data[[#This Row],[SLP NA 2022]])/ULB_Data[[#This Row],[SLP NA 2022]]</f>
        <v>0.45201092896174855</v>
      </c>
      <c r="AQ222" s="118">
        <f>(ULB_Data[[#This Row],[SLP- obtained SS2020]]-ULB_Data[[#This Row],[SLP SA 2020]])/ULB_Data[[#This Row],[SLP SA 2020]]</f>
        <v>-8.5786256085135293E-2</v>
      </c>
      <c r="AR222" s="118">
        <f>(ULB_Data[[#This Row],[SLP- obtained SS2021]]-ULB_Data[[#This Row],[SLP SA 2021]])/ULB_Data[[#This Row],[SLP SA 2021]]</f>
        <v>-0.11973100112634999</v>
      </c>
      <c r="AS222" s="118">
        <f>(ULB_Data[[#This Row],[SLP- obtained SS2022]]-ULB_Data[[#This Row],[SLP SA 2022]])/ULB_Data[[#This Row],[SLP SA 2022]]</f>
        <v>-0.11973100112634999</v>
      </c>
      <c r="AT222" s="118">
        <f>(ULB_Data[[#This Row],[SLP- obtained SS2020]]-ULB_Data[[#This Row],[SLP SA cat 2020]])/ULB_Data[[#This Row],[SLP SA cat 2020]]</f>
        <v>8.902412299185776E-2</v>
      </c>
      <c r="AU222" s="118">
        <f>(ULB_Data[[#This Row],[SLP- obtained SS2021]]-ULB_Data[[#This Row],[SLP SA cat 2021]])/ULB_Data[[#This Row],[SLP SA cat 2021]]</f>
        <v>-5.9125545294884153E-2</v>
      </c>
      <c r="AV222" s="118">
        <f>(ULB_Data[[#This Row],[SLP- obtained SS2022]]-ULB_Data[[#This Row],[SLP SA cat 2022]])/ULB_Data[[#This Row],[SLP SA cat 2022]]</f>
        <v>-5.9125545294884153E-2</v>
      </c>
      <c r="AW222" s="118">
        <f>(ULB_Data[[#This Row],[SLP- obtained SS2021]]-ULB_Data[[#This Row],[SLP SA cat t.10 2021]])/ULB_Data[[#This Row],[SLP SA cat t.10 2021]]</f>
        <v>-0.3303849080948133</v>
      </c>
      <c r="AX222" s="118">
        <f>(ULB_Data[[#This Row],[SLP- obtained SS2022]]-ULB_Data[[#This Row],[SLP SA cat t.10 2022]])/ULB_Data[[#This Row],[SLP SA cat t.10 2022]]</f>
        <v>-0.3303849080948133</v>
      </c>
      <c r="AY222" s="122">
        <v>232.44</v>
      </c>
      <c r="AZ222" s="122">
        <v>298.10000000000002</v>
      </c>
      <c r="BA222" s="122">
        <v>295</v>
      </c>
      <c r="BB222" s="122">
        <v>421.09</v>
      </c>
      <c r="BC222" s="122">
        <v>522.70000000000005</v>
      </c>
      <c r="BD222" s="122">
        <v>525</v>
      </c>
      <c r="BE222" s="122">
        <v>365.77</v>
      </c>
      <c r="BF222" s="122">
        <v>453.88</v>
      </c>
      <c r="BG222" s="122">
        <v>453.88</v>
      </c>
      <c r="BH222" s="122">
        <v>1100</v>
      </c>
      <c r="BI222" s="122">
        <v>1100</v>
      </c>
      <c r="BJ222" s="118">
        <f>(ULB_Data[[#This Row],[Cert.- obtained SS2020]]-ULB_Data[[#This Row],[NA cert 2020]])/ULB_Data[[#This Row],[NA cert 2020]]</f>
        <v>1.1510927551196009</v>
      </c>
      <c r="BK222" s="118">
        <f>(ULB_Data[[#This Row],[Cert.- obtained SS2021]]-ULB_Data[[#This Row],[NA cert 2021]])/ULB_Data[[#This Row],[NA cert 2021]]</f>
        <v>0.67728950016772882</v>
      </c>
      <c r="BL222" s="118">
        <f>(ULB_Data[[#This Row],[Cert.- obtained SS2022]]-ULB_Data[[#This Row],[NA cert 2022]])/ULB_Data[[#This Row],[NA cert 2022]]</f>
        <v>0.69491525423728817</v>
      </c>
      <c r="BM222" s="118">
        <f>(ULB_Data[[#This Row],[Cert.- obtained SS2020]]-ULB_Data[[#This Row],[SA Cert 2020]])/ULB_Data[[#This Row],[SA Cert 2020]]</f>
        <v>0.187394618727588</v>
      </c>
      <c r="BN222" s="118">
        <f>(ULB_Data[[#This Row],[Cert.- obtained SS2021]]-ULB_Data[[#This Row],[SA cert 2021]])/ULB_Data[[#This Row],[SA cert 2021]]</f>
        <v>-4.3428352783623579E-2</v>
      </c>
      <c r="BO222" s="118">
        <f>(ULB_Data[[#This Row],[Cert.- obtained SS2022]]-ULB_Data[[#This Row],[SA cert 2022]])/ULB_Data[[#This Row],[SA cert 2022]]</f>
        <v>-4.7619047619047616E-2</v>
      </c>
      <c r="BP222" s="118">
        <f>(ULB_Data[[#This Row],[Cert.- obtained SS2020]]-ULB_Data[[#This Row],[SA cert cat 2020]])/ULB_Data[[#This Row],[SA cert cat 2020]]</f>
        <v>0.36697924925499636</v>
      </c>
      <c r="BQ222" s="118">
        <f>(ULB_Data[[#This Row],[Cert.- obtained SS2021]]-ULB_Data[[#This Row],[SA cert cat 2021]])/ULB_Data[[#This Row],[SA cert cat 2021]]</f>
        <v>0.10161276108222439</v>
      </c>
      <c r="BR222" s="118">
        <f>(ULB_Data[[#This Row],[Cert.- obtained SS2022]]-ULB_Data[[#This Row],[SA cert cat 2022]])/ULB_Data[[#This Row],[SA cert cat 2022]]</f>
        <v>0.10161276108222439</v>
      </c>
      <c r="BS222" s="118">
        <f>(ULB_Data[[#This Row],[Cert.- obtained SS2021]]-ULB_Data[[#This Row],[SA cert cat t.10 2021]])/ULB_Data[[#This Row],[SA cert cat t.10 2021]]</f>
        <v>-0.54545454545454541</v>
      </c>
      <c r="BT222" s="118">
        <f>(ULB_Data[[#This Row],[Cert.- obtained SS2022]]-ULB_Data[[#This Row],[SA cert cat t.10 2022]])/ULB_Data[[#This Row],[SA cert cat t.10 2022]]</f>
        <v>-0.54545454545454541</v>
      </c>
      <c r="BU222" s="122">
        <v>855.72</v>
      </c>
      <c r="BV222" s="122">
        <v>860.25</v>
      </c>
      <c r="BW222" s="122">
        <v>865</v>
      </c>
      <c r="BX222" s="122">
        <v>1100</v>
      </c>
      <c r="BY222" s="122">
        <v>1147.0899999999999</v>
      </c>
      <c r="BZ222" s="122">
        <v>1150</v>
      </c>
      <c r="CA222" s="122">
        <v>1056.55</v>
      </c>
      <c r="CB222" s="122">
        <v>1062.31</v>
      </c>
      <c r="CC222" s="122">
        <v>1062.31</v>
      </c>
      <c r="CD222" s="122">
        <v>1484.95</v>
      </c>
      <c r="CE222" s="122">
        <v>1484.95</v>
      </c>
      <c r="CF222" s="118">
        <f>(ULB_Data[[#This Row],[CP- obtained SS2020]]-ULB_Data[[#This Row],[NA CV 2020]])/ULB_Data[[#This Row],[NA CV 2020]]</f>
        <v>0.23777637544991354</v>
      </c>
      <c r="CG222" s="118">
        <f>(ULB_Data[[#This Row],[CV- obtained SS2021]]-ULB_Data[[#This Row],[NA CV 2021]])/ULB_Data[[#This Row],[NA CV 2021]]</f>
        <v>3.8558558558558512E-2</v>
      </c>
      <c r="CH222" s="118">
        <f>(ULB_Data[[#This Row],[CV- obtained SS2022]]-ULB_Data[[#This Row],[NA CV 2022]])/ULB_Data[[#This Row],[NA CV 2022]]</f>
        <v>3.2855491329479722E-2</v>
      </c>
      <c r="CI222" s="118">
        <f>(ULB_Data[[#This Row],[CP- obtained SS2020]]-ULB_Data[[#This Row],[SA CV 2020]])/ULB_Data[[#This Row],[SA CV 2020]]</f>
        <v>-3.7099999999999952E-2</v>
      </c>
      <c r="CJ222" s="118">
        <f>(ULB_Data[[#This Row],[CV- obtained SS2021]]-ULB_Data[[#This Row],[SA CV 2021]])/ULB_Data[[#This Row],[SA CV 2021]]</f>
        <v>-0.22114219459676221</v>
      </c>
      <c r="CK222" s="118">
        <f>(ULB_Data[[#This Row],[CV- obtained SS2022]]-ULB_Data[[#This Row],[SA CV 2022]])/ULB_Data[[#This Row],[SA CV 2022]]</f>
        <v>-0.22311304347826091</v>
      </c>
      <c r="CL222" s="118">
        <f>(ULB_Data[[#This Row],[CP- obtained SS2020]]-ULB_Data[[#This Row],[SA CV  cat 2020]])/ULB_Data[[#This Row],[SA CV  cat 2020]]</f>
        <v>2.4986985944821355E-3</v>
      </c>
      <c r="CM222" s="118">
        <f>(ULB_Data[[#This Row],[CV- obtained SS2021]]-ULB_Data[[#This Row],[SA CV cat 2021]])/ULB_Data[[#This Row],[SA CV cat 2021]]</f>
        <v>-0.1589837241483183</v>
      </c>
      <c r="CN222" s="118">
        <f>(ULB_Data[[#This Row],[CV- obtained SS2022]]-ULB_Data[[#This Row],[SA CV cat 2022]])/ULB_Data[[#This Row],[SA CV cat 2022]]</f>
        <v>-0.1589837241483183</v>
      </c>
      <c r="CO222" s="118">
        <f>(ULB_Data[[#This Row],[CV- obtained SS2021]]-ULB_Data[[#This Row],[SA CV cat t.10 2021]])/ULB_Data[[#This Row],[SA CV cat t.10 2021]]</f>
        <v>-0.39835011279841076</v>
      </c>
      <c r="CP222" s="118">
        <f>(ULB_Data[[#This Row],[CV- obtained SS2022]]-ULB_Data[[#This Row],[SA CV cat t.10 2022]])/ULB_Data[[#This Row],[SA CV cat t.10 2022]]</f>
        <v>-0.39835011279841076</v>
      </c>
      <c r="CQ222" s="60">
        <v>58</v>
      </c>
      <c r="CR222" s="60">
        <v>40</v>
      </c>
      <c r="CS222" s="27">
        <v>254</v>
      </c>
      <c r="CT222" s="27">
        <v>115</v>
      </c>
      <c r="CU222" s="27">
        <v>254</v>
      </c>
      <c r="CV222" s="27">
        <v>115</v>
      </c>
      <c r="CW222" s="28" t="s">
        <v>414</v>
      </c>
      <c r="CX222" s="27" t="s">
        <v>414</v>
      </c>
      <c r="CY222" s="27" t="s">
        <v>414</v>
      </c>
      <c r="CZ222" s="28" t="s">
        <v>408</v>
      </c>
      <c r="DA222" s="27" t="s">
        <v>408</v>
      </c>
      <c r="DB222" s="27" t="s">
        <v>408</v>
      </c>
      <c r="DC222" s="22">
        <v>646.02</v>
      </c>
      <c r="DD222" s="22">
        <v>1500</v>
      </c>
      <c r="DE222" s="66">
        <v>43.07</v>
      </c>
      <c r="DF222" s="22">
        <v>500</v>
      </c>
      <c r="DG222" s="22">
        <v>1500</v>
      </c>
      <c r="DH222" s="66">
        <v>33.33</v>
      </c>
      <c r="DI222" s="22">
        <v>1372.34</v>
      </c>
      <c r="DJ222" s="22">
        <v>1500</v>
      </c>
      <c r="DK222" s="66">
        <v>91.49</v>
      </c>
      <c r="DL222" s="22">
        <v>1059.19</v>
      </c>
      <c r="DM222" s="22">
        <v>1500</v>
      </c>
      <c r="DN222" s="66">
        <v>70.61</v>
      </c>
      <c r="DO222" s="22">
        <v>3577.55</v>
      </c>
      <c r="DP222" s="22">
        <v>6000</v>
      </c>
      <c r="DQ222" s="66">
        <v>59.63</v>
      </c>
      <c r="DR222" s="67">
        <v>1328.59</v>
      </c>
      <c r="DS222" s="67">
        <v>2400</v>
      </c>
      <c r="DT222" s="159">
        <f>ULB_Data[[#This Row],[SLP- obtained SS2021]]/ULB_Data[[#This Row],[SLP-max. marks SS2021]]</f>
        <v>0.55357916666666662</v>
      </c>
      <c r="DU222" s="159">
        <f>ULB_Data[[#This Row],[SLP- obtained SS2021]]/ULB_Data[[#This Row],[Total score (obtained) SS2021]]</f>
        <v>0.48809152060425931</v>
      </c>
      <c r="DV222" s="67">
        <v>1328.59</v>
      </c>
      <c r="DW222" s="66">
        <v>2400</v>
      </c>
      <c r="DX222" s="159">
        <f>ULB_Data[[#This Row],[SLP- obtained SS2022]]/ULB_Data[[#This Row],[SLP-max. marks SS2022]]</f>
        <v>0.55357916666666662</v>
      </c>
      <c r="DY222" s="159">
        <f>ULB_Data[[#This Row],[SLP- obtained SS2022]]/ULB_Data[[#This Row],[Total score (obtained) SS2022]]</f>
        <v>0.48809152060425931</v>
      </c>
      <c r="DZ222" s="67">
        <v>893.42</v>
      </c>
      <c r="EA222" s="67">
        <v>1800</v>
      </c>
      <c r="EB222" s="159">
        <f>ULB_Data[[#This Row],[CV- obtained SS2021]]/ULB_Data[[#This Row],[CV-max. marks SS2021]]</f>
        <v>0.49634444444444442</v>
      </c>
      <c r="EC222" s="159">
        <f>ULB_Data[[#This Row],[CV- obtained SS2021]]/ULB_Data[[#This Row],[Total score (obtained) SS2021]]</f>
        <v>0.32822068985786235</v>
      </c>
      <c r="ED222" s="67">
        <v>893.42</v>
      </c>
      <c r="EE222" s="66">
        <v>1800</v>
      </c>
      <c r="EF222" s="159">
        <f>ULB_Data[[#This Row],[CV- obtained SS2022]]/ULB_Data[[#This Row],[CV-max. marks SS2022]]</f>
        <v>0.49634444444444442</v>
      </c>
      <c r="EG222" s="159">
        <f>ULB_Data[[#This Row],[CV- obtained SS2022]]/ULB_Data[[#This Row],[Total score (obtained) SS2022]]</f>
        <v>0.32822068985786235</v>
      </c>
      <c r="EH222" s="67">
        <v>500</v>
      </c>
      <c r="EI222" s="67">
        <v>1800</v>
      </c>
      <c r="EJ222" s="159">
        <f>ULB_Data[[#This Row],[Cert.- obtained SS2021]]/ULB_Data[[#This Row],[Cert.-max. marks SS2021]]</f>
        <v>0.27777777777777779</v>
      </c>
      <c r="EK222" s="159">
        <f>ULB_Data[[#This Row],[Cert.- obtained SS2021]]/ULB_Data[[#This Row],[Total score (obtained) SS2021]]</f>
        <v>0.18368778953787823</v>
      </c>
      <c r="EL222" s="67">
        <v>500</v>
      </c>
      <c r="EM222" s="66">
        <v>1800</v>
      </c>
      <c r="EN222" s="159">
        <f>ULB_Data[[#This Row],[Cert.- obtained SS2022]]/ULB_Data[[#This Row],[Cert.-max. marks SS2022]]</f>
        <v>0.27777777777777779</v>
      </c>
      <c r="EO222" s="159">
        <f>ULB_Data[[#This Row],[Cert.- obtained SS2022]]/ULB_Data[[#This Row],[Total score (obtained) SS2022]]</f>
        <v>0.18368778953787823</v>
      </c>
      <c r="EP222" s="68">
        <v>2722.01</v>
      </c>
      <c r="EQ222" s="26">
        <v>6000</v>
      </c>
      <c r="ER222" s="66">
        <v>45.37</v>
      </c>
      <c r="ES222" s="68">
        <v>2722.01</v>
      </c>
      <c r="ET222" s="66">
        <v>6000</v>
      </c>
      <c r="EU222" s="128">
        <f>(ULB_Data[[#This Row],[Total score (obtained) SS2022]]/ULB_Data[[#This Row],[Total score (max) SS2022]])*100</f>
        <v>45.366833333333339</v>
      </c>
      <c r="EV222" s="26">
        <v>1146.02</v>
      </c>
      <c r="EW222" s="26">
        <v>3000</v>
      </c>
      <c r="EX222" s="66">
        <v>38.200000000000003</v>
      </c>
      <c r="EY222" s="26">
        <v>1828.59</v>
      </c>
      <c r="EZ222" s="26">
        <v>4200</v>
      </c>
      <c r="FA222" s="100">
        <v>43.54</v>
      </c>
      <c r="FB222" s="26">
        <v>1828.59</v>
      </c>
      <c r="FC222" s="138">
        <v>4200</v>
      </c>
      <c r="FD222" s="140">
        <f>(ULB_Data[[#This Row],[SLP + Cert. (obtained) SS2022]]/ULB_Data[[#This Row],[SLP + Cert. (max.) SS2022]])*100</f>
        <v>43.537857142857142</v>
      </c>
    </row>
    <row r="223" spans="1:160" ht="15.75" thickBot="1">
      <c r="A223" s="104">
        <v>222</v>
      </c>
      <c r="B223" s="69" t="s">
        <v>360</v>
      </c>
      <c r="C223" s="65" t="s">
        <v>247</v>
      </c>
      <c r="D223" s="65" t="s">
        <v>71</v>
      </c>
      <c r="E223" s="26">
        <v>7430</v>
      </c>
      <c r="F223" s="28" t="s">
        <v>411</v>
      </c>
      <c r="G223" s="28">
        <v>2214</v>
      </c>
      <c r="H223" s="28">
        <v>2072</v>
      </c>
      <c r="I223" s="28">
        <v>2072</v>
      </c>
      <c r="J223" s="28">
        <v>3325</v>
      </c>
      <c r="K223" s="28">
        <v>3178</v>
      </c>
      <c r="L223" s="28">
        <v>3178</v>
      </c>
      <c r="M223" s="28">
        <v>3070.1</v>
      </c>
      <c r="N223" s="28">
        <v>2928.3</v>
      </c>
      <c r="O223" s="28">
        <v>2928.3</v>
      </c>
      <c r="P223" s="28">
        <v>4349.2</v>
      </c>
      <c r="Q223" s="28">
        <v>4349.2</v>
      </c>
      <c r="R223" s="118">
        <f>(ULB_Data[[#This Row],[Total score (obtained) SS2020]]-ULB_Data[[#This Row],[NA 2020]])/ULB_Data[[#This Row],[NA 2020]]</f>
        <v>0.25904697380307146</v>
      </c>
      <c r="S223" s="118">
        <f>(ULB_Data[[#This Row],[Total score (obtained) SS2021]]-ULB_Data[[#This Row],[NA 2021]])/ULB_Data[[#This Row],[NA 2021]]</f>
        <v>-2.0714285714285751E-2</v>
      </c>
      <c r="T223" s="118">
        <f>(ULB_Data[[#This Row],[Total score (obtained) SS2022]]-ULB_Data[[#This Row],[NA 2022]])/ULB_Data[[#This Row],[NA 2022]]</f>
        <v>-2.0714285714285751E-2</v>
      </c>
      <c r="U223" s="118">
        <f>(ULB_Data[[#This Row],[Total score (obtained) SS2020]]-ULB_Data[[#This Row],[SA 2020]])/ULB_Data[[#This Row],[SA 2020]]</f>
        <v>-0.16164511278195481</v>
      </c>
      <c r="V223" s="118">
        <f>(ULB_Data[[#This Row],[Total score (obtained) SS2021]]-ULB_Data[[#This Row],[SA 2021]])/ULB_Data[[#This Row],[SA 2021]]</f>
        <v>-0.36152297042164888</v>
      </c>
      <c r="W223" s="118">
        <f>(ULB_Data[[#This Row],[Total score (obtained) SS2022]]-ULB_Data[[#This Row],[SA 2022]])/ULB_Data[[#This Row],[SA 2022]]</f>
        <v>-0.36152297042164888</v>
      </c>
      <c r="X223" s="118">
        <f>(ULB_Data[[#This Row],[Total score (obtained) SS2020]]-ULB_Data[[#This Row],[SA Cat 2020]])/ULB_Data[[#This Row],[SA Cat 2020]]</f>
        <v>-9.2039347252532405E-2</v>
      </c>
      <c r="Y223" s="118">
        <f>(ULB_Data[[#This Row],[Total score (obtained) SS2021]]-ULB_Data[[#This Row],[SA Cat 2021]])/ULB_Data[[#This Row],[SA Cat 2021]]</f>
        <v>-0.30707919270566547</v>
      </c>
      <c r="Z223" s="118">
        <f>(ULB_Data[[#This Row],[Total score (obtained) SS2022]]-ULB_Data[[#This Row],[SA Cat 2022]])/ULB_Data[[#This Row],[SA Cat 2022]]</f>
        <v>-0.30707919270566547</v>
      </c>
      <c r="AA223" s="118">
        <f>(ULB_Data[[#This Row],[Total score (obtained) SS2021]]-ULB_Data[[#This Row],[SA Cat t.10 2021]])/ULB_Data[[#This Row],[SA Cat t.10 2021]]</f>
        <v>-0.53345902694748459</v>
      </c>
      <c r="AB223" s="118">
        <f>(ULB_Data[[#This Row],[Total score (obtained) SS2022]]-ULB_Data[[#This Row],[SA Cat t.10 2022]])/ULB_Data[[#This Row],[SA Cat t.10 2022]]</f>
        <v>-0.53345902694748459</v>
      </c>
      <c r="AC223" s="122">
        <v>306.24</v>
      </c>
      <c r="AD223" s="122">
        <v>913.6</v>
      </c>
      <c r="AE223" s="122">
        <v>915</v>
      </c>
      <c r="AF223" s="122">
        <v>706.64</v>
      </c>
      <c r="AG223" s="122">
        <v>1509.3</v>
      </c>
      <c r="AH223" s="122">
        <v>1509.3</v>
      </c>
      <c r="AI223" s="122">
        <v>593.21</v>
      </c>
      <c r="AJ223" s="122">
        <v>1412.08</v>
      </c>
      <c r="AK223" s="122">
        <v>1412.08</v>
      </c>
      <c r="AL223" s="122">
        <v>1984.11</v>
      </c>
      <c r="AM223" s="122">
        <v>1984.11</v>
      </c>
      <c r="AN223" s="118">
        <f>(ULB_Data[[#This Row],[SLP- obtained SS2020]]-ULB_Data[[#This Row],[SLP NA 2020]])/ULB_Data[[#This Row],[SLP NA 2020]]</f>
        <v>0.56684299895506784</v>
      </c>
      <c r="AO223" s="118">
        <f>(ULB_Data[[#This Row],[SLP- obtained SS2021]]-ULB_Data[[#This Row],[SLP NA 2021]])/ULB_Data[[#This Row],[SLP NA 2021]]</f>
        <v>0.2917469352014011</v>
      </c>
      <c r="AP223" s="118">
        <f>(ULB_Data[[#This Row],[SLP- obtained SS2022]]-ULB_Data[[#This Row],[SLP NA 2022]])/ULB_Data[[#This Row],[SLP NA 2022]]</f>
        <v>0.2897704918032788</v>
      </c>
      <c r="AQ223" s="118">
        <f>(ULB_Data[[#This Row],[SLP- obtained SS2020]]-ULB_Data[[#This Row],[SLP SA 2020]])/ULB_Data[[#This Row],[SLP SA 2020]]</f>
        <v>-0.32096965923242388</v>
      </c>
      <c r="AR223" s="118">
        <f>(ULB_Data[[#This Row],[SLP- obtained SS2021]]-ULB_Data[[#This Row],[SLP SA 2021]])/ULB_Data[[#This Row],[SLP SA 2021]]</f>
        <v>-0.21808785529715755</v>
      </c>
      <c r="AS223" s="118">
        <f>(ULB_Data[[#This Row],[SLP- obtained SS2022]]-ULB_Data[[#This Row],[SLP SA 2022]])/ULB_Data[[#This Row],[SLP SA 2022]]</f>
        <v>-0.21808785529715755</v>
      </c>
      <c r="AT223" s="118">
        <f>(ULB_Data[[#This Row],[SLP- obtained SS2020]]-ULB_Data[[#This Row],[SLP SA cat 2020]])/ULB_Data[[#This Row],[SLP SA cat 2020]]</f>
        <v>-0.19112961683046484</v>
      </c>
      <c r="AU223" s="118">
        <f>(ULB_Data[[#This Row],[SLP- obtained SS2021]]-ULB_Data[[#This Row],[SLP SA cat 2021]])/ULB_Data[[#This Row],[SLP SA cat 2021]]</f>
        <v>-0.16425414990652076</v>
      </c>
      <c r="AV223" s="118">
        <f>(ULB_Data[[#This Row],[SLP- obtained SS2022]]-ULB_Data[[#This Row],[SLP SA cat 2022]])/ULB_Data[[#This Row],[SLP SA cat 2022]]</f>
        <v>-0.16425414990652076</v>
      </c>
      <c r="AW223" s="118">
        <f>(ULB_Data[[#This Row],[SLP- obtained SS2021]]-ULB_Data[[#This Row],[SLP SA cat t.10 2021]])/ULB_Data[[#This Row],[SLP SA cat t.10 2021]]</f>
        <v>-0.40520434854922349</v>
      </c>
      <c r="AX223" s="118">
        <f>(ULB_Data[[#This Row],[SLP- obtained SS2022]]-ULB_Data[[#This Row],[SLP SA cat t.10 2022]])/ULB_Data[[#This Row],[SLP SA cat t.10 2022]]</f>
        <v>-0.40520434854922349</v>
      </c>
      <c r="AY223" s="122">
        <v>232.44</v>
      </c>
      <c r="AZ223" s="122">
        <v>298.10000000000002</v>
      </c>
      <c r="BA223" s="122">
        <v>295</v>
      </c>
      <c r="BB223" s="122">
        <v>421.09</v>
      </c>
      <c r="BC223" s="122">
        <v>522.70000000000005</v>
      </c>
      <c r="BD223" s="122">
        <v>525</v>
      </c>
      <c r="BE223" s="122">
        <v>365.77</v>
      </c>
      <c r="BF223" s="122">
        <v>453.88</v>
      </c>
      <c r="BG223" s="122">
        <v>453.88</v>
      </c>
      <c r="BH223" s="122">
        <v>1100</v>
      </c>
      <c r="BI223" s="122">
        <v>1100</v>
      </c>
      <c r="BJ223" s="118">
        <f>(ULB_Data[[#This Row],[Cert.- obtained SS2020]]-ULB_Data[[#This Row],[NA cert 2020]])/ULB_Data[[#This Row],[NA cert 2020]]</f>
        <v>0.29065565307176044</v>
      </c>
      <c r="BK223" s="118">
        <f>(ULB_Data[[#This Row],[Cert.- obtained SS2021]]-ULB_Data[[#This Row],[NA cert 2021]])/ULB_Data[[#This Row],[NA cert 2021]]</f>
        <v>6.3737001006372931E-3</v>
      </c>
      <c r="BL223" s="118">
        <f>(ULB_Data[[#This Row],[Cert.- obtained SS2022]]-ULB_Data[[#This Row],[NA cert 2022]])/ULB_Data[[#This Row],[NA cert 2022]]</f>
        <v>1.6949152542372881E-2</v>
      </c>
      <c r="BM223" s="118">
        <f>(ULB_Data[[#This Row],[Cert.- obtained SS2020]]-ULB_Data[[#This Row],[SA Cert 2020]])/ULB_Data[[#This Row],[SA Cert 2020]]</f>
        <v>-0.2875632287634472</v>
      </c>
      <c r="BN223" s="118">
        <f>(ULB_Data[[#This Row],[Cert.- obtained SS2021]]-ULB_Data[[#This Row],[SA cert 2021]])/ULB_Data[[#This Row],[SA cert 2021]]</f>
        <v>-0.42605701167017412</v>
      </c>
      <c r="BO223" s="118">
        <f>(ULB_Data[[#This Row],[Cert.- obtained SS2022]]-ULB_Data[[#This Row],[SA cert 2022]])/ULB_Data[[#This Row],[SA cert 2022]]</f>
        <v>-0.42857142857142855</v>
      </c>
      <c r="BP223" s="118">
        <f>(ULB_Data[[#This Row],[Cert.- obtained SS2020]]-ULB_Data[[#This Row],[SA cert cat 2020]])/ULB_Data[[#This Row],[SA cert cat 2020]]</f>
        <v>-0.17981245044700217</v>
      </c>
      <c r="BQ223" s="118">
        <f>(ULB_Data[[#This Row],[Cert.- obtained SS2021]]-ULB_Data[[#This Row],[SA cert cat 2021]])/ULB_Data[[#This Row],[SA cert cat 2021]]</f>
        <v>-0.33903234335066534</v>
      </c>
      <c r="BR223" s="118">
        <f>(ULB_Data[[#This Row],[Cert.- obtained SS2022]]-ULB_Data[[#This Row],[SA cert cat 2022]])/ULB_Data[[#This Row],[SA cert cat 2022]]</f>
        <v>-0.33903234335066534</v>
      </c>
      <c r="BS223" s="118">
        <f>(ULB_Data[[#This Row],[Cert.- obtained SS2021]]-ULB_Data[[#This Row],[SA cert cat t.10 2021]])/ULB_Data[[#This Row],[SA cert cat t.10 2021]]</f>
        <v>-0.72727272727272729</v>
      </c>
      <c r="BT223" s="118">
        <f>(ULB_Data[[#This Row],[Cert.- obtained SS2022]]-ULB_Data[[#This Row],[SA cert cat t.10 2022]])/ULB_Data[[#This Row],[SA cert cat t.10 2022]]</f>
        <v>-0.72727272727272729</v>
      </c>
      <c r="BU223" s="122">
        <v>855.72</v>
      </c>
      <c r="BV223" s="122">
        <v>860.25</v>
      </c>
      <c r="BW223" s="122">
        <v>865</v>
      </c>
      <c r="BX223" s="122">
        <v>1100</v>
      </c>
      <c r="BY223" s="122">
        <v>1147.0899999999999</v>
      </c>
      <c r="BZ223" s="122">
        <v>1150</v>
      </c>
      <c r="CA223" s="122">
        <v>1056.55</v>
      </c>
      <c r="CB223" s="122">
        <v>1062.31</v>
      </c>
      <c r="CC223" s="122">
        <v>1062.31</v>
      </c>
      <c r="CD223" s="122">
        <v>1484.95</v>
      </c>
      <c r="CE223" s="122">
        <v>1484.95</v>
      </c>
      <c r="CF223" s="118">
        <f>(ULB_Data[[#This Row],[CP- obtained SS2020]]-ULB_Data[[#This Row],[NA CV 2020]])/ULB_Data[[#This Row],[NA CV 2020]]</f>
        <v>7.2430234188753356E-2</v>
      </c>
      <c r="CG223" s="118">
        <f>(ULB_Data[[#This Row],[CV- obtained SS2021]]-ULB_Data[[#This Row],[NA CV 2021]])/ULB_Data[[#This Row],[NA CV 2021]]</f>
        <v>-0.36188317349607668</v>
      </c>
      <c r="CH223" s="118">
        <f>(ULB_Data[[#This Row],[CV- obtained SS2022]]-ULB_Data[[#This Row],[NA CV 2022]])/ULB_Data[[#This Row],[NA CV 2022]]</f>
        <v>-0.36538728323699415</v>
      </c>
      <c r="CI223" s="118">
        <f>(ULB_Data[[#This Row],[CP- obtained SS2020]]-ULB_Data[[#This Row],[SA CV 2020]])/ULB_Data[[#This Row],[SA CV 2020]]</f>
        <v>-0.1657272727272727</v>
      </c>
      <c r="CJ223" s="118">
        <f>(ULB_Data[[#This Row],[CV- obtained SS2021]]-ULB_Data[[#This Row],[SA CV 2021]])/ULB_Data[[#This Row],[SA CV 2021]]</f>
        <v>-0.52144992982242011</v>
      </c>
      <c r="CK223" s="118">
        <f>(ULB_Data[[#This Row],[CV- obtained SS2022]]-ULB_Data[[#This Row],[SA CV 2022]])/ULB_Data[[#This Row],[SA CV 2022]]</f>
        <v>-0.52266086956521729</v>
      </c>
      <c r="CL223" s="118">
        <f>(ULB_Data[[#This Row],[CP- obtained SS2020]]-ULB_Data[[#This Row],[SA CV  cat 2020]])/ULB_Data[[#This Row],[SA CV  cat 2020]]</f>
        <v>-0.13141829539539057</v>
      </c>
      <c r="CM223" s="118">
        <f>(ULB_Data[[#This Row],[CV- obtained SS2021]]-ULB_Data[[#This Row],[SA CV cat 2021]])/ULB_Data[[#This Row],[SA CV cat 2021]]</f>
        <v>-0.48325818263971904</v>
      </c>
      <c r="CN223" s="118">
        <f>(ULB_Data[[#This Row],[CV- obtained SS2022]]-ULB_Data[[#This Row],[SA CV cat 2022]])/ULB_Data[[#This Row],[SA CV cat 2022]]</f>
        <v>-0.48325818263971904</v>
      </c>
      <c r="CO223" s="118">
        <f>(ULB_Data[[#This Row],[CV- obtained SS2021]]-ULB_Data[[#This Row],[SA CV cat t.10 2021]])/ULB_Data[[#This Row],[SA CV cat t.10 2021]]</f>
        <v>-0.63033098757533923</v>
      </c>
      <c r="CP223" s="118">
        <f>(ULB_Data[[#This Row],[CV- obtained SS2022]]-ULB_Data[[#This Row],[SA CV cat t.10 2022]])/ULB_Data[[#This Row],[SA CV cat t.10 2022]]</f>
        <v>-0.63033098757533923</v>
      </c>
      <c r="CQ223" s="60">
        <v>230</v>
      </c>
      <c r="CR223" s="60">
        <v>122</v>
      </c>
      <c r="CS223" s="27">
        <v>460</v>
      </c>
      <c r="CT223" s="28">
        <v>177</v>
      </c>
      <c r="CU223" s="27">
        <v>460</v>
      </c>
      <c r="CV223" s="28">
        <v>177</v>
      </c>
      <c r="CW223" s="28" t="s">
        <v>414</v>
      </c>
      <c r="CX223" s="27" t="s">
        <v>414</v>
      </c>
      <c r="CY223" s="27" t="s">
        <v>414</v>
      </c>
      <c r="CZ223" s="28" t="s">
        <v>405</v>
      </c>
      <c r="DA223" s="27" t="s">
        <v>408</v>
      </c>
      <c r="DB223" s="27" t="s">
        <v>408</v>
      </c>
      <c r="DC223" s="22">
        <v>479.83</v>
      </c>
      <c r="DD223" s="22">
        <v>1500</v>
      </c>
      <c r="DE223" s="66">
        <v>31.99</v>
      </c>
      <c r="DF223" s="22">
        <v>300</v>
      </c>
      <c r="DG223" s="22">
        <v>1500</v>
      </c>
      <c r="DH223" s="66">
        <v>20</v>
      </c>
      <c r="DI223" s="22">
        <v>1090</v>
      </c>
      <c r="DJ223" s="22">
        <v>1500</v>
      </c>
      <c r="DK223" s="66">
        <v>72.67</v>
      </c>
      <c r="DL223" s="22">
        <v>917.7</v>
      </c>
      <c r="DM223" s="22">
        <v>1500</v>
      </c>
      <c r="DN223" s="66">
        <v>61.18</v>
      </c>
      <c r="DO223" s="22">
        <v>2787.53</v>
      </c>
      <c r="DP223" s="22">
        <v>6000</v>
      </c>
      <c r="DQ223" s="66">
        <v>46.46</v>
      </c>
      <c r="DR223" s="67">
        <v>1180.1400000000001</v>
      </c>
      <c r="DS223" s="67">
        <v>2400</v>
      </c>
      <c r="DT223" s="159">
        <f>ULB_Data[[#This Row],[SLP- obtained SS2021]]/ULB_Data[[#This Row],[SLP-max. marks SS2021]]</f>
        <v>0.49172500000000002</v>
      </c>
      <c r="DU223" s="159">
        <f>ULB_Data[[#This Row],[SLP- obtained SS2021]]/ULB_Data[[#This Row],[Total score (obtained) SS2021]]</f>
        <v>0.58161334200721515</v>
      </c>
      <c r="DV223" s="67">
        <v>1180.1400000000001</v>
      </c>
      <c r="DW223" s="66">
        <v>2400</v>
      </c>
      <c r="DX223" s="159">
        <f>ULB_Data[[#This Row],[SLP- obtained SS2022]]/ULB_Data[[#This Row],[SLP-max. marks SS2022]]</f>
        <v>0.49172500000000002</v>
      </c>
      <c r="DY223" s="159">
        <f>ULB_Data[[#This Row],[SLP- obtained SS2022]]/ULB_Data[[#This Row],[Total score (obtained) SS2022]]</f>
        <v>0.58161334200721515</v>
      </c>
      <c r="DZ223" s="67">
        <v>548.94000000000005</v>
      </c>
      <c r="EA223" s="67">
        <v>1800</v>
      </c>
      <c r="EB223" s="159">
        <f>ULB_Data[[#This Row],[CV- obtained SS2021]]/ULB_Data[[#This Row],[CV-max. marks SS2021]]</f>
        <v>0.30496666666666672</v>
      </c>
      <c r="EC223" s="159">
        <f>ULB_Data[[#This Row],[CV- obtained SS2021]]/ULB_Data[[#This Row],[Total score (obtained) SS2021]]</f>
        <v>0.27053640073333729</v>
      </c>
      <c r="ED223" s="67">
        <v>548.94000000000005</v>
      </c>
      <c r="EE223" s="66">
        <v>1800</v>
      </c>
      <c r="EF223" s="159">
        <f>ULB_Data[[#This Row],[CV- obtained SS2022]]/ULB_Data[[#This Row],[CV-max. marks SS2022]]</f>
        <v>0.30496666666666672</v>
      </c>
      <c r="EG223" s="159">
        <f>ULB_Data[[#This Row],[CV- obtained SS2022]]/ULB_Data[[#This Row],[Total score (obtained) SS2022]]</f>
        <v>0.27053640073333729</v>
      </c>
      <c r="EH223" s="67">
        <v>300</v>
      </c>
      <c r="EI223" s="67">
        <v>1800</v>
      </c>
      <c r="EJ223" s="159">
        <f>ULB_Data[[#This Row],[Cert.- obtained SS2021]]/ULB_Data[[#This Row],[Cert.-max. marks SS2021]]</f>
        <v>0.16666666666666666</v>
      </c>
      <c r="EK223" s="159">
        <f>ULB_Data[[#This Row],[Cert.- obtained SS2021]]/ULB_Data[[#This Row],[Total score (obtained) SS2021]]</f>
        <v>0.14785025725944764</v>
      </c>
      <c r="EL223" s="67">
        <v>300</v>
      </c>
      <c r="EM223" s="66">
        <v>1800</v>
      </c>
      <c r="EN223" s="159">
        <f>ULB_Data[[#This Row],[Cert.- obtained SS2022]]/ULB_Data[[#This Row],[Cert.-max. marks SS2022]]</f>
        <v>0.16666666666666666</v>
      </c>
      <c r="EO223" s="159">
        <f>ULB_Data[[#This Row],[Cert.- obtained SS2022]]/ULB_Data[[#This Row],[Total score (obtained) SS2022]]</f>
        <v>0.14785025725944764</v>
      </c>
      <c r="EP223" s="68">
        <v>2029.08</v>
      </c>
      <c r="EQ223" s="26">
        <v>6000</v>
      </c>
      <c r="ER223" s="66">
        <v>33.82</v>
      </c>
      <c r="ES223" s="68">
        <v>2029.08</v>
      </c>
      <c r="ET223" s="66">
        <v>6000</v>
      </c>
      <c r="EU223" s="128">
        <f>(ULB_Data[[#This Row],[Total score (obtained) SS2022]]/ULB_Data[[#This Row],[Total score (max) SS2022]])*100</f>
        <v>33.817999999999998</v>
      </c>
      <c r="EV223" s="26">
        <v>779.83</v>
      </c>
      <c r="EW223" s="26">
        <v>3000</v>
      </c>
      <c r="EX223" s="66">
        <v>25.99</v>
      </c>
      <c r="EY223" s="26">
        <v>1480.14</v>
      </c>
      <c r="EZ223" s="26">
        <v>4200</v>
      </c>
      <c r="FA223" s="100">
        <v>35.24</v>
      </c>
      <c r="FB223" s="26">
        <v>1480.14</v>
      </c>
      <c r="FC223" s="138">
        <v>4200</v>
      </c>
      <c r="FD223" s="140">
        <f>(ULB_Data[[#This Row],[SLP + Cert. (obtained) SS2022]]/ULB_Data[[#This Row],[SLP + Cert. (max.) SS2022]])*100</f>
        <v>35.241428571428571</v>
      </c>
    </row>
    <row r="224" spans="1:160" ht="15.75" thickBot="1">
      <c r="A224" s="104">
        <v>223</v>
      </c>
      <c r="B224" s="65" t="s">
        <v>372</v>
      </c>
      <c r="C224" s="65" t="s">
        <v>247</v>
      </c>
      <c r="D224" s="65" t="s">
        <v>71</v>
      </c>
      <c r="E224" s="26">
        <v>1268</v>
      </c>
      <c r="F224" s="28" t="s">
        <v>411</v>
      </c>
      <c r="G224" s="28">
        <v>2214</v>
      </c>
      <c r="H224" s="28">
        <v>2072</v>
      </c>
      <c r="I224" s="28">
        <v>2072</v>
      </c>
      <c r="J224" s="28">
        <v>3325</v>
      </c>
      <c r="K224" s="28">
        <v>3178</v>
      </c>
      <c r="L224" s="28">
        <v>3178</v>
      </c>
      <c r="M224" s="28">
        <v>3070.1</v>
      </c>
      <c r="N224" s="28">
        <v>2928.3</v>
      </c>
      <c r="O224" s="28">
        <v>2928.3</v>
      </c>
      <c r="P224" s="28">
        <v>4349.2</v>
      </c>
      <c r="Q224" s="28">
        <v>4349.2</v>
      </c>
      <c r="R224" s="118">
        <f>(ULB_Data[[#This Row],[Total score (obtained) SS2020]]-ULB_Data[[#This Row],[NA 2020]])/ULB_Data[[#This Row],[NA 2020]]</f>
        <v>-0.46920054200542005</v>
      </c>
      <c r="S224" s="118">
        <f>(ULB_Data[[#This Row],[Total score (obtained) SS2021]]-ULB_Data[[#This Row],[NA 2021]])/ULB_Data[[#This Row],[NA 2021]]</f>
        <v>-0.21692567567567569</v>
      </c>
      <c r="T224" s="118">
        <f>(ULB_Data[[#This Row],[Total score (obtained) SS2022]]-ULB_Data[[#This Row],[NA 2022]])/ULB_Data[[#This Row],[NA 2022]]</f>
        <v>-0.21692567567567569</v>
      </c>
      <c r="U224" s="118">
        <f>(ULB_Data[[#This Row],[Total score (obtained) SS2020]]-ULB_Data[[#This Row],[SA 2020]])/ULB_Data[[#This Row],[SA 2020]]</f>
        <v>-0.64655939849624056</v>
      </c>
      <c r="V224" s="118">
        <f>(ULB_Data[[#This Row],[Total score (obtained) SS2021]]-ULB_Data[[#This Row],[SA 2021]])/ULB_Data[[#This Row],[SA 2021]]</f>
        <v>-0.48944933920704847</v>
      </c>
      <c r="W224" s="118">
        <f>(ULB_Data[[#This Row],[Total score (obtained) SS2022]]-ULB_Data[[#This Row],[SA 2022]])/ULB_Data[[#This Row],[SA 2022]]</f>
        <v>-0.48944933920704847</v>
      </c>
      <c r="X224" s="118">
        <f>(ULB_Data[[#This Row],[Total score (obtained) SS2020]]-ULB_Data[[#This Row],[SA Cat 2020]])/ULB_Data[[#This Row],[SA Cat 2020]]</f>
        <v>-0.61721442298296469</v>
      </c>
      <c r="Y224" s="118">
        <f>(ULB_Data[[#This Row],[Total score (obtained) SS2021]]-ULB_Data[[#This Row],[SA Cat 2021]])/ULB_Data[[#This Row],[SA Cat 2021]]</f>
        <v>-0.44591401154253324</v>
      </c>
      <c r="Z224" s="118">
        <f>(ULB_Data[[#This Row],[Total score (obtained) SS2022]]-ULB_Data[[#This Row],[SA Cat 2022]])/ULB_Data[[#This Row],[SA Cat 2022]]</f>
        <v>-0.44591401154253324</v>
      </c>
      <c r="AA224" s="118">
        <f>(ULB_Data[[#This Row],[Total score (obtained) SS2021]]-ULB_Data[[#This Row],[SA Cat t.10 2021]])/ULB_Data[[#This Row],[SA Cat t.10 2021]]</f>
        <v>-0.62693598822772012</v>
      </c>
      <c r="AB224" s="118">
        <f>(ULB_Data[[#This Row],[Total score (obtained) SS2022]]-ULB_Data[[#This Row],[SA Cat t.10 2022]])/ULB_Data[[#This Row],[SA Cat t.10 2022]]</f>
        <v>-0.62693598822772012</v>
      </c>
      <c r="AC224" s="122">
        <v>306.24</v>
      </c>
      <c r="AD224" s="122">
        <v>913.6</v>
      </c>
      <c r="AE224" s="122">
        <v>915</v>
      </c>
      <c r="AF224" s="122">
        <v>706.64</v>
      </c>
      <c r="AG224" s="122">
        <v>1509.3</v>
      </c>
      <c r="AH224" s="122">
        <v>1509.3</v>
      </c>
      <c r="AI224" s="122">
        <v>593.21</v>
      </c>
      <c r="AJ224" s="122">
        <v>1412.08</v>
      </c>
      <c r="AK224" s="122">
        <v>1412.08</v>
      </c>
      <c r="AL224" s="122">
        <v>1984.11</v>
      </c>
      <c r="AM224" s="122">
        <v>1984.11</v>
      </c>
      <c r="AN224" s="118">
        <f>(ULB_Data[[#This Row],[SLP- obtained SS2020]]-ULB_Data[[#This Row],[SLP NA 2020]])/ULB_Data[[#This Row],[SLP NA 2020]]</f>
        <v>-0.20239028213166149</v>
      </c>
      <c r="AO224" s="118">
        <f>(ULB_Data[[#This Row],[SLP- obtained SS2021]]-ULB_Data[[#This Row],[SLP NA 2021]])/ULB_Data[[#This Row],[SLP NA 2021]]</f>
        <v>-0.14632224168126101</v>
      </c>
      <c r="AP224" s="118">
        <f>(ULB_Data[[#This Row],[SLP- obtained SS2022]]-ULB_Data[[#This Row],[SLP NA 2022]])/ULB_Data[[#This Row],[SLP NA 2022]]</f>
        <v>-0.14762841530054649</v>
      </c>
      <c r="AQ224" s="118">
        <f>(ULB_Data[[#This Row],[SLP- obtained SS2020]]-ULB_Data[[#This Row],[SLP SA 2020]])/ULB_Data[[#This Row],[SLP SA 2020]]</f>
        <v>-0.65433601267972374</v>
      </c>
      <c r="AR224" s="118">
        <f>(ULB_Data[[#This Row],[SLP- obtained SS2021]]-ULB_Data[[#This Row],[SLP SA 2021]])/ULB_Data[[#This Row],[SLP SA 2021]]</f>
        <v>-0.48325713907109258</v>
      </c>
      <c r="AS224" s="118">
        <f>(ULB_Data[[#This Row],[SLP- obtained SS2022]]-ULB_Data[[#This Row],[SLP SA 2022]])/ULB_Data[[#This Row],[SLP SA 2022]]</f>
        <v>-0.48325713907109258</v>
      </c>
      <c r="AT224" s="118">
        <f>(ULB_Data[[#This Row],[SLP- obtained SS2020]]-ULB_Data[[#This Row],[SLP SA cat 2020]])/ULB_Data[[#This Row],[SLP SA cat 2020]]</f>
        <v>-0.5882402521872524</v>
      </c>
      <c r="AU224" s="118">
        <f>(ULB_Data[[#This Row],[SLP- obtained SS2021]]-ULB_Data[[#This Row],[SLP SA cat 2021]])/ULB_Data[[#This Row],[SLP SA cat 2021]]</f>
        <v>-0.44768001812928448</v>
      </c>
      <c r="AV224" s="118">
        <f>(ULB_Data[[#This Row],[SLP- obtained SS2022]]-ULB_Data[[#This Row],[SLP SA cat 2022]])/ULB_Data[[#This Row],[SLP SA cat 2022]]</f>
        <v>-0.44768001812928448</v>
      </c>
      <c r="AW224" s="118">
        <f>(ULB_Data[[#This Row],[SLP- obtained SS2021]]-ULB_Data[[#This Row],[SLP SA cat t.10 2021]])/ULB_Data[[#This Row],[SLP SA cat t.10 2021]]</f>
        <v>-0.60691695520913669</v>
      </c>
      <c r="AX224" s="118">
        <f>(ULB_Data[[#This Row],[SLP- obtained SS2022]]-ULB_Data[[#This Row],[SLP SA cat t.10 2022]])/ULB_Data[[#This Row],[SLP SA cat t.10 2022]]</f>
        <v>-0.60691695520913669</v>
      </c>
      <c r="AY224" s="122">
        <v>232.44</v>
      </c>
      <c r="AZ224" s="122">
        <v>298.10000000000002</v>
      </c>
      <c r="BA224" s="122">
        <v>295</v>
      </c>
      <c r="BB224" s="122">
        <v>421.09</v>
      </c>
      <c r="BC224" s="122">
        <v>522.70000000000005</v>
      </c>
      <c r="BD224" s="122">
        <v>525</v>
      </c>
      <c r="BE224" s="122">
        <v>365.77</v>
      </c>
      <c r="BF224" s="122">
        <v>453.88</v>
      </c>
      <c r="BG224" s="122">
        <v>453.88</v>
      </c>
      <c r="BH224" s="122">
        <v>1100</v>
      </c>
      <c r="BI224" s="122">
        <v>1100</v>
      </c>
      <c r="BJ224" s="118">
        <f>(ULB_Data[[#This Row],[Cert.- obtained SS2020]]-ULB_Data[[#This Row],[NA cert 2020]])/ULB_Data[[#This Row],[NA cert 2020]]</f>
        <v>-1</v>
      </c>
      <c r="BK224" s="118">
        <f>(ULB_Data[[#This Row],[Cert.- obtained SS2021]]-ULB_Data[[#This Row],[NA cert 2021]])/ULB_Data[[#This Row],[NA cert 2021]]</f>
        <v>6.3737001006372931E-3</v>
      </c>
      <c r="BL224" s="118">
        <f>(ULB_Data[[#This Row],[Cert.- obtained SS2022]]-ULB_Data[[#This Row],[NA cert 2022]])/ULB_Data[[#This Row],[NA cert 2022]]</f>
        <v>1.6949152542372881E-2</v>
      </c>
      <c r="BM224" s="118">
        <f>(ULB_Data[[#This Row],[Cert.- obtained SS2020]]-ULB_Data[[#This Row],[SA Cert 2020]])/ULB_Data[[#This Row],[SA Cert 2020]]</f>
        <v>-1</v>
      </c>
      <c r="BN224" s="118">
        <f>(ULB_Data[[#This Row],[Cert.- obtained SS2021]]-ULB_Data[[#This Row],[SA cert 2021]])/ULB_Data[[#This Row],[SA cert 2021]]</f>
        <v>-0.42605701167017412</v>
      </c>
      <c r="BO224" s="118">
        <f>(ULB_Data[[#This Row],[Cert.- obtained SS2022]]-ULB_Data[[#This Row],[SA cert 2022]])/ULB_Data[[#This Row],[SA cert 2022]]</f>
        <v>-0.42857142857142855</v>
      </c>
      <c r="BP224" s="118">
        <f>(ULB_Data[[#This Row],[Cert.- obtained SS2020]]-ULB_Data[[#This Row],[SA cert cat 2020]])/ULB_Data[[#This Row],[SA cert cat 2020]]</f>
        <v>-1</v>
      </c>
      <c r="BQ224" s="118">
        <f>(ULB_Data[[#This Row],[Cert.- obtained SS2021]]-ULB_Data[[#This Row],[SA cert cat 2021]])/ULB_Data[[#This Row],[SA cert cat 2021]]</f>
        <v>-0.33903234335066534</v>
      </c>
      <c r="BR224" s="118">
        <f>(ULB_Data[[#This Row],[Cert.- obtained SS2022]]-ULB_Data[[#This Row],[SA cert cat 2022]])/ULB_Data[[#This Row],[SA cert cat 2022]]</f>
        <v>-0.33903234335066534</v>
      </c>
      <c r="BS224" s="118">
        <f>(ULB_Data[[#This Row],[Cert.- obtained SS2021]]-ULB_Data[[#This Row],[SA cert cat t.10 2021]])/ULB_Data[[#This Row],[SA cert cat t.10 2021]]</f>
        <v>-0.72727272727272729</v>
      </c>
      <c r="BT224" s="118">
        <f>(ULB_Data[[#This Row],[Cert.- obtained SS2022]]-ULB_Data[[#This Row],[SA cert cat t.10 2022]])/ULB_Data[[#This Row],[SA cert cat t.10 2022]]</f>
        <v>-0.72727272727272729</v>
      </c>
      <c r="BU224" s="122">
        <v>855.72</v>
      </c>
      <c r="BV224" s="122">
        <v>860.25</v>
      </c>
      <c r="BW224" s="122">
        <v>865</v>
      </c>
      <c r="BX224" s="122">
        <v>1100</v>
      </c>
      <c r="BY224" s="122">
        <v>1147.0899999999999</v>
      </c>
      <c r="BZ224" s="122">
        <v>1150</v>
      </c>
      <c r="CA224" s="122">
        <v>1056.55</v>
      </c>
      <c r="CB224" s="122">
        <v>1062.31</v>
      </c>
      <c r="CC224" s="122">
        <v>1062.31</v>
      </c>
      <c r="CD224" s="122">
        <v>1484.95</v>
      </c>
      <c r="CE224" s="122">
        <v>1484.95</v>
      </c>
      <c r="CF224" s="118">
        <f>(ULB_Data[[#This Row],[CP- obtained SS2020]]-ULB_Data[[#This Row],[NA CV 2020]])/ULB_Data[[#This Row],[NA CV 2020]]</f>
        <v>-0.41293881176085634</v>
      </c>
      <c r="CG224" s="118">
        <f>(ULB_Data[[#This Row],[CV- obtained SS2021]]-ULB_Data[[#This Row],[NA CV 2021]])/ULB_Data[[#This Row],[NA CV 2021]]</f>
        <v>-0.3692414995640802</v>
      </c>
      <c r="CH224" s="118">
        <f>(ULB_Data[[#This Row],[CV- obtained SS2022]]-ULB_Data[[#This Row],[NA CV 2022]])/ULB_Data[[#This Row],[NA CV 2022]]</f>
        <v>-0.37270520231213872</v>
      </c>
      <c r="CI224" s="118">
        <f>(ULB_Data[[#This Row],[CP- obtained SS2020]]-ULB_Data[[#This Row],[SA CV 2020]])/ULB_Data[[#This Row],[SA CV 2020]]</f>
        <v>-0.54330909090909085</v>
      </c>
      <c r="CJ224" s="118">
        <f>(ULB_Data[[#This Row],[CV- obtained SS2021]]-ULB_Data[[#This Row],[SA CV 2021]])/ULB_Data[[#This Row],[SA CV 2021]]</f>
        <v>-0.52696824137600362</v>
      </c>
      <c r="CK224" s="118">
        <f>(ULB_Data[[#This Row],[CV- obtained SS2022]]-ULB_Data[[#This Row],[SA CV 2022]])/ULB_Data[[#This Row],[SA CV 2022]]</f>
        <v>-0.52816521739130429</v>
      </c>
      <c r="CL224" s="118">
        <f>(ULB_Data[[#This Row],[CP- obtained SS2020]]-ULB_Data[[#This Row],[SA CV  cat 2020]])/ULB_Data[[#This Row],[SA CV  cat 2020]]</f>
        <v>-0.52452794472575837</v>
      </c>
      <c r="CM224" s="118">
        <f>(ULB_Data[[#This Row],[CV- obtained SS2021]]-ULB_Data[[#This Row],[SA CV cat 2021]])/ULB_Data[[#This Row],[SA CV cat 2021]]</f>
        <v>-0.48921689525656348</v>
      </c>
      <c r="CN224" s="118">
        <f>(ULB_Data[[#This Row],[CV- obtained SS2022]]-ULB_Data[[#This Row],[SA CV cat 2022]])/ULB_Data[[#This Row],[SA CV cat 2022]]</f>
        <v>-0.48921689525656348</v>
      </c>
      <c r="CO224" s="118">
        <f>(ULB_Data[[#This Row],[CV- obtained SS2021]]-ULB_Data[[#This Row],[SA CV cat t.10 2021]])/ULB_Data[[#This Row],[SA CV cat t.10 2021]]</f>
        <v>-0.63459375736556789</v>
      </c>
      <c r="CP224" s="118">
        <f>(ULB_Data[[#This Row],[CV- obtained SS2022]]-ULB_Data[[#This Row],[SA CV cat t.10 2022]])/ULB_Data[[#This Row],[SA CV cat t.10 2022]]</f>
        <v>-0.63459375736556789</v>
      </c>
      <c r="CQ224" s="60">
        <v>557</v>
      </c>
      <c r="CR224" s="60">
        <v>186</v>
      </c>
      <c r="CS224" s="27">
        <v>514</v>
      </c>
      <c r="CT224" s="27">
        <v>191</v>
      </c>
      <c r="CU224" s="27">
        <v>514</v>
      </c>
      <c r="CV224" s="27">
        <v>191</v>
      </c>
      <c r="CW224" s="28" t="s">
        <v>414</v>
      </c>
      <c r="CX224" s="28" t="s">
        <v>414</v>
      </c>
      <c r="CY224" s="28" t="s">
        <v>414</v>
      </c>
      <c r="CZ224" s="28" t="s">
        <v>415</v>
      </c>
      <c r="DA224" s="28" t="s">
        <v>405</v>
      </c>
      <c r="DB224" s="28" t="s">
        <v>405</v>
      </c>
      <c r="DC224" s="22">
        <v>244.26</v>
      </c>
      <c r="DD224" s="22">
        <v>1500</v>
      </c>
      <c r="DE224" s="66">
        <v>16.28</v>
      </c>
      <c r="DF224" s="22">
        <v>0</v>
      </c>
      <c r="DG224" s="22">
        <v>1500</v>
      </c>
      <c r="DH224" s="66">
        <v>0</v>
      </c>
      <c r="DI224" s="22">
        <v>428.57</v>
      </c>
      <c r="DJ224" s="22">
        <v>1500</v>
      </c>
      <c r="DK224" s="66">
        <v>28.57</v>
      </c>
      <c r="DL224" s="22">
        <v>502.36</v>
      </c>
      <c r="DM224" s="22">
        <v>1500</v>
      </c>
      <c r="DN224" s="66">
        <v>33.49</v>
      </c>
      <c r="DO224" s="22">
        <v>1175.19</v>
      </c>
      <c r="DP224" s="22">
        <v>6000</v>
      </c>
      <c r="DQ224" s="66">
        <v>19.59</v>
      </c>
      <c r="DR224" s="67">
        <v>779.92</v>
      </c>
      <c r="DS224" s="67">
        <v>2400</v>
      </c>
      <c r="DT224" s="159">
        <f>ULB_Data[[#This Row],[SLP- obtained SS2021]]/ULB_Data[[#This Row],[SLP-max. marks SS2021]]</f>
        <v>0.32496666666666663</v>
      </c>
      <c r="DU224" s="159">
        <f>ULB_Data[[#This Row],[SLP- obtained SS2021]]/ULB_Data[[#This Row],[Total score (obtained) SS2021]]</f>
        <v>0.480681404966318</v>
      </c>
      <c r="DV224" s="67">
        <v>779.92</v>
      </c>
      <c r="DW224" s="66">
        <v>2400</v>
      </c>
      <c r="DX224" s="159">
        <f>ULB_Data[[#This Row],[SLP- obtained SS2022]]/ULB_Data[[#This Row],[SLP-max. marks SS2022]]</f>
        <v>0.32496666666666663</v>
      </c>
      <c r="DY224" s="159">
        <f>ULB_Data[[#This Row],[SLP- obtained SS2022]]/ULB_Data[[#This Row],[Total score (obtained) SS2022]]</f>
        <v>0.480681404966318</v>
      </c>
      <c r="DZ224" s="67">
        <v>542.61</v>
      </c>
      <c r="EA224" s="67">
        <v>1800</v>
      </c>
      <c r="EB224" s="159">
        <f>ULB_Data[[#This Row],[CV- obtained SS2021]]/ULB_Data[[#This Row],[CV-max. marks SS2021]]</f>
        <v>0.30145</v>
      </c>
      <c r="EC224" s="159">
        <f>ULB_Data[[#This Row],[CV- obtained SS2021]]/ULB_Data[[#This Row],[Total score (obtained) SS2021]]</f>
        <v>0.3344221678489766</v>
      </c>
      <c r="ED224" s="67">
        <v>542.61</v>
      </c>
      <c r="EE224" s="66">
        <v>1800</v>
      </c>
      <c r="EF224" s="159">
        <f>ULB_Data[[#This Row],[CV- obtained SS2022]]/ULB_Data[[#This Row],[CV-max. marks SS2022]]</f>
        <v>0.30145</v>
      </c>
      <c r="EG224" s="159">
        <f>ULB_Data[[#This Row],[CV- obtained SS2022]]/ULB_Data[[#This Row],[Total score (obtained) SS2022]]</f>
        <v>0.3344221678489766</v>
      </c>
      <c r="EH224" s="67">
        <v>300</v>
      </c>
      <c r="EI224" s="67">
        <v>1800</v>
      </c>
      <c r="EJ224" s="159">
        <f>ULB_Data[[#This Row],[Cert.- obtained SS2021]]/ULB_Data[[#This Row],[Cert.-max. marks SS2021]]</f>
        <v>0.16666666666666666</v>
      </c>
      <c r="EK224" s="159">
        <f>ULB_Data[[#This Row],[Cert.- obtained SS2021]]/ULB_Data[[#This Row],[Total score (obtained) SS2021]]</f>
        <v>0.18489642718470536</v>
      </c>
      <c r="EL224" s="67">
        <v>300</v>
      </c>
      <c r="EM224" s="66">
        <v>1800</v>
      </c>
      <c r="EN224" s="159">
        <f>ULB_Data[[#This Row],[Cert.- obtained SS2022]]/ULB_Data[[#This Row],[Cert.-max. marks SS2022]]</f>
        <v>0.16666666666666666</v>
      </c>
      <c r="EO224" s="159">
        <f>ULB_Data[[#This Row],[Cert.- obtained SS2022]]/ULB_Data[[#This Row],[Total score (obtained) SS2022]]</f>
        <v>0.18489642718470536</v>
      </c>
      <c r="EP224" s="68">
        <v>1622.53</v>
      </c>
      <c r="EQ224" s="26">
        <v>6000</v>
      </c>
      <c r="ER224" s="66">
        <v>27.04</v>
      </c>
      <c r="ES224" s="68">
        <v>1622.53</v>
      </c>
      <c r="ET224" s="66">
        <v>6000</v>
      </c>
      <c r="EU224" s="128">
        <f>(ULB_Data[[#This Row],[Total score (obtained) SS2022]]/ULB_Data[[#This Row],[Total score (max) SS2022]])*100</f>
        <v>27.042166666666667</v>
      </c>
      <c r="EV224" s="26">
        <v>244.26</v>
      </c>
      <c r="EW224" s="26">
        <v>3000</v>
      </c>
      <c r="EX224" s="66">
        <v>8.14</v>
      </c>
      <c r="EY224" s="26">
        <v>1079.92</v>
      </c>
      <c r="EZ224" s="26">
        <v>4200</v>
      </c>
      <c r="FA224" s="100">
        <v>25.71</v>
      </c>
      <c r="FB224" s="26">
        <v>1079.92</v>
      </c>
      <c r="FC224" s="138">
        <v>4200</v>
      </c>
      <c r="FD224" s="140">
        <f>(ULB_Data[[#This Row],[SLP + Cert. (obtained) SS2022]]/ULB_Data[[#This Row],[SLP + Cert. (max.) SS2022]])*100</f>
        <v>25.712380952380954</v>
      </c>
    </row>
    <row r="225" spans="1:160" ht="15.75" thickBot="1">
      <c r="A225" s="104">
        <v>224</v>
      </c>
      <c r="B225" s="65" t="s">
        <v>333</v>
      </c>
      <c r="C225" s="65" t="s">
        <v>247</v>
      </c>
      <c r="D225" s="65" t="s">
        <v>71</v>
      </c>
      <c r="E225" s="26">
        <v>7427</v>
      </c>
      <c r="F225" s="28" t="s">
        <v>411</v>
      </c>
      <c r="G225" s="28">
        <v>2214</v>
      </c>
      <c r="H225" s="28">
        <v>2072</v>
      </c>
      <c r="I225" s="28">
        <v>2072</v>
      </c>
      <c r="J225" s="28">
        <v>3325</v>
      </c>
      <c r="K225" s="28">
        <v>3178</v>
      </c>
      <c r="L225" s="28">
        <v>3178</v>
      </c>
      <c r="M225" s="28">
        <v>3070.1</v>
      </c>
      <c r="N225" s="28">
        <v>2928.3</v>
      </c>
      <c r="O225" s="28">
        <v>2928.3</v>
      </c>
      <c r="P225" s="28">
        <v>4349.2</v>
      </c>
      <c r="Q225" s="28">
        <v>4349.2</v>
      </c>
      <c r="R225" s="118">
        <f>(ULB_Data[[#This Row],[Total score (obtained) SS2020]]-ULB_Data[[#This Row],[NA 2020]])/ULB_Data[[#This Row],[NA 2020]]</f>
        <v>-0.4686314363143631</v>
      </c>
      <c r="S225" s="118">
        <f>(ULB_Data[[#This Row],[Total score (obtained) SS2021]]-ULB_Data[[#This Row],[NA 2021]])/ULB_Data[[#This Row],[NA 2021]]</f>
        <v>0.17955115830115839</v>
      </c>
      <c r="T225" s="118">
        <f>(ULB_Data[[#This Row],[Total score (obtained) SS2022]]-ULB_Data[[#This Row],[NA 2022]])/ULB_Data[[#This Row],[NA 2022]]</f>
        <v>0.17955115830115839</v>
      </c>
      <c r="U225" s="118">
        <f>(ULB_Data[[#This Row],[Total score (obtained) SS2020]]-ULB_Data[[#This Row],[SA 2020]])/ULB_Data[[#This Row],[SA 2020]]</f>
        <v>-0.64618045112781963</v>
      </c>
      <c r="V225" s="118">
        <f>(ULB_Data[[#This Row],[Total score (obtained) SS2021]]-ULB_Data[[#This Row],[SA 2021]])/ULB_Data[[#This Row],[SA 2021]]</f>
        <v>-0.23095342983008174</v>
      </c>
      <c r="W225" s="118">
        <f>(ULB_Data[[#This Row],[Total score (obtained) SS2022]]-ULB_Data[[#This Row],[SA 2022]])/ULB_Data[[#This Row],[SA 2022]]</f>
        <v>-0.23095342983008174</v>
      </c>
      <c r="X225" s="118">
        <f>(ULB_Data[[#This Row],[Total score (obtained) SS2020]]-ULB_Data[[#This Row],[SA Cat 2020]])/ULB_Data[[#This Row],[SA Cat 2020]]</f>
        <v>-0.61680401289860265</v>
      </c>
      <c r="Y225" s="118">
        <f>(ULB_Data[[#This Row],[Total score (obtained) SS2021]]-ULB_Data[[#This Row],[SA Cat 2021]])/ULB_Data[[#This Row],[SA Cat 2021]]</f>
        <v>-0.16537581531946863</v>
      </c>
      <c r="Z225" s="118">
        <f>(ULB_Data[[#This Row],[Total score (obtained) SS2022]]-ULB_Data[[#This Row],[SA Cat 2022]])/ULB_Data[[#This Row],[SA Cat 2022]]</f>
        <v>-0.16537581531946863</v>
      </c>
      <c r="AA225" s="118">
        <f>(ULB_Data[[#This Row],[Total score (obtained) SS2021]]-ULB_Data[[#This Row],[SA Cat t.10 2021]])/ULB_Data[[#This Row],[SA Cat t.10 2021]]</f>
        <v>-0.43805067598638825</v>
      </c>
      <c r="AB225" s="118">
        <f>(ULB_Data[[#This Row],[Total score (obtained) SS2022]]-ULB_Data[[#This Row],[SA Cat t.10 2022]])/ULB_Data[[#This Row],[SA Cat t.10 2022]]</f>
        <v>-0.43805067598638825</v>
      </c>
      <c r="AC225" s="122">
        <v>306.24</v>
      </c>
      <c r="AD225" s="122">
        <v>913.6</v>
      </c>
      <c r="AE225" s="122">
        <v>915</v>
      </c>
      <c r="AF225" s="122">
        <v>706.64</v>
      </c>
      <c r="AG225" s="122">
        <v>1509.3</v>
      </c>
      <c r="AH225" s="122">
        <v>1509.3</v>
      </c>
      <c r="AI225" s="122">
        <v>593.21</v>
      </c>
      <c r="AJ225" s="122">
        <v>1412.08</v>
      </c>
      <c r="AK225" s="122">
        <v>1412.08</v>
      </c>
      <c r="AL225" s="122">
        <v>1984.11</v>
      </c>
      <c r="AM225" s="122">
        <v>1984.11</v>
      </c>
      <c r="AN225" s="118">
        <f>(ULB_Data[[#This Row],[SLP- obtained SS2020]]-ULB_Data[[#This Row],[SLP NA 2020]])/ULB_Data[[#This Row],[SLP NA 2020]]</f>
        <v>-0.27063740856844304</v>
      </c>
      <c r="AO225" s="118">
        <f>(ULB_Data[[#This Row],[SLP- obtained SS2021]]-ULB_Data[[#This Row],[SLP NA 2021]])/ULB_Data[[#This Row],[SLP NA 2021]]</f>
        <v>0.40549474605954455</v>
      </c>
      <c r="AP225" s="118">
        <f>(ULB_Data[[#This Row],[SLP- obtained SS2022]]-ULB_Data[[#This Row],[SLP NA 2022]])/ULB_Data[[#This Row],[SLP NA 2022]]</f>
        <v>0.40334426229508191</v>
      </c>
      <c r="AQ225" s="118">
        <f>(ULB_Data[[#This Row],[SLP- obtained SS2020]]-ULB_Data[[#This Row],[SLP SA 2020]])/ULB_Data[[#This Row],[SLP SA 2020]]</f>
        <v>-0.68391260047548963</v>
      </c>
      <c r="AR225" s="118">
        <f>(ULB_Data[[#This Row],[SLP- obtained SS2021]]-ULB_Data[[#This Row],[SLP SA 2021]])/ULB_Data[[#This Row],[SLP SA 2021]]</f>
        <v>-0.1492347445835818</v>
      </c>
      <c r="AS225" s="118">
        <f>(ULB_Data[[#This Row],[SLP- obtained SS2022]]-ULB_Data[[#This Row],[SLP SA 2022]])/ULB_Data[[#This Row],[SLP SA 2022]]</f>
        <v>-0.1492347445835818</v>
      </c>
      <c r="AT225" s="118">
        <f>(ULB_Data[[#This Row],[SLP- obtained SS2020]]-ULB_Data[[#This Row],[SLP SA cat 2020]])/ULB_Data[[#This Row],[SLP SA cat 2020]]</f>
        <v>-0.62347229480285227</v>
      </c>
      <c r="AU225" s="118">
        <f>(ULB_Data[[#This Row],[SLP- obtained SS2021]]-ULB_Data[[#This Row],[SLP SA cat 2021]])/ULB_Data[[#This Row],[SLP SA cat 2021]]</f>
        <v>-9.0660585802504093E-2</v>
      </c>
      <c r="AV225" s="118">
        <f>(ULB_Data[[#This Row],[SLP- obtained SS2022]]-ULB_Data[[#This Row],[SLP SA cat 2022]])/ULB_Data[[#This Row],[SLP SA cat 2022]]</f>
        <v>-9.0660585802504093E-2</v>
      </c>
      <c r="AW225" s="118">
        <f>(ULB_Data[[#This Row],[SLP- obtained SS2021]]-ULB_Data[[#This Row],[SLP SA cat t.10 2021]])/ULB_Data[[#This Row],[SLP SA cat t.10 2021]]</f>
        <v>-0.352828220209565</v>
      </c>
      <c r="AX225" s="118">
        <f>(ULB_Data[[#This Row],[SLP- obtained SS2022]]-ULB_Data[[#This Row],[SLP SA cat t.10 2022]])/ULB_Data[[#This Row],[SLP SA cat t.10 2022]]</f>
        <v>-0.352828220209565</v>
      </c>
      <c r="AY225" s="122">
        <v>232.44</v>
      </c>
      <c r="AZ225" s="122">
        <v>298.10000000000002</v>
      </c>
      <c r="BA225" s="122">
        <v>295</v>
      </c>
      <c r="BB225" s="122">
        <v>421.09</v>
      </c>
      <c r="BC225" s="122">
        <v>522.70000000000005</v>
      </c>
      <c r="BD225" s="122">
        <v>525</v>
      </c>
      <c r="BE225" s="122">
        <v>365.77</v>
      </c>
      <c r="BF225" s="122">
        <v>453.88</v>
      </c>
      <c r="BG225" s="122">
        <v>453.88</v>
      </c>
      <c r="BH225" s="122">
        <v>1100</v>
      </c>
      <c r="BI225" s="122">
        <v>1100</v>
      </c>
      <c r="BJ225" s="118">
        <f>(ULB_Data[[#This Row],[Cert.- obtained SS2020]]-ULB_Data[[#This Row],[NA cert 2020]])/ULB_Data[[#This Row],[NA cert 2020]]</f>
        <v>-1</v>
      </c>
      <c r="BK225" s="118">
        <f>(ULB_Data[[#This Row],[Cert.- obtained SS2021]]-ULB_Data[[#This Row],[NA cert 2021]])/ULB_Data[[#This Row],[NA cert 2021]]</f>
        <v>6.3737001006372931E-3</v>
      </c>
      <c r="BL225" s="118">
        <f>(ULB_Data[[#This Row],[Cert.- obtained SS2022]]-ULB_Data[[#This Row],[NA cert 2022]])/ULB_Data[[#This Row],[NA cert 2022]]</f>
        <v>1.6949152542372881E-2</v>
      </c>
      <c r="BM225" s="118">
        <f>(ULB_Data[[#This Row],[Cert.- obtained SS2020]]-ULB_Data[[#This Row],[SA Cert 2020]])/ULB_Data[[#This Row],[SA Cert 2020]]</f>
        <v>-1</v>
      </c>
      <c r="BN225" s="118">
        <f>(ULB_Data[[#This Row],[Cert.- obtained SS2021]]-ULB_Data[[#This Row],[SA cert 2021]])/ULB_Data[[#This Row],[SA cert 2021]]</f>
        <v>-0.42605701167017412</v>
      </c>
      <c r="BO225" s="118">
        <f>(ULB_Data[[#This Row],[Cert.- obtained SS2022]]-ULB_Data[[#This Row],[SA cert 2022]])/ULB_Data[[#This Row],[SA cert 2022]]</f>
        <v>-0.42857142857142855</v>
      </c>
      <c r="BP225" s="118">
        <f>(ULB_Data[[#This Row],[Cert.- obtained SS2020]]-ULB_Data[[#This Row],[SA cert cat 2020]])/ULB_Data[[#This Row],[SA cert cat 2020]]</f>
        <v>-1</v>
      </c>
      <c r="BQ225" s="118">
        <f>(ULB_Data[[#This Row],[Cert.- obtained SS2021]]-ULB_Data[[#This Row],[SA cert cat 2021]])/ULB_Data[[#This Row],[SA cert cat 2021]]</f>
        <v>-0.33903234335066534</v>
      </c>
      <c r="BR225" s="118">
        <f>(ULB_Data[[#This Row],[Cert.- obtained SS2022]]-ULB_Data[[#This Row],[SA cert cat 2022]])/ULB_Data[[#This Row],[SA cert cat 2022]]</f>
        <v>-0.33903234335066534</v>
      </c>
      <c r="BS225" s="118">
        <f>(ULB_Data[[#This Row],[Cert.- obtained SS2021]]-ULB_Data[[#This Row],[SA cert cat t.10 2021]])/ULB_Data[[#This Row],[SA cert cat t.10 2021]]</f>
        <v>-0.72727272727272729</v>
      </c>
      <c r="BT225" s="118">
        <f>(ULB_Data[[#This Row],[Cert.- obtained SS2022]]-ULB_Data[[#This Row],[SA cert cat t.10 2022]])/ULB_Data[[#This Row],[SA cert cat t.10 2022]]</f>
        <v>-0.72727272727272729</v>
      </c>
      <c r="BU225" s="122">
        <v>855.72</v>
      </c>
      <c r="BV225" s="122">
        <v>860.25</v>
      </c>
      <c r="BW225" s="122">
        <v>865</v>
      </c>
      <c r="BX225" s="122">
        <v>1100</v>
      </c>
      <c r="BY225" s="122">
        <v>1147.0899999999999</v>
      </c>
      <c r="BZ225" s="122">
        <v>1150</v>
      </c>
      <c r="CA225" s="122">
        <v>1056.55</v>
      </c>
      <c r="CB225" s="122">
        <v>1062.31</v>
      </c>
      <c r="CC225" s="122">
        <v>1062.31</v>
      </c>
      <c r="CD225" s="122">
        <v>1484.95</v>
      </c>
      <c r="CE225" s="122">
        <v>1484.95</v>
      </c>
      <c r="CF225" s="118">
        <f>(ULB_Data[[#This Row],[CP- obtained SS2020]]-ULB_Data[[#This Row],[NA CV 2020]])/ULB_Data[[#This Row],[NA CV 2020]]</f>
        <v>-0.18097041088206423</v>
      </c>
      <c r="CG225" s="118">
        <f>(ULB_Data[[#This Row],[CV- obtained SS2021]]-ULB_Data[[#This Row],[NA CV 2021]])/ULB_Data[[#This Row],[NA CV 2021]]</f>
        <v>-3.2548677709964862E-4</v>
      </c>
      <c r="CH225" s="118">
        <f>(ULB_Data[[#This Row],[CV- obtained SS2022]]-ULB_Data[[#This Row],[NA CV 2022]])/ULB_Data[[#This Row],[NA CV 2022]]</f>
        <v>-5.8150289017340727E-3</v>
      </c>
      <c r="CI225" s="118">
        <f>(ULB_Data[[#This Row],[CP- obtained SS2020]]-ULB_Data[[#This Row],[SA CV 2020]])/ULB_Data[[#This Row],[SA CV 2020]]</f>
        <v>-0.36285454545454543</v>
      </c>
      <c r="CJ225" s="118">
        <f>(ULB_Data[[#This Row],[CV- obtained SS2021]]-ULB_Data[[#This Row],[SA CV 2021]])/ULB_Data[[#This Row],[SA CV 2021]]</f>
        <v>-0.25030294048418161</v>
      </c>
      <c r="CK225" s="118">
        <f>(ULB_Data[[#This Row],[CV- obtained SS2022]]-ULB_Data[[#This Row],[SA CV 2022]])/ULB_Data[[#This Row],[SA CV 2022]]</f>
        <v>-0.25219999999999998</v>
      </c>
      <c r="CL225" s="118">
        <f>(ULB_Data[[#This Row],[CP- obtained SS2020]]-ULB_Data[[#This Row],[SA CV  cat 2020]])/ULB_Data[[#This Row],[SA CV  cat 2020]]</f>
        <v>-0.33665231176943822</v>
      </c>
      <c r="CM225" s="118">
        <f>(ULB_Data[[#This Row],[CV- obtained SS2021]]-ULB_Data[[#This Row],[SA CV cat 2021]])/ULB_Data[[#This Row],[SA CV cat 2021]]</f>
        <v>-0.19047170788187998</v>
      </c>
      <c r="CN225" s="118">
        <f>(ULB_Data[[#This Row],[CV- obtained SS2022]]-ULB_Data[[#This Row],[SA CV cat 2022]])/ULB_Data[[#This Row],[SA CV cat 2022]]</f>
        <v>-0.19047170788187998</v>
      </c>
      <c r="CO225" s="118">
        <f>(ULB_Data[[#This Row],[CV- obtained SS2021]]-ULB_Data[[#This Row],[SA CV cat t.10 2021]])/ULB_Data[[#This Row],[SA CV cat t.10 2021]]</f>
        <v>-0.42087612377521127</v>
      </c>
      <c r="CP225" s="118">
        <f>(ULB_Data[[#This Row],[CV- obtained SS2022]]-ULB_Data[[#This Row],[SA CV cat t.10 2022]])/ULB_Data[[#This Row],[SA CV cat t.10 2022]]</f>
        <v>-0.42087612377521127</v>
      </c>
      <c r="CQ225" s="60">
        <v>556</v>
      </c>
      <c r="CR225" s="60">
        <v>185</v>
      </c>
      <c r="CS225" s="27">
        <v>364</v>
      </c>
      <c r="CT225" s="28">
        <v>146</v>
      </c>
      <c r="CU225" s="27">
        <v>364</v>
      </c>
      <c r="CV225" s="28">
        <v>146</v>
      </c>
      <c r="CW225" s="28" t="s">
        <v>414</v>
      </c>
      <c r="CX225" s="27" t="s">
        <v>414</v>
      </c>
      <c r="CY225" s="27" t="s">
        <v>414</v>
      </c>
      <c r="CZ225" s="28" t="s">
        <v>415</v>
      </c>
      <c r="DA225" s="27" t="s">
        <v>405</v>
      </c>
      <c r="DB225" s="27" t="s">
        <v>405</v>
      </c>
      <c r="DC225" s="22">
        <v>223.36</v>
      </c>
      <c r="DD225" s="22">
        <v>1500</v>
      </c>
      <c r="DE225" s="66">
        <v>14.89</v>
      </c>
      <c r="DF225" s="22">
        <v>0</v>
      </c>
      <c r="DG225" s="22">
        <v>1500</v>
      </c>
      <c r="DH225" s="66">
        <v>0</v>
      </c>
      <c r="DI225" s="22">
        <v>252.23</v>
      </c>
      <c r="DJ225" s="22">
        <v>1500</v>
      </c>
      <c r="DK225" s="66">
        <v>16.82</v>
      </c>
      <c r="DL225" s="22">
        <v>700.86</v>
      </c>
      <c r="DM225" s="22">
        <v>1500</v>
      </c>
      <c r="DN225" s="66">
        <v>46.72</v>
      </c>
      <c r="DO225" s="22">
        <v>1176.45</v>
      </c>
      <c r="DP225" s="22">
        <v>6000</v>
      </c>
      <c r="DQ225" s="66">
        <v>19.61</v>
      </c>
      <c r="DR225" s="72">
        <v>1284.06</v>
      </c>
      <c r="DS225" s="67">
        <v>2400</v>
      </c>
      <c r="DT225" s="159">
        <f>ULB_Data[[#This Row],[SLP- obtained SS2021]]/ULB_Data[[#This Row],[SLP-max. marks SS2021]]</f>
        <v>0.53502499999999997</v>
      </c>
      <c r="DU225" s="159">
        <f>ULB_Data[[#This Row],[SLP- obtained SS2021]]/ULB_Data[[#This Row],[Total score (obtained) SS2021]]</f>
        <v>0.52538634959472663</v>
      </c>
      <c r="DV225" s="72">
        <v>1284.06</v>
      </c>
      <c r="DW225" s="66">
        <v>2400</v>
      </c>
      <c r="DX225" s="159">
        <f>ULB_Data[[#This Row],[SLP- obtained SS2022]]/ULB_Data[[#This Row],[SLP-max. marks SS2022]]</f>
        <v>0.53502499999999997</v>
      </c>
      <c r="DY225" s="159">
        <f>ULB_Data[[#This Row],[SLP- obtained SS2022]]/ULB_Data[[#This Row],[Total score (obtained) SS2022]]</f>
        <v>0.52538634959472663</v>
      </c>
      <c r="DZ225" s="72">
        <v>859.97</v>
      </c>
      <c r="EA225" s="67">
        <v>1800</v>
      </c>
      <c r="EB225" s="159">
        <f>ULB_Data[[#This Row],[CV- obtained SS2021]]/ULB_Data[[#This Row],[CV-max. marks SS2021]]</f>
        <v>0.47776111111111114</v>
      </c>
      <c r="EC225" s="159">
        <f>ULB_Data[[#This Row],[CV- obtained SS2021]]/ULB_Data[[#This Row],[Total score (obtained) SS2021]]</f>
        <v>0.35186556629828603</v>
      </c>
      <c r="ED225" s="72">
        <v>859.97</v>
      </c>
      <c r="EE225" s="66">
        <v>1800</v>
      </c>
      <c r="EF225" s="159">
        <f>ULB_Data[[#This Row],[CV- obtained SS2022]]/ULB_Data[[#This Row],[CV-max. marks SS2022]]</f>
        <v>0.47776111111111114</v>
      </c>
      <c r="EG225" s="159">
        <f>ULB_Data[[#This Row],[CV- obtained SS2022]]/ULB_Data[[#This Row],[Total score (obtained) SS2022]]</f>
        <v>0.35186556629828603</v>
      </c>
      <c r="EH225" s="72">
        <v>300</v>
      </c>
      <c r="EI225" s="67">
        <v>1800</v>
      </c>
      <c r="EJ225" s="159">
        <f>ULB_Data[[#This Row],[Cert.- obtained SS2021]]/ULB_Data[[#This Row],[Cert.-max. marks SS2021]]</f>
        <v>0.16666666666666666</v>
      </c>
      <c r="EK225" s="159">
        <f>ULB_Data[[#This Row],[Cert.- obtained SS2021]]/ULB_Data[[#This Row],[Total score (obtained) SS2021]]</f>
        <v>0.12274808410698722</v>
      </c>
      <c r="EL225" s="72">
        <v>300</v>
      </c>
      <c r="EM225" s="66">
        <v>1800</v>
      </c>
      <c r="EN225" s="159">
        <f>ULB_Data[[#This Row],[Cert.- obtained SS2022]]/ULB_Data[[#This Row],[Cert.-max. marks SS2022]]</f>
        <v>0.16666666666666666</v>
      </c>
      <c r="EO225" s="159">
        <f>ULB_Data[[#This Row],[Cert.- obtained SS2022]]/ULB_Data[[#This Row],[Total score (obtained) SS2022]]</f>
        <v>0.12274808410698722</v>
      </c>
      <c r="EP225" s="73">
        <v>2444.0300000000002</v>
      </c>
      <c r="EQ225" s="26">
        <v>6000</v>
      </c>
      <c r="ER225" s="66">
        <v>40.729999999999997</v>
      </c>
      <c r="ES225" s="73">
        <v>2444.0300000000002</v>
      </c>
      <c r="ET225" s="66">
        <v>6000</v>
      </c>
      <c r="EU225" s="128">
        <f>(ULB_Data[[#This Row],[Total score (obtained) SS2022]]/ULB_Data[[#This Row],[Total score (max) SS2022]])*100</f>
        <v>40.733833333333337</v>
      </c>
      <c r="EV225" s="26">
        <v>223.36</v>
      </c>
      <c r="EW225" s="26">
        <v>3000</v>
      </c>
      <c r="EX225" s="66">
        <v>7.45</v>
      </c>
      <c r="EY225" s="26">
        <v>1584.06</v>
      </c>
      <c r="EZ225" s="26">
        <v>4200</v>
      </c>
      <c r="FA225" s="100">
        <v>37.72</v>
      </c>
      <c r="FB225" s="26">
        <v>1584.06</v>
      </c>
      <c r="FC225" s="138">
        <v>4200</v>
      </c>
      <c r="FD225" s="140">
        <f>(ULB_Data[[#This Row],[SLP + Cert. (obtained) SS2022]]/ULB_Data[[#This Row],[SLP + Cert. (max.) SS2022]])*100</f>
        <v>37.715714285714284</v>
      </c>
    </row>
    <row r="226" spans="1:160" ht="15.75" thickBot="1">
      <c r="A226" s="104">
        <v>225</v>
      </c>
      <c r="B226" s="78" t="s">
        <v>379</v>
      </c>
      <c r="C226" s="65" t="s">
        <v>380</v>
      </c>
      <c r="D226" s="65" t="s">
        <v>71</v>
      </c>
      <c r="E226" s="28" t="s">
        <v>426</v>
      </c>
      <c r="F226" s="28" t="s">
        <v>427</v>
      </c>
      <c r="G226" s="28">
        <v>2214</v>
      </c>
      <c r="H226" s="28">
        <v>2072</v>
      </c>
      <c r="I226" s="28">
        <v>2072</v>
      </c>
      <c r="J226" s="28">
        <v>3325</v>
      </c>
      <c r="K226" s="28">
        <v>3178</v>
      </c>
      <c r="L226" s="28">
        <v>3178</v>
      </c>
      <c r="M226" s="28" t="s">
        <v>432</v>
      </c>
      <c r="N226" s="28" t="s">
        <v>432</v>
      </c>
      <c r="O226" s="28" t="s">
        <v>432</v>
      </c>
      <c r="P226" s="28" t="s">
        <v>432</v>
      </c>
      <c r="Q226" s="28" t="s">
        <v>432</v>
      </c>
      <c r="R226" s="118">
        <f>(ULB_Data[[#This Row],[Total score (obtained) SS2020]]-ULB_Data[[#This Row],[NA 2020]])/ULB_Data[[#This Row],[NA 2020]]</f>
        <v>-1</v>
      </c>
      <c r="S226" s="118">
        <f>(ULB_Data[[#This Row],[Total score (obtained) SS2021]]-ULB_Data[[#This Row],[NA 2021]])/ULB_Data[[#This Row],[NA 2021]]</f>
        <v>-1</v>
      </c>
      <c r="T226" s="118">
        <f>(ULB_Data[[#This Row],[Total score (obtained) SS2022]]-ULB_Data[[#This Row],[NA 2022]])/ULB_Data[[#This Row],[NA 2022]]</f>
        <v>-1</v>
      </c>
      <c r="U226" s="118">
        <f>(ULB_Data[[#This Row],[Total score (obtained) SS2020]]-ULB_Data[[#This Row],[SA 2020]])/ULB_Data[[#This Row],[SA 2020]]</f>
        <v>-1</v>
      </c>
      <c r="V226" s="118">
        <f>(ULB_Data[[#This Row],[Total score (obtained) SS2021]]-ULB_Data[[#This Row],[SA 2021]])/ULB_Data[[#This Row],[SA 2021]]</f>
        <v>-1</v>
      </c>
      <c r="W226" s="118">
        <f>(ULB_Data[[#This Row],[Total score (obtained) SS2022]]-ULB_Data[[#This Row],[SA 2022]])/ULB_Data[[#This Row],[SA 2022]]</f>
        <v>-1</v>
      </c>
      <c r="X226" s="118" t="e">
        <f>(ULB_Data[[#This Row],[Total score (obtained) SS2020]]-ULB_Data[[#This Row],[SA Cat 2020]])/ULB_Data[[#This Row],[SA Cat 2020]]</f>
        <v>#VALUE!</v>
      </c>
      <c r="Y226" s="118" t="e">
        <f>(ULB_Data[[#This Row],[Total score (obtained) SS2021]]-ULB_Data[[#This Row],[SA Cat 2021]])/ULB_Data[[#This Row],[SA Cat 2021]]</f>
        <v>#VALUE!</v>
      </c>
      <c r="Z226" s="118" t="e">
        <f>(ULB_Data[[#This Row],[Total score (obtained) SS2022]]-ULB_Data[[#This Row],[SA Cat 2022]])/ULB_Data[[#This Row],[SA Cat 2022]]</f>
        <v>#VALUE!</v>
      </c>
      <c r="AA226" s="118" t="e">
        <f>(ULB_Data[[#This Row],[Total score (obtained) SS2021]]-ULB_Data[[#This Row],[SA Cat t.10 2021]])/ULB_Data[[#This Row],[SA Cat t.10 2021]]</f>
        <v>#VALUE!</v>
      </c>
      <c r="AB226" s="118" t="e">
        <f>(ULB_Data[[#This Row],[Total score (obtained) SS2022]]-ULB_Data[[#This Row],[SA Cat t.10 2022]])/ULB_Data[[#This Row],[SA Cat t.10 2022]]</f>
        <v>#VALUE!</v>
      </c>
      <c r="AC226" s="122">
        <v>306.24</v>
      </c>
      <c r="AD226" s="122">
        <v>913.6</v>
      </c>
      <c r="AE226" s="122">
        <v>915</v>
      </c>
      <c r="AF226" s="122">
        <v>706.64</v>
      </c>
      <c r="AG226" s="122">
        <v>1509.3</v>
      </c>
      <c r="AH226" s="122">
        <v>1509.3</v>
      </c>
      <c r="AI226" s="122"/>
      <c r="AJ226" s="122"/>
      <c r="AK226" s="122"/>
      <c r="AL226" s="122"/>
      <c r="AM226" s="122"/>
      <c r="AN226" s="118">
        <f>(ULB_Data[[#This Row],[SLP- obtained SS2020]]-ULB_Data[[#This Row],[SLP NA 2020]])/ULB_Data[[#This Row],[SLP NA 2020]]</f>
        <v>-1</v>
      </c>
      <c r="AO226" s="118">
        <f>(ULB_Data[[#This Row],[SLP- obtained SS2021]]-ULB_Data[[#This Row],[SLP NA 2021]])/ULB_Data[[#This Row],[SLP NA 2021]]</f>
        <v>-1</v>
      </c>
      <c r="AP226" s="118">
        <f>(ULB_Data[[#This Row],[SLP- obtained SS2022]]-ULB_Data[[#This Row],[SLP NA 2022]])/ULB_Data[[#This Row],[SLP NA 2022]]</f>
        <v>-1</v>
      </c>
      <c r="AQ226" s="118">
        <f>(ULB_Data[[#This Row],[SLP- obtained SS2020]]-ULB_Data[[#This Row],[SLP SA 2020]])/ULB_Data[[#This Row],[SLP SA 2020]]</f>
        <v>-1</v>
      </c>
      <c r="AR226" s="118">
        <f>(ULB_Data[[#This Row],[SLP- obtained SS2021]]-ULB_Data[[#This Row],[SLP SA 2021]])/ULB_Data[[#This Row],[SLP SA 2021]]</f>
        <v>-1</v>
      </c>
      <c r="AS226" s="118">
        <f>(ULB_Data[[#This Row],[SLP- obtained SS2022]]-ULB_Data[[#This Row],[SLP SA 2022]])/ULB_Data[[#This Row],[SLP SA 2022]]</f>
        <v>-1</v>
      </c>
      <c r="AT226" s="118" t="e">
        <f>(ULB_Data[[#This Row],[SLP- obtained SS2020]]-ULB_Data[[#This Row],[SLP SA cat 2020]])/ULB_Data[[#This Row],[SLP SA cat 2020]]</f>
        <v>#DIV/0!</v>
      </c>
      <c r="AU226" s="118" t="e">
        <f>(ULB_Data[[#This Row],[SLP- obtained SS2021]]-ULB_Data[[#This Row],[SLP SA cat 2021]])/ULB_Data[[#This Row],[SLP SA cat 2021]]</f>
        <v>#DIV/0!</v>
      </c>
      <c r="AV226" s="118" t="e">
        <f>(ULB_Data[[#This Row],[SLP- obtained SS2022]]-ULB_Data[[#This Row],[SLP SA cat 2022]])/ULB_Data[[#This Row],[SLP SA cat 2022]]</f>
        <v>#DIV/0!</v>
      </c>
      <c r="AW226" s="118" t="e">
        <f>(ULB_Data[[#This Row],[SLP- obtained SS2021]]-ULB_Data[[#This Row],[SLP SA cat t.10 2021]])/ULB_Data[[#This Row],[SLP SA cat t.10 2021]]</f>
        <v>#DIV/0!</v>
      </c>
      <c r="AX226" s="118" t="e">
        <f>(ULB_Data[[#This Row],[SLP- obtained SS2022]]-ULB_Data[[#This Row],[SLP SA cat t.10 2022]])/ULB_Data[[#This Row],[SLP SA cat t.10 2022]]</f>
        <v>#DIV/0!</v>
      </c>
      <c r="AY226" s="122">
        <v>232.44</v>
      </c>
      <c r="AZ226" s="122">
        <v>298.10000000000002</v>
      </c>
      <c r="BA226" s="122">
        <v>295</v>
      </c>
      <c r="BB226" s="122">
        <v>421.09</v>
      </c>
      <c r="BC226" s="122">
        <v>522.70000000000005</v>
      </c>
      <c r="BD226" s="122">
        <v>525</v>
      </c>
      <c r="BE226" s="122"/>
      <c r="BF226" s="122"/>
      <c r="BG226" s="122"/>
      <c r="BH226" s="122"/>
      <c r="BI226" s="122"/>
      <c r="BJ226" s="118">
        <f>(ULB_Data[[#This Row],[Cert.- obtained SS2020]]-ULB_Data[[#This Row],[NA cert 2020]])/ULB_Data[[#This Row],[NA cert 2020]]</f>
        <v>-1</v>
      </c>
      <c r="BK226" s="118">
        <f>(ULB_Data[[#This Row],[Cert.- obtained SS2021]]-ULB_Data[[#This Row],[NA cert 2021]])/ULB_Data[[#This Row],[NA cert 2021]]</f>
        <v>-1</v>
      </c>
      <c r="BL226" s="118">
        <f>(ULB_Data[[#This Row],[Cert.- obtained SS2022]]-ULB_Data[[#This Row],[NA cert 2022]])/ULB_Data[[#This Row],[NA cert 2022]]</f>
        <v>-1</v>
      </c>
      <c r="BM226" s="118">
        <f>(ULB_Data[[#This Row],[Cert.- obtained SS2020]]-ULB_Data[[#This Row],[SA Cert 2020]])/ULB_Data[[#This Row],[SA Cert 2020]]</f>
        <v>-1</v>
      </c>
      <c r="BN226" s="118">
        <f>(ULB_Data[[#This Row],[Cert.- obtained SS2021]]-ULB_Data[[#This Row],[SA cert 2021]])/ULB_Data[[#This Row],[SA cert 2021]]</f>
        <v>-1</v>
      </c>
      <c r="BO226" s="118">
        <f>(ULB_Data[[#This Row],[Cert.- obtained SS2022]]-ULB_Data[[#This Row],[SA cert 2022]])/ULB_Data[[#This Row],[SA cert 2022]]</f>
        <v>-1</v>
      </c>
      <c r="BP226" s="118" t="e">
        <f>(ULB_Data[[#This Row],[Cert.- obtained SS2020]]-ULB_Data[[#This Row],[SA cert cat 2020]])/ULB_Data[[#This Row],[SA cert cat 2020]]</f>
        <v>#DIV/0!</v>
      </c>
      <c r="BQ226" s="118" t="e">
        <f>(ULB_Data[[#This Row],[Cert.- obtained SS2021]]-ULB_Data[[#This Row],[SA cert cat 2021]])/ULB_Data[[#This Row],[SA cert cat 2021]]</f>
        <v>#DIV/0!</v>
      </c>
      <c r="BR226" s="118" t="e">
        <f>(ULB_Data[[#This Row],[Cert.- obtained SS2022]]-ULB_Data[[#This Row],[SA cert cat 2022]])/ULB_Data[[#This Row],[SA cert cat 2022]]</f>
        <v>#DIV/0!</v>
      </c>
      <c r="BS226" s="118" t="e">
        <f>(ULB_Data[[#This Row],[Cert.- obtained SS2021]]-ULB_Data[[#This Row],[SA cert cat t.10 2021]])/ULB_Data[[#This Row],[SA cert cat t.10 2021]]</f>
        <v>#DIV/0!</v>
      </c>
      <c r="BT226" s="118" t="e">
        <f>(ULB_Data[[#This Row],[Cert.- obtained SS2022]]-ULB_Data[[#This Row],[SA cert cat t.10 2022]])/ULB_Data[[#This Row],[SA cert cat t.10 2022]]</f>
        <v>#DIV/0!</v>
      </c>
      <c r="BU226" s="122">
        <v>855.72</v>
      </c>
      <c r="BV226" s="122">
        <v>860.25</v>
      </c>
      <c r="BW226" s="122">
        <v>865</v>
      </c>
      <c r="BX226" s="122">
        <v>1100</v>
      </c>
      <c r="BY226" s="122">
        <v>1147.0899999999999</v>
      </c>
      <c r="BZ226" s="122">
        <v>1150</v>
      </c>
      <c r="CA226" s="122"/>
      <c r="CB226" s="122"/>
      <c r="CC226" s="122"/>
      <c r="CD226" s="122"/>
      <c r="CE226" s="122"/>
      <c r="CF226" s="118">
        <f>(ULB_Data[[#This Row],[CP- obtained SS2020]]-ULB_Data[[#This Row],[NA CV 2020]])/ULB_Data[[#This Row],[NA CV 2020]]</f>
        <v>-1</v>
      </c>
      <c r="CG226" s="118">
        <f>(ULB_Data[[#This Row],[CV- obtained SS2021]]-ULB_Data[[#This Row],[NA CV 2021]])/ULB_Data[[#This Row],[NA CV 2021]]</f>
        <v>-1</v>
      </c>
      <c r="CH226" s="118">
        <f>(ULB_Data[[#This Row],[CV- obtained SS2022]]-ULB_Data[[#This Row],[NA CV 2022]])/ULB_Data[[#This Row],[NA CV 2022]]</f>
        <v>-1</v>
      </c>
      <c r="CI226" s="118">
        <f>(ULB_Data[[#This Row],[CP- obtained SS2020]]-ULB_Data[[#This Row],[SA CV 2020]])/ULB_Data[[#This Row],[SA CV 2020]]</f>
        <v>-1</v>
      </c>
      <c r="CJ226" s="118">
        <f>(ULB_Data[[#This Row],[CV- obtained SS2021]]-ULB_Data[[#This Row],[SA CV 2021]])/ULB_Data[[#This Row],[SA CV 2021]]</f>
        <v>-1</v>
      </c>
      <c r="CK226" s="118">
        <f>(ULB_Data[[#This Row],[CV- obtained SS2022]]-ULB_Data[[#This Row],[SA CV 2022]])/ULB_Data[[#This Row],[SA CV 2022]]</f>
        <v>-1</v>
      </c>
      <c r="CL226" s="118" t="e">
        <f>(ULB_Data[[#This Row],[CP- obtained SS2020]]-ULB_Data[[#This Row],[SA CV  cat 2020]])/ULB_Data[[#This Row],[SA CV  cat 2020]]</f>
        <v>#DIV/0!</v>
      </c>
      <c r="CM226" s="118" t="e">
        <f>(ULB_Data[[#This Row],[CV- obtained SS2021]]-ULB_Data[[#This Row],[SA CV cat 2021]])/ULB_Data[[#This Row],[SA CV cat 2021]]</f>
        <v>#DIV/0!</v>
      </c>
      <c r="CN226" s="118" t="e">
        <f>(ULB_Data[[#This Row],[CV- obtained SS2022]]-ULB_Data[[#This Row],[SA CV cat 2022]])/ULB_Data[[#This Row],[SA CV cat 2022]]</f>
        <v>#DIV/0!</v>
      </c>
      <c r="CO226" s="118" t="e">
        <f>(ULB_Data[[#This Row],[CV- obtained SS2021]]-ULB_Data[[#This Row],[SA CV cat t.10 2021]])/ULB_Data[[#This Row],[SA CV cat t.10 2021]]</f>
        <v>#DIV/0!</v>
      </c>
      <c r="CP226" s="118" t="e">
        <f>(ULB_Data[[#This Row],[CV- obtained SS2022]]-ULB_Data[[#This Row],[SA CV cat t.10 2022]])/ULB_Data[[#This Row],[SA CV cat t.10 2022]]</f>
        <v>#DIV/0!</v>
      </c>
      <c r="CQ226" s="60"/>
      <c r="CR226" s="60"/>
      <c r="CS226" s="28"/>
      <c r="CT226" s="28"/>
      <c r="CU226" s="28"/>
      <c r="CV226" s="28"/>
      <c r="CW226" s="28" t="s">
        <v>414</v>
      </c>
      <c r="CX226" s="28"/>
      <c r="CY226" s="28"/>
      <c r="CZ226" s="28" t="s">
        <v>415</v>
      </c>
      <c r="DA226" s="28"/>
      <c r="DB226" s="28"/>
      <c r="DC226" s="29"/>
      <c r="DD226" s="22">
        <v>1500</v>
      </c>
      <c r="DE226" s="66">
        <v>0</v>
      </c>
      <c r="DF226" s="29"/>
      <c r="DG226" s="22">
        <v>1500</v>
      </c>
      <c r="DH226" s="66">
        <v>0</v>
      </c>
      <c r="DI226" s="29"/>
      <c r="DJ226" s="22">
        <v>1500</v>
      </c>
      <c r="DK226" s="66">
        <v>0</v>
      </c>
      <c r="DL226" s="29"/>
      <c r="DM226" s="22">
        <v>1500</v>
      </c>
      <c r="DN226" s="66">
        <v>0</v>
      </c>
      <c r="DO226" s="21"/>
      <c r="DP226" s="22">
        <v>6000</v>
      </c>
      <c r="DQ226" s="66">
        <v>0</v>
      </c>
      <c r="DR226" s="21"/>
      <c r="DS226" s="67">
        <v>2400</v>
      </c>
      <c r="DT226" s="159">
        <f>ULB_Data[[#This Row],[SLP- obtained SS2021]]/ULB_Data[[#This Row],[SLP-max. marks SS2021]]</f>
        <v>0</v>
      </c>
      <c r="DU226" s="159" t="e">
        <f>ULB_Data[[#This Row],[SLP- obtained SS2021]]/ULB_Data[[#This Row],[Total score (obtained) SS2021]]</f>
        <v>#DIV/0!</v>
      </c>
      <c r="DV226" s="21"/>
      <c r="DW226" s="66">
        <v>2400</v>
      </c>
      <c r="DX226" s="159">
        <f>ULB_Data[[#This Row],[SLP- obtained SS2022]]/ULB_Data[[#This Row],[SLP-max. marks SS2022]]</f>
        <v>0</v>
      </c>
      <c r="DY226" s="159" t="e">
        <f>ULB_Data[[#This Row],[SLP- obtained SS2022]]/ULB_Data[[#This Row],[Total score (obtained) SS2022]]</f>
        <v>#DIV/0!</v>
      </c>
      <c r="DZ226" s="21"/>
      <c r="EA226" s="67">
        <v>1800</v>
      </c>
      <c r="EB226" s="159">
        <f>ULB_Data[[#This Row],[CV- obtained SS2021]]/ULB_Data[[#This Row],[CV-max. marks SS2021]]</f>
        <v>0</v>
      </c>
      <c r="EC226" s="159" t="e">
        <f>ULB_Data[[#This Row],[CV- obtained SS2021]]/ULB_Data[[#This Row],[Total score (obtained) SS2021]]</f>
        <v>#DIV/0!</v>
      </c>
      <c r="ED226" s="21"/>
      <c r="EE226" s="66">
        <v>1800</v>
      </c>
      <c r="EF226" s="159">
        <f>ULB_Data[[#This Row],[CV- obtained SS2022]]/ULB_Data[[#This Row],[CV-max. marks SS2022]]</f>
        <v>0</v>
      </c>
      <c r="EG226" s="159" t="e">
        <f>ULB_Data[[#This Row],[CV- obtained SS2022]]/ULB_Data[[#This Row],[Total score (obtained) SS2022]]</f>
        <v>#DIV/0!</v>
      </c>
      <c r="EH226" s="21"/>
      <c r="EI226" s="67">
        <v>1800</v>
      </c>
      <c r="EJ226" s="159">
        <f>ULB_Data[[#This Row],[Cert.- obtained SS2021]]/ULB_Data[[#This Row],[Cert.-max. marks SS2021]]</f>
        <v>0</v>
      </c>
      <c r="EK226" s="159" t="e">
        <f>ULB_Data[[#This Row],[Cert.- obtained SS2021]]/ULB_Data[[#This Row],[Total score (obtained) SS2021]]</f>
        <v>#DIV/0!</v>
      </c>
      <c r="EL226" s="21"/>
      <c r="EM226" s="66">
        <v>1800</v>
      </c>
      <c r="EN226" s="159">
        <f>ULB_Data[[#This Row],[Cert.- obtained SS2022]]/ULB_Data[[#This Row],[Cert.-max. marks SS2022]]</f>
        <v>0</v>
      </c>
      <c r="EO226" s="159" t="e">
        <f>ULB_Data[[#This Row],[Cert.- obtained SS2022]]/ULB_Data[[#This Row],[Total score (obtained) SS2022]]</f>
        <v>#DIV/0!</v>
      </c>
      <c r="EP226" s="21"/>
      <c r="EQ226" s="26">
        <v>6000</v>
      </c>
      <c r="ER226" s="66">
        <v>0</v>
      </c>
      <c r="ES226" s="21"/>
      <c r="ET226" s="66">
        <v>6000</v>
      </c>
      <c r="EU226" s="128">
        <f>(ULB_Data[[#This Row],[Total score (obtained) SS2022]]/ULB_Data[[#This Row],[Total score (max) SS2022]])*100</f>
        <v>0</v>
      </c>
      <c r="EV226" s="26">
        <v>0</v>
      </c>
      <c r="EW226" s="26">
        <v>3000</v>
      </c>
      <c r="EX226" s="66">
        <v>0</v>
      </c>
      <c r="EY226" s="26">
        <v>0</v>
      </c>
      <c r="EZ226" s="26">
        <v>4200</v>
      </c>
      <c r="FA226" s="100">
        <v>0</v>
      </c>
      <c r="FB226" s="26">
        <v>0</v>
      </c>
      <c r="FC226" s="138">
        <v>4200</v>
      </c>
      <c r="FD226" s="140">
        <f>(ULB_Data[[#This Row],[SLP + Cert. (obtained) SS2022]]/ULB_Data[[#This Row],[SLP + Cert. (max.) SS2022]])*100</f>
        <v>0</v>
      </c>
    </row>
    <row r="227" spans="1:160" ht="15.75" thickBot="1">
      <c r="A227" s="104">
        <v>226</v>
      </c>
      <c r="B227" s="65" t="s">
        <v>367</v>
      </c>
      <c r="C227" s="65" t="s">
        <v>380</v>
      </c>
      <c r="D227" s="65" t="s">
        <v>71</v>
      </c>
      <c r="E227" s="26">
        <v>9500</v>
      </c>
      <c r="F227" s="28" t="s">
        <v>411</v>
      </c>
      <c r="G227" s="28">
        <v>2214</v>
      </c>
      <c r="H227" s="28">
        <v>2072</v>
      </c>
      <c r="I227" s="28">
        <v>2072</v>
      </c>
      <c r="J227" s="28">
        <v>3325</v>
      </c>
      <c r="K227" s="28">
        <v>3178</v>
      </c>
      <c r="L227" s="28">
        <v>3178</v>
      </c>
      <c r="M227" s="28">
        <v>3070.1</v>
      </c>
      <c r="N227" s="28">
        <v>2928.3</v>
      </c>
      <c r="O227" s="28">
        <v>2928.3</v>
      </c>
      <c r="P227" s="28">
        <v>4349.2</v>
      </c>
      <c r="Q227" s="28">
        <v>4349.2</v>
      </c>
      <c r="R227" s="118">
        <f>(ULB_Data[[#This Row],[Total score (obtained) SS2020]]-ULB_Data[[#This Row],[NA 2020]])/ULB_Data[[#This Row],[NA 2020]]</f>
        <v>-0.16771002710027097</v>
      </c>
      <c r="S227" s="118">
        <f>(ULB_Data[[#This Row],[Total score (obtained) SS2021]]-ULB_Data[[#This Row],[NA 2021]])/ULB_Data[[#This Row],[NA 2021]]</f>
        <v>-0.14438706563706566</v>
      </c>
      <c r="T227" s="118">
        <f>(ULB_Data[[#This Row],[Total score (obtained) SS2022]]-ULB_Data[[#This Row],[NA 2022]])/ULB_Data[[#This Row],[NA 2022]]</f>
        <v>-0.14438706563706566</v>
      </c>
      <c r="U227" s="118">
        <f>(ULB_Data[[#This Row],[Total score (obtained) SS2020]]-ULB_Data[[#This Row],[SA 2020]])/ULB_Data[[#This Row],[SA 2020]]</f>
        <v>-0.44580751879699249</v>
      </c>
      <c r="V227" s="118">
        <f>(ULB_Data[[#This Row],[Total score (obtained) SS2021]]-ULB_Data[[#This Row],[SA 2021]])/ULB_Data[[#This Row],[SA 2021]]</f>
        <v>-0.44215544367526749</v>
      </c>
      <c r="W227" s="118">
        <f>(ULB_Data[[#This Row],[Total score (obtained) SS2022]]-ULB_Data[[#This Row],[SA 2022]])/ULB_Data[[#This Row],[SA 2022]]</f>
        <v>-0.44215544367526749</v>
      </c>
      <c r="X227" s="118">
        <f>(ULB_Data[[#This Row],[Total score (obtained) SS2020]]-ULB_Data[[#This Row],[SA Cat 2020]])/ULB_Data[[#This Row],[SA Cat 2020]]</f>
        <v>-0.39979479495781894</v>
      </c>
      <c r="Y227" s="118">
        <f>(ULB_Data[[#This Row],[Total score (obtained) SS2021]]-ULB_Data[[#This Row],[SA Cat 2021]])/ULB_Data[[#This Row],[SA Cat 2021]]</f>
        <v>-0.39458730321346863</v>
      </c>
      <c r="Z227" s="118">
        <f>(ULB_Data[[#This Row],[Total score (obtained) SS2022]]-ULB_Data[[#This Row],[SA Cat 2022]])/ULB_Data[[#This Row],[SA Cat 2022]]</f>
        <v>-0.39458730321346863</v>
      </c>
      <c r="AA227" s="118">
        <f>(ULB_Data[[#This Row],[Total score (obtained) SS2021]]-ULB_Data[[#This Row],[SA Cat t.10 2021]])/ULB_Data[[#This Row],[SA Cat t.10 2021]]</f>
        <v>-0.59237790858088846</v>
      </c>
      <c r="AB227" s="118">
        <f>(ULB_Data[[#This Row],[Total score (obtained) SS2022]]-ULB_Data[[#This Row],[SA Cat t.10 2022]])/ULB_Data[[#This Row],[SA Cat t.10 2022]]</f>
        <v>-0.59237790858088846</v>
      </c>
      <c r="AC227" s="122">
        <v>306.24</v>
      </c>
      <c r="AD227" s="122">
        <v>913.6</v>
      </c>
      <c r="AE227" s="122">
        <v>915</v>
      </c>
      <c r="AF227" s="122">
        <v>706.64</v>
      </c>
      <c r="AG227" s="122">
        <v>1509.3</v>
      </c>
      <c r="AH227" s="122">
        <v>1509.3</v>
      </c>
      <c r="AI227" s="122">
        <v>593.21</v>
      </c>
      <c r="AJ227" s="122">
        <v>1412.08</v>
      </c>
      <c r="AK227" s="122">
        <v>1412.08</v>
      </c>
      <c r="AL227" s="122">
        <v>1984.11</v>
      </c>
      <c r="AM227" s="122">
        <v>1984.11</v>
      </c>
      <c r="AN227" s="118">
        <f>(ULB_Data[[#This Row],[SLP- obtained SS2020]]-ULB_Data[[#This Row],[SLP NA 2020]])/ULB_Data[[#This Row],[SLP NA 2020]]</f>
        <v>0.19393286311389754</v>
      </c>
      <c r="AO227" s="118">
        <f>(ULB_Data[[#This Row],[SLP- obtained SS2021]]-ULB_Data[[#This Row],[SLP NA 2021]])/ULB_Data[[#This Row],[SLP NA 2021]]</f>
        <v>-0.11105516637478112</v>
      </c>
      <c r="AP227" s="118">
        <f>(ULB_Data[[#This Row],[SLP- obtained SS2022]]-ULB_Data[[#This Row],[SLP NA 2022]])/ULB_Data[[#This Row],[SLP NA 2022]]</f>
        <v>-0.1124153005464481</v>
      </c>
      <c r="AQ227" s="118">
        <f>(ULB_Data[[#This Row],[SLP- obtained SS2020]]-ULB_Data[[#This Row],[SLP SA 2020]])/ULB_Data[[#This Row],[SLP SA 2020]]</f>
        <v>-0.48257953130306802</v>
      </c>
      <c r="AR227" s="118">
        <f>(ULB_Data[[#This Row],[SLP- obtained SS2021]]-ULB_Data[[#This Row],[SLP SA 2021]])/ULB_Data[[#This Row],[SLP SA 2021]]</f>
        <v>-0.46190949446763402</v>
      </c>
      <c r="AS227" s="118">
        <f>(ULB_Data[[#This Row],[SLP- obtained SS2022]]-ULB_Data[[#This Row],[SLP SA 2022]])/ULB_Data[[#This Row],[SLP SA 2022]]</f>
        <v>-0.46190949446763402</v>
      </c>
      <c r="AT227" s="118">
        <f>(ULB_Data[[#This Row],[SLP- obtained SS2020]]-ULB_Data[[#This Row],[SLP SA cat 2020]])/ULB_Data[[#This Row],[SLP SA cat 2020]]</f>
        <v>-0.38364154346690049</v>
      </c>
      <c r="AU227" s="118">
        <f>(ULB_Data[[#This Row],[SLP- obtained SS2021]]-ULB_Data[[#This Row],[SLP SA cat 2021]])/ULB_Data[[#This Row],[SLP SA cat 2021]]</f>
        <v>-0.42486261401620301</v>
      </c>
      <c r="AV227" s="118">
        <f>(ULB_Data[[#This Row],[SLP- obtained SS2022]]-ULB_Data[[#This Row],[SLP SA cat 2022]])/ULB_Data[[#This Row],[SLP SA cat 2022]]</f>
        <v>-0.42486261401620301</v>
      </c>
      <c r="AW227" s="118">
        <f>(ULB_Data[[#This Row],[SLP- obtained SS2021]]-ULB_Data[[#This Row],[SLP SA cat t.10 2021]])/ULB_Data[[#This Row],[SLP SA cat t.10 2021]]</f>
        <v>-0.5906779362031338</v>
      </c>
      <c r="AX227" s="118">
        <f>(ULB_Data[[#This Row],[SLP- obtained SS2022]]-ULB_Data[[#This Row],[SLP SA cat t.10 2022]])/ULB_Data[[#This Row],[SLP SA cat t.10 2022]]</f>
        <v>-0.5906779362031338</v>
      </c>
      <c r="AY227" s="122">
        <v>232.44</v>
      </c>
      <c r="AZ227" s="122">
        <v>298.10000000000002</v>
      </c>
      <c r="BA227" s="122">
        <v>295</v>
      </c>
      <c r="BB227" s="122">
        <v>421.09</v>
      </c>
      <c r="BC227" s="122">
        <v>522.70000000000005</v>
      </c>
      <c r="BD227" s="122">
        <v>525</v>
      </c>
      <c r="BE227" s="122">
        <v>365.77</v>
      </c>
      <c r="BF227" s="122">
        <v>453.88</v>
      </c>
      <c r="BG227" s="122">
        <v>453.88</v>
      </c>
      <c r="BH227" s="122">
        <v>1100</v>
      </c>
      <c r="BI227" s="122">
        <v>1100</v>
      </c>
      <c r="BJ227" s="118">
        <f>(ULB_Data[[#This Row],[Cert.- obtained SS2020]]-ULB_Data[[#This Row],[NA cert 2020]])/ULB_Data[[#This Row],[NA cert 2020]]</f>
        <v>-0.13956289795215968</v>
      </c>
      <c r="BK227" s="118">
        <f>(ULB_Data[[#This Row],[Cert.- obtained SS2021]]-ULB_Data[[#This Row],[NA cert 2021]])/ULB_Data[[#This Row],[NA cert 2021]]</f>
        <v>6.3737001006372931E-3</v>
      </c>
      <c r="BL227" s="118">
        <f>(ULB_Data[[#This Row],[Cert.- obtained SS2022]]-ULB_Data[[#This Row],[NA cert 2022]])/ULB_Data[[#This Row],[NA cert 2022]]</f>
        <v>1.6949152542372881E-2</v>
      </c>
      <c r="BM227" s="118">
        <f>(ULB_Data[[#This Row],[Cert.- obtained SS2020]]-ULB_Data[[#This Row],[SA Cert 2020]])/ULB_Data[[#This Row],[SA Cert 2020]]</f>
        <v>-0.5250421525089648</v>
      </c>
      <c r="BN227" s="118">
        <f>(ULB_Data[[#This Row],[Cert.- obtained SS2021]]-ULB_Data[[#This Row],[SA cert 2021]])/ULB_Data[[#This Row],[SA cert 2021]]</f>
        <v>-0.42605701167017412</v>
      </c>
      <c r="BO227" s="118">
        <f>(ULB_Data[[#This Row],[Cert.- obtained SS2022]]-ULB_Data[[#This Row],[SA cert 2022]])/ULB_Data[[#This Row],[SA cert 2022]]</f>
        <v>-0.42857142857142855</v>
      </c>
      <c r="BP227" s="118">
        <f>(ULB_Data[[#This Row],[Cert.- obtained SS2020]]-ULB_Data[[#This Row],[SA cert cat 2020]])/ULB_Data[[#This Row],[SA cert cat 2020]]</f>
        <v>-0.45320830029800147</v>
      </c>
      <c r="BQ227" s="118">
        <f>(ULB_Data[[#This Row],[Cert.- obtained SS2021]]-ULB_Data[[#This Row],[SA cert cat 2021]])/ULB_Data[[#This Row],[SA cert cat 2021]]</f>
        <v>-0.33903234335066534</v>
      </c>
      <c r="BR227" s="118">
        <f>(ULB_Data[[#This Row],[Cert.- obtained SS2022]]-ULB_Data[[#This Row],[SA cert cat 2022]])/ULB_Data[[#This Row],[SA cert cat 2022]]</f>
        <v>-0.33903234335066534</v>
      </c>
      <c r="BS227" s="118">
        <f>(ULB_Data[[#This Row],[Cert.- obtained SS2021]]-ULB_Data[[#This Row],[SA cert cat t.10 2021]])/ULB_Data[[#This Row],[SA cert cat t.10 2021]]</f>
        <v>-0.72727272727272729</v>
      </c>
      <c r="BT227" s="118">
        <f>(ULB_Data[[#This Row],[Cert.- obtained SS2022]]-ULB_Data[[#This Row],[SA cert cat t.10 2022]])/ULB_Data[[#This Row],[SA cert cat t.10 2022]]</f>
        <v>-0.72727272727272729</v>
      </c>
      <c r="BU227" s="122">
        <v>855.72</v>
      </c>
      <c r="BV227" s="122">
        <v>860.25</v>
      </c>
      <c r="BW227" s="122">
        <v>865</v>
      </c>
      <c r="BX227" s="122">
        <v>1100</v>
      </c>
      <c r="BY227" s="122">
        <v>1147.0899999999999</v>
      </c>
      <c r="BZ227" s="122">
        <v>1150</v>
      </c>
      <c r="CA227" s="122">
        <v>1056.55</v>
      </c>
      <c r="CB227" s="122">
        <v>1062.31</v>
      </c>
      <c r="CC227" s="122">
        <v>1062.31</v>
      </c>
      <c r="CD227" s="122">
        <v>1484.95</v>
      </c>
      <c r="CE227" s="122">
        <v>1484.95</v>
      </c>
      <c r="CF227" s="118">
        <f>(ULB_Data[[#This Row],[CP- obtained SS2020]]-ULB_Data[[#This Row],[NA CV 2020]])/ULB_Data[[#This Row],[NA CV 2020]]</f>
        <v>-0.11129808815967841</v>
      </c>
      <c r="CG227" s="118">
        <f>(ULB_Data[[#This Row],[CV- obtained SS2021]]-ULB_Data[[#This Row],[NA CV 2021]])/ULB_Data[[#This Row],[NA CV 2021]]</f>
        <v>-0.23197907585004354</v>
      </c>
      <c r="CH227" s="118">
        <f>(ULB_Data[[#This Row],[CV- obtained SS2022]]-ULB_Data[[#This Row],[NA CV 2022]])/ULB_Data[[#This Row],[NA CV 2022]]</f>
        <v>-0.23619653179190744</v>
      </c>
      <c r="CI227" s="118">
        <f>(ULB_Data[[#This Row],[CP- obtained SS2020]]-ULB_Data[[#This Row],[SA CV 2020]])/ULB_Data[[#This Row],[SA CV 2020]]</f>
        <v>-0.30865454545454546</v>
      </c>
      <c r="CJ227" s="118">
        <f>(ULB_Data[[#This Row],[CV- obtained SS2021]]-ULB_Data[[#This Row],[SA CV 2021]])/ULB_Data[[#This Row],[SA CV 2021]]</f>
        <v>-0.42402950073664658</v>
      </c>
      <c r="CK227" s="118">
        <f>(ULB_Data[[#This Row],[CV- obtained SS2022]]-ULB_Data[[#This Row],[SA CV 2022]])/ULB_Data[[#This Row],[SA CV 2022]]</f>
        <v>-0.42548695652173907</v>
      </c>
      <c r="CL227" s="118">
        <f>(ULB_Data[[#This Row],[CP- obtained SS2020]]-ULB_Data[[#This Row],[SA CV  cat 2020]])/ULB_Data[[#This Row],[SA CV  cat 2020]]</f>
        <v>-0.28022336851071877</v>
      </c>
      <c r="CM227" s="118">
        <f>(ULB_Data[[#This Row],[CV- obtained SS2021]]-ULB_Data[[#This Row],[SA CV cat 2021]])/ULB_Data[[#This Row],[SA CV cat 2021]]</f>
        <v>-0.37806290065988263</v>
      </c>
      <c r="CN227" s="118">
        <f>(ULB_Data[[#This Row],[CV- obtained SS2022]]-ULB_Data[[#This Row],[SA CV cat 2022]])/ULB_Data[[#This Row],[SA CV cat 2022]]</f>
        <v>-0.37806290065988263</v>
      </c>
      <c r="CO227" s="118">
        <f>(ULB_Data[[#This Row],[CV- obtained SS2021]]-ULB_Data[[#This Row],[SA CV cat t.10 2021]])/ULB_Data[[#This Row],[SA CV cat t.10 2021]]</f>
        <v>-0.55507592848244047</v>
      </c>
      <c r="CP227" s="118">
        <f>(ULB_Data[[#This Row],[CV- obtained SS2022]]-ULB_Data[[#This Row],[SA CV cat t.10 2022]])/ULB_Data[[#This Row],[SA CV cat t.10 2022]]</f>
        <v>-0.55507592848244047</v>
      </c>
      <c r="CQ227" s="60">
        <v>483</v>
      </c>
      <c r="CR227" s="60">
        <v>179</v>
      </c>
      <c r="CS227" s="27">
        <v>499</v>
      </c>
      <c r="CT227" s="28">
        <v>188</v>
      </c>
      <c r="CU227" s="27">
        <v>499</v>
      </c>
      <c r="CV227" s="28">
        <v>188</v>
      </c>
      <c r="CW227" s="28" t="s">
        <v>414</v>
      </c>
      <c r="CX227" s="27" t="s">
        <v>414</v>
      </c>
      <c r="CY227" s="27" t="s">
        <v>414</v>
      </c>
      <c r="CZ227" s="28" t="s">
        <v>407</v>
      </c>
      <c r="DA227" s="27" t="s">
        <v>405</v>
      </c>
      <c r="DB227" s="27" t="s">
        <v>405</v>
      </c>
      <c r="DC227" s="22">
        <v>365.63</v>
      </c>
      <c r="DD227" s="22">
        <v>1500</v>
      </c>
      <c r="DE227" s="66">
        <v>24.38</v>
      </c>
      <c r="DF227" s="22">
        <v>200</v>
      </c>
      <c r="DG227" s="22">
        <v>1500</v>
      </c>
      <c r="DH227" s="66">
        <v>13.33</v>
      </c>
      <c r="DI227" s="22">
        <v>516.58000000000004</v>
      </c>
      <c r="DJ227" s="22">
        <v>1500</v>
      </c>
      <c r="DK227" s="66">
        <v>34.44</v>
      </c>
      <c r="DL227" s="22">
        <v>760.48</v>
      </c>
      <c r="DM227" s="22">
        <v>1500</v>
      </c>
      <c r="DN227" s="66">
        <v>50.7</v>
      </c>
      <c r="DO227" s="22">
        <v>1842.69</v>
      </c>
      <c r="DP227" s="22">
        <v>6000</v>
      </c>
      <c r="DQ227" s="66">
        <v>30.71</v>
      </c>
      <c r="DR227" s="67">
        <v>812.14</v>
      </c>
      <c r="DS227" s="67">
        <v>2400</v>
      </c>
      <c r="DT227" s="159">
        <f>ULB_Data[[#This Row],[SLP- obtained SS2021]]/ULB_Data[[#This Row],[SLP-max. marks SS2021]]</f>
        <v>0.33839166666666665</v>
      </c>
      <c r="DU227" s="159">
        <f>ULB_Data[[#This Row],[SLP- obtained SS2021]]/ULB_Data[[#This Row],[Total score (obtained) SS2021]]</f>
        <v>0.45810370988758087</v>
      </c>
      <c r="DV227" s="67">
        <v>812.14</v>
      </c>
      <c r="DW227" s="66">
        <v>2400</v>
      </c>
      <c r="DX227" s="159">
        <f>ULB_Data[[#This Row],[SLP- obtained SS2022]]/ULB_Data[[#This Row],[SLP-max. marks SS2022]]</f>
        <v>0.33839166666666665</v>
      </c>
      <c r="DY227" s="159">
        <f>ULB_Data[[#This Row],[SLP- obtained SS2022]]/ULB_Data[[#This Row],[Total score (obtained) SS2022]]</f>
        <v>0.45810370988758087</v>
      </c>
      <c r="DZ227" s="67">
        <v>660.69</v>
      </c>
      <c r="EA227" s="67">
        <v>1800</v>
      </c>
      <c r="EB227" s="159">
        <f>ULB_Data[[#This Row],[CV- obtained SS2021]]/ULB_Data[[#This Row],[CV-max. marks SS2021]]</f>
        <v>0.36705000000000004</v>
      </c>
      <c r="EC227" s="159">
        <f>ULB_Data[[#This Row],[CV- obtained SS2021]]/ULB_Data[[#This Row],[Total score (obtained) SS2021]]</f>
        <v>0.37267532701951123</v>
      </c>
      <c r="ED227" s="67">
        <v>660.69</v>
      </c>
      <c r="EE227" s="66">
        <v>1800</v>
      </c>
      <c r="EF227" s="159">
        <f>ULB_Data[[#This Row],[CV- obtained SS2022]]/ULB_Data[[#This Row],[CV-max. marks SS2022]]</f>
        <v>0.36705000000000004</v>
      </c>
      <c r="EG227" s="159">
        <f>ULB_Data[[#This Row],[CV- obtained SS2022]]/ULB_Data[[#This Row],[Total score (obtained) SS2022]]</f>
        <v>0.37267532701951123</v>
      </c>
      <c r="EH227" s="67">
        <v>300</v>
      </c>
      <c r="EI227" s="67">
        <v>1800</v>
      </c>
      <c r="EJ227" s="159">
        <f>ULB_Data[[#This Row],[Cert.- obtained SS2021]]/ULB_Data[[#This Row],[Cert.-max. marks SS2021]]</f>
        <v>0.16666666666666666</v>
      </c>
      <c r="EK227" s="159">
        <f>ULB_Data[[#This Row],[Cert.- obtained SS2021]]/ULB_Data[[#This Row],[Total score (obtained) SS2021]]</f>
        <v>0.16922096309290796</v>
      </c>
      <c r="EL227" s="67">
        <v>300</v>
      </c>
      <c r="EM227" s="66">
        <v>1800</v>
      </c>
      <c r="EN227" s="159">
        <f>ULB_Data[[#This Row],[Cert.- obtained SS2022]]/ULB_Data[[#This Row],[Cert.-max. marks SS2022]]</f>
        <v>0.16666666666666666</v>
      </c>
      <c r="EO227" s="159">
        <f>ULB_Data[[#This Row],[Cert.- obtained SS2022]]/ULB_Data[[#This Row],[Total score (obtained) SS2022]]</f>
        <v>0.16922096309290796</v>
      </c>
      <c r="EP227" s="68">
        <v>1772.83</v>
      </c>
      <c r="EQ227" s="26">
        <v>6000</v>
      </c>
      <c r="ER227" s="66">
        <v>29.55</v>
      </c>
      <c r="ES227" s="68">
        <v>1772.83</v>
      </c>
      <c r="ET227" s="66">
        <v>6000</v>
      </c>
      <c r="EU227" s="128">
        <f>(ULB_Data[[#This Row],[Total score (obtained) SS2022]]/ULB_Data[[#This Row],[Total score (max) SS2022]])*100</f>
        <v>29.547166666666662</v>
      </c>
      <c r="EV227" s="26">
        <v>565.63</v>
      </c>
      <c r="EW227" s="26">
        <v>3000</v>
      </c>
      <c r="EX227" s="66">
        <v>18.850000000000001</v>
      </c>
      <c r="EY227" s="26">
        <v>1112.1400000000001</v>
      </c>
      <c r="EZ227" s="26">
        <v>4200</v>
      </c>
      <c r="FA227" s="100">
        <v>26.48</v>
      </c>
      <c r="FB227" s="26">
        <v>1112.1400000000001</v>
      </c>
      <c r="FC227" s="138">
        <v>4200</v>
      </c>
      <c r="FD227" s="140">
        <f>(ULB_Data[[#This Row],[SLP + Cert. (obtained) SS2022]]/ULB_Data[[#This Row],[SLP + Cert. (max.) SS2022]])*100</f>
        <v>26.479523809523815</v>
      </c>
    </row>
    <row r="228" spans="1:160" ht="15.75" thickBot="1">
      <c r="A228" s="104">
        <v>227</v>
      </c>
      <c r="B228" s="65" t="s">
        <v>211</v>
      </c>
      <c r="C228" s="65" t="s">
        <v>380</v>
      </c>
      <c r="D228" s="65" t="s">
        <v>71</v>
      </c>
      <c r="E228" s="26">
        <v>14579</v>
      </c>
      <c r="F228" s="28" t="s">
        <v>411</v>
      </c>
      <c r="G228" s="28">
        <v>2214</v>
      </c>
      <c r="H228" s="28">
        <v>2072</v>
      </c>
      <c r="I228" s="28">
        <v>2072</v>
      </c>
      <c r="J228" s="28">
        <v>3325</v>
      </c>
      <c r="K228" s="28">
        <v>3178</v>
      </c>
      <c r="L228" s="28">
        <v>3178</v>
      </c>
      <c r="M228" s="28">
        <v>3070.1</v>
      </c>
      <c r="N228" s="28">
        <v>2928.3</v>
      </c>
      <c r="O228" s="28">
        <v>2928.3</v>
      </c>
      <c r="P228" s="28">
        <v>4349.2</v>
      </c>
      <c r="Q228" s="28">
        <v>4349.2</v>
      </c>
      <c r="R228" s="118">
        <f>(ULB_Data[[#This Row],[Total score (obtained) SS2020]]-ULB_Data[[#This Row],[NA 2020]])/ULB_Data[[#This Row],[NA 2020]]</f>
        <v>0.43001355013550141</v>
      </c>
      <c r="S228" s="118">
        <f>(ULB_Data[[#This Row],[Total score (obtained) SS2021]]-ULB_Data[[#This Row],[NA 2021]])/ULB_Data[[#This Row],[NA 2021]]</f>
        <v>0.73014961389961386</v>
      </c>
      <c r="T228" s="118">
        <f>(ULB_Data[[#This Row],[Total score (obtained) SS2022]]-ULB_Data[[#This Row],[NA 2022]])/ULB_Data[[#This Row],[NA 2022]]</f>
        <v>0.73014961389961386</v>
      </c>
      <c r="U228" s="118">
        <f>(ULB_Data[[#This Row],[Total score (obtained) SS2020]]-ULB_Data[[#This Row],[SA 2020]])/ULB_Data[[#This Row],[SA 2020]]</f>
        <v>-4.7804511278195433E-2</v>
      </c>
      <c r="V228" s="118">
        <f>(ULB_Data[[#This Row],[Total score (obtained) SS2021]]-ULB_Data[[#This Row],[SA 2021]])/ULB_Data[[#This Row],[SA 2021]]</f>
        <v>0.12802706104468214</v>
      </c>
      <c r="W228" s="118">
        <f>(ULB_Data[[#This Row],[Total score (obtained) SS2022]]-ULB_Data[[#This Row],[SA 2022]])/ULB_Data[[#This Row],[SA 2022]]</f>
        <v>0.12802706104468214</v>
      </c>
      <c r="X228" s="118">
        <f>(ULB_Data[[#This Row],[Total score (obtained) SS2020]]-ULB_Data[[#This Row],[SA Cat 2020]])/ULB_Data[[#This Row],[SA Cat 2020]]</f>
        <v>3.1253053646461117E-2</v>
      </c>
      <c r="Y228" s="118">
        <f>(ULB_Data[[#This Row],[Total score (obtained) SS2021]]-ULB_Data[[#This Row],[SA Cat 2021]])/ULB_Data[[#This Row],[SA Cat 2021]]</f>
        <v>0.22421541508725187</v>
      </c>
      <c r="Z228" s="118">
        <f>(ULB_Data[[#This Row],[Total score (obtained) SS2022]]-ULB_Data[[#This Row],[SA Cat 2022]])/ULB_Data[[#This Row],[SA Cat 2022]]</f>
        <v>0.22421541508725187</v>
      </c>
      <c r="AA228" s="118">
        <f>(ULB_Data[[#This Row],[Total score (obtained) SS2021]]-ULB_Data[[#This Row],[SA Cat t.10 2021]])/ULB_Data[[#This Row],[SA Cat t.10 2021]]</f>
        <v>-0.17574036604432999</v>
      </c>
      <c r="AB228" s="118">
        <f>(ULB_Data[[#This Row],[Total score (obtained) SS2022]]-ULB_Data[[#This Row],[SA Cat t.10 2022]])/ULB_Data[[#This Row],[SA Cat t.10 2022]]</f>
        <v>-0.17574036604432999</v>
      </c>
      <c r="AC228" s="122">
        <v>306.24</v>
      </c>
      <c r="AD228" s="122">
        <v>913.6</v>
      </c>
      <c r="AE228" s="122">
        <v>915</v>
      </c>
      <c r="AF228" s="122">
        <v>706.64</v>
      </c>
      <c r="AG228" s="122">
        <v>1509.3</v>
      </c>
      <c r="AH228" s="122">
        <v>1509.3</v>
      </c>
      <c r="AI228" s="122">
        <v>593.21</v>
      </c>
      <c r="AJ228" s="122">
        <v>1412.08</v>
      </c>
      <c r="AK228" s="122">
        <v>1412.08</v>
      </c>
      <c r="AL228" s="122">
        <v>1984.11</v>
      </c>
      <c r="AM228" s="122">
        <v>1984.11</v>
      </c>
      <c r="AN228" s="118">
        <f>(ULB_Data[[#This Row],[SLP- obtained SS2020]]-ULB_Data[[#This Row],[SLP NA 2020]])/ULB_Data[[#This Row],[SLP NA 2020]]</f>
        <v>1.0575039184952979</v>
      </c>
      <c r="AO228" s="118">
        <f>(ULB_Data[[#This Row],[SLP- obtained SS2021]]-ULB_Data[[#This Row],[SLP NA 2021]])/ULB_Data[[#This Row],[SLP NA 2021]]</f>
        <v>0.86381348511383527</v>
      </c>
      <c r="AP228" s="118">
        <f>(ULB_Data[[#This Row],[SLP- obtained SS2022]]-ULB_Data[[#This Row],[SLP NA 2022]])/ULB_Data[[#This Row],[SLP NA 2022]]</f>
        <v>0.86096174863387975</v>
      </c>
      <c r="AQ228" s="118">
        <f>(ULB_Data[[#This Row],[SLP- obtained SS2020]]-ULB_Data[[#This Row],[SLP SA 2020]])/ULB_Data[[#This Row],[SLP SA 2020]]</f>
        <v>-0.10832955960602281</v>
      </c>
      <c r="AR228" s="118">
        <f>(ULB_Data[[#This Row],[SLP- obtained SS2021]]-ULB_Data[[#This Row],[SLP SA 2021]])/ULB_Data[[#This Row],[SLP SA 2021]]</f>
        <v>0.12819187702908635</v>
      </c>
      <c r="AS228" s="118">
        <f>(ULB_Data[[#This Row],[SLP- obtained SS2022]]-ULB_Data[[#This Row],[SLP SA 2022]])/ULB_Data[[#This Row],[SLP SA 2022]]</f>
        <v>0.12819187702908635</v>
      </c>
      <c r="AT228" s="118">
        <f>(ULB_Data[[#This Row],[SLP- obtained SS2020]]-ULB_Data[[#This Row],[SLP SA cat 2020]])/ULB_Data[[#This Row],[SLP SA cat 2020]]</f>
        <v>6.2170226395374305E-2</v>
      </c>
      <c r="AU228" s="118">
        <f>(ULB_Data[[#This Row],[SLP- obtained SS2021]]-ULB_Data[[#This Row],[SLP SA cat 2021]])/ULB_Data[[#This Row],[SLP SA cat 2021]]</f>
        <v>0.20586652314316473</v>
      </c>
      <c r="AV228" s="118">
        <f>(ULB_Data[[#This Row],[SLP- obtained SS2022]]-ULB_Data[[#This Row],[SLP SA cat 2022]])/ULB_Data[[#This Row],[SLP SA cat 2022]]</f>
        <v>0.20586652314316473</v>
      </c>
      <c r="AW228" s="118">
        <f>(ULB_Data[[#This Row],[SLP- obtained SS2021]]-ULB_Data[[#This Row],[SLP SA cat t.10 2021]])/ULB_Data[[#This Row],[SLP SA cat t.10 2021]]</f>
        <v>-0.14179153373552875</v>
      </c>
      <c r="AX228" s="118">
        <f>(ULB_Data[[#This Row],[SLP- obtained SS2022]]-ULB_Data[[#This Row],[SLP SA cat t.10 2022]])/ULB_Data[[#This Row],[SLP SA cat t.10 2022]]</f>
        <v>-0.14179153373552875</v>
      </c>
      <c r="AY228" s="122">
        <v>232.44</v>
      </c>
      <c r="AZ228" s="122">
        <v>298.10000000000002</v>
      </c>
      <c r="BA228" s="122">
        <v>295</v>
      </c>
      <c r="BB228" s="122">
        <v>421.09</v>
      </c>
      <c r="BC228" s="122">
        <v>522.70000000000005</v>
      </c>
      <c r="BD228" s="122">
        <v>525</v>
      </c>
      <c r="BE228" s="122">
        <v>365.77</v>
      </c>
      <c r="BF228" s="122">
        <v>453.88</v>
      </c>
      <c r="BG228" s="122">
        <v>453.88</v>
      </c>
      <c r="BH228" s="122">
        <v>1100</v>
      </c>
      <c r="BI228" s="122">
        <v>1100</v>
      </c>
      <c r="BJ228" s="118">
        <f>(ULB_Data[[#This Row],[Cert.- obtained SS2020]]-ULB_Data[[#This Row],[NA cert 2020]])/ULB_Data[[#This Row],[NA cert 2020]]</f>
        <v>0.29065565307176044</v>
      </c>
      <c r="BK228" s="118">
        <f>(ULB_Data[[#This Row],[Cert.- obtained SS2021]]-ULB_Data[[#This Row],[NA cert 2021]])/ULB_Data[[#This Row],[NA cert 2021]]</f>
        <v>0.67728950016772882</v>
      </c>
      <c r="BL228" s="118">
        <f>(ULB_Data[[#This Row],[Cert.- obtained SS2022]]-ULB_Data[[#This Row],[NA cert 2022]])/ULB_Data[[#This Row],[NA cert 2022]]</f>
        <v>0.69491525423728817</v>
      </c>
      <c r="BM228" s="118">
        <f>(ULB_Data[[#This Row],[Cert.- obtained SS2020]]-ULB_Data[[#This Row],[SA Cert 2020]])/ULB_Data[[#This Row],[SA Cert 2020]]</f>
        <v>-0.2875632287634472</v>
      </c>
      <c r="BN228" s="118">
        <f>(ULB_Data[[#This Row],[Cert.- obtained SS2021]]-ULB_Data[[#This Row],[SA cert 2021]])/ULB_Data[[#This Row],[SA cert 2021]]</f>
        <v>-4.3428352783623579E-2</v>
      </c>
      <c r="BO228" s="118">
        <f>(ULB_Data[[#This Row],[Cert.- obtained SS2022]]-ULB_Data[[#This Row],[SA cert 2022]])/ULB_Data[[#This Row],[SA cert 2022]]</f>
        <v>-4.7619047619047616E-2</v>
      </c>
      <c r="BP228" s="118">
        <f>(ULB_Data[[#This Row],[Cert.- obtained SS2020]]-ULB_Data[[#This Row],[SA cert cat 2020]])/ULB_Data[[#This Row],[SA cert cat 2020]]</f>
        <v>-0.17981245044700217</v>
      </c>
      <c r="BQ228" s="118">
        <f>(ULB_Data[[#This Row],[Cert.- obtained SS2021]]-ULB_Data[[#This Row],[SA cert cat 2021]])/ULB_Data[[#This Row],[SA cert cat 2021]]</f>
        <v>0.10161276108222439</v>
      </c>
      <c r="BR228" s="118">
        <f>(ULB_Data[[#This Row],[Cert.- obtained SS2022]]-ULB_Data[[#This Row],[SA cert cat 2022]])/ULB_Data[[#This Row],[SA cert cat 2022]]</f>
        <v>0.10161276108222439</v>
      </c>
      <c r="BS228" s="118">
        <f>(ULB_Data[[#This Row],[Cert.- obtained SS2021]]-ULB_Data[[#This Row],[SA cert cat t.10 2021]])/ULB_Data[[#This Row],[SA cert cat t.10 2021]]</f>
        <v>-0.54545454545454541</v>
      </c>
      <c r="BT228" s="118">
        <f>(ULB_Data[[#This Row],[Cert.- obtained SS2022]]-ULB_Data[[#This Row],[SA cert cat t.10 2022]])/ULB_Data[[#This Row],[SA cert cat t.10 2022]]</f>
        <v>-0.54545454545454541</v>
      </c>
      <c r="BU228" s="122">
        <v>855.72</v>
      </c>
      <c r="BV228" s="122">
        <v>860.25</v>
      </c>
      <c r="BW228" s="122">
        <v>865</v>
      </c>
      <c r="BX228" s="122">
        <v>1100</v>
      </c>
      <c r="BY228" s="122">
        <v>1147.0899999999999</v>
      </c>
      <c r="BZ228" s="122">
        <v>1150</v>
      </c>
      <c r="CA228" s="122">
        <v>1056.55</v>
      </c>
      <c r="CB228" s="122">
        <v>1062.31</v>
      </c>
      <c r="CC228" s="122">
        <v>1062.31</v>
      </c>
      <c r="CD228" s="122">
        <v>1484.95</v>
      </c>
      <c r="CE228" s="122">
        <v>1484.95</v>
      </c>
      <c r="CF228" s="118">
        <f>(ULB_Data[[#This Row],[CP- obtained SS2020]]-ULB_Data[[#This Row],[NA CV 2020]])/ULB_Data[[#This Row],[NA CV 2020]]</f>
        <v>0.19894357967559481</v>
      </c>
      <c r="CG228" s="118">
        <f>(ULB_Data[[#This Row],[CV- obtained SS2021]]-ULB_Data[[#This Row],[NA CV 2021]])/ULB_Data[[#This Row],[NA CV 2021]]</f>
        <v>0.60661435629177551</v>
      </c>
      <c r="CH228" s="118">
        <f>(ULB_Data[[#This Row],[CV- obtained SS2022]]-ULB_Data[[#This Row],[NA CV 2022]])/ULB_Data[[#This Row],[NA CV 2022]]</f>
        <v>0.59779190751445077</v>
      </c>
      <c r="CI228" s="118">
        <f>(ULB_Data[[#This Row],[CP- obtained SS2020]]-ULB_Data[[#This Row],[SA CV 2020]])/ULB_Data[[#This Row],[SA CV 2020]]</f>
        <v>-6.7309090909090874E-2</v>
      </c>
      <c r="CJ228" s="118">
        <f>(ULB_Data[[#This Row],[CV- obtained SS2021]]-ULB_Data[[#This Row],[SA CV 2021]])/ULB_Data[[#This Row],[SA CV 2021]]</f>
        <v>0.20486622671281243</v>
      </c>
      <c r="CK228" s="118">
        <f>(ULB_Data[[#This Row],[CV- obtained SS2022]]-ULB_Data[[#This Row],[SA CV 2022]])/ULB_Data[[#This Row],[SA CV 2022]]</f>
        <v>0.20181739130434775</v>
      </c>
      <c r="CL228" s="118">
        <f>(ULB_Data[[#This Row],[CP- obtained SS2020]]-ULB_Data[[#This Row],[SA CV  cat 2020]])/ULB_Data[[#This Row],[SA CV  cat 2020]]</f>
        <v>-2.8952723486820237E-2</v>
      </c>
      <c r="CM228" s="118">
        <f>(ULB_Data[[#This Row],[CV- obtained SS2021]]-ULB_Data[[#This Row],[SA CV cat 2021]])/ULB_Data[[#This Row],[SA CV cat 2021]]</f>
        <v>0.30102324180324008</v>
      </c>
      <c r="CN228" s="118">
        <f>(ULB_Data[[#This Row],[CV- obtained SS2022]]-ULB_Data[[#This Row],[SA CV cat 2022]])/ULB_Data[[#This Row],[SA CV cat 2022]]</f>
        <v>0.30102324180324008</v>
      </c>
      <c r="CO228" s="118">
        <f>(ULB_Data[[#This Row],[CV- obtained SS2021]]-ULB_Data[[#This Row],[SA CV cat t.10 2021]])/ULB_Data[[#This Row],[SA CV cat t.10 2021]]</f>
        <v>-6.9268325532846314E-2</v>
      </c>
      <c r="CP228" s="118">
        <f>(ULB_Data[[#This Row],[CV- obtained SS2022]]-ULB_Data[[#This Row],[SA CV cat t.10 2022]])/ULB_Data[[#This Row],[SA CV cat t.10 2022]]</f>
        <v>-6.9268325532846314E-2</v>
      </c>
      <c r="CQ228" s="60">
        <v>118</v>
      </c>
      <c r="CR228" s="60">
        <v>80</v>
      </c>
      <c r="CS228" s="27">
        <v>41</v>
      </c>
      <c r="CT228" s="27">
        <v>32</v>
      </c>
      <c r="CU228" s="27">
        <v>41</v>
      </c>
      <c r="CV228" s="27">
        <v>32</v>
      </c>
      <c r="CW228" s="28" t="s">
        <v>414</v>
      </c>
      <c r="CX228" s="27" t="s">
        <v>414</v>
      </c>
      <c r="CY228" s="27" t="s">
        <v>414</v>
      </c>
      <c r="CZ228" s="28" t="s">
        <v>405</v>
      </c>
      <c r="DA228" s="27" t="s">
        <v>408</v>
      </c>
      <c r="DB228" s="27" t="s">
        <v>408</v>
      </c>
      <c r="DC228" s="22">
        <v>630.09</v>
      </c>
      <c r="DD228" s="22">
        <v>1500</v>
      </c>
      <c r="DE228" s="66">
        <v>42.01</v>
      </c>
      <c r="DF228" s="22">
        <v>300</v>
      </c>
      <c r="DG228" s="22">
        <v>1500</v>
      </c>
      <c r="DH228" s="66">
        <v>20</v>
      </c>
      <c r="DI228" s="22">
        <v>1210</v>
      </c>
      <c r="DJ228" s="22">
        <v>1500</v>
      </c>
      <c r="DK228" s="66">
        <v>80.67</v>
      </c>
      <c r="DL228" s="22">
        <v>1025.96</v>
      </c>
      <c r="DM228" s="22">
        <v>1500</v>
      </c>
      <c r="DN228" s="66">
        <v>68.400000000000006</v>
      </c>
      <c r="DO228" s="22">
        <v>3166.05</v>
      </c>
      <c r="DP228" s="22">
        <v>6000</v>
      </c>
      <c r="DQ228" s="66">
        <v>52.77</v>
      </c>
      <c r="DR228" s="67">
        <v>1702.78</v>
      </c>
      <c r="DS228" s="67">
        <v>2400</v>
      </c>
      <c r="DT228" s="159">
        <f>ULB_Data[[#This Row],[SLP- obtained SS2021]]/ULB_Data[[#This Row],[SLP-max. marks SS2021]]</f>
        <v>0.70949166666666663</v>
      </c>
      <c r="DU228" s="159">
        <f>ULB_Data[[#This Row],[SLP- obtained SS2021]]/ULB_Data[[#This Row],[Total score (obtained) SS2021]]</f>
        <v>0.47499072490773725</v>
      </c>
      <c r="DV228" s="67">
        <v>1702.78</v>
      </c>
      <c r="DW228" s="66">
        <v>2400</v>
      </c>
      <c r="DX228" s="159">
        <f>ULB_Data[[#This Row],[SLP- obtained SS2022]]/ULB_Data[[#This Row],[SLP-max. marks SS2022]]</f>
        <v>0.70949166666666663</v>
      </c>
      <c r="DY228" s="159">
        <f>ULB_Data[[#This Row],[SLP- obtained SS2022]]/ULB_Data[[#This Row],[Total score (obtained) SS2022]]</f>
        <v>0.47499072490773725</v>
      </c>
      <c r="DZ228" s="67">
        <v>1382.09</v>
      </c>
      <c r="EA228" s="67">
        <v>1800</v>
      </c>
      <c r="EB228" s="159">
        <f>ULB_Data[[#This Row],[CV- obtained SS2021]]/ULB_Data[[#This Row],[CV-max. marks SS2021]]</f>
        <v>0.76782777777777778</v>
      </c>
      <c r="EC228" s="159">
        <f>ULB_Data[[#This Row],[CV- obtained SS2021]]/ULB_Data[[#This Row],[Total score (obtained) SS2021]]</f>
        <v>0.3855342034718135</v>
      </c>
      <c r="ED228" s="67">
        <v>1382.09</v>
      </c>
      <c r="EE228" s="66">
        <v>1800</v>
      </c>
      <c r="EF228" s="159">
        <f>ULB_Data[[#This Row],[CV- obtained SS2022]]/ULB_Data[[#This Row],[CV-max. marks SS2022]]</f>
        <v>0.76782777777777778</v>
      </c>
      <c r="EG228" s="159">
        <f>ULB_Data[[#This Row],[CV- obtained SS2022]]/ULB_Data[[#This Row],[Total score (obtained) SS2022]]</f>
        <v>0.3855342034718135</v>
      </c>
      <c r="EH228" s="67">
        <v>500</v>
      </c>
      <c r="EI228" s="67">
        <v>1800</v>
      </c>
      <c r="EJ228" s="159">
        <f>ULB_Data[[#This Row],[Cert.- obtained SS2021]]/ULB_Data[[#This Row],[Cert.-max. marks SS2021]]</f>
        <v>0.27777777777777779</v>
      </c>
      <c r="EK228" s="159">
        <f>ULB_Data[[#This Row],[Cert.- obtained SS2021]]/ULB_Data[[#This Row],[Total score (obtained) SS2021]]</f>
        <v>0.13947507162044928</v>
      </c>
      <c r="EL228" s="67">
        <v>500</v>
      </c>
      <c r="EM228" s="66">
        <v>1800</v>
      </c>
      <c r="EN228" s="159">
        <f>ULB_Data[[#This Row],[Cert.- obtained SS2022]]/ULB_Data[[#This Row],[Cert.-max. marks SS2022]]</f>
        <v>0.27777777777777779</v>
      </c>
      <c r="EO228" s="159">
        <f>ULB_Data[[#This Row],[Cert.- obtained SS2022]]/ULB_Data[[#This Row],[Total score (obtained) SS2022]]</f>
        <v>0.13947507162044928</v>
      </c>
      <c r="EP228" s="68">
        <v>3584.87</v>
      </c>
      <c r="EQ228" s="26">
        <v>6000</v>
      </c>
      <c r="ER228" s="66">
        <v>59.75</v>
      </c>
      <c r="ES228" s="68">
        <v>3584.87</v>
      </c>
      <c r="ET228" s="66">
        <v>6000</v>
      </c>
      <c r="EU228" s="128">
        <f>(ULB_Data[[#This Row],[Total score (obtained) SS2022]]/ULB_Data[[#This Row],[Total score (max) SS2022]])*100</f>
        <v>59.747833333333332</v>
      </c>
      <c r="EV228" s="26">
        <v>930.09</v>
      </c>
      <c r="EW228" s="26">
        <v>3000</v>
      </c>
      <c r="EX228" s="66">
        <v>31</v>
      </c>
      <c r="EY228" s="26">
        <v>2202.7800000000002</v>
      </c>
      <c r="EZ228" s="26">
        <v>4200</v>
      </c>
      <c r="FA228" s="100">
        <v>52.45</v>
      </c>
      <c r="FB228" s="26">
        <v>2202.7800000000002</v>
      </c>
      <c r="FC228" s="138">
        <v>4200</v>
      </c>
      <c r="FD228" s="140">
        <f>(ULB_Data[[#This Row],[SLP + Cert. (obtained) SS2022]]/ULB_Data[[#This Row],[SLP + Cert. (max.) SS2022]])*100</f>
        <v>52.447142857142858</v>
      </c>
    </row>
    <row r="229" spans="1:160" ht="15.75" thickBot="1">
      <c r="A229" s="104">
        <v>228</v>
      </c>
      <c r="B229" s="65" t="s">
        <v>190</v>
      </c>
      <c r="C229" s="65" t="s">
        <v>380</v>
      </c>
      <c r="D229" s="65" t="s">
        <v>71</v>
      </c>
      <c r="E229" s="26">
        <v>132813</v>
      </c>
      <c r="F229" s="28" t="s">
        <v>410</v>
      </c>
      <c r="G229" s="28">
        <v>2214</v>
      </c>
      <c r="H229" s="28">
        <v>2072</v>
      </c>
      <c r="I229" s="28">
        <v>2072</v>
      </c>
      <c r="J229" s="28">
        <v>3325</v>
      </c>
      <c r="K229" s="28">
        <v>3178</v>
      </c>
      <c r="L229" s="28">
        <v>3178</v>
      </c>
      <c r="M229" s="28">
        <v>3878.5</v>
      </c>
      <c r="N229" s="28">
        <v>3782.7</v>
      </c>
      <c r="O229" s="28">
        <v>3782.7</v>
      </c>
      <c r="P229" s="28">
        <v>4344.1000000000004</v>
      </c>
      <c r="Q229" s="28">
        <v>4344.1000000000004</v>
      </c>
      <c r="R229" s="118">
        <f>(ULB_Data[[#This Row],[Total score (obtained) SS2020]]-ULB_Data[[#This Row],[NA 2020]])/ULB_Data[[#This Row],[NA 2020]]</f>
        <v>0.49896115627822935</v>
      </c>
      <c r="S229" s="118">
        <f>(ULB_Data[[#This Row],[Total score (obtained) SS2021]]-ULB_Data[[#This Row],[NA 2021]])/ULB_Data[[#This Row],[NA 2021]]</f>
        <v>0.52685328185328184</v>
      </c>
      <c r="T229" s="118">
        <f>(ULB_Data[[#This Row],[Total score (obtained) SS2022]]-ULB_Data[[#This Row],[NA 2022]])/ULB_Data[[#This Row],[NA 2022]]</f>
        <v>0.52685328185328184</v>
      </c>
      <c r="U229" s="118">
        <f>(ULB_Data[[#This Row],[Total score (obtained) SS2020]]-ULB_Data[[#This Row],[SA 2020]])/ULB_Data[[#This Row],[SA 2020]]</f>
        <v>-1.8947368421053179E-3</v>
      </c>
      <c r="V229" s="118">
        <f>(ULB_Data[[#This Row],[Total score (obtained) SS2021]]-ULB_Data[[#This Row],[SA 2021]])/ULB_Data[[#This Row],[SA 2021]]</f>
        <v>-4.5185651353052631E-3</v>
      </c>
      <c r="W229" s="118">
        <f>(ULB_Data[[#This Row],[Total score (obtained) SS2022]]-ULB_Data[[#This Row],[SA 2022]])/ULB_Data[[#This Row],[SA 2022]]</f>
        <v>-4.5185651353052631E-3</v>
      </c>
      <c r="X229" s="118">
        <f>(ULB_Data[[#This Row],[Total score (obtained) SS2020]]-ULB_Data[[#This Row],[SA Cat 2020]])/ULB_Data[[#This Row],[SA Cat 2020]]</f>
        <v>-0.14433414980018053</v>
      </c>
      <c r="Y229" s="118">
        <f>(ULB_Data[[#This Row],[Total score (obtained) SS2021]]-ULB_Data[[#This Row],[SA Cat 2021]])/ULB_Data[[#This Row],[SA Cat 2021]]</f>
        <v>-0.16365558992254209</v>
      </c>
      <c r="Z229" s="118">
        <f>(ULB_Data[[#This Row],[Total score (obtained) SS2022]]-ULB_Data[[#This Row],[SA Cat 2022]])/ULB_Data[[#This Row],[SA Cat 2022]]</f>
        <v>-0.16365558992254209</v>
      </c>
      <c r="AA229" s="118">
        <f>(ULB_Data[[#This Row],[Total score (obtained) SS2021]]-ULB_Data[[#This Row],[SA Cat t.10 2021]])/ULB_Data[[#This Row],[SA Cat t.10 2021]]</f>
        <v>-0.27173868004880192</v>
      </c>
      <c r="AB229" s="118">
        <f>(ULB_Data[[#This Row],[Total score (obtained) SS2022]]-ULB_Data[[#This Row],[SA Cat t.10 2022]])/ULB_Data[[#This Row],[SA Cat t.10 2022]]</f>
        <v>-0.27173868004880192</v>
      </c>
      <c r="AC229" s="122">
        <v>306.24</v>
      </c>
      <c r="AD229" s="122">
        <v>913.6</v>
      </c>
      <c r="AE229" s="122">
        <v>915</v>
      </c>
      <c r="AF229" s="122">
        <v>706.64</v>
      </c>
      <c r="AG229" s="122">
        <v>1509.3</v>
      </c>
      <c r="AH229" s="122">
        <v>1509.3</v>
      </c>
      <c r="AI229" s="122">
        <v>948.15</v>
      </c>
      <c r="AJ229" s="122">
        <v>1786.5</v>
      </c>
      <c r="AK229" s="122">
        <v>1786.5</v>
      </c>
      <c r="AL229" s="122">
        <v>2014.9</v>
      </c>
      <c r="AM229" s="122">
        <v>2014.9</v>
      </c>
      <c r="AN229" s="118">
        <f>(ULB_Data[[#This Row],[SLP- obtained SS2020]]-ULB_Data[[#This Row],[SLP NA 2020]])/ULB_Data[[#This Row],[SLP NA 2020]]</f>
        <v>1.8556361024033436</v>
      </c>
      <c r="AO229" s="118">
        <f>(ULB_Data[[#This Row],[SLP- obtained SS2021]]-ULB_Data[[#This Row],[SLP NA 2021]])/ULB_Data[[#This Row],[SLP NA 2021]]</f>
        <v>0.6740039404553414</v>
      </c>
      <c r="AP229" s="118">
        <f>(ULB_Data[[#This Row],[SLP- obtained SS2022]]-ULB_Data[[#This Row],[SLP NA 2022]])/ULB_Data[[#This Row],[SLP NA 2022]]</f>
        <v>0.67144262295081958</v>
      </c>
      <c r="AQ229" s="118">
        <f>(ULB_Data[[#This Row],[SLP- obtained SS2020]]-ULB_Data[[#This Row],[SLP SA 2020]])/ULB_Data[[#This Row],[SLP SA 2020]]</f>
        <v>0.23756085135288124</v>
      </c>
      <c r="AR229" s="118">
        <f>(ULB_Data[[#This Row],[SLP- obtained SS2021]]-ULB_Data[[#This Row],[SLP SA 2021]])/ULB_Data[[#This Row],[SLP SA 2021]]</f>
        <v>1.3297555158020233E-2</v>
      </c>
      <c r="AS229" s="118">
        <f>(ULB_Data[[#This Row],[SLP- obtained SS2022]]-ULB_Data[[#This Row],[SLP SA 2022]])/ULB_Data[[#This Row],[SLP SA 2022]]</f>
        <v>1.3297555158020233E-2</v>
      </c>
      <c r="AT229" s="118">
        <f>(ULB_Data[[#This Row],[SLP- obtained SS2020]]-ULB_Data[[#This Row],[SLP SA cat 2020]])/ULB_Data[[#This Row],[SLP SA cat 2020]]</f>
        <v>-7.7667035806570681E-2</v>
      </c>
      <c r="AU229" s="118">
        <f>(ULB_Data[[#This Row],[SLP- obtained SS2021]]-ULB_Data[[#This Row],[SLP SA cat 2021]])/ULB_Data[[#This Row],[SLP SA cat 2021]]</f>
        <v>-0.14392947103274564</v>
      </c>
      <c r="AV229" s="118">
        <f>(ULB_Data[[#This Row],[SLP- obtained SS2022]]-ULB_Data[[#This Row],[SLP SA cat 2022]])/ULB_Data[[#This Row],[SLP SA cat 2022]]</f>
        <v>-0.14392947103274564</v>
      </c>
      <c r="AW229" s="118">
        <f>(ULB_Data[[#This Row],[SLP- obtained SS2021]]-ULB_Data[[#This Row],[SLP SA cat t.10 2021]])/ULB_Data[[#This Row],[SLP SA cat t.10 2021]]</f>
        <v>-0.24096977517494675</v>
      </c>
      <c r="AX229" s="118">
        <f>(ULB_Data[[#This Row],[SLP- obtained SS2022]]-ULB_Data[[#This Row],[SLP SA cat t.10 2022]])/ULB_Data[[#This Row],[SLP SA cat t.10 2022]]</f>
        <v>-0.24096977517494675</v>
      </c>
      <c r="AY229" s="122">
        <v>232.44</v>
      </c>
      <c r="AZ229" s="122">
        <v>298.10000000000002</v>
      </c>
      <c r="BA229" s="122">
        <v>295</v>
      </c>
      <c r="BB229" s="122">
        <v>421.09</v>
      </c>
      <c r="BC229" s="122">
        <v>522.70000000000005</v>
      </c>
      <c r="BD229" s="122">
        <v>525</v>
      </c>
      <c r="BE229" s="122">
        <v>566.66</v>
      </c>
      <c r="BF229" s="122">
        <v>651.51</v>
      </c>
      <c r="BG229" s="122">
        <v>651.51</v>
      </c>
      <c r="BH229" s="122">
        <v>1020</v>
      </c>
      <c r="BI229" s="122">
        <v>1020</v>
      </c>
      <c r="BJ229" s="118">
        <f>(ULB_Data[[#This Row],[Cert.- obtained SS2020]]-ULB_Data[[#This Row],[NA cert 2020]])/ULB_Data[[#This Row],[NA cert 2020]]</f>
        <v>0.29065565307176044</v>
      </c>
      <c r="BK229" s="118">
        <f>(ULB_Data[[#This Row],[Cert.- obtained SS2021]]-ULB_Data[[#This Row],[NA cert 2021]])/ULB_Data[[#This Row],[NA cert 2021]]</f>
        <v>6.3737001006372931E-3</v>
      </c>
      <c r="BL229" s="118">
        <f>(ULB_Data[[#This Row],[Cert.- obtained SS2022]]-ULB_Data[[#This Row],[NA cert 2022]])/ULB_Data[[#This Row],[NA cert 2022]]</f>
        <v>1.6949152542372881E-2</v>
      </c>
      <c r="BM229" s="118">
        <f>(ULB_Data[[#This Row],[Cert.- obtained SS2020]]-ULB_Data[[#This Row],[SA Cert 2020]])/ULB_Data[[#This Row],[SA Cert 2020]]</f>
        <v>-0.2875632287634472</v>
      </c>
      <c r="BN229" s="118">
        <f>(ULB_Data[[#This Row],[Cert.- obtained SS2021]]-ULB_Data[[#This Row],[SA cert 2021]])/ULB_Data[[#This Row],[SA cert 2021]]</f>
        <v>-0.42605701167017412</v>
      </c>
      <c r="BO229" s="118">
        <f>(ULB_Data[[#This Row],[Cert.- obtained SS2022]]-ULB_Data[[#This Row],[SA cert 2022]])/ULB_Data[[#This Row],[SA cert 2022]]</f>
        <v>-0.42857142857142855</v>
      </c>
      <c r="BP229" s="118">
        <f>(ULB_Data[[#This Row],[Cert.- obtained SS2020]]-ULB_Data[[#This Row],[SA cert cat 2020]])/ULB_Data[[#This Row],[SA cert cat 2020]]</f>
        <v>-0.47058200684713936</v>
      </c>
      <c r="BQ229" s="118">
        <f>(ULB_Data[[#This Row],[Cert.- obtained SS2021]]-ULB_Data[[#This Row],[SA cert cat 2021]])/ULB_Data[[#This Row],[SA cert cat 2021]]</f>
        <v>-0.53953124280517561</v>
      </c>
      <c r="BR229" s="118">
        <f>(ULB_Data[[#This Row],[Cert.- obtained SS2022]]-ULB_Data[[#This Row],[SA cert cat 2022]])/ULB_Data[[#This Row],[SA cert cat 2022]]</f>
        <v>-0.53953124280517561</v>
      </c>
      <c r="BS229" s="118">
        <f>(ULB_Data[[#This Row],[Cert.- obtained SS2021]]-ULB_Data[[#This Row],[SA cert cat t.10 2021]])/ULB_Data[[#This Row],[SA cert cat t.10 2021]]</f>
        <v>-0.70588235294117652</v>
      </c>
      <c r="BT229" s="118">
        <f>(ULB_Data[[#This Row],[Cert.- obtained SS2022]]-ULB_Data[[#This Row],[SA cert cat t.10 2022]])/ULB_Data[[#This Row],[SA cert cat t.10 2022]]</f>
        <v>-0.70588235294117652</v>
      </c>
      <c r="BU229" s="122">
        <v>855.72</v>
      </c>
      <c r="BV229" s="122">
        <v>860.25</v>
      </c>
      <c r="BW229" s="122">
        <v>865</v>
      </c>
      <c r="BX229" s="122">
        <v>1100</v>
      </c>
      <c r="BY229" s="122">
        <v>1147.0899999999999</v>
      </c>
      <c r="BZ229" s="122">
        <v>1150</v>
      </c>
      <c r="CA229" s="122">
        <v>1201.1099999999999</v>
      </c>
      <c r="CB229" s="122">
        <v>1344.7</v>
      </c>
      <c r="CC229" s="122">
        <v>1344.7</v>
      </c>
      <c r="CD229" s="122">
        <v>1496.04</v>
      </c>
      <c r="CE229" s="122">
        <v>1496.04</v>
      </c>
      <c r="CF229" s="118">
        <f>(ULB_Data[[#This Row],[CP- obtained SS2020]]-ULB_Data[[#This Row],[NA CV 2020]])/ULB_Data[[#This Row],[NA CV 2020]]</f>
        <v>0.3644650119197867</v>
      </c>
      <c r="CG229" s="118">
        <f>(ULB_Data[[#This Row],[CV- obtained SS2021]]-ULB_Data[[#This Row],[NA CV 2021]])/ULB_Data[[#This Row],[NA CV 2021]]</f>
        <v>0.55102586457425162</v>
      </c>
      <c r="CH229" s="118">
        <f>(ULB_Data[[#This Row],[CV- obtained SS2022]]-ULB_Data[[#This Row],[NA CV 2022]])/ULB_Data[[#This Row],[NA CV 2022]]</f>
        <v>0.54250867052023122</v>
      </c>
      <c r="CI229" s="118">
        <f>(ULB_Data[[#This Row],[CP- obtained SS2020]]-ULB_Data[[#This Row],[SA CV 2020]])/ULB_Data[[#This Row],[SA CV 2020]]</f>
        <v>6.1454545454545373E-2</v>
      </c>
      <c r="CJ229" s="118">
        <f>(ULB_Data[[#This Row],[CV- obtained SS2021]]-ULB_Data[[#This Row],[SA CV 2021]])/ULB_Data[[#This Row],[SA CV 2021]]</f>
        <v>0.16317812900469891</v>
      </c>
      <c r="CK229" s="118">
        <f>(ULB_Data[[#This Row],[CV- obtained SS2022]]-ULB_Data[[#This Row],[SA CV 2022]])/ULB_Data[[#This Row],[SA CV 2022]]</f>
        <v>0.16023478260869564</v>
      </c>
      <c r="CL229" s="118">
        <f>(ULB_Data[[#This Row],[CP- obtained SS2020]]-ULB_Data[[#This Row],[SA CV  cat 2020]])/ULB_Data[[#This Row],[SA CV  cat 2020]]</f>
        <v>-2.7899193246247216E-2</v>
      </c>
      <c r="CM229" s="118">
        <f>(ULB_Data[[#This Row],[CV- obtained SS2021]]-ULB_Data[[#This Row],[SA CV cat 2021]])/ULB_Data[[#This Row],[SA CV cat 2021]]</f>
        <v>-7.7563768870380478E-3</v>
      </c>
      <c r="CN229" s="118">
        <f>(ULB_Data[[#This Row],[CV- obtained SS2022]]-ULB_Data[[#This Row],[SA CV cat 2022]])/ULB_Data[[#This Row],[SA CV cat 2022]]</f>
        <v>-7.7563768870380478E-3</v>
      </c>
      <c r="CO229" s="118">
        <f>(ULB_Data[[#This Row],[CV- obtained SS2021]]-ULB_Data[[#This Row],[SA CV cat t.10 2021]])/ULB_Data[[#This Row],[SA CV cat t.10 2021]]</f>
        <v>-0.10813213550439826</v>
      </c>
      <c r="CP229" s="118">
        <f>(ULB_Data[[#This Row],[CV- obtained SS2022]]-ULB_Data[[#This Row],[SA CV cat t.10 2022]])/ULB_Data[[#This Row],[SA CV cat t.10 2022]]</f>
        <v>-0.10813213550439826</v>
      </c>
      <c r="CQ229" s="60">
        <v>104</v>
      </c>
      <c r="CR229" s="60">
        <v>28</v>
      </c>
      <c r="CS229" s="28">
        <v>112</v>
      </c>
      <c r="CT229" s="28">
        <v>30</v>
      </c>
      <c r="CU229" s="28">
        <v>112</v>
      </c>
      <c r="CV229" s="28">
        <v>30</v>
      </c>
      <c r="CW229" s="28" t="s">
        <v>414</v>
      </c>
      <c r="CX229" s="28" t="s">
        <v>414</v>
      </c>
      <c r="CY229" s="28" t="s">
        <v>414</v>
      </c>
      <c r="CZ229" s="28" t="s">
        <v>405</v>
      </c>
      <c r="DA229" s="28" t="s">
        <v>405</v>
      </c>
      <c r="DB229" s="28" t="s">
        <v>405</v>
      </c>
      <c r="DC229" s="22">
        <v>874.51</v>
      </c>
      <c r="DD229" s="22">
        <v>1500</v>
      </c>
      <c r="DE229" s="66">
        <v>58.3</v>
      </c>
      <c r="DF229" s="22">
        <v>300</v>
      </c>
      <c r="DG229" s="22">
        <v>1500</v>
      </c>
      <c r="DH229" s="66">
        <v>20</v>
      </c>
      <c r="DI229" s="22">
        <v>976.6</v>
      </c>
      <c r="DJ229" s="22">
        <v>1500</v>
      </c>
      <c r="DK229" s="66">
        <v>65.11</v>
      </c>
      <c r="DL229" s="22">
        <v>1167.5999999999999</v>
      </c>
      <c r="DM229" s="22">
        <v>1500</v>
      </c>
      <c r="DN229" s="66">
        <v>77.84</v>
      </c>
      <c r="DO229" s="22">
        <v>3318.7</v>
      </c>
      <c r="DP229" s="22">
        <v>6000</v>
      </c>
      <c r="DQ229" s="66">
        <v>55.31</v>
      </c>
      <c r="DR229" s="67">
        <v>1529.37</v>
      </c>
      <c r="DS229" s="67">
        <v>2400</v>
      </c>
      <c r="DT229" s="159">
        <f>ULB_Data[[#This Row],[SLP- obtained SS2021]]/ULB_Data[[#This Row],[SLP-max. marks SS2021]]</f>
        <v>0.6372374999999999</v>
      </c>
      <c r="DU229" s="159">
        <f>ULB_Data[[#This Row],[SLP- obtained SS2021]]/ULB_Data[[#This Row],[Total score (obtained) SS2021]]</f>
        <v>0.48342099606782057</v>
      </c>
      <c r="DV229" s="67">
        <v>1529.37</v>
      </c>
      <c r="DW229" s="66">
        <v>2400</v>
      </c>
      <c r="DX229" s="159">
        <f>ULB_Data[[#This Row],[SLP- obtained SS2022]]/ULB_Data[[#This Row],[SLP-max. marks SS2022]]</f>
        <v>0.6372374999999999</v>
      </c>
      <c r="DY229" s="159">
        <f>ULB_Data[[#This Row],[SLP- obtained SS2022]]/ULB_Data[[#This Row],[Total score (obtained) SS2022]]</f>
        <v>0.48342099606782057</v>
      </c>
      <c r="DZ229" s="67">
        <v>1334.27</v>
      </c>
      <c r="EA229" s="67">
        <v>1800</v>
      </c>
      <c r="EB229" s="159">
        <f>ULB_Data[[#This Row],[CV- obtained SS2021]]/ULB_Data[[#This Row],[CV-max. marks SS2021]]</f>
        <v>0.74126111111111115</v>
      </c>
      <c r="EC229" s="159">
        <f>ULB_Data[[#This Row],[CV- obtained SS2021]]/ULB_Data[[#This Row],[Total score (obtained) SS2021]]</f>
        <v>0.42175152672238309</v>
      </c>
      <c r="ED229" s="67">
        <v>1334.27</v>
      </c>
      <c r="EE229" s="66">
        <v>1800</v>
      </c>
      <c r="EF229" s="159">
        <f>ULB_Data[[#This Row],[CV- obtained SS2022]]/ULB_Data[[#This Row],[CV-max. marks SS2022]]</f>
        <v>0.74126111111111115</v>
      </c>
      <c r="EG229" s="159">
        <f>ULB_Data[[#This Row],[CV- obtained SS2022]]/ULB_Data[[#This Row],[Total score (obtained) SS2022]]</f>
        <v>0.42175152672238309</v>
      </c>
      <c r="EH229" s="67">
        <v>300</v>
      </c>
      <c r="EI229" s="67">
        <v>1800</v>
      </c>
      <c r="EJ229" s="159">
        <f>ULB_Data[[#This Row],[Cert.- obtained SS2021]]/ULB_Data[[#This Row],[Cert.-max. marks SS2021]]</f>
        <v>0.16666666666666666</v>
      </c>
      <c r="EK229" s="159">
        <f>ULB_Data[[#This Row],[Cert.- obtained SS2021]]/ULB_Data[[#This Row],[Total score (obtained) SS2021]]</f>
        <v>9.4827477209796313E-2</v>
      </c>
      <c r="EL229" s="67">
        <v>300</v>
      </c>
      <c r="EM229" s="66">
        <v>1800</v>
      </c>
      <c r="EN229" s="159">
        <f>ULB_Data[[#This Row],[Cert.- obtained SS2022]]/ULB_Data[[#This Row],[Cert.-max. marks SS2022]]</f>
        <v>0.16666666666666666</v>
      </c>
      <c r="EO229" s="159">
        <f>ULB_Data[[#This Row],[Cert.- obtained SS2022]]/ULB_Data[[#This Row],[Total score (obtained) SS2022]]</f>
        <v>9.4827477209796313E-2</v>
      </c>
      <c r="EP229" s="68">
        <v>3163.64</v>
      </c>
      <c r="EQ229" s="26">
        <v>6000</v>
      </c>
      <c r="ER229" s="66">
        <v>52.73</v>
      </c>
      <c r="ES229" s="68">
        <v>3163.64</v>
      </c>
      <c r="ET229" s="66">
        <v>6000</v>
      </c>
      <c r="EU229" s="128">
        <f>(ULB_Data[[#This Row],[Total score (obtained) SS2022]]/ULB_Data[[#This Row],[Total score (max) SS2022]])*100</f>
        <v>52.727333333333327</v>
      </c>
      <c r="EV229" s="26">
        <v>1174.51</v>
      </c>
      <c r="EW229" s="26">
        <v>3000</v>
      </c>
      <c r="EX229" s="66">
        <v>39.15</v>
      </c>
      <c r="EY229" s="26">
        <v>1829.37</v>
      </c>
      <c r="EZ229" s="26">
        <v>4200</v>
      </c>
      <c r="FA229" s="100">
        <v>43.56</v>
      </c>
      <c r="FB229" s="26">
        <v>1829.37</v>
      </c>
      <c r="FC229" s="138">
        <v>4200</v>
      </c>
      <c r="FD229" s="140">
        <f>(ULB_Data[[#This Row],[SLP + Cert. (obtained) SS2022]]/ULB_Data[[#This Row],[SLP + Cert. (max.) SS2022]])*100</f>
        <v>43.556428571428569</v>
      </c>
    </row>
    <row r="230" spans="1:160" ht="15.75" thickBot="1">
      <c r="A230" s="104">
        <v>229</v>
      </c>
      <c r="B230" s="65" t="s">
        <v>257</v>
      </c>
      <c r="C230" s="65" t="s">
        <v>380</v>
      </c>
      <c r="D230" s="65" t="s">
        <v>71</v>
      </c>
      <c r="E230" s="26">
        <v>8766</v>
      </c>
      <c r="F230" s="28" t="s">
        <v>411</v>
      </c>
      <c r="G230" s="28">
        <v>2214</v>
      </c>
      <c r="H230" s="28">
        <v>2072</v>
      </c>
      <c r="I230" s="28">
        <v>2072</v>
      </c>
      <c r="J230" s="28">
        <v>3325</v>
      </c>
      <c r="K230" s="28">
        <v>3178</v>
      </c>
      <c r="L230" s="28">
        <v>3178</v>
      </c>
      <c r="M230" s="28">
        <v>3070.1</v>
      </c>
      <c r="N230" s="28">
        <v>2928.3</v>
      </c>
      <c r="O230" s="28">
        <v>2928.3</v>
      </c>
      <c r="P230" s="28">
        <v>4349.2</v>
      </c>
      <c r="Q230" s="28">
        <v>4349.2</v>
      </c>
      <c r="R230" s="118">
        <f>(ULB_Data[[#This Row],[Total score (obtained) SS2020]]-ULB_Data[[#This Row],[NA 2020]])/ULB_Data[[#This Row],[NA 2020]]</f>
        <v>0.30840560072267387</v>
      </c>
      <c r="S230" s="118">
        <f>(ULB_Data[[#This Row],[Total score (obtained) SS2021]]-ULB_Data[[#This Row],[NA 2021]])/ULB_Data[[#This Row],[NA 2021]]</f>
        <v>-0.1319401544401545</v>
      </c>
      <c r="T230" s="118">
        <f>(ULB_Data[[#This Row],[Total score (obtained) SS2022]]-ULB_Data[[#This Row],[NA 2022]])/ULB_Data[[#This Row],[NA 2022]]</f>
        <v>-0.1319401544401545</v>
      </c>
      <c r="U230" s="118">
        <f>(ULB_Data[[#This Row],[Total score (obtained) SS2020]]-ULB_Data[[#This Row],[SA 2020]])/ULB_Data[[#This Row],[SA 2020]]</f>
        <v>-0.12877894736842108</v>
      </c>
      <c r="V230" s="118">
        <f>(ULB_Data[[#This Row],[Total score (obtained) SS2021]]-ULB_Data[[#This Row],[SA 2021]])/ULB_Data[[#This Row],[SA 2021]]</f>
        <v>-0.43404027690371305</v>
      </c>
      <c r="W230" s="118">
        <f>(ULB_Data[[#This Row],[Total score (obtained) SS2022]]-ULB_Data[[#This Row],[SA 2022]])/ULB_Data[[#This Row],[SA 2022]]</f>
        <v>-0.43404027690371305</v>
      </c>
      <c r="X230" s="118">
        <f>(ULB_Data[[#This Row],[Total score (obtained) SS2020]]-ULB_Data[[#This Row],[SA Cat 2020]])/ULB_Data[[#This Row],[SA Cat 2020]]</f>
        <v>-5.6444415491352061E-2</v>
      </c>
      <c r="Y230" s="118">
        <f>(ULB_Data[[#This Row],[Total score (obtained) SS2021]]-ULB_Data[[#This Row],[SA Cat 2021]])/ULB_Data[[#This Row],[SA Cat 2021]]</f>
        <v>-0.38578014547689793</v>
      </c>
      <c r="Z230" s="118">
        <f>(ULB_Data[[#This Row],[Total score (obtained) SS2022]]-ULB_Data[[#This Row],[SA Cat 2022]])/ULB_Data[[#This Row],[SA Cat 2022]]</f>
        <v>-0.38578014547689793</v>
      </c>
      <c r="AA230" s="118">
        <f>(ULB_Data[[#This Row],[Total score (obtained) SS2021]]-ULB_Data[[#This Row],[SA Cat t.10 2021]])/ULB_Data[[#This Row],[SA Cat t.10 2021]]</f>
        <v>-0.58644808240595969</v>
      </c>
      <c r="AB230" s="118">
        <f>(ULB_Data[[#This Row],[Total score (obtained) SS2022]]-ULB_Data[[#This Row],[SA Cat t.10 2022]])/ULB_Data[[#This Row],[SA Cat t.10 2022]]</f>
        <v>-0.58644808240595969</v>
      </c>
      <c r="AC230" s="122">
        <v>306.24</v>
      </c>
      <c r="AD230" s="122">
        <v>913.6</v>
      </c>
      <c r="AE230" s="122">
        <v>915</v>
      </c>
      <c r="AF230" s="122">
        <v>706.64</v>
      </c>
      <c r="AG230" s="122">
        <v>1509.3</v>
      </c>
      <c r="AH230" s="122">
        <v>1509.3</v>
      </c>
      <c r="AI230" s="122">
        <v>593.21</v>
      </c>
      <c r="AJ230" s="122">
        <v>1412.08</v>
      </c>
      <c r="AK230" s="122">
        <v>1412.08</v>
      </c>
      <c r="AL230" s="122">
        <v>1984.11</v>
      </c>
      <c r="AM230" s="122">
        <v>1984.11</v>
      </c>
      <c r="AN230" s="118">
        <f>(ULB_Data[[#This Row],[SLP- obtained SS2020]]-ULB_Data[[#This Row],[SLP NA 2020]])/ULB_Data[[#This Row],[SLP NA 2020]]</f>
        <v>0.20758228840125389</v>
      </c>
      <c r="AO230" s="118">
        <f>(ULB_Data[[#This Row],[SLP- obtained SS2021]]-ULB_Data[[#This Row],[SLP NA 2021]])/ULB_Data[[#This Row],[SLP NA 2021]]</f>
        <v>-0.20386383537653238</v>
      </c>
      <c r="AP230" s="118">
        <f>(ULB_Data[[#This Row],[SLP- obtained SS2022]]-ULB_Data[[#This Row],[SLP NA 2022]])/ULB_Data[[#This Row],[SLP NA 2022]]</f>
        <v>-0.20508196721311472</v>
      </c>
      <c r="AQ230" s="118">
        <f>(ULB_Data[[#This Row],[SLP- obtained SS2020]]-ULB_Data[[#This Row],[SLP SA 2020]])/ULB_Data[[#This Row],[SLP SA 2020]]</f>
        <v>-0.47666421374391488</v>
      </c>
      <c r="AR230" s="118">
        <f>(ULB_Data[[#This Row],[SLP- obtained SS2021]]-ULB_Data[[#This Row],[SLP SA 2021]])/ULB_Data[[#This Row],[SLP SA 2021]]</f>
        <v>-0.51808785529715762</v>
      </c>
      <c r="AS230" s="118">
        <f>(ULB_Data[[#This Row],[SLP- obtained SS2022]]-ULB_Data[[#This Row],[SLP SA 2022]])/ULB_Data[[#This Row],[SLP SA 2022]]</f>
        <v>-0.51808785529715762</v>
      </c>
      <c r="AT230" s="118">
        <f>(ULB_Data[[#This Row],[SLP- obtained SS2020]]-ULB_Data[[#This Row],[SLP SA cat 2020]])/ULB_Data[[#This Row],[SLP SA cat 2020]]</f>
        <v>-0.3765951349437805</v>
      </c>
      <c r="AU230" s="118">
        <f>(ULB_Data[[#This Row],[SLP- obtained SS2021]]-ULB_Data[[#This Row],[SLP SA cat 2021]])/ULB_Data[[#This Row],[SLP SA cat 2021]]</f>
        <v>-0.48490878703756157</v>
      </c>
      <c r="AV230" s="118">
        <f>(ULB_Data[[#This Row],[SLP- obtained SS2022]]-ULB_Data[[#This Row],[SLP SA cat 2022]])/ULB_Data[[#This Row],[SLP SA cat 2022]]</f>
        <v>-0.48490878703756157</v>
      </c>
      <c r="AW230" s="118">
        <f>(ULB_Data[[#This Row],[SLP- obtained SS2021]]-ULB_Data[[#This Row],[SLP SA cat t.10 2021]])/ULB_Data[[#This Row],[SLP SA cat t.10 2021]]</f>
        <v>-0.63341246201067469</v>
      </c>
      <c r="AX230" s="118">
        <f>(ULB_Data[[#This Row],[SLP- obtained SS2022]]-ULB_Data[[#This Row],[SLP SA cat t.10 2022]])/ULB_Data[[#This Row],[SLP SA cat t.10 2022]]</f>
        <v>-0.63341246201067469</v>
      </c>
      <c r="AY230" s="122">
        <v>232.44</v>
      </c>
      <c r="AZ230" s="122">
        <v>298.10000000000002</v>
      </c>
      <c r="BA230" s="122">
        <v>295</v>
      </c>
      <c r="BB230" s="122">
        <v>421.09</v>
      </c>
      <c r="BC230" s="122">
        <v>522.70000000000005</v>
      </c>
      <c r="BD230" s="122">
        <v>525</v>
      </c>
      <c r="BE230" s="122">
        <v>365.77</v>
      </c>
      <c r="BF230" s="122">
        <v>453.88</v>
      </c>
      <c r="BG230" s="122">
        <v>453.88</v>
      </c>
      <c r="BH230" s="122">
        <v>1100</v>
      </c>
      <c r="BI230" s="122">
        <v>1100</v>
      </c>
      <c r="BJ230" s="118">
        <f>(ULB_Data[[#This Row],[Cert.- obtained SS2020]]-ULB_Data[[#This Row],[NA cert 2020]])/ULB_Data[[#This Row],[NA cert 2020]]</f>
        <v>0.29065565307176044</v>
      </c>
      <c r="BK230" s="118">
        <f>(ULB_Data[[#This Row],[Cert.- obtained SS2021]]-ULB_Data[[#This Row],[NA cert 2021]])/ULB_Data[[#This Row],[NA cert 2021]]</f>
        <v>6.3737001006372931E-3</v>
      </c>
      <c r="BL230" s="118">
        <f>(ULB_Data[[#This Row],[Cert.- obtained SS2022]]-ULB_Data[[#This Row],[NA cert 2022]])/ULB_Data[[#This Row],[NA cert 2022]]</f>
        <v>1.6949152542372881E-2</v>
      </c>
      <c r="BM230" s="118">
        <f>(ULB_Data[[#This Row],[Cert.- obtained SS2020]]-ULB_Data[[#This Row],[SA Cert 2020]])/ULB_Data[[#This Row],[SA Cert 2020]]</f>
        <v>-0.2875632287634472</v>
      </c>
      <c r="BN230" s="118">
        <f>(ULB_Data[[#This Row],[Cert.- obtained SS2021]]-ULB_Data[[#This Row],[SA cert 2021]])/ULB_Data[[#This Row],[SA cert 2021]]</f>
        <v>-0.42605701167017412</v>
      </c>
      <c r="BO230" s="118">
        <f>(ULB_Data[[#This Row],[Cert.- obtained SS2022]]-ULB_Data[[#This Row],[SA cert 2022]])/ULB_Data[[#This Row],[SA cert 2022]]</f>
        <v>-0.42857142857142855</v>
      </c>
      <c r="BP230" s="118">
        <f>(ULB_Data[[#This Row],[Cert.- obtained SS2020]]-ULB_Data[[#This Row],[SA cert cat 2020]])/ULB_Data[[#This Row],[SA cert cat 2020]]</f>
        <v>-0.17981245044700217</v>
      </c>
      <c r="BQ230" s="118">
        <f>(ULB_Data[[#This Row],[Cert.- obtained SS2021]]-ULB_Data[[#This Row],[SA cert cat 2021]])/ULB_Data[[#This Row],[SA cert cat 2021]]</f>
        <v>-0.33903234335066534</v>
      </c>
      <c r="BR230" s="118">
        <f>(ULB_Data[[#This Row],[Cert.- obtained SS2022]]-ULB_Data[[#This Row],[SA cert cat 2022]])/ULB_Data[[#This Row],[SA cert cat 2022]]</f>
        <v>-0.33903234335066534</v>
      </c>
      <c r="BS230" s="118">
        <f>(ULB_Data[[#This Row],[Cert.- obtained SS2021]]-ULB_Data[[#This Row],[SA cert cat t.10 2021]])/ULB_Data[[#This Row],[SA cert cat t.10 2021]]</f>
        <v>-0.72727272727272729</v>
      </c>
      <c r="BT230" s="118">
        <f>(ULB_Data[[#This Row],[Cert.- obtained SS2022]]-ULB_Data[[#This Row],[SA cert cat t.10 2022]])/ULB_Data[[#This Row],[SA cert cat t.10 2022]]</f>
        <v>-0.72727272727272729</v>
      </c>
      <c r="BU230" s="122">
        <v>855.72</v>
      </c>
      <c r="BV230" s="122">
        <v>860.25</v>
      </c>
      <c r="BW230" s="122">
        <v>865</v>
      </c>
      <c r="BX230" s="122">
        <v>1100</v>
      </c>
      <c r="BY230" s="122">
        <v>1147.0899999999999</v>
      </c>
      <c r="BZ230" s="122">
        <v>1150</v>
      </c>
      <c r="CA230" s="122">
        <v>1056.55</v>
      </c>
      <c r="CB230" s="122">
        <v>1062.31</v>
      </c>
      <c r="CC230" s="122">
        <v>1062.31</v>
      </c>
      <c r="CD230" s="122">
        <v>1484.95</v>
      </c>
      <c r="CE230" s="122">
        <v>1484.95</v>
      </c>
      <c r="CF230" s="118">
        <f>(ULB_Data[[#This Row],[CP- obtained SS2020]]-ULB_Data[[#This Row],[NA CV 2020]])/ULB_Data[[#This Row],[NA CV 2020]]</f>
        <v>0.1226803159912121</v>
      </c>
      <c r="CG230" s="118">
        <f>(ULB_Data[[#This Row],[CV- obtained SS2021]]-ULB_Data[[#This Row],[NA CV 2021]])/ULB_Data[[#This Row],[NA CV 2021]]</f>
        <v>-0.103435047951177</v>
      </c>
      <c r="CH230" s="118">
        <f>(ULB_Data[[#This Row],[CV- obtained SS2022]]-ULB_Data[[#This Row],[NA CV 2022]])/ULB_Data[[#This Row],[NA CV 2022]]</f>
        <v>-0.10835838150289019</v>
      </c>
      <c r="CI230" s="118">
        <f>(ULB_Data[[#This Row],[CP- obtained SS2020]]-ULB_Data[[#This Row],[SA CV 2020]])/ULB_Data[[#This Row],[SA CV 2020]]</f>
        <v>-0.1266363636363636</v>
      </c>
      <c r="CJ230" s="118">
        <f>(ULB_Data[[#This Row],[CV- obtained SS2021]]-ULB_Data[[#This Row],[SA CV 2021]])/ULB_Data[[#This Row],[SA CV 2021]]</f>
        <v>-0.32762904392854958</v>
      </c>
      <c r="CK230" s="118">
        <f>(ULB_Data[[#This Row],[CV- obtained SS2022]]-ULB_Data[[#This Row],[SA CV 2022]])/ULB_Data[[#This Row],[SA CV 2022]]</f>
        <v>-0.32933043478260871</v>
      </c>
      <c r="CL230" s="118">
        <f>(ULB_Data[[#This Row],[CP- obtained SS2020]]-ULB_Data[[#This Row],[SA CV  cat 2020]])/ULB_Data[[#This Row],[SA CV  cat 2020]]</f>
        <v>-9.0719795561024011E-2</v>
      </c>
      <c r="CM230" s="118">
        <f>(ULB_Data[[#This Row],[CV- obtained SS2021]]-ULB_Data[[#This Row],[SA CV cat 2021]])/ULB_Data[[#This Row],[SA CV cat 2021]]</f>
        <v>-0.27396899210211706</v>
      </c>
      <c r="CN230" s="118">
        <f>(ULB_Data[[#This Row],[CV- obtained SS2022]]-ULB_Data[[#This Row],[SA CV cat 2022]])/ULB_Data[[#This Row],[SA CV cat 2022]]</f>
        <v>-0.27396899210211706</v>
      </c>
      <c r="CO230" s="118">
        <f>(ULB_Data[[#This Row],[CV- obtained SS2021]]-ULB_Data[[#This Row],[SA CV cat t.10 2021]])/ULB_Data[[#This Row],[SA CV cat t.10 2021]]</f>
        <v>-0.4806087747062191</v>
      </c>
      <c r="CP230" s="118">
        <f>(ULB_Data[[#This Row],[CV- obtained SS2022]]-ULB_Data[[#This Row],[SA CV cat t.10 2022]])/ULB_Data[[#This Row],[SA CV cat t.10 2022]]</f>
        <v>-0.4806087747062191</v>
      </c>
      <c r="CQ230" s="60">
        <v>192</v>
      </c>
      <c r="CR230" s="60">
        <v>113</v>
      </c>
      <c r="CS230" s="27">
        <v>496</v>
      </c>
      <c r="CT230" s="27">
        <v>187</v>
      </c>
      <c r="CU230" s="27">
        <v>496</v>
      </c>
      <c r="CV230" s="27">
        <v>187</v>
      </c>
      <c r="CW230" s="28" t="s">
        <v>414</v>
      </c>
      <c r="CX230" s="28" t="s">
        <v>414</v>
      </c>
      <c r="CY230" s="28" t="s">
        <v>414</v>
      </c>
      <c r="CZ230" s="28" t="s">
        <v>405</v>
      </c>
      <c r="DA230" s="28" t="s">
        <v>405</v>
      </c>
      <c r="DB230" s="28" t="s">
        <v>405</v>
      </c>
      <c r="DC230" s="22">
        <v>369.81</v>
      </c>
      <c r="DD230" s="22">
        <v>1500</v>
      </c>
      <c r="DE230" s="66">
        <v>24.65</v>
      </c>
      <c r="DF230" s="22">
        <v>300</v>
      </c>
      <c r="DG230" s="22">
        <v>1500</v>
      </c>
      <c r="DH230" s="66">
        <v>20</v>
      </c>
      <c r="DI230" s="22">
        <v>1266.3</v>
      </c>
      <c r="DJ230" s="22">
        <v>1500</v>
      </c>
      <c r="DK230" s="66">
        <v>84.42</v>
      </c>
      <c r="DL230" s="22">
        <v>960.7</v>
      </c>
      <c r="DM230" s="22">
        <v>1500</v>
      </c>
      <c r="DN230" s="66">
        <v>64.05</v>
      </c>
      <c r="DO230" s="22">
        <v>2896.81</v>
      </c>
      <c r="DP230" s="22">
        <v>6000</v>
      </c>
      <c r="DQ230" s="66">
        <v>48.28</v>
      </c>
      <c r="DR230" s="67">
        <v>727.35</v>
      </c>
      <c r="DS230" s="67">
        <v>2400</v>
      </c>
      <c r="DT230" s="159">
        <f>ULB_Data[[#This Row],[SLP- obtained SS2021]]/ULB_Data[[#This Row],[SLP-max. marks SS2021]]</f>
        <v>0.30306250000000001</v>
      </c>
      <c r="DU230" s="159">
        <f>ULB_Data[[#This Row],[SLP- obtained SS2021]]/ULB_Data[[#This Row],[Total score (obtained) SS2021]]</f>
        <v>0.40439336824899091</v>
      </c>
      <c r="DV230" s="67">
        <v>727.35</v>
      </c>
      <c r="DW230" s="66">
        <v>2400</v>
      </c>
      <c r="DX230" s="159">
        <f>ULB_Data[[#This Row],[SLP- obtained SS2022]]/ULB_Data[[#This Row],[SLP-max. marks SS2022]]</f>
        <v>0.30306250000000001</v>
      </c>
      <c r="DY230" s="159">
        <f>ULB_Data[[#This Row],[SLP- obtained SS2022]]/ULB_Data[[#This Row],[Total score (obtained) SS2022]]</f>
        <v>0.40439336824899091</v>
      </c>
      <c r="DZ230" s="67">
        <v>771.27</v>
      </c>
      <c r="EA230" s="67">
        <v>1800</v>
      </c>
      <c r="EB230" s="159">
        <f>ULB_Data[[#This Row],[CV- obtained SS2021]]/ULB_Data[[#This Row],[CV-max. marks SS2021]]</f>
        <v>0.42848333333333333</v>
      </c>
      <c r="EC230" s="159">
        <f>ULB_Data[[#This Row],[CV- obtained SS2021]]/ULB_Data[[#This Row],[Total score (obtained) SS2021]]</f>
        <v>0.42881208926843917</v>
      </c>
      <c r="ED230" s="67">
        <v>771.27</v>
      </c>
      <c r="EE230" s="66">
        <v>1800</v>
      </c>
      <c r="EF230" s="159">
        <f>ULB_Data[[#This Row],[CV- obtained SS2022]]/ULB_Data[[#This Row],[CV-max. marks SS2022]]</f>
        <v>0.42848333333333333</v>
      </c>
      <c r="EG230" s="159">
        <f>ULB_Data[[#This Row],[CV- obtained SS2022]]/ULB_Data[[#This Row],[Total score (obtained) SS2022]]</f>
        <v>0.42881208926843917</v>
      </c>
      <c r="EH230" s="67">
        <v>300</v>
      </c>
      <c r="EI230" s="67">
        <v>1800</v>
      </c>
      <c r="EJ230" s="159">
        <f>ULB_Data[[#This Row],[Cert.- obtained SS2021]]/ULB_Data[[#This Row],[Cert.-max. marks SS2021]]</f>
        <v>0.16666666666666666</v>
      </c>
      <c r="EK230" s="159">
        <f>ULB_Data[[#This Row],[Cert.- obtained SS2021]]/ULB_Data[[#This Row],[Total score (obtained) SS2021]]</f>
        <v>0.16679454248256997</v>
      </c>
      <c r="EL230" s="67">
        <v>300</v>
      </c>
      <c r="EM230" s="66">
        <v>1800</v>
      </c>
      <c r="EN230" s="159">
        <f>ULB_Data[[#This Row],[Cert.- obtained SS2022]]/ULB_Data[[#This Row],[Cert.-max. marks SS2022]]</f>
        <v>0.16666666666666666</v>
      </c>
      <c r="EO230" s="159">
        <f>ULB_Data[[#This Row],[Cert.- obtained SS2022]]/ULB_Data[[#This Row],[Total score (obtained) SS2022]]</f>
        <v>0.16679454248256997</v>
      </c>
      <c r="EP230" s="68">
        <v>1798.62</v>
      </c>
      <c r="EQ230" s="26">
        <v>6000</v>
      </c>
      <c r="ER230" s="66">
        <v>29.98</v>
      </c>
      <c r="ES230" s="68">
        <v>1798.62</v>
      </c>
      <c r="ET230" s="66">
        <v>6000</v>
      </c>
      <c r="EU230" s="128">
        <f>(ULB_Data[[#This Row],[Total score (obtained) SS2022]]/ULB_Data[[#This Row],[Total score (max) SS2022]])*100</f>
        <v>29.976999999999997</v>
      </c>
      <c r="EV230" s="26">
        <v>669.81</v>
      </c>
      <c r="EW230" s="26">
        <v>3000</v>
      </c>
      <c r="EX230" s="66">
        <v>22.33</v>
      </c>
      <c r="EY230" s="26">
        <v>1027.3499999999999</v>
      </c>
      <c r="EZ230" s="26">
        <v>4200</v>
      </c>
      <c r="FA230" s="100">
        <v>24.46</v>
      </c>
      <c r="FB230" s="26">
        <v>1027.3499999999999</v>
      </c>
      <c r="FC230" s="138">
        <v>4200</v>
      </c>
      <c r="FD230" s="140">
        <f>(ULB_Data[[#This Row],[SLP + Cert. (obtained) SS2022]]/ULB_Data[[#This Row],[SLP + Cert. (max.) SS2022]])*100</f>
        <v>24.460714285714282</v>
      </c>
    </row>
    <row r="231" spans="1:160" ht="15.75" thickBot="1">
      <c r="A231" s="104">
        <v>230</v>
      </c>
      <c r="B231" s="65" t="s">
        <v>362</v>
      </c>
      <c r="C231" s="65" t="s">
        <v>380</v>
      </c>
      <c r="D231" s="65" t="s">
        <v>71</v>
      </c>
      <c r="E231" s="26">
        <v>5975</v>
      </c>
      <c r="F231" s="28" t="s">
        <v>411</v>
      </c>
      <c r="G231" s="28">
        <v>2214</v>
      </c>
      <c r="H231" s="28">
        <v>2072</v>
      </c>
      <c r="I231" s="28">
        <v>2072</v>
      </c>
      <c r="J231" s="28">
        <v>3325</v>
      </c>
      <c r="K231" s="28">
        <v>3178</v>
      </c>
      <c r="L231" s="28">
        <v>3178</v>
      </c>
      <c r="M231" s="28">
        <v>3070.1</v>
      </c>
      <c r="N231" s="28">
        <v>2928.3</v>
      </c>
      <c r="O231" s="28">
        <v>2928.3</v>
      </c>
      <c r="P231" s="28">
        <v>4349.2</v>
      </c>
      <c r="Q231" s="28">
        <v>4349.2</v>
      </c>
      <c r="R231" s="118">
        <f>(ULB_Data[[#This Row],[Total score (obtained) SS2020]]-ULB_Data[[#This Row],[NA 2020]])/ULB_Data[[#This Row],[NA 2020]]</f>
        <v>8.4643179765131027E-2</v>
      </c>
      <c r="S231" s="118">
        <f>(ULB_Data[[#This Row],[Total score (obtained) SS2021]]-ULB_Data[[#This Row],[NA 2021]])/ULB_Data[[#This Row],[NA 2021]]</f>
        <v>3.3301158301158739E-3</v>
      </c>
      <c r="T231" s="118">
        <f>(ULB_Data[[#This Row],[Total score (obtained) SS2022]]-ULB_Data[[#This Row],[NA 2022]])/ULB_Data[[#This Row],[NA 2022]]</f>
        <v>3.3301158301158739E-3</v>
      </c>
      <c r="U231" s="118">
        <f>(ULB_Data[[#This Row],[Total score (obtained) SS2020]]-ULB_Data[[#This Row],[SA 2020]])/ULB_Data[[#This Row],[SA 2020]]</f>
        <v>-0.27777443609022556</v>
      </c>
      <c r="V231" s="118">
        <f>(ULB_Data[[#This Row],[Total score (obtained) SS2021]]-ULB_Data[[#This Row],[SA 2021]])/ULB_Data[[#This Row],[SA 2021]]</f>
        <v>-0.34584644430459405</v>
      </c>
      <c r="W231" s="118">
        <f>(ULB_Data[[#This Row],[Total score (obtained) SS2022]]-ULB_Data[[#This Row],[SA 2022]])/ULB_Data[[#This Row],[SA 2022]]</f>
        <v>-0.34584644430459405</v>
      </c>
      <c r="X231" s="118">
        <f>(ULB_Data[[#This Row],[Total score (obtained) SS2020]]-ULB_Data[[#This Row],[SA Cat 2020]])/ULB_Data[[#This Row],[SA Cat 2020]]</f>
        <v>-0.21781049477215719</v>
      </c>
      <c r="Y231" s="118">
        <f>(ULB_Data[[#This Row],[Total score (obtained) SS2021]]-ULB_Data[[#This Row],[SA Cat 2021]])/ULB_Data[[#This Row],[SA Cat 2021]]</f>
        <v>-0.29006590854762149</v>
      </c>
      <c r="Z231" s="118">
        <f>(ULB_Data[[#This Row],[Total score (obtained) SS2022]]-ULB_Data[[#This Row],[SA Cat 2022]])/ULB_Data[[#This Row],[SA Cat 2022]]</f>
        <v>-0.29006590854762149</v>
      </c>
      <c r="AA231" s="118">
        <f>(ULB_Data[[#This Row],[Total score (obtained) SS2021]]-ULB_Data[[#This Row],[SA Cat t.10 2021]])/ULB_Data[[#This Row],[SA Cat t.10 2021]]</f>
        <v>-0.52200404672123601</v>
      </c>
      <c r="AB231" s="118">
        <f>(ULB_Data[[#This Row],[Total score (obtained) SS2022]]-ULB_Data[[#This Row],[SA Cat t.10 2022]])/ULB_Data[[#This Row],[SA Cat t.10 2022]]</f>
        <v>-0.52200404672123601</v>
      </c>
      <c r="AC231" s="122">
        <v>306.24</v>
      </c>
      <c r="AD231" s="122">
        <v>913.6</v>
      </c>
      <c r="AE231" s="122">
        <v>915</v>
      </c>
      <c r="AF231" s="122">
        <v>706.64</v>
      </c>
      <c r="AG231" s="122">
        <v>1509.3</v>
      </c>
      <c r="AH231" s="122">
        <v>1509.3</v>
      </c>
      <c r="AI231" s="122">
        <v>593.21</v>
      </c>
      <c r="AJ231" s="122">
        <v>1412.08</v>
      </c>
      <c r="AK231" s="122">
        <v>1412.08</v>
      </c>
      <c r="AL231" s="122">
        <v>1984.11</v>
      </c>
      <c r="AM231" s="122">
        <v>1984.11</v>
      </c>
      <c r="AN231" s="118">
        <f>(ULB_Data[[#This Row],[SLP- obtained SS2020]]-ULB_Data[[#This Row],[SLP NA 2020]])/ULB_Data[[#This Row],[SLP NA 2020]]</f>
        <v>0.15876436781609196</v>
      </c>
      <c r="AO231" s="118">
        <f>(ULB_Data[[#This Row],[SLP- obtained SS2021]]-ULB_Data[[#This Row],[SLP NA 2021]])/ULB_Data[[#This Row],[SLP NA 2021]]</f>
        <v>-1.5816549912434374E-2</v>
      </c>
      <c r="AP231" s="118">
        <f>(ULB_Data[[#This Row],[SLP- obtained SS2022]]-ULB_Data[[#This Row],[SLP NA 2022]])/ULB_Data[[#This Row],[SLP NA 2022]]</f>
        <v>-1.7322404371584724E-2</v>
      </c>
      <c r="AQ231" s="118">
        <f>(ULB_Data[[#This Row],[SLP- obtained SS2020]]-ULB_Data[[#This Row],[SLP SA 2020]])/ULB_Data[[#This Row],[SLP SA 2020]]</f>
        <v>-0.49782067247820672</v>
      </c>
      <c r="AR231" s="118">
        <f>(ULB_Data[[#This Row],[SLP- obtained SS2021]]-ULB_Data[[#This Row],[SLP SA 2021]])/ULB_Data[[#This Row],[SLP SA 2021]]</f>
        <v>-0.40426025309746239</v>
      </c>
      <c r="AS231" s="118">
        <f>(ULB_Data[[#This Row],[SLP- obtained SS2022]]-ULB_Data[[#This Row],[SLP SA 2022]])/ULB_Data[[#This Row],[SLP SA 2022]]</f>
        <v>-0.40426025309746239</v>
      </c>
      <c r="AT231" s="118">
        <f>(ULB_Data[[#This Row],[SLP- obtained SS2020]]-ULB_Data[[#This Row],[SLP SA cat 2020]])/ULB_Data[[#This Row],[SLP SA cat 2020]]</f>
        <v>-0.4017970027477622</v>
      </c>
      <c r="AU231" s="118">
        <f>(ULB_Data[[#This Row],[SLP- obtained SS2021]]-ULB_Data[[#This Row],[SLP SA cat 2021]])/ULB_Data[[#This Row],[SLP SA cat 2021]]</f>
        <v>-0.36324429210809583</v>
      </c>
      <c r="AV231" s="118">
        <f>(ULB_Data[[#This Row],[SLP- obtained SS2022]]-ULB_Data[[#This Row],[SLP SA cat 2022]])/ULB_Data[[#This Row],[SLP SA cat 2022]]</f>
        <v>-0.36324429210809583</v>
      </c>
      <c r="AW231" s="118">
        <f>(ULB_Data[[#This Row],[SLP- obtained SS2021]]-ULB_Data[[#This Row],[SLP SA cat t.10 2021]])/ULB_Data[[#This Row],[SLP SA cat t.10 2021]]</f>
        <v>-0.54682452081789823</v>
      </c>
      <c r="AX231" s="118">
        <f>(ULB_Data[[#This Row],[SLP- obtained SS2022]]-ULB_Data[[#This Row],[SLP SA cat t.10 2022]])/ULB_Data[[#This Row],[SLP SA cat t.10 2022]]</f>
        <v>-0.54682452081789823</v>
      </c>
      <c r="AY231" s="122">
        <v>232.44</v>
      </c>
      <c r="AZ231" s="122">
        <v>298.10000000000002</v>
      </c>
      <c r="BA231" s="122">
        <v>295</v>
      </c>
      <c r="BB231" s="122">
        <v>421.09</v>
      </c>
      <c r="BC231" s="122">
        <v>522.70000000000005</v>
      </c>
      <c r="BD231" s="122">
        <v>525</v>
      </c>
      <c r="BE231" s="122">
        <v>365.77</v>
      </c>
      <c r="BF231" s="122">
        <v>453.88</v>
      </c>
      <c r="BG231" s="122">
        <v>453.88</v>
      </c>
      <c r="BH231" s="122">
        <v>1100</v>
      </c>
      <c r="BI231" s="122">
        <v>1100</v>
      </c>
      <c r="BJ231" s="118">
        <f>(ULB_Data[[#This Row],[Cert.- obtained SS2020]]-ULB_Data[[#This Row],[NA cert 2020]])/ULB_Data[[#This Row],[NA cert 2020]]</f>
        <v>-0.13956289795215968</v>
      </c>
      <c r="BK231" s="118">
        <f>(ULB_Data[[#This Row],[Cert.- obtained SS2021]]-ULB_Data[[#This Row],[NA cert 2021]])/ULB_Data[[#This Row],[NA cert 2021]]</f>
        <v>6.3737001006372931E-3</v>
      </c>
      <c r="BL231" s="118">
        <f>(ULB_Data[[#This Row],[Cert.- obtained SS2022]]-ULB_Data[[#This Row],[NA cert 2022]])/ULB_Data[[#This Row],[NA cert 2022]]</f>
        <v>1.6949152542372881E-2</v>
      </c>
      <c r="BM231" s="118">
        <f>(ULB_Data[[#This Row],[Cert.- obtained SS2020]]-ULB_Data[[#This Row],[SA Cert 2020]])/ULB_Data[[#This Row],[SA Cert 2020]]</f>
        <v>-0.5250421525089648</v>
      </c>
      <c r="BN231" s="118">
        <f>(ULB_Data[[#This Row],[Cert.- obtained SS2021]]-ULB_Data[[#This Row],[SA cert 2021]])/ULB_Data[[#This Row],[SA cert 2021]]</f>
        <v>-0.42605701167017412</v>
      </c>
      <c r="BO231" s="118">
        <f>(ULB_Data[[#This Row],[Cert.- obtained SS2022]]-ULB_Data[[#This Row],[SA cert 2022]])/ULB_Data[[#This Row],[SA cert 2022]]</f>
        <v>-0.42857142857142855</v>
      </c>
      <c r="BP231" s="118">
        <f>(ULB_Data[[#This Row],[Cert.- obtained SS2020]]-ULB_Data[[#This Row],[SA cert cat 2020]])/ULB_Data[[#This Row],[SA cert cat 2020]]</f>
        <v>-0.45320830029800147</v>
      </c>
      <c r="BQ231" s="118">
        <f>(ULB_Data[[#This Row],[Cert.- obtained SS2021]]-ULB_Data[[#This Row],[SA cert cat 2021]])/ULB_Data[[#This Row],[SA cert cat 2021]]</f>
        <v>-0.33903234335066534</v>
      </c>
      <c r="BR231" s="118">
        <f>(ULB_Data[[#This Row],[Cert.- obtained SS2022]]-ULB_Data[[#This Row],[SA cert cat 2022]])/ULB_Data[[#This Row],[SA cert cat 2022]]</f>
        <v>-0.33903234335066534</v>
      </c>
      <c r="BS231" s="118">
        <f>(ULB_Data[[#This Row],[Cert.- obtained SS2021]]-ULB_Data[[#This Row],[SA cert cat t.10 2021]])/ULB_Data[[#This Row],[SA cert cat t.10 2021]]</f>
        <v>-0.72727272727272729</v>
      </c>
      <c r="BT231" s="118">
        <f>(ULB_Data[[#This Row],[Cert.- obtained SS2022]]-ULB_Data[[#This Row],[SA cert cat t.10 2022]])/ULB_Data[[#This Row],[SA cert cat t.10 2022]]</f>
        <v>-0.72727272727272729</v>
      </c>
      <c r="BU231" s="122">
        <v>855.72</v>
      </c>
      <c r="BV231" s="122">
        <v>860.25</v>
      </c>
      <c r="BW231" s="122">
        <v>865</v>
      </c>
      <c r="BX231" s="122">
        <v>1100</v>
      </c>
      <c r="BY231" s="122">
        <v>1147.0899999999999</v>
      </c>
      <c r="BZ231" s="122">
        <v>1150</v>
      </c>
      <c r="CA231" s="122">
        <v>1056.55</v>
      </c>
      <c r="CB231" s="122">
        <v>1062.31</v>
      </c>
      <c r="CC231" s="122">
        <v>1062.31</v>
      </c>
      <c r="CD231" s="122">
        <v>1484.95</v>
      </c>
      <c r="CE231" s="122">
        <v>1484.95</v>
      </c>
      <c r="CF231" s="118">
        <f>(ULB_Data[[#This Row],[CP- obtained SS2020]]-ULB_Data[[#This Row],[NA CV 2020]])/ULB_Data[[#This Row],[NA CV 2020]]</f>
        <v>-0.26668770158463051</v>
      </c>
      <c r="CG231" s="118">
        <f>(ULB_Data[[#This Row],[CV- obtained SS2021]]-ULB_Data[[#This Row],[NA CV 2021]])/ULB_Data[[#This Row],[NA CV 2021]]</f>
        <v>2.2667829119442023E-2</v>
      </c>
      <c r="CH231" s="118">
        <f>(ULB_Data[[#This Row],[CV- obtained SS2022]]-ULB_Data[[#This Row],[NA CV 2022]])/ULB_Data[[#This Row],[NA CV 2022]]</f>
        <v>1.7052023121387282E-2</v>
      </c>
      <c r="CI231" s="118">
        <f>(ULB_Data[[#This Row],[CP- obtained SS2020]]-ULB_Data[[#This Row],[SA CV 2020]])/ULB_Data[[#This Row],[SA CV 2020]]</f>
        <v>-0.42953636363636366</v>
      </c>
      <c r="CJ231" s="118">
        <f>(ULB_Data[[#This Row],[CV- obtained SS2021]]-ULB_Data[[#This Row],[SA CV 2021]])/ULB_Data[[#This Row],[SA CV 2021]]</f>
        <v>-0.23305930659320537</v>
      </c>
      <c r="CK231" s="118">
        <f>(ULB_Data[[#This Row],[CV- obtained SS2022]]-ULB_Data[[#This Row],[SA CV 2022]])/ULB_Data[[#This Row],[SA CV 2022]]</f>
        <v>-0.23499999999999999</v>
      </c>
      <c r="CL231" s="118">
        <f>(ULB_Data[[#This Row],[CP- obtained SS2020]]-ULB_Data[[#This Row],[SA CV  cat 2020]])/ULB_Data[[#This Row],[SA CV  cat 2020]]</f>
        <v>-0.40607638067294494</v>
      </c>
      <c r="CM231" s="118">
        <f>(ULB_Data[[#This Row],[CV- obtained SS2021]]-ULB_Data[[#This Row],[SA CV cat 2021]])/ULB_Data[[#This Row],[SA CV cat 2021]]</f>
        <v>-0.17185190763524769</v>
      </c>
      <c r="CN231" s="118">
        <f>(ULB_Data[[#This Row],[CV- obtained SS2022]]-ULB_Data[[#This Row],[SA CV cat 2022]])/ULB_Data[[#This Row],[SA CV cat 2022]]</f>
        <v>-0.17185190763524769</v>
      </c>
      <c r="CO231" s="118">
        <f>(ULB_Data[[#This Row],[CV- obtained SS2021]]-ULB_Data[[#This Row],[SA CV cat t.10 2021]])/ULB_Data[[#This Row],[SA CV cat t.10 2021]]</f>
        <v>-0.40755580995993135</v>
      </c>
      <c r="CP231" s="118">
        <f>(ULB_Data[[#This Row],[CV- obtained SS2022]]-ULB_Data[[#This Row],[SA CV cat t.10 2022]])/ULB_Data[[#This Row],[SA CV cat t.10 2022]]</f>
        <v>-0.40755580995993135</v>
      </c>
      <c r="CQ231" s="60">
        <v>342</v>
      </c>
      <c r="CR231" s="60">
        <v>156</v>
      </c>
      <c r="CS231" s="27">
        <v>451</v>
      </c>
      <c r="CT231" s="27">
        <v>175</v>
      </c>
      <c r="CU231" s="27">
        <v>451</v>
      </c>
      <c r="CV231" s="27">
        <v>175</v>
      </c>
      <c r="CW231" s="28" t="s">
        <v>414</v>
      </c>
      <c r="CX231" s="28" t="s">
        <v>414</v>
      </c>
      <c r="CY231" s="28" t="s">
        <v>414</v>
      </c>
      <c r="CZ231" s="28" t="s">
        <v>407</v>
      </c>
      <c r="DA231" s="28" t="s">
        <v>405</v>
      </c>
      <c r="DB231" s="28" t="s">
        <v>405</v>
      </c>
      <c r="DC231" s="22">
        <v>354.86</v>
      </c>
      <c r="DD231" s="22">
        <v>1500</v>
      </c>
      <c r="DE231" s="66">
        <v>23.66</v>
      </c>
      <c r="DF231" s="22">
        <v>200</v>
      </c>
      <c r="DG231" s="22">
        <v>1500</v>
      </c>
      <c r="DH231" s="66">
        <v>13.33</v>
      </c>
      <c r="DI231" s="22">
        <v>1219.02</v>
      </c>
      <c r="DJ231" s="22">
        <v>1500</v>
      </c>
      <c r="DK231" s="66">
        <v>81.27</v>
      </c>
      <c r="DL231" s="22">
        <v>627.51</v>
      </c>
      <c r="DM231" s="22">
        <v>1500</v>
      </c>
      <c r="DN231" s="66">
        <v>41.83</v>
      </c>
      <c r="DO231" s="22">
        <v>2401.4</v>
      </c>
      <c r="DP231" s="22">
        <v>6000</v>
      </c>
      <c r="DQ231" s="66">
        <v>40.020000000000003</v>
      </c>
      <c r="DR231" s="67">
        <v>899.15</v>
      </c>
      <c r="DS231" s="67">
        <v>2400</v>
      </c>
      <c r="DT231" s="159">
        <f>ULB_Data[[#This Row],[SLP- obtained SS2021]]/ULB_Data[[#This Row],[SLP-max. marks SS2021]]</f>
        <v>0.37464583333333334</v>
      </c>
      <c r="DU231" s="159">
        <f>ULB_Data[[#This Row],[SLP- obtained SS2021]]/ULB_Data[[#This Row],[Total score (obtained) SS2021]]</f>
        <v>0.43251238635817013</v>
      </c>
      <c r="DV231" s="67">
        <v>899.15</v>
      </c>
      <c r="DW231" s="66">
        <v>2400</v>
      </c>
      <c r="DX231" s="159">
        <f>ULB_Data[[#This Row],[SLP- obtained SS2022]]/ULB_Data[[#This Row],[SLP-max. marks SS2022]]</f>
        <v>0.37464583333333334</v>
      </c>
      <c r="DY231" s="159">
        <f>ULB_Data[[#This Row],[SLP- obtained SS2022]]/ULB_Data[[#This Row],[Total score (obtained) SS2022]]</f>
        <v>0.43251238635817013</v>
      </c>
      <c r="DZ231" s="67">
        <v>879.75</v>
      </c>
      <c r="EA231" s="67">
        <v>1800</v>
      </c>
      <c r="EB231" s="159">
        <f>ULB_Data[[#This Row],[CV- obtained SS2021]]/ULB_Data[[#This Row],[CV-max. marks SS2021]]</f>
        <v>0.48875000000000002</v>
      </c>
      <c r="EC231" s="159">
        <f>ULB_Data[[#This Row],[CV- obtained SS2021]]/ULB_Data[[#This Row],[Total score (obtained) SS2021]]</f>
        <v>0.42318052816393281</v>
      </c>
      <c r="ED231" s="67">
        <v>879.75</v>
      </c>
      <c r="EE231" s="66">
        <v>1800</v>
      </c>
      <c r="EF231" s="159">
        <f>ULB_Data[[#This Row],[CV- obtained SS2022]]/ULB_Data[[#This Row],[CV-max. marks SS2022]]</f>
        <v>0.48875000000000002</v>
      </c>
      <c r="EG231" s="159">
        <f>ULB_Data[[#This Row],[CV- obtained SS2022]]/ULB_Data[[#This Row],[Total score (obtained) SS2022]]</f>
        <v>0.42318052816393281</v>
      </c>
      <c r="EH231" s="67">
        <v>300</v>
      </c>
      <c r="EI231" s="67">
        <v>1800</v>
      </c>
      <c r="EJ231" s="159">
        <f>ULB_Data[[#This Row],[Cert.- obtained SS2021]]/ULB_Data[[#This Row],[Cert.-max. marks SS2021]]</f>
        <v>0.16666666666666666</v>
      </c>
      <c r="EK231" s="159">
        <f>ULB_Data[[#This Row],[Cert.- obtained SS2021]]/ULB_Data[[#This Row],[Total score (obtained) SS2021]]</f>
        <v>0.14430708547789695</v>
      </c>
      <c r="EL231" s="67">
        <v>300</v>
      </c>
      <c r="EM231" s="66">
        <v>1800</v>
      </c>
      <c r="EN231" s="159">
        <f>ULB_Data[[#This Row],[Cert.- obtained SS2022]]/ULB_Data[[#This Row],[Cert.-max. marks SS2022]]</f>
        <v>0.16666666666666666</v>
      </c>
      <c r="EO231" s="159">
        <f>ULB_Data[[#This Row],[Cert.- obtained SS2022]]/ULB_Data[[#This Row],[Total score (obtained) SS2022]]</f>
        <v>0.14430708547789695</v>
      </c>
      <c r="EP231" s="68">
        <v>2078.9</v>
      </c>
      <c r="EQ231" s="26">
        <v>6000</v>
      </c>
      <c r="ER231" s="66">
        <v>34.65</v>
      </c>
      <c r="ES231" s="68">
        <v>2078.9</v>
      </c>
      <c r="ET231" s="66">
        <v>6000</v>
      </c>
      <c r="EU231" s="128">
        <f>(ULB_Data[[#This Row],[Total score (obtained) SS2022]]/ULB_Data[[#This Row],[Total score (max) SS2022]])*100</f>
        <v>34.648333333333333</v>
      </c>
      <c r="EV231" s="26">
        <v>554.86</v>
      </c>
      <c r="EW231" s="26">
        <v>3000</v>
      </c>
      <c r="EX231" s="66">
        <v>18.5</v>
      </c>
      <c r="EY231" s="26">
        <v>1199.1500000000001</v>
      </c>
      <c r="EZ231" s="26">
        <v>4200</v>
      </c>
      <c r="FA231" s="100">
        <v>28.55</v>
      </c>
      <c r="FB231" s="26">
        <v>1199.1500000000001</v>
      </c>
      <c r="FC231" s="138">
        <v>4200</v>
      </c>
      <c r="FD231" s="140">
        <f>(ULB_Data[[#This Row],[SLP + Cert. (obtained) SS2022]]/ULB_Data[[#This Row],[SLP + Cert. (max.) SS2022]])*100</f>
        <v>28.551190476190481</v>
      </c>
    </row>
    <row r="232" spans="1:160" ht="15.75" thickBot="1">
      <c r="A232" s="104">
        <v>231</v>
      </c>
      <c r="B232" s="65" t="s">
        <v>348</v>
      </c>
      <c r="C232" s="65" t="s">
        <v>380</v>
      </c>
      <c r="D232" s="65" t="s">
        <v>71</v>
      </c>
      <c r="E232" s="26">
        <v>1023</v>
      </c>
      <c r="F232" s="28" t="s">
        <v>411</v>
      </c>
      <c r="G232" s="28">
        <v>2214</v>
      </c>
      <c r="H232" s="28">
        <v>2072</v>
      </c>
      <c r="I232" s="28">
        <v>2072</v>
      </c>
      <c r="J232" s="28">
        <v>3325</v>
      </c>
      <c r="K232" s="28">
        <v>3178</v>
      </c>
      <c r="L232" s="28">
        <v>3178</v>
      </c>
      <c r="M232" s="28">
        <v>3070.1</v>
      </c>
      <c r="N232" s="28">
        <v>2928.3</v>
      </c>
      <c r="O232" s="28">
        <v>2928.3</v>
      </c>
      <c r="P232" s="28">
        <v>4349.2</v>
      </c>
      <c r="Q232" s="28">
        <v>4349.2</v>
      </c>
      <c r="R232" s="118">
        <f>(ULB_Data[[#This Row],[Total score (obtained) SS2020]]-ULB_Data[[#This Row],[NA 2020]])/ULB_Data[[#This Row],[NA 2020]]</f>
        <v>9.5551038843721847E-2</v>
      </c>
      <c r="S232" s="118">
        <f>(ULB_Data[[#This Row],[Total score (obtained) SS2021]]-ULB_Data[[#This Row],[NA 2021]])/ULB_Data[[#This Row],[NA 2021]]</f>
        <v>0.20763996138996141</v>
      </c>
      <c r="T232" s="118">
        <f>(ULB_Data[[#This Row],[Total score (obtained) SS2022]]-ULB_Data[[#This Row],[NA 2022]])/ULB_Data[[#This Row],[NA 2022]]</f>
        <v>0.20763996138996141</v>
      </c>
      <c r="U232" s="118">
        <f>(ULB_Data[[#This Row],[Total score (obtained) SS2020]]-ULB_Data[[#This Row],[SA 2020]])/ULB_Data[[#This Row],[SA 2020]]</f>
        <v>-0.27051127819548865</v>
      </c>
      <c r="V232" s="118">
        <f>(ULB_Data[[#This Row],[Total score (obtained) SS2021]]-ULB_Data[[#This Row],[SA 2021]])/ULB_Data[[#This Row],[SA 2021]]</f>
        <v>-0.21264002517306482</v>
      </c>
      <c r="W232" s="118">
        <f>(ULB_Data[[#This Row],[Total score (obtained) SS2022]]-ULB_Data[[#This Row],[SA 2022]])/ULB_Data[[#This Row],[SA 2022]]</f>
        <v>-0.21264002517306482</v>
      </c>
      <c r="X232" s="118">
        <f>(ULB_Data[[#This Row],[Total score (obtained) SS2020]]-ULB_Data[[#This Row],[SA Cat 2020]])/ULB_Data[[#This Row],[SA Cat 2020]]</f>
        <v>-0.20994430148855078</v>
      </c>
      <c r="Y232" s="118">
        <f>(ULB_Data[[#This Row],[Total score (obtained) SS2021]]-ULB_Data[[#This Row],[SA Cat 2021]])/ULB_Data[[#This Row],[SA Cat 2021]]</f>
        <v>-0.14550080251340372</v>
      </c>
      <c r="Z232" s="118">
        <f>(ULB_Data[[#This Row],[Total score (obtained) SS2022]]-ULB_Data[[#This Row],[SA Cat 2022]])/ULB_Data[[#This Row],[SA Cat 2022]]</f>
        <v>-0.14550080251340372</v>
      </c>
      <c r="AA232" s="118">
        <f>(ULB_Data[[#This Row],[Total score (obtained) SS2021]]-ULB_Data[[#This Row],[SA Cat t.10 2021]])/ULB_Data[[#This Row],[SA Cat t.10 2021]]</f>
        <v>-0.4246689046261381</v>
      </c>
      <c r="AB232" s="118">
        <f>(ULB_Data[[#This Row],[Total score (obtained) SS2022]]-ULB_Data[[#This Row],[SA Cat t.10 2022]])/ULB_Data[[#This Row],[SA Cat t.10 2022]]</f>
        <v>-0.4246689046261381</v>
      </c>
      <c r="AC232" s="122">
        <v>306.24</v>
      </c>
      <c r="AD232" s="122">
        <v>913.6</v>
      </c>
      <c r="AE232" s="122">
        <v>915</v>
      </c>
      <c r="AF232" s="122">
        <v>706.64</v>
      </c>
      <c r="AG232" s="122">
        <v>1509.3</v>
      </c>
      <c r="AH232" s="122">
        <v>1509.3</v>
      </c>
      <c r="AI232" s="122">
        <v>593.21</v>
      </c>
      <c r="AJ232" s="122">
        <v>1412.08</v>
      </c>
      <c r="AK232" s="122">
        <v>1412.08</v>
      </c>
      <c r="AL232" s="122">
        <v>1984.11</v>
      </c>
      <c r="AM232" s="122">
        <v>1984.11</v>
      </c>
      <c r="AN232" s="118">
        <f>(ULB_Data[[#This Row],[SLP- obtained SS2020]]-ULB_Data[[#This Row],[SLP NA 2020]])/ULB_Data[[#This Row],[SLP NA 2020]]</f>
        <v>0.13038793103448279</v>
      </c>
      <c r="AO232" s="118">
        <f>(ULB_Data[[#This Row],[SLP- obtained SS2021]]-ULB_Data[[#This Row],[SLP NA 2021]])/ULB_Data[[#This Row],[SLP NA 2021]]</f>
        <v>0.3760617338003503</v>
      </c>
      <c r="AP232" s="118">
        <f>(ULB_Data[[#This Row],[SLP- obtained SS2022]]-ULB_Data[[#This Row],[SLP NA 2022]])/ULB_Data[[#This Row],[SLP NA 2022]]</f>
        <v>0.37395628415300552</v>
      </c>
      <c r="AQ232" s="118">
        <f>(ULB_Data[[#This Row],[SLP- obtained SS2020]]-ULB_Data[[#This Row],[SLP SA 2020]])/ULB_Data[[#This Row],[SLP SA 2020]]</f>
        <v>-0.51011830635118305</v>
      </c>
      <c r="AR232" s="118">
        <f>(ULB_Data[[#This Row],[SLP- obtained SS2021]]-ULB_Data[[#This Row],[SLP SA 2021]])/ULB_Data[[#This Row],[SLP SA 2021]]</f>
        <v>-0.16705095077188092</v>
      </c>
      <c r="AS232" s="118">
        <f>(ULB_Data[[#This Row],[SLP- obtained SS2022]]-ULB_Data[[#This Row],[SLP SA 2022]])/ULB_Data[[#This Row],[SLP SA 2022]]</f>
        <v>-0.16705095077188092</v>
      </c>
      <c r="AT232" s="118">
        <f>(ULB_Data[[#This Row],[SLP- obtained SS2020]]-ULB_Data[[#This Row],[SLP SA cat 2020]])/ULB_Data[[#This Row],[SLP SA cat 2020]]</f>
        <v>-0.41644611520372216</v>
      </c>
      <c r="AU232" s="118">
        <f>(ULB_Data[[#This Row],[SLP- obtained SS2021]]-ULB_Data[[#This Row],[SLP SA cat 2021]])/ULB_Data[[#This Row],[SLP SA cat 2021]]</f>
        <v>-0.1097034162370403</v>
      </c>
      <c r="AV232" s="118">
        <f>(ULB_Data[[#This Row],[SLP- obtained SS2022]]-ULB_Data[[#This Row],[SLP SA cat 2022]])/ULB_Data[[#This Row],[SLP SA cat 2022]]</f>
        <v>-0.1097034162370403</v>
      </c>
      <c r="AW232" s="118">
        <f>(ULB_Data[[#This Row],[SLP- obtained SS2021]]-ULB_Data[[#This Row],[SLP SA cat t.10 2021]])/ULB_Data[[#This Row],[SLP SA cat t.10 2021]]</f>
        <v>-0.3663808962204716</v>
      </c>
      <c r="AX232" s="118">
        <f>(ULB_Data[[#This Row],[SLP- obtained SS2022]]-ULB_Data[[#This Row],[SLP SA cat t.10 2022]])/ULB_Data[[#This Row],[SLP SA cat t.10 2022]]</f>
        <v>-0.3663808962204716</v>
      </c>
      <c r="AY232" s="122">
        <v>232.44</v>
      </c>
      <c r="AZ232" s="122">
        <v>298.10000000000002</v>
      </c>
      <c r="BA232" s="122">
        <v>295</v>
      </c>
      <c r="BB232" s="122">
        <v>421.09</v>
      </c>
      <c r="BC232" s="122">
        <v>522.70000000000005</v>
      </c>
      <c r="BD232" s="122">
        <v>525</v>
      </c>
      <c r="BE232" s="122">
        <v>365.77</v>
      </c>
      <c r="BF232" s="122">
        <v>453.88</v>
      </c>
      <c r="BG232" s="122">
        <v>453.88</v>
      </c>
      <c r="BH232" s="122">
        <v>1100</v>
      </c>
      <c r="BI232" s="122">
        <v>1100</v>
      </c>
      <c r="BJ232" s="118">
        <f>(ULB_Data[[#This Row],[Cert.- obtained SS2020]]-ULB_Data[[#This Row],[NA cert 2020]])/ULB_Data[[#This Row],[NA cert 2020]]</f>
        <v>0.29065565307176044</v>
      </c>
      <c r="BK232" s="118">
        <f>(ULB_Data[[#This Row],[Cert.- obtained SS2021]]-ULB_Data[[#This Row],[NA cert 2021]])/ULB_Data[[#This Row],[NA cert 2021]]</f>
        <v>6.3737001006372931E-3</v>
      </c>
      <c r="BL232" s="118">
        <f>(ULB_Data[[#This Row],[Cert.- obtained SS2022]]-ULB_Data[[#This Row],[NA cert 2022]])/ULB_Data[[#This Row],[NA cert 2022]]</f>
        <v>1.6949152542372881E-2</v>
      </c>
      <c r="BM232" s="118">
        <f>(ULB_Data[[#This Row],[Cert.- obtained SS2020]]-ULB_Data[[#This Row],[SA Cert 2020]])/ULB_Data[[#This Row],[SA Cert 2020]]</f>
        <v>-0.2875632287634472</v>
      </c>
      <c r="BN232" s="118">
        <f>(ULB_Data[[#This Row],[Cert.- obtained SS2021]]-ULB_Data[[#This Row],[SA cert 2021]])/ULB_Data[[#This Row],[SA cert 2021]]</f>
        <v>-0.42605701167017412</v>
      </c>
      <c r="BO232" s="118">
        <f>(ULB_Data[[#This Row],[Cert.- obtained SS2022]]-ULB_Data[[#This Row],[SA cert 2022]])/ULB_Data[[#This Row],[SA cert 2022]]</f>
        <v>-0.42857142857142855</v>
      </c>
      <c r="BP232" s="118">
        <f>(ULB_Data[[#This Row],[Cert.- obtained SS2020]]-ULB_Data[[#This Row],[SA cert cat 2020]])/ULB_Data[[#This Row],[SA cert cat 2020]]</f>
        <v>-0.17981245044700217</v>
      </c>
      <c r="BQ232" s="118">
        <f>(ULB_Data[[#This Row],[Cert.- obtained SS2021]]-ULB_Data[[#This Row],[SA cert cat 2021]])/ULB_Data[[#This Row],[SA cert cat 2021]]</f>
        <v>-0.33903234335066534</v>
      </c>
      <c r="BR232" s="118">
        <f>(ULB_Data[[#This Row],[Cert.- obtained SS2022]]-ULB_Data[[#This Row],[SA cert cat 2022]])/ULB_Data[[#This Row],[SA cert cat 2022]]</f>
        <v>-0.33903234335066534</v>
      </c>
      <c r="BS232" s="118">
        <f>(ULB_Data[[#This Row],[Cert.- obtained SS2021]]-ULB_Data[[#This Row],[SA cert cat t.10 2021]])/ULB_Data[[#This Row],[SA cert cat t.10 2021]]</f>
        <v>-0.72727272727272729</v>
      </c>
      <c r="BT232" s="118">
        <f>(ULB_Data[[#This Row],[Cert.- obtained SS2022]]-ULB_Data[[#This Row],[SA cert cat t.10 2022]])/ULB_Data[[#This Row],[SA cert cat t.10 2022]]</f>
        <v>-0.72727272727272729</v>
      </c>
      <c r="BU232" s="122">
        <v>855.72</v>
      </c>
      <c r="BV232" s="122">
        <v>860.25</v>
      </c>
      <c r="BW232" s="122">
        <v>865</v>
      </c>
      <c r="BX232" s="122">
        <v>1100</v>
      </c>
      <c r="BY232" s="122">
        <v>1147.0899999999999</v>
      </c>
      <c r="BZ232" s="122">
        <v>1150</v>
      </c>
      <c r="CA232" s="122">
        <v>1056.55</v>
      </c>
      <c r="CB232" s="122">
        <v>1062.31</v>
      </c>
      <c r="CC232" s="122">
        <v>1062.31</v>
      </c>
      <c r="CD232" s="122">
        <v>1484.95</v>
      </c>
      <c r="CE232" s="122">
        <v>1484.95</v>
      </c>
      <c r="CF232" s="118">
        <f>(ULB_Data[[#This Row],[CP- obtained SS2020]]-ULB_Data[[#This Row],[NA CV 2020]])/ULB_Data[[#This Row],[NA CV 2020]]</f>
        <v>4.5178329360071011E-2</v>
      </c>
      <c r="CG232" s="118">
        <f>(ULB_Data[[#This Row],[CV- obtained SS2021]]-ULB_Data[[#This Row],[NA CV 2021]])/ULB_Data[[#This Row],[NA CV 2021]]</f>
        <v>9.857599535018885E-2</v>
      </c>
      <c r="CH232" s="118">
        <f>(ULB_Data[[#This Row],[CV- obtained SS2022]]-ULB_Data[[#This Row],[NA CV 2022]])/ULB_Data[[#This Row],[NA CV 2022]]</f>
        <v>9.2543352601156023E-2</v>
      </c>
      <c r="CI232" s="118">
        <f>(ULB_Data[[#This Row],[CP- obtained SS2020]]-ULB_Data[[#This Row],[SA CV 2020]])/ULB_Data[[#This Row],[SA CV 2020]]</f>
        <v>-0.18692727272727272</v>
      </c>
      <c r="CJ232" s="118">
        <f>(ULB_Data[[#This Row],[CV- obtained SS2021]]-ULB_Data[[#This Row],[SA CV 2021]])/ULB_Data[[#This Row],[SA CV 2021]]</f>
        <v>-0.17613264870236858</v>
      </c>
      <c r="CK232" s="118">
        <f>(ULB_Data[[#This Row],[CV- obtained SS2022]]-ULB_Data[[#This Row],[SA CV 2022]])/ULB_Data[[#This Row],[SA CV 2022]]</f>
        <v>-0.17821739130434786</v>
      </c>
      <c r="CL232" s="118">
        <f>(ULB_Data[[#This Row],[CP- obtained SS2020]]-ULB_Data[[#This Row],[SA CV  cat 2020]])/ULB_Data[[#This Row],[SA CV  cat 2020]]</f>
        <v>-0.15349013297998199</v>
      </c>
      <c r="CM232" s="118">
        <f>(ULB_Data[[#This Row],[CV- obtained SS2021]]-ULB_Data[[#This Row],[SA CV cat 2021]])/ULB_Data[[#This Row],[SA CV cat 2021]]</f>
        <v>-0.11038209185642608</v>
      </c>
      <c r="CN232" s="118">
        <f>(ULB_Data[[#This Row],[CV- obtained SS2022]]-ULB_Data[[#This Row],[SA CV cat 2022]])/ULB_Data[[#This Row],[SA CV cat 2022]]</f>
        <v>-0.11038209185642608</v>
      </c>
      <c r="CO232" s="118">
        <f>(ULB_Data[[#This Row],[CV- obtained SS2021]]-ULB_Data[[#This Row],[SA CV cat t.10 2021]])/ULB_Data[[#This Row],[SA CV cat t.10 2021]]</f>
        <v>-0.36358126536247015</v>
      </c>
      <c r="CP232" s="118">
        <f>(ULB_Data[[#This Row],[CV- obtained SS2022]]-ULB_Data[[#This Row],[SA CV cat t.10 2022]])/ULB_Data[[#This Row],[SA CV cat t.10 2022]]</f>
        <v>-0.36358126536247015</v>
      </c>
      <c r="CQ232" s="60">
        <v>334</v>
      </c>
      <c r="CR232" s="60">
        <v>153</v>
      </c>
      <c r="CS232" s="27">
        <v>350</v>
      </c>
      <c r="CT232" s="28">
        <v>141</v>
      </c>
      <c r="CU232" s="27">
        <v>350</v>
      </c>
      <c r="CV232" s="28">
        <v>141</v>
      </c>
      <c r="CW232" s="28" t="s">
        <v>414</v>
      </c>
      <c r="CX232" s="27" t="s">
        <v>414</v>
      </c>
      <c r="CY232" s="27" t="s">
        <v>414</v>
      </c>
      <c r="CZ232" s="28" t="s">
        <v>405</v>
      </c>
      <c r="DA232" s="27" t="s">
        <v>405</v>
      </c>
      <c r="DB232" s="27" t="s">
        <v>405</v>
      </c>
      <c r="DC232" s="22">
        <v>346.17</v>
      </c>
      <c r="DD232" s="22">
        <v>1500</v>
      </c>
      <c r="DE232" s="66">
        <v>23.08</v>
      </c>
      <c r="DF232" s="22">
        <v>300</v>
      </c>
      <c r="DG232" s="22">
        <v>1500</v>
      </c>
      <c r="DH232" s="66">
        <v>20</v>
      </c>
      <c r="DI232" s="22">
        <v>885</v>
      </c>
      <c r="DJ232" s="22">
        <v>1500</v>
      </c>
      <c r="DK232" s="66">
        <v>59</v>
      </c>
      <c r="DL232" s="22">
        <v>894.38</v>
      </c>
      <c r="DM232" s="22">
        <v>1500</v>
      </c>
      <c r="DN232" s="66">
        <v>59.63</v>
      </c>
      <c r="DO232" s="22">
        <v>2425.5500000000002</v>
      </c>
      <c r="DP232" s="22">
        <v>6000</v>
      </c>
      <c r="DQ232" s="66">
        <v>40.43</v>
      </c>
      <c r="DR232" s="67">
        <v>1257.17</v>
      </c>
      <c r="DS232" s="67">
        <v>2400</v>
      </c>
      <c r="DT232" s="159">
        <f>ULB_Data[[#This Row],[SLP- obtained SS2021]]/ULB_Data[[#This Row],[SLP-max. marks SS2021]]</f>
        <v>0.5238208333333334</v>
      </c>
      <c r="DU232" s="159">
        <f>ULB_Data[[#This Row],[SLP- obtained SS2021]]/ULB_Data[[#This Row],[Total score (obtained) SS2021]]</f>
        <v>0.50241984150138075</v>
      </c>
      <c r="DV232" s="67">
        <v>1257.17</v>
      </c>
      <c r="DW232" s="66">
        <v>2400</v>
      </c>
      <c r="DX232" s="159">
        <f>ULB_Data[[#This Row],[SLP- obtained SS2022]]/ULB_Data[[#This Row],[SLP-max. marks SS2022]]</f>
        <v>0.5238208333333334</v>
      </c>
      <c r="DY232" s="159">
        <f>ULB_Data[[#This Row],[SLP- obtained SS2022]]/ULB_Data[[#This Row],[Total score (obtained) SS2022]]</f>
        <v>0.50241984150138075</v>
      </c>
      <c r="DZ232" s="67">
        <v>945.05</v>
      </c>
      <c r="EA232" s="67">
        <v>1800</v>
      </c>
      <c r="EB232" s="159">
        <f>ULB_Data[[#This Row],[CV- obtained SS2021]]/ULB_Data[[#This Row],[CV-max. marks SS2021]]</f>
        <v>0.52502777777777776</v>
      </c>
      <c r="EC232" s="159">
        <f>ULB_Data[[#This Row],[CV- obtained SS2021]]/ULB_Data[[#This Row],[Total score (obtained) SS2021]]</f>
        <v>0.37768310666885135</v>
      </c>
      <c r="ED232" s="67">
        <v>945.05</v>
      </c>
      <c r="EE232" s="66">
        <v>1800</v>
      </c>
      <c r="EF232" s="159">
        <f>ULB_Data[[#This Row],[CV- obtained SS2022]]/ULB_Data[[#This Row],[CV-max. marks SS2022]]</f>
        <v>0.52502777777777776</v>
      </c>
      <c r="EG232" s="159">
        <f>ULB_Data[[#This Row],[CV- obtained SS2022]]/ULB_Data[[#This Row],[Total score (obtained) SS2022]]</f>
        <v>0.37768310666885135</v>
      </c>
      <c r="EH232" s="67">
        <v>300</v>
      </c>
      <c r="EI232" s="67">
        <v>1800</v>
      </c>
      <c r="EJ232" s="159">
        <f>ULB_Data[[#This Row],[Cert.- obtained SS2021]]/ULB_Data[[#This Row],[Cert.-max. marks SS2021]]</f>
        <v>0.16666666666666666</v>
      </c>
      <c r="EK232" s="159">
        <f>ULB_Data[[#This Row],[Cert.- obtained SS2021]]/ULB_Data[[#This Row],[Total score (obtained) SS2021]]</f>
        <v>0.11989305539458803</v>
      </c>
      <c r="EL232" s="67">
        <v>300</v>
      </c>
      <c r="EM232" s="66">
        <v>1800</v>
      </c>
      <c r="EN232" s="159">
        <f>ULB_Data[[#This Row],[Cert.- obtained SS2022]]/ULB_Data[[#This Row],[Cert.-max. marks SS2022]]</f>
        <v>0.16666666666666666</v>
      </c>
      <c r="EO232" s="159">
        <f>ULB_Data[[#This Row],[Cert.- obtained SS2022]]/ULB_Data[[#This Row],[Total score (obtained) SS2022]]</f>
        <v>0.11989305539458803</v>
      </c>
      <c r="EP232" s="68">
        <v>2502.23</v>
      </c>
      <c r="EQ232" s="26">
        <v>6000</v>
      </c>
      <c r="ER232" s="66">
        <v>41.7</v>
      </c>
      <c r="ES232" s="68">
        <v>2502.23</v>
      </c>
      <c r="ET232" s="66">
        <v>6000</v>
      </c>
      <c r="EU232" s="128">
        <f>(ULB_Data[[#This Row],[Total score (obtained) SS2022]]/ULB_Data[[#This Row],[Total score (max) SS2022]])*100</f>
        <v>41.703833333333336</v>
      </c>
      <c r="EV232" s="26">
        <v>646.16999999999996</v>
      </c>
      <c r="EW232" s="26">
        <v>3000</v>
      </c>
      <c r="EX232" s="66">
        <v>21.54</v>
      </c>
      <c r="EY232" s="26">
        <v>1557.17</v>
      </c>
      <c r="EZ232" s="26">
        <v>4200</v>
      </c>
      <c r="FA232" s="100">
        <v>37.08</v>
      </c>
      <c r="FB232" s="26">
        <v>1557.17</v>
      </c>
      <c r="FC232" s="138">
        <v>4200</v>
      </c>
      <c r="FD232" s="140">
        <f>(ULB_Data[[#This Row],[SLP + Cert. (obtained) SS2022]]/ULB_Data[[#This Row],[SLP + Cert. (max.) SS2022]])*100</f>
        <v>37.075476190476195</v>
      </c>
    </row>
    <row r="233" spans="1:160" ht="15.75" thickBot="1">
      <c r="A233" s="104">
        <v>232</v>
      </c>
      <c r="B233" s="65" t="s">
        <v>201</v>
      </c>
      <c r="C233" s="65" t="s">
        <v>380</v>
      </c>
      <c r="D233" s="65" t="s">
        <v>71</v>
      </c>
      <c r="E233" s="26">
        <v>25181</v>
      </c>
      <c r="F233" s="28" t="s">
        <v>412</v>
      </c>
      <c r="G233" s="28">
        <v>2214</v>
      </c>
      <c r="H233" s="28">
        <v>2072</v>
      </c>
      <c r="I233" s="28">
        <v>2072</v>
      </c>
      <c r="J233" s="28">
        <v>3325</v>
      </c>
      <c r="K233" s="28">
        <v>3178</v>
      </c>
      <c r="L233" s="28">
        <v>3178</v>
      </c>
      <c r="M233" s="28">
        <v>3400</v>
      </c>
      <c r="N233" s="28">
        <v>3298.6</v>
      </c>
      <c r="O233" s="28">
        <v>3298.6</v>
      </c>
      <c r="P233" s="28">
        <v>4601.3999999999996</v>
      </c>
      <c r="Q233" s="28">
        <v>4601.3999999999996</v>
      </c>
      <c r="R233" s="118">
        <f>(ULB_Data[[#This Row],[Total score (obtained) SS2020]]-ULB_Data[[#This Row],[NA 2020]])/ULB_Data[[#This Row],[NA 2020]]</f>
        <v>0.26131436314363155</v>
      </c>
      <c r="S233" s="118">
        <f>(ULB_Data[[#This Row],[Total score (obtained) SS2021]]-ULB_Data[[#This Row],[NA 2021]])/ULB_Data[[#This Row],[NA 2021]]</f>
        <v>0.39755308880308882</v>
      </c>
      <c r="T233" s="118">
        <f>(ULB_Data[[#This Row],[Total score (obtained) SS2022]]-ULB_Data[[#This Row],[NA 2022]])/ULB_Data[[#This Row],[NA 2022]]</f>
        <v>0.39755308880308882</v>
      </c>
      <c r="U233" s="118">
        <f>(ULB_Data[[#This Row],[Total score (obtained) SS2020]]-ULB_Data[[#This Row],[SA 2020]])/ULB_Data[[#This Row],[SA 2020]]</f>
        <v>-0.1601353383458646</v>
      </c>
      <c r="V233" s="118">
        <f>(ULB_Data[[#This Row],[Total score (obtained) SS2021]]-ULB_Data[[#This Row],[SA 2021]])/ULB_Data[[#This Row],[SA 2021]]</f>
        <v>-8.882001258653241E-2</v>
      </c>
      <c r="W233" s="118">
        <f>(ULB_Data[[#This Row],[Total score (obtained) SS2022]]-ULB_Data[[#This Row],[SA 2022]])/ULB_Data[[#This Row],[SA 2022]]</f>
        <v>-8.882001258653241E-2</v>
      </c>
      <c r="X233" s="118">
        <f>(ULB_Data[[#This Row],[Total score (obtained) SS2020]]-ULB_Data[[#This Row],[SA Cat 2020]])/ULB_Data[[#This Row],[SA Cat 2020]]</f>
        <v>-0.1786617647058823</v>
      </c>
      <c r="Y233" s="118">
        <f>(ULB_Data[[#This Row],[Total score (obtained) SS2021]]-ULB_Data[[#This Row],[SA Cat 2021]])/ULB_Data[[#This Row],[SA Cat 2021]]</f>
        <v>-0.12213363245013033</v>
      </c>
      <c r="Z233" s="118">
        <f>(ULB_Data[[#This Row],[Total score (obtained) SS2022]]-ULB_Data[[#This Row],[SA Cat 2022]])/ULB_Data[[#This Row],[SA Cat 2022]]</f>
        <v>-0.12213363245013033</v>
      </c>
      <c r="AA233" s="118">
        <f>(ULB_Data[[#This Row],[Total score (obtained) SS2021]]-ULB_Data[[#This Row],[SA Cat t.10 2021]])/ULB_Data[[#This Row],[SA Cat t.10 2021]]</f>
        <v>-0.37068500891033157</v>
      </c>
      <c r="AB233" s="118">
        <f>(ULB_Data[[#This Row],[Total score (obtained) SS2022]]-ULB_Data[[#This Row],[SA Cat t.10 2022]])/ULB_Data[[#This Row],[SA Cat t.10 2022]]</f>
        <v>-0.37068500891033157</v>
      </c>
      <c r="AC233" s="122">
        <v>306.24</v>
      </c>
      <c r="AD233" s="122">
        <v>913.6</v>
      </c>
      <c r="AE233" s="122">
        <v>915</v>
      </c>
      <c r="AF233" s="122">
        <v>706.64</v>
      </c>
      <c r="AG233" s="122">
        <v>1509.3</v>
      </c>
      <c r="AH233" s="122">
        <v>1509.3</v>
      </c>
      <c r="AI233" s="122">
        <v>737.03</v>
      </c>
      <c r="AJ233" s="122">
        <v>1543.8</v>
      </c>
      <c r="AK233" s="122">
        <v>1543.8</v>
      </c>
      <c r="AL233" s="122">
        <v>2033.9</v>
      </c>
      <c r="AM233" s="122">
        <v>2033.9</v>
      </c>
      <c r="AN233" s="118">
        <f>(ULB_Data[[#This Row],[SLP- obtained SS2020]]-ULB_Data[[#This Row],[SLP NA 2020]])/ULB_Data[[#This Row],[SLP NA 2020]]</f>
        <v>1.2172152560083593</v>
      </c>
      <c r="AO233" s="118">
        <f>(ULB_Data[[#This Row],[SLP- obtained SS2021]]-ULB_Data[[#This Row],[SLP NA 2021]])/ULB_Data[[#This Row],[SLP NA 2021]]</f>
        <v>0.66895796847635725</v>
      </c>
      <c r="AP233" s="118">
        <f>(ULB_Data[[#This Row],[SLP- obtained SS2022]]-ULB_Data[[#This Row],[SLP NA 2022]])/ULB_Data[[#This Row],[SLP NA 2022]]</f>
        <v>0.66640437158469945</v>
      </c>
      <c r="AQ233" s="118">
        <f>(ULB_Data[[#This Row],[SLP- obtained SS2020]]-ULB_Data[[#This Row],[SLP SA 2020]])/ULB_Data[[#This Row],[SLP SA 2020]]</f>
        <v>-3.9114683572964999E-2</v>
      </c>
      <c r="AR233" s="118">
        <f>(ULB_Data[[#This Row],[SLP- obtained SS2021]]-ULB_Data[[#This Row],[SLP SA 2021]])/ULB_Data[[#This Row],[SLP SA 2021]]</f>
        <v>1.0243159080368406E-2</v>
      </c>
      <c r="AS233" s="118">
        <f>(ULB_Data[[#This Row],[SLP- obtained SS2022]]-ULB_Data[[#This Row],[SLP SA 2022]])/ULB_Data[[#This Row],[SLP SA 2022]]</f>
        <v>1.0243159080368406E-2</v>
      </c>
      <c r="AT233" s="118">
        <f>(ULB_Data[[#This Row],[SLP- obtained SS2020]]-ULB_Data[[#This Row],[SLP SA cat 2020]])/ULB_Data[[#This Row],[SLP SA cat 2020]]</f>
        <v>-7.8734922594738313E-2</v>
      </c>
      <c r="AU233" s="118">
        <f>(ULB_Data[[#This Row],[SLP- obtained SS2021]]-ULB_Data[[#This Row],[SLP SA cat 2021]])/ULB_Data[[#This Row],[SLP SA cat 2021]]</f>
        <v>-1.2333203782873406E-2</v>
      </c>
      <c r="AV233" s="118">
        <f>(ULB_Data[[#This Row],[SLP- obtained SS2022]]-ULB_Data[[#This Row],[SLP SA cat 2022]])/ULB_Data[[#This Row],[SLP SA cat 2022]]</f>
        <v>-1.2333203782873406E-2</v>
      </c>
      <c r="AW233" s="118">
        <f>(ULB_Data[[#This Row],[SLP- obtained SS2021]]-ULB_Data[[#This Row],[SLP SA cat t.10 2021]])/ULB_Data[[#This Row],[SLP SA cat t.10 2021]]</f>
        <v>-0.2503269580608683</v>
      </c>
      <c r="AX233" s="118">
        <f>(ULB_Data[[#This Row],[SLP- obtained SS2022]]-ULB_Data[[#This Row],[SLP SA cat t.10 2022]])/ULB_Data[[#This Row],[SLP SA cat t.10 2022]]</f>
        <v>-0.2503269580608683</v>
      </c>
      <c r="AY233" s="122">
        <v>232.44</v>
      </c>
      <c r="AZ233" s="122">
        <v>298.10000000000002</v>
      </c>
      <c r="BA233" s="122">
        <v>295</v>
      </c>
      <c r="BB233" s="122">
        <v>421.09</v>
      </c>
      <c r="BC233" s="122">
        <v>522.70000000000005</v>
      </c>
      <c r="BD233" s="122">
        <v>525</v>
      </c>
      <c r="BE233" s="122">
        <v>433.64</v>
      </c>
      <c r="BF233" s="122">
        <v>570</v>
      </c>
      <c r="BG233" s="122">
        <v>570</v>
      </c>
      <c r="BH233" s="122">
        <v>1100</v>
      </c>
      <c r="BI233" s="122">
        <v>1100</v>
      </c>
      <c r="BJ233" s="118">
        <f>(ULB_Data[[#This Row],[Cert.- obtained SS2020]]-ULB_Data[[#This Row],[NA cert 2020]])/ULB_Data[[#This Row],[NA cert 2020]]</f>
        <v>0.29065565307176044</v>
      </c>
      <c r="BK233" s="118">
        <f>(ULB_Data[[#This Row],[Cert.- obtained SS2021]]-ULB_Data[[#This Row],[NA cert 2021]])/ULB_Data[[#This Row],[NA cert 2021]]</f>
        <v>6.3737001006372931E-3</v>
      </c>
      <c r="BL233" s="118">
        <f>(ULB_Data[[#This Row],[Cert.- obtained SS2022]]-ULB_Data[[#This Row],[NA cert 2022]])/ULB_Data[[#This Row],[NA cert 2022]]</f>
        <v>1.6949152542372881E-2</v>
      </c>
      <c r="BM233" s="118">
        <f>(ULB_Data[[#This Row],[Cert.- obtained SS2020]]-ULB_Data[[#This Row],[SA Cert 2020]])/ULB_Data[[#This Row],[SA Cert 2020]]</f>
        <v>-0.2875632287634472</v>
      </c>
      <c r="BN233" s="118">
        <f>(ULB_Data[[#This Row],[Cert.- obtained SS2021]]-ULB_Data[[#This Row],[SA cert 2021]])/ULB_Data[[#This Row],[SA cert 2021]]</f>
        <v>-0.42605701167017412</v>
      </c>
      <c r="BO233" s="118">
        <f>(ULB_Data[[#This Row],[Cert.- obtained SS2022]]-ULB_Data[[#This Row],[SA cert 2022]])/ULB_Data[[#This Row],[SA cert 2022]]</f>
        <v>-0.42857142857142855</v>
      </c>
      <c r="BP233" s="118">
        <f>(ULB_Data[[#This Row],[Cert.- obtained SS2020]]-ULB_Data[[#This Row],[SA cert cat 2020]])/ULB_Data[[#This Row],[SA cert cat 2020]]</f>
        <v>-0.30818190203855733</v>
      </c>
      <c r="BQ233" s="118">
        <f>(ULB_Data[[#This Row],[Cert.- obtained SS2021]]-ULB_Data[[#This Row],[SA cert cat 2021]])/ULB_Data[[#This Row],[SA cert cat 2021]]</f>
        <v>-0.47368421052631576</v>
      </c>
      <c r="BR233" s="118">
        <f>(ULB_Data[[#This Row],[Cert.- obtained SS2022]]-ULB_Data[[#This Row],[SA cert cat 2022]])/ULB_Data[[#This Row],[SA cert cat 2022]]</f>
        <v>-0.47368421052631576</v>
      </c>
      <c r="BS233" s="118">
        <f>(ULB_Data[[#This Row],[Cert.- obtained SS2021]]-ULB_Data[[#This Row],[SA cert cat t.10 2021]])/ULB_Data[[#This Row],[SA cert cat t.10 2021]]</f>
        <v>-0.72727272727272729</v>
      </c>
      <c r="BT233" s="118">
        <f>(ULB_Data[[#This Row],[Cert.- obtained SS2022]]-ULB_Data[[#This Row],[SA cert cat t.10 2022]])/ULB_Data[[#This Row],[SA cert cat t.10 2022]]</f>
        <v>-0.72727272727272729</v>
      </c>
      <c r="BU233" s="122">
        <v>855.72</v>
      </c>
      <c r="BV233" s="122">
        <v>860.25</v>
      </c>
      <c r="BW233" s="122">
        <v>865</v>
      </c>
      <c r="BX233" s="122">
        <v>1100</v>
      </c>
      <c r="BY233" s="122">
        <v>1147.0899999999999</v>
      </c>
      <c r="BZ233" s="122">
        <v>1150</v>
      </c>
      <c r="CA233" s="122">
        <v>1114.93</v>
      </c>
      <c r="CB233" s="122">
        <v>1184.79</v>
      </c>
      <c r="CC233" s="122">
        <v>1184.79</v>
      </c>
      <c r="CD233" s="122">
        <v>1531.86</v>
      </c>
      <c r="CE233" s="122">
        <v>1531.86</v>
      </c>
      <c r="CF233" s="118">
        <f>(ULB_Data[[#This Row],[CP- obtained SS2020]]-ULB_Data[[#This Row],[NA CV 2020]])/ULB_Data[[#This Row],[NA CV 2020]]</f>
        <v>-4.2934604777263602E-2</v>
      </c>
      <c r="CG233" s="118">
        <f>(ULB_Data[[#This Row],[CV- obtained SS2021]]-ULB_Data[[#This Row],[NA CV 2021]])/ULB_Data[[#This Row],[NA CV 2021]]</f>
        <v>0.2449520488230166</v>
      </c>
      <c r="CH233" s="118">
        <f>(ULB_Data[[#This Row],[CV- obtained SS2022]]-ULB_Data[[#This Row],[NA CV 2022]])/ULB_Data[[#This Row],[NA CV 2022]]</f>
        <v>0.23811560693641623</v>
      </c>
      <c r="CI233" s="118">
        <f>(ULB_Data[[#This Row],[CP- obtained SS2020]]-ULB_Data[[#This Row],[SA CV 2020]])/ULB_Data[[#This Row],[SA CV 2020]]</f>
        <v>-0.25547272727272724</v>
      </c>
      <c r="CJ233" s="118">
        <f>(ULB_Data[[#This Row],[CV- obtained SS2021]]-ULB_Data[[#This Row],[SA CV 2021]])/ULB_Data[[#This Row],[SA CV 2021]]</f>
        <v>-6.6359222031401113E-2</v>
      </c>
      <c r="CK233" s="118">
        <f>(ULB_Data[[#This Row],[CV- obtained SS2022]]-ULB_Data[[#This Row],[SA CV 2022]])/ULB_Data[[#This Row],[SA CV 2022]]</f>
        <v>-6.8721739130434764E-2</v>
      </c>
      <c r="CL233" s="118">
        <f>(ULB_Data[[#This Row],[CP- obtained SS2020]]-ULB_Data[[#This Row],[SA CV  cat 2020]])/ULB_Data[[#This Row],[SA CV  cat 2020]]</f>
        <v>-0.2654426735310737</v>
      </c>
      <c r="CM233" s="118">
        <f>(ULB_Data[[#This Row],[CV- obtained SS2021]]-ULB_Data[[#This Row],[SA CV cat 2021]])/ULB_Data[[#This Row],[SA CV cat 2021]]</f>
        <v>-9.6067657559567463E-2</v>
      </c>
      <c r="CN233" s="118">
        <f>(ULB_Data[[#This Row],[CV- obtained SS2022]]-ULB_Data[[#This Row],[SA CV cat 2022]])/ULB_Data[[#This Row],[SA CV cat 2022]]</f>
        <v>-9.6067657559567463E-2</v>
      </c>
      <c r="CO233" s="118">
        <f>(ULB_Data[[#This Row],[CV- obtained SS2021]]-ULB_Data[[#This Row],[SA CV cat t.10 2021]])/ULB_Data[[#This Row],[SA CV cat t.10 2021]]</f>
        <v>-0.30086953115819975</v>
      </c>
      <c r="CP233" s="118">
        <f>(ULB_Data[[#This Row],[CV- obtained SS2022]]-ULB_Data[[#This Row],[SA CV cat t.10 2022]])/ULB_Data[[#This Row],[SA CV cat t.10 2022]]</f>
        <v>-0.30086953115819975</v>
      </c>
      <c r="CQ233" s="60">
        <v>141</v>
      </c>
      <c r="CR233" s="60">
        <v>85</v>
      </c>
      <c r="CS233" s="28">
        <v>120</v>
      </c>
      <c r="CT233" s="27">
        <v>73</v>
      </c>
      <c r="CU233" s="28">
        <v>120</v>
      </c>
      <c r="CV233" s="27">
        <v>73</v>
      </c>
      <c r="CW233" s="28" t="s">
        <v>414</v>
      </c>
      <c r="CX233" s="28" t="s">
        <v>414</v>
      </c>
      <c r="CY233" s="28" t="s">
        <v>414</v>
      </c>
      <c r="CZ233" s="28" t="s">
        <v>405</v>
      </c>
      <c r="DA233" s="28" t="s">
        <v>405</v>
      </c>
      <c r="DB233" s="28" t="s">
        <v>405</v>
      </c>
      <c r="DC233" s="22">
        <v>679</v>
      </c>
      <c r="DD233" s="22">
        <v>1500</v>
      </c>
      <c r="DE233" s="66">
        <v>45.27</v>
      </c>
      <c r="DF233" s="22">
        <v>300</v>
      </c>
      <c r="DG233" s="22">
        <v>1500</v>
      </c>
      <c r="DH233" s="66">
        <v>20</v>
      </c>
      <c r="DI233" s="22">
        <v>994.57</v>
      </c>
      <c r="DJ233" s="22">
        <v>1500</v>
      </c>
      <c r="DK233" s="66">
        <v>66.3</v>
      </c>
      <c r="DL233" s="22">
        <v>818.98</v>
      </c>
      <c r="DM233" s="22">
        <v>1500</v>
      </c>
      <c r="DN233" s="66">
        <v>54.6</v>
      </c>
      <c r="DO233" s="22">
        <v>2792.55</v>
      </c>
      <c r="DP233" s="22">
        <v>6000</v>
      </c>
      <c r="DQ233" s="66">
        <v>46.54</v>
      </c>
      <c r="DR233" s="67">
        <v>1524.76</v>
      </c>
      <c r="DS233" s="67">
        <v>2400</v>
      </c>
      <c r="DT233" s="159">
        <f>ULB_Data[[#This Row],[SLP- obtained SS2021]]/ULB_Data[[#This Row],[SLP-max. marks SS2021]]</f>
        <v>0.63531666666666664</v>
      </c>
      <c r="DU233" s="159">
        <f>ULB_Data[[#This Row],[SLP- obtained SS2021]]/ULB_Data[[#This Row],[Total score (obtained) SS2021]]</f>
        <v>0.52655461662516878</v>
      </c>
      <c r="DV233" s="67">
        <v>1524.76</v>
      </c>
      <c r="DW233" s="66">
        <v>2400</v>
      </c>
      <c r="DX233" s="159">
        <f>ULB_Data[[#This Row],[SLP- obtained SS2022]]/ULB_Data[[#This Row],[SLP-max. marks SS2022]]</f>
        <v>0.63531666666666664</v>
      </c>
      <c r="DY233" s="159">
        <f>ULB_Data[[#This Row],[SLP- obtained SS2022]]/ULB_Data[[#This Row],[Total score (obtained) SS2022]]</f>
        <v>0.52655461662516878</v>
      </c>
      <c r="DZ233" s="67">
        <v>1070.97</v>
      </c>
      <c r="EA233" s="67">
        <v>1800</v>
      </c>
      <c r="EB233" s="159">
        <f>ULB_Data[[#This Row],[CV- obtained SS2021]]/ULB_Data[[#This Row],[CV-max. marks SS2021]]</f>
        <v>0.59498333333333331</v>
      </c>
      <c r="EC233" s="159">
        <f>ULB_Data[[#This Row],[CV- obtained SS2021]]/ULB_Data[[#This Row],[Total score (obtained) SS2021]]</f>
        <v>0.36984456423768791</v>
      </c>
      <c r="ED233" s="67">
        <v>1070.97</v>
      </c>
      <c r="EE233" s="66">
        <v>1800</v>
      </c>
      <c r="EF233" s="159">
        <f>ULB_Data[[#This Row],[CV- obtained SS2022]]/ULB_Data[[#This Row],[CV-max. marks SS2022]]</f>
        <v>0.59498333333333331</v>
      </c>
      <c r="EG233" s="159">
        <f>ULB_Data[[#This Row],[CV- obtained SS2022]]/ULB_Data[[#This Row],[Total score (obtained) SS2022]]</f>
        <v>0.36984456423768791</v>
      </c>
      <c r="EH233" s="67">
        <v>300</v>
      </c>
      <c r="EI233" s="67">
        <v>1800</v>
      </c>
      <c r="EJ233" s="159">
        <f>ULB_Data[[#This Row],[Cert.- obtained SS2021]]/ULB_Data[[#This Row],[Cert.-max. marks SS2021]]</f>
        <v>0.16666666666666666</v>
      </c>
      <c r="EK233" s="159">
        <f>ULB_Data[[#This Row],[Cert.- obtained SS2021]]/ULB_Data[[#This Row],[Total score (obtained) SS2021]]</f>
        <v>0.10360081913714331</v>
      </c>
      <c r="EL233" s="67">
        <v>300</v>
      </c>
      <c r="EM233" s="66">
        <v>1800</v>
      </c>
      <c r="EN233" s="159">
        <f>ULB_Data[[#This Row],[Cert.- obtained SS2022]]/ULB_Data[[#This Row],[Cert.-max. marks SS2022]]</f>
        <v>0.16666666666666666</v>
      </c>
      <c r="EO233" s="159">
        <f>ULB_Data[[#This Row],[Cert.- obtained SS2022]]/ULB_Data[[#This Row],[Total score (obtained) SS2022]]</f>
        <v>0.10360081913714331</v>
      </c>
      <c r="EP233" s="68">
        <v>2895.73</v>
      </c>
      <c r="EQ233" s="26">
        <v>6000</v>
      </c>
      <c r="ER233" s="66">
        <v>48.26</v>
      </c>
      <c r="ES233" s="68">
        <v>2895.73</v>
      </c>
      <c r="ET233" s="66">
        <v>6000</v>
      </c>
      <c r="EU233" s="128">
        <f>(ULB_Data[[#This Row],[Total score (obtained) SS2022]]/ULB_Data[[#This Row],[Total score (max) SS2022]])*100</f>
        <v>48.262166666666666</v>
      </c>
      <c r="EV233" s="26">
        <v>979</v>
      </c>
      <c r="EW233" s="26">
        <v>3000</v>
      </c>
      <c r="EX233" s="66">
        <v>32.630000000000003</v>
      </c>
      <c r="EY233" s="26">
        <v>1824.76</v>
      </c>
      <c r="EZ233" s="26">
        <v>4200</v>
      </c>
      <c r="FA233" s="100">
        <v>43.45</v>
      </c>
      <c r="FB233" s="26">
        <v>1824.76</v>
      </c>
      <c r="FC233" s="138">
        <v>4200</v>
      </c>
      <c r="FD233" s="140">
        <f>(ULB_Data[[#This Row],[SLP + Cert. (obtained) SS2022]]/ULB_Data[[#This Row],[SLP + Cert. (max.) SS2022]])*100</f>
        <v>43.446666666666665</v>
      </c>
    </row>
    <row r="234" spans="1:160" ht="15.75" thickBot="1">
      <c r="A234" s="104">
        <v>233</v>
      </c>
      <c r="B234" s="65" t="s">
        <v>102</v>
      </c>
      <c r="C234" s="65" t="s">
        <v>71</v>
      </c>
      <c r="D234" s="65" t="s">
        <v>71</v>
      </c>
      <c r="E234" s="26">
        <v>14268</v>
      </c>
      <c r="F234" s="28" t="s">
        <v>411</v>
      </c>
      <c r="G234" s="28">
        <v>2214</v>
      </c>
      <c r="H234" s="28">
        <v>2072</v>
      </c>
      <c r="I234" s="28">
        <v>2072</v>
      </c>
      <c r="J234" s="28">
        <v>3325</v>
      </c>
      <c r="K234" s="28">
        <v>3178</v>
      </c>
      <c r="L234" s="28">
        <v>3178</v>
      </c>
      <c r="M234" s="28">
        <v>3070.1</v>
      </c>
      <c r="N234" s="28">
        <v>2928.3</v>
      </c>
      <c r="O234" s="28">
        <v>2928.3</v>
      </c>
      <c r="P234" s="28">
        <v>4349.2</v>
      </c>
      <c r="Q234" s="28">
        <v>4349.2</v>
      </c>
      <c r="R234" s="118">
        <f>(ULB_Data[[#This Row],[Total score (obtained) SS2020]]-ULB_Data[[#This Row],[NA 2020]])/ULB_Data[[#This Row],[NA 2020]]</f>
        <v>0.42004968383017155</v>
      </c>
      <c r="S234" s="118">
        <f>(ULB_Data[[#This Row],[Total score (obtained) SS2021]]-ULB_Data[[#This Row],[NA 2021]])/ULB_Data[[#This Row],[NA 2021]]</f>
        <v>0.62463320463320449</v>
      </c>
      <c r="T234" s="118">
        <f>(ULB_Data[[#This Row],[Total score (obtained) SS2022]]-ULB_Data[[#This Row],[NA 2022]])/ULB_Data[[#This Row],[NA 2022]]</f>
        <v>0.62463320463320449</v>
      </c>
      <c r="U234" s="118">
        <f>(ULB_Data[[#This Row],[Total score (obtained) SS2020]]-ULB_Data[[#This Row],[SA 2020]])/ULB_Data[[#This Row],[SA 2020]]</f>
        <v>-5.4439097744360967E-2</v>
      </c>
      <c r="V234" s="118">
        <f>(ULB_Data[[#This Row],[Total score (obtained) SS2021]]-ULB_Data[[#This Row],[SA 2021]])/ULB_Data[[#This Row],[SA 2021]]</f>
        <v>5.9232221522970356E-2</v>
      </c>
      <c r="W234" s="118">
        <f>(ULB_Data[[#This Row],[Total score (obtained) SS2022]]-ULB_Data[[#This Row],[SA 2022]])/ULB_Data[[#This Row],[SA 2022]]</f>
        <v>5.9232221522970356E-2</v>
      </c>
      <c r="X234" s="118">
        <f>(ULB_Data[[#This Row],[Total score (obtained) SS2020]]-ULB_Data[[#This Row],[SA Cat 2020]])/ULB_Data[[#This Row],[SA Cat 2020]]</f>
        <v>2.4067619947232947E-2</v>
      </c>
      <c r="Y234" s="118">
        <f>(ULB_Data[[#This Row],[Total score (obtained) SS2021]]-ULB_Data[[#This Row],[SA Cat 2021]])/ULB_Data[[#This Row],[SA Cat 2021]]</f>
        <v>0.14955434893965769</v>
      </c>
      <c r="Z234" s="118">
        <f>(ULB_Data[[#This Row],[Total score (obtained) SS2022]]-ULB_Data[[#This Row],[SA Cat 2022]])/ULB_Data[[#This Row],[SA Cat 2022]]</f>
        <v>0.14955434893965769</v>
      </c>
      <c r="AA234" s="118">
        <f>(ULB_Data[[#This Row],[Total score (obtained) SS2021]]-ULB_Data[[#This Row],[SA Cat t.10 2021]])/ULB_Data[[#This Row],[SA Cat t.10 2021]]</f>
        <v>-0.22600938103559276</v>
      </c>
      <c r="AB234" s="118">
        <f>(ULB_Data[[#This Row],[Total score (obtained) SS2022]]-ULB_Data[[#This Row],[SA Cat t.10 2022]])/ULB_Data[[#This Row],[SA Cat t.10 2022]]</f>
        <v>-0.22600938103559276</v>
      </c>
      <c r="AC234" s="122">
        <v>306.24</v>
      </c>
      <c r="AD234" s="122">
        <v>913.6</v>
      </c>
      <c r="AE234" s="122">
        <v>915</v>
      </c>
      <c r="AF234" s="122">
        <v>706.64</v>
      </c>
      <c r="AG234" s="122">
        <v>1509.3</v>
      </c>
      <c r="AH234" s="122">
        <v>1509.3</v>
      </c>
      <c r="AI234" s="122">
        <v>593.21</v>
      </c>
      <c r="AJ234" s="122">
        <v>1412.08</v>
      </c>
      <c r="AK234" s="122">
        <v>1412.08</v>
      </c>
      <c r="AL234" s="122">
        <v>1984.11</v>
      </c>
      <c r="AM234" s="122">
        <v>1984.11</v>
      </c>
      <c r="AN234" s="118">
        <f>(ULB_Data[[#This Row],[SLP- obtained SS2020]]-ULB_Data[[#This Row],[SLP NA 2020]])/ULB_Data[[#This Row],[SLP NA 2020]]</f>
        <v>0.92473223615464972</v>
      </c>
      <c r="AO234" s="118">
        <f>(ULB_Data[[#This Row],[SLP- obtained SS2021]]-ULB_Data[[#This Row],[SLP NA 2021]])/ULB_Data[[#This Row],[SLP NA 2021]]</f>
        <v>1.1769483362521889</v>
      </c>
      <c r="AP234" s="118">
        <f>(ULB_Data[[#This Row],[SLP- obtained SS2022]]-ULB_Data[[#This Row],[SLP NA 2022]])/ULB_Data[[#This Row],[SLP NA 2022]]</f>
        <v>1.1736174863387978</v>
      </c>
      <c r="AQ234" s="118">
        <f>(ULB_Data[[#This Row],[SLP- obtained SS2020]]-ULB_Data[[#This Row],[SLP SA 2020]])/ULB_Data[[#This Row],[SLP SA 2020]]</f>
        <v>-0.16586946677233108</v>
      </c>
      <c r="AR234" s="118">
        <f>(ULB_Data[[#This Row],[SLP- obtained SS2021]]-ULB_Data[[#This Row],[SLP SA 2021]])/ULB_Data[[#This Row],[SLP SA 2021]]</f>
        <v>0.31773669913204794</v>
      </c>
      <c r="AS234" s="118">
        <f>(ULB_Data[[#This Row],[SLP- obtained SS2022]]-ULB_Data[[#This Row],[SLP SA 2022]])/ULB_Data[[#This Row],[SLP SA 2022]]</f>
        <v>0.31773669913204794</v>
      </c>
      <c r="AT234" s="118">
        <f>(ULB_Data[[#This Row],[SLP- obtained SS2020]]-ULB_Data[[#This Row],[SLP SA cat 2020]])/ULB_Data[[#This Row],[SLP SA cat 2020]]</f>
        <v>-6.3721110567928497E-3</v>
      </c>
      <c r="AU234" s="118">
        <f>(ULB_Data[[#This Row],[SLP- obtained SS2021]]-ULB_Data[[#This Row],[SLP SA cat 2021]])/ULB_Data[[#This Row],[SLP SA cat 2021]]</f>
        <v>0.40846127698147416</v>
      </c>
      <c r="AV234" s="118">
        <f>(ULB_Data[[#This Row],[SLP- obtained SS2022]]-ULB_Data[[#This Row],[SLP SA cat 2022]])/ULB_Data[[#This Row],[SLP SA cat 2022]]</f>
        <v>0.40846127698147416</v>
      </c>
      <c r="AW234" s="118">
        <f>(ULB_Data[[#This Row],[SLP- obtained SS2021]]-ULB_Data[[#This Row],[SLP SA cat t.10 2021]])/ULB_Data[[#This Row],[SLP SA cat t.10 2021]]</f>
        <v>2.3940204928154184E-3</v>
      </c>
      <c r="AX234" s="118">
        <f>(ULB_Data[[#This Row],[SLP- obtained SS2022]]-ULB_Data[[#This Row],[SLP SA cat t.10 2022]])/ULB_Data[[#This Row],[SLP SA cat t.10 2022]]</f>
        <v>2.3940204928154184E-3</v>
      </c>
      <c r="AY234" s="122">
        <v>232.44</v>
      </c>
      <c r="AZ234" s="122">
        <v>298.10000000000002</v>
      </c>
      <c r="BA234" s="122">
        <v>295</v>
      </c>
      <c r="BB234" s="122">
        <v>421.09</v>
      </c>
      <c r="BC234" s="122">
        <v>522.70000000000005</v>
      </c>
      <c r="BD234" s="122">
        <v>525</v>
      </c>
      <c r="BE234" s="122">
        <v>365.77</v>
      </c>
      <c r="BF234" s="122">
        <v>453.88</v>
      </c>
      <c r="BG234" s="122">
        <v>453.88</v>
      </c>
      <c r="BH234" s="122">
        <v>1100</v>
      </c>
      <c r="BI234" s="122">
        <v>1100</v>
      </c>
      <c r="BJ234" s="118">
        <f>(ULB_Data[[#This Row],[Cert.- obtained SS2020]]-ULB_Data[[#This Row],[NA cert 2020]])/ULB_Data[[#This Row],[NA cert 2020]]</f>
        <v>0.29065565307176044</v>
      </c>
      <c r="BK234" s="118">
        <f>(ULB_Data[[#This Row],[Cert.- obtained SS2021]]-ULB_Data[[#This Row],[NA cert 2021]])/ULB_Data[[#This Row],[NA cert 2021]]</f>
        <v>6.3737001006372931E-3</v>
      </c>
      <c r="BL234" s="118">
        <f>(ULB_Data[[#This Row],[Cert.- obtained SS2022]]-ULB_Data[[#This Row],[NA cert 2022]])/ULB_Data[[#This Row],[NA cert 2022]]</f>
        <v>1.6949152542372881E-2</v>
      </c>
      <c r="BM234" s="118">
        <f>(ULB_Data[[#This Row],[Cert.- obtained SS2020]]-ULB_Data[[#This Row],[SA Cert 2020]])/ULB_Data[[#This Row],[SA Cert 2020]]</f>
        <v>-0.2875632287634472</v>
      </c>
      <c r="BN234" s="118">
        <f>(ULB_Data[[#This Row],[Cert.- obtained SS2021]]-ULB_Data[[#This Row],[SA cert 2021]])/ULB_Data[[#This Row],[SA cert 2021]]</f>
        <v>-0.42605701167017412</v>
      </c>
      <c r="BO234" s="118">
        <f>(ULB_Data[[#This Row],[Cert.- obtained SS2022]]-ULB_Data[[#This Row],[SA cert 2022]])/ULB_Data[[#This Row],[SA cert 2022]]</f>
        <v>-0.42857142857142855</v>
      </c>
      <c r="BP234" s="118">
        <f>(ULB_Data[[#This Row],[Cert.- obtained SS2020]]-ULB_Data[[#This Row],[SA cert cat 2020]])/ULB_Data[[#This Row],[SA cert cat 2020]]</f>
        <v>-0.17981245044700217</v>
      </c>
      <c r="BQ234" s="118">
        <f>(ULB_Data[[#This Row],[Cert.- obtained SS2021]]-ULB_Data[[#This Row],[SA cert cat 2021]])/ULB_Data[[#This Row],[SA cert cat 2021]]</f>
        <v>-0.33903234335066534</v>
      </c>
      <c r="BR234" s="118">
        <f>(ULB_Data[[#This Row],[Cert.- obtained SS2022]]-ULB_Data[[#This Row],[SA cert cat 2022]])/ULB_Data[[#This Row],[SA cert cat 2022]]</f>
        <v>-0.33903234335066534</v>
      </c>
      <c r="BS234" s="118">
        <f>(ULB_Data[[#This Row],[Cert.- obtained SS2021]]-ULB_Data[[#This Row],[SA cert cat t.10 2021]])/ULB_Data[[#This Row],[SA cert cat t.10 2021]]</f>
        <v>-0.72727272727272729</v>
      </c>
      <c r="BT234" s="118">
        <f>(ULB_Data[[#This Row],[Cert.- obtained SS2022]]-ULB_Data[[#This Row],[SA cert cat t.10 2022]])/ULB_Data[[#This Row],[SA cert cat t.10 2022]]</f>
        <v>-0.72727272727272729</v>
      </c>
      <c r="BU234" s="122">
        <v>855.72</v>
      </c>
      <c r="BV234" s="122">
        <v>860.25</v>
      </c>
      <c r="BW234" s="122">
        <v>865</v>
      </c>
      <c r="BX234" s="122">
        <v>1100</v>
      </c>
      <c r="BY234" s="122">
        <v>1147.0899999999999</v>
      </c>
      <c r="BZ234" s="122">
        <v>1150</v>
      </c>
      <c r="CA234" s="122">
        <v>1056.55</v>
      </c>
      <c r="CB234" s="122">
        <v>1062.31</v>
      </c>
      <c r="CC234" s="122">
        <v>1062.31</v>
      </c>
      <c r="CD234" s="122">
        <v>1484.95</v>
      </c>
      <c r="CE234" s="122">
        <v>1484.95</v>
      </c>
      <c r="CF234" s="118">
        <f>(ULB_Data[[#This Row],[CP- obtained SS2020]]-ULB_Data[[#This Row],[NA CV 2020]])/ULB_Data[[#This Row],[NA CV 2020]]</f>
        <v>0.39945309213294061</v>
      </c>
      <c r="CG234" s="118">
        <f>(ULB_Data[[#This Row],[CV- obtained SS2021]]-ULB_Data[[#This Row],[NA CV 2021]])/ULB_Data[[#This Row],[NA CV 2021]]</f>
        <v>0.25240337111304867</v>
      </c>
      <c r="CH234" s="118">
        <f>(ULB_Data[[#This Row],[CV- obtained SS2022]]-ULB_Data[[#This Row],[NA CV 2022]])/ULB_Data[[#This Row],[NA CV 2022]]</f>
        <v>0.24552601156069376</v>
      </c>
      <c r="CI234" s="118">
        <f>(ULB_Data[[#This Row],[CP- obtained SS2020]]-ULB_Data[[#This Row],[SA CV 2020]])/ULB_Data[[#This Row],[SA CV 2020]]</f>
        <v>8.8672727272727236E-2</v>
      </c>
      <c r="CJ234" s="118">
        <f>(ULB_Data[[#This Row],[CV- obtained SS2021]]-ULB_Data[[#This Row],[SA CV 2021]])/ULB_Data[[#This Row],[SA CV 2021]]</f>
        <v>-6.0771168783617512E-2</v>
      </c>
      <c r="CK234" s="118">
        <f>(ULB_Data[[#This Row],[CV- obtained SS2022]]-ULB_Data[[#This Row],[SA CV 2022]])/ULB_Data[[#This Row],[SA CV 2022]]</f>
        <v>-6.3147826086956432E-2</v>
      </c>
      <c r="CL234" s="118">
        <f>(ULB_Data[[#This Row],[CP- obtained SS2020]]-ULB_Data[[#This Row],[SA CV  cat 2020]])/ULB_Data[[#This Row],[SA CV  cat 2020]]</f>
        <v>0.13344375561970567</v>
      </c>
      <c r="CM234" s="118">
        <f>(ULB_Data[[#This Row],[CV- obtained SS2021]]-ULB_Data[[#This Row],[SA CV cat 2021]])/ULB_Data[[#This Row],[SA CV cat 2021]]</f>
        <v>1.4186066214193752E-2</v>
      </c>
      <c r="CN234" s="118">
        <f>(ULB_Data[[#This Row],[CV- obtained SS2022]]-ULB_Data[[#This Row],[SA CV cat 2022]])/ULB_Data[[#This Row],[SA CV cat 2022]]</f>
        <v>1.4186066214193752E-2</v>
      </c>
      <c r="CO234" s="118">
        <f>(ULB_Data[[#This Row],[CV- obtained SS2021]]-ULB_Data[[#This Row],[SA CV cat t.10 2021]])/ULB_Data[[#This Row],[SA CV cat t.10 2021]]</f>
        <v>-0.27446715377622138</v>
      </c>
      <c r="CP234" s="118">
        <f>(ULB_Data[[#This Row],[CV- obtained SS2022]]-ULB_Data[[#This Row],[SA CV cat t.10 2022]])/ULB_Data[[#This Row],[SA CV cat t.10 2022]]</f>
        <v>-0.27446715377622138</v>
      </c>
      <c r="CQ234" s="60">
        <v>125</v>
      </c>
      <c r="CR234" s="60">
        <v>83</v>
      </c>
      <c r="CS234" s="27">
        <v>63</v>
      </c>
      <c r="CT234" s="27">
        <v>46</v>
      </c>
      <c r="CU234" s="27">
        <v>63</v>
      </c>
      <c r="CV234" s="27">
        <v>46</v>
      </c>
      <c r="CW234" s="28" t="s">
        <v>414</v>
      </c>
      <c r="CX234" s="27" t="s">
        <v>414</v>
      </c>
      <c r="CY234" s="27" t="s">
        <v>414</v>
      </c>
      <c r="CZ234" s="28" t="s">
        <v>405</v>
      </c>
      <c r="DA234" s="27" t="s">
        <v>405</v>
      </c>
      <c r="DB234" s="27" t="s">
        <v>405</v>
      </c>
      <c r="DC234" s="22">
        <v>589.42999999999995</v>
      </c>
      <c r="DD234" s="22">
        <v>1500</v>
      </c>
      <c r="DE234" s="66">
        <v>39.299999999999997</v>
      </c>
      <c r="DF234" s="22">
        <v>300</v>
      </c>
      <c r="DG234" s="22">
        <v>1500</v>
      </c>
      <c r="DH234" s="66">
        <v>20</v>
      </c>
      <c r="DI234" s="22">
        <v>1057.02</v>
      </c>
      <c r="DJ234" s="22">
        <v>1500</v>
      </c>
      <c r="DK234" s="66">
        <v>70.47</v>
      </c>
      <c r="DL234" s="22">
        <v>1197.54</v>
      </c>
      <c r="DM234" s="22">
        <v>1500</v>
      </c>
      <c r="DN234" s="66">
        <v>79.84</v>
      </c>
      <c r="DO234" s="22">
        <v>3143.99</v>
      </c>
      <c r="DP234" s="22">
        <v>6000</v>
      </c>
      <c r="DQ234" s="66">
        <v>52.4</v>
      </c>
      <c r="DR234" s="67">
        <v>1988.86</v>
      </c>
      <c r="DS234" s="67">
        <v>2400</v>
      </c>
      <c r="DT234" s="159">
        <f>ULB_Data[[#This Row],[SLP- obtained SS2021]]/ULB_Data[[#This Row],[SLP-max. marks SS2021]]</f>
        <v>0.8286916666666666</v>
      </c>
      <c r="DU234" s="159">
        <f>ULB_Data[[#This Row],[SLP- obtained SS2021]]/ULB_Data[[#This Row],[Total score (obtained) SS2021]]</f>
        <v>0.59082537192832363</v>
      </c>
      <c r="DV234" s="67">
        <v>1988.86</v>
      </c>
      <c r="DW234" s="66">
        <v>2400</v>
      </c>
      <c r="DX234" s="159">
        <f>ULB_Data[[#This Row],[SLP- obtained SS2022]]/ULB_Data[[#This Row],[SLP-max. marks SS2022]]</f>
        <v>0.8286916666666666</v>
      </c>
      <c r="DY234" s="159">
        <f>ULB_Data[[#This Row],[SLP- obtained SS2022]]/ULB_Data[[#This Row],[Total score (obtained) SS2022]]</f>
        <v>0.59082537192832363</v>
      </c>
      <c r="DZ234" s="67">
        <v>1077.3800000000001</v>
      </c>
      <c r="EA234" s="67">
        <v>1800</v>
      </c>
      <c r="EB234" s="159">
        <f>ULB_Data[[#This Row],[CV- obtained SS2021]]/ULB_Data[[#This Row],[CV-max. marks SS2021]]</f>
        <v>0.59854444444444455</v>
      </c>
      <c r="EC234" s="159">
        <f>ULB_Data[[#This Row],[CV- obtained SS2021]]/ULB_Data[[#This Row],[Total score (obtained) SS2021]]</f>
        <v>0.32005442273872337</v>
      </c>
      <c r="ED234" s="67">
        <v>1077.3800000000001</v>
      </c>
      <c r="EE234" s="66">
        <v>1800</v>
      </c>
      <c r="EF234" s="159">
        <f>ULB_Data[[#This Row],[CV- obtained SS2022]]/ULB_Data[[#This Row],[CV-max. marks SS2022]]</f>
        <v>0.59854444444444455</v>
      </c>
      <c r="EG234" s="159">
        <f>ULB_Data[[#This Row],[CV- obtained SS2022]]/ULB_Data[[#This Row],[Total score (obtained) SS2022]]</f>
        <v>0.32005442273872337</v>
      </c>
      <c r="EH234" s="67">
        <v>300</v>
      </c>
      <c r="EI234" s="67">
        <v>1800</v>
      </c>
      <c r="EJ234" s="159">
        <f>ULB_Data[[#This Row],[Cert.- obtained SS2021]]/ULB_Data[[#This Row],[Cert.-max. marks SS2021]]</f>
        <v>0.16666666666666666</v>
      </c>
      <c r="EK234" s="159">
        <f>ULB_Data[[#This Row],[Cert.- obtained SS2021]]/ULB_Data[[#This Row],[Total score (obtained) SS2021]]</f>
        <v>8.912020533295309E-2</v>
      </c>
      <c r="EL234" s="67">
        <v>300</v>
      </c>
      <c r="EM234" s="66">
        <v>1800</v>
      </c>
      <c r="EN234" s="159">
        <f>ULB_Data[[#This Row],[Cert.- obtained SS2022]]/ULB_Data[[#This Row],[Cert.-max. marks SS2022]]</f>
        <v>0.16666666666666666</v>
      </c>
      <c r="EO234" s="159">
        <f>ULB_Data[[#This Row],[Cert.- obtained SS2022]]/ULB_Data[[#This Row],[Total score (obtained) SS2022]]</f>
        <v>8.912020533295309E-2</v>
      </c>
      <c r="EP234" s="68">
        <v>3366.24</v>
      </c>
      <c r="EQ234" s="26">
        <v>6000</v>
      </c>
      <c r="ER234" s="66">
        <v>56.1</v>
      </c>
      <c r="ES234" s="68">
        <v>3366.24</v>
      </c>
      <c r="ET234" s="66">
        <v>6000</v>
      </c>
      <c r="EU234" s="128">
        <f>(ULB_Data[[#This Row],[Total score (obtained) SS2022]]/ULB_Data[[#This Row],[Total score (max) SS2022]])*100</f>
        <v>56.103999999999999</v>
      </c>
      <c r="EV234" s="26">
        <v>889.43</v>
      </c>
      <c r="EW234" s="26">
        <v>3000</v>
      </c>
      <c r="EX234" s="66">
        <v>29.65</v>
      </c>
      <c r="EY234" s="26">
        <v>2288.86</v>
      </c>
      <c r="EZ234" s="26">
        <v>4200</v>
      </c>
      <c r="FA234" s="100">
        <v>54.5</v>
      </c>
      <c r="FB234" s="26">
        <v>2288.86</v>
      </c>
      <c r="FC234" s="138">
        <v>4200</v>
      </c>
      <c r="FD234" s="140">
        <f>(ULB_Data[[#This Row],[SLP + Cert. (obtained) SS2022]]/ULB_Data[[#This Row],[SLP + Cert. (max.) SS2022]])*100</f>
        <v>54.49666666666667</v>
      </c>
    </row>
    <row r="235" spans="1:160" ht="15.75" thickBot="1">
      <c r="A235" s="104">
        <v>234</v>
      </c>
      <c r="B235" s="78" t="s">
        <v>387</v>
      </c>
      <c r="C235" s="65" t="s">
        <v>71</v>
      </c>
      <c r="D235" s="65" t="s">
        <v>71</v>
      </c>
      <c r="E235" s="22">
        <v>29248</v>
      </c>
      <c r="F235" s="28" t="s">
        <v>412</v>
      </c>
      <c r="G235" s="28">
        <v>2214</v>
      </c>
      <c r="H235" s="28">
        <v>2072</v>
      </c>
      <c r="I235" s="28">
        <v>2072</v>
      </c>
      <c r="J235" s="28">
        <v>3325</v>
      </c>
      <c r="K235" s="28">
        <v>3178</v>
      </c>
      <c r="L235" s="28">
        <v>3178</v>
      </c>
      <c r="M235" s="28">
        <v>3400</v>
      </c>
      <c r="N235" s="28">
        <v>3298.6</v>
      </c>
      <c r="O235" s="28">
        <v>3298.6</v>
      </c>
      <c r="P235" s="28">
        <v>4601.3999999999996</v>
      </c>
      <c r="Q235" s="28">
        <v>4601.3999999999996</v>
      </c>
      <c r="R235" s="118">
        <f>(ULB_Data[[#This Row],[Total score (obtained) SS2020]]-ULB_Data[[#This Row],[NA 2020]])/ULB_Data[[#This Row],[NA 2020]]</f>
        <v>-1</v>
      </c>
      <c r="S235" s="118">
        <f>(ULB_Data[[#This Row],[Total score (obtained) SS2021]]-ULB_Data[[#This Row],[NA 2021]])/ULB_Data[[#This Row],[NA 2021]]</f>
        <v>0.31740830115830121</v>
      </c>
      <c r="T235" s="118">
        <f>(ULB_Data[[#This Row],[Total score (obtained) SS2022]]-ULB_Data[[#This Row],[NA 2022]])/ULB_Data[[#This Row],[NA 2022]]</f>
        <v>0.31740830115830121</v>
      </c>
      <c r="U235" s="118">
        <f>(ULB_Data[[#This Row],[Total score (obtained) SS2020]]-ULB_Data[[#This Row],[SA 2020]])/ULB_Data[[#This Row],[SA 2020]]</f>
        <v>-1</v>
      </c>
      <c r="V235" s="118">
        <f>(ULB_Data[[#This Row],[Total score (obtained) SS2021]]-ULB_Data[[#This Row],[SA 2021]])/ULB_Data[[#This Row],[SA 2021]]</f>
        <v>-0.14107300188797983</v>
      </c>
      <c r="W235" s="118">
        <f>(ULB_Data[[#This Row],[Total score (obtained) SS2022]]-ULB_Data[[#This Row],[SA 2022]])/ULB_Data[[#This Row],[SA 2022]]</f>
        <v>-0.14107300188797983</v>
      </c>
      <c r="X235" s="118">
        <f>(ULB_Data[[#This Row],[Total score (obtained) SS2020]]-ULB_Data[[#This Row],[SA Cat 2020]])/ULB_Data[[#This Row],[SA Cat 2020]]</f>
        <v>-1</v>
      </c>
      <c r="Y235" s="118">
        <f>(ULB_Data[[#This Row],[Total score (obtained) SS2021]]-ULB_Data[[#This Row],[SA Cat 2021]])/ULB_Data[[#This Row],[SA Cat 2021]]</f>
        <v>-0.17247620202510153</v>
      </c>
      <c r="Z235" s="118">
        <f>(ULB_Data[[#This Row],[Total score (obtained) SS2022]]-ULB_Data[[#This Row],[SA Cat 2022]])/ULB_Data[[#This Row],[SA Cat 2022]]</f>
        <v>-0.17247620202510153</v>
      </c>
      <c r="AA235" s="118">
        <f>(ULB_Data[[#This Row],[Total score (obtained) SS2021]]-ULB_Data[[#This Row],[SA Cat t.10 2021]])/ULB_Data[[#This Row],[SA Cat t.10 2021]]</f>
        <v>-0.4067740252966488</v>
      </c>
      <c r="AB235" s="118">
        <f>(ULB_Data[[#This Row],[Total score (obtained) SS2022]]-ULB_Data[[#This Row],[SA Cat t.10 2022]])/ULB_Data[[#This Row],[SA Cat t.10 2022]]</f>
        <v>-0.4067740252966488</v>
      </c>
      <c r="AC235" s="122">
        <v>306.24</v>
      </c>
      <c r="AD235" s="122">
        <v>913.6</v>
      </c>
      <c r="AE235" s="122">
        <v>915</v>
      </c>
      <c r="AF235" s="122">
        <v>706.64</v>
      </c>
      <c r="AG235" s="122">
        <v>1509.3</v>
      </c>
      <c r="AH235" s="122">
        <v>1509.3</v>
      </c>
      <c r="AI235" s="122">
        <v>737.03</v>
      </c>
      <c r="AJ235" s="122">
        <v>1543.8</v>
      </c>
      <c r="AK235" s="122">
        <v>1543.8</v>
      </c>
      <c r="AL235" s="122">
        <v>2033.9</v>
      </c>
      <c r="AM235" s="122">
        <v>2033.9</v>
      </c>
      <c r="AN235" s="118">
        <f>(ULB_Data[[#This Row],[SLP- obtained SS2020]]-ULB_Data[[#This Row],[SLP NA 2020]])/ULB_Data[[#This Row],[SLP NA 2020]]</f>
        <v>-1</v>
      </c>
      <c r="AO235" s="118">
        <f>(ULB_Data[[#This Row],[SLP- obtained SS2021]]-ULB_Data[[#This Row],[SLP NA 2021]])/ULB_Data[[#This Row],[SLP NA 2021]]</f>
        <v>0.89975919439579666</v>
      </c>
      <c r="AP235" s="118">
        <f>(ULB_Data[[#This Row],[SLP- obtained SS2022]]-ULB_Data[[#This Row],[SLP NA 2022]])/ULB_Data[[#This Row],[SLP NA 2022]]</f>
        <v>0.89685245901639332</v>
      </c>
      <c r="AQ235" s="118">
        <f>(ULB_Data[[#This Row],[SLP- obtained SS2020]]-ULB_Data[[#This Row],[SLP SA 2020]])/ULB_Data[[#This Row],[SLP SA 2020]]</f>
        <v>-1</v>
      </c>
      <c r="AR235" s="118">
        <f>(ULB_Data[[#This Row],[SLP- obtained SS2021]]-ULB_Data[[#This Row],[SLP SA 2021]])/ULB_Data[[#This Row],[SLP SA 2021]]</f>
        <v>0.14995030808984294</v>
      </c>
      <c r="AS235" s="118">
        <f>(ULB_Data[[#This Row],[SLP- obtained SS2022]]-ULB_Data[[#This Row],[SLP SA 2022]])/ULB_Data[[#This Row],[SLP SA 2022]]</f>
        <v>0.14995030808984294</v>
      </c>
      <c r="AT235" s="118">
        <f>(ULB_Data[[#This Row],[SLP- obtained SS2020]]-ULB_Data[[#This Row],[SLP SA cat 2020]])/ULB_Data[[#This Row],[SLP SA cat 2020]]</f>
        <v>-1</v>
      </c>
      <c r="AU235" s="118">
        <f>(ULB_Data[[#This Row],[SLP- obtained SS2021]]-ULB_Data[[#This Row],[SLP SA cat 2021]])/ULB_Data[[#This Row],[SLP SA cat 2021]]</f>
        <v>0.1242518460940536</v>
      </c>
      <c r="AV235" s="118">
        <f>(ULB_Data[[#This Row],[SLP- obtained SS2022]]-ULB_Data[[#This Row],[SLP SA cat 2022]])/ULB_Data[[#This Row],[SLP SA cat 2022]]</f>
        <v>0.1242518460940536</v>
      </c>
      <c r="AW235" s="118">
        <f>(ULB_Data[[#This Row],[SLP- obtained SS2021]]-ULB_Data[[#This Row],[SLP SA cat t.10 2021]])/ULB_Data[[#This Row],[SLP SA cat t.10 2021]]</f>
        <v>-0.14665421112149082</v>
      </c>
      <c r="AX235" s="118">
        <f>(ULB_Data[[#This Row],[SLP- obtained SS2022]]-ULB_Data[[#This Row],[SLP SA cat t.10 2022]])/ULB_Data[[#This Row],[SLP SA cat t.10 2022]]</f>
        <v>-0.14665421112149082</v>
      </c>
      <c r="AY235" s="122">
        <v>232.44</v>
      </c>
      <c r="AZ235" s="122">
        <v>298.10000000000002</v>
      </c>
      <c r="BA235" s="122">
        <v>295</v>
      </c>
      <c r="BB235" s="122">
        <v>421.09</v>
      </c>
      <c r="BC235" s="122">
        <v>522.70000000000005</v>
      </c>
      <c r="BD235" s="122">
        <v>525</v>
      </c>
      <c r="BE235" s="122">
        <v>433.64</v>
      </c>
      <c r="BF235" s="122">
        <v>570</v>
      </c>
      <c r="BG235" s="122">
        <v>570</v>
      </c>
      <c r="BH235" s="122">
        <v>1100</v>
      </c>
      <c r="BI235" s="122">
        <v>1100</v>
      </c>
      <c r="BJ235" s="118">
        <f>(ULB_Data[[#This Row],[Cert.- obtained SS2020]]-ULB_Data[[#This Row],[NA cert 2020]])/ULB_Data[[#This Row],[NA cert 2020]]</f>
        <v>-1</v>
      </c>
      <c r="BK235" s="118">
        <f>(ULB_Data[[#This Row],[Cert.- obtained SS2021]]-ULB_Data[[#This Row],[NA cert 2021]])/ULB_Data[[#This Row],[NA cert 2021]]</f>
        <v>-1</v>
      </c>
      <c r="BL235" s="118">
        <f>(ULB_Data[[#This Row],[Cert.- obtained SS2022]]-ULB_Data[[#This Row],[NA cert 2022]])/ULB_Data[[#This Row],[NA cert 2022]]</f>
        <v>-1</v>
      </c>
      <c r="BM235" s="118">
        <f>(ULB_Data[[#This Row],[Cert.- obtained SS2020]]-ULB_Data[[#This Row],[SA Cert 2020]])/ULB_Data[[#This Row],[SA Cert 2020]]</f>
        <v>-1</v>
      </c>
      <c r="BN235" s="118">
        <f>(ULB_Data[[#This Row],[Cert.- obtained SS2021]]-ULB_Data[[#This Row],[SA cert 2021]])/ULB_Data[[#This Row],[SA cert 2021]]</f>
        <v>-1</v>
      </c>
      <c r="BO235" s="118">
        <f>(ULB_Data[[#This Row],[Cert.- obtained SS2022]]-ULB_Data[[#This Row],[SA cert 2022]])/ULB_Data[[#This Row],[SA cert 2022]]</f>
        <v>-1</v>
      </c>
      <c r="BP235" s="118">
        <f>(ULB_Data[[#This Row],[Cert.- obtained SS2020]]-ULB_Data[[#This Row],[SA cert cat 2020]])/ULB_Data[[#This Row],[SA cert cat 2020]]</f>
        <v>-1</v>
      </c>
      <c r="BQ235" s="118">
        <f>(ULB_Data[[#This Row],[Cert.- obtained SS2021]]-ULB_Data[[#This Row],[SA cert cat 2021]])/ULB_Data[[#This Row],[SA cert cat 2021]]</f>
        <v>-1</v>
      </c>
      <c r="BR235" s="118">
        <f>(ULB_Data[[#This Row],[Cert.- obtained SS2022]]-ULB_Data[[#This Row],[SA cert cat 2022]])/ULB_Data[[#This Row],[SA cert cat 2022]]</f>
        <v>-1</v>
      </c>
      <c r="BS235" s="118">
        <f>(ULB_Data[[#This Row],[Cert.- obtained SS2021]]-ULB_Data[[#This Row],[SA cert cat t.10 2021]])/ULB_Data[[#This Row],[SA cert cat t.10 2021]]</f>
        <v>-1</v>
      </c>
      <c r="BT235" s="118">
        <f>(ULB_Data[[#This Row],[Cert.- obtained SS2022]]-ULB_Data[[#This Row],[SA cert cat t.10 2022]])/ULB_Data[[#This Row],[SA cert cat t.10 2022]]</f>
        <v>-1</v>
      </c>
      <c r="BU235" s="122">
        <v>855.72</v>
      </c>
      <c r="BV235" s="122">
        <v>860.25</v>
      </c>
      <c r="BW235" s="122">
        <v>865</v>
      </c>
      <c r="BX235" s="122">
        <v>1100</v>
      </c>
      <c r="BY235" s="122">
        <v>1147.0899999999999</v>
      </c>
      <c r="BZ235" s="122">
        <v>1150</v>
      </c>
      <c r="CA235" s="122">
        <v>1114.93</v>
      </c>
      <c r="CB235" s="122">
        <v>1184.79</v>
      </c>
      <c r="CC235" s="122">
        <v>1184.79</v>
      </c>
      <c r="CD235" s="122">
        <v>1531.86</v>
      </c>
      <c r="CE235" s="122">
        <v>1531.86</v>
      </c>
      <c r="CF235" s="118">
        <f>(ULB_Data[[#This Row],[CP- obtained SS2020]]-ULB_Data[[#This Row],[NA CV 2020]])/ULB_Data[[#This Row],[NA CV 2020]]</f>
        <v>-1</v>
      </c>
      <c r="CG235" s="118">
        <f>(ULB_Data[[#This Row],[CV- obtained SS2021]]-ULB_Data[[#This Row],[NA CV 2021]])/ULB_Data[[#This Row],[NA CV 2021]]</f>
        <v>0.15553618134263289</v>
      </c>
      <c r="CH235" s="118">
        <f>(ULB_Data[[#This Row],[CV- obtained SS2022]]-ULB_Data[[#This Row],[NA CV 2022]])/ULB_Data[[#This Row],[NA CV 2022]]</f>
        <v>0.14919075144508664</v>
      </c>
      <c r="CI235" s="118">
        <f>(ULB_Data[[#This Row],[CP- obtained SS2020]]-ULB_Data[[#This Row],[SA CV 2020]])/ULB_Data[[#This Row],[SA CV 2020]]</f>
        <v>-1</v>
      </c>
      <c r="CJ235" s="118">
        <f>(ULB_Data[[#This Row],[CV- obtained SS2021]]-ULB_Data[[#This Row],[SA CV 2021]])/ULB_Data[[#This Row],[SA CV 2021]]</f>
        <v>-0.13341586100480343</v>
      </c>
      <c r="CK235" s="118">
        <f>(ULB_Data[[#This Row],[CV- obtained SS2022]]-ULB_Data[[#This Row],[SA CV 2022]])/ULB_Data[[#This Row],[SA CV 2022]]</f>
        <v>-0.13560869565217396</v>
      </c>
      <c r="CL235" s="118">
        <f>(ULB_Data[[#This Row],[CP- obtained SS2020]]-ULB_Data[[#This Row],[SA CV  cat 2020]])/ULB_Data[[#This Row],[SA CV  cat 2020]]</f>
        <v>-1</v>
      </c>
      <c r="CM235" s="118">
        <f>(ULB_Data[[#This Row],[CV- obtained SS2021]]-ULB_Data[[#This Row],[SA CV cat 2021]])/ULB_Data[[#This Row],[SA CV cat 2021]]</f>
        <v>-0.16099055528827894</v>
      </c>
      <c r="CN235" s="118">
        <f>(ULB_Data[[#This Row],[CV- obtained SS2022]]-ULB_Data[[#This Row],[SA CV cat 2022]])/ULB_Data[[#This Row],[SA CV cat 2022]]</f>
        <v>-0.16099055528827894</v>
      </c>
      <c r="CO235" s="118">
        <f>(ULB_Data[[#This Row],[CV- obtained SS2021]]-ULB_Data[[#This Row],[SA CV cat t.10 2021]])/ULB_Data[[#This Row],[SA CV cat t.10 2021]]</f>
        <v>-0.35108299714073088</v>
      </c>
      <c r="CP235" s="118">
        <f>(ULB_Data[[#This Row],[CV- obtained SS2022]]-ULB_Data[[#This Row],[SA CV cat t.10 2022]])/ULB_Data[[#This Row],[SA CV cat t.10 2022]]</f>
        <v>-0.35108299714073088</v>
      </c>
      <c r="CQ235" s="60" t="s">
        <v>432</v>
      </c>
      <c r="CR235" s="60" t="s">
        <v>432</v>
      </c>
      <c r="CS235" s="28">
        <v>148</v>
      </c>
      <c r="CT235" s="28">
        <v>83</v>
      </c>
      <c r="CU235" s="28">
        <v>148</v>
      </c>
      <c r="CV235" s="28">
        <v>83</v>
      </c>
      <c r="CW235" s="28" t="s">
        <v>414</v>
      </c>
      <c r="CX235" s="28" t="s">
        <v>414</v>
      </c>
      <c r="CY235" s="28" t="s">
        <v>414</v>
      </c>
      <c r="CZ235" s="28" t="s">
        <v>415</v>
      </c>
      <c r="DA235" s="28" t="s">
        <v>415</v>
      </c>
      <c r="DB235" s="28" t="s">
        <v>415</v>
      </c>
      <c r="DC235" s="29"/>
      <c r="DD235" s="22">
        <v>1500</v>
      </c>
      <c r="DE235" s="66">
        <v>0</v>
      </c>
      <c r="DF235" s="29"/>
      <c r="DG235" s="22">
        <v>1500</v>
      </c>
      <c r="DH235" s="66">
        <v>0</v>
      </c>
      <c r="DI235" s="29"/>
      <c r="DJ235" s="22">
        <v>1500</v>
      </c>
      <c r="DK235" s="66">
        <v>0</v>
      </c>
      <c r="DL235" s="29"/>
      <c r="DM235" s="22">
        <v>1500</v>
      </c>
      <c r="DN235" s="66">
        <v>0</v>
      </c>
      <c r="DO235" s="21"/>
      <c r="DP235" s="22">
        <v>6000</v>
      </c>
      <c r="DQ235" s="66">
        <v>0</v>
      </c>
      <c r="DR235" s="67">
        <v>1735.62</v>
      </c>
      <c r="DS235" s="67">
        <v>2400</v>
      </c>
      <c r="DT235" s="159">
        <f>ULB_Data[[#This Row],[SLP- obtained SS2021]]/ULB_Data[[#This Row],[SLP-max. marks SS2021]]</f>
        <v>0.7231749999999999</v>
      </c>
      <c r="DU235" s="159">
        <f>ULB_Data[[#This Row],[SLP- obtained SS2021]]/ULB_Data[[#This Row],[Total score (obtained) SS2021]]</f>
        <v>0.63583510094626816</v>
      </c>
      <c r="DV235" s="67">
        <v>1735.62</v>
      </c>
      <c r="DW235" s="66">
        <v>2400</v>
      </c>
      <c r="DX235" s="159">
        <f>ULB_Data[[#This Row],[SLP- obtained SS2022]]/ULB_Data[[#This Row],[SLP-max. marks SS2022]]</f>
        <v>0.7231749999999999</v>
      </c>
      <c r="DY235" s="159">
        <f>ULB_Data[[#This Row],[SLP- obtained SS2022]]/ULB_Data[[#This Row],[Total score (obtained) SS2022]]</f>
        <v>0.63583510094626816</v>
      </c>
      <c r="DZ235" s="67">
        <v>994.05</v>
      </c>
      <c r="EA235" s="67">
        <v>1800</v>
      </c>
      <c r="EB235" s="159">
        <f>ULB_Data[[#This Row],[CV- obtained SS2021]]/ULB_Data[[#This Row],[CV-max. marks SS2021]]</f>
        <v>0.55225000000000002</v>
      </c>
      <c r="EC235" s="159">
        <f>ULB_Data[[#This Row],[CV- obtained SS2021]]/ULB_Data[[#This Row],[Total score (obtained) SS2021]]</f>
        <v>0.36416489905373173</v>
      </c>
      <c r="ED235" s="67">
        <v>994.05</v>
      </c>
      <c r="EE235" s="66">
        <v>1800</v>
      </c>
      <c r="EF235" s="159">
        <f>ULB_Data[[#This Row],[CV- obtained SS2022]]/ULB_Data[[#This Row],[CV-max. marks SS2022]]</f>
        <v>0.55225000000000002</v>
      </c>
      <c r="EG235" s="159">
        <f>ULB_Data[[#This Row],[CV- obtained SS2022]]/ULB_Data[[#This Row],[Total score (obtained) SS2022]]</f>
        <v>0.36416489905373173</v>
      </c>
      <c r="EH235" s="67">
        <v>0</v>
      </c>
      <c r="EI235" s="67">
        <v>1800</v>
      </c>
      <c r="EJ235" s="159">
        <f>ULB_Data[[#This Row],[Cert.- obtained SS2021]]/ULB_Data[[#This Row],[Cert.-max. marks SS2021]]</f>
        <v>0</v>
      </c>
      <c r="EK235" s="159">
        <f>ULB_Data[[#This Row],[Cert.- obtained SS2021]]/ULB_Data[[#This Row],[Total score (obtained) SS2021]]</f>
        <v>0</v>
      </c>
      <c r="EL235" s="67">
        <v>0</v>
      </c>
      <c r="EM235" s="66">
        <v>1800</v>
      </c>
      <c r="EN235" s="159">
        <f>ULB_Data[[#This Row],[Cert.- obtained SS2022]]/ULB_Data[[#This Row],[Cert.-max. marks SS2022]]</f>
        <v>0</v>
      </c>
      <c r="EO235" s="159">
        <f>ULB_Data[[#This Row],[Cert.- obtained SS2022]]/ULB_Data[[#This Row],[Total score (obtained) SS2022]]</f>
        <v>0</v>
      </c>
      <c r="EP235" s="68">
        <v>2729.67</v>
      </c>
      <c r="EQ235" s="26">
        <v>6000</v>
      </c>
      <c r="ER235" s="66">
        <v>45.49</v>
      </c>
      <c r="ES235" s="68">
        <v>2729.67</v>
      </c>
      <c r="ET235" s="66">
        <v>6000</v>
      </c>
      <c r="EU235" s="128">
        <f>(ULB_Data[[#This Row],[Total score (obtained) SS2022]]/ULB_Data[[#This Row],[Total score (max) SS2022]])*100</f>
        <v>45.494500000000002</v>
      </c>
      <c r="EV235" s="26">
        <v>0</v>
      </c>
      <c r="EW235" s="26">
        <v>3000</v>
      </c>
      <c r="EX235" s="66">
        <v>0</v>
      </c>
      <c r="EY235" s="26">
        <v>1735.62</v>
      </c>
      <c r="EZ235" s="26">
        <v>4200</v>
      </c>
      <c r="FA235" s="100">
        <v>41.32</v>
      </c>
      <c r="FB235" s="26">
        <v>1735.62</v>
      </c>
      <c r="FC235" s="138">
        <v>4200</v>
      </c>
      <c r="FD235" s="140">
        <f>(ULB_Data[[#This Row],[SLP + Cert. (obtained) SS2022]]/ULB_Data[[#This Row],[SLP + Cert. (max.) SS2022]])*100</f>
        <v>41.324285714285715</v>
      </c>
    </row>
    <row r="236" spans="1:160" ht="15.75" thickBot="1">
      <c r="A236" s="104">
        <v>235</v>
      </c>
      <c r="B236" s="65" t="s">
        <v>59</v>
      </c>
      <c r="C236" s="65" t="s">
        <v>71</v>
      </c>
      <c r="D236" s="65" t="s">
        <v>71</v>
      </c>
      <c r="E236" s="26">
        <v>7668</v>
      </c>
      <c r="F236" s="28" t="s">
        <v>411</v>
      </c>
      <c r="G236" s="28">
        <v>2214</v>
      </c>
      <c r="H236" s="28">
        <v>2072</v>
      </c>
      <c r="I236" s="28">
        <v>2072</v>
      </c>
      <c r="J236" s="28">
        <v>3325</v>
      </c>
      <c r="K236" s="28">
        <v>3178</v>
      </c>
      <c r="L236" s="28">
        <v>3178</v>
      </c>
      <c r="M236" s="28">
        <v>3070.1</v>
      </c>
      <c r="N236" s="28">
        <v>2928.3</v>
      </c>
      <c r="O236" s="28">
        <v>2928.3</v>
      </c>
      <c r="P236" s="28">
        <v>4349.2</v>
      </c>
      <c r="Q236" s="28">
        <v>4349.2</v>
      </c>
      <c r="R236" s="118">
        <f>(ULB_Data[[#This Row],[Total score (obtained) SS2020]]-ULB_Data[[#This Row],[NA 2020]])/ULB_Data[[#This Row],[NA 2020]]</f>
        <v>0.79099367660343278</v>
      </c>
      <c r="S236" s="118">
        <f>(ULB_Data[[#This Row],[Total score (obtained) SS2021]]-ULB_Data[[#This Row],[NA 2021]])/ULB_Data[[#This Row],[NA 2021]]</f>
        <v>0.63888996138996146</v>
      </c>
      <c r="T236" s="118">
        <f>(ULB_Data[[#This Row],[Total score (obtained) SS2022]]-ULB_Data[[#This Row],[NA 2022]])/ULB_Data[[#This Row],[NA 2022]]</f>
        <v>0.63888996138996146</v>
      </c>
      <c r="U236" s="118">
        <f>(ULB_Data[[#This Row],[Total score (obtained) SS2020]]-ULB_Data[[#This Row],[SA 2020]])/ULB_Data[[#This Row],[SA 2020]]</f>
        <v>0.19255939849624068</v>
      </c>
      <c r="V236" s="118">
        <f>(ULB_Data[[#This Row],[Total score (obtained) SS2021]]-ULB_Data[[#This Row],[SA 2021]])/ULB_Data[[#This Row],[SA 2021]]</f>
        <v>6.8527375707992513E-2</v>
      </c>
      <c r="W236" s="118">
        <f>(ULB_Data[[#This Row],[Total score (obtained) SS2022]]-ULB_Data[[#This Row],[SA 2022]])/ULB_Data[[#This Row],[SA 2022]]</f>
        <v>6.8527375707992513E-2</v>
      </c>
      <c r="X236" s="118">
        <f>(ULB_Data[[#This Row],[Total score (obtained) SS2020]]-ULB_Data[[#This Row],[SA Cat 2020]])/ULB_Data[[#This Row],[SA Cat 2020]]</f>
        <v>0.29157356437901055</v>
      </c>
      <c r="Y236" s="118">
        <f>(ULB_Data[[#This Row],[Total score (obtained) SS2021]]-ULB_Data[[#This Row],[SA Cat 2021]])/ULB_Data[[#This Row],[SA Cat 2021]]</f>
        <v>0.15964211317146468</v>
      </c>
      <c r="Z236" s="118">
        <f>(ULB_Data[[#This Row],[Total score (obtained) SS2022]]-ULB_Data[[#This Row],[SA Cat 2022]])/ULB_Data[[#This Row],[SA Cat 2022]]</f>
        <v>0.15964211317146468</v>
      </c>
      <c r="AA236" s="118">
        <f>(ULB_Data[[#This Row],[Total score (obtained) SS2021]]-ULB_Data[[#This Row],[SA Cat t.10 2021]])/ULB_Data[[#This Row],[SA Cat t.10 2021]]</f>
        <v>-0.21921732732456536</v>
      </c>
      <c r="AB236" s="118">
        <f>(ULB_Data[[#This Row],[Total score (obtained) SS2022]]-ULB_Data[[#This Row],[SA Cat t.10 2022]])/ULB_Data[[#This Row],[SA Cat t.10 2022]]</f>
        <v>-0.21921732732456536</v>
      </c>
      <c r="AC236" s="122">
        <v>306.24</v>
      </c>
      <c r="AD236" s="122">
        <v>913.6</v>
      </c>
      <c r="AE236" s="122">
        <v>915</v>
      </c>
      <c r="AF236" s="122">
        <v>706.64</v>
      </c>
      <c r="AG236" s="122">
        <v>1509.3</v>
      </c>
      <c r="AH236" s="122">
        <v>1509.3</v>
      </c>
      <c r="AI236" s="122">
        <v>593.21</v>
      </c>
      <c r="AJ236" s="122">
        <v>1412.08</v>
      </c>
      <c r="AK236" s="122">
        <v>1412.08</v>
      </c>
      <c r="AL236" s="122">
        <v>1984.11</v>
      </c>
      <c r="AM236" s="122">
        <v>1984.11</v>
      </c>
      <c r="AN236" s="118">
        <f>(ULB_Data[[#This Row],[SLP- obtained SS2020]]-ULB_Data[[#This Row],[SLP NA 2020]])/ULB_Data[[#This Row],[SLP NA 2020]]</f>
        <v>1.771192528735632</v>
      </c>
      <c r="AO236" s="118">
        <f>(ULB_Data[[#This Row],[SLP- obtained SS2021]]-ULB_Data[[#This Row],[SLP NA 2021]])/ULB_Data[[#This Row],[SLP NA 2021]]</f>
        <v>0.82918126094570932</v>
      </c>
      <c r="AP236" s="118">
        <f>(ULB_Data[[#This Row],[SLP- obtained SS2022]]-ULB_Data[[#This Row],[SLP NA 2022]])/ULB_Data[[#This Row],[SLP NA 2022]]</f>
        <v>0.8263825136612023</v>
      </c>
      <c r="AQ236" s="118">
        <f>(ULB_Data[[#This Row],[SLP- obtained SS2020]]-ULB_Data[[#This Row],[SLP SA 2020]])/ULB_Data[[#This Row],[SLP SA 2020]]</f>
        <v>0.20096513075965131</v>
      </c>
      <c r="AR236" s="118">
        <f>(ULB_Data[[#This Row],[SLP- obtained SS2021]]-ULB_Data[[#This Row],[SLP SA 2021]])/ULB_Data[[#This Row],[SLP SA 2021]]</f>
        <v>0.10722851653084221</v>
      </c>
      <c r="AS236" s="118">
        <f>(ULB_Data[[#This Row],[SLP- obtained SS2022]]-ULB_Data[[#This Row],[SLP SA 2022]])/ULB_Data[[#This Row],[SLP SA 2022]]</f>
        <v>0.10722851653084221</v>
      </c>
      <c r="AT236" s="118">
        <f>(ULB_Data[[#This Row],[SLP- obtained SS2020]]-ULB_Data[[#This Row],[SLP SA cat 2020]])/ULB_Data[[#This Row],[SLP SA cat 2020]]</f>
        <v>0.43060636199659469</v>
      </c>
      <c r="AU236" s="118">
        <f>(ULB_Data[[#This Row],[SLP- obtained SS2021]]-ULB_Data[[#This Row],[SLP SA cat 2021]])/ULB_Data[[#This Row],[SLP SA cat 2021]]</f>
        <v>0.18345986063112585</v>
      </c>
      <c r="AV236" s="118">
        <f>(ULB_Data[[#This Row],[SLP- obtained SS2022]]-ULB_Data[[#This Row],[SLP SA cat 2022]])/ULB_Data[[#This Row],[SLP SA cat 2022]]</f>
        <v>0.18345986063112585</v>
      </c>
      <c r="AW236" s="118">
        <f>(ULB_Data[[#This Row],[SLP- obtained SS2021]]-ULB_Data[[#This Row],[SLP SA cat t.10 2021]])/ULB_Data[[#This Row],[SLP SA cat t.10 2021]]</f>
        <v>-0.15773823023925077</v>
      </c>
      <c r="AX236" s="118">
        <f>(ULB_Data[[#This Row],[SLP- obtained SS2022]]-ULB_Data[[#This Row],[SLP SA cat t.10 2022]])/ULB_Data[[#This Row],[SLP SA cat t.10 2022]]</f>
        <v>-0.15773823023925077</v>
      </c>
      <c r="AY236" s="122">
        <v>232.44</v>
      </c>
      <c r="AZ236" s="122">
        <v>298.10000000000002</v>
      </c>
      <c r="BA236" s="122">
        <v>295</v>
      </c>
      <c r="BB236" s="122">
        <v>421.09</v>
      </c>
      <c r="BC236" s="122">
        <v>522.70000000000005</v>
      </c>
      <c r="BD236" s="122">
        <v>525</v>
      </c>
      <c r="BE236" s="122">
        <v>365.77</v>
      </c>
      <c r="BF236" s="122">
        <v>453.88</v>
      </c>
      <c r="BG236" s="122">
        <v>453.88</v>
      </c>
      <c r="BH236" s="122">
        <v>1100</v>
      </c>
      <c r="BI236" s="122">
        <v>1100</v>
      </c>
      <c r="BJ236" s="118">
        <f>(ULB_Data[[#This Row],[Cert.- obtained SS2020]]-ULB_Data[[#This Row],[NA cert 2020]])/ULB_Data[[#This Row],[NA cert 2020]]</f>
        <v>1.1510927551196009</v>
      </c>
      <c r="BK236" s="118">
        <f>(ULB_Data[[#This Row],[Cert.- obtained SS2021]]-ULB_Data[[#This Row],[NA cert 2021]])/ULB_Data[[#This Row],[NA cert 2021]]</f>
        <v>0.67728950016772882</v>
      </c>
      <c r="BL236" s="118">
        <f>(ULB_Data[[#This Row],[Cert.- obtained SS2022]]-ULB_Data[[#This Row],[NA cert 2022]])/ULB_Data[[#This Row],[NA cert 2022]]</f>
        <v>0.69491525423728817</v>
      </c>
      <c r="BM236" s="118">
        <f>(ULB_Data[[#This Row],[Cert.- obtained SS2020]]-ULB_Data[[#This Row],[SA Cert 2020]])/ULB_Data[[#This Row],[SA Cert 2020]]</f>
        <v>0.187394618727588</v>
      </c>
      <c r="BN236" s="118">
        <f>(ULB_Data[[#This Row],[Cert.- obtained SS2021]]-ULB_Data[[#This Row],[SA cert 2021]])/ULB_Data[[#This Row],[SA cert 2021]]</f>
        <v>-4.3428352783623579E-2</v>
      </c>
      <c r="BO236" s="118">
        <f>(ULB_Data[[#This Row],[Cert.- obtained SS2022]]-ULB_Data[[#This Row],[SA cert 2022]])/ULB_Data[[#This Row],[SA cert 2022]]</f>
        <v>-4.7619047619047616E-2</v>
      </c>
      <c r="BP236" s="118">
        <f>(ULB_Data[[#This Row],[Cert.- obtained SS2020]]-ULB_Data[[#This Row],[SA cert cat 2020]])/ULB_Data[[#This Row],[SA cert cat 2020]]</f>
        <v>0.36697924925499636</v>
      </c>
      <c r="BQ236" s="118">
        <f>(ULB_Data[[#This Row],[Cert.- obtained SS2021]]-ULB_Data[[#This Row],[SA cert cat 2021]])/ULB_Data[[#This Row],[SA cert cat 2021]]</f>
        <v>0.10161276108222439</v>
      </c>
      <c r="BR236" s="118">
        <f>(ULB_Data[[#This Row],[Cert.- obtained SS2022]]-ULB_Data[[#This Row],[SA cert cat 2022]])/ULB_Data[[#This Row],[SA cert cat 2022]]</f>
        <v>0.10161276108222439</v>
      </c>
      <c r="BS236" s="118">
        <f>(ULB_Data[[#This Row],[Cert.- obtained SS2021]]-ULB_Data[[#This Row],[SA cert cat t.10 2021]])/ULB_Data[[#This Row],[SA cert cat t.10 2021]]</f>
        <v>-0.54545454545454541</v>
      </c>
      <c r="BT236" s="118">
        <f>(ULB_Data[[#This Row],[Cert.- obtained SS2022]]-ULB_Data[[#This Row],[SA cert cat t.10 2022]])/ULB_Data[[#This Row],[SA cert cat t.10 2022]]</f>
        <v>-0.54545454545454541</v>
      </c>
      <c r="BU236" s="122">
        <v>855.72</v>
      </c>
      <c r="BV236" s="122">
        <v>860.25</v>
      </c>
      <c r="BW236" s="122">
        <v>865</v>
      </c>
      <c r="BX236" s="122">
        <v>1100</v>
      </c>
      <c r="BY236" s="122">
        <v>1147.0899999999999</v>
      </c>
      <c r="BZ236" s="122">
        <v>1150</v>
      </c>
      <c r="CA236" s="122">
        <v>1056.55</v>
      </c>
      <c r="CB236" s="122">
        <v>1062.31</v>
      </c>
      <c r="CC236" s="122">
        <v>1062.31</v>
      </c>
      <c r="CD236" s="122">
        <v>1484.95</v>
      </c>
      <c r="CE236" s="122">
        <v>1484.95</v>
      </c>
      <c r="CF236" s="118">
        <f>(ULB_Data[[#This Row],[CP- obtained SS2020]]-ULB_Data[[#This Row],[NA CV 2020]])/ULB_Data[[#This Row],[NA CV 2020]]</f>
        <v>0.51423362782218474</v>
      </c>
      <c r="CG236" s="118">
        <f>(ULB_Data[[#This Row],[CV- obtained SS2021]]-ULB_Data[[#This Row],[NA CV 2021]])/ULB_Data[[#This Row],[NA CV 2021]]</f>
        <v>0.42358616681197336</v>
      </c>
      <c r="CH236" s="118">
        <f>(ULB_Data[[#This Row],[CV- obtained SS2022]]-ULB_Data[[#This Row],[NA CV 2022]])/ULB_Data[[#This Row],[NA CV 2022]]</f>
        <v>0.41576878612716772</v>
      </c>
      <c r="CI236" s="118">
        <f>(ULB_Data[[#This Row],[CP- obtained SS2020]]-ULB_Data[[#This Row],[SA CV 2020]])/ULB_Data[[#This Row],[SA CV 2020]]</f>
        <v>0.17796363636363635</v>
      </c>
      <c r="CJ236" s="118">
        <f>(ULB_Data[[#This Row],[CV- obtained SS2021]]-ULB_Data[[#This Row],[SA CV 2021]])/ULB_Data[[#This Row],[SA CV 2021]]</f>
        <v>6.7605854815228267E-2</v>
      </c>
      <c r="CK236" s="118">
        <f>(ULB_Data[[#This Row],[CV- obtained SS2022]]-ULB_Data[[#This Row],[SA CV 2022]])/ULB_Data[[#This Row],[SA CV 2022]]</f>
        <v>6.4904347826087047E-2</v>
      </c>
      <c r="CL236" s="118">
        <f>(ULB_Data[[#This Row],[CP- obtained SS2020]]-ULB_Data[[#This Row],[SA CV  cat 2020]])/ULB_Data[[#This Row],[SA CV  cat 2020]]</f>
        <v>0.2264067010553216</v>
      </c>
      <c r="CM236" s="118">
        <f>(ULB_Data[[#This Row],[CV- obtained SS2021]]-ULB_Data[[#This Row],[SA CV cat 2021]])/ULB_Data[[#This Row],[SA CV cat 2021]]</f>
        <v>0.15280850222628062</v>
      </c>
      <c r="CN236" s="118">
        <f>(ULB_Data[[#This Row],[CV- obtained SS2022]]-ULB_Data[[#This Row],[SA CV cat 2022]])/ULB_Data[[#This Row],[SA CV cat 2022]]</f>
        <v>0.15280850222628062</v>
      </c>
      <c r="CO236" s="118">
        <f>(ULB_Data[[#This Row],[CV- obtained SS2021]]-ULB_Data[[#This Row],[SA CV cat t.10 2021]])/ULB_Data[[#This Row],[SA CV cat t.10 2021]]</f>
        <v>-0.1752988316104919</v>
      </c>
      <c r="CP236" s="118">
        <f>(ULB_Data[[#This Row],[CV- obtained SS2022]]-ULB_Data[[#This Row],[SA CV cat t.10 2022]])/ULB_Data[[#This Row],[SA CV cat t.10 2022]]</f>
        <v>-0.1752988316104919</v>
      </c>
      <c r="CQ236" s="60">
        <v>26</v>
      </c>
      <c r="CR236" s="60">
        <v>20</v>
      </c>
      <c r="CS236" s="27">
        <v>59</v>
      </c>
      <c r="CT236" s="27">
        <v>45</v>
      </c>
      <c r="CU236" s="27">
        <v>59</v>
      </c>
      <c r="CV236" s="27">
        <v>45</v>
      </c>
      <c r="CW236" s="28" t="s">
        <v>414</v>
      </c>
      <c r="CX236" s="27" t="s">
        <v>414</v>
      </c>
      <c r="CY236" s="27" t="s">
        <v>414</v>
      </c>
      <c r="CZ236" s="28" t="s">
        <v>408</v>
      </c>
      <c r="DA236" s="28" t="s">
        <v>408</v>
      </c>
      <c r="DB236" s="28" t="s">
        <v>408</v>
      </c>
      <c r="DC236" s="22">
        <v>848.65</v>
      </c>
      <c r="DD236" s="22">
        <v>1500</v>
      </c>
      <c r="DE236" s="66">
        <v>56.58</v>
      </c>
      <c r="DF236" s="22">
        <v>500</v>
      </c>
      <c r="DG236" s="22">
        <v>1500</v>
      </c>
      <c r="DH236" s="66">
        <v>33.33</v>
      </c>
      <c r="DI236" s="22">
        <v>1320.85</v>
      </c>
      <c r="DJ236" s="22">
        <v>1500</v>
      </c>
      <c r="DK236" s="66">
        <v>88.06</v>
      </c>
      <c r="DL236" s="22">
        <v>1295.76</v>
      </c>
      <c r="DM236" s="22">
        <v>1500</v>
      </c>
      <c r="DN236" s="66">
        <v>86.38</v>
      </c>
      <c r="DO236" s="22">
        <v>3965.26</v>
      </c>
      <c r="DP236" s="22">
        <v>6000</v>
      </c>
      <c r="DQ236" s="66">
        <v>66.09</v>
      </c>
      <c r="DR236" s="67">
        <v>1671.14</v>
      </c>
      <c r="DS236" s="67">
        <v>2400</v>
      </c>
      <c r="DT236" s="159">
        <f>ULB_Data[[#This Row],[SLP- obtained SS2021]]/ULB_Data[[#This Row],[SLP-max. marks SS2021]]</f>
        <v>0.69630833333333342</v>
      </c>
      <c r="DU236" s="159">
        <f>ULB_Data[[#This Row],[SLP- obtained SS2021]]/ULB_Data[[#This Row],[Total score (obtained) SS2021]]</f>
        <v>0.49212257566744605</v>
      </c>
      <c r="DV236" s="67">
        <v>1671.14</v>
      </c>
      <c r="DW236" s="66">
        <v>2400</v>
      </c>
      <c r="DX236" s="159">
        <f>ULB_Data[[#This Row],[SLP- obtained SS2022]]/ULB_Data[[#This Row],[SLP-max. marks SS2022]]</f>
        <v>0.69630833333333342</v>
      </c>
      <c r="DY236" s="159">
        <f>ULB_Data[[#This Row],[SLP- obtained SS2022]]/ULB_Data[[#This Row],[Total score (obtained) SS2022]]</f>
        <v>0.49212257566744605</v>
      </c>
      <c r="DZ236" s="67">
        <v>1224.6400000000001</v>
      </c>
      <c r="EA236" s="67">
        <v>1800</v>
      </c>
      <c r="EB236" s="159">
        <f>ULB_Data[[#This Row],[CV- obtained SS2021]]/ULB_Data[[#This Row],[CV-max. marks SS2021]]</f>
        <v>0.6803555555555556</v>
      </c>
      <c r="EC236" s="159">
        <f>ULB_Data[[#This Row],[CV- obtained SS2021]]/ULB_Data[[#This Row],[Total score (obtained) SS2021]]</f>
        <v>0.36063584802313459</v>
      </c>
      <c r="ED236" s="67">
        <v>1224.6400000000001</v>
      </c>
      <c r="EE236" s="66">
        <v>1800</v>
      </c>
      <c r="EF236" s="159">
        <f>ULB_Data[[#This Row],[CV- obtained SS2022]]/ULB_Data[[#This Row],[CV-max. marks SS2022]]</f>
        <v>0.6803555555555556</v>
      </c>
      <c r="EG236" s="159">
        <f>ULB_Data[[#This Row],[CV- obtained SS2022]]/ULB_Data[[#This Row],[Total score (obtained) SS2022]]</f>
        <v>0.36063584802313459</v>
      </c>
      <c r="EH236" s="67">
        <v>500</v>
      </c>
      <c r="EI236" s="67">
        <v>1800</v>
      </c>
      <c r="EJ236" s="159">
        <f>ULB_Data[[#This Row],[Cert.- obtained SS2021]]/ULB_Data[[#This Row],[Cert.-max. marks SS2021]]</f>
        <v>0.27777777777777779</v>
      </c>
      <c r="EK236" s="159">
        <f>ULB_Data[[#This Row],[Cert.- obtained SS2021]]/ULB_Data[[#This Row],[Total score (obtained) SS2021]]</f>
        <v>0.14724157630941934</v>
      </c>
      <c r="EL236" s="67">
        <v>500</v>
      </c>
      <c r="EM236" s="66">
        <v>1800</v>
      </c>
      <c r="EN236" s="159">
        <f>ULB_Data[[#This Row],[Cert.- obtained SS2022]]/ULB_Data[[#This Row],[Cert.-max. marks SS2022]]</f>
        <v>0.27777777777777779</v>
      </c>
      <c r="EO236" s="159">
        <f>ULB_Data[[#This Row],[Cert.- obtained SS2022]]/ULB_Data[[#This Row],[Total score (obtained) SS2022]]</f>
        <v>0.14724157630941934</v>
      </c>
      <c r="EP236" s="68">
        <v>3395.78</v>
      </c>
      <c r="EQ236" s="26">
        <v>6000</v>
      </c>
      <c r="ER236" s="66">
        <v>56.6</v>
      </c>
      <c r="ES236" s="68">
        <v>3395.78</v>
      </c>
      <c r="ET236" s="66">
        <v>6000</v>
      </c>
      <c r="EU236" s="128">
        <f>(ULB_Data[[#This Row],[Total score (obtained) SS2022]]/ULB_Data[[#This Row],[Total score (max) SS2022]])*100</f>
        <v>56.596333333333334</v>
      </c>
      <c r="EV236" s="26">
        <v>1348.65</v>
      </c>
      <c r="EW236" s="26">
        <v>3000</v>
      </c>
      <c r="EX236" s="66">
        <v>44.96</v>
      </c>
      <c r="EY236" s="26">
        <v>2171.14</v>
      </c>
      <c r="EZ236" s="26">
        <v>4200</v>
      </c>
      <c r="FA236" s="100">
        <v>51.69</v>
      </c>
      <c r="FB236" s="26">
        <v>2171.14</v>
      </c>
      <c r="FC236" s="138">
        <v>4200</v>
      </c>
      <c r="FD236" s="140">
        <f>(ULB_Data[[#This Row],[SLP + Cert. (obtained) SS2022]]/ULB_Data[[#This Row],[SLP + Cert. (max.) SS2022]])*100</f>
        <v>51.69380952380952</v>
      </c>
    </row>
    <row r="237" spans="1:160" ht="15.75" thickBot="1">
      <c r="A237" s="104">
        <v>236</v>
      </c>
      <c r="B237" s="65" t="s">
        <v>137</v>
      </c>
      <c r="C237" s="65" t="s">
        <v>71</v>
      </c>
      <c r="D237" s="65" t="s">
        <v>71</v>
      </c>
      <c r="E237" s="26">
        <v>19578</v>
      </c>
      <c r="F237" s="28" t="s">
        <v>411</v>
      </c>
      <c r="G237" s="28">
        <v>2214</v>
      </c>
      <c r="H237" s="28">
        <v>2072</v>
      </c>
      <c r="I237" s="28">
        <v>2072</v>
      </c>
      <c r="J237" s="28">
        <v>3325</v>
      </c>
      <c r="K237" s="28">
        <v>3178</v>
      </c>
      <c r="L237" s="28">
        <v>3178</v>
      </c>
      <c r="M237" s="28">
        <v>3070.1</v>
      </c>
      <c r="N237" s="28">
        <v>2928.3</v>
      </c>
      <c r="O237" s="28">
        <v>2928.3</v>
      </c>
      <c r="P237" s="28">
        <v>4349.2</v>
      </c>
      <c r="Q237" s="28">
        <v>4349.2</v>
      </c>
      <c r="R237" s="118">
        <f>(ULB_Data[[#This Row],[Total score (obtained) SS2020]]-ULB_Data[[#This Row],[NA 2020]])/ULB_Data[[#This Row],[NA 2020]]</f>
        <v>0.5134552845528455</v>
      </c>
      <c r="S237" s="118">
        <f>(ULB_Data[[#This Row],[Total score (obtained) SS2021]]-ULB_Data[[#This Row],[NA 2021]])/ULB_Data[[#This Row],[NA 2021]]</f>
        <v>0.93282818532818546</v>
      </c>
      <c r="T237" s="118">
        <f>(ULB_Data[[#This Row],[Total score (obtained) SS2022]]-ULB_Data[[#This Row],[NA 2022]])/ULB_Data[[#This Row],[NA 2022]]</f>
        <v>0.93282818532818546</v>
      </c>
      <c r="U237" s="118">
        <f>(ULB_Data[[#This Row],[Total score (obtained) SS2020]]-ULB_Data[[#This Row],[SA 2020]])/ULB_Data[[#This Row],[SA 2020]]</f>
        <v>7.7563909774435984E-3</v>
      </c>
      <c r="V237" s="118">
        <f>(ULB_Data[[#This Row],[Total score (obtained) SS2021]]-ULB_Data[[#This Row],[SA 2021]])/ULB_Data[[#This Row],[SA 2021]]</f>
        <v>0.26016991818753937</v>
      </c>
      <c r="W237" s="118">
        <f>(ULB_Data[[#This Row],[Total score (obtained) SS2022]]-ULB_Data[[#This Row],[SA 2022]])/ULB_Data[[#This Row],[SA 2022]]</f>
        <v>0.26016991818753937</v>
      </c>
      <c r="X237" s="118">
        <f>(ULB_Data[[#This Row],[Total score (obtained) SS2020]]-ULB_Data[[#This Row],[SA Cat 2020]])/ULB_Data[[#This Row],[SA Cat 2020]]</f>
        <v>9.142698934888116E-2</v>
      </c>
      <c r="Y237" s="118">
        <f>(ULB_Data[[#This Row],[Total score (obtained) SS2021]]-ULB_Data[[#This Row],[SA Cat 2021]])/ULB_Data[[#This Row],[SA Cat 2021]]</f>
        <v>0.36762626780043023</v>
      </c>
      <c r="Z237" s="118">
        <f>(ULB_Data[[#This Row],[Total score (obtained) SS2022]]-ULB_Data[[#This Row],[SA Cat 2022]])/ULB_Data[[#This Row],[SA Cat 2022]]</f>
        <v>0.36762626780043023</v>
      </c>
      <c r="AA237" s="118">
        <f>(ULB_Data[[#This Row],[Total score (obtained) SS2021]]-ULB_Data[[#This Row],[SA Cat t.10 2021]])/ULB_Data[[#This Row],[SA Cat t.10 2021]]</f>
        <v>-7.9182378368435502E-2</v>
      </c>
      <c r="AB237" s="118">
        <f>(ULB_Data[[#This Row],[Total score (obtained) SS2022]]-ULB_Data[[#This Row],[SA Cat t.10 2022]])/ULB_Data[[#This Row],[SA Cat t.10 2022]]</f>
        <v>-7.9182378368435502E-2</v>
      </c>
      <c r="AC237" s="122">
        <v>306.24</v>
      </c>
      <c r="AD237" s="122">
        <v>913.6</v>
      </c>
      <c r="AE237" s="122">
        <v>915</v>
      </c>
      <c r="AF237" s="122">
        <v>706.64</v>
      </c>
      <c r="AG237" s="122">
        <v>1509.3</v>
      </c>
      <c r="AH237" s="122">
        <v>1509.3</v>
      </c>
      <c r="AI237" s="122">
        <v>593.21</v>
      </c>
      <c r="AJ237" s="122">
        <v>1412.08</v>
      </c>
      <c r="AK237" s="122">
        <v>1412.08</v>
      </c>
      <c r="AL237" s="122">
        <v>1984.11</v>
      </c>
      <c r="AM237" s="122">
        <v>1984.11</v>
      </c>
      <c r="AN237" s="118">
        <f>(ULB_Data[[#This Row],[SLP- obtained SS2020]]-ULB_Data[[#This Row],[SLP NA 2020]])/ULB_Data[[#This Row],[SLP NA 2020]]</f>
        <v>0.45356583072100304</v>
      </c>
      <c r="AO237" s="118">
        <f>(ULB_Data[[#This Row],[SLP- obtained SS2021]]-ULB_Data[[#This Row],[SLP NA 2021]])/ULB_Data[[#This Row],[SLP NA 2021]]</f>
        <v>1.1235004378283711</v>
      </c>
      <c r="AP237" s="118">
        <f>(ULB_Data[[#This Row],[SLP- obtained SS2022]]-ULB_Data[[#This Row],[SLP NA 2022]])/ULB_Data[[#This Row],[SLP NA 2022]]</f>
        <v>1.1202513661202185</v>
      </c>
      <c r="AQ237" s="118">
        <f>(ULB_Data[[#This Row],[SLP- obtained SS2020]]-ULB_Data[[#This Row],[SLP SA 2020]])/ULB_Data[[#This Row],[SLP SA 2020]]</f>
        <v>-0.37006113438242955</v>
      </c>
      <c r="AR237" s="118">
        <f>(ULB_Data[[#This Row],[SLP- obtained SS2021]]-ULB_Data[[#This Row],[SLP SA 2021]])/ULB_Data[[#This Row],[SLP SA 2021]]</f>
        <v>0.2853839528258133</v>
      </c>
      <c r="AS237" s="118">
        <f>(ULB_Data[[#This Row],[SLP- obtained SS2022]]-ULB_Data[[#This Row],[SLP SA 2022]])/ULB_Data[[#This Row],[SLP SA 2022]]</f>
        <v>0.2853839528258133</v>
      </c>
      <c r="AT237" s="118">
        <f>(ULB_Data[[#This Row],[SLP- obtained SS2020]]-ULB_Data[[#This Row],[SLP SA cat 2020]])/ULB_Data[[#This Row],[SLP SA cat 2020]]</f>
        <v>-0.24960806459769735</v>
      </c>
      <c r="AU237" s="118">
        <f>(ULB_Data[[#This Row],[SLP- obtained SS2021]]-ULB_Data[[#This Row],[SLP SA cat 2021]])/ULB_Data[[#This Row],[SLP SA cat 2021]]</f>
        <v>0.3738810832247465</v>
      </c>
      <c r="AV237" s="118">
        <f>(ULB_Data[[#This Row],[SLP- obtained SS2022]]-ULB_Data[[#This Row],[SLP SA cat 2022]])/ULB_Data[[#This Row],[SLP SA cat 2022]]</f>
        <v>0.3738810832247465</v>
      </c>
      <c r="AW237" s="118">
        <f>(ULB_Data[[#This Row],[SLP- obtained SS2021]]-ULB_Data[[#This Row],[SLP SA cat t.10 2021]])/ULB_Data[[#This Row],[SLP SA cat t.10 2021]]</f>
        <v>-2.2216510173327049E-2</v>
      </c>
      <c r="AX237" s="118">
        <f>(ULB_Data[[#This Row],[SLP- obtained SS2022]]-ULB_Data[[#This Row],[SLP SA cat t.10 2022]])/ULB_Data[[#This Row],[SLP SA cat t.10 2022]]</f>
        <v>-2.2216510173327049E-2</v>
      </c>
      <c r="AY237" s="122">
        <v>232.44</v>
      </c>
      <c r="AZ237" s="122">
        <v>298.10000000000002</v>
      </c>
      <c r="BA237" s="122">
        <v>295</v>
      </c>
      <c r="BB237" s="122">
        <v>421.09</v>
      </c>
      <c r="BC237" s="122">
        <v>522.70000000000005</v>
      </c>
      <c r="BD237" s="122">
        <v>525</v>
      </c>
      <c r="BE237" s="122">
        <v>365.77</v>
      </c>
      <c r="BF237" s="122">
        <v>453.88</v>
      </c>
      <c r="BG237" s="122">
        <v>453.88</v>
      </c>
      <c r="BH237" s="122">
        <v>1100</v>
      </c>
      <c r="BI237" s="122">
        <v>1100</v>
      </c>
      <c r="BJ237" s="118">
        <f>(ULB_Data[[#This Row],[Cert.- obtained SS2020]]-ULB_Data[[#This Row],[NA cert 2020]])/ULB_Data[[#This Row],[NA cert 2020]]</f>
        <v>1.1510927551196009</v>
      </c>
      <c r="BK237" s="118">
        <f>(ULB_Data[[#This Row],[Cert.- obtained SS2021]]-ULB_Data[[#This Row],[NA cert 2021]])/ULB_Data[[#This Row],[NA cert 2021]]</f>
        <v>1.3482053002348204</v>
      </c>
      <c r="BL237" s="118">
        <f>(ULB_Data[[#This Row],[Cert.- obtained SS2022]]-ULB_Data[[#This Row],[NA cert 2022]])/ULB_Data[[#This Row],[NA cert 2022]]</f>
        <v>1.3728813559322033</v>
      </c>
      <c r="BM237" s="118">
        <f>(ULB_Data[[#This Row],[Cert.- obtained SS2020]]-ULB_Data[[#This Row],[SA Cert 2020]])/ULB_Data[[#This Row],[SA Cert 2020]]</f>
        <v>0.187394618727588</v>
      </c>
      <c r="BN237" s="118">
        <f>(ULB_Data[[#This Row],[Cert.- obtained SS2021]]-ULB_Data[[#This Row],[SA cert 2021]])/ULB_Data[[#This Row],[SA cert 2021]]</f>
        <v>0.33920030610292701</v>
      </c>
      <c r="BO237" s="118">
        <f>(ULB_Data[[#This Row],[Cert.- obtained SS2022]]-ULB_Data[[#This Row],[SA cert 2022]])/ULB_Data[[#This Row],[SA cert 2022]]</f>
        <v>0.33333333333333331</v>
      </c>
      <c r="BP237" s="118">
        <f>(ULB_Data[[#This Row],[Cert.- obtained SS2020]]-ULB_Data[[#This Row],[SA cert cat 2020]])/ULB_Data[[#This Row],[SA cert cat 2020]]</f>
        <v>0.36697924925499636</v>
      </c>
      <c r="BQ237" s="118">
        <f>(ULB_Data[[#This Row],[Cert.- obtained SS2021]]-ULB_Data[[#This Row],[SA cert cat 2021]])/ULB_Data[[#This Row],[SA cert cat 2021]]</f>
        <v>0.54225786551511412</v>
      </c>
      <c r="BR237" s="118">
        <f>(ULB_Data[[#This Row],[Cert.- obtained SS2022]]-ULB_Data[[#This Row],[SA cert cat 2022]])/ULB_Data[[#This Row],[SA cert cat 2022]]</f>
        <v>0.54225786551511412</v>
      </c>
      <c r="BS237" s="118">
        <f>(ULB_Data[[#This Row],[Cert.- obtained SS2021]]-ULB_Data[[#This Row],[SA cert cat t.10 2021]])/ULB_Data[[#This Row],[SA cert cat t.10 2021]]</f>
        <v>-0.36363636363636365</v>
      </c>
      <c r="BT237" s="118">
        <f>(ULB_Data[[#This Row],[Cert.- obtained SS2022]]-ULB_Data[[#This Row],[SA cert cat t.10 2022]])/ULB_Data[[#This Row],[SA cert cat t.10 2022]]</f>
        <v>-0.36363636363636365</v>
      </c>
      <c r="BU237" s="122">
        <v>855.72</v>
      </c>
      <c r="BV237" s="122">
        <v>860.25</v>
      </c>
      <c r="BW237" s="122">
        <v>865</v>
      </c>
      <c r="BX237" s="122">
        <v>1100</v>
      </c>
      <c r="BY237" s="122">
        <v>1147.0899999999999</v>
      </c>
      <c r="BZ237" s="122">
        <v>1150</v>
      </c>
      <c r="CA237" s="122">
        <v>1056.55</v>
      </c>
      <c r="CB237" s="122">
        <v>1062.31</v>
      </c>
      <c r="CC237" s="122">
        <v>1062.31</v>
      </c>
      <c r="CD237" s="122">
        <v>1484.95</v>
      </c>
      <c r="CE237" s="122">
        <v>1484.95</v>
      </c>
      <c r="CF237" s="118">
        <f>(ULB_Data[[#This Row],[CP- obtained SS2020]]-ULB_Data[[#This Row],[NA CV 2020]])/ULB_Data[[#This Row],[NA CV 2020]]</f>
        <v>0.51294816061328474</v>
      </c>
      <c r="CG237" s="118">
        <f>(ULB_Data[[#This Row],[CV- obtained SS2021]]-ULB_Data[[#This Row],[NA CV 2021]])/ULB_Data[[#This Row],[NA CV 2021]]</f>
        <v>0.58650392327811673</v>
      </c>
      <c r="CH237" s="118">
        <f>(ULB_Data[[#This Row],[CV- obtained SS2022]]-ULB_Data[[#This Row],[NA CV 2022]])/ULB_Data[[#This Row],[NA CV 2022]]</f>
        <v>0.57779190751445086</v>
      </c>
      <c r="CI237" s="118">
        <f>(ULB_Data[[#This Row],[CP- obtained SS2020]]-ULB_Data[[#This Row],[SA CV 2020]])/ULB_Data[[#This Row],[SA CV 2020]]</f>
        <v>0.17696363636363643</v>
      </c>
      <c r="CJ237" s="118">
        <f>(ULB_Data[[#This Row],[CV- obtained SS2021]]-ULB_Data[[#This Row],[SA CV 2021]])/ULB_Data[[#This Row],[SA CV 2021]]</f>
        <v>0.18978458534203949</v>
      </c>
      <c r="CK237" s="118">
        <f>(ULB_Data[[#This Row],[CV- obtained SS2022]]-ULB_Data[[#This Row],[SA CV 2022]])/ULB_Data[[#This Row],[SA CV 2022]]</f>
        <v>0.18677391304347823</v>
      </c>
      <c r="CL237" s="118">
        <f>(ULB_Data[[#This Row],[CP- obtained SS2020]]-ULB_Data[[#This Row],[SA CV  cat 2020]])/ULB_Data[[#This Row],[SA CV  cat 2020]]</f>
        <v>0.22536557664095419</v>
      </c>
      <c r="CM237" s="118">
        <f>(ULB_Data[[#This Row],[CV- obtained SS2021]]-ULB_Data[[#This Row],[SA CV cat 2021]])/ULB_Data[[#This Row],[SA CV cat 2021]]</f>
        <v>0.28473797667347578</v>
      </c>
      <c r="CN237" s="118">
        <f>(ULB_Data[[#This Row],[CV- obtained SS2022]]-ULB_Data[[#This Row],[SA CV cat 2022]])/ULB_Data[[#This Row],[SA CV cat 2022]]</f>
        <v>0.28473797667347578</v>
      </c>
      <c r="CO237" s="118">
        <f>(ULB_Data[[#This Row],[CV- obtained SS2021]]-ULB_Data[[#This Row],[SA CV cat t.10 2021]])/ULB_Data[[#This Row],[SA CV cat t.10 2021]]</f>
        <v>-8.091854944610935E-2</v>
      </c>
      <c r="CP237" s="118">
        <f>(ULB_Data[[#This Row],[CV- obtained SS2022]]-ULB_Data[[#This Row],[SA CV cat t.10 2022]])/ULB_Data[[#This Row],[SA CV cat t.10 2022]]</f>
        <v>-8.091854944610935E-2</v>
      </c>
      <c r="CQ237" s="60">
        <v>82</v>
      </c>
      <c r="CR237" s="60">
        <v>56</v>
      </c>
      <c r="CS237" s="27">
        <v>19</v>
      </c>
      <c r="CT237" s="27">
        <v>18</v>
      </c>
      <c r="CU237" s="27">
        <v>19</v>
      </c>
      <c r="CV237" s="27">
        <v>18</v>
      </c>
      <c r="CW237" s="28" t="s">
        <v>414</v>
      </c>
      <c r="CX237" s="27" t="s">
        <v>406</v>
      </c>
      <c r="CY237" s="27" t="s">
        <v>406</v>
      </c>
      <c r="CZ237" s="28" t="s">
        <v>408</v>
      </c>
      <c r="DA237" s="27" t="s">
        <v>402</v>
      </c>
      <c r="DB237" s="27" t="s">
        <v>402</v>
      </c>
      <c r="DC237" s="22">
        <v>445.14</v>
      </c>
      <c r="DD237" s="22">
        <v>1500</v>
      </c>
      <c r="DE237" s="66">
        <v>29.68</v>
      </c>
      <c r="DF237" s="22">
        <v>500</v>
      </c>
      <c r="DG237" s="22">
        <v>1500</v>
      </c>
      <c r="DH237" s="66">
        <v>33.33</v>
      </c>
      <c r="DI237" s="22">
        <v>1111</v>
      </c>
      <c r="DJ237" s="22">
        <v>1500</v>
      </c>
      <c r="DK237" s="66">
        <v>74.069999999999993</v>
      </c>
      <c r="DL237" s="22">
        <v>1294.6600000000001</v>
      </c>
      <c r="DM237" s="22">
        <v>1500</v>
      </c>
      <c r="DN237" s="66">
        <v>86.31</v>
      </c>
      <c r="DO237" s="22">
        <v>3350.79</v>
      </c>
      <c r="DP237" s="22">
        <v>6000</v>
      </c>
      <c r="DQ237" s="66">
        <v>55.85</v>
      </c>
      <c r="DR237" s="67">
        <v>1940.03</v>
      </c>
      <c r="DS237" s="67">
        <v>2400</v>
      </c>
      <c r="DT237" s="159">
        <f>ULB_Data[[#This Row],[SLP- obtained SS2021]]/ULB_Data[[#This Row],[SLP-max. marks SS2021]]</f>
        <v>0.80834583333333332</v>
      </c>
      <c r="DU237" s="159">
        <f>ULB_Data[[#This Row],[SLP- obtained SS2021]]/ULB_Data[[#This Row],[Total score (obtained) SS2021]]</f>
        <v>0.48442376935792369</v>
      </c>
      <c r="DV237" s="67">
        <v>1940.03</v>
      </c>
      <c r="DW237" s="66">
        <v>2400</v>
      </c>
      <c r="DX237" s="159">
        <f>ULB_Data[[#This Row],[SLP- obtained SS2022]]/ULB_Data[[#This Row],[SLP-max. marks SS2022]]</f>
        <v>0.80834583333333332</v>
      </c>
      <c r="DY237" s="159">
        <f>ULB_Data[[#This Row],[SLP- obtained SS2022]]/ULB_Data[[#This Row],[Total score (obtained) SS2022]]</f>
        <v>0.48442376935792369</v>
      </c>
      <c r="DZ237" s="67">
        <v>1364.79</v>
      </c>
      <c r="EA237" s="67">
        <v>1800</v>
      </c>
      <c r="EB237" s="159">
        <f>ULB_Data[[#This Row],[CV- obtained SS2021]]/ULB_Data[[#This Row],[CV-max. marks SS2021]]</f>
        <v>0.75821666666666665</v>
      </c>
      <c r="EC237" s="159">
        <f>ULB_Data[[#This Row],[CV- obtained SS2021]]/ULB_Data[[#This Row],[Total score (obtained) SS2021]]</f>
        <v>0.34078685184352853</v>
      </c>
      <c r="ED237" s="67">
        <v>1364.79</v>
      </c>
      <c r="EE237" s="66">
        <v>1800</v>
      </c>
      <c r="EF237" s="159">
        <f>ULB_Data[[#This Row],[CV- obtained SS2022]]/ULB_Data[[#This Row],[CV-max. marks SS2022]]</f>
        <v>0.75821666666666665</v>
      </c>
      <c r="EG237" s="159">
        <f>ULB_Data[[#This Row],[CV- obtained SS2022]]/ULB_Data[[#This Row],[Total score (obtained) SS2022]]</f>
        <v>0.34078685184352853</v>
      </c>
      <c r="EH237" s="67">
        <v>700</v>
      </c>
      <c r="EI237" s="67">
        <v>1800</v>
      </c>
      <c r="EJ237" s="159">
        <f>ULB_Data[[#This Row],[Cert.- obtained SS2021]]/ULB_Data[[#This Row],[Cert.-max. marks SS2021]]</f>
        <v>0.3888888888888889</v>
      </c>
      <c r="EK237" s="159">
        <f>ULB_Data[[#This Row],[Cert.- obtained SS2021]]/ULB_Data[[#This Row],[Total score (obtained) SS2021]]</f>
        <v>0.17478937879854775</v>
      </c>
      <c r="EL237" s="67">
        <v>700</v>
      </c>
      <c r="EM237" s="66">
        <v>1800</v>
      </c>
      <c r="EN237" s="159">
        <f>ULB_Data[[#This Row],[Cert.- obtained SS2022]]/ULB_Data[[#This Row],[Cert.-max. marks SS2022]]</f>
        <v>0.3888888888888889</v>
      </c>
      <c r="EO237" s="159">
        <f>ULB_Data[[#This Row],[Cert.- obtained SS2022]]/ULB_Data[[#This Row],[Total score (obtained) SS2022]]</f>
        <v>0.17478937879854775</v>
      </c>
      <c r="EP237" s="68">
        <v>4004.82</v>
      </c>
      <c r="EQ237" s="26">
        <v>6000</v>
      </c>
      <c r="ER237" s="66">
        <v>66.75</v>
      </c>
      <c r="ES237" s="68">
        <v>4004.82</v>
      </c>
      <c r="ET237" s="66">
        <v>6000</v>
      </c>
      <c r="EU237" s="128">
        <f>(ULB_Data[[#This Row],[Total score (obtained) SS2022]]/ULB_Data[[#This Row],[Total score (max) SS2022]])*100</f>
        <v>66.747</v>
      </c>
      <c r="EV237" s="26">
        <v>945.14</v>
      </c>
      <c r="EW237" s="26">
        <v>3000</v>
      </c>
      <c r="EX237" s="66">
        <v>31.5</v>
      </c>
      <c r="EY237" s="26">
        <v>2640.03</v>
      </c>
      <c r="EZ237" s="26">
        <v>4200</v>
      </c>
      <c r="FA237" s="100">
        <v>62.86</v>
      </c>
      <c r="FB237" s="26">
        <v>2640.03</v>
      </c>
      <c r="FC237" s="138">
        <v>4200</v>
      </c>
      <c r="FD237" s="140">
        <f>(ULB_Data[[#This Row],[SLP + Cert. (obtained) SS2022]]/ULB_Data[[#This Row],[SLP + Cert. (max.) SS2022]])*100</f>
        <v>62.857857142857142</v>
      </c>
    </row>
    <row r="238" spans="1:160" ht="15.75" thickBot="1">
      <c r="A238" s="104">
        <v>237</v>
      </c>
      <c r="B238" s="65" t="s">
        <v>340</v>
      </c>
      <c r="C238" s="65" t="s">
        <v>71</v>
      </c>
      <c r="D238" s="65" t="s">
        <v>71</v>
      </c>
      <c r="E238" s="26">
        <v>86793</v>
      </c>
      <c r="F238" s="28" t="s">
        <v>413</v>
      </c>
      <c r="G238" s="28">
        <v>2214</v>
      </c>
      <c r="H238" s="28">
        <v>2072</v>
      </c>
      <c r="I238" s="28">
        <v>2072</v>
      </c>
      <c r="J238" s="28">
        <v>3325</v>
      </c>
      <c r="K238" s="28">
        <v>3178</v>
      </c>
      <c r="L238" s="28">
        <v>3178</v>
      </c>
      <c r="M238" s="28">
        <v>3595.3</v>
      </c>
      <c r="N238" s="28">
        <v>3469.2</v>
      </c>
      <c r="O238" s="28">
        <v>3469.2</v>
      </c>
      <c r="P238" s="28">
        <v>4328.8</v>
      </c>
      <c r="Q238" s="28">
        <v>4328.8</v>
      </c>
      <c r="R238" s="118">
        <f>(ULB_Data[[#This Row],[Total score (obtained) SS2020]]-ULB_Data[[#This Row],[NA 2020]])/ULB_Data[[#This Row],[NA 2020]]</f>
        <v>0.2815040650406504</v>
      </c>
      <c r="S238" s="118">
        <f>(ULB_Data[[#This Row],[Total score (obtained) SS2021]]-ULB_Data[[#This Row],[NA 2021]])/ULB_Data[[#This Row],[NA 2021]]</f>
        <v>0.91862451737451734</v>
      </c>
      <c r="T238" s="118">
        <f>(ULB_Data[[#This Row],[Total score (obtained) SS2022]]-ULB_Data[[#This Row],[NA 2022]])/ULB_Data[[#This Row],[NA 2022]]</f>
        <v>0.91862451737451734</v>
      </c>
      <c r="U238" s="118">
        <f>(ULB_Data[[#This Row],[Total score (obtained) SS2020]]-ULB_Data[[#This Row],[SA 2020]])/ULB_Data[[#This Row],[SA 2020]]</f>
        <v>-0.14669172932330826</v>
      </c>
      <c r="V238" s="118">
        <f>(ULB_Data[[#This Row],[Total score (obtained) SS2021]]-ULB_Data[[#This Row],[SA 2021]])/ULB_Data[[#This Row],[SA 2021]]</f>
        <v>0.25090937696664567</v>
      </c>
      <c r="W238" s="118">
        <f>(ULB_Data[[#This Row],[Total score (obtained) SS2022]]-ULB_Data[[#This Row],[SA 2022]])/ULB_Data[[#This Row],[SA 2022]]</f>
        <v>0.25090937696664567</v>
      </c>
      <c r="X238" s="118">
        <f>(ULB_Data[[#This Row],[Total score (obtained) SS2020]]-ULB_Data[[#This Row],[SA Cat 2020]])/ULB_Data[[#This Row],[SA Cat 2020]]</f>
        <v>-0.21084471393207804</v>
      </c>
      <c r="Y238" s="118">
        <f>(ULB_Data[[#This Row],[Total score (obtained) SS2021]]-ULB_Data[[#This Row],[SA Cat 2021]])/ULB_Data[[#This Row],[SA Cat 2021]]</f>
        <v>0.14590971982013146</v>
      </c>
      <c r="Z238" s="118">
        <f>(ULB_Data[[#This Row],[Total score (obtained) SS2022]]-ULB_Data[[#This Row],[SA Cat 2022]])/ULB_Data[[#This Row],[SA Cat 2022]]</f>
        <v>0.14590971982013146</v>
      </c>
      <c r="AA238" s="118">
        <f>(ULB_Data[[#This Row],[Total score (obtained) SS2021]]-ULB_Data[[#This Row],[SA Cat t.10 2021]])/ULB_Data[[#This Row],[SA Cat t.10 2021]]</f>
        <v>-8.1641563481796409E-2</v>
      </c>
      <c r="AB238" s="118">
        <f>(ULB_Data[[#This Row],[Total score (obtained) SS2022]]-ULB_Data[[#This Row],[SA Cat t.10 2022]])/ULB_Data[[#This Row],[SA Cat t.10 2022]]</f>
        <v>-8.1641563481796409E-2</v>
      </c>
      <c r="AC238" s="122">
        <v>306.24</v>
      </c>
      <c r="AD238" s="122">
        <v>913.6</v>
      </c>
      <c r="AE238" s="122">
        <v>915</v>
      </c>
      <c r="AF238" s="122">
        <v>706.64</v>
      </c>
      <c r="AG238" s="122">
        <v>1509.3</v>
      </c>
      <c r="AH238" s="122">
        <v>1509.3</v>
      </c>
      <c r="AI238" s="122">
        <v>829.22</v>
      </c>
      <c r="AJ238" s="122">
        <v>1623.2</v>
      </c>
      <c r="AK238" s="122">
        <v>1623.2</v>
      </c>
      <c r="AL238" s="122">
        <v>1999.6</v>
      </c>
      <c r="AM238" s="122">
        <v>1999.6</v>
      </c>
      <c r="AN238" s="118">
        <f>(ULB_Data[[#This Row],[SLP- obtained SS2020]]-ULB_Data[[#This Row],[SLP NA 2020]])/ULB_Data[[#This Row],[SLP NA 2020]]</f>
        <v>1.4071316614420062</v>
      </c>
      <c r="AO238" s="118">
        <f>(ULB_Data[[#This Row],[SLP- obtained SS2021]]-ULB_Data[[#This Row],[SLP NA 2021]])/ULB_Data[[#This Row],[SLP NA 2021]]</f>
        <v>0.90923817863397538</v>
      </c>
      <c r="AP238" s="118">
        <f>(ULB_Data[[#This Row],[SLP- obtained SS2022]]-ULB_Data[[#This Row],[SLP NA 2022]])/ULB_Data[[#This Row],[SLP NA 2022]]</f>
        <v>0.90631693989071038</v>
      </c>
      <c r="AQ238" s="118">
        <f>(ULB_Data[[#This Row],[SLP- obtained SS2020]]-ULB_Data[[#This Row],[SLP SA 2020]])/ULB_Data[[#This Row],[SLP SA 2020]]</f>
        <v>4.3190309068266701E-2</v>
      </c>
      <c r="AR238" s="118">
        <f>(ULB_Data[[#This Row],[SLP- obtained SS2021]]-ULB_Data[[#This Row],[SLP SA 2021]])/ULB_Data[[#This Row],[SLP SA 2021]]</f>
        <v>0.15568806731597432</v>
      </c>
      <c r="AS238" s="118">
        <f>(ULB_Data[[#This Row],[SLP- obtained SS2022]]-ULB_Data[[#This Row],[SLP SA 2022]])/ULB_Data[[#This Row],[SLP SA 2022]]</f>
        <v>0.15568806731597432</v>
      </c>
      <c r="AT238" s="118">
        <f>(ULB_Data[[#This Row],[SLP- obtained SS2020]]-ULB_Data[[#This Row],[SLP SA cat 2020]])/ULB_Data[[#This Row],[SLP SA cat 2020]]</f>
        <v>-0.1110199946938087</v>
      </c>
      <c r="AU238" s="118">
        <f>(ULB_Data[[#This Row],[SLP- obtained SS2021]]-ULB_Data[[#This Row],[SLP SA cat 2021]])/ULB_Data[[#This Row],[SLP SA cat 2021]]</f>
        <v>7.4593395761458806E-2</v>
      </c>
      <c r="AV238" s="118">
        <f>(ULB_Data[[#This Row],[SLP- obtained SS2022]]-ULB_Data[[#This Row],[SLP SA cat 2022]])/ULB_Data[[#This Row],[SLP SA cat 2022]]</f>
        <v>7.4593395761458806E-2</v>
      </c>
      <c r="AW238" s="118">
        <f>(ULB_Data[[#This Row],[SLP- obtained SS2021]]-ULB_Data[[#This Row],[SLP SA cat t.10 2021]])/ULB_Data[[#This Row],[SLP SA cat t.10 2021]]</f>
        <v>-0.12768553710742145</v>
      </c>
      <c r="AX238" s="118">
        <f>(ULB_Data[[#This Row],[SLP- obtained SS2022]]-ULB_Data[[#This Row],[SLP SA cat t.10 2022]])/ULB_Data[[#This Row],[SLP SA cat t.10 2022]]</f>
        <v>-0.12768553710742145</v>
      </c>
      <c r="AY238" s="122">
        <v>232.44</v>
      </c>
      <c r="AZ238" s="122">
        <v>298.10000000000002</v>
      </c>
      <c r="BA238" s="122">
        <v>295</v>
      </c>
      <c r="BB238" s="122">
        <v>421.09</v>
      </c>
      <c r="BC238" s="122">
        <v>522.70000000000005</v>
      </c>
      <c r="BD238" s="122">
        <v>525</v>
      </c>
      <c r="BE238" s="122">
        <v>448.93</v>
      </c>
      <c r="BF238" s="122">
        <v>602.08000000000004</v>
      </c>
      <c r="BG238" s="122">
        <v>602.08000000000004</v>
      </c>
      <c r="BH238" s="122">
        <v>1100</v>
      </c>
      <c r="BI238" s="122">
        <v>1100</v>
      </c>
      <c r="BJ238" s="118">
        <f>(ULB_Data[[#This Row],[Cert.- obtained SS2020]]-ULB_Data[[#This Row],[NA cert 2020]])/ULB_Data[[#This Row],[NA cert 2020]]</f>
        <v>0.29065565307176044</v>
      </c>
      <c r="BK238" s="118">
        <f>(ULB_Data[[#This Row],[Cert.- obtained SS2021]]-ULB_Data[[#This Row],[NA cert 2021]])/ULB_Data[[#This Row],[NA cert 2021]]</f>
        <v>2.6900369003690034</v>
      </c>
      <c r="BL238" s="118">
        <f>(ULB_Data[[#This Row],[Cert.- obtained SS2022]]-ULB_Data[[#This Row],[NA cert 2022]])/ULB_Data[[#This Row],[NA cert 2022]]</f>
        <v>2.7288135593220337</v>
      </c>
      <c r="BM238" s="118">
        <f>(ULB_Data[[#This Row],[Cert.- obtained SS2020]]-ULB_Data[[#This Row],[SA Cert 2020]])/ULB_Data[[#This Row],[SA Cert 2020]]</f>
        <v>-0.2875632287634472</v>
      </c>
      <c r="BN238" s="118">
        <f>(ULB_Data[[#This Row],[Cert.- obtained SS2021]]-ULB_Data[[#This Row],[SA cert 2021]])/ULB_Data[[#This Row],[SA cert 2021]]</f>
        <v>1.1044576238760282</v>
      </c>
      <c r="BO238" s="118">
        <f>(ULB_Data[[#This Row],[Cert.- obtained SS2022]]-ULB_Data[[#This Row],[SA cert 2022]])/ULB_Data[[#This Row],[SA cert 2022]]</f>
        <v>1.0952380952380953</v>
      </c>
      <c r="BP238" s="118">
        <f>(ULB_Data[[#This Row],[Cert.- obtained SS2020]]-ULB_Data[[#This Row],[SA cert cat 2020]])/ULB_Data[[#This Row],[SA cert cat 2020]]</f>
        <v>-0.33174436994631679</v>
      </c>
      <c r="BQ238" s="118">
        <f>(ULB_Data[[#This Row],[Cert.- obtained SS2021]]-ULB_Data[[#This Row],[SA cert cat 2021]])/ULB_Data[[#This Row],[SA cert cat 2021]]</f>
        <v>0.82699973425458395</v>
      </c>
      <c r="BR238" s="118">
        <f>(ULB_Data[[#This Row],[Cert.- obtained SS2022]]-ULB_Data[[#This Row],[SA cert cat 2022]])/ULB_Data[[#This Row],[SA cert cat 2022]]</f>
        <v>0.82699973425458395</v>
      </c>
      <c r="BS238" s="118">
        <f>(ULB_Data[[#This Row],[Cert.- obtained SS2021]]-ULB_Data[[#This Row],[SA cert cat t.10 2021]])/ULB_Data[[#This Row],[SA cert cat t.10 2021]]</f>
        <v>0</v>
      </c>
      <c r="BT238" s="118">
        <f>(ULB_Data[[#This Row],[Cert.- obtained SS2022]]-ULB_Data[[#This Row],[SA cert cat t.10 2022]])/ULB_Data[[#This Row],[SA cert cat t.10 2022]]</f>
        <v>0</v>
      </c>
      <c r="BU238" s="122">
        <v>855.72</v>
      </c>
      <c r="BV238" s="122">
        <v>860.25</v>
      </c>
      <c r="BW238" s="122">
        <v>865</v>
      </c>
      <c r="BX238" s="122">
        <v>1100</v>
      </c>
      <c r="BY238" s="122">
        <v>1147.0899999999999</v>
      </c>
      <c r="BZ238" s="122">
        <v>1150</v>
      </c>
      <c r="CA238" s="122">
        <v>1163.58</v>
      </c>
      <c r="CB238" s="122">
        <v>1243.93</v>
      </c>
      <c r="CC238" s="122">
        <v>1243.93</v>
      </c>
      <c r="CD238" s="122">
        <v>1508.87</v>
      </c>
      <c r="CE238" s="122">
        <v>1508.87</v>
      </c>
      <c r="CF238" s="118">
        <f>(ULB_Data[[#This Row],[CP- obtained SS2020]]-ULB_Data[[#This Row],[NA CV 2020]])/ULB_Data[[#This Row],[NA CV 2020]]</f>
        <v>0.18522413873697002</v>
      </c>
      <c r="CG238" s="118">
        <f>(ULB_Data[[#This Row],[CV- obtained SS2021]]-ULB_Data[[#This Row],[NA CV 2021]])/ULB_Data[[#This Row],[NA CV 2021]]</f>
        <v>0.31486195873292638</v>
      </c>
      <c r="CH238" s="118">
        <f>(ULB_Data[[#This Row],[CV- obtained SS2022]]-ULB_Data[[#This Row],[NA CV 2022]])/ULB_Data[[#This Row],[NA CV 2022]]</f>
        <v>0.30764161849710969</v>
      </c>
      <c r="CI238" s="118">
        <f>(ULB_Data[[#This Row],[CP- obtained SS2020]]-ULB_Data[[#This Row],[SA CV 2020]])/ULB_Data[[#This Row],[SA CV 2020]]</f>
        <v>-7.7981818181818152E-2</v>
      </c>
      <c r="CJ238" s="118">
        <f>(ULB_Data[[#This Row],[CV- obtained SS2021]]-ULB_Data[[#This Row],[SA CV 2021]])/ULB_Data[[#This Row],[SA CV 2021]]</f>
        <v>-1.3930903416471262E-2</v>
      </c>
      <c r="CK238" s="118">
        <f>(ULB_Data[[#This Row],[CV- obtained SS2022]]-ULB_Data[[#This Row],[SA CV 2022]])/ULB_Data[[#This Row],[SA CV 2022]]</f>
        <v>-1.6426086956521826E-2</v>
      </c>
      <c r="CL238" s="118">
        <f>(ULB_Data[[#This Row],[CP- obtained SS2020]]-ULB_Data[[#This Row],[SA CV  cat 2020]])/ULB_Data[[#This Row],[SA CV  cat 2020]]</f>
        <v>-0.12836246755702221</v>
      </c>
      <c r="CM238" s="118">
        <f>(ULB_Data[[#This Row],[CV- obtained SS2021]]-ULB_Data[[#This Row],[SA CV cat 2021]])/ULB_Data[[#This Row],[SA CV cat 2021]]</f>
        <v>-9.0696421824379314E-2</v>
      </c>
      <c r="CN238" s="118">
        <f>(ULB_Data[[#This Row],[CV- obtained SS2022]]-ULB_Data[[#This Row],[SA CV cat 2022]])/ULB_Data[[#This Row],[SA CV cat 2022]]</f>
        <v>-9.0696421824379314E-2</v>
      </c>
      <c r="CO238" s="118">
        <f>(ULB_Data[[#This Row],[CV- obtained SS2021]]-ULB_Data[[#This Row],[SA CV cat t.10 2021]])/ULB_Data[[#This Row],[SA CV cat t.10 2021]]</f>
        <v>-0.25035954058335047</v>
      </c>
      <c r="CP238" s="118">
        <f>(ULB_Data[[#This Row],[CV- obtained SS2022]]-ULB_Data[[#This Row],[SA CV cat t.10 2022]])/ULB_Data[[#This Row],[SA CV cat t.10 2022]]</f>
        <v>-0.25035954058335047</v>
      </c>
      <c r="CQ238" s="60">
        <v>85</v>
      </c>
      <c r="CR238" s="60">
        <v>45</v>
      </c>
      <c r="CS238" s="28">
        <v>13</v>
      </c>
      <c r="CT238" s="27">
        <v>12</v>
      </c>
      <c r="CU238" s="28">
        <v>13</v>
      </c>
      <c r="CV238" s="27">
        <v>12</v>
      </c>
      <c r="CW238" s="28" t="s">
        <v>414</v>
      </c>
      <c r="CX238" s="28" t="s">
        <v>401</v>
      </c>
      <c r="CY238" s="28" t="s">
        <v>401</v>
      </c>
      <c r="CZ238" s="28" t="s">
        <v>405</v>
      </c>
      <c r="DA238" s="28" t="s">
        <v>408</v>
      </c>
      <c r="DB238" s="28" t="s">
        <v>408</v>
      </c>
      <c r="DC238" s="22">
        <v>737.16</v>
      </c>
      <c r="DD238" s="22">
        <v>1500</v>
      </c>
      <c r="DE238" s="66">
        <v>49.14</v>
      </c>
      <c r="DF238" s="22">
        <v>300</v>
      </c>
      <c r="DG238" s="22">
        <v>1500</v>
      </c>
      <c r="DH238" s="66">
        <v>20</v>
      </c>
      <c r="DI238" s="22">
        <v>785.87</v>
      </c>
      <c r="DJ238" s="22">
        <v>1500</v>
      </c>
      <c r="DK238" s="66">
        <v>52.39</v>
      </c>
      <c r="DL238" s="22">
        <v>1014.22</v>
      </c>
      <c r="DM238" s="22">
        <v>1500</v>
      </c>
      <c r="DN238" s="66">
        <v>67.61</v>
      </c>
      <c r="DO238" s="22">
        <v>2837.25</v>
      </c>
      <c r="DP238" s="22">
        <v>6000</v>
      </c>
      <c r="DQ238" s="66">
        <v>47.29</v>
      </c>
      <c r="DR238" s="67">
        <v>1744.28</v>
      </c>
      <c r="DS238" s="67">
        <v>2400</v>
      </c>
      <c r="DT238" s="159">
        <f>ULB_Data[[#This Row],[SLP- obtained SS2021]]/ULB_Data[[#This Row],[SLP-max. marks SS2021]]</f>
        <v>0.72678333333333334</v>
      </c>
      <c r="DU238" s="159">
        <f>ULB_Data[[#This Row],[SLP- obtained SS2021]]/ULB_Data[[#This Row],[Total score (obtained) SS2021]]</f>
        <v>0.43876952953043602</v>
      </c>
      <c r="DV238" s="67">
        <v>1744.28</v>
      </c>
      <c r="DW238" s="66">
        <v>2400</v>
      </c>
      <c r="DX238" s="159">
        <f>ULB_Data[[#This Row],[SLP- obtained SS2022]]/ULB_Data[[#This Row],[SLP-max. marks SS2022]]</f>
        <v>0.72678333333333334</v>
      </c>
      <c r="DY238" s="159">
        <f>ULB_Data[[#This Row],[SLP- obtained SS2022]]/ULB_Data[[#This Row],[Total score (obtained) SS2022]]</f>
        <v>0.43876952953043602</v>
      </c>
      <c r="DZ238" s="67">
        <v>1131.1099999999999</v>
      </c>
      <c r="EA238" s="67">
        <v>1800</v>
      </c>
      <c r="EB238" s="159">
        <f>ULB_Data[[#This Row],[CV- obtained SS2021]]/ULB_Data[[#This Row],[CV-max. marks SS2021]]</f>
        <v>0.62839444444444437</v>
      </c>
      <c r="EC238" s="159">
        <f>ULB_Data[[#This Row],[CV- obtained SS2021]]/ULB_Data[[#This Row],[Total score (obtained) SS2021]]</f>
        <v>0.28452805888227317</v>
      </c>
      <c r="ED238" s="67">
        <v>1131.1099999999999</v>
      </c>
      <c r="EE238" s="66">
        <v>1800</v>
      </c>
      <c r="EF238" s="159">
        <f>ULB_Data[[#This Row],[CV- obtained SS2022]]/ULB_Data[[#This Row],[CV-max. marks SS2022]]</f>
        <v>0.62839444444444437</v>
      </c>
      <c r="EG238" s="159">
        <f>ULB_Data[[#This Row],[CV- obtained SS2022]]/ULB_Data[[#This Row],[Total score (obtained) SS2022]]</f>
        <v>0.28452805888227317</v>
      </c>
      <c r="EH238" s="67">
        <v>1100</v>
      </c>
      <c r="EI238" s="67">
        <v>1800</v>
      </c>
      <c r="EJ238" s="159">
        <f>ULB_Data[[#This Row],[Cert.- obtained SS2021]]/ULB_Data[[#This Row],[Cert.-max. marks SS2021]]</f>
        <v>0.61111111111111116</v>
      </c>
      <c r="EK238" s="159">
        <f>ULB_Data[[#This Row],[Cert.- obtained SS2021]]/ULB_Data[[#This Row],[Total score (obtained) SS2021]]</f>
        <v>0.27670241158729081</v>
      </c>
      <c r="EL238" s="67">
        <v>1100</v>
      </c>
      <c r="EM238" s="66">
        <v>1800</v>
      </c>
      <c r="EN238" s="159">
        <f>ULB_Data[[#This Row],[Cert.- obtained SS2022]]/ULB_Data[[#This Row],[Cert.-max. marks SS2022]]</f>
        <v>0.61111111111111116</v>
      </c>
      <c r="EO238" s="159">
        <f>ULB_Data[[#This Row],[Cert.- obtained SS2022]]/ULB_Data[[#This Row],[Total score (obtained) SS2022]]</f>
        <v>0.27670241158729081</v>
      </c>
      <c r="EP238" s="68">
        <v>3975.39</v>
      </c>
      <c r="EQ238" s="26">
        <v>6000</v>
      </c>
      <c r="ER238" s="66">
        <v>66.260000000000005</v>
      </c>
      <c r="ES238" s="68">
        <v>3975.39</v>
      </c>
      <c r="ET238" s="66">
        <v>6000</v>
      </c>
      <c r="EU238" s="128">
        <f>(ULB_Data[[#This Row],[Total score (obtained) SS2022]]/ULB_Data[[#This Row],[Total score (max) SS2022]])*100</f>
        <v>66.256500000000003</v>
      </c>
      <c r="EV238" s="26">
        <v>1037.1600000000001</v>
      </c>
      <c r="EW238" s="26">
        <v>3000</v>
      </c>
      <c r="EX238" s="66">
        <v>34.57</v>
      </c>
      <c r="EY238" s="26">
        <v>2844.28</v>
      </c>
      <c r="EZ238" s="26">
        <v>4200</v>
      </c>
      <c r="FA238" s="100">
        <v>67.72</v>
      </c>
      <c r="FB238" s="26">
        <v>2844.28</v>
      </c>
      <c r="FC238" s="138">
        <v>4200</v>
      </c>
      <c r="FD238" s="140">
        <f>(ULB_Data[[#This Row],[SLP + Cert. (obtained) SS2022]]/ULB_Data[[#This Row],[SLP + Cert. (max.) SS2022]])*100</f>
        <v>67.720952380952383</v>
      </c>
    </row>
    <row r="239" spans="1:160" ht="43.5" thickBot="1">
      <c r="A239" s="104">
        <v>238</v>
      </c>
      <c r="B239" s="65" t="s">
        <v>386</v>
      </c>
      <c r="C239" s="65" t="s">
        <v>71</v>
      </c>
      <c r="D239" s="65" t="s">
        <v>71</v>
      </c>
      <c r="E239" s="28" t="s">
        <v>429</v>
      </c>
      <c r="F239" s="28" t="s">
        <v>431</v>
      </c>
      <c r="G239" s="28">
        <v>2214</v>
      </c>
      <c r="H239" s="28">
        <v>2072</v>
      </c>
      <c r="I239" s="28">
        <v>2072</v>
      </c>
      <c r="J239" s="28">
        <v>3325</v>
      </c>
      <c r="K239" s="28">
        <v>3178</v>
      </c>
      <c r="L239" s="28">
        <v>3178</v>
      </c>
      <c r="M239" s="28" t="s">
        <v>432</v>
      </c>
      <c r="N239" s="28" t="s">
        <v>432</v>
      </c>
      <c r="O239" s="28" t="s">
        <v>432</v>
      </c>
      <c r="P239" s="28" t="s">
        <v>432</v>
      </c>
      <c r="Q239" s="28" t="s">
        <v>432</v>
      </c>
      <c r="R239" s="118">
        <f>(ULB_Data[[#This Row],[Total score (obtained) SS2020]]-ULB_Data[[#This Row],[NA 2020]])/ULB_Data[[#This Row],[NA 2020]]</f>
        <v>-1</v>
      </c>
      <c r="S239" s="118">
        <f>(ULB_Data[[#This Row],[Total score (obtained) SS2021]]-ULB_Data[[#This Row],[NA 2021]])/ULB_Data[[#This Row],[NA 2021]]</f>
        <v>-1</v>
      </c>
      <c r="T239" s="118">
        <f>(ULB_Data[[#This Row],[Total score (obtained) SS2022]]-ULB_Data[[#This Row],[NA 2022]])/ULB_Data[[#This Row],[NA 2022]]</f>
        <v>-1</v>
      </c>
      <c r="U239" s="118">
        <f>(ULB_Data[[#This Row],[Total score (obtained) SS2020]]-ULB_Data[[#This Row],[SA 2020]])/ULB_Data[[#This Row],[SA 2020]]</f>
        <v>-1</v>
      </c>
      <c r="V239" s="118">
        <f>(ULB_Data[[#This Row],[Total score (obtained) SS2021]]-ULB_Data[[#This Row],[SA 2021]])/ULB_Data[[#This Row],[SA 2021]]</f>
        <v>-1</v>
      </c>
      <c r="W239" s="118">
        <f>(ULB_Data[[#This Row],[Total score (obtained) SS2022]]-ULB_Data[[#This Row],[SA 2022]])/ULB_Data[[#This Row],[SA 2022]]</f>
        <v>-1</v>
      </c>
      <c r="X239" s="118" t="e">
        <f>(ULB_Data[[#This Row],[Total score (obtained) SS2020]]-ULB_Data[[#This Row],[SA Cat 2020]])/ULB_Data[[#This Row],[SA Cat 2020]]</f>
        <v>#VALUE!</v>
      </c>
      <c r="Y239" s="118" t="e">
        <f>(ULB_Data[[#This Row],[Total score (obtained) SS2021]]-ULB_Data[[#This Row],[SA Cat 2021]])/ULB_Data[[#This Row],[SA Cat 2021]]</f>
        <v>#VALUE!</v>
      </c>
      <c r="Z239" s="118" t="e">
        <f>(ULB_Data[[#This Row],[Total score (obtained) SS2022]]-ULB_Data[[#This Row],[SA Cat 2022]])/ULB_Data[[#This Row],[SA Cat 2022]]</f>
        <v>#VALUE!</v>
      </c>
      <c r="AA239" s="118" t="e">
        <f>(ULB_Data[[#This Row],[Total score (obtained) SS2021]]-ULB_Data[[#This Row],[SA Cat t.10 2021]])/ULB_Data[[#This Row],[SA Cat t.10 2021]]</f>
        <v>#VALUE!</v>
      </c>
      <c r="AB239" s="118" t="e">
        <f>(ULB_Data[[#This Row],[Total score (obtained) SS2022]]-ULB_Data[[#This Row],[SA Cat t.10 2022]])/ULB_Data[[#This Row],[SA Cat t.10 2022]]</f>
        <v>#VALUE!</v>
      </c>
      <c r="AC239" s="122">
        <v>306.24</v>
      </c>
      <c r="AD239" s="122">
        <v>913.6</v>
      </c>
      <c r="AE239" s="122">
        <v>915</v>
      </c>
      <c r="AF239" s="122">
        <v>706.64</v>
      </c>
      <c r="AG239" s="122">
        <v>1509.3</v>
      </c>
      <c r="AH239" s="122">
        <v>1509.3</v>
      </c>
      <c r="AI239" s="122"/>
      <c r="AJ239" s="122"/>
      <c r="AK239" s="122"/>
      <c r="AL239" s="122"/>
      <c r="AM239" s="122"/>
      <c r="AN239" s="118">
        <f>(ULB_Data[[#This Row],[SLP- obtained SS2020]]-ULB_Data[[#This Row],[SLP NA 2020]])/ULB_Data[[#This Row],[SLP NA 2020]]</f>
        <v>-1</v>
      </c>
      <c r="AO239" s="118">
        <f>(ULB_Data[[#This Row],[SLP- obtained SS2021]]-ULB_Data[[#This Row],[SLP NA 2021]])/ULB_Data[[#This Row],[SLP NA 2021]]</f>
        <v>-1</v>
      </c>
      <c r="AP239" s="118">
        <f>(ULB_Data[[#This Row],[SLP- obtained SS2022]]-ULB_Data[[#This Row],[SLP NA 2022]])/ULB_Data[[#This Row],[SLP NA 2022]]</f>
        <v>-1</v>
      </c>
      <c r="AQ239" s="118">
        <f>(ULB_Data[[#This Row],[SLP- obtained SS2020]]-ULB_Data[[#This Row],[SLP SA 2020]])/ULB_Data[[#This Row],[SLP SA 2020]]</f>
        <v>-1</v>
      </c>
      <c r="AR239" s="118">
        <f>(ULB_Data[[#This Row],[SLP- obtained SS2021]]-ULB_Data[[#This Row],[SLP SA 2021]])/ULB_Data[[#This Row],[SLP SA 2021]]</f>
        <v>-1</v>
      </c>
      <c r="AS239" s="118">
        <f>(ULB_Data[[#This Row],[SLP- obtained SS2022]]-ULB_Data[[#This Row],[SLP SA 2022]])/ULB_Data[[#This Row],[SLP SA 2022]]</f>
        <v>-1</v>
      </c>
      <c r="AT239" s="118" t="e">
        <f>(ULB_Data[[#This Row],[SLP- obtained SS2020]]-ULB_Data[[#This Row],[SLP SA cat 2020]])/ULB_Data[[#This Row],[SLP SA cat 2020]]</f>
        <v>#DIV/0!</v>
      </c>
      <c r="AU239" s="118" t="e">
        <f>(ULB_Data[[#This Row],[SLP- obtained SS2021]]-ULB_Data[[#This Row],[SLP SA cat 2021]])/ULB_Data[[#This Row],[SLP SA cat 2021]]</f>
        <v>#DIV/0!</v>
      </c>
      <c r="AV239" s="118" t="e">
        <f>(ULB_Data[[#This Row],[SLP- obtained SS2022]]-ULB_Data[[#This Row],[SLP SA cat 2022]])/ULB_Data[[#This Row],[SLP SA cat 2022]]</f>
        <v>#DIV/0!</v>
      </c>
      <c r="AW239" s="118" t="e">
        <f>(ULB_Data[[#This Row],[SLP- obtained SS2021]]-ULB_Data[[#This Row],[SLP SA cat t.10 2021]])/ULB_Data[[#This Row],[SLP SA cat t.10 2021]]</f>
        <v>#DIV/0!</v>
      </c>
      <c r="AX239" s="118" t="e">
        <f>(ULB_Data[[#This Row],[SLP- obtained SS2022]]-ULB_Data[[#This Row],[SLP SA cat t.10 2022]])/ULB_Data[[#This Row],[SLP SA cat t.10 2022]]</f>
        <v>#DIV/0!</v>
      </c>
      <c r="AY239" s="122">
        <v>232.44</v>
      </c>
      <c r="AZ239" s="122">
        <v>298.10000000000002</v>
      </c>
      <c r="BA239" s="122">
        <v>295</v>
      </c>
      <c r="BB239" s="122">
        <v>421.09</v>
      </c>
      <c r="BC239" s="122">
        <v>522.70000000000005</v>
      </c>
      <c r="BD239" s="122">
        <v>525</v>
      </c>
      <c r="BE239" s="122"/>
      <c r="BF239" s="122"/>
      <c r="BG239" s="122"/>
      <c r="BH239" s="122"/>
      <c r="BI239" s="122"/>
      <c r="BJ239" s="118">
        <f>(ULB_Data[[#This Row],[Cert.- obtained SS2020]]-ULB_Data[[#This Row],[NA cert 2020]])/ULB_Data[[#This Row],[NA cert 2020]]</f>
        <v>-1</v>
      </c>
      <c r="BK239" s="118">
        <f>(ULB_Data[[#This Row],[Cert.- obtained SS2021]]-ULB_Data[[#This Row],[NA cert 2021]])/ULB_Data[[#This Row],[NA cert 2021]]</f>
        <v>-1</v>
      </c>
      <c r="BL239" s="118">
        <f>(ULB_Data[[#This Row],[Cert.- obtained SS2022]]-ULB_Data[[#This Row],[NA cert 2022]])/ULB_Data[[#This Row],[NA cert 2022]]</f>
        <v>-1</v>
      </c>
      <c r="BM239" s="118">
        <f>(ULB_Data[[#This Row],[Cert.- obtained SS2020]]-ULB_Data[[#This Row],[SA Cert 2020]])/ULB_Data[[#This Row],[SA Cert 2020]]</f>
        <v>-1</v>
      </c>
      <c r="BN239" s="118">
        <f>(ULB_Data[[#This Row],[Cert.- obtained SS2021]]-ULB_Data[[#This Row],[SA cert 2021]])/ULB_Data[[#This Row],[SA cert 2021]]</f>
        <v>-1</v>
      </c>
      <c r="BO239" s="118">
        <f>(ULB_Data[[#This Row],[Cert.- obtained SS2022]]-ULB_Data[[#This Row],[SA cert 2022]])/ULB_Data[[#This Row],[SA cert 2022]]</f>
        <v>-1</v>
      </c>
      <c r="BP239" s="118" t="e">
        <f>(ULB_Data[[#This Row],[Cert.- obtained SS2020]]-ULB_Data[[#This Row],[SA cert cat 2020]])/ULB_Data[[#This Row],[SA cert cat 2020]]</f>
        <v>#DIV/0!</v>
      </c>
      <c r="BQ239" s="118" t="e">
        <f>(ULB_Data[[#This Row],[Cert.- obtained SS2021]]-ULB_Data[[#This Row],[SA cert cat 2021]])/ULB_Data[[#This Row],[SA cert cat 2021]]</f>
        <v>#DIV/0!</v>
      </c>
      <c r="BR239" s="118" t="e">
        <f>(ULB_Data[[#This Row],[Cert.- obtained SS2022]]-ULB_Data[[#This Row],[SA cert cat 2022]])/ULB_Data[[#This Row],[SA cert cat 2022]]</f>
        <v>#DIV/0!</v>
      </c>
      <c r="BS239" s="118" t="e">
        <f>(ULB_Data[[#This Row],[Cert.- obtained SS2021]]-ULB_Data[[#This Row],[SA cert cat t.10 2021]])/ULB_Data[[#This Row],[SA cert cat t.10 2021]]</f>
        <v>#DIV/0!</v>
      </c>
      <c r="BT239" s="118" t="e">
        <f>(ULB_Data[[#This Row],[Cert.- obtained SS2022]]-ULB_Data[[#This Row],[SA cert cat t.10 2022]])/ULB_Data[[#This Row],[SA cert cat t.10 2022]]</f>
        <v>#DIV/0!</v>
      </c>
      <c r="BU239" s="122">
        <v>855.72</v>
      </c>
      <c r="BV239" s="122">
        <v>860.25</v>
      </c>
      <c r="BW239" s="122">
        <v>865</v>
      </c>
      <c r="BX239" s="122">
        <v>1100</v>
      </c>
      <c r="BY239" s="122">
        <v>1147.0899999999999</v>
      </c>
      <c r="BZ239" s="122">
        <v>1150</v>
      </c>
      <c r="CA239" s="122"/>
      <c r="CB239" s="122"/>
      <c r="CC239" s="122"/>
      <c r="CD239" s="122"/>
      <c r="CE239" s="122"/>
      <c r="CF239" s="118">
        <f>(ULB_Data[[#This Row],[CP- obtained SS2020]]-ULB_Data[[#This Row],[NA CV 2020]])/ULB_Data[[#This Row],[NA CV 2020]]</f>
        <v>-1</v>
      </c>
      <c r="CG239" s="118">
        <f>(ULB_Data[[#This Row],[CV- obtained SS2021]]-ULB_Data[[#This Row],[NA CV 2021]])/ULB_Data[[#This Row],[NA CV 2021]]</f>
        <v>-1</v>
      </c>
      <c r="CH239" s="118">
        <f>(ULB_Data[[#This Row],[CV- obtained SS2022]]-ULB_Data[[#This Row],[NA CV 2022]])/ULB_Data[[#This Row],[NA CV 2022]]</f>
        <v>-1</v>
      </c>
      <c r="CI239" s="118">
        <f>(ULB_Data[[#This Row],[CP- obtained SS2020]]-ULB_Data[[#This Row],[SA CV 2020]])/ULB_Data[[#This Row],[SA CV 2020]]</f>
        <v>-1</v>
      </c>
      <c r="CJ239" s="118">
        <f>(ULB_Data[[#This Row],[CV- obtained SS2021]]-ULB_Data[[#This Row],[SA CV 2021]])/ULB_Data[[#This Row],[SA CV 2021]]</f>
        <v>-1</v>
      </c>
      <c r="CK239" s="118">
        <f>(ULB_Data[[#This Row],[CV- obtained SS2022]]-ULB_Data[[#This Row],[SA CV 2022]])/ULB_Data[[#This Row],[SA CV 2022]]</f>
        <v>-1</v>
      </c>
      <c r="CL239" s="118" t="e">
        <f>(ULB_Data[[#This Row],[CP- obtained SS2020]]-ULB_Data[[#This Row],[SA CV  cat 2020]])/ULB_Data[[#This Row],[SA CV  cat 2020]]</f>
        <v>#DIV/0!</v>
      </c>
      <c r="CM239" s="118" t="e">
        <f>(ULB_Data[[#This Row],[CV- obtained SS2021]]-ULB_Data[[#This Row],[SA CV cat 2021]])/ULB_Data[[#This Row],[SA CV cat 2021]]</f>
        <v>#DIV/0!</v>
      </c>
      <c r="CN239" s="118" t="e">
        <f>(ULB_Data[[#This Row],[CV- obtained SS2022]]-ULB_Data[[#This Row],[SA CV cat 2022]])/ULB_Data[[#This Row],[SA CV cat 2022]]</f>
        <v>#DIV/0!</v>
      </c>
      <c r="CO239" s="118" t="e">
        <f>(ULB_Data[[#This Row],[CV- obtained SS2021]]-ULB_Data[[#This Row],[SA CV cat t.10 2021]])/ULB_Data[[#This Row],[SA CV cat t.10 2021]]</f>
        <v>#DIV/0!</v>
      </c>
      <c r="CP239" s="118" t="e">
        <f>(ULB_Data[[#This Row],[CV- obtained SS2022]]-ULB_Data[[#This Row],[SA CV cat t.10 2022]])/ULB_Data[[#This Row],[SA CV cat t.10 2022]]</f>
        <v>#DIV/0!</v>
      </c>
      <c r="CQ239" s="60"/>
      <c r="CR239" s="60"/>
      <c r="CS239" s="28"/>
      <c r="CT239" s="28"/>
      <c r="CU239" s="28"/>
      <c r="CV239" s="28"/>
      <c r="CW239" s="28" t="s">
        <v>414</v>
      </c>
      <c r="CX239" s="28"/>
      <c r="CY239" s="28"/>
      <c r="CZ239" s="28" t="s">
        <v>415</v>
      </c>
      <c r="DA239" s="28"/>
      <c r="DB239" s="28"/>
      <c r="DC239" s="24"/>
      <c r="DD239" s="22">
        <v>1500</v>
      </c>
      <c r="DE239" s="66">
        <v>0</v>
      </c>
      <c r="DF239" s="24"/>
      <c r="DG239" s="22">
        <v>1500</v>
      </c>
      <c r="DH239" s="66">
        <v>0</v>
      </c>
      <c r="DI239" s="24"/>
      <c r="DJ239" s="22">
        <v>1500</v>
      </c>
      <c r="DK239" s="66">
        <v>0</v>
      </c>
      <c r="DL239" s="24"/>
      <c r="DM239" s="22">
        <v>1500</v>
      </c>
      <c r="DN239" s="66">
        <v>0</v>
      </c>
      <c r="DO239" s="21"/>
      <c r="DP239" s="22">
        <v>6000</v>
      </c>
      <c r="DQ239" s="66">
        <v>0</v>
      </c>
      <c r="DR239" s="21"/>
      <c r="DS239" s="67">
        <v>2400</v>
      </c>
      <c r="DT239" s="159">
        <f>ULB_Data[[#This Row],[SLP- obtained SS2021]]/ULB_Data[[#This Row],[SLP-max. marks SS2021]]</f>
        <v>0</v>
      </c>
      <c r="DU239" s="159" t="e">
        <f>ULB_Data[[#This Row],[SLP- obtained SS2021]]/ULB_Data[[#This Row],[Total score (obtained) SS2021]]</f>
        <v>#DIV/0!</v>
      </c>
      <c r="DV239" s="21"/>
      <c r="DW239" s="66">
        <v>2400</v>
      </c>
      <c r="DX239" s="159">
        <f>ULB_Data[[#This Row],[SLP- obtained SS2022]]/ULB_Data[[#This Row],[SLP-max. marks SS2022]]</f>
        <v>0</v>
      </c>
      <c r="DY239" s="159" t="e">
        <f>ULB_Data[[#This Row],[SLP- obtained SS2022]]/ULB_Data[[#This Row],[Total score (obtained) SS2022]]</f>
        <v>#DIV/0!</v>
      </c>
      <c r="DZ239" s="21"/>
      <c r="EA239" s="67">
        <v>1800</v>
      </c>
      <c r="EB239" s="159">
        <f>ULB_Data[[#This Row],[CV- obtained SS2021]]/ULB_Data[[#This Row],[CV-max. marks SS2021]]</f>
        <v>0</v>
      </c>
      <c r="EC239" s="159" t="e">
        <f>ULB_Data[[#This Row],[CV- obtained SS2021]]/ULB_Data[[#This Row],[Total score (obtained) SS2021]]</f>
        <v>#DIV/0!</v>
      </c>
      <c r="ED239" s="21"/>
      <c r="EE239" s="66">
        <v>1800</v>
      </c>
      <c r="EF239" s="159">
        <f>ULB_Data[[#This Row],[CV- obtained SS2022]]/ULB_Data[[#This Row],[CV-max. marks SS2022]]</f>
        <v>0</v>
      </c>
      <c r="EG239" s="159" t="e">
        <f>ULB_Data[[#This Row],[CV- obtained SS2022]]/ULB_Data[[#This Row],[Total score (obtained) SS2022]]</f>
        <v>#DIV/0!</v>
      </c>
      <c r="EH239" s="21"/>
      <c r="EI239" s="67">
        <v>1800</v>
      </c>
      <c r="EJ239" s="159">
        <f>ULB_Data[[#This Row],[Cert.- obtained SS2021]]/ULB_Data[[#This Row],[Cert.-max. marks SS2021]]</f>
        <v>0</v>
      </c>
      <c r="EK239" s="159" t="e">
        <f>ULB_Data[[#This Row],[Cert.- obtained SS2021]]/ULB_Data[[#This Row],[Total score (obtained) SS2021]]</f>
        <v>#DIV/0!</v>
      </c>
      <c r="EL239" s="21"/>
      <c r="EM239" s="66">
        <v>1800</v>
      </c>
      <c r="EN239" s="159">
        <f>ULB_Data[[#This Row],[Cert.- obtained SS2022]]/ULB_Data[[#This Row],[Cert.-max. marks SS2022]]</f>
        <v>0</v>
      </c>
      <c r="EO239" s="159" t="e">
        <f>ULB_Data[[#This Row],[Cert.- obtained SS2022]]/ULB_Data[[#This Row],[Total score (obtained) SS2022]]</f>
        <v>#DIV/0!</v>
      </c>
      <c r="EP239" s="21"/>
      <c r="EQ239" s="26">
        <v>6000</v>
      </c>
      <c r="ER239" s="66">
        <v>0</v>
      </c>
      <c r="ES239" s="21"/>
      <c r="ET239" s="66">
        <v>6000</v>
      </c>
      <c r="EU239" s="128">
        <f>(ULB_Data[[#This Row],[Total score (obtained) SS2022]]/ULB_Data[[#This Row],[Total score (max) SS2022]])*100</f>
        <v>0</v>
      </c>
      <c r="EV239" s="26">
        <v>0</v>
      </c>
      <c r="EW239" s="26">
        <v>3000</v>
      </c>
      <c r="EX239" s="66">
        <v>0</v>
      </c>
      <c r="EY239" s="26">
        <v>0</v>
      </c>
      <c r="EZ239" s="26">
        <v>4200</v>
      </c>
      <c r="FA239" s="100">
        <v>0</v>
      </c>
      <c r="FB239" s="26">
        <v>0</v>
      </c>
      <c r="FC239" s="138">
        <v>4200</v>
      </c>
      <c r="FD239" s="140">
        <f>(ULB_Data[[#This Row],[SLP + Cert. (obtained) SS2022]]/ULB_Data[[#This Row],[SLP + Cert. (max.) SS2022]])*100</f>
        <v>0</v>
      </c>
    </row>
    <row r="240" spans="1:160" ht="15.75" thickBot="1">
      <c r="A240" s="104">
        <v>239</v>
      </c>
      <c r="B240" s="65" t="s">
        <v>276</v>
      </c>
      <c r="C240" s="65" t="s">
        <v>71</v>
      </c>
      <c r="D240" s="65" t="s">
        <v>71</v>
      </c>
      <c r="E240" s="26">
        <v>21840</v>
      </c>
      <c r="F240" s="28" t="s">
        <v>411</v>
      </c>
      <c r="G240" s="28">
        <v>2214</v>
      </c>
      <c r="H240" s="28">
        <v>2072</v>
      </c>
      <c r="I240" s="28">
        <v>2072</v>
      </c>
      <c r="J240" s="28">
        <v>3325</v>
      </c>
      <c r="K240" s="28">
        <v>3178</v>
      </c>
      <c r="L240" s="28">
        <v>3178</v>
      </c>
      <c r="M240" s="28">
        <v>3070.1</v>
      </c>
      <c r="N240" s="28">
        <v>2928.3</v>
      </c>
      <c r="O240" s="28">
        <v>2928.3</v>
      </c>
      <c r="P240" s="28">
        <v>4349.2</v>
      </c>
      <c r="Q240" s="28">
        <v>4349.2</v>
      </c>
      <c r="R240" s="118">
        <f>(ULB_Data[[#This Row],[Total score (obtained) SS2020]]-ULB_Data[[#This Row],[NA 2020]])/ULB_Data[[#This Row],[NA 2020]]</f>
        <v>0.21176603432700988</v>
      </c>
      <c r="S240" s="118">
        <f>(ULB_Data[[#This Row],[Total score (obtained) SS2021]]-ULB_Data[[#This Row],[NA 2021]])/ULB_Data[[#This Row],[NA 2021]]</f>
        <v>0.23308397683397675</v>
      </c>
      <c r="T240" s="118">
        <f>(ULB_Data[[#This Row],[Total score (obtained) SS2022]]-ULB_Data[[#This Row],[NA 2022]])/ULB_Data[[#This Row],[NA 2022]]</f>
        <v>0.23308397683397675</v>
      </c>
      <c r="U240" s="118">
        <f>(ULB_Data[[#This Row],[Total score (obtained) SS2020]]-ULB_Data[[#This Row],[SA 2020]])/ULB_Data[[#This Row],[SA 2020]]</f>
        <v>-0.1931278195488722</v>
      </c>
      <c r="V240" s="118">
        <f>(ULB_Data[[#This Row],[Total score (obtained) SS2021]]-ULB_Data[[#This Row],[SA 2021]])/ULB_Data[[#This Row],[SA 2021]]</f>
        <v>-0.19605097545626185</v>
      </c>
      <c r="W240" s="118">
        <f>(ULB_Data[[#This Row],[Total score (obtained) SS2022]]-ULB_Data[[#This Row],[SA 2022]])/ULB_Data[[#This Row],[SA 2022]]</f>
        <v>-0.19605097545626185</v>
      </c>
      <c r="X240" s="118">
        <f>(ULB_Data[[#This Row],[Total score (obtained) SS2020]]-ULB_Data[[#This Row],[SA Cat 2020]])/ULB_Data[[#This Row],[SA Cat 2020]]</f>
        <v>-0.12613595648350218</v>
      </c>
      <c r="Y240" s="118">
        <f>(ULB_Data[[#This Row],[Total score (obtained) SS2021]]-ULB_Data[[#This Row],[SA Cat 2021]])/ULB_Data[[#This Row],[SA Cat 2021]]</f>
        <v>-0.12749718266571058</v>
      </c>
      <c r="Z240" s="118">
        <f>(ULB_Data[[#This Row],[Total score (obtained) SS2022]]-ULB_Data[[#This Row],[SA Cat 2022]])/ULB_Data[[#This Row],[SA Cat 2022]]</f>
        <v>-0.12749718266571058</v>
      </c>
      <c r="AA240" s="118">
        <f>(ULB_Data[[#This Row],[Total score (obtained) SS2021]]-ULB_Data[[#This Row],[SA Cat t.10 2021]])/ULB_Data[[#This Row],[SA Cat t.10 2021]]</f>
        <v>-0.41254713510530672</v>
      </c>
      <c r="AB240" s="118">
        <f>(ULB_Data[[#This Row],[Total score (obtained) SS2022]]-ULB_Data[[#This Row],[SA Cat t.10 2022]])/ULB_Data[[#This Row],[SA Cat t.10 2022]]</f>
        <v>-0.41254713510530672</v>
      </c>
      <c r="AC240" s="122">
        <v>306.24</v>
      </c>
      <c r="AD240" s="122">
        <v>913.6</v>
      </c>
      <c r="AE240" s="122">
        <v>915</v>
      </c>
      <c r="AF240" s="122">
        <v>706.64</v>
      </c>
      <c r="AG240" s="122">
        <v>1509.3</v>
      </c>
      <c r="AH240" s="122">
        <v>1509.3</v>
      </c>
      <c r="AI240" s="122">
        <v>593.21</v>
      </c>
      <c r="AJ240" s="122">
        <v>1412.08</v>
      </c>
      <c r="AK240" s="122">
        <v>1412.08</v>
      </c>
      <c r="AL240" s="122">
        <v>1984.11</v>
      </c>
      <c r="AM240" s="122">
        <v>1984.11</v>
      </c>
      <c r="AN240" s="118">
        <f>(ULB_Data[[#This Row],[SLP- obtained SS2020]]-ULB_Data[[#This Row],[SLP NA 2020]])/ULB_Data[[#This Row],[SLP NA 2020]]</f>
        <v>0.21930512016718903</v>
      </c>
      <c r="AO240" s="118">
        <f>(ULB_Data[[#This Row],[SLP- obtained SS2021]]-ULB_Data[[#This Row],[SLP NA 2021]])/ULB_Data[[#This Row],[SLP NA 2021]]</f>
        <v>0.3305823117338002</v>
      </c>
      <c r="AP240" s="118">
        <f>(ULB_Data[[#This Row],[SLP- obtained SS2022]]-ULB_Data[[#This Row],[SLP NA 2022]])/ULB_Data[[#This Row],[SLP NA 2022]]</f>
        <v>0.32854644808743155</v>
      </c>
      <c r="AQ240" s="118">
        <f>(ULB_Data[[#This Row],[SLP- obtained SS2020]]-ULB_Data[[#This Row],[SLP SA 2020]])/ULB_Data[[#This Row],[SLP SA 2020]]</f>
        <v>-0.471583833352202</v>
      </c>
      <c r="AR240" s="118">
        <f>(ULB_Data[[#This Row],[SLP- obtained SS2021]]-ULB_Data[[#This Row],[SLP SA 2021]])/ULB_Data[[#This Row],[SLP SA 2021]]</f>
        <v>-0.19458026899887371</v>
      </c>
      <c r="AS240" s="118">
        <f>(ULB_Data[[#This Row],[SLP- obtained SS2022]]-ULB_Data[[#This Row],[SLP SA 2022]])/ULB_Data[[#This Row],[SLP SA 2022]]</f>
        <v>-0.19458026899887371</v>
      </c>
      <c r="AT240" s="118">
        <f>(ULB_Data[[#This Row],[SLP- obtained SS2020]]-ULB_Data[[#This Row],[SLP SA cat 2020]])/ULB_Data[[#This Row],[SLP SA cat 2020]]</f>
        <v>-0.37054331518349326</v>
      </c>
      <c r="AU240" s="118">
        <f>(ULB_Data[[#This Row],[SLP- obtained SS2021]]-ULB_Data[[#This Row],[SLP SA cat 2021]])/ULB_Data[[#This Row],[SLP SA cat 2021]]</f>
        <v>-0.13912809472551133</v>
      </c>
      <c r="AV240" s="118">
        <f>(ULB_Data[[#This Row],[SLP- obtained SS2022]]-ULB_Data[[#This Row],[SLP SA cat 2022]])/ULB_Data[[#This Row],[SLP SA cat 2022]]</f>
        <v>-0.13912809472551133</v>
      </c>
      <c r="AW240" s="118">
        <f>(ULB_Data[[#This Row],[SLP- obtained SS2021]]-ULB_Data[[#This Row],[SLP SA cat t.10 2021]])/ULB_Data[[#This Row],[SLP SA cat t.10 2021]]</f>
        <v>-0.38732227547867815</v>
      </c>
      <c r="AX240" s="118">
        <f>(ULB_Data[[#This Row],[SLP- obtained SS2022]]-ULB_Data[[#This Row],[SLP SA cat t.10 2022]])/ULB_Data[[#This Row],[SLP SA cat t.10 2022]]</f>
        <v>-0.38732227547867815</v>
      </c>
      <c r="AY240" s="122">
        <v>232.44</v>
      </c>
      <c r="AZ240" s="122">
        <v>298.10000000000002</v>
      </c>
      <c r="BA240" s="122">
        <v>295</v>
      </c>
      <c r="BB240" s="122">
        <v>421.09</v>
      </c>
      <c r="BC240" s="122">
        <v>522.70000000000005</v>
      </c>
      <c r="BD240" s="122">
        <v>525</v>
      </c>
      <c r="BE240" s="122">
        <v>365.77</v>
      </c>
      <c r="BF240" s="122">
        <v>453.88</v>
      </c>
      <c r="BG240" s="122">
        <v>453.88</v>
      </c>
      <c r="BH240" s="122">
        <v>1100</v>
      </c>
      <c r="BI240" s="122">
        <v>1100</v>
      </c>
      <c r="BJ240" s="118">
        <f>(ULB_Data[[#This Row],[Cert.- obtained SS2020]]-ULB_Data[[#This Row],[NA cert 2020]])/ULB_Data[[#This Row],[NA cert 2020]]</f>
        <v>1.1510927551196009</v>
      </c>
      <c r="BK240" s="118">
        <f>(ULB_Data[[#This Row],[Cert.- obtained SS2021]]-ULB_Data[[#This Row],[NA cert 2021]])/ULB_Data[[#This Row],[NA cert 2021]]</f>
        <v>0.67728950016772882</v>
      </c>
      <c r="BL240" s="118">
        <f>(ULB_Data[[#This Row],[Cert.- obtained SS2022]]-ULB_Data[[#This Row],[NA cert 2022]])/ULB_Data[[#This Row],[NA cert 2022]]</f>
        <v>0.69491525423728817</v>
      </c>
      <c r="BM240" s="118">
        <f>(ULB_Data[[#This Row],[Cert.- obtained SS2020]]-ULB_Data[[#This Row],[SA Cert 2020]])/ULB_Data[[#This Row],[SA Cert 2020]]</f>
        <v>0.187394618727588</v>
      </c>
      <c r="BN240" s="118">
        <f>(ULB_Data[[#This Row],[Cert.- obtained SS2021]]-ULB_Data[[#This Row],[SA cert 2021]])/ULB_Data[[#This Row],[SA cert 2021]]</f>
        <v>-4.3428352783623579E-2</v>
      </c>
      <c r="BO240" s="118">
        <f>(ULB_Data[[#This Row],[Cert.- obtained SS2022]]-ULB_Data[[#This Row],[SA cert 2022]])/ULB_Data[[#This Row],[SA cert 2022]]</f>
        <v>-4.7619047619047616E-2</v>
      </c>
      <c r="BP240" s="118">
        <f>(ULB_Data[[#This Row],[Cert.- obtained SS2020]]-ULB_Data[[#This Row],[SA cert cat 2020]])/ULB_Data[[#This Row],[SA cert cat 2020]]</f>
        <v>0.36697924925499636</v>
      </c>
      <c r="BQ240" s="118">
        <f>(ULB_Data[[#This Row],[Cert.- obtained SS2021]]-ULB_Data[[#This Row],[SA cert cat 2021]])/ULB_Data[[#This Row],[SA cert cat 2021]]</f>
        <v>0.10161276108222439</v>
      </c>
      <c r="BR240" s="118">
        <f>(ULB_Data[[#This Row],[Cert.- obtained SS2022]]-ULB_Data[[#This Row],[SA cert cat 2022]])/ULB_Data[[#This Row],[SA cert cat 2022]]</f>
        <v>0.10161276108222439</v>
      </c>
      <c r="BS240" s="118">
        <f>(ULB_Data[[#This Row],[Cert.- obtained SS2021]]-ULB_Data[[#This Row],[SA cert cat t.10 2021]])/ULB_Data[[#This Row],[SA cert cat t.10 2021]]</f>
        <v>-0.54545454545454541</v>
      </c>
      <c r="BT240" s="118">
        <f>(ULB_Data[[#This Row],[Cert.- obtained SS2022]]-ULB_Data[[#This Row],[SA cert cat t.10 2022]])/ULB_Data[[#This Row],[SA cert cat t.10 2022]]</f>
        <v>-0.54545454545454541</v>
      </c>
      <c r="BU240" s="122">
        <v>855.72</v>
      </c>
      <c r="BV240" s="122">
        <v>860.25</v>
      </c>
      <c r="BW240" s="122">
        <v>865</v>
      </c>
      <c r="BX240" s="122">
        <v>1100</v>
      </c>
      <c r="BY240" s="122">
        <v>1147.0899999999999</v>
      </c>
      <c r="BZ240" s="122">
        <v>1150</v>
      </c>
      <c r="CA240" s="122">
        <v>1056.55</v>
      </c>
      <c r="CB240" s="122">
        <v>1062.31</v>
      </c>
      <c r="CC240" s="122">
        <v>1062.31</v>
      </c>
      <c r="CD240" s="122">
        <v>1484.95</v>
      </c>
      <c r="CE240" s="122">
        <v>1484.95</v>
      </c>
      <c r="CF240" s="118">
        <f>(ULB_Data[[#This Row],[CP- obtained SS2020]]-ULB_Data[[#This Row],[NA CV 2020]])/ULB_Data[[#This Row],[NA CV 2020]]</f>
        <v>6.6598887486561037E-2</v>
      </c>
      <c r="CG240" s="118">
        <f>(ULB_Data[[#This Row],[CV- obtained SS2021]]-ULB_Data[[#This Row],[NA CV 2021]])/ULB_Data[[#This Row],[NA CV 2021]]</f>
        <v>-2.4306887532693947E-2</v>
      </c>
      <c r="CH240" s="118">
        <f>(ULB_Data[[#This Row],[CV- obtained SS2022]]-ULB_Data[[#This Row],[NA CV 2022]])/ULB_Data[[#This Row],[NA CV 2022]]</f>
        <v>-2.9664739884393027E-2</v>
      </c>
      <c r="CI240" s="118">
        <f>(ULB_Data[[#This Row],[CP- obtained SS2020]]-ULB_Data[[#This Row],[SA CV 2020]])/ULB_Data[[#This Row],[SA CV 2020]]</f>
        <v>-0.17026363636363634</v>
      </c>
      <c r="CJ240" s="118">
        <f>(ULB_Data[[#This Row],[CV- obtained SS2021]]-ULB_Data[[#This Row],[SA CV 2021]])/ULB_Data[[#This Row],[SA CV 2021]]</f>
        <v>-0.26828757987603408</v>
      </c>
      <c r="CK240" s="118">
        <f>(ULB_Data[[#This Row],[CV- obtained SS2022]]-ULB_Data[[#This Row],[SA CV 2022]])/ULB_Data[[#This Row],[SA CV 2022]]</f>
        <v>-0.2701391304347826</v>
      </c>
      <c r="CL240" s="118">
        <f>(ULB_Data[[#This Row],[CP- obtained SS2020]]-ULB_Data[[#This Row],[SA CV  cat 2020]])/ULB_Data[[#This Row],[SA CV  cat 2020]]</f>
        <v>-0.13614121432965778</v>
      </c>
      <c r="CM240" s="118">
        <f>(ULB_Data[[#This Row],[CV- obtained SS2021]]-ULB_Data[[#This Row],[SA CV cat 2021]])/ULB_Data[[#This Row],[SA CV cat 2021]]</f>
        <v>-0.20989165121292272</v>
      </c>
      <c r="CN240" s="118">
        <f>(ULB_Data[[#This Row],[CV- obtained SS2022]]-ULB_Data[[#This Row],[SA CV cat 2022]])/ULB_Data[[#This Row],[SA CV cat 2022]]</f>
        <v>-0.20989165121292272</v>
      </c>
      <c r="CO240" s="118">
        <f>(ULB_Data[[#This Row],[CV- obtained SS2021]]-ULB_Data[[#This Row],[SA CV cat t.10 2021]])/ULB_Data[[#This Row],[SA CV cat t.10 2021]]</f>
        <v>-0.43476884743594058</v>
      </c>
      <c r="CP240" s="118">
        <f>(ULB_Data[[#This Row],[CV- obtained SS2022]]-ULB_Data[[#This Row],[SA CV cat t.10 2022]])/ULB_Data[[#This Row],[SA CV cat t.10 2022]]</f>
        <v>-0.43476884743594058</v>
      </c>
      <c r="CQ240" s="60">
        <v>264</v>
      </c>
      <c r="CR240" s="60">
        <v>136</v>
      </c>
      <c r="CS240" s="27">
        <v>327</v>
      </c>
      <c r="CT240" s="28">
        <v>138</v>
      </c>
      <c r="CU240" s="27">
        <v>327</v>
      </c>
      <c r="CV240" s="28">
        <v>138</v>
      </c>
      <c r="CW240" s="28" t="s">
        <v>414</v>
      </c>
      <c r="CX240" s="27" t="s">
        <v>414</v>
      </c>
      <c r="CY240" s="27" t="s">
        <v>414</v>
      </c>
      <c r="CZ240" s="28" t="s">
        <v>408</v>
      </c>
      <c r="DA240" s="27" t="s">
        <v>408</v>
      </c>
      <c r="DB240" s="27" t="s">
        <v>408</v>
      </c>
      <c r="DC240" s="22">
        <v>373.4</v>
      </c>
      <c r="DD240" s="22">
        <v>1500</v>
      </c>
      <c r="DE240" s="66">
        <v>24.89</v>
      </c>
      <c r="DF240" s="22">
        <v>500</v>
      </c>
      <c r="DG240" s="22">
        <v>1500</v>
      </c>
      <c r="DH240" s="66">
        <v>33.33</v>
      </c>
      <c r="DI240" s="22">
        <v>896.74</v>
      </c>
      <c r="DJ240" s="22">
        <v>1500</v>
      </c>
      <c r="DK240" s="66">
        <v>59.78</v>
      </c>
      <c r="DL240" s="22">
        <v>912.71</v>
      </c>
      <c r="DM240" s="22">
        <v>1500</v>
      </c>
      <c r="DN240" s="66">
        <v>60.85</v>
      </c>
      <c r="DO240" s="22">
        <v>2682.85</v>
      </c>
      <c r="DP240" s="22">
        <v>6000</v>
      </c>
      <c r="DQ240" s="66">
        <v>44.71</v>
      </c>
      <c r="DR240" s="67">
        <v>1215.6199999999999</v>
      </c>
      <c r="DS240" s="67">
        <v>2400</v>
      </c>
      <c r="DT240" s="159">
        <f>ULB_Data[[#This Row],[SLP- obtained SS2021]]/ULB_Data[[#This Row],[SLP-max. marks SS2021]]</f>
        <v>0.50650833333333334</v>
      </c>
      <c r="DU240" s="159">
        <f>ULB_Data[[#This Row],[SLP- obtained SS2021]]/ULB_Data[[#This Row],[Total score (obtained) SS2021]]</f>
        <v>0.47579013287931271</v>
      </c>
      <c r="DV240" s="67">
        <v>1215.6199999999999</v>
      </c>
      <c r="DW240" s="66">
        <v>2400</v>
      </c>
      <c r="DX240" s="159">
        <f>ULB_Data[[#This Row],[SLP- obtained SS2022]]/ULB_Data[[#This Row],[SLP-max. marks SS2022]]</f>
        <v>0.50650833333333334</v>
      </c>
      <c r="DY240" s="159">
        <f>ULB_Data[[#This Row],[SLP- obtained SS2022]]/ULB_Data[[#This Row],[Total score (obtained) SS2022]]</f>
        <v>0.47579013287931271</v>
      </c>
      <c r="DZ240" s="67">
        <v>839.34</v>
      </c>
      <c r="EA240" s="67">
        <v>1800</v>
      </c>
      <c r="EB240" s="159">
        <f>ULB_Data[[#This Row],[CV- obtained SS2021]]/ULB_Data[[#This Row],[CV-max. marks SS2021]]</f>
        <v>0.46629999999999999</v>
      </c>
      <c r="EC240" s="159">
        <f>ULB_Data[[#This Row],[CV- obtained SS2021]]/ULB_Data[[#This Row],[Total score (obtained) SS2021]]</f>
        <v>0.32851523513180303</v>
      </c>
      <c r="ED240" s="67">
        <v>839.34</v>
      </c>
      <c r="EE240" s="66">
        <v>1800</v>
      </c>
      <c r="EF240" s="159">
        <f>ULB_Data[[#This Row],[CV- obtained SS2022]]/ULB_Data[[#This Row],[CV-max. marks SS2022]]</f>
        <v>0.46629999999999999</v>
      </c>
      <c r="EG240" s="159">
        <f>ULB_Data[[#This Row],[CV- obtained SS2022]]/ULB_Data[[#This Row],[Total score (obtained) SS2022]]</f>
        <v>0.32851523513180303</v>
      </c>
      <c r="EH240" s="67">
        <v>500</v>
      </c>
      <c r="EI240" s="67">
        <v>1800</v>
      </c>
      <c r="EJ240" s="159">
        <f>ULB_Data[[#This Row],[Cert.- obtained SS2021]]/ULB_Data[[#This Row],[Cert.-max. marks SS2021]]</f>
        <v>0.27777777777777779</v>
      </c>
      <c r="EK240" s="159">
        <f>ULB_Data[[#This Row],[Cert.- obtained SS2021]]/ULB_Data[[#This Row],[Total score (obtained) SS2021]]</f>
        <v>0.19569854595980354</v>
      </c>
      <c r="EL240" s="67">
        <v>500</v>
      </c>
      <c r="EM240" s="66">
        <v>1800</v>
      </c>
      <c r="EN240" s="159">
        <f>ULB_Data[[#This Row],[Cert.- obtained SS2022]]/ULB_Data[[#This Row],[Cert.-max. marks SS2022]]</f>
        <v>0.27777777777777779</v>
      </c>
      <c r="EO240" s="159">
        <f>ULB_Data[[#This Row],[Cert.- obtained SS2022]]/ULB_Data[[#This Row],[Total score (obtained) SS2022]]</f>
        <v>0.19569854595980354</v>
      </c>
      <c r="EP240" s="68">
        <v>2554.9499999999998</v>
      </c>
      <c r="EQ240" s="26">
        <v>6000</v>
      </c>
      <c r="ER240" s="66">
        <v>42.58</v>
      </c>
      <c r="ES240" s="68">
        <v>2554.9499999999998</v>
      </c>
      <c r="ET240" s="66">
        <v>6000</v>
      </c>
      <c r="EU240" s="128">
        <f>(ULB_Data[[#This Row],[Total score (obtained) SS2022]]/ULB_Data[[#This Row],[Total score (max) SS2022]])*100</f>
        <v>42.582499999999996</v>
      </c>
      <c r="EV240" s="26">
        <v>873.4</v>
      </c>
      <c r="EW240" s="26">
        <v>3000</v>
      </c>
      <c r="EX240" s="66">
        <v>29.11</v>
      </c>
      <c r="EY240" s="26">
        <v>1715.62</v>
      </c>
      <c r="EZ240" s="26">
        <v>4200</v>
      </c>
      <c r="FA240" s="100">
        <v>40.85</v>
      </c>
      <c r="FB240" s="26">
        <v>1715.62</v>
      </c>
      <c r="FC240" s="138">
        <v>4200</v>
      </c>
      <c r="FD240" s="140">
        <f>(ULB_Data[[#This Row],[SLP + Cert. (obtained) SS2022]]/ULB_Data[[#This Row],[SLP + Cert. (max.) SS2022]])*100</f>
        <v>40.848095238095233</v>
      </c>
    </row>
    <row r="241" spans="1:160" ht="15.75" thickBot="1">
      <c r="A241" s="104">
        <v>240</v>
      </c>
      <c r="B241" s="69" t="s">
        <v>24</v>
      </c>
      <c r="C241" s="65" t="s">
        <v>71</v>
      </c>
      <c r="D241" s="65" t="s">
        <v>71</v>
      </c>
      <c r="E241" s="26">
        <v>43267</v>
      </c>
      <c r="F241" s="28" t="s">
        <v>412</v>
      </c>
      <c r="G241" s="28">
        <v>2214</v>
      </c>
      <c r="H241" s="28">
        <v>2072</v>
      </c>
      <c r="I241" s="28">
        <v>2072</v>
      </c>
      <c r="J241" s="28">
        <v>3325</v>
      </c>
      <c r="K241" s="28">
        <v>3178</v>
      </c>
      <c r="L241" s="28">
        <v>3178</v>
      </c>
      <c r="M241" s="28">
        <v>3400</v>
      </c>
      <c r="N241" s="28">
        <v>3298.6</v>
      </c>
      <c r="O241" s="28">
        <v>3298.6</v>
      </c>
      <c r="P241" s="28">
        <v>4601.3999999999996</v>
      </c>
      <c r="Q241" s="28">
        <v>4601.3999999999996</v>
      </c>
      <c r="R241" s="118">
        <f>(ULB_Data[[#This Row],[Total score (obtained) SS2020]]-ULB_Data[[#This Row],[NA 2020]])/ULB_Data[[#This Row],[NA 2020]]</f>
        <v>0.72294489611562773</v>
      </c>
      <c r="S241" s="118">
        <f>(ULB_Data[[#This Row],[Total score (obtained) SS2021]]-ULB_Data[[#This Row],[NA 2021]])/ULB_Data[[#This Row],[NA 2021]]</f>
        <v>1.0110183397683397</v>
      </c>
      <c r="T241" s="118">
        <f>(ULB_Data[[#This Row],[Total score (obtained) SS2022]]-ULB_Data[[#This Row],[NA 2022]])/ULB_Data[[#This Row],[NA 2022]]</f>
        <v>1.0110183397683397</v>
      </c>
      <c r="U241" s="118">
        <f>(ULB_Data[[#This Row],[Total score (obtained) SS2020]]-ULB_Data[[#This Row],[SA 2020]])/ULB_Data[[#This Row],[SA 2020]]</f>
        <v>0.14724812030075185</v>
      </c>
      <c r="V241" s="118">
        <f>(ULB_Data[[#This Row],[Total score (obtained) SS2021]]-ULB_Data[[#This Row],[SA 2021]])/ULB_Data[[#This Row],[SA 2021]]</f>
        <v>0.31114852108244179</v>
      </c>
      <c r="W241" s="118">
        <f>(ULB_Data[[#This Row],[Total score (obtained) SS2022]]-ULB_Data[[#This Row],[SA 2022]])/ULB_Data[[#This Row],[SA 2022]]</f>
        <v>0.31114852108244179</v>
      </c>
      <c r="X241" s="118">
        <f>(ULB_Data[[#This Row],[Total score (obtained) SS2020]]-ULB_Data[[#This Row],[SA Cat 2020]])/ULB_Data[[#This Row],[SA Cat 2020]]</f>
        <v>0.12194117647058821</v>
      </c>
      <c r="Y241" s="118">
        <f>(ULB_Data[[#This Row],[Total score (obtained) SS2021]]-ULB_Data[[#This Row],[SA Cat 2021]])/ULB_Data[[#This Row],[SA Cat 2021]]</f>
        <v>0.26321166555508396</v>
      </c>
      <c r="Z241" s="118">
        <f>(ULB_Data[[#This Row],[Total score (obtained) SS2022]]-ULB_Data[[#This Row],[SA Cat 2022]])/ULB_Data[[#This Row],[SA Cat 2022]]</f>
        <v>0.26321166555508396</v>
      </c>
      <c r="AA241" s="118">
        <f>(ULB_Data[[#This Row],[Total score (obtained) SS2021]]-ULB_Data[[#This Row],[SA Cat t.10 2021]])/ULB_Data[[#This Row],[SA Cat t.10 2021]]</f>
        <v>-9.444299561003168E-2</v>
      </c>
      <c r="AB241" s="118">
        <f>(ULB_Data[[#This Row],[Total score (obtained) SS2022]]-ULB_Data[[#This Row],[SA Cat t.10 2022]])/ULB_Data[[#This Row],[SA Cat t.10 2022]]</f>
        <v>-9.444299561003168E-2</v>
      </c>
      <c r="AC241" s="122">
        <v>306.24</v>
      </c>
      <c r="AD241" s="122">
        <v>913.6</v>
      </c>
      <c r="AE241" s="122">
        <v>915</v>
      </c>
      <c r="AF241" s="122">
        <v>706.64</v>
      </c>
      <c r="AG241" s="122">
        <v>1509.3</v>
      </c>
      <c r="AH241" s="122">
        <v>1509.3</v>
      </c>
      <c r="AI241" s="122">
        <v>737.03</v>
      </c>
      <c r="AJ241" s="122">
        <v>1543.8</v>
      </c>
      <c r="AK241" s="122">
        <v>1543.8</v>
      </c>
      <c r="AL241" s="122">
        <v>2033.9</v>
      </c>
      <c r="AM241" s="122">
        <v>2033.9</v>
      </c>
      <c r="AN241" s="118">
        <f>(ULB_Data[[#This Row],[SLP- obtained SS2020]]-ULB_Data[[#This Row],[SLP NA 2020]])/ULB_Data[[#This Row],[SLP NA 2020]]</f>
        <v>1.7879440961337512</v>
      </c>
      <c r="AO241" s="118">
        <f>(ULB_Data[[#This Row],[SLP- obtained SS2021]]-ULB_Data[[#This Row],[SLP NA 2021]])/ULB_Data[[#This Row],[SLP NA 2021]]</f>
        <v>1.0640542907180386</v>
      </c>
      <c r="AP241" s="118">
        <f>(ULB_Data[[#This Row],[SLP- obtained SS2022]]-ULB_Data[[#This Row],[SLP NA 2022]])/ULB_Data[[#This Row],[SLP NA 2022]]</f>
        <v>1.0608961748633881</v>
      </c>
      <c r="AQ241" s="118">
        <f>(ULB_Data[[#This Row],[SLP- obtained SS2020]]-ULB_Data[[#This Row],[SLP SA 2020]])/ULB_Data[[#This Row],[SLP SA 2020]]</f>
        <v>0.20822483867315747</v>
      </c>
      <c r="AR241" s="118">
        <f>(ULB_Data[[#This Row],[SLP- obtained SS2021]]-ULB_Data[[#This Row],[SLP SA 2021]])/ULB_Data[[#This Row],[SLP SA 2021]]</f>
        <v>0.24940038428410527</v>
      </c>
      <c r="AS241" s="118">
        <f>(ULB_Data[[#This Row],[SLP- obtained SS2022]]-ULB_Data[[#This Row],[SLP SA 2022]])/ULB_Data[[#This Row],[SLP SA 2022]]</f>
        <v>0.24940038428410527</v>
      </c>
      <c r="AT241" s="118">
        <f>(ULB_Data[[#This Row],[SLP- obtained SS2020]]-ULB_Data[[#This Row],[SLP SA cat 2020]])/ULB_Data[[#This Row],[SLP SA cat 2020]]</f>
        <v>0.15840603503249528</v>
      </c>
      <c r="AU241" s="118">
        <f>(ULB_Data[[#This Row],[SLP- obtained SS2021]]-ULB_Data[[#This Row],[SLP SA cat 2021]])/ULB_Data[[#This Row],[SLP SA cat 2021]]</f>
        <v>0.22147946625210524</v>
      </c>
      <c r="AV241" s="118">
        <f>(ULB_Data[[#This Row],[SLP- obtained SS2022]]-ULB_Data[[#This Row],[SLP SA cat 2022]])/ULB_Data[[#This Row],[SLP SA cat 2022]]</f>
        <v>0.22147946625210524</v>
      </c>
      <c r="AW241" s="118">
        <f>(ULB_Data[[#This Row],[SLP- obtained SS2021]]-ULB_Data[[#This Row],[SLP SA cat t.10 2021]])/ULB_Data[[#This Row],[SLP SA cat t.10 2021]]</f>
        <v>-7.2855105954078403E-2</v>
      </c>
      <c r="AX241" s="118">
        <f>(ULB_Data[[#This Row],[SLP- obtained SS2022]]-ULB_Data[[#This Row],[SLP SA cat t.10 2022]])/ULB_Data[[#This Row],[SLP SA cat t.10 2022]]</f>
        <v>-7.2855105954078403E-2</v>
      </c>
      <c r="AY241" s="122">
        <v>232.44</v>
      </c>
      <c r="AZ241" s="122">
        <v>298.10000000000002</v>
      </c>
      <c r="BA241" s="122">
        <v>295</v>
      </c>
      <c r="BB241" s="122">
        <v>421.09</v>
      </c>
      <c r="BC241" s="122">
        <v>522.70000000000005</v>
      </c>
      <c r="BD241" s="122">
        <v>525</v>
      </c>
      <c r="BE241" s="122">
        <v>433.64</v>
      </c>
      <c r="BF241" s="122">
        <v>570</v>
      </c>
      <c r="BG241" s="122">
        <v>570</v>
      </c>
      <c r="BH241" s="122">
        <v>1100</v>
      </c>
      <c r="BI241" s="122">
        <v>1100</v>
      </c>
      <c r="BJ241" s="118">
        <f>(ULB_Data[[#This Row],[Cert.- obtained SS2020]]-ULB_Data[[#This Row],[NA cert 2020]])/ULB_Data[[#This Row],[NA cert 2020]]</f>
        <v>0.29065565307176044</v>
      </c>
      <c r="BK241" s="118">
        <f>(ULB_Data[[#This Row],[Cert.- obtained SS2021]]-ULB_Data[[#This Row],[NA cert 2021]])/ULB_Data[[#This Row],[NA cert 2021]]</f>
        <v>2.6900369003690034</v>
      </c>
      <c r="BL241" s="118">
        <f>(ULB_Data[[#This Row],[Cert.- obtained SS2022]]-ULB_Data[[#This Row],[NA cert 2022]])/ULB_Data[[#This Row],[NA cert 2022]]</f>
        <v>2.7288135593220337</v>
      </c>
      <c r="BM241" s="118">
        <f>(ULB_Data[[#This Row],[Cert.- obtained SS2020]]-ULB_Data[[#This Row],[SA Cert 2020]])/ULB_Data[[#This Row],[SA Cert 2020]]</f>
        <v>-0.2875632287634472</v>
      </c>
      <c r="BN241" s="118">
        <f>(ULB_Data[[#This Row],[Cert.- obtained SS2021]]-ULB_Data[[#This Row],[SA cert 2021]])/ULB_Data[[#This Row],[SA cert 2021]]</f>
        <v>1.1044576238760282</v>
      </c>
      <c r="BO241" s="118">
        <f>(ULB_Data[[#This Row],[Cert.- obtained SS2022]]-ULB_Data[[#This Row],[SA cert 2022]])/ULB_Data[[#This Row],[SA cert 2022]]</f>
        <v>1.0952380952380953</v>
      </c>
      <c r="BP241" s="118">
        <f>(ULB_Data[[#This Row],[Cert.- obtained SS2020]]-ULB_Data[[#This Row],[SA cert cat 2020]])/ULB_Data[[#This Row],[SA cert cat 2020]]</f>
        <v>-0.30818190203855733</v>
      </c>
      <c r="BQ241" s="118">
        <f>(ULB_Data[[#This Row],[Cert.- obtained SS2021]]-ULB_Data[[#This Row],[SA cert cat 2021]])/ULB_Data[[#This Row],[SA cert cat 2021]]</f>
        <v>0.92982456140350878</v>
      </c>
      <c r="BR241" s="118">
        <f>(ULB_Data[[#This Row],[Cert.- obtained SS2022]]-ULB_Data[[#This Row],[SA cert cat 2022]])/ULB_Data[[#This Row],[SA cert cat 2022]]</f>
        <v>0.92982456140350878</v>
      </c>
      <c r="BS241" s="118">
        <f>(ULB_Data[[#This Row],[Cert.- obtained SS2021]]-ULB_Data[[#This Row],[SA cert cat t.10 2021]])/ULB_Data[[#This Row],[SA cert cat t.10 2021]]</f>
        <v>0</v>
      </c>
      <c r="BT241" s="118">
        <f>(ULB_Data[[#This Row],[Cert.- obtained SS2022]]-ULB_Data[[#This Row],[SA cert cat t.10 2022]])/ULB_Data[[#This Row],[SA cert cat t.10 2022]]</f>
        <v>0</v>
      </c>
      <c r="BU241" s="122">
        <v>855.72</v>
      </c>
      <c r="BV241" s="122">
        <v>860.25</v>
      </c>
      <c r="BW241" s="122">
        <v>865</v>
      </c>
      <c r="BX241" s="122">
        <v>1100</v>
      </c>
      <c r="BY241" s="122">
        <v>1147.0899999999999</v>
      </c>
      <c r="BZ241" s="122">
        <v>1150</v>
      </c>
      <c r="CA241" s="122">
        <v>1114.93</v>
      </c>
      <c r="CB241" s="122">
        <v>1184.79</v>
      </c>
      <c r="CC241" s="122">
        <v>1184.79</v>
      </c>
      <c r="CD241" s="122">
        <v>1531.86</v>
      </c>
      <c r="CE241" s="122">
        <v>1531.86</v>
      </c>
      <c r="CF241" s="118">
        <f>(ULB_Data[[#This Row],[CP- obtained SS2020]]-ULB_Data[[#This Row],[NA CV 2020]])/ULB_Data[[#This Row],[NA CV 2020]]</f>
        <v>0.53417005562567188</v>
      </c>
      <c r="CG241" s="118">
        <f>(ULB_Data[[#This Row],[CV- obtained SS2021]]-ULB_Data[[#This Row],[NA CV 2021]])/ULB_Data[[#This Row],[NA CV 2021]]</f>
        <v>0.37298459750072643</v>
      </c>
      <c r="CH241" s="118">
        <f>(ULB_Data[[#This Row],[CV- obtained SS2022]]-ULB_Data[[#This Row],[NA CV 2022]])/ULB_Data[[#This Row],[NA CV 2022]]</f>
        <v>0.3654450867052022</v>
      </c>
      <c r="CI241" s="118">
        <f>(ULB_Data[[#This Row],[CP- obtained SS2020]]-ULB_Data[[#This Row],[SA CV 2020]])/ULB_Data[[#This Row],[SA CV 2020]]</f>
        <v>0.19347272727272721</v>
      </c>
      <c r="CJ241" s="118">
        <f>(ULB_Data[[#This Row],[CV- obtained SS2021]]-ULB_Data[[#This Row],[SA CV 2021]])/ULB_Data[[#This Row],[SA CV 2021]]</f>
        <v>2.9657655458595215E-2</v>
      </c>
      <c r="CK241" s="118">
        <f>(ULB_Data[[#This Row],[CV- obtained SS2022]]-ULB_Data[[#This Row],[SA CV 2022]])/ULB_Data[[#This Row],[SA CV 2022]]</f>
        <v>2.705217391304339E-2</v>
      </c>
      <c r="CL241" s="118">
        <f>(ULB_Data[[#This Row],[CP- obtained SS2020]]-ULB_Data[[#This Row],[SA CV  cat 2020]])/ULB_Data[[#This Row],[SA CV  cat 2020]]</f>
        <v>0.17749096355825017</v>
      </c>
      <c r="CM241" s="118">
        <f>(ULB_Data[[#This Row],[CV- obtained SS2021]]-ULB_Data[[#This Row],[SA CV cat 2021]])/ULB_Data[[#This Row],[SA CV cat 2021]]</f>
        <v>-3.1060356687683589E-3</v>
      </c>
      <c r="CN241" s="118">
        <f>(ULB_Data[[#This Row],[CV- obtained SS2022]]-ULB_Data[[#This Row],[SA CV cat 2022]])/ULB_Data[[#This Row],[SA CV cat 2022]]</f>
        <v>-3.1060356687683589E-3</v>
      </c>
      <c r="CO241" s="118">
        <f>(ULB_Data[[#This Row],[CV- obtained SS2021]]-ULB_Data[[#This Row],[SA CV cat t.10 2021]])/ULB_Data[[#This Row],[SA CV cat t.10 2021]]</f>
        <v>-0.22897001031425851</v>
      </c>
      <c r="CP241" s="118">
        <f>(ULB_Data[[#This Row],[CV- obtained SS2022]]-ULB_Data[[#This Row],[SA CV cat t.10 2022]])/ULB_Data[[#This Row],[SA CV cat t.10 2022]]</f>
        <v>-0.22897001031425851</v>
      </c>
      <c r="CQ241" s="60">
        <v>34</v>
      </c>
      <c r="CR241" s="60">
        <v>27</v>
      </c>
      <c r="CS241" s="27">
        <v>16</v>
      </c>
      <c r="CT241" s="27">
        <v>15</v>
      </c>
      <c r="CU241" s="27">
        <v>16</v>
      </c>
      <c r="CV241" s="27">
        <v>15</v>
      </c>
      <c r="CW241" s="28" t="s">
        <v>414</v>
      </c>
      <c r="CX241" s="28" t="s">
        <v>401</v>
      </c>
      <c r="CY241" s="28" t="s">
        <v>401</v>
      </c>
      <c r="CZ241" s="28" t="s">
        <v>405</v>
      </c>
      <c r="DA241" s="28" t="s">
        <v>402</v>
      </c>
      <c r="DB241" s="28" t="s">
        <v>402</v>
      </c>
      <c r="DC241" s="22">
        <v>853.78</v>
      </c>
      <c r="DD241" s="22">
        <v>1500</v>
      </c>
      <c r="DE241" s="66">
        <v>56.92</v>
      </c>
      <c r="DF241" s="22">
        <v>300</v>
      </c>
      <c r="DG241" s="22">
        <v>1500</v>
      </c>
      <c r="DH241" s="66">
        <v>20</v>
      </c>
      <c r="DI241" s="22">
        <v>1348</v>
      </c>
      <c r="DJ241" s="22">
        <v>1500</v>
      </c>
      <c r="DK241" s="66">
        <v>89.87</v>
      </c>
      <c r="DL241" s="22">
        <v>1312.82</v>
      </c>
      <c r="DM241" s="22">
        <v>1500</v>
      </c>
      <c r="DN241" s="66">
        <v>87.52</v>
      </c>
      <c r="DO241" s="22">
        <v>3814.6</v>
      </c>
      <c r="DP241" s="22">
        <v>6000</v>
      </c>
      <c r="DQ241" s="66">
        <v>63.58</v>
      </c>
      <c r="DR241" s="67">
        <v>1885.72</v>
      </c>
      <c r="DS241" s="67">
        <v>2400</v>
      </c>
      <c r="DT241" s="159">
        <f>ULB_Data[[#This Row],[SLP- obtained SS2021]]/ULB_Data[[#This Row],[SLP-max. marks SS2021]]</f>
        <v>0.78571666666666673</v>
      </c>
      <c r="DU241" s="159">
        <f>ULB_Data[[#This Row],[SLP- obtained SS2021]]/ULB_Data[[#This Row],[Total score (obtained) SS2021]]</f>
        <v>0.45255505984165423</v>
      </c>
      <c r="DV241" s="67">
        <v>1885.72</v>
      </c>
      <c r="DW241" s="66">
        <v>2400</v>
      </c>
      <c r="DX241" s="159">
        <f>ULB_Data[[#This Row],[SLP- obtained SS2022]]/ULB_Data[[#This Row],[SLP-max. marks SS2022]]</f>
        <v>0.78571666666666673</v>
      </c>
      <c r="DY241" s="159">
        <f>ULB_Data[[#This Row],[SLP- obtained SS2022]]/ULB_Data[[#This Row],[Total score (obtained) SS2022]]</f>
        <v>0.45255505984165423</v>
      </c>
      <c r="DZ241" s="67">
        <v>1181.1099999999999</v>
      </c>
      <c r="EA241" s="67">
        <v>1800</v>
      </c>
      <c r="EB241" s="159">
        <f>ULB_Data[[#This Row],[CV- obtained SS2021]]/ULB_Data[[#This Row],[CV-max. marks SS2021]]</f>
        <v>0.65617222222222216</v>
      </c>
      <c r="EC241" s="159">
        <f>ULB_Data[[#This Row],[CV- obtained SS2021]]/ULB_Data[[#This Row],[Total score (obtained) SS2021]]</f>
        <v>0.2834552885526887</v>
      </c>
      <c r="ED241" s="67">
        <v>1181.1099999999999</v>
      </c>
      <c r="EE241" s="66">
        <v>1800</v>
      </c>
      <c r="EF241" s="159">
        <f>ULB_Data[[#This Row],[CV- obtained SS2022]]/ULB_Data[[#This Row],[CV-max. marks SS2022]]</f>
        <v>0.65617222222222216</v>
      </c>
      <c r="EG241" s="159">
        <f>ULB_Data[[#This Row],[CV- obtained SS2022]]/ULB_Data[[#This Row],[Total score (obtained) SS2022]]</f>
        <v>0.2834552885526887</v>
      </c>
      <c r="EH241" s="67">
        <v>1100</v>
      </c>
      <c r="EI241" s="67">
        <v>1800</v>
      </c>
      <c r="EJ241" s="159">
        <f>ULB_Data[[#This Row],[Cert.- obtained SS2021]]/ULB_Data[[#This Row],[Cert.-max. marks SS2021]]</f>
        <v>0.61111111111111116</v>
      </c>
      <c r="EK241" s="159">
        <f>ULB_Data[[#This Row],[Cert.- obtained SS2021]]/ULB_Data[[#This Row],[Total score (obtained) SS2021]]</f>
        <v>0.26398965160565707</v>
      </c>
      <c r="EL241" s="67">
        <v>1100</v>
      </c>
      <c r="EM241" s="66">
        <v>1800</v>
      </c>
      <c r="EN241" s="159">
        <f>ULB_Data[[#This Row],[Cert.- obtained SS2022]]/ULB_Data[[#This Row],[Cert.-max. marks SS2022]]</f>
        <v>0.61111111111111116</v>
      </c>
      <c r="EO241" s="159">
        <f>ULB_Data[[#This Row],[Cert.- obtained SS2022]]/ULB_Data[[#This Row],[Total score (obtained) SS2022]]</f>
        <v>0.26398965160565707</v>
      </c>
      <c r="EP241" s="68">
        <v>4166.83</v>
      </c>
      <c r="EQ241" s="26">
        <v>6000</v>
      </c>
      <c r="ER241" s="66">
        <v>69.45</v>
      </c>
      <c r="ES241" s="68">
        <v>4166.83</v>
      </c>
      <c r="ET241" s="66">
        <v>6000</v>
      </c>
      <c r="EU241" s="128">
        <f>(ULB_Data[[#This Row],[Total score (obtained) SS2022]]/ULB_Data[[#This Row],[Total score (max) SS2022]])*100</f>
        <v>69.447166666666675</v>
      </c>
      <c r="EV241" s="26">
        <v>1153.78</v>
      </c>
      <c r="EW241" s="26">
        <v>3000</v>
      </c>
      <c r="EX241" s="66">
        <v>38.46</v>
      </c>
      <c r="EY241" s="26">
        <v>2985.72</v>
      </c>
      <c r="EZ241" s="26">
        <v>4200</v>
      </c>
      <c r="FA241" s="100">
        <v>71.09</v>
      </c>
      <c r="FB241" s="26">
        <v>2985.72</v>
      </c>
      <c r="FC241" s="138">
        <v>4200</v>
      </c>
      <c r="FD241" s="140">
        <f>(ULB_Data[[#This Row],[SLP + Cert. (obtained) SS2022]]/ULB_Data[[#This Row],[SLP + Cert. (max.) SS2022]])*100</f>
        <v>71.088571428571427</v>
      </c>
    </row>
    <row r="242" spans="1:160" ht="15.75" thickBot="1">
      <c r="A242" s="104">
        <v>241</v>
      </c>
      <c r="B242" s="65" t="s">
        <v>216</v>
      </c>
      <c r="C242" s="65" t="s">
        <v>71</v>
      </c>
      <c r="D242" s="65" t="s">
        <v>71</v>
      </c>
      <c r="E242" s="26">
        <v>14659</v>
      </c>
      <c r="F242" s="28" t="s">
        <v>411</v>
      </c>
      <c r="G242" s="28">
        <v>2214</v>
      </c>
      <c r="H242" s="28">
        <v>2072</v>
      </c>
      <c r="I242" s="28">
        <v>2072</v>
      </c>
      <c r="J242" s="28">
        <v>3325</v>
      </c>
      <c r="K242" s="28">
        <v>3178</v>
      </c>
      <c r="L242" s="28">
        <v>3178</v>
      </c>
      <c r="M242" s="28">
        <v>3070.1</v>
      </c>
      <c r="N242" s="28">
        <v>2928.3</v>
      </c>
      <c r="O242" s="28">
        <v>2928.3</v>
      </c>
      <c r="P242" s="28">
        <v>4349.2</v>
      </c>
      <c r="Q242" s="28">
        <v>4349.2</v>
      </c>
      <c r="R242" s="118">
        <f>(ULB_Data[[#This Row],[Total score (obtained) SS2020]]-ULB_Data[[#This Row],[NA 2020]])/ULB_Data[[#This Row],[NA 2020]]</f>
        <v>0.61799006323396566</v>
      </c>
      <c r="S242" s="118">
        <f>(ULB_Data[[#This Row],[Total score (obtained) SS2021]]-ULB_Data[[#This Row],[NA 2021]])/ULB_Data[[#This Row],[NA 2021]]</f>
        <v>0.76887548262548266</v>
      </c>
      <c r="T242" s="118">
        <f>(ULB_Data[[#This Row],[Total score (obtained) SS2022]]-ULB_Data[[#This Row],[NA 2022]])/ULB_Data[[#This Row],[NA 2022]]</f>
        <v>0.76887548262548266</v>
      </c>
      <c r="U242" s="118">
        <f>(ULB_Data[[#This Row],[Total score (obtained) SS2020]]-ULB_Data[[#This Row],[SA 2020]])/ULB_Data[[#This Row],[SA 2020]]</f>
        <v>7.7362406015037605E-2</v>
      </c>
      <c r="V242" s="118">
        <f>(ULB_Data[[#This Row],[Total score (obtained) SS2021]]-ULB_Data[[#This Row],[SA 2021]])/ULB_Data[[#This Row],[SA 2021]]</f>
        <v>0.15327564505978608</v>
      </c>
      <c r="W242" s="118">
        <f>(ULB_Data[[#This Row],[Total score (obtained) SS2022]]-ULB_Data[[#This Row],[SA 2022]])/ULB_Data[[#This Row],[SA 2022]]</f>
        <v>0.15327564505978608</v>
      </c>
      <c r="X242" s="118">
        <f>(ULB_Data[[#This Row],[Total score (obtained) SS2020]]-ULB_Data[[#This Row],[SA Cat 2020]])/ULB_Data[[#This Row],[SA Cat 2020]]</f>
        <v>0.1668121559558321</v>
      </c>
      <c r="Y242" s="118">
        <f>(ULB_Data[[#This Row],[Total score (obtained) SS2021]]-ULB_Data[[#This Row],[SA Cat 2021]])/ULB_Data[[#This Row],[SA Cat 2021]]</f>
        <v>0.25161697913465148</v>
      </c>
      <c r="Z242" s="118">
        <f>(ULB_Data[[#This Row],[Total score (obtained) SS2022]]-ULB_Data[[#This Row],[SA Cat 2022]])/ULB_Data[[#This Row],[SA Cat 2022]]</f>
        <v>0.25161697913465148</v>
      </c>
      <c r="AA242" s="118">
        <f>(ULB_Data[[#This Row],[Total score (obtained) SS2021]]-ULB_Data[[#This Row],[SA Cat t.10 2021]])/ULB_Data[[#This Row],[SA Cat t.10 2021]]</f>
        <v>-0.15729099604524963</v>
      </c>
      <c r="AB242" s="118">
        <f>(ULB_Data[[#This Row],[Total score (obtained) SS2022]]-ULB_Data[[#This Row],[SA Cat t.10 2022]])/ULB_Data[[#This Row],[SA Cat t.10 2022]]</f>
        <v>-0.15729099604524963</v>
      </c>
      <c r="AC242" s="122">
        <v>306.24</v>
      </c>
      <c r="AD242" s="122">
        <v>913.6</v>
      </c>
      <c r="AE242" s="122">
        <v>915</v>
      </c>
      <c r="AF242" s="122">
        <v>706.64</v>
      </c>
      <c r="AG242" s="122">
        <v>1509.3</v>
      </c>
      <c r="AH242" s="122">
        <v>1509.3</v>
      </c>
      <c r="AI242" s="122">
        <v>593.21</v>
      </c>
      <c r="AJ242" s="122">
        <v>1412.08</v>
      </c>
      <c r="AK242" s="122">
        <v>1412.08</v>
      </c>
      <c r="AL242" s="122">
        <v>1984.11</v>
      </c>
      <c r="AM242" s="122">
        <v>1984.11</v>
      </c>
      <c r="AN242" s="118">
        <f>(ULB_Data[[#This Row],[SLP- obtained SS2020]]-ULB_Data[[#This Row],[SLP NA 2020]])/ULB_Data[[#This Row],[SLP NA 2020]]</f>
        <v>0.79891588296760696</v>
      </c>
      <c r="AO242" s="118">
        <f>(ULB_Data[[#This Row],[SLP- obtained SS2021]]-ULB_Data[[#This Row],[SLP NA 2021]])/ULB_Data[[#This Row],[SLP NA 2021]]</f>
        <v>0.73084500875656733</v>
      </c>
      <c r="AP242" s="118">
        <f>(ULB_Data[[#This Row],[SLP- obtained SS2022]]-ULB_Data[[#This Row],[SLP NA 2022]])/ULB_Data[[#This Row],[SLP NA 2022]]</f>
        <v>0.72819672131147539</v>
      </c>
      <c r="AQ242" s="118">
        <f>(ULB_Data[[#This Row],[SLP- obtained SS2020]]-ULB_Data[[#This Row],[SLP SA 2020]])/ULB_Data[[#This Row],[SLP SA 2020]]</f>
        <v>-0.22039510924940567</v>
      </c>
      <c r="AR242" s="118">
        <f>(ULB_Data[[#This Row],[SLP- obtained SS2021]]-ULB_Data[[#This Row],[SLP SA 2021]])/ULB_Data[[#This Row],[SLP SA 2021]]</f>
        <v>4.7704233750745381E-2</v>
      </c>
      <c r="AS242" s="118">
        <f>(ULB_Data[[#This Row],[SLP- obtained SS2022]]-ULB_Data[[#This Row],[SLP SA 2022]])/ULB_Data[[#This Row],[SLP SA 2022]]</f>
        <v>4.7704233750745381E-2</v>
      </c>
      <c r="AT242" s="118">
        <f>(ULB_Data[[#This Row],[SLP- obtained SS2020]]-ULB_Data[[#This Row],[SLP SA cat 2020]])/ULB_Data[[#This Row],[SLP SA cat 2020]]</f>
        <v>-7.1323814500767108E-2</v>
      </c>
      <c r="AU242" s="118">
        <f>(ULB_Data[[#This Row],[SLP- obtained SS2021]]-ULB_Data[[#This Row],[SLP SA cat 2021]])/ULB_Data[[#This Row],[SLP SA cat 2021]]</f>
        <v>0.11983740298000116</v>
      </c>
      <c r="AV242" s="118">
        <f>(ULB_Data[[#This Row],[SLP- obtained SS2022]]-ULB_Data[[#This Row],[SLP SA cat 2022]])/ULB_Data[[#This Row],[SLP SA cat 2022]]</f>
        <v>0.11983740298000116</v>
      </c>
      <c r="AW242" s="118">
        <f>(ULB_Data[[#This Row],[SLP- obtained SS2021]]-ULB_Data[[#This Row],[SLP SA cat t.10 2021]])/ULB_Data[[#This Row],[SLP SA cat t.10 2021]]</f>
        <v>-0.20301797783389025</v>
      </c>
      <c r="AX242" s="118">
        <f>(ULB_Data[[#This Row],[SLP- obtained SS2022]]-ULB_Data[[#This Row],[SLP SA cat t.10 2022]])/ULB_Data[[#This Row],[SLP SA cat t.10 2022]]</f>
        <v>-0.20301797783389025</v>
      </c>
      <c r="AY242" s="122">
        <v>232.44</v>
      </c>
      <c r="AZ242" s="122">
        <v>298.10000000000002</v>
      </c>
      <c r="BA242" s="122">
        <v>295</v>
      </c>
      <c r="BB242" s="122">
        <v>421.09</v>
      </c>
      <c r="BC242" s="122">
        <v>522.70000000000005</v>
      </c>
      <c r="BD242" s="122">
        <v>525</v>
      </c>
      <c r="BE242" s="122">
        <v>365.77</v>
      </c>
      <c r="BF242" s="122">
        <v>453.88</v>
      </c>
      <c r="BG242" s="122">
        <v>453.88</v>
      </c>
      <c r="BH242" s="122">
        <v>1100</v>
      </c>
      <c r="BI242" s="122">
        <v>1100</v>
      </c>
      <c r="BJ242" s="118">
        <f>(ULB_Data[[#This Row],[Cert.- obtained SS2020]]-ULB_Data[[#This Row],[NA cert 2020]])/ULB_Data[[#This Row],[NA cert 2020]]</f>
        <v>1.1510927551196009</v>
      </c>
      <c r="BK242" s="118">
        <f>(ULB_Data[[#This Row],[Cert.- obtained SS2021]]-ULB_Data[[#This Row],[NA cert 2021]])/ULB_Data[[#This Row],[NA cert 2021]]</f>
        <v>2.6900369003690034</v>
      </c>
      <c r="BL242" s="118">
        <f>(ULB_Data[[#This Row],[Cert.- obtained SS2022]]-ULB_Data[[#This Row],[NA cert 2022]])/ULB_Data[[#This Row],[NA cert 2022]]</f>
        <v>2.7288135593220337</v>
      </c>
      <c r="BM242" s="118">
        <f>(ULB_Data[[#This Row],[Cert.- obtained SS2020]]-ULB_Data[[#This Row],[SA Cert 2020]])/ULB_Data[[#This Row],[SA Cert 2020]]</f>
        <v>0.187394618727588</v>
      </c>
      <c r="BN242" s="118">
        <f>(ULB_Data[[#This Row],[Cert.- obtained SS2021]]-ULB_Data[[#This Row],[SA cert 2021]])/ULB_Data[[#This Row],[SA cert 2021]]</f>
        <v>1.1044576238760282</v>
      </c>
      <c r="BO242" s="118">
        <f>(ULB_Data[[#This Row],[Cert.- obtained SS2022]]-ULB_Data[[#This Row],[SA cert 2022]])/ULB_Data[[#This Row],[SA cert 2022]]</f>
        <v>1.0952380952380953</v>
      </c>
      <c r="BP242" s="118">
        <f>(ULB_Data[[#This Row],[Cert.- obtained SS2020]]-ULB_Data[[#This Row],[SA cert cat 2020]])/ULB_Data[[#This Row],[SA cert cat 2020]]</f>
        <v>0.36697924925499636</v>
      </c>
      <c r="BQ242" s="118">
        <f>(ULB_Data[[#This Row],[Cert.- obtained SS2021]]-ULB_Data[[#This Row],[SA cert cat 2021]])/ULB_Data[[#This Row],[SA cert cat 2021]]</f>
        <v>1.4235480743808937</v>
      </c>
      <c r="BR242" s="118">
        <f>(ULB_Data[[#This Row],[Cert.- obtained SS2022]]-ULB_Data[[#This Row],[SA cert cat 2022]])/ULB_Data[[#This Row],[SA cert cat 2022]]</f>
        <v>1.4235480743808937</v>
      </c>
      <c r="BS242" s="118">
        <f>(ULB_Data[[#This Row],[Cert.- obtained SS2021]]-ULB_Data[[#This Row],[SA cert cat t.10 2021]])/ULB_Data[[#This Row],[SA cert cat t.10 2021]]</f>
        <v>0</v>
      </c>
      <c r="BT242" s="118">
        <f>(ULB_Data[[#This Row],[Cert.- obtained SS2022]]-ULB_Data[[#This Row],[SA cert cat t.10 2022]])/ULB_Data[[#This Row],[SA cert cat t.10 2022]]</f>
        <v>0</v>
      </c>
      <c r="BU242" s="122">
        <v>855.72</v>
      </c>
      <c r="BV242" s="122">
        <v>860.25</v>
      </c>
      <c r="BW242" s="122">
        <v>865</v>
      </c>
      <c r="BX242" s="122">
        <v>1100</v>
      </c>
      <c r="BY242" s="122">
        <v>1147.0899999999999</v>
      </c>
      <c r="BZ242" s="122">
        <v>1150</v>
      </c>
      <c r="CA242" s="122">
        <v>1056.55</v>
      </c>
      <c r="CB242" s="122">
        <v>1062.31</v>
      </c>
      <c r="CC242" s="122">
        <v>1062.31</v>
      </c>
      <c r="CD242" s="122">
        <v>1484.95</v>
      </c>
      <c r="CE242" s="122">
        <v>1484.95</v>
      </c>
      <c r="CF242" s="118">
        <f>(ULB_Data[[#This Row],[CP- obtained SS2020]]-ULB_Data[[#This Row],[NA CV 2020]])/ULB_Data[[#This Row],[NA CV 2020]]</f>
        <v>0.47984153695133908</v>
      </c>
      <c r="CG242" s="118">
        <f>(ULB_Data[[#This Row],[CV- obtained SS2021]]-ULB_Data[[#This Row],[NA CV 2021]])/ULB_Data[[#This Row],[NA CV 2021]]</f>
        <v>0.14362104039523388</v>
      </c>
      <c r="CH242" s="118">
        <f>(ULB_Data[[#This Row],[CV- obtained SS2022]]-ULB_Data[[#This Row],[NA CV 2022]])/ULB_Data[[#This Row],[NA CV 2022]]</f>
        <v>0.1373410404624277</v>
      </c>
      <c r="CI242" s="118">
        <f>(ULB_Data[[#This Row],[CP- obtained SS2020]]-ULB_Data[[#This Row],[SA CV 2020]])/ULB_Data[[#This Row],[SA CV 2020]]</f>
        <v>0.15120909090909085</v>
      </c>
      <c r="CJ242" s="118">
        <f>(ULB_Data[[#This Row],[CV- obtained SS2021]]-ULB_Data[[#This Row],[SA CV 2021]])/ULB_Data[[#This Row],[SA CV 2021]]</f>
        <v>-0.14235151557419207</v>
      </c>
      <c r="CK242" s="118">
        <f>(ULB_Data[[#This Row],[CV- obtained SS2022]]-ULB_Data[[#This Row],[SA CV 2022]])/ULB_Data[[#This Row],[SA CV 2022]]</f>
        <v>-0.14452173913043481</v>
      </c>
      <c r="CL242" s="118">
        <f>(ULB_Data[[#This Row],[CP- obtained SS2020]]-ULB_Data[[#This Row],[SA CV  cat 2020]])/ULB_Data[[#This Row],[SA CV  cat 2020]]</f>
        <v>0.19855189058728881</v>
      </c>
      <c r="CM242" s="118">
        <f>(ULB_Data[[#This Row],[CV- obtained SS2021]]-ULB_Data[[#This Row],[SA CV cat 2021]])/ULB_Data[[#This Row],[SA CV cat 2021]]</f>
        <v>-7.3904980655364244E-2</v>
      </c>
      <c r="CN242" s="118">
        <f>(ULB_Data[[#This Row],[CV- obtained SS2022]]-ULB_Data[[#This Row],[SA CV cat 2022]])/ULB_Data[[#This Row],[SA CV cat 2022]]</f>
        <v>-7.3904980655364244E-2</v>
      </c>
      <c r="CO242" s="118">
        <f>(ULB_Data[[#This Row],[CV- obtained SS2021]]-ULB_Data[[#This Row],[SA CV cat t.10 2021]])/ULB_Data[[#This Row],[SA CV cat t.10 2021]]</f>
        <v>-0.33748611064345607</v>
      </c>
      <c r="CP242" s="118">
        <f>(ULB_Data[[#This Row],[CV- obtained SS2022]]-ULB_Data[[#This Row],[SA CV cat t.10 2022]])/ULB_Data[[#This Row],[SA CV cat t.10 2022]]</f>
        <v>-0.33748611064345607</v>
      </c>
      <c r="CQ242" s="60">
        <v>57</v>
      </c>
      <c r="CR242" s="60">
        <v>39</v>
      </c>
      <c r="CS242" s="27">
        <v>33</v>
      </c>
      <c r="CT242" s="27">
        <v>29</v>
      </c>
      <c r="CU242" s="27">
        <v>33</v>
      </c>
      <c r="CV242" s="27">
        <v>29</v>
      </c>
      <c r="CW242" s="28" t="s">
        <v>406</v>
      </c>
      <c r="CX242" s="27" t="s">
        <v>401</v>
      </c>
      <c r="CY242" s="27" t="s">
        <v>401</v>
      </c>
      <c r="CZ242" s="28" t="s">
        <v>405</v>
      </c>
      <c r="DA242" s="27" t="s">
        <v>402</v>
      </c>
      <c r="DB242" s="27" t="s">
        <v>402</v>
      </c>
      <c r="DC242" s="22">
        <v>550.9</v>
      </c>
      <c r="DD242" s="22">
        <v>1500</v>
      </c>
      <c r="DE242" s="66">
        <v>36.729999999999997</v>
      </c>
      <c r="DF242" s="22">
        <v>500</v>
      </c>
      <c r="DG242" s="22">
        <v>1500</v>
      </c>
      <c r="DH242" s="66">
        <v>33.33</v>
      </c>
      <c r="DI242" s="22">
        <v>1265</v>
      </c>
      <c r="DJ242" s="22">
        <v>1500</v>
      </c>
      <c r="DK242" s="66">
        <v>84.33</v>
      </c>
      <c r="DL242" s="22">
        <v>1266.33</v>
      </c>
      <c r="DM242" s="22">
        <v>1500</v>
      </c>
      <c r="DN242" s="66">
        <v>84.42</v>
      </c>
      <c r="DO242" s="22">
        <v>3582.23</v>
      </c>
      <c r="DP242" s="22">
        <v>6000</v>
      </c>
      <c r="DQ242" s="66">
        <v>59.7</v>
      </c>
      <c r="DR242" s="67">
        <v>1581.3</v>
      </c>
      <c r="DS242" s="67">
        <v>2400</v>
      </c>
      <c r="DT242" s="159">
        <f>ULB_Data[[#This Row],[SLP- obtained SS2021]]/ULB_Data[[#This Row],[SLP-max. marks SS2021]]</f>
        <v>0.65887499999999999</v>
      </c>
      <c r="DU242" s="159">
        <f>ULB_Data[[#This Row],[SLP- obtained SS2021]]/ULB_Data[[#This Row],[Total score (obtained) SS2021]]</f>
        <v>0.4314468051436382</v>
      </c>
      <c r="DV242" s="67">
        <v>1581.3</v>
      </c>
      <c r="DW242" s="66">
        <v>2400</v>
      </c>
      <c r="DX242" s="159">
        <f>ULB_Data[[#This Row],[SLP- obtained SS2022]]/ULB_Data[[#This Row],[SLP-max. marks SS2022]]</f>
        <v>0.65887499999999999</v>
      </c>
      <c r="DY242" s="159">
        <f>ULB_Data[[#This Row],[SLP- obtained SS2022]]/ULB_Data[[#This Row],[Total score (obtained) SS2022]]</f>
        <v>0.4314468051436382</v>
      </c>
      <c r="DZ242" s="67">
        <v>983.8</v>
      </c>
      <c r="EA242" s="67">
        <v>1800</v>
      </c>
      <c r="EB242" s="159">
        <f>ULB_Data[[#This Row],[CV- obtained SS2021]]/ULB_Data[[#This Row],[CV-max. marks SS2021]]</f>
        <v>0.54655555555555557</v>
      </c>
      <c r="EC242" s="159">
        <f>ULB_Data[[#This Row],[CV- obtained SS2021]]/ULB_Data[[#This Row],[Total score (obtained) SS2021]]</f>
        <v>0.26842304869430927</v>
      </c>
      <c r="ED242" s="67">
        <v>983.8</v>
      </c>
      <c r="EE242" s="66">
        <v>1800</v>
      </c>
      <c r="EF242" s="159">
        <f>ULB_Data[[#This Row],[CV- obtained SS2022]]/ULB_Data[[#This Row],[CV-max. marks SS2022]]</f>
        <v>0.54655555555555557</v>
      </c>
      <c r="EG242" s="159">
        <f>ULB_Data[[#This Row],[CV- obtained SS2022]]/ULB_Data[[#This Row],[Total score (obtained) SS2022]]</f>
        <v>0.26842304869430927</v>
      </c>
      <c r="EH242" s="67">
        <v>1100</v>
      </c>
      <c r="EI242" s="67">
        <v>1800</v>
      </c>
      <c r="EJ242" s="159">
        <f>ULB_Data[[#This Row],[Cert.- obtained SS2021]]/ULB_Data[[#This Row],[Cert.-max. marks SS2021]]</f>
        <v>0.61111111111111116</v>
      </c>
      <c r="EK242" s="159">
        <f>ULB_Data[[#This Row],[Cert.- obtained SS2021]]/ULB_Data[[#This Row],[Total score (obtained) SS2021]]</f>
        <v>0.30012741773098212</v>
      </c>
      <c r="EL242" s="67">
        <v>1100</v>
      </c>
      <c r="EM242" s="66">
        <v>1800</v>
      </c>
      <c r="EN242" s="159">
        <f>ULB_Data[[#This Row],[Cert.- obtained SS2022]]/ULB_Data[[#This Row],[Cert.-max. marks SS2022]]</f>
        <v>0.61111111111111116</v>
      </c>
      <c r="EO242" s="159">
        <f>ULB_Data[[#This Row],[Cert.- obtained SS2022]]/ULB_Data[[#This Row],[Total score (obtained) SS2022]]</f>
        <v>0.30012741773098212</v>
      </c>
      <c r="EP242" s="68">
        <v>3665.11</v>
      </c>
      <c r="EQ242" s="26">
        <v>6000</v>
      </c>
      <c r="ER242" s="66">
        <v>61.09</v>
      </c>
      <c r="ES242" s="68">
        <v>3665.11</v>
      </c>
      <c r="ET242" s="66">
        <v>6000</v>
      </c>
      <c r="EU242" s="128">
        <f>(ULB_Data[[#This Row],[Total score (obtained) SS2022]]/ULB_Data[[#This Row],[Total score (max) SS2022]])*100</f>
        <v>61.085166666666666</v>
      </c>
      <c r="EV242" s="26">
        <v>1050.9000000000001</v>
      </c>
      <c r="EW242" s="26">
        <v>3000</v>
      </c>
      <c r="EX242" s="66">
        <v>35.03</v>
      </c>
      <c r="EY242" s="26">
        <v>2681.3</v>
      </c>
      <c r="EZ242" s="26">
        <v>4200</v>
      </c>
      <c r="FA242" s="100">
        <v>63.84</v>
      </c>
      <c r="FB242" s="26">
        <v>2681.3</v>
      </c>
      <c r="FC242" s="138">
        <v>4200</v>
      </c>
      <c r="FD242" s="140">
        <f>(ULB_Data[[#This Row],[SLP + Cert. (obtained) SS2022]]/ULB_Data[[#This Row],[SLP + Cert. (max.) SS2022]])*100</f>
        <v>63.840476190476195</v>
      </c>
    </row>
    <row r="243" spans="1:160" ht="15.75" thickBot="1">
      <c r="A243" s="104">
        <v>242</v>
      </c>
      <c r="B243" s="69" t="s">
        <v>39</v>
      </c>
      <c r="C243" s="65" t="s">
        <v>71</v>
      </c>
      <c r="D243" s="65" t="s">
        <v>71</v>
      </c>
      <c r="E243" s="26">
        <v>10436</v>
      </c>
      <c r="F243" s="28" t="s">
        <v>411</v>
      </c>
      <c r="G243" s="28">
        <v>2214</v>
      </c>
      <c r="H243" s="28">
        <v>2072</v>
      </c>
      <c r="I243" s="28">
        <v>2072</v>
      </c>
      <c r="J243" s="28">
        <v>3325</v>
      </c>
      <c r="K243" s="28">
        <v>3178</v>
      </c>
      <c r="L243" s="28">
        <v>3178</v>
      </c>
      <c r="M243" s="28">
        <v>3070.1</v>
      </c>
      <c r="N243" s="28">
        <v>2928.3</v>
      </c>
      <c r="O243" s="28">
        <v>2928.3</v>
      </c>
      <c r="P243" s="28">
        <v>4349.2</v>
      </c>
      <c r="Q243" s="28">
        <v>4349.2</v>
      </c>
      <c r="R243" s="118">
        <f>(ULB_Data[[#This Row],[Total score (obtained) SS2020]]-ULB_Data[[#This Row],[NA 2020]])/ULB_Data[[#This Row],[NA 2020]]</f>
        <v>0.76141824751580856</v>
      </c>
      <c r="S243" s="118">
        <f>(ULB_Data[[#This Row],[Total score (obtained) SS2021]]-ULB_Data[[#This Row],[NA 2021]])/ULB_Data[[#This Row],[NA 2021]]</f>
        <v>0.34836872586872597</v>
      </c>
      <c r="T243" s="118">
        <f>(ULB_Data[[#This Row],[Total score (obtained) SS2022]]-ULB_Data[[#This Row],[NA 2022]])/ULB_Data[[#This Row],[NA 2022]]</f>
        <v>0.34836872586872597</v>
      </c>
      <c r="U243" s="118">
        <f>(ULB_Data[[#This Row],[Total score (obtained) SS2020]]-ULB_Data[[#This Row],[SA 2020]])/ULB_Data[[#This Row],[SA 2020]]</f>
        <v>0.17286616541353389</v>
      </c>
      <c r="V243" s="118">
        <f>(ULB_Data[[#This Row],[Total score (obtained) SS2021]]-ULB_Data[[#This Row],[SA 2021]])/ULB_Data[[#This Row],[SA 2021]]</f>
        <v>-0.12088735053492758</v>
      </c>
      <c r="W243" s="118">
        <f>(ULB_Data[[#This Row],[Total score (obtained) SS2022]]-ULB_Data[[#This Row],[SA 2022]])/ULB_Data[[#This Row],[SA 2022]]</f>
        <v>-0.12088735053492758</v>
      </c>
      <c r="X243" s="118">
        <f>(ULB_Data[[#This Row],[Total score (obtained) SS2020]]-ULB_Data[[#This Row],[SA Cat 2020]])/ULB_Data[[#This Row],[SA Cat 2020]]</f>
        <v>0.27024526888374983</v>
      </c>
      <c r="Y243" s="118">
        <f>(ULB_Data[[#This Row],[Total score (obtained) SS2021]]-ULB_Data[[#This Row],[SA Cat 2021]])/ULB_Data[[#This Row],[SA Cat 2021]]</f>
        <v>-4.59242563944951E-2</v>
      </c>
      <c r="Z243" s="118">
        <f>(ULB_Data[[#This Row],[Total score (obtained) SS2022]]-ULB_Data[[#This Row],[SA Cat 2022]])/ULB_Data[[#This Row],[SA Cat 2022]]</f>
        <v>-4.59242563944951E-2</v>
      </c>
      <c r="AA243" s="118">
        <f>(ULB_Data[[#This Row],[Total score (obtained) SS2021]]-ULB_Data[[#This Row],[SA Cat t.10 2021]])/ULB_Data[[#This Row],[SA Cat t.10 2021]]</f>
        <v>-0.35762439069254109</v>
      </c>
      <c r="AB243" s="118">
        <f>(ULB_Data[[#This Row],[Total score (obtained) SS2022]]-ULB_Data[[#This Row],[SA Cat t.10 2022]])/ULB_Data[[#This Row],[SA Cat t.10 2022]]</f>
        <v>-0.35762439069254109</v>
      </c>
      <c r="AC243" s="122">
        <v>306.24</v>
      </c>
      <c r="AD243" s="122">
        <v>913.6</v>
      </c>
      <c r="AE243" s="122">
        <v>915</v>
      </c>
      <c r="AF243" s="122">
        <v>706.64</v>
      </c>
      <c r="AG243" s="122">
        <v>1509.3</v>
      </c>
      <c r="AH243" s="122">
        <v>1509.3</v>
      </c>
      <c r="AI243" s="122">
        <v>593.21</v>
      </c>
      <c r="AJ243" s="122">
        <v>1412.08</v>
      </c>
      <c r="AK243" s="122">
        <v>1412.08</v>
      </c>
      <c r="AL243" s="122">
        <v>1984.11</v>
      </c>
      <c r="AM243" s="122">
        <v>1984.11</v>
      </c>
      <c r="AN243" s="118">
        <f>(ULB_Data[[#This Row],[SLP- obtained SS2020]]-ULB_Data[[#This Row],[SLP NA 2020]])/ULB_Data[[#This Row],[SLP NA 2020]]</f>
        <v>1.9796891327063739</v>
      </c>
      <c r="AO243" s="118">
        <f>(ULB_Data[[#This Row],[SLP- obtained SS2021]]-ULB_Data[[#This Row],[SLP NA 2021]])/ULB_Data[[#This Row],[SLP NA 2021]]</f>
        <v>0.60389667250437817</v>
      </c>
      <c r="AP243" s="118">
        <f>(ULB_Data[[#This Row],[SLP- obtained SS2022]]-ULB_Data[[#This Row],[SLP NA 2022]])/ULB_Data[[#This Row],[SLP NA 2022]]</f>
        <v>0.60144262295081963</v>
      </c>
      <c r="AQ243" s="118">
        <f>(ULB_Data[[#This Row],[SLP- obtained SS2020]]-ULB_Data[[#This Row],[SLP SA 2020]])/ULB_Data[[#This Row],[SLP SA 2020]]</f>
        <v>0.29132231404958681</v>
      </c>
      <c r="AR243" s="118">
        <f>(ULB_Data[[#This Row],[SLP- obtained SS2021]]-ULB_Data[[#This Row],[SLP SA 2021]])/ULB_Data[[#This Row],[SLP SA 2021]]</f>
        <v>-2.9139336116080314E-2</v>
      </c>
      <c r="AS243" s="118">
        <f>(ULB_Data[[#This Row],[SLP- obtained SS2022]]-ULB_Data[[#This Row],[SLP SA 2022]])/ULB_Data[[#This Row],[SLP SA 2022]]</f>
        <v>-2.9139336116080314E-2</v>
      </c>
      <c r="AT243" s="118">
        <f>(ULB_Data[[#This Row],[SLP- obtained SS2020]]-ULB_Data[[#This Row],[SLP SA cat 2020]])/ULB_Data[[#This Row],[SLP SA cat 2020]]</f>
        <v>0.53824109505908524</v>
      </c>
      <c r="AU243" s="118">
        <f>(ULB_Data[[#This Row],[SLP- obtained SS2021]]-ULB_Data[[#This Row],[SLP SA cat 2021]])/ULB_Data[[#This Row],[SLP SA cat 2021]]</f>
        <v>3.7703246274998589E-2</v>
      </c>
      <c r="AV243" s="118">
        <f>(ULB_Data[[#This Row],[SLP- obtained SS2022]]-ULB_Data[[#This Row],[SLP SA cat 2022]])/ULB_Data[[#This Row],[SLP SA cat 2022]]</f>
        <v>3.7703246274998589E-2</v>
      </c>
      <c r="AW243" s="118">
        <f>(ULB_Data[[#This Row],[SLP- obtained SS2021]]-ULB_Data[[#This Row],[SLP SA cat t.10 2021]])/ULB_Data[[#This Row],[SLP SA cat t.10 2021]]</f>
        <v>-0.26147239820372864</v>
      </c>
      <c r="AX243" s="118">
        <f>(ULB_Data[[#This Row],[SLP- obtained SS2022]]-ULB_Data[[#This Row],[SLP SA cat t.10 2022]])/ULB_Data[[#This Row],[SLP SA cat t.10 2022]]</f>
        <v>-0.26147239820372864</v>
      </c>
      <c r="AY243" s="122">
        <v>232.44</v>
      </c>
      <c r="AZ243" s="122">
        <v>298.10000000000002</v>
      </c>
      <c r="BA243" s="122">
        <v>295</v>
      </c>
      <c r="BB243" s="122">
        <v>421.09</v>
      </c>
      <c r="BC243" s="122">
        <v>522.70000000000005</v>
      </c>
      <c r="BD243" s="122">
        <v>525</v>
      </c>
      <c r="BE243" s="122">
        <v>365.77</v>
      </c>
      <c r="BF243" s="122">
        <v>453.88</v>
      </c>
      <c r="BG243" s="122">
        <v>453.88</v>
      </c>
      <c r="BH243" s="122">
        <v>1100</v>
      </c>
      <c r="BI243" s="122">
        <v>1100</v>
      </c>
      <c r="BJ243" s="118">
        <f>(ULB_Data[[#This Row],[Cert.- obtained SS2020]]-ULB_Data[[#This Row],[NA cert 2020]])/ULB_Data[[#This Row],[NA cert 2020]]</f>
        <v>0.29065565307176044</v>
      </c>
      <c r="BK243" s="118">
        <f>(ULB_Data[[#This Row],[Cert.- obtained SS2021]]-ULB_Data[[#This Row],[NA cert 2021]])/ULB_Data[[#This Row],[NA cert 2021]]</f>
        <v>6.3737001006372931E-3</v>
      </c>
      <c r="BL243" s="118">
        <f>(ULB_Data[[#This Row],[Cert.- obtained SS2022]]-ULB_Data[[#This Row],[NA cert 2022]])/ULB_Data[[#This Row],[NA cert 2022]]</f>
        <v>1.6949152542372881E-2</v>
      </c>
      <c r="BM243" s="118">
        <f>(ULB_Data[[#This Row],[Cert.- obtained SS2020]]-ULB_Data[[#This Row],[SA Cert 2020]])/ULB_Data[[#This Row],[SA Cert 2020]]</f>
        <v>-0.2875632287634472</v>
      </c>
      <c r="BN243" s="118">
        <f>(ULB_Data[[#This Row],[Cert.- obtained SS2021]]-ULB_Data[[#This Row],[SA cert 2021]])/ULB_Data[[#This Row],[SA cert 2021]]</f>
        <v>-0.42605701167017412</v>
      </c>
      <c r="BO243" s="118">
        <f>(ULB_Data[[#This Row],[Cert.- obtained SS2022]]-ULB_Data[[#This Row],[SA cert 2022]])/ULB_Data[[#This Row],[SA cert 2022]]</f>
        <v>-0.42857142857142855</v>
      </c>
      <c r="BP243" s="118">
        <f>(ULB_Data[[#This Row],[Cert.- obtained SS2020]]-ULB_Data[[#This Row],[SA cert cat 2020]])/ULB_Data[[#This Row],[SA cert cat 2020]]</f>
        <v>-0.17981245044700217</v>
      </c>
      <c r="BQ243" s="118">
        <f>(ULB_Data[[#This Row],[Cert.- obtained SS2021]]-ULB_Data[[#This Row],[SA cert cat 2021]])/ULB_Data[[#This Row],[SA cert cat 2021]]</f>
        <v>-0.33903234335066534</v>
      </c>
      <c r="BR243" s="118">
        <f>(ULB_Data[[#This Row],[Cert.- obtained SS2022]]-ULB_Data[[#This Row],[SA cert cat 2022]])/ULB_Data[[#This Row],[SA cert cat 2022]]</f>
        <v>-0.33903234335066534</v>
      </c>
      <c r="BS243" s="118">
        <f>(ULB_Data[[#This Row],[Cert.- obtained SS2021]]-ULB_Data[[#This Row],[SA cert cat t.10 2021]])/ULB_Data[[#This Row],[SA cert cat t.10 2021]]</f>
        <v>-0.72727272727272729</v>
      </c>
      <c r="BT243" s="118">
        <f>(ULB_Data[[#This Row],[Cert.- obtained SS2022]]-ULB_Data[[#This Row],[SA cert cat t.10 2022]])/ULB_Data[[#This Row],[SA cert cat t.10 2022]]</f>
        <v>-0.72727272727272729</v>
      </c>
      <c r="BU243" s="122">
        <v>855.72</v>
      </c>
      <c r="BV243" s="122">
        <v>860.25</v>
      </c>
      <c r="BW243" s="122">
        <v>865</v>
      </c>
      <c r="BX243" s="122">
        <v>1100</v>
      </c>
      <c r="BY243" s="122">
        <v>1147.0899999999999</v>
      </c>
      <c r="BZ243" s="122">
        <v>1150</v>
      </c>
      <c r="CA243" s="122">
        <v>1056.55</v>
      </c>
      <c r="CB243" s="122">
        <v>1062.31</v>
      </c>
      <c r="CC243" s="122">
        <v>1062.31</v>
      </c>
      <c r="CD243" s="122">
        <v>1484.95</v>
      </c>
      <c r="CE243" s="122">
        <v>1484.95</v>
      </c>
      <c r="CF243" s="118">
        <f>(ULB_Data[[#This Row],[CP- obtained SS2020]]-ULB_Data[[#This Row],[NA CV 2020]])/ULB_Data[[#This Row],[NA CV 2020]]</f>
        <v>0.57023325386808776</v>
      </c>
      <c r="CG243" s="118">
        <f>(ULB_Data[[#This Row],[CV- obtained SS2021]]-ULB_Data[[#This Row],[NA CV 2021]])/ULB_Data[[#This Row],[NA CV 2021]]</f>
        <v>0.19557105492589363</v>
      </c>
      <c r="CH243" s="118">
        <f>(ULB_Data[[#This Row],[CV- obtained SS2022]]-ULB_Data[[#This Row],[NA CV 2022]])/ULB_Data[[#This Row],[NA CV 2022]]</f>
        <v>0.18900578034682081</v>
      </c>
      <c r="CI243" s="118">
        <f>(ULB_Data[[#This Row],[CP- obtained SS2020]]-ULB_Data[[#This Row],[SA CV 2020]])/ULB_Data[[#This Row],[SA CV 2020]]</f>
        <v>0.22152727272727279</v>
      </c>
      <c r="CJ243" s="118">
        <f>(ULB_Data[[#This Row],[CV- obtained SS2021]]-ULB_Data[[#This Row],[SA CV 2021]])/ULB_Data[[#This Row],[SA CV 2021]]</f>
        <v>-0.1033920616516576</v>
      </c>
      <c r="CK243" s="118">
        <f>(ULB_Data[[#This Row],[CV- obtained SS2022]]-ULB_Data[[#This Row],[SA CV 2022]])/ULB_Data[[#This Row],[SA CV 2022]]</f>
        <v>-0.10566086956521738</v>
      </c>
      <c r="CL243" s="118">
        <f>(ULB_Data[[#This Row],[CP- obtained SS2020]]-ULB_Data[[#This Row],[SA CV  cat 2020]])/ULB_Data[[#This Row],[SA CV  cat 2020]]</f>
        <v>0.27176186645213207</v>
      </c>
      <c r="CM243" s="118">
        <f>(ULB_Data[[#This Row],[CV- obtained SS2021]]-ULB_Data[[#This Row],[SA CV cat 2021]])/ULB_Data[[#This Row],[SA CV cat 2021]]</f>
        <v>-3.1836281311481522E-2</v>
      </c>
      <c r="CN243" s="118">
        <f>(ULB_Data[[#This Row],[CV- obtained SS2022]]-ULB_Data[[#This Row],[SA CV cat 2022]])/ULB_Data[[#This Row],[SA CV cat 2022]]</f>
        <v>-3.1836281311481522E-2</v>
      </c>
      <c r="CO243" s="118">
        <f>(ULB_Data[[#This Row],[CV- obtained SS2021]]-ULB_Data[[#This Row],[SA CV cat t.10 2021]])/ULB_Data[[#This Row],[SA CV cat t.10 2021]]</f>
        <v>-0.3073908212397724</v>
      </c>
      <c r="CP243" s="118">
        <f>(ULB_Data[[#This Row],[CV- obtained SS2022]]-ULB_Data[[#This Row],[SA CV cat t.10 2022]])/ULB_Data[[#This Row],[SA CV cat t.10 2022]]</f>
        <v>-0.3073908212397724</v>
      </c>
      <c r="CQ243" s="60">
        <v>32</v>
      </c>
      <c r="CR243" s="60">
        <v>24</v>
      </c>
      <c r="CS243" s="27">
        <v>223</v>
      </c>
      <c r="CT243" s="27">
        <v>108</v>
      </c>
      <c r="CU243" s="27">
        <v>223</v>
      </c>
      <c r="CV243" s="27">
        <v>108</v>
      </c>
      <c r="CW243" s="28" t="s">
        <v>414</v>
      </c>
      <c r="CX243" s="27" t="s">
        <v>414</v>
      </c>
      <c r="CY243" s="27" t="s">
        <v>414</v>
      </c>
      <c r="CZ243" s="28" t="s">
        <v>405</v>
      </c>
      <c r="DA243" s="27" t="s">
        <v>405</v>
      </c>
      <c r="DB243" s="27" t="s">
        <v>405</v>
      </c>
      <c r="DC243" s="22">
        <v>912.5</v>
      </c>
      <c r="DD243" s="22">
        <v>1500</v>
      </c>
      <c r="DE243" s="66">
        <v>60.83</v>
      </c>
      <c r="DF243" s="22">
        <v>300</v>
      </c>
      <c r="DG243" s="22">
        <v>1500</v>
      </c>
      <c r="DH243" s="66">
        <v>20</v>
      </c>
      <c r="DI243" s="22">
        <v>1343.6</v>
      </c>
      <c r="DJ243" s="22">
        <v>1500</v>
      </c>
      <c r="DK243" s="66">
        <v>89.57</v>
      </c>
      <c r="DL243" s="22">
        <v>1343.68</v>
      </c>
      <c r="DM243" s="22">
        <v>1500</v>
      </c>
      <c r="DN243" s="66">
        <v>89.58</v>
      </c>
      <c r="DO243" s="22">
        <v>3899.78</v>
      </c>
      <c r="DP243" s="22">
        <v>6000</v>
      </c>
      <c r="DQ243" s="66">
        <v>65</v>
      </c>
      <c r="DR243" s="67">
        <v>1465.32</v>
      </c>
      <c r="DS243" s="67">
        <v>2400</v>
      </c>
      <c r="DT243" s="159">
        <f>ULB_Data[[#This Row],[SLP- obtained SS2021]]/ULB_Data[[#This Row],[SLP-max. marks SS2021]]</f>
        <v>0.61054999999999993</v>
      </c>
      <c r="DU243" s="159">
        <f>ULB_Data[[#This Row],[SLP- obtained SS2021]]/ULB_Data[[#This Row],[Total score (obtained) SS2021]]</f>
        <v>0.52448618737069674</v>
      </c>
      <c r="DV243" s="67">
        <v>1465.32</v>
      </c>
      <c r="DW243" s="66">
        <v>2400</v>
      </c>
      <c r="DX243" s="159">
        <f>ULB_Data[[#This Row],[SLP- obtained SS2022]]/ULB_Data[[#This Row],[SLP-max. marks SS2022]]</f>
        <v>0.61054999999999993</v>
      </c>
      <c r="DY243" s="159">
        <f>ULB_Data[[#This Row],[SLP- obtained SS2022]]/ULB_Data[[#This Row],[Total score (obtained) SS2022]]</f>
        <v>0.52448618737069674</v>
      </c>
      <c r="DZ243" s="67">
        <v>1028.49</v>
      </c>
      <c r="EA243" s="67">
        <v>1800</v>
      </c>
      <c r="EB243" s="159">
        <f>ULB_Data[[#This Row],[CV- obtained SS2021]]/ULB_Data[[#This Row],[CV-max. marks SS2021]]</f>
        <v>0.57138333333333335</v>
      </c>
      <c r="EC243" s="159">
        <f>ULB_Data[[#This Row],[CV- obtained SS2021]]/ULB_Data[[#This Row],[Total score (obtained) SS2021]]</f>
        <v>0.36813037346715249</v>
      </c>
      <c r="ED243" s="67">
        <v>1028.49</v>
      </c>
      <c r="EE243" s="66">
        <v>1800</v>
      </c>
      <c r="EF243" s="159">
        <f>ULB_Data[[#This Row],[CV- obtained SS2022]]/ULB_Data[[#This Row],[CV-max. marks SS2022]]</f>
        <v>0.57138333333333335</v>
      </c>
      <c r="EG243" s="159">
        <f>ULB_Data[[#This Row],[CV- obtained SS2022]]/ULB_Data[[#This Row],[Total score (obtained) SS2022]]</f>
        <v>0.36813037346715249</v>
      </c>
      <c r="EH243" s="67">
        <v>300</v>
      </c>
      <c r="EI243" s="67">
        <v>1800</v>
      </c>
      <c r="EJ243" s="159">
        <f>ULB_Data[[#This Row],[Cert.- obtained SS2021]]/ULB_Data[[#This Row],[Cert.-max. marks SS2021]]</f>
        <v>0.16666666666666666</v>
      </c>
      <c r="EK243" s="159">
        <f>ULB_Data[[#This Row],[Cert.- obtained SS2021]]/ULB_Data[[#This Row],[Total score (obtained) SS2021]]</f>
        <v>0.10737985983348962</v>
      </c>
      <c r="EL243" s="67">
        <v>300</v>
      </c>
      <c r="EM243" s="66">
        <v>1800</v>
      </c>
      <c r="EN243" s="159">
        <f>ULB_Data[[#This Row],[Cert.- obtained SS2022]]/ULB_Data[[#This Row],[Cert.-max. marks SS2022]]</f>
        <v>0.16666666666666666</v>
      </c>
      <c r="EO243" s="159">
        <f>ULB_Data[[#This Row],[Cert.- obtained SS2022]]/ULB_Data[[#This Row],[Total score (obtained) SS2022]]</f>
        <v>0.10737985983348962</v>
      </c>
      <c r="EP243" s="68">
        <v>2793.82</v>
      </c>
      <c r="EQ243" s="26">
        <v>6000</v>
      </c>
      <c r="ER243" s="66">
        <v>46.56</v>
      </c>
      <c r="ES243" s="68">
        <v>2793.82</v>
      </c>
      <c r="ET243" s="66">
        <v>6000</v>
      </c>
      <c r="EU243" s="128">
        <f>(ULB_Data[[#This Row],[Total score (obtained) SS2022]]/ULB_Data[[#This Row],[Total score (max) SS2022]])*100</f>
        <v>46.56366666666667</v>
      </c>
      <c r="EV243" s="26">
        <v>1212.5</v>
      </c>
      <c r="EW243" s="26">
        <v>3000</v>
      </c>
      <c r="EX243" s="66">
        <v>40.42</v>
      </c>
      <c r="EY243" s="26">
        <v>1765.32</v>
      </c>
      <c r="EZ243" s="26">
        <v>4200</v>
      </c>
      <c r="FA243" s="100">
        <v>42.03</v>
      </c>
      <c r="FB243" s="26">
        <v>1765.32</v>
      </c>
      <c r="FC243" s="138">
        <v>4200</v>
      </c>
      <c r="FD243" s="140">
        <f>(ULB_Data[[#This Row],[SLP + Cert. (obtained) SS2022]]/ULB_Data[[#This Row],[SLP + Cert. (max.) SS2022]])*100</f>
        <v>42.03142857142857</v>
      </c>
    </row>
    <row r="244" spans="1:160" ht="15.75" thickBot="1">
      <c r="A244" s="104">
        <v>243</v>
      </c>
      <c r="B244" s="65" t="s">
        <v>152</v>
      </c>
      <c r="C244" s="65" t="s">
        <v>71</v>
      </c>
      <c r="D244" s="65" t="s">
        <v>71</v>
      </c>
      <c r="E244" s="26">
        <v>21481</v>
      </c>
      <c r="F244" s="28" t="s">
        <v>411</v>
      </c>
      <c r="G244" s="28">
        <v>2214</v>
      </c>
      <c r="H244" s="28">
        <v>2072</v>
      </c>
      <c r="I244" s="28">
        <v>2072</v>
      </c>
      <c r="J244" s="28">
        <v>3325</v>
      </c>
      <c r="K244" s="28">
        <v>3178</v>
      </c>
      <c r="L244" s="28">
        <v>3178</v>
      </c>
      <c r="M244" s="28">
        <v>3070.1</v>
      </c>
      <c r="N244" s="28">
        <v>2928.3</v>
      </c>
      <c r="O244" s="28">
        <v>2928.3</v>
      </c>
      <c r="P244" s="28">
        <v>4349.2</v>
      </c>
      <c r="Q244" s="28">
        <v>4349.2</v>
      </c>
      <c r="R244" s="118">
        <f>(ULB_Data[[#This Row],[Total score (obtained) SS2020]]-ULB_Data[[#This Row],[NA 2020]])/ULB_Data[[#This Row],[NA 2020]]</f>
        <v>0.96115176151761506</v>
      </c>
      <c r="S244" s="118">
        <f>(ULB_Data[[#This Row],[Total score (obtained) SS2021]]-ULB_Data[[#This Row],[NA 2021]])/ULB_Data[[#This Row],[NA 2021]]</f>
        <v>0.95309845559845563</v>
      </c>
      <c r="T244" s="118">
        <f>(ULB_Data[[#This Row],[Total score (obtained) SS2022]]-ULB_Data[[#This Row],[NA 2022]])/ULB_Data[[#This Row],[NA 2022]]</f>
        <v>0.95309845559845563</v>
      </c>
      <c r="U244" s="118">
        <f>(ULB_Data[[#This Row],[Total score (obtained) SS2020]]-ULB_Data[[#This Row],[SA 2020]])/ULB_Data[[#This Row],[SA 2020]]</f>
        <v>0.30586165413533828</v>
      </c>
      <c r="V244" s="118">
        <f>(ULB_Data[[#This Row],[Total score (obtained) SS2021]]-ULB_Data[[#This Row],[SA 2021]])/ULB_Data[[#This Row],[SA 2021]]</f>
        <v>0.27338577721837637</v>
      </c>
      <c r="W244" s="118">
        <f>(ULB_Data[[#This Row],[Total score (obtained) SS2022]]-ULB_Data[[#This Row],[SA 2022]])/ULB_Data[[#This Row],[SA 2022]]</f>
        <v>0.27338577721837637</v>
      </c>
      <c r="X244" s="118">
        <f>(ULB_Data[[#This Row],[Total score (obtained) SS2020]]-ULB_Data[[#This Row],[SA Cat 2020]])/ULB_Data[[#This Row],[SA Cat 2020]]</f>
        <v>0.41428292238037845</v>
      </c>
      <c r="Y244" s="118">
        <f>(ULB_Data[[#This Row],[Total score (obtained) SS2021]]-ULB_Data[[#This Row],[SA Cat 2021]])/ULB_Data[[#This Row],[SA Cat 2021]]</f>
        <v>0.38196906054707508</v>
      </c>
      <c r="Z244" s="118">
        <f>(ULB_Data[[#This Row],[Total score (obtained) SS2022]]-ULB_Data[[#This Row],[SA Cat 2022]])/ULB_Data[[#This Row],[SA Cat 2022]]</f>
        <v>0.38196906054707508</v>
      </c>
      <c r="AA244" s="118">
        <f>(ULB_Data[[#This Row],[Total score (obtained) SS2021]]-ULB_Data[[#This Row],[SA Cat t.10 2021]])/ULB_Data[[#This Row],[SA Cat t.10 2021]]</f>
        <v>-6.9525429964131261E-2</v>
      </c>
      <c r="AB244" s="118">
        <f>(ULB_Data[[#This Row],[Total score (obtained) SS2022]]-ULB_Data[[#This Row],[SA Cat t.10 2022]])/ULB_Data[[#This Row],[SA Cat t.10 2022]]</f>
        <v>-6.9525429964131261E-2</v>
      </c>
      <c r="AC244" s="122">
        <v>306.24</v>
      </c>
      <c r="AD244" s="122">
        <v>913.6</v>
      </c>
      <c r="AE244" s="122">
        <v>915</v>
      </c>
      <c r="AF244" s="122">
        <v>706.64</v>
      </c>
      <c r="AG244" s="122">
        <v>1509.3</v>
      </c>
      <c r="AH244" s="122">
        <v>1509.3</v>
      </c>
      <c r="AI244" s="122">
        <v>593.21</v>
      </c>
      <c r="AJ244" s="122">
        <v>1412.08</v>
      </c>
      <c r="AK244" s="122">
        <v>1412.08</v>
      </c>
      <c r="AL244" s="122">
        <v>1984.11</v>
      </c>
      <c r="AM244" s="122">
        <v>1984.11</v>
      </c>
      <c r="AN244" s="118">
        <f>(ULB_Data[[#This Row],[SLP- obtained SS2020]]-ULB_Data[[#This Row],[SLP NA 2020]])/ULB_Data[[#This Row],[SLP NA 2020]]</f>
        <v>1.9269853709508882</v>
      </c>
      <c r="AO244" s="118">
        <f>(ULB_Data[[#This Row],[SLP- obtained SS2021]]-ULB_Data[[#This Row],[SLP NA 2021]])/ULB_Data[[#This Row],[SLP NA 2021]]</f>
        <v>0.7610332749562172</v>
      </c>
      <c r="AP244" s="118">
        <f>(ULB_Data[[#This Row],[SLP- obtained SS2022]]-ULB_Data[[#This Row],[SLP NA 2022]])/ULB_Data[[#This Row],[SLP NA 2022]]</f>
        <v>0.75833879781420777</v>
      </c>
      <c r="AQ244" s="118">
        <f>(ULB_Data[[#This Row],[SLP- obtained SS2020]]-ULB_Data[[#This Row],[SLP SA 2020]])/ULB_Data[[#This Row],[SLP SA 2020]]</f>
        <v>0.26848182950300015</v>
      </c>
      <c r="AR244" s="118">
        <f>(ULB_Data[[#This Row],[SLP- obtained SS2021]]-ULB_Data[[#This Row],[SLP SA 2021]])/ULB_Data[[#This Row],[SLP SA 2021]]</f>
        <v>6.5977605512489337E-2</v>
      </c>
      <c r="AS244" s="118">
        <f>(ULB_Data[[#This Row],[SLP- obtained SS2022]]-ULB_Data[[#This Row],[SLP SA 2022]])/ULB_Data[[#This Row],[SLP SA 2022]]</f>
        <v>6.5977605512489337E-2</v>
      </c>
      <c r="AT244" s="118">
        <f>(ULB_Data[[#This Row],[SLP- obtained SS2020]]-ULB_Data[[#This Row],[SLP SA cat 2020]])/ULB_Data[[#This Row],[SLP SA cat 2020]]</f>
        <v>0.51103319229277988</v>
      </c>
      <c r="AU244" s="118">
        <f>(ULB_Data[[#This Row],[SLP- obtained SS2021]]-ULB_Data[[#This Row],[SLP SA cat 2021]])/ULB_Data[[#This Row],[SLP SA cat 2021]]</f>
        <v>0.1393688742847432</v>
      </c>
      <c r="AV244" s="118">
        <f>(ULB_Data[[#This Row],[SLP- obtained SS2022]]-ULB_Data[[#This Row],[SLP SA cat 2022]])/ULB_Data[[#This Row],[SLP SA cat 2022]]</f>
        <v>0.1393688742847432</v>
      </c>
      <c r="AW244" s="118">
        <f>(ULB_Data[[#This Row],[SLP- obtained SS2021]]-ULB_Data[[#This Row],[SLP SA cat t.10 2021]])/ULB_Data[[#This Row],[SLP SA cat t.10 2021]]</f>
        <v>-0.18911753884613242</v>
      </c>
      <c r="AX244" s="118">
        <f>(ULB_Data[[#This Row],[SLP- obtained SS2022]]-ULB_Data[[#This Row],[SLP SA cat t.10 2022]])/ULB_Data[[#This Row],[SLP SA cat t.10 2022]]</f>
        <v>-0.18911753884613242</v>
      </c>
      <c r="AY244" s="122">
        <v>232.44</v>
      </c>
      <c r="AZ244" s="122">
        <v>298.10000000000002</v>
      </c>
      <c r="BA244" s="122">
        <v>295</v>
      </c>
      <c r="BB244" s="122">
        <v>421.09</v>
      </c>
      <c r="BC244" s="122">
        <v>522.70000000000005</v>
      </c>
      <c r="BD244" s="122">
        <v>525</v>
      </c>
      <c r="BE244" s="122">
        <v>365.77</v>
      </c>
      <c r="BF244" s="122">
        <v>453.88</v>
      </c>
      <c r="BG244" s="122">
        <v>453.88</v>
      </c>
      <c r="BH244" s="122">
        <v>1100</v>
      </c>
      <c r="BI244" s="122">
        <v>1100</v>
      </c>
      <c r="BJ244" s="118">
        <f>(ULB_Data[[#This Row],[Cert.- obtained SS2020]]-ULB_Data[[#This Row],[NA cert 2020]])/ULB_Data[[#This Row],[NA cert 2020]]</f>
        <v>2.0115298571674409</v>
      </c>
      <c r="BK244" s="118">
        <f>(ULB_Data[[#This Row],[Cert.- obtained SS2021]]-ULB_Data[[#This Row],[NA cert 2021]])/ULB_Data[[#This Row],[NA cert 2021]]</f>
        <v>2.6900369003690034</v>
      </c>
      <c r="BL244" s="118">
        <f>(ULB_Data[[#This Row],[Cert.- obtained SS2022]]-ULB_Data[[#This Row],[NA cert 2022]])/ULB_Data[[#This Row],[NA cert 2022]]</f>
        <v>2.7288135593220337</v>
      </c>
      <c r="BM244" s="118">
        <f>(ULB_Data[[#This Row],[Cert.- obtained SS2020]]-ULB_Data[[#This Row],[SA Cert 2020]])/ULB_Data[[#This Row],[SA Cert 2020]]</f>
        <v>0.6623524662186232</v>
      </c>
      <c r="BN244" s="118">
        <f>(ULB_Data[[#This Row],[Cert.- obtained SS2021]]-ULB_Data[[#This Row],[SA cert 2021]])/ULB_Data[[#This Row],[SA cert 2021]]</f>
        <v>1.1044576238760282</v>
      </c>
      <c r="BO244" s="118">
        <f>(ULB_Data[[#This Row],[Cert.- obtained SS2022]]-ULB_Data[[#This Row],[SA cert 2022]])/ULB_Data[[#This Row],[SA cert 2022]]</f>
        <v>1.0952380952380953</v>
      </c>
      <c r="BP244" s="118">
        <f>(ULB_Data[[#This Row],[Cert.- obtained SS2020]]-ULB_Data[[#This Row],[SA cert cat 2020]])/ULB_Data[[#This Row],[SA cert cat 2020]]</f>
        <v>0.91377094895699496</v>
      </c>
      <c r="BQ244" s="118">
        <f>(ULB_Data[[#This Row],[Cert.- obtained SS2021]]-ULB_Data[[#This Row],[SA cert cat 2021]])/ULB_Data[[#This Row],[SA cert cat 2021]]</f>
        <v>1.4235480743808937</v>
      </c>
      <c r="BR244" s="118">
        <f>(ULB_Data[[#This Row],[Cert.- obtained SS2022]]-ULB_Data[[#This Row],[SA cert cat 2022]])/ULB_Data[[#This Row],[SA cert cat 2022]]</f>
        <v>1.4235480743808937</v>
      </c>
      <c r="BS244" s="118">
        <f>(ULB_Data[[#This Row],[Cert.- obtained SS2021]]-ULB_Data[[#This Row],[SA cert cat t.10 2021]])/ULB_Data[[#This Row],[SA cert cat t.10 2021]]</f>
        <v>0</v>
      </c>
      <c r="BT244" s="118">
        <f>(ULB_Data[[#This Row],[Cert.- obtained SS2022]]-ULB_Data[[#This Row],[SA cert cat t.10 2022]])/ULB_Data[[#This Row],[SA cert cat t.10 2022]]</f>
        <v>0</v>
      </c>
      <c r="BU244" s="122">
        <v>855.72</v>
      </c>
      <c r="BV244" s="122">
        <v>860.25</v>
      </c>
      <c r="BW244" s="122">
        <v>865</v>
      </c>
      <c r="BX244" s="122">
        <v>1100</v>
      </c>
      <c r="BY244" s="122">
        <v>1147.0899999999999</v>
      </c>
      <c r="BZ244" s="122">
        <v>1150</v>
      </c>
      <c r="CA244" s="122">
        <v>1056.55</v>
      </c>
      <c r="CB244" s="122">
        <v>1062.31</v>
      </c>
      <c r="CC244" s="122">
        <v>1062.31</v>
      </c>
      <c r="CD244" s="122">
        <v>1484.95</v>
      </c>
      <c r="CE244" s="122">
        <v>1484.95</v>
      </c>
      <c r="CF244" s="118">
        <f>(ULB_Data[[#This Row],[CP- obtained SS2020]]-ULB_Data[[#This Row],[NA CV 2020]])/ULB_Data[[#This Row],[NA CV 2020]]</f>
        <v>0.46532744355630351</v>
      </c>
      <c r="CG244" s="118">
        <f>(ULB_Data[[#This Row],[CV- obtained SS2021]]-ULB_Data[[#This Row],[NA CV 2021]])/ULB_Data[[#This Row],[NA CV 2021]]</f>
        <v>0.5552920662598082</v>
      </c>
      <c r="CH244" s="118">
        <f>(ULB_Data[[#This Row],[CV- obtained SS2022]]-ULB_Data[[#This Row],[NA CV 2022]])/ULB_Data[[#This Row],[NA CV 2022]]</f>
        <v>0.54675144508670526</v>
      </c>
      <c r="CI244" s="118">
        <f>(ULB_Data[[#This Row],[CP- obtained SS2020]]-ULB_Data[[#This Row],[SA CV 2020]])/ULB_Data[[#This Row],[SA CV 2020]]</f>
        <v>0.13991818181818189</v>
      </c>
      <c r="CJ244" s="118">
        <f>(ULB_Data[[#This Row],[CV- obtained SS2021]]-ULB_Data[[#This Row],[SA CV 2021]])/ULB_Data[[#This Row],[SA CV 2021]]</f>
        <v>0.16637752922612886</v>
      </c>
      <c r="CK244" s="118">
        <f>(ULB_Data[[#This Row],[CV- obtained SS2022]]-ULB_Data[[#This Row],[SA CV 2022]])/ULB_Data[[#This Row],[SA CV 2022]]</f>
        <v>0.16342608695652178</v>
      </c>
      <c r="CL244" s="118">
        <f>(ULB_Data[[#This Row],[CP- obtained SS2020]]-ULB_Data[[#This Row],[SA CV  cat 2020]])/ULB_Data[[#This Row],[SA CV  cat 2020]]</f>
        <v>0.18679664947233934</v>
      </c>
      <c r="CM244" s="118">
        <f>(ULB_Data[[#This Row],[CV- obtained SS2021]]-ULB_Data[[#This Row],[SA CV cat 2021]])/ULB_Data[[#This Row],[SA CV cat 2021]]</f>
        <v>0.25946286865415946</v>
      </c>
      <c r="CN244" s="118">
        <f>(ULB_Data[[#This Row],[CV- obtained SS2022]]-ULB_Data[[#This Row],[SA CV cat 2022]])/ULB_Data[[#This Row],[SA CV cat 2022]]</f>
        <v>0.25946286865415946</v>
      </c>
      <c r="CO244" s="118">
        <f>(ULB_Data[[#This Row],[CV- obtained SS2021]]-ULB_Data[[#This Row],[SA CV cat t.10 2021]])/ULB_Data[[#This Row],[SA CV cat t.10 2021]]</f>
        <v>-9.8999966328832609E-2</v>
      </c>
      <c r="CP244" s="118">
        <f>(ULB_Data[[#This Row],[CV- obtained SS2022]]-ULB_Data[[#This Row],[SA CV cat t.10 2022]])/ULB_Data[[#This Row],[SA CV cat t.10 2022]]</f>
        <v>-9.8999966328832609E-2</v>
      </c>
      <c r="CQ244" s="60">
        <v>13</v>
      </c>
      <c r="CR244" s="60">
        <v>10</v>
      </c>
      <c r="CS244" s="27">
        <v>18</v>
      </c>
      <c r="CT244" s="27">
        <v>17</v>
      </c>
      <c r="CU244" s="27">
        <v>18</v>
      </c>
      <c r="CV244" s="27">
        <v>17</v>
      </c>
      <c r="CW244" s="28" t="s">
        <v>406</v>
      </c>
      <c r="CX244" s="27" t="s">
        <v>401</v>
      </c>
      <c r="CY244" s="27" t="s">
        <v>401</v>
      </c>
      <c r="CZ244" s="28" t="s">
        <v>408</v>
      </c>
      <c r="DA244" s="27" t="s">
        <v>402</v>
      </c>
      <c r="DB244" s="27" t="s">
        <v>402</v>
      </c>
      <c r="DC244" s="22">
        <v>896.36</v>
      </c>
      <c r="DD244" s="22">
        <v>1500</v>
      </c>
      <c r="DE244" s="66">
        <v>59.76</v>
      </c>
      <c r="DF244" s="22">
        <v>700</v>
      </c>
      <c r="DG244" s="22">
        <v>1500</v>
      </c>
      <c r="DH244" s="66">
        <v>46.67</v>
      </c>
      <c r="DI244" s="22">
        <v>1491.71</v>
      </c>
      <c r="DJ244" s="22">
        <v>1500</v>
      </c>
      <c r="DK244" s="66">
        <v>99.45</v>
      </c>
      <c r="DL244" s="22">
        <v>1253.9100000000001</v>
      </c>
      <c r="DM244" s="22">
        <v>1500</v>
      </c>
      <c r="DN244" s="66">
        <v>83.59</v>
      </c>
      <c r="DO244" s="22">
        <v>4341.99</v>
      </c>
      <c r="DP244" s="22">
        <v>6000</v>
      </c>
      <c r="DQ244" s="66">
        <v>72.37</v>
      </c>
      <c r="DR244" s="67">
        <v>1608.88</v>
      </c>
      <c r="DS244" s="67">
        <v>2400</v>
      </c>
      <c r="DT244" s="159">
        <f>ULB_Data[[#This Row],[SLP- obtained SS2021]]/ULB_Data[[#This Row],[SLP-max. marks SS2021]]</f>
        <v>0.67036666666666667</v>
      </c>
      <c r="DU244" s="159">
        <f>ULB_Data[[#This Row],[SLP- obtained SS2021]]/ULB_Data[[#This Row],[Total score (obtained) SS2021]]</f>
        <v>0.39756648430125385</v>
      </c>
      <c r="DV244" s="67">
        <v>1608.88</v>
      </c>
      <c r="DW244" s="66">
        <v>2400</v>
      </c>
      <c r="DX244" s="159">
        <f>ULB_Data[[#This Row],[SLP- obtained SS2022]]/ULB_Data[[#This Row],[SLP-max. marks SS2022]]</f>
        <v>0.67036666666666667</v>
      </c>
      <c r="DY244" s="159">
        <f>ULB_Data[[#This Row],[SLP- obtained SS2022]]/ULB_Data[[#This Row],[Total score (obtained) SS2022]]</f>
        <v>0.39756648430125385</v>
      </c>
      <c r="DZ244" s="67">
        <v>1337.94</v>
      </c>
      <c r="EA244" s="67">
        <v>1800</v>
      </c>
      <c r="EB244" s="159">
        <f>ULB_Data[[#This Row],[CV- obtained SS2021]]/ULB_Data[[#This Row],[CV-max. marks SS2021]]</f>
        <v>0.74330000000000007</v>
      </c>
      <c r="EC244" s="159">
        <f>ULB_Data[[#This Row],[CV- obtained SS2021]]/ULB_Data[[#This Row],[Total score (obtained) SS2021]]</f>
        <v>0.33061514967307665</v>
      </c>
      <c r="ED244" s="67">
        <v>1337.94</v>
      </c>
      <c r="EE244" s="66">
        <v>1800</v>
      </c>
      <c r="EF244" s="159">
        <f>ULB_Data[[#This Row],[CV- obtained SS2022]]/ULB_Data[[#This Row],[CV-max. marks SS2022]]</f>
        <v>0.74330000000000007</v>
      </c>
      <c r="EG244" s="159">
        <f>ULB_Data[[#This Row],[CV- obtained SS2022]]/ULB_Data[[#This Row],[Total score (obtained) SS2022]]</f>
        <v>0.33061514967307665</v>
      </c>
      <c r="EH244" s="67">
        <v>1100</v>
      </c>
      <c r="EI244" s="67">
        <v>1800</v>
      </c>
      <c r="EJ244" s="159">
        <f>ULB_Data[[#This Row],[Cert.- obtained SS2021]]/ULB_Data[[#This Row],[Cert.-max. marks SS2021]]</f>
        <v>0.61111111111111116</v>
      </c>
      <c r="EK244" s="159">
        <f>ULB_Data[[#This Row],[Cert.- obtained SS2021]]/ULB_Data[[#This Row],[Total score (obtained) SS2021]]</f>
        <v>0.2718183660256695</v>
      </c>
      <c r="EL244" s="67">
        <v>1100</v>
      </c>
      <c r="EM244" s="66">
        <v>1800</v>
      </c>
      <c r="EN244" s="159">
        <f>ULB_Data[[#This Row],[Cert.- obtained SS2022]]/ULB_Data[[#This Row],[Cert.-max. marks SS2022]]</f>
        <v>0.61111111111111116</v>
      </c>
      <c r="EO244" s="159">
        <f>ULB_Data[[#This Row],[Cert.- obtained SS2022]]/ULB_Data[[#This Row],[Total score (obtained) SS2022]]</f>
        <v>0.2718183660256695</v>
      </c>
      <c r="EP244" s="68">
        <v>4046.82</v>
      </c>
      <c r="EQ244" s="26">
        <v>6000</v>
      </c>
      <c r="ER244" s="66">
        <v>67.45</v>
      </c>
      <c r="ES244" s="68">
        <v>4046.82</v>
      </c>
      <c r="ET244" s="66">
        <v>6000</v>
      </c>
      <c r="EU244" s="128">
        <f>(ULB_Data[[#This Row],[Total score (obtained) SS2022]]/ULB_Data[[#This Row],[Total score (max) SS2022]])*100</f>
        <v>67.447000000000003</v>
      </c>
      <c r="EV244" s="26">
        <v>1596.36</v>
      </c>
      <c r="EW244" s="26">
        <v>3000</v>
      </c>
      <c r="EX244" s="66">
        <v>53.21</v>
      </c>
      <c r="EY244" s="26">
        <v>2708.88</v>
      </c>
      <c r="EZ244" s="26">
        <v>4200</v>
      </c>
      <c r="FA244" s="100">
        <v>64.5</v>
      </c>
      <c r="FB244" s="26">
        <v>2708.88</v>
      </c>
      <c r="FC244" s="138">
        <v>4200</v>
      </c>
      <c r="FD244" s="140">
        <f>(ULB_Data[[#This Row],[SLP + Cert. (obtained) SS2022]]/ULB_Data[[#This Row],[SLP + Cert. (max.) SS2022]])*100</f>
        <v>64.497142857142862</v>
      </c>
    </row>
    <row r="245" spans="1:160" ht="15.75" thickBot="1">
      <c r="A245" s="104">
        <v>244</v>
      </c>
      <c r="B245" s="69" t="s">
        <v>20</v>
      </c>
      <c r="C245" s="65" t="s">
        <v>71</v>
      </c>
      <c r="D245" s="65" t="s">
        <v>71</v>
      </c>
      <c r="E245" s="26">
        <v>14606</v>
      </c>
      <c r="F245" s="28" t="s">
        <v>411</v>
      </c>
      <c r="G245" s="28">
        <v>2214</v>
      </c>
      <c r="H245" s="28">
        <v>2072</v>
      </c>
      <c r="I245" s="28">
        <v>2072</v>
      </c>
      <c r="J245" s="28">
        <v>3325</v>
      </c>
      <c r="K245" s="28">
        <v>3178</v>
      </c>
      <c r="L245" s="28">
        <v>3178</v>
      </c>
      <c r="M245" s="28">
        <v>3070.1</v>
      </c>
      <c r="N245" s="28">
        <v>2928.3</v>
      </c>
      <c r="O245" s="28">
        <v>2928.3</v>
      </c>
      <c r="P245" s="28">
        <v>4349.2</v>
      </c>
      <c r="Q245" s="28">
        <v>4349.2</v>
      </c>
      <c r="R245" s="118">
        <f>(ULB_Data[[#This Row],[Total score (obtained) SS2020]]-ULB_Data[[#This Row],[NA 2020]])/ULB_Data[[#This Row],[NA 2020]]</f>
        <v>1.2733559168925024</v>
      </c>
      <c r="S245" s="118">
        <f>(ULB_Data[[#This Row],[Total score (obtained) SS2021]]-ULB_Data[[#This Row],[NA 2021]])/ULB_Data[[#This Row],[NA 2021]]</f>
        <v>1.1050723938223939</v>
      </c>
      <c r="T245" s="118">
        <f>(ULB_Data[[#This Row],[Total score (obtained) SS2022]]-ULB_Data[[#This Row],[NA 2022]])/ULB_Data[[#This Row],[NA 2022]]</f>
        <v>1.1050723938223939</v>
      </c>
      <c r="U245" s="118">
        <f>(ULB_Data[[#This Row],[Total score (obtained) SS2020]]-ULB_Data[[#This Row],[SA 2020]])/ULB_Data[[#This Row],[SA 2020]]</f>
        <v>0.51374736842105262</v>
      </c>
      <c r="V245" s="118">
        <f>(ULB_Data[[#This Row],[Total score (obtained) SS2021]]-ULB_Data[[#This Row],[SA 2021]])/ULB_Data[[#This Row],[SA 2021]]</f>
        <v>0.37247010698552552</v>
      </c>
      <c r="W245" s="118">
        <f>(ULB_Data[[#This Row],[Total score (obtained) SS2022]]-ULB_Data[[#This Row],[SA 2022]])/ULB_Data[[#This Row],[SA 2022]]</f>
        <v>0.37247010698552552</v>
      </c>
      <c r="X245" s="118">
        <f>(ULB_Data[[#This Row],[Total score (obtained) SS2020]]-ULB_Data[[#This Row],[SA Cat 2020]])/ULB_Data[[#This Row],[SA Cat 2020]]</f>
        <v>0.63942868310478496</v>
      </c>
      <c r="Y245" s="118">
        <f>(ULB_Data[[#This Row],[Total score (obtained) SS2021]]-ULB_Data[[#This Row],[SA Cat 2021]])/ULB_Data[[#This Row],[SA Cat 2021]]</f>
        <v>0.48950244168971752</v>
      </c>
      <c r="Z245" s="118">
        <f>(ULB_Data[[#This Row],[Total score (obtained) SS2022]]-ULB_Data[[#This Row],[SA Cat 2022]])/ULB_Data[[#This Row],[SA Cat 2022]]</f>
        <v>0.48950244168971752</v>
      </c>
      <c r="AA245" s="118">
        <f>(ULB_Data[[#This Row],[Total score (obtained) SS2021]]-ULB_Data[[#This Row],[SA Cat t.10 2021]])/ULB_Data[[#This Row],[SA Cat t.10 2021]]</f>
        <v>2.8763910604249561E-3</v>
      </c>
      <c r="AB245" s="118">
        <f>(ULB_Data[[#This Row],[Total score (obtained) SS2022]]-ULB_Data[[#This Row],[SA Cat t.10 2022]])/ULB_Data[[#This Row],[SA Cat t.10 2022]]</f>
        <v>2.8763910604249561E-3</v>
      </c>
      <c r="AC245" s="122">
        <v>306.24</v>
      </c>
      <c r="AD245" s="122">
        <v>913.6</v>
      </c>
      <c r="AE245" s="122">
        <v>915</v>
      </c>
      <c r="AF245" s="122">
        <v>706.64</v>
      </c>
      <c r="AG245" s="122">
        <v>1509.3</v>
      </c>
      <c r="AH245" s="122">
        <v>1509.3</v>
      </c>
      <c r="AI245" s="122">
        <v>593.21</v>
      </c>
      <c r="AJ245" s="122">
        <v>1412.08</v>
      </c>
      <c r="AK245" s="122">
        <v>1412.08</v>
      </c>
      <c r="AL245" s="122">
        <v>1984.11</v>
      </c>
      <c r="AM245" s="122">
        <v>1984.11</v>
      </c>
      <c r="AN245" s="118">
        <f>(ULB_Data[[#This Row],[SLP- obtained SS2020]]-ULB_Data[[#This Row],[SLP NA 2020]])/ULB_Data[[#This Row],[SLP NA 2020]]</f>
        <v>3.0218129571577848</v>
      </c>
      <c r="AO245" s="118">
        <f>(ULB_Data[[#This Row],[SLP- obtained SS2021]]-ULB_Data[[#This Row],[SLP NA 2021]])/ULB_Data[[#This Row],[SLP NA 2021]]</f>
        <v>1.1283712784588442</v>
      </c>
      <c r="AP245" s="118">
        <f>(ULB_Data[[#This Row],[SLP- obtained SS2022]]-ULB_Data[[#This Row],[SLP NA 2022]])/ULB_Data[[#This Row],[SLP NA 2022]]</f>
        <v>1.1251147540983606</v>
      </c>
      <c r="AQ245" s="118">
        <f>(ULB_Data[[#This Row],[SLP- obtained SS2020]]-ULB_Data[[#This Row],[SLP SA 2020]])/ULB_Data[[#This Row],[SLP SA 2020]]</f>
        <v>0.74295256424770761</v>
      </c>
      <c r="AR245" s="118">
        <f>(ULB_Data[[#This Row],[SLP- obtained SS2021]]-ULB_Data[[#This Row],[SLP SA 2021]])/ULB_Data[[#This Row],[SLP SA 2021]]</f>
        <v>0.28833233949513026</v>
      </c>
      <c r="AS245" s="118">
        <f>(ULB_Data[[#This Row],[SLP- obtained SS2022]]-ULB_Data[[#This Row],[SLP SA 2022]])/ULB_Data[[#This Row],[SLP SA 2022]]</f>
        <v>0.28833233949513026</v>
      </c>
      <c r="AT245" s="118">
        <f>(ULB_Data[[#This Row],[SLP- obtained SS2020]]-ULB_Data[[#This Row],[SLP SA cat 2020]])/ULB_Data[[#This Row],[SLP SA cat 2020]]</f>
        <v>1.076229328568298</v>
      </c>
      <c r="AU245" s="118">
        <f>(ULB_Data[[#This Row],[SLP- obtained SS2021]]-ULB_Data[[#This Row],[SLP SA cat 2021]])/ULB_Data[[#This Row],[SLP SA cat 2021]]</f>
        <v>0.37703246274998592</v>
      </c>
      <c r="AV245" s="118">
        <f>(ULB_Data[[#This Row],[SLP- obtained SS2022]]-ULB_Data[[#This Row],[SLP SA cat 2022]])/ULB_Data[[#This Row],[SLP SA cat 2022]]</f>
        <v>0.37703246274998592</v>
      </c>
      <c r="AW245" s="118">
        <f>(ULB_Data[[#This Row],[SLP- obtained SS2021]]-ULB_Data[[#This Row],[SLP SA cat t.10 2021]])/ULB_Data[[#This Row],[SLP SA cat t.10 2021]]</f>
        <v>-1.9973690974794685E-2</v>
      </c>
      <c r="AX245" s="118">
        <f>(ULB_Data[[#This Row],[SLP- obtained SS2022]]-ULB_Data[[#This Row],[SLP SA cat t.10 2022]])/ULB_Data[[#This Row],[SLP SA cat t.10 2022]]</f>
        <v>-1.9973690974794685E-2</v>
      </c>
      <c r="AY245" s="122">
        <v>232.44</v>
      </c>
      <c r="AZ245" s="122">
        <v>298.10000000000002</v>
      </c>
      <c r="BA245" s="122">
        <v>295</v>
      </c>
      <c r="BB245" s="122">
        <v>421.09</v>
      </c>
      <c r="BC245" s="122">
        <v>522.70000000000005</v>
      </c>
      <c r="BD245" s="122">
        <v>525</v>
      </c>
      <c r="BE245" s="122">
        <v>365.77</v>
      </c>
      <c r="BF245" s="122">
        <v>453.88</v>
      </c>
      <c r="BG245" s="122">
        <v>453.88</v>
      </c>
      <c r="BH245" s="122">
        <v>1100</v>
      </c>
      <c r="BI245" s="122">
        <v>1100</v>
      </c>
      <c r="BJ245" s="118">
        <f>(ULB_Data[[#This Row],[Cert.- obtained SS2020]]-ULB_Data[[#This Row],[NA cert 2020]])/ULB_Data[[#This Row],[NA cert 2020]]</f>
        <v>3.7324040612631215</v>
      </c>
      <c r="BK245" s="118">
        <f>(ULB_Data[[#This Row],[Cert.- obtained SS2021]]-ULB_Data[[#This Row],[NA cert 2021]])/ULB_Data[[#This Row],[NA cert 2021]]</f>
        <v>2.6900369003690034</v>
      </c>
      <c r="BL245" s="118">
        <f>(ULB_Data[[#This Row],[Cert.- obtained SS2022]]-ULB_Data[[#This Row],[NA cert 2022]])/ULB_Data[[#This Row],[NA cert 2022]]</f>
        <v>2.7288135593220337</v>
      </c>
      <c r="BM245" s="118">
        <f>(ULB_Data[[#This Row],[Cert.- obtained SS2020]]-ULB_Data[[#This Row],[SA Cert 2020]])/ULB_Data[[#This Row],[SA Cert 2020]]</f>
        <v>1.6122681612006937</v>
      </c>
      <c r="BN245" s="118">
        <f>(ULB_Data[[#This Row],[Cert.- obtained SS2021]]-ULB_Data[[#This Row],[SA cert 2021]])/ULB_Data[[#This Row],[SA cert 2021]]</f>
        <v>1.1044576238760282</v>
      </c>
      <c r="BO245" s="118">
        <f>(ULB_Data[[#This Row],[Cert.- obtained SS2022]]-ULB_Data[[#This Row],[SA cert 2022]])/ULB_Data[[#This Row],[SA cert 2022]]</f>
        <v>1.0952380952380953</v>
      </c>
      <c r="BP245" s="118">
        <f>(ULB_Data[[#This Row],[Cert.- obtained SS2020]]-ULB_Data[[#This Row],[SA cert cat 2020]])/ULB_Data[[#This Row],[SA cert cat 2020]]</f>
        <v>2.0073543483609919</v>
      </c>
      <c r="BQ245" s="118">
        <f>(ULB_Data[[#This Row],[Cert.- obtained SS2021]]-ULB_Data[[#This Row],[SA cert cat 2021]])/ULB_Data[[#This Row],[SA cert cat 2021]]</f>
        <v>1.4235480743808937</v>
      </c>
      <c r="BR245" s="118">
        <f>(ULB_Data[[#This Row],[Cert.- obtained SS2022]]-ULB_Data[[#This Row],[SA cert cat 2022]])/ULB_Data[[#This Row],[SA cert cat 2022]]</f>
        <v>1.4235480743808937</v>
      </c>
      <c r="BS245" s="118">
        <f>(ULB_Data[[#This Row],[Cert.- obtained SS2021]]-ULB_Data[[#This Row],[SA cert cat t.10 2021]])/ULB_Data[[#This Row],[SA cert cat t.10 2021]]</f>
        <v>0</v>
      </c>
      <c r="BT245" s="118">
        <f>(ULB_Data[[#This Row],[Cert.- obtained SS2022]]-ULB_Data[[#This Row],[SA cert cat t.10 2022]])/ULB_Data[[#This Row],[SA cert cat t.10 2022]]</f>
        <v>0</v>
      </c>
      <c r="BU245" s="122">
        <v>855.72</v>
      </c>
      <c r="BV245" s="122">
        <v>860.25</v>
      </c>
      <c r="BW245" s="122">
        <v>865</v>
      </c>
      <c r="BX245" s="122">
        <v>1100</v>
      </c>
      <c r="BY245" s="122">
        <v>1147.0899999999999</v>
      </c>
      <c r="BZ245" s="122">
        <v>1150</v>
      </c>
      <c r="CA245" s="122">
        <v>1056.55</v>
      </c>
      <c r="CB245" s="122">
        <v>1062.31</v>
      </c>
      <c r="CC245" s="122">
        <v>1062.31</v>
      </c>
      <c r="CD245" s="122">
        <v>1484.95</v>
      </c>
      <c r="CE245" s="122">
        <v>1484.95</v>
      </c>
      <c r="CF245" s="118">
        <f>(ULB_Data[[#This Row],[CP- obtained SS2020]]-ULB_Data[[#This Row],[NA CV 2020]])/ULB_Data[[#This Row],[NA CV 2020]]</f>
        <v>0.50196325900995642</v>
      </c>
      <c r="CG245" s="118">
        <f>(ULB_Data[[#This Row],[CV- obtained SS2021]]-ULB_Data[[#This Row],[NA CV 2021]])/ULB_Data[[#This Row],[NA CV 2021]]</f>
        <v>0.53121766928218539</v>
      </c>
      <c r="CH245" s="118">
        <f>(ULB_Data[[#This Row],[CV- obtained SS2022]]-ULB_Data[[#This Row],[NA CV 2022]])/ULB_Data[[#This Row],[NA CV 2022]]</f>
        <v>0.52280924855491329</v>
      </c>
      <c r="CI245" s="118">
        <f>(ULB_Data[[#This Row],[CP- obtained SS2020]]-ULB_Data[[#This Row],[SA CV 2020]])/ULB_Data[[#This Row],[SA CV 2020]]</f>
        <v>0.1684181818181818</v>
      </c>
      <c r="CJ245" s="118">
        <f>(ULB_Data[[#This Row],[CV- obtained SS2021]]-ULB_Data[[#This Row],[SA CV 2021]])/ULB_Data[[#This Row],[SA CV 2021]]</f>
        <v>0.1483231481400763</v>
      </c>
      <c r="CK245" s="118">
        <f>(ULB_Data[[#This Row],[CV- obtained SS2022]]-ULB_Data[[#This Row],[SA CV 2022]])/ULB_Data[[#This Row],[SA CV 2022]]</f>
        <v>0.14541739130434783</v>
      </c>
      <c r="CL245" s="118">
        <f>(ULB_Data[[#This Row],[CP- obtained SS2020]]-ULB_Data[[#This Row],[SA CV  cat 2020]])/ULB_Data[[#This Row],[SA CV  cat 2020]]</f>
        <v>0.21646869528181351</v>
      </c>
      <c r="CM245" s="118">
        <f>(ULB_Data[[#This Row],[CV- obtained SS2021]]-ULB_Data[[#This Row],[SA CV cat 2021]])/ULB_Data[[#This Row],[SA CV cat 2021]]</f>
        <v>0.23996761773870159</v>
      </c>
      <c r="CN245" s="118">
        <f>(ULB_Data[[#This Row],[CV- obtained SS2022]]-ULB_Data[[#This Row],[SA CV cat 2022]])/ULB_Data[[#This Row],[SA CV cat 2022]]</f>
        <v>0.23996761773870159</v>
      </c>
      <c r="CO245" s="118">
        <f>(ULB_Data[[#This Row],[CV- obtained SS2021]]-ULB_Data[[#This Row],[SA CV cat t.10 2021]])/ULB_Data[[#This Row],[SA CV cat t.10 2021]]</f>
        <v>-0.11294656385736895</v>
      </c>
      <c r="CP245" s="118">
        <f>(ULB_Data[[#This Row],[CV- obtained SS2022]]-ULB_Data[[#This Row],[SA CV cat t.10 2022]])/ULB_Data[[#This Row],[SA CV cat t.10 2022]]</f>
        <v>-0.11294656385736895</v>
      </c>
      <c r="CQ245" s="60">
        <v>3</v>
      </c>
      <c r="CR245" s="60">
        <v>3</v>
      </c>
      <c r="CS245" s="27">
        <v>4</v>
      </c>
      <c r="CT245" s="27">
        <v>4</v>
      </c>
      <c r="CU245" s="27">
        <v>4</v>
      </c>
      <c r="CV245" s="27">
        <v>4</v>
      </c>
      <c r="CW245" s="28" t="s">
        <v>401</v>
      </c>
      <c r="CX245" s="27" t="s">
        <v>401</v>
      </c>
      <c r="CY245" s="27" t="s">
        <v>401</v>
      </c>
      <c r="CZ245" s="28" t="s">
        <v>408</v>
      </c>
      <c r="DA245" s="27" t="s">
        <v>402</v>
      </c>
      <c r="DB245" s="27" t="s">
        <v>402</v>
      </c>
      <c r="DC245" s="22">
        <v>1231.6400000000001</v>
      </c>
      <c r="DD245" s="22">
        <v>1500</v>
      </c>
      <c r="DE245" s="66">
        <v>82.11</v>
      </c>
      <c r="DF245" s="22">
        <v>1100</v>
      </c>
      <c r="DG245" s="22">
        <v>1500</v>
      </c>
      <c r="DH245" s="66">
        <v>73.33</v>
      </c>
      <c r="DI245" s="22">
        <v>1416.3</v>
      </c>
      <c r="DJ245" s="22">
        <v>1500</v>
      </c>
      <c r="DK245" s="66">
        <v>94.42</v>
      </c>
      <c r="DL245" s="22">
        <v>1285.26</v>
      </c>
      <c r="DM245" s="22">
        <v>1500</v>
      </c>
      <c r="DN245" s="66">
        <v>85.68</v>
      </c>
      <c r="DO245" s="22">
        <v>5033.21</v>
      </c>
      <c r="DP245" s="22">
        <v>6000</v>
      </c>
      <c r="DQ245" s="66">
        <v>83.89</v>
      </c>
      <c r="DR245" s="67">
        <v>1944.48</v>
      </c>
      <c r="DS245" s="67">
        <v>2400</v>
      </c>
      <c r="DT245" s="159">
        <f>ULB_Data[[#This Row],[SLP- obtained SS2021]]/ULB_Data[[#This Row],[SLP-max. marks SS2021]]</f>
        <v>0.81020000000000003</v>
      </c>
      <c r="DU245" s="159">
        <f>ULB_Data[[#This Row],[SLP- obtained SS2021]]/ULB_Data[[#This Row],[Total score (obtained) SS2021]]</f>
        <v>0.44580680512918097</v>
      </c>
      <c r="DV245" s="67">
        <v>1944.48</v>
      </c>
      <c r="DW245" s="66">
        <v>2400</v>
      </c>
      <c r="DX245" s="159">
        <f>ULB_Data[[#This Row],[SLP- obtained SS2022]]/ULB_Data[[#This Row],[SLP-max. marks SS2022]]</f>
        <v>0.81020000000000003</v>
      </c>
      <c r="DY245" s="159">
        <f>ULB_Data[[#This Row],[SLP- obtained SS2022]]/ULB_Data[[#This Row],[Total score (obtained) SS2022]]</f>
        <v>0.44580680512918097</v>
      </c>
      <c r="DZ245" s="67">
        <v>1317.23</v>
      </c>
      <c r="EA245" s="67">
        <v>1800</v>
      </c>
      <c r="EB245" s="159">
        <f>ULB_Data[[#This Row],[CV- obtained SS2021]]/ULB_Data[[#This Row],[CV-max. marks SS2021]]</f>
        <v>0.73179444444444441</v>
      </c>
      <c r="EC245" s="159">
        <f>ULB_Data[[#This Row],[CV- obtained SS2021]]/ULB_Data[[#This Row],[Total score (obtained) SS2021]]</f>
        <v>0.3019985281002176</v>
      </c>
      <c r="ED245" s="67">
        <v>1317.23</v>
      </c>
      <c r="EE245" s="66">
        <v>1800</v>
      </c>
      <c r="EF245" s="159">
        <f>ULB_Data[[#This Row],[CV- obtained SS2022]]/ULB_Data[[#This Row],[CV-max. marks SS2022]]</f>
        <v>0.73179444444444441</v>
      </c>
      <c r="EG245" s="159">
        <f>ULB_Data[[#This Row],[CV- obtained SS2022]]/ULB_Data[[#This Row],[Total score (obtained) SS2022]]</f>
        <v>0.3019985281002176</v>
      </c>
      <c r="EH245" s="67">
        <v>1100</v>
      </c>
      <c r="EI245" s="67">
        <v>1800</v>
      </c>
      <c r="EJ245" s="159">
        <f>ULB_Data[[#This Row],[Cert.- obtained SS2021]]/ULB_Data[[#This Row],[Cert.-max. marks SS2021]]</f>
        <v>0.61111111111111116</v>
      </c>
      <c r="EK245" s="159">
        <f>ULB_Data[[#This Row],[Cert.- obtained SS2021]]/ULB_Data[[#This Row],[Total score (obtained) SS2021]]</f>
        <v>0.25219466677060143</v>
      </c>
      <c r="EL245" s="67">
        <v>1100</v>
      </c>
      <c r="EM245" s="66">
        <v>1800</v>
      </c>
      <c r="EN245" s="159">
        <f>ULB_Data[[#This Row],[Cert.- obtained SS2022]]/ULB_Data[[#This Row],[Cert.-max. marks SS2022]]</f>
        <v>0.61111111111111116</v>
      </c>
      <c r="EO245" s="159">
        <f>ULB_Data[[#This Row],[Cert.- obtained SS2022]]/ULB_Data[[#This Row],[Total score (obtained) SS2022]]</f>
        <v>0.25219466677060143</v>
      </c>
      <c r="EP245" s="68">
        <v>4361.71</v>
      </c>
      <c r="EQ245" s="26">
        <v>6000</v>
      </c>
      <c r="ER245" s="66">
        <v>72.7</v>
      </c>
      <c r="ES245" s="68">
        <v>4361.71</v>
      </c>
      <c r="ET245" s="66">
        <v>6000</v>
      </c>
      <c r="EU245" s="128">
        <f>(ULB_Data[[#This Row],[Total score (obtained) SS2022]]/ULB_Data[[#This Row],[Total score (max) SS2022]])*100</f>
        <v>72.695166666666665</v>
      </c>
      <c r="EV245" s="26">
        <v>2331.64</v>
      </c>
      <c r="EW245" s="26">
        <v>3000</v>
      </c>
      <c r="EX245" s="66">
        <v>77.72</v>
      </c>
      <c r="EY245" s="26">
        <v>3044.48</v>
      </c>
      <c r="EZ245" s="26">
        <v>4200</v>
      </c>
      <c r="FA245" s="100">
        <v>72.489999999999995</v>
      </c>
      <c r="FB245" s="26">
        <v>3044.48</v>
      </c>
      <c r="FC245" s="138">
        <v>4200</v>
      </c>
      <c r="FD245" s="140">
        <f>(ULB_Data[[#This Row],[SLP + Cert. (obtained) SS2022]]/ULB_Data[[#This Row],[SLP + Cert. (max.) SS2022]])*100</f>
        <v>72.487619047619049</v>
      </c>
    </row>
    <row r="246" spans="1:160" ht="15.75" thickBot="1">
      <c r="A246" s="104">
        <v>245</v>
      </c>
      <c r="B246" s="65" t="s">
        <v>296</v>
      </c>
      <c r="C246" s="65" t="s">
        <v>71</v>
      </c>
      <c r="D246" s="65" t="s">
        <v>71</v>
      </c>
      <c r="E246" s="26">
        <v>6987</v>
      </c>
      <c r="F246" s="28" t="s">
        <v>411</v>
      </c>
      <c r="G246" s="28">
        <v>2214</v>
      </c>
      <c r="H246" s="28">
        <v>2072</v>
      </c>
      <c r="I246" s="28">
        <v>2072</v>
      </c>
      <c r="J246" s="28">
        <v>3325</v>
      </c>
      <c r="K246" s="28">
        <v>3178</v>
      </c>
      <c r="L246" s="28">
        <v>3178</v>
      </c>
      <c r="M246" s="28">
        <v>3070.1</v>
      </c>
      <c r="N246" s="28">
        <v>2928.3</v>
      </c>
      <c r="O246" s="28">
        <v>2928.3</v>
      </c>
      <c r="P246" s="28">
        <v>4349.2</v>
      </c>
      <c r="Q246" s="28">
        <v>4349.2</v>
      </c>
      <c r="R246" s="118">
        <f>(ULB_Data[[#This Row],[Total score (obtained) SS2020]]-ULB_Data[[#This Row],[NA 2020]])/ULB_Data[[#This Row],[NA 2020]]</f>
        <v>0.69323396567299012</v>
      </c>
      <c r="S246" s="118">
        <f>(ULB_Data[[#This Row],[Total score (obtained) SS2021]]-ULB_Data[[#This Row],[NA 2021]])/ULB_Data[[#This Row],[NA 2021]]</f>
        <v>0.91952220077220082</v>
      </c>
      <c r="T246" s="118">
        <f>(ULB_Data[[#This Row],[Total score (obtained) SS2022]]-ULB_Data[[#This Row],[NA 2022]])/ULB_Data[[#This Row],[NA 2022]]</f>
        <v>0.91952220077220082</v>
      </c>
      <c r="U246" s="118">
        <f>(ULB_Data[[#This Row],[Total score (obtained) SS2020]]-ULB_Data[[#This Row],[SA 2020]])/ULB_Data[[#This Row],[SA 2020]]</f>
        <v>0.12746466165413539</v>
      </c>
      <c r="V246" s="118">
        <f>(ULB_Data[[#This Row],[Total score (obtained) SS2021]]-ULB_Data[[#This Row],[SA 2021]])/ULB_Data[[#This Row],[SA 2021]]</f>
        <v>0.25149465072372562</v>
      </c>
      <c r="W246" s="118">
        <f>(ULB_Data[[#This Row],[Total score (obtained) SS2022]]-ULB_Data[[#This Row],[SA 2022]])/ULB_Data[[#This Row],[SA 2022]]</f>
        <v>0.25149465072372562</v>
      </c>
      <c r="X246" s="118">
        <f>(ULB_Data[[#This Row],[Total score (obtained) SS2020]]-ULB_Data[[#This Row],[SA Cat 2020]])/ULB_Data[[#This Row],[SA Cat 2020]]</f>
        <v>0.22107423210970337</v>
      </c>
      <c r="Y246" s="118">
        <f>(ULB_Data[[#This Row],[Total score (obtained) SS2021]]-ULB_Data[[#This Row],[SA Cat 2021]])/ULB_Data[[#This Row],[SA Cat 2021]]</f>
        <v>0.35821124884745409</v>
      </c>
      <c r="Z246" s="118">
        <f>(ULB_Data[[#This Row],[Total score (obtained) SS2022]]-ULB_Data[[#This Row],[SA Cat 2022]])/ULB_Data[[#This Row],[SA Cat 2022]]</f>
        <v>0.35821124884745409</v>
      </c>
      <c r="AA246" s="118">
        <f>(ULB_Data[[#This Row],[Total score (obtained) SS2021]]-ULB_Data[[#This Row],[SA Cat t.10 2021]])/ULB_Data[[#This Row],[SA Cat t.10 2021]]</f>
        <v>-8.5521475213832396E-2</v>
      </c>
      <c r="AB246" s="118">
        <f>(ULB_Data[[#This Row],[Total score (obtained) SS2022]]-ULB_Data[[#This Row],[SA Cat t.10 2022]])/ULB_Data[[#This Row],[SA Cat t.10 2022]]</f>
        <v>-8.5521475213832396E-2</v>
      </c>
      <c r="AC246" s="122">
        <v>306.24</v>
      </c>
      <c r="AD246" s="122">
        <v>913.6</v>
      </c>
      <c r="AE246" s="122">
        <v>915</v>
      </c>
      <c r="AF246" s="122">
        <v>706.64</v>
      </c>
      <c r="AG246" s="122">
        <v>1509.3</v>
      </c>
      <c r="AH246" s="122">
        <v>1509.3</v>
      </c>
      <c r="AI246" s="122">
        <v>593.21</v>
      </c>
      <c r="AJ246" s="122">
        <v>1412.08</v>
      </c>
      <c r="AK246" s="122">
        <v>1412.08</v>
      </c>
      <c r="AL246" s="122">
        <v>1984.11</v>
      </c>
      <c r="AM246" s="122">
        <v>1984.11</v>
      </c>
      <c r="AN246" s="118">
        <f>(ULB_Data[[#This Row],[SLP- obtained SS2020]]-ULB_Data[[#This Row],[SLP NA 2020]])/ULB_Data[[#This Row],[SLP NA 2020]]</f>
        <v>1.4004702194357366</v>
      </c>
      <c r="AO246" s="118">
        <f>(ULB_Data[[#This Row],[SLP- obtained SS2021]]-ULB_Data[[#This Row],[SLP NA 2021]])/ULB_Data[[#This Row],[SLP NA 2021]]</f>
        <v>1.2046738178633978</v>
      </c>
      <c r="AP246" s="118">
        <f>(ULB_Data[[#This Row],[SLP- obtained SS2022]]-ULB_Data[[#This Row],[SLP NA 2022]])/ULB_Data[[#This Row],[SLP NA 2022]]</f>
        <v>1.2013005464480875</v>
      </c>
      <c r="AQ246" s="118">
        <f>(ULB_Data[[#This Row],[SLP- obtained SS2020]]-ULB_Data[[#This Row],[SLP SA 2020]])/ULB_Data[[#This Row],[SLP SA 2020]]</f>
        <v>4.0303407675761377E-2</v>
      </c>
      <c r="AR246" s="118">
        <f>(ULB_Data[[#This Row],[SLP- obtained SS2021]]-ULB_Data[[#This Row],[SLP SA 2021]])/ULB_Data[[#This Row],[SLP SA 2021]]</f>
        <v>0.3345193135890811</v>
      </c>
      <c r="AS246" s="118">
        <f>(ULB_Data[[#This Row],[SLP- obtained SS2022]]-ULB_Data[[#This Row],[SLP SA 2022]])/ULB_Data[[#This Row],[SLP SA 2022]]</f>
        <v>0.3345193135890811</v>
      </c>
      <c r="AT246" s="118">
        <f>(ULB_Data[[#This Row],[SLP- obtained SS2020]]-ULB_Data[[#This Row],[SLP SA cat 2020]])/ULB_Data[[#This Row],[SLP SA cat 2020]]</f>
        <v>0.23922388361625724</v>
      </c>
      <c r="AU246" s="118">
        <f>(ULB_Data[[#This Row],[SLP- obtained SS2021]]-ULB_Data[[#This Row],[SLP SA cat 2021]])/ULB_Data[[#This Row],[SLP SA cat 2021]]</f>
        <v>0.42639935414424124</v>
      </c>
      <c r="AV246" s="118">
        <f>(ULB_Data[[#This Row],[SLP- obtained SS2022]]-ULB_Data[[#This Row],[SLP SA cat 2022]])/ULB_Data[[#This Row],[SLP SA cat 2022]]</f>
        <v>0.42639935414424124</v>
      </c>
      <c r="AW246" s="118">
        <f>(ULB_Data[[#This Row],[SLP- obtained SS2021]]-ULB_Data[[#This Row],[SLP SA cat t.10 2021]])/ULB_Data[[#This Row],[SLP SA cat t.10 2021]]</f>
        <v>1.516044977345014E-2</v>
      </c>
      <c r="AX246" s="118">
        <f>(ULB_Data[[#This Row],[SLP- obtained SS2022]]-ULB_Data[[#This Row],[SLP SA cat t.10 2022]])/ULB_Data[[#This Row],[SLP SA cat t.10 2022]]</f>
        <v>1.516044977345014E-2</v>
      </c>
      <c r="AY246" s="122">
        <v>232.44</v>
      </c>
      <c r="AZ246" s="122">
        <v>298.10000000000002</v>
      </c>
      <c r="BA246" s="122">
        <v>295</v>
      </c>
      <c r="BB246" s="122">
        <v>421.09</v>
      </c>
      <c r="BC246" s="122">
        <v>522.70000000000005</v>
      </c>
      <c r="BD246" s="122">
        <v>525</v>
      </c>
      <c r="BE246" s="122">
        <v>365.77</v>
      </c>
      <c r="BF246" s="122">
        <v>453.88</v>
      </c>
      <c r="BG246" s="122">
        <v>453.88</v>
      </c>
      <c r="BH246" s="122">
        <v>1100</v>
      </c>
      <c r="BI246" s="122">
        <v>1100</v>
      </c>
      <c r="BJ246" s="118">
        <f>(ULB_Data[[#This Row],[Cert.- obtained SS2020]]-ULB_Data[[#This Row],[NA cert 2020]])/ULB_Data[[#This Row],[NA cert 2020]]</f>
        <v>1.1510927551196009</v>
      </c>
      <c r="BK246" s="118">
        <f>(ULB_Data[[#This Row],[Cert.- obtained SS2021]]-ULB_Data[[#This Row],[NA cert 2021]])/ULB_Data[[#This Row],[NA cert 2021]]</f>
        <v>1.3482053002348204</v>
      </c>
      <c r="BL246" s="118">
        <f>(ULB_Data[[#This Row],[Cert.- obtained SS2022]]-ULB_Data[[#This Row],[NA cert 2022]])/ULB_Data[[#This Row],[NA cert 2022]]</f>
        <v>1.3728813559322033</v>
      </c>
      <c r="BM246" s="118">
        <f>(ULB_Data[[#This Row],[Cert.- obtained SS2020]]-ULB_Data[[#This Row],[SA Cert 2020]])/ULB_Data[[#This Row],[SA Cert 2020]]</f>
        <v>0.187394618727588</v>
      </c>
      <c r="BN246" s="118">
        <f>(ULB_Data[[#This Row],[Cert.- obtained SS2021]]-ULB_Data[[#This Row],[SA cert 2021]])/ULB_Data[[#This Row],[SA cert 2021]]</f>
        <v>0.33920030610292701</v>
      </c>
      <c r="BO246" s="118">
        <f>(ULB_Data[[#This Row],[Cert.- obtained SS2022]]-ULB_Data[[#This Row],[SA cert 2022]])/ULB_Data[[#This Row],[SA cert 2022]]</f>
        <v>0.33333333333333331</v>
      </c>
      <c r="BP246" s="118">
        <f>(ULB_Data[[#This Row],[Cert.- obtained SS2020]]-ULB_Data[[#This Row],[SA cert cat 2020]])/ULB_Data[[#This Row],[SA cert cat 2020]]</f>
        <v>0.36697924925499636</v>
      </c>
      <c r="BQ246" s="118">
        <f>(ULB_Data[[#This Row],[Cert.- obtained SS2021]]-ULB_Data[[#This Row],[SA cert cat 2021]])/ULB_Data[[#This Row],[SA cert cat 2021]]</f>
        <v>0.54225786551511412</v>
      </c>
      <c r="BR246" s="118">
        <f>(ULB_Data[[#This Row],[Cert.- obtained SS2022]]-ULB_Data[[#This Row],[SA cert cat 2022]])/ULB_Data[[#This Row],[SA cert cat 2022]]</f>
        <v>0.54225786551511412</v>
      </c>
      <c r="BS246" s="118">
        <f>(ULB_Data[[#This Row],[Cert.- obtained SS2021]]-ULB_Data[[#This Row],[SA cert cat t.10 2021]])/ULB_Data[[#This Row],[SA cert cat t.10 2021]]</f>
        <v>-0.36363636363636365</v>
      </c>
      <c r="BT246" s="118">
        <f>(ULB_Data[[#This Row],[Cert.- obtained SS2022]]-ULB_Data[[#This Row],[SA cert cat t.10 2022]])/ULB_Data[[#This Row],[SA cert cat t.10 2022]]</f>
        <v>-0.36363636363636365</v>
      </c>
      <c r="BU246" s="122">
        <v>855.72</v>
      </c>
      <c r="BV246" s="122">
        <v>860.25</v>
      </c>
      <c r="BW246" s="122">
        <v>865</v>
      </c>
      <c r="BX246" s="122">
        <v>1100</v>
      </c>
      <c r="BY246" s="122">
        <v>1147.0899999999999</v>
      </c>
      <c r="BZ246" s="122">
        <v>1150</v>
      </c>
      <c r="CA246" s="122">
        <v>1056.55</v>
      </c>
      <c r="CB246" s="122">
        <v>1062.31</v>
      </c>
      <c r="CC246" s="122">
        <v>1062.31</v>
      </c>
      <c r="CD246" s="122">
        <v>1484.95</v>
      </c>
      <c r="CE246" s="122">
        <v>1484.95</v>
      </c>
      <c r="CF246" s="118">
        <f>(ULB_Data[[#This Row],[CP- obtained SS2020]]-ULB_Data[[#This Row],[NA CV 2020]])/ULB_Data[[#This Row],[NA CV 2020]]</f>
        <v>0.43703547889496563</v>
      </c>
      <c r="CG246" s="118">
        <f>(ULB_Data[[#This Row],[CV- obtained SS2021]]-ULB_Data[[#This Row],[NA CV 2021]])/ULB_Data[[#This Row],[NA CV 2021]]</f>
        <v>0.46825922696890432</v>
      </c>
      <c r="CH246" s="118">
        <f>(ULB_Data[[#This Row],[CV- obtained SS2022]]-ULB_Data[[#This Row],[NA CV 2022]])/ULB_Data[[#This Row],[NA CV 2022]]</f>
        <v>0.46019653179190745</v>
      </c>
      <c r="CI246" s="118">
        <f>(ULB_Data[[#This Row],[CP- obtained SS2020]]-ULB_Data[[#This Row],[SA CV 2020]])/ULB_Data[[#This Row],[SA CV 2020]]</f>
        <v>0.11790909090909095</v>
      </c>
      <c r="CJ246" s="118">
        <f>(ULB_Data[[#This Row],[CV- obtained SS2021]]-ULB_Data[[#This Row],[SA CV 2021]])/ULB_Data[[#This Row],[SA CV 2021]]</f>
        <v>0.10110802116660421</v>
      </c>
      <c r="CK246" s="118">
        <f>(ULB_Data[[#This Row],[CV- obtained SS2022]]-ULB_Data[[#This Row],[SA CV 2022]])/ULB_Data[[#This Row],[SA CV 2022]]</f>
        <v>9.8321739130434724E-2</v>
      </c>
      <c r="CL246" s="118">
        <f>(ULB_Data[[#This Row],[CP- obtained SS2020]]-ULB_Data[[#This Row],[SA CV  cat 2020]])/ULB_Data[[#This Row],[SA CV  cat 2020]]</f>
        <v>0.16388244758885059</v>
      </c>
      <c r="CM246" s="118">
        <f>(ULB_Data[[#This Row],[CV- obtained SS2021]]-ULB_Data[[#This Row],[SA CV cat 2021]])/ULB_Data[[#This Row],[SA CV cat 2021]]</f>
        <v>0.18898438308968193</v>
      </c>
      <c r="CN246" s="118">
        <f>(ULB_Data[[#This Row],[CV- obtained SS2022]]-ULB_Data[[#This Row],[SA CV cat 2022]])/ULB_Data[[#This Row],[SA CV cat 2022]]</f>
        <v>0.18898438308968193</v>
      </c>
      <c r="CO246" s="118">
        <f>(ULB_Data[[#This Row],[CV- obtained SS2021]]-ULB_Data[[#This Row],[SA CV cat t.10 2021]])/ULB_Data[[#This Row],[SA CV cat t.10 2021]]</f>
        <v>-0.14941917236270588</v>
      </c>
      <c r="CP246" s="118">
        <f>(ULB_Data[[#This Row],[CV- obtained SS2022]]-ULB_Data[[#This Row],[SA CV cat t.10 2022]])/ULB_Data[[#This Row],[SA CV cat t.10 2022]]</f>
        <v>-0.14941917236270588</v>
      </c>
      <c r="CQ246" s="60">
        <v>38</v>
      </c>
      <c r="CR246" s="60">
        <v>29</v>
      </c>
      <c r="CS246" s="27">
        <v>21</v>
      </c>
      <c r="CT246" s="27">
        <v>20</v>
      </c>
      <c r="CU246" s="27">
        <v>21</v>
      </c>
      <c r="CV246" s="27">
        <v>20</v>
      </c>
      <c r="CW246" s="28" t="s">
        <v>414</v>
      </c>
      <c r="CX246" s="27" t="s">
        <v>406</v>
      </c>
      <c r="CY246" s="27" t="s">
        <v>406</v>
      </c>
      <c r="CZ246" s="28" t="s">
        <v>408</v>
      </c>
      <c r="DA246" s="27" t="s">
        <v>402</v>
      </c>
      <c r="DB246" s="27" t="s">
        <v>402</v>
      </c>
      <c r="DC246" s="22">
        <v>735.12</v>
      </c>
      <c r="DD246" s="22">
        <v>1500</v>
      </c>
      <c r="DE246" s="66">
        <v>49.01</v>
      </c>
      <c r="DF246" s="22">
        <v>500</v>
      </c>
      <c r="DG246" s="22">
        <v>1500</v>
      </c>
      <c r="DH246" s="66">
        <v>33.33</v>
      </c>
      <c r="DI246" s="22">
        <v>1284</v>
      </c>
      <c r="DJ246" s="22">
        <v>1500</v>
      </c>
      <c r="DK246" s="66">
        <v>85.6</v>
      </c>
      <c r="DL246" s="22">
        <v>1229.7</v>
      </c>
      <c r="DM246" s="22">
        <v>1500</v>
      </c>
      <c r="DN246" s="66">
        <v>81.98</v>
      </c>
      <c r="DO246" s="22">
        <v>3748.82</v>
      </c>
      <c r="DP246" s="22">
        <v>6000</v>
      </c>
      <c r="DQ246" s="66">
        <v>62.48</v>
      </c>
      <c r="DR246" s="67">
        <v>2014.19</v>
      </c>
      <c r="DS246" s="67">
        <v>2400</v>
      </c>
      <c r="DT246" s="159">
        <f>ULB_Data[[#This Row],[SLP- obtained SS2021]]/ULB_Data[[#This Row],[SLP-max. marks SS2021]]</f>
        <v>0.83924583333333336</v>
      </c>
      <c r="DU246" s="159">
        <f>ULB_Data[[#This Row],[SLP- obtained SS2021]]/ULB_Data[[#This Row],[Total score (obtained) SS2021]]</f>
        <v>0.50642780815890376</v>
      </c>
      <c r="DV246" s="67">
        <v>2014.19</v>
      </c>
      <c r="DW246" s="66">
        <v>2400</v>
      </c>
      <c r="DX246" s="159">
        <f>ULB_Data[[#This Row],[SLP- obtained SS2022]]/ULB_Data[[#This Row],[SLP-max. marks SS2022]]</f>
        <v>0.83924583333333336</v>
      </c>
      <c r="DY246" s="159">
        <f>ULB_Data[[#This Row],[SLP- obtained SS2022]]/ULB_Data[[#This Row],[Total score (obtained) SS2022]]</f>
        <v>0.50642780815890376</v>
      </c>
      <c r="DZ246" s="67">
        <v>1263.07</v>
      </c>
      <c r="EA246" s="67">
        <v>1800</v>
      </c>
      <c r="EB246" s="159">
        <f>ULB_Data[[#This Row],[CV- obtained SS2021]]/ULB_Data[[#This Row],[CV-max. marks SS2021]]</f>
        <v>0.70170555555555547</v>
      </c>
      <c r="EC246" s="159">
        <f>ULB_Data[[#This Row],[CV- obtained SS2021]]/ULB_Data[[#This Row],[Total score (obtained) SS2021]]</f>
        <v>0.31757370042114524</v>
      </c>
      <c r="ED246" s="67">
        <v>1263.07</v>
      </c>
      <c r="EE246" s="66">
        <v>1800</v>
      </c>
      <c r="EF246" s="159">
        <f>ULB_Data[[#This Row],[CV- obtained SS2022]]/ULB_Data[[#This Row],[CV-max. marks SS2022]]</f>
        <v>0.70170555555555547</v>
      </c>
      <c r="EG246" s="159">
        <f>ULB_Data[[#This Row],[CV- obtained SS2022]]/ULB_Data[[#This Row],[Total score (obtained) SS2022]]</f>
        <v>0.31757370042114524</v>
      </c>
      <c r="EH246" s="67">
        <v>700</v>
      </c>
      <c r="EI246" s="67">
        <v>1800</v>
      </c>
      <c r="EJ246" s="159">
        <f>ULB_Data[[#This Row],[Cert.- obtained SS2021]]/ULB_Data[[#This Row],[Cert.-max. marks SS2021]]</f>
        <v>0.3888888888888889</v>
      </c>
      <c r="EK246" s="159">
        <f>ULB_Data[[#This Row],[Cert.- obtained SS2021]]/ULB_Data[[#This Row],[Total score (obtained) SS2021]]</f>
        <v>0.17600100572003269</v>
      </c>
      <c r="EL246" s="67">
        <v>700</v>
      </c>
      <c r="EM246" s="66">
        <v>1800</v>
      </c>
      <c r="EN246" s="159">
        <f>ULB_Data[[#This Row],[Cert.- obtained SS2022]]/ULB_Data[[#This Row],[Cert.-max. marks SS2022]]</f>
        <v>0.3888888888888889</v>
      </c>
      <c r="EO246" s="159">
        <f>ULB_Data[[#This Row],[Cert.- obtained SS2022]]/ULB_Data[[#This Row],[Total score (obtained) SS2022]]</f>
        <v>0.17600100572003269</v>
      </c>
      <c r="EP246" s="68">
        <v>3977.25</v>
      </c>
      <c r="EQ246" s="26">
        <v>6000</v>
      </c>
      <c r="ER246" s="66">
        <v>66.290000000000006</v>
      </c>
      <c r="ES246" s="68">
        <v>3977.25</v>
      </c>
      <c r="ET246" s="66">
        <v>6000</v>
      </c>
      <c r="EU246" s="128">
        <f>(ULB_Data[[#This Row],[Total score (obtained) SS2022]]/ULB_Data[[#This Row],[Total score (max) SS2022]])*100</f>
        <v>66.287499999999994</v>
      </c>
      <c r="EV246" s="26">
        <v>1235.1199999999999</v>
      </c>
      <c r="EW246" s="26">
        <v>3000</v>
      </c>
      <c r="EX246" s="66">
        <v>41.17</v>
      </c>
      <c r="EY246" s="26">
        <v>2714.19</v>
      </c>
      <c r="EZ246" s="26">
        <v>4200</v>
      </c>
      <c r="FA246" s="100">
        <v>64.62</v>
      </c>
      <c r="FB246" s="26">
        <v>2714.19</v>
      </c>
      <c r="FC246" s="138">
        <v>4200</v>
      </c>
      <c r="FD246" s="140">
        <f>(ULB_Data[[#This Row],[SLP + Cert. (obtained) SS2022]]/ULB_Data[[#This Row],[SLP + Cert. (max.) SS2022]])*100</f>
        <v>64.623571428571424</v>
      </c>
    </row>
    <row r="247" spans="1:160" ht="15.75" thickBot="1">
      <c r="A247" s="104">
        <v>246</v>
      </c>
      <c r="B247" s="69" t="s">
        <v>138</v>
      </c>
      <c r="C247" s="65" t="s">
        <v>71</v>
      </c>
      <c r="D247" s="65" t="s">
        <v>71</v>
      </c>
      <c r="E247" s="26">
        <v>8777</v>
      </c>
      <c r="F247" s="28" t="s">
        <v>411</v>
      </c>
      <c r="G247" s="28">
        <v>2214</v>
      </c>
      <c r="H247" s="28">
        <v>2072</v>
      </c>
      <c r="I247" s="28">
        <v>2072</v>
      </c>
      <c r="J247" s="28">
        <v>3325</v>
      </c>
      <c r="K247" s="28">
        <v>3178</v>
      </c>
      <c r="L247" s="28">
        <v>3178</v>
      </c>
      <c r="M247" s="28">
        <v>3070.1</v>
      </c>
      <c r="N247" s="28">
        <v>2928.3</v>
      </c>
      <c r="O247" s="28">
        <v>2928.3</v>
      </c>
      <c r="P247" s="28">
        <v>4349.2</v>
      </c>
      <c r="Q247" s="28">
        <v>4349.2</v>
      </c>
      <c r="R247" s="118">
        <f>(ULB_Data[[#This Row],[Total score (obtained) SS2020]]-ULB_Data[[#This Row],[NA 2020]])/ULB_Data[[#This Row],[NA 2020]]</f>
        <v>0.65875790424570901</v>
      </c>
      <c r="S247" s="118">
        <f>(ULB_Data[[#This Row],[Total score (obtained) SS2021]]-ULB_Data[[#This Row],[NA 2021]])/ULB_Data[[#This Row],[NA 2021]]</f>
        <v>1.0292084942084945</v>
      </c>
      <c r="T247" s="118">
        <f>(ULB_Data[[#This Row],[Total score (obtained) SS2022]]-ULB_Data[[#This Row],[NA 2022]])/ULB_Data[[#This Row],[NA 2022]]</f>
        <v>1.0292084942084945</v>
      </c>
      <c r="U247" s="118">
        <f>(ULB_Data[[#This Row],[Total score (obtained) SS2020]]-ULB_Data[[#This Row],[SA 2020]])/ULB_Data[[#This Row],[SA 2020]]</f>
        <v>0.10450827067669166</v>
      </c>
      <c r="V247" s="118">
        <f>(ULB_Data[[#This Row],[Total score (obtained) SS2021]]-ULB_Data[[#This Row],[SA 2021]])/ULB_Data[[#This Row],[SA 2021]]</f>
        <v>0.32300818124606684</v>
      </c>
      <c r="W247" s="118">
        <f>(ULB_Data[[#This Row],[Total score (obtained) SS2022]]-ULB_Data[[#This Row],[SA 2022]])/ULB_Data[[#This Row],[SA 2022]]</f>
        <v>0.32300818124606684</v>
      </c>
      <c r="X247" s="118">
        <f>(ULB_Data[[#This Row],[Total score (obtained) SS2020]]-ULB_Data[[#This Row],[SA Cat 2020]])/ULB_Data[[#This Row],[SA Cat 2020]]</f>
        <v>0.19621184977688019</v>
      </c>
      <c r="Y247" s="118">
        <f>(ULB_Data[[#This Row],[Total score (obtained) SS2021]]-ULB_Data[[#This Row],[SA Cat 2021]])/ULB_Data[[#This Row],[SA Cat 2021]]</f>
        <v>0.43582283236007247</v>
      </c>
      <c r="Z247" s="118">
        <f>(ULB_Data[[#This Row],[Total score (obtained) SS2022]]-ULB_Data[[#This Row],[SA Cat 2022]])/ULB_Data[[#This Row],[SA Cat 2022]]</f>
        <v>0.43582283236007247</v>
      </c>
      <c r="AA247" s="118">
        <f>(ULB_Data[[#This Row],[Total score (obtained) SS2021]]-ULB_Data[[#This Row],[SA Cat t.10 2021]])/ULB_Data[[#This Row],[SA Cat t.10 2021]]</f>
        <v>-3.3265887979398369E-2</v>
      </c>
      <c r="AB247" s="118">
        <f>(ULB_Data[[#This Row],[Total score (obtained) SS2022]]-ULB_Data[[#This Row],[SA Cat t.10 2022]])/ULB_Data[[#This Row],[SA Cat t.10 2022]]</f>
        <v>-3.3265887979398369E-2</v>
      </c>
      <c r="AC247" s="122">
        <v>306.24</v>
      </c>
      <c r="AD247" s="122">
        <v>913.6</v>
      </c>
      <c r="AE247" s="122">
        <v>915</v>
      </c>
      <c r="AF247" s="122">
        <v>706.64</v>
      </c>
      <c r="AG247" s="122">
        <v>1509.3</v>
      </c>
      <c r="AH247" s="122">
        <v>1509.3</v>
      </c>
      <c r="AI247" s="122">
        <v>593.21</v>
      </c>
      <c r="AJ247" s="122">
        <v>1412.08</v>
      </c>
      <c r="AK247" s="122">
        <v>1412.08</v>
      </c>
      <c r="AL247" s="122">
        <v>1984.11</v>
      </c>
      <c r="AM247" s="122">
        <v>1984.11</v>
      </c>
      <c r="AN247" s="118">
        <f>(ULB_Data[[#This Row],[SLP- obtained SS2020]]-ULB_Data[[#This Row],[SLP NA 2020]])/ULB_Data[[#This Row],[SLP NA 2020]]</f>
        <v>2.6208202716823403</v>
      </c>
      <c r="AO247" s="118">
        <f>(ULB_Data[[#This Row],[SLP- obtained SS2021]]-ULB_Data[[#This Row],[SLP NA 2021]])/ULB_Data[[#This Row],[SLP NA 2021]]</f>
        <v>1.1176116462346761</v>
      </c>
      <c r="AP247" s="118">
        <f>(ULB_Data[[#This Row],[SLP- obtained SS2022]]-ULB_Data[[#This Row],[SLP NA 2022]])/ULB_Data[[#This Row],[SLP NA 2022]]</f>
        <v>1.1143715846994537</v>
      </c>
      <c r="AQ247" s="118">
        <f>(ULB_Data[[#This Row],[SLP- obtained SS2020]]-ULB_Data[[#This Row],[SLP SA 2020]])/ULB_Data[[#This Row],[SLP SA 2020]]</f>
        <v>0.56917242160081505</v>
      </c>
      <c r="AR247" s="118">
        <f>(ULB_Data[[#This Row],[SLP- obtained SS2021]]-ULB_Data[[#This Row],[SLP SA 2021]])/ULB_Data[[#This Row],[SLP SA 2021]]</f>
        <v>0.28181938647054938</v>
      </c>
      <c r="AS247" s="118">
        <f>(ULB_Data[[#This Row],[SLP- obtained SS2022]]-ULB_Data[[#This Row],[SLP SA 2022]])/ULB_Data[[#This Row],[SLP SA 2022]]</f>
        <v>0.28181938647054938</v>
      </c>
      <c r="AT247" s="118">
        <f>(ULB_Data[[#This Row],[SLP- obtained SS2020]]-ULB_Data[[#This Row],[SLP SA cat 2020]])/ULB_Data[[#This Row],[SLP SA cat 2020]]</f>
        <v>0.86922000640582564</v>
      </c>
      <c r="AU247" s="118">
        <f>(ULB_Data[[#This Row],[SLP- obtained SS2021]]-ULB_Data[[#This Row],[SLP SA cat 2021]])/ULB_Data[[#This Row],[SLP SA cat 2021]]</f>
        <v>0.37007110078749095</v>
      </c>
      <c r="AV247" s="118">
        <f>(ULB_Data[[#This Row],[SLP- obtained SS2022]]-ULB_Data[[#This Row],[SLP SA cat 2022]])/ULB_Data[[#This Row],[SLP SA cat 2022]]</f>
        <v>0.37007110078749095</v>
      </c>
      <c r="AW247" s="118">
        <f>(ULB_Data[[#This Row],[SLP- obtained SS2021]]-ULB_Data[[#This Row],[SLP SA cat t.10 2021]])/ULB_Data[[#This Row],[SLP SA cat t.10 2021]]</f>
        <v>-2.4928053384136874E-2</v>
      </c>
      <c r="AX247" s="118">
        <f>(ULB_Data[[#This Row],[SLP- obtained SS2022]]-ULB_Data[[#This Row],[SLP SA cat t.10 2022]])/ULB_Data[[#This Row],[SLP SA cat t.10 2022]]</f>
        <v>-2.4928053384136874E-2</v>
      </c>
      <c r="AY247" s="122">
        <v>232.44</v>
      </c>
      <c r="AZ247" s="122">
        <v>298.10000000000002</v>
      </c>
      <c r="BA247" s="122">
        <v>295</v>
      </c>
      <c r="BB247" s="122">
        <v>421.09</v>
      </c>
      <c r="BC247" s="122">
        <v>522.70000000000005</v>
      </c>
      <c r="BD247" s="122">
        <v>525</v>
      </c>
      <c r="BE247" s="122">
        <v>365.77</v>
      </c>
      <c r="BF247" s="122">
        <v>453.88</v>
      </c>
      <c r="BG247" s="122">
        <v>453.88</v>
      </c>
      <c r="BH247" s="122">
        <v>1100</v>
      </c>
      <c r="BI247" s="122">
        <v>1100</v>
      </c>
      <c r="BJ247" s="118">
        <f>(ULB_Data[[#This Row],[Cert.- obtained SS2020]]-ULB_Data[[#This Row],[NA cert 2020]])/ULB_Data[[#This Row],[NA cert 2020]]</f>
        <v>0.29065565307176044</v>
      </c>
      <c r="BK247" s="118">
        <f>(ULB_Data[[#This Row],[Cert.- obtained SS2021]]-ULB_Data[[#This Row],[NA cert 2021]])/ULB_Data[[#This Row],[NA cert 2021]]</f>
        <v>2.6900369003690034</v>
      </c>
      <c r="BL247" s="118">
        <f>(ULB_Data[[#This Row],[Cert.- obtained SS2022]]-ULB_Data[[#This Row],[NA cert 2022]])/ULB_Data[[#This Row],[NA cert 2022]]</f>
        <v>2.7288135593220337</v>
      </c>
      <c r="BM247" s="118">
        <f>(ULB_Data[[#This Row],[Cert.- obtained SS2020]]-ULB_Data[[#This Row],[SA Cert 2020]])/ULB_Data[[#This Row],[SA Cert 2020]]</f>
        <v>-0.2875632287634472</v>
      </c>
      <c r="BN247" s="118">
        <f>(ULB_Data[[#This Row],[Cert.- obtained SS2021]]-ULB_Data[[#This Row],[SA cert 2021]])/ULB_Data[[#This Row],[SA cert 2021]]</f>
        <v>1.1044576238760282</v>
      </c>
      <c r="BO247" s="118">
        <f>(ULB_Data[[#This Row],[Cert.- obtained SS2022]]-ULB_Data[[#This Row],[SA cert 2022]])/ULB_Data[[#This Row],[SA cert 2022]]</f>
        <v>1.0952380952380953</v>
      </c>
      <c r="BP247" s="118">
        <f>(ULB_Data[[#This Row],[Cert.- obtained SS2020]]-ULB_Data[[#This Row],[SA cert cat 2020]])/ULB_Data[[#This Row],[SA cert cat 2020]]</f>
        <v>-0.17981245044700217</v>
      </c>
      <c r="BQ247" s="118">
        <f>(ULB_Data[[#This Row],[Cert.- obtained SS2021]]-ULB_Data[[#This Row],[SA cert cat 2021]])/ULB_Data[[#This Row],[SA cert cat 2021]]</f>
        <v>1.4235480743808937</v>
      </c>
      <c r="BR247" s="118">
        <f>(ULB_Data[[#This Row],[Cert.- obtained SS2022]]-ULB_Data[[#This Row],[SA cert cat 2022]])/ULB_Data[[#This Row],[SA cert cat 2022]]</f>
        <v>1.4235480743808937</v>
      </c>
      <c r="BS247" s="118">
        <f>(ULB_Data[[#This Row],[Cert.- obtained SS2021]]-ULB_Data[[#This Row],[SA cert cat t.10 2021]])/ULB_Data[[#This Row],[SA cert cat t.10 2021]]</f>
        <v>0</v>
      </c>
      <c r="BT247" s="118">
        <f>(ULB_Data[[#This Row],[Cert.- obtained SS2022]]-ULB_Data[[#This Row],[SA cert cat t.10 2022]])/ULB_Data[[#This Row],[SA cert cat t.10 2022]]</f>
        <v>0</v>
      </c>
      <c r="BU247" s="122">
        <v>855.72</v>
      </c>
      <c r="BV247" s="122">
        <v>860.25</v>
      </c>
      <c r="BW247" s="122">
        <v>865</v>
      </c>
      <c r="BX247" s="122">
        <v>1100</v>
      </c>
      <c r="BY247" s="122">
        <v>1147.0899999999999</v>
      </c>
      <c r="BZ247" s="122">
        <v>1150</v>
      </c>
      <c r="CA247" s="122">
        <v>1056.55</v>
      </c>
      <c r="CB247" s="122">
        <v>1062.31</v>
      </c>
      <c r="CC247" s="122">
        <v>1062.31</v>
      </c>
      <c r="CD247" s="122">
        <v>1484.95</v>
      </c>
      <c r="CE247" s="122">
        <v>1484.95</v>
      </c>
      <c r="CF247" s="118">
        <f>(ULB_Data[[#This Row],[CP- obtained SS2020]]-ULB_Data[[#This Row],[NA CV 2020]])/ULB_Data[[#This Row],[NA CV 2020]]</f>
        <v>0.40260832982751366</v>
      </c>
      <c r="CG247" s="118">
        <f>(ULB_Data[[#This Row],[CV- obtained SS2021]]-ULB_Data[[#This Row],[NA CV 2021]])/ULB_Data[[#This Row],[NA CV 2021]]</f>
        <v>0.35991862830572496</v>
      </c>
      <c r="CH247" s="118">
        <f>(ULB_Data[[#This Row],[CV- obtained SS2022]]-ULB_Data[[#This Row],[NA CV 2022]])/ULB_Data[[#This Row],[NA CV 2022]]</f>
        <v>0.352450867052023</v>
      </c>
      <c r="CI247" s="118">
        <f>(ULB_Data[[#This Row],[CP- obtained SS2020]]-ULB_Data[[#This Row],[SA CV 2020]])/ULB_Data[[#This Row],[SA CV 2020]]</f>
        <v>9.1127272727272737E-2</v>
      </c>
      <c r="CJ247" s="118">
        <f>(ULB_Data[[#This Row],[CV- obtained SS2021]]-ULB_Data[[#This Row],[SA CV 2021]])/ULB_Data[[#This Row],[SA CV 2021]]</f>
        <v>1.9858947423480263E-2</v>
      </c>
      <c r="CK247" s="118">
        <f>(ULB_Data[[#This Row],[CV- obtained SS2022]]-ULB_Data[[#This Row],[SA CV 2022]])/ULB_Data[[#This Row],[SA CV 2022]]</f>
        <v>1.7278260869565121E-2</v>
      </c>
      <c r="CL247" s="118">
        <f>(ULB_Data[[#This Row],[CP- obtained SS2020]]-ULB_Data[[#This Row],[SA CV  cat 2020]])/ULB_Data[[#This Row],[SA CV  cat 2020]]</f>
        <v>0.13599924281860779</v>
      </c>
      <c r="CM247" s="118">
        <f>(ULB_Data[[#This Row],[CV- obtained SS2021]]-ULB_Data[[#This Row],[SA CV cat 2021]])/ULB_Data[[#This Row],[SA CV cat 2021]]</f>
        <v>0.10125104724609572</v>
      </c>
      <c r="CN247" s="118">
        <f>(ULB_Data[[#This Row],[CV- obtained SS2022]]-ULB_Data[[#This Row],[SA CV cat 2022]])/ULB_Data[[#This Row],[SA CV cat 2022]]</f>
        <v>0.10125104724609572</v>
      </c>
      <c r="CO247" s="118">
        <f>(ULB_Data[[#This Row],[CV- obtained SS2021]]-ULB_Data[[#This Row],[SA CV cat t.10 2021]])/ULB_Data[[#This Row],[SA CV cat t.10 2021]]</f>
        <v>-0.21218222835785727</v>
      </c>
      <c r="CP247" s="118">
        <f>(ULB_Data[[#This Row],[CV- obtained SS2022]]-ULB_Data[[#This Row],[SA CV cat t.10 2022]])/ULB_Data[[#This Row],[SA CV cat t.10 2022]]</f>
        <v>-0.21218222835785727</v>
      </c>
      <c r="CQ247" s="60">
        <v>44</v>
      </c>
      <c r="CR247" s="60">
        <v>32</v>
      </c>
      <c r="CS247" s="27">
        <v>9</v>
      </c>
      <c r="CT247" s="27">
        <v>8</v>
      </c>
      <c r="CU247" s="27">
        <v>9</v>
      </c>
      <c r="CV247" s="27">
        <v>8</v>
      </c>
      <c r="CW247" s="28" t="s">
        <v>414</v>
      </c>
      <c r="CX247" s="27" t="s">
        <v>401</v>
      </c>
      <c r="CY247" s="27" t="s">
        <v>401</v>
      </c>
      <c r="CZ247" s="28" t="s">
        <v>405</v>
      </c>
      <c r="DA247" s="27" t="s">
        <v>402</v>
      </c>
      <c r="DB247" s="27" t="s">
        <v>402</v>
      </c>
      <c r="DC247" s="22">
        <v>1108.8399999999999</v>
      </c>
      <c r="DD247" s="22">
        <v>1500</v>
      </c>
      <c r="DE247" s="66">
        <v>73.92</v>
      </c>
      <c r="DF247" s="22">
        <v>300</v>
      </c>
      <c r="DG247" s="22">
        <v>1500</v>
      </c>
      <c r="DH247" s="66">
        <v>20</v>
      </c>
      <c r="DI247" s="22">
        <v>1063.4000000000001</v>
      </c>
      <c r="DJ247" s="22">
        <v>1500</v>
      </c>
      <c r="DK247" s="66">
        <v>70.89</v>
      </c>
      <c r="DL247" s="22">
        <v>1200.24</v>
      </c>
      <c r="DM247" s="22">
        <v>1500</v>
      </c>
      <c r="DN247" s="66">
        <v>80.02</v>
      </c>
      <c r="DO247" s="22">
        <v>3672.49</v>
      </c>
      <c r="DP247" s="22">
        <v>6000</v>
      </c>
      <c r="DQ247" s="66">
        <v>61.21</v>
      </c>
      <c r="DR247" s="67">
        <v>1934.65</v>
      </c>
      <c r="DS247" s="67">
        <v>2400</v>
      </c>
      <c r="DT247" s="159">
        <f>ULB_Data[[#This Row],[SLP- obtained SS2021]]/ULB_Data[[#This Row],[SLP-max. marks SS2021]]</f>
        <v>0.80610416666666673</v>
      </c>
      <c r="DU247" s="159">
        <f>ULB_Data[[#This Row],[SLP- obtained SS2021]]/ULB_Data[[#This Row],[Total score (obtained) SS2021]]</f>
        <v>0.46013575865972806</v>
      </c>
      <c r="DV247" s="67">
        <v>1934.65</v>
      </c>
      <c r="DW247" s="66">
        <v>2400</v>
      </c>
      <c r="DX247" s="159">
        <f>ULB_Data[[#This Row],[SLP- obtained SS2022]]/ULB_Data[[#This Row],[SLP-max. marks SS2022]]</f>
        <v>0.80610416666666673</v>
      </c>
      <c r="DY247" s="159">
        <f>ULB_Data[[#This Row],[SLP- obtained SS2022]]/ULB_Data[[#This Row],[Total score (obtained) SS2022]]</f>
        <v>0.46013575865972806</v>
      </c>
      <c r="DZ247" s="67">
        <v>1169.8699999999999</v>
      </c>
      <c r="EA247" s="67">
        <v>1800</v>
      </c>
      <c r="EB247" s="159">
        <f>ULB_Data[[#This Row],[CV- obtained SS2021]]/ULB_Data[[#This Row],[CV-max. marks SS2021]]</f>
        <v>0.64992777777777777</v>
      </c>
      <c r="EC247" s="159">
        <f>ULB_Data[[#This Row],[CV- obtained SS2021]]/ULB_Data[[#This Row],[Total score (obtained) SS2021]]</f>
        <v>0.27824103583762233</v>
      </c>
      <c r="ED247" s="67">
        <v>1169.8699999999999</v>
      </c>
      <c r="EE247" s="66">
        <v>1800</v>
      </c>
      <c r="EF247" s="159">
        <f>ULB_Data[[#This Row],[CV- obtained SS2022]]/ULB_Data[[#This Row],[CV-max. marks SS2022]]</f>
        <v>0.64992777777777777</v>
      </c>
      <c r="EG247" s="159">
        <f>ULB_Data[[#This Row],[CV- obtained SS2022]]/ULB_Data[[#This Row],[Total score (obtained) SS2022]]</f>
        <v>0.27824103583762233</v>
      </c>
      <c r="EH247" s="67">
        <v>1100</v>
      </c>
      <c r="EI247" s="67">
        <v>1800</v>
      </c>
      <c r="EJ247" s="159">
        <f>ULB_Data[[#This Row],[Cert.- obtained SS2021]]/ULB_Data[[#This Row],[Cert.-max. marks SS2021]]</f>
        <v>0.61111111111111116</v>
      </c>
      <c r="EK247" s="159">
        <f>ULB_Data[[#This Row],[Cert.- obtained SS2021]]/ULB_Data[[#This Row],[Total score (obtained) SS2021]]</f>
        <v>0.2616232055026495</v>
      </c>
      <c r="EL247" s="67">
        <v>1100</v>
      </c>
      <c r="EM247" s="66">
        <v>1800</v>
      </c>
      <c r="EN247" s="159">
        <f>ULB_Data[[#This Row],[Cert.- obtained SS2022]]/ULB_Data[[#This Row],[Cert.-max. marks SS2022]]</f>
        <v>0.61111111111111116</v>
      </c>
      <c r="EO247" s="159">
        <f>ULB_Data[[#This Row],[Cert.- obtained SS2022]]/ULB_Data[[#This Row],[Total score (obtained) SS2022]]</f>
        <v>0.2616232055026495</v>
      </c>
      <c r="EP247" s="68">
        <v>4204.5200000000004</v>
      </c>
      <c r="EQ247" s="26">
        <v>6000</v>
      </c>
      <c r="ER247" s="66">
        <v>70.08</v>
      </c>
      <c r="ES247" s="68">
        <v>4204.5200000000004</v>
      </c>
      <c r="ET247" s="66">
        <v>6000</v>
      </c>
      <c r="EU247" s="128">
        <f>(ULB_Data[[#This Row],[Total score (obtained) SS2022]]/ULB_Data[[#This Row],[Total score (max) SS2022]])*100</f>
        <v>70.075333333333347</v>
      </c>
      <c r="EV247" s="26">
        <v>1408.84</v>
      </c>
      <c r="EW247" s="26">
        <v>3000</v>
      </c>
      <c r="EX247" s="66">
        <v>46.96</v>
      </c>
      <c r="EY247" s="26">
        <v>3034.65</v>
      </c>
      <c r="EZ247" s="26">
        <v>4200</v>
      </c>
      <c r="FA247" s="100">
        <v>72.25</v>
      </c>
      <c r="FB247" s="26">
        <v>3034.65</v>
      </c>
      <c r="FC247" s="138">
        <v>4200</v>
      </c>
      <c r="FD247" s="140">
        <f>(ULB_Data[[#This Row],[SLP + Cert. (obtained) SS2022]]/ULB_Data[[#This Row],[SLP + Cert. (max.) SS2022]])*100</f>
        <v>72.253571428571433</v>
      </c>
    </row>
    <row r="248" spans="1:160" ht="15.75" thickBot="1">
      <c r="A248" s="104">
        <v>247</v>
      </c>
      <c r="B248" s="65" t="s">
        <v>71</v>
      </c>
      <c r="C248" s="65" t="s">
        <v>71</v>
      </c>
      <c r="D248" s="65" t="s">
        <v>71</v>
      </c>
      <c r="E248" s="26">
        <v>2405665</v>
      </c>
      <c r="F248" s="28" t="s">
        <v>409</v>
      </c>
      <c r="G248" s="28">
        <v>2214</v>
      </c>
      <c r="H248" s="28">
        <v>2072</v>
      </c>
      <c r="I248" s="28">
        <v>2072</v>
      </c>
      <c r="J248" s="28">
        <v>3325</v>
      </c>
      <c r="K248" s="28">
        <v>3178</v>
      </c>
      <c r="L248" s="28">
        <v>3178</v>
      </c>
      <c r="M248" s="28">
        <v>4176.7</v>
      </c>
      <c r="N248" s="28">
        <v>4089.2</v>
      </c>
      <c r="O248" s="28">
        <v>4089.2</v>
      </c>
      <c r="P248" s="28">
        <v>4089.2</v>
      </c>
      <c r="Q248" s="28">
        <v>4089.2</v>
      </c>
      <c r="R248" s="118">
        <f>(ULB_Data[[#This Row],[Total score (obtained) SS2020]]-ULB_Data[[#This Row],[NA 2020]])/ULB_Data[[#This Row],[NA 2020]]</f>
        <v>0.96253839205058733</v>
      </c>
      <c r="S248" s="118">
        <f>(ULB_Data[[#This Row],[Total score (obtained) SS2021]]-ULB_Data[[#This Row],[NA 2021]])/ULB_Data[[#This Row],[NA 2021]]</f>
        <v>0.79625000000000001</v>
      </c>
      <c r="T248" s="118">
        <f>(ULB_Data[[#This Row],[Total score (obtained) SS2022]]-ULB_Data[[#This Row],[NA 2022]])/ULB_Data[[#This Row],[NA 2022]]</f>
        <v>0.79625000000000001</v>
      </c>
      <c r="U248" s="118">
        <f>(ULB_Data[[#This Row],[Total score (obtained) SS2020]]-ULB_Data[[#This Row],[SA 2020]])/ULB_Data[[#This Row],[SA 2020]]</f>
        <v>0.30678496240601516</v>
      </c>
      <c r="V248" s="118">
        <f>(ULB_Data[[#This Row],[Total score (obtained) SS2021]]-ULB_Data[[#This Row],[SA 2021]])/ULB_Data[[#This Row],[SA 2021]]</f>
        <v>0.17112334801762114</v>
      </c>
      <c r="W248" s="118">
        <f>(ULB_Data[[#This Row],[Total score (obtained) SS2022]]-ULB_Data[[#This Row],[SA 2022]])/ULB_Data[[#This Row],[SA 2022]]</f>
        <v>0.17112334801762114</v>
      </c>
      <c r="X248" s="118">
        <f>(ULB_Data[[#This Row],[Total score (obtained) SS2020]]-ULB_Data[[#This Row],[SA Cat 2020]])/ULB_Data[[#This Row],[SA Cat 2020]]</f>
        <v>4.0309335121028703E-2</v>
      </c>
      <c r="Y248" s="118">
        <f>(ULB_Data[[#This Row],[Total score (obtained) SS2021]]-ULB_Data[[#This Row],[SA Cat 2021]])/ULB_Data[[#This Row],[SA Cat 2021]]</f>
        <v>-8.9839088330235725E-2</v>
      </c>
      <c r="Z248" s="118">
        <f>(ULB_Data[[#This Row],[Total score (obtained) SS2022]]-ULB_Data[[#This Row],[SA Cat 2022]])/ULB_Data[[#This Row],[SA Cat 2022]]</f>
        <v>-8.9839088330235725E-2</v>
      </c>
      <c r="AA248" s="118">
        <f>(ULB_Data[[#This Row],[Total score (obtained) SS2021]]-ULB_Data[[#This Row],[SA Cat t.10 2021]])/ULB_Data[[#This Row],[SA Cat t.10 2021]]</f>
        <v>-8.9839088330235725E-2</v>
      </c>
      <c r="AB248" s="118">
        <f>(ULB_Data[[#This Row],[Total score (obtained) SS2022]]-ULB_Data[[#This Row],[SA Cat t.10 2022]])/ULB_Data[[#This Row],[SA Cat t.10 2022]]</f>
        <v>-8.9839088330235725E-2</v>
      </c>
      <c r="AC248" s="122">
        <v>306.24</v>
      </c>
      <c r="AD248" s="122">
        <v>913.6</v>
      </c>
      <c r="AE248" s="122">
        <v>915</v>
      </c>
      <c r="AF248" s="122">
        <v>706.64</v>
      </c>
      <c r="AG248" s="122">
        <v>1509.3</v>
      </c>
      <c r="AH248" s="122">
        <v>1509.3</v>
      </c>
      <c r="AI248" s="122">
        <v>1129.3</v>
      </c>
      <c r="AJ248" s="122">
        <v>1955.8</v>
      </c>
      <c r="AK248" s="122">
        <v>1955.8</v>
      </c>
      <c r="AL248" s="122">
        <v>1955.8</v>
      </c>
      <c r="AM248" s="122">
        <v>1955.8</v>
      </c>
      <c r="AN248" s="118">
        <f>(ULB_Data[[#This Row],[SLP- obtained SS2020]]-ULB_Data[[#This Row],[SLP NA 2020]])/ULB_Data[[#This Row],[SLP NA 2020]]</f>
        <v>2.9444553291536049</v>
      </c>
      <c r="AO248" s="118">
        <f>(ULB_Data[[#This Row],[SLP- obtained SS2021]]-ULB_Data[[#This Row],[SLP NA 2021]])/ULB_Data[[#This Row],[SLP NA 2021]]</f>
        <v>1.0423708406304728</v>
      </c>
      <c r="AP248" s="118">
        <f>(ULB_Data[[#This Row],[SLP- obtained SS2022]]-ULB_Data[[#This Row],[SLP NA 2022]])/ULB_Data[[#This Row],[SLP NA 2022]]</f>
        <v>1.0392459016393443</v>
      </c>
      <c r="AQ248" s="118">
        <f>(ULB_Data[[#This Row],[SLP- obtained SS2020]]-ULB_Data[[#This Row],[SLP SA 2020]])/ULB_Data[[#This Row],[SLP SA 2020]]</f>
        <v>0.70942771425336815</v>
      </c>
      <c r="AR248" s="118">
        <f>(ULB_Data[[#This Row],[SLP- obtained SS2021]]-ULB_Data[[#This Row],[SLP SA 2021]])/ULB_Data[[#This Row],[SLP SA 2021]]</f>
        <v>0.23627509441462938</v>
      </c>
      <c r="AS248" s="118">
        <f>(ULB_Data[[#This Row],[SLP- obtained SS2022]]-ULB_Data[[#This Row],[SLP SA 2022]])/ULB_Data[[#This Row],[SLP SA 2022]]</f>
        <v>0.23627509441462938</v>
      </c>
      <c r="AT248" s="118">
        <f>(ULB_Data[[#This Row],[SLP- obtained SS2020]]-ULB_Data[[#This Row],[SLP SA cat 2020]])/ULB_Data[[#This Row],[SLP SA cat 2020]]</f>
        <v>6.9644912777827056E-2</v>
      </c>
      <c r="AU248" s="118">
        <f>(ULB_Data[[#This Row],[SLP- obtained SS2021]]-ULB_Data[[#This Row],[SLP SA cat 2021]])/ULB_Data[[#This Row],[SLP SA cat 2021]]</f>
        <v>-4.5960732181204556E-2</v>
      </c>
      <c r="AV248" s="118">
        <f>(ULB_Data[[#This Row],[SLP- obtained SS2022]]-ULB_Data[[#This Row],[SLP SA cat 2022]])/ULB_Data[[#This Row],[SLP SA cat 2022]]</f>
        <v>-4.5960732181204556E-2</v>
      </c>
      <c r="AW248" s="118">
        <f>(ULB_Data[[#This Row],[SLP- obtained SS2021]]-ULB_Data[[#This Row],[SLP SA cat t.10 2021]])/ULB_Data[[#This Row],[SLP SA cat t.10 2021]]</f>
        <v>-4.5960732181204556E-2</v>
      </c>
      <c r="AX248" s="118">
        <f>(ULB_Data[[#This Row],[SLP- obtained SS2022]]-ULB_Data[[#This Row],[SLP SA cat t.10 2022]])/ULB_Data[[#This Row],[SLP SA cat t.10 2022]]</f>
        <v>-4.5960732181204556E-2</v>
      </c>
      <c r="AY248" s="122">
        <v>232.44</v>
      </c>
      <c r="AZ248" s="122">
        <v>298.10000000000002</v>
      </c>
      <c r="BA248" s="122">
        <v>295</v>
      </c>
      <c r="BB248" s="122">
        <v>421.09</v>
      </c>
      <c r="BC248" s="122">
        <v>522.70000000000005</v>
      </c>
      <c r="BD248" s="122">
        <v>525</v>
      </c>
      <c r="BE248" s="122">
        <v>710</v>
      </c>
      <c r="BF248" s="122">
        <v>730</v>
      </c>
      <c r="BG248" s="122">
        <v>730</v>
      </c>
      <c r="BH248" s="122">
        <v>730</v>
      </c>
      <c r="BI248" s="122">
        <v>730</v>
      </c>
      <c r="BJ248" s="118">
        <f>(ULB_Data[[#This Row],[Cert.- obtained SS2020]]-ULB_Data[[#This Row],[NA cert 2020]])/ULB_Data[[#This Row],[NA cert 2020]]</f>
        <v>1.1510927551196009</v>
      </c>
      <c r="BK248" s="118">
        <f>(ULB_Data[[#This Row],[Cert.- obtained SS2021]]-ULB_Data[[#This Row],[NA cert 2021]])/ULB_Data[[#This Row],[NA cert 2021]]</f>
        <v>0.67728950016772882</v>
      </c>
      <c r="BL248" s="118">
        <f>(ULB_Data[[#This Row],[Cert.- obtained SS2022]]-ULB_Data[[#This Row],[NA cert 2022]])/ULB_Data[[#This Row],[NA cert 2022]]</f>
        <v>0.69491525423728817</v>
      </c>
      <c r="BM248" s="118">
        <f>(ULB_Data[[#This Row],[Cert.- obtained SS2020]]-ULB_Data[[#This Row],[SA Cert 2020]])/ULB_Data[[#This Row],[SA Cert 2020]]</f>
        <v>0.187394618727588</v>
      </c>
      <c r="BN248" s="118">
        <f>(ULB_Data[[#This Row],[Cert.- obtained SS2021]]-ULB_Data[[#This Row],[SA cert 2021]])/ULB_Data[[#This Row],[SA cert 2021]]</f>
        <v>-4.3428352783623579E-2</v>
      </c>
      <c r="BO248" s="118">
        <f>(ULB_Data[[#This Row],[Cert.- obtained SS2022]]-ULB_Data[[#This Row],[SA cert 2022]])/ULB_Data[[#This Row],[SA cert 2022]]</f>
        <v>-4.7619047619047616E-2</v>
      </c>
      <c r="BP248" s="118">
        <f>(ULB_Data[[#This Row],[Cert.- obtained SS2020]]-ULB_Data[[#This Row],[SA cert cat 2020]])/ULB_Data[[#This Row],[SA cert cat 2020]]</f>
        <v>-0.29577464788732394</v>
      </c>
      <c r="BQ248" s="118">
        <f>(ULB_Data[[#This Row],[Cert.- obtained SS2021]]-ULB_Data[[#This Row],[SA cert cat 2021]])/ULB_Data[[#This Row],[SA cert cat 2021]]</f>
        <v>-0.31506849315068491</v>
      </c>
      <c r="BR248" s="118">
        <f>(ULB_Data[[#This Row],[Cert.- obtained SS2022]]-ULB_Data[[#This Row],[SA cert cat 2022]])/ULB_Data[[#This Row],[SA cert cat 2022]]</f>
        <v>-0.31506849315068491</v>
      </c>
      <c r="BS248" s="118">
        <f>(ULB_Data[[#This Row],[Cert.- obtained SS2021]]-ULB_Data[[#This Row],[SA cert cat t.10 2021]])/ULB_Data[[#This Row],[SA cert cat t.10 2021]]</f>
        <v>-0.31506849315068491</v>
      </c>
      <c r="BT248" s="118">
        <f>(ULB_Data[[#This Row],[Cert.- obtained SS2022]]-ULB_Data[[#This Row],[SA cert cat t.10 2022]])/ULB_Data[[#This Row],[SA cert cat t.10 2022]]</f>
        <v>-0.31506849315068491</v>
      </c>
      <c r="BU248" s="122">
        <v>855.72</v>
      </c>
      <c r="BV248" s="122">
        <v>860.25</v>
      </c>
      <c r="BW248" s="122">
        <v>865</v>
      </c>
      <c r="BX248" s="122">
        <v>1100</v>
      </c>
      <c r="BY248" s="122">
        <v>1147.0899999999999</v>
      </c>
      <c r="BZ248" s="122">
        <v>1150</v>
      </c>
      <c r="CA248" s="122">
        <v>1120.1199999999999</v>
      </c>
      <c r="CB248" s="122">
        <v>1403.44</v>
      </c>
      <c r="CC248" s="122">
        <v>1403.44</v>
      </c>
      <c r="CD248" s="122">
        <v>1403.44</v>
      </c>
      <c r="CE248" s="122">
        <v>1403.44</v>
      </c>
      <c r="CF248" s="118">
        <f>(ULB_Data[[#This Row],[CP- obtained SS2020]]-ULB_Data[[#This Row],[NA CV 2020]])/ULB_Data[[#This Row],[NA CV 2020]]</f>
        <v>0.49945075491983343</v>
      </c>
      <c r="CG248" s="118">
        <f>(ULB_Data[[#This Row],[CV- obtained SS2021]]-ULB_Data[[#This Row],[NA CV 2021]])/ULB_Data[[#This Row],[NA CV 2021]]</f>
        <v>0.57618134263295562</v>
      </c>
      <c r="CH248" s="118">
        <f>(ULB_Data[[#This Row],[CV- obtained SS2022]]-ULB_Data[[#This Row],[NA CV 2022]])/ULB_Data[[#This Row],[NA CV 2022]]</f>
        <v>0.56752601156069371</v>
      </c>
      <c r="CI248" s="118">
        <f>(ULB_Data[[#This Row],[CP- obtained SS2020]]-ULB_Data[[#This Row],[SA CV 2020]])/ULB_Data[[#This Row],[SA CV 2020]]</f>
        <v>0.16646363636363629</v>
      </c>
      <c r="CJ248" s="118">
        <f>(ULB_Data[[#This Row],[CV- obtained SS2021]]-ULB_Data[[#This Row],[SA CV 2021]])/ULB_Data[[#This Row],[SA CV 2021]]</f>
        <v>0.18204325728582776</v>
      </c>
      <c r="CK248" s="118">
        <f>(ULB_Data[[#This Row],[CV- obtained SS2022]]-ULB_Data[[#This Row],[SA CV 2022]])/ULB_Data[[#This Row],[SA CV 2022]]</f>
        <v>0.17905217391304354</v>
      </c>
      <c r="CL248" s="118">
        <f>(ULB_Data[[#This Row],[CP- obtained SS2020]]-ULB_Data[[#This Row],[SA CV  cat 2020]])/ULB_Data[[#This Row],[SA CV  cat 2020]]</f>
        <v>0.14551119522908262</v>
      </c>
      <c r="CM248" s="118">
        <f>(ULB_Data[[#This Row],[CV- obtained SS2021]]-ULB_Data[[#This Row],[SA CV cat 2021]])/ULB_Data[[#This Row],[SA CV cat 2021]]</f>
        <v>-3.3866784472439126E-2</v>
      </c>
      <c r="CN248" s="118">
        <f>(ULB_Data[[#This Row],[CV- obtained SS2022]]-ULB_Data[[#This Row],[SA CV cat 2022]])/ULB_Data[[#This Row],[SA CV cat 2022]]</f>
        <v>-3.3866784472439126E-2</v>
      </c>
      <c r="CO248" s="118">
        <f>(ULB_Data[[#This Row],[CV- obtained SS2021]]-ULB_Data[[#This Row],[SA CV cat t.10 2021]])/ULB_Data[[#This Row],[SA CV cat t.10 2021]]</f>
        <v>-3.3866784472439126E-2</v>
      </c>
      <c r="CP248" s="118">
        <f>(ULB_Data[[#This Row],[CV- obtained SS2022]]-ULB_Data[[#This Row],[SA CV cat t.10 2022]])/ULB_Data[[#This Row],[SA CV cat t.10 2022]]</f>
        <v>-3.3866784472439126E-2</v>
      </c>
      <c r="CQ248" s="60">
        <v>18</v>
      </c>
      <c r="CR248" s="60">
        <v>5</v>
      </c>
      <c r="CS248" s="28">
        <v>23</v>
      </c>
      <c r="CT248" s="28">
        <v>7</v>
      </c>
      <c r="CU248" s="28">
        <v>23</v>
      </c>
      <c r="CV248" s="28">
        <v>7</v>
      </c>
      <c r="CW248" s="28" t="s">
        <v>414</v>
      </c>
      <c r="CX248" s="28" t="s">
        <v>414</v>
      </c>
      <c r="CY248" s="28" t="s">
        <v>414</v>
      </c>
      <c r="CZ248" s="28" t="s">
        <v>408</v>
      </c>
      <c r="DA248" s="28" t="s">
        <v>408</v>
      </c>
      <c r="DB248" s="28" t="s">
        <v>408</v>
      </c>
      <c r="DC248" s="22">
        <v>1207.95</v>
      </c>
      <c r="DD248" s="22">
        <v>1500</v>
      </c>
      <c r="DE248" s="66">
        <v>80.53</v>
      </c>
      <c r="DF248" s="22">
        <v>500</v>
      </c>
      <c r="DG248" s="22">
        <v>1500</v>
      </c>
      <c r="DH248" s="66">
        <v>33.33</v>
      </c>
      <c r="DI248" s="22">
        <v>1354</v>
      </c>
      <c r="DJ248" s="22">
        <v>1500</v>
      </c>
      <c r="DK248" s="66">
        <v>90.27</v>
      </c>
      <c r="DL248" s="22">
        <v>1283.1099999999999</v>
      </c>
      <c r="DM248" s="22">
        <v>1500</v>
      </c>
      <c r="DN248" s="66">
        <v>85.54</v>
      </c>
      <c r="DO248" s="22">
        <v>4345.0600000000004</v>
      </c>
      <c r="DP248" s="22">
        <v>6000</v>
      </c>
      <c r="DQ248" s="66">
        <v>72.42</v>
      </c>
      <c r="DR248" s="67">
        <v>1865.91</v>
      </c>
      <c r="DS248" s="67">
        <v>2400</v>
      </c>
      <c r="DT248" s="159">
        <f>ULB_Data[[#This Row],[SLP- obtained SS2021]]/ULB_Data[[#This Row],[SLP-max. marks SS2021]]</f>
        <v>0.77746250000000006</v>
      </c>
      <c r="DU248" s="159">
        <f>ULB_Data[[#This Row],[SLP- obtained SS2021]]/ULB_Data[[#This Row],[Total score (obtained) SS2021]]</f>
        <v>0.50134208171786465</v>
      </c>
      <c r="DV248" s="67">
        <v>1865.91</v>
      </c>
      <c r="DW248" s="66">
        <v>2400</v>
      </c>
      <c r="DX248" s="159">
        <f>ULB_Data[[#This Row],[SLP- obtained SS2022]]/ULB_Data[[#This Row],[SLP-max. marks SS2022]]</f>
        <v>0.77746250000000006</v>
      </c>
      <c r="DY248" s="159">
        <f>ULB_Data[[#This Row],[SLP- obtained SS2022]]/ULB_Data[[#This Row],[Total score (obtained) SS2022]]</f>
        <v>0.50134208171786465</v>
      </c>
      <c r="DZ248" s="67">
        <v>1355.91</v>
      </c>
      <c r="EA248" s="67">
        <v>1800</v>
      </c>
      <c r="EB248" s="159">
        <f>ULB_Data[[#This Row],[CV- obtained SS2021]]/ULB_Data[[#This Row],[CV-max. marks SS2021]]</f>
        <v>0.75328333333333342</v>
      </c>
      <c r="EC248" s="159">
        <f>ULB_Data[[#This Row],[CV- obtained SS2021]]/ULB_Data[[#This Row],[Total score (obtained) SS2021]]</f>
        <v>0.36431271713108876</v>
      </c>
      <c r="ED248" s="67">
        <v>1355.91</v>
      </c>
      <c r="EE248" s="66">
        <v>1800</v>
      </c>
      <c r="EF248" s="159">
        <f>ULB_Data[[#This Row],[CV- obtained SS2022]]/ULB_Data[[#This Row],[CV-max. marks SS2022]]</f>
        <v>0.75328333333333342</v>
      </c>
      <c r="EG248" s="159">
        <f>ULB_Data[[#This Row],[CV- obtained SS2022]]/ULB_Data[[#This Row],[Total score (obtained) SS2022]]</f>
        <v>0.36431271713108876</v>
      </c>
      <c r="EH248" s="67">
        <v>500</v>
      </c>
      <c r="EI248" s="67">
        <v>1800</v>
      </c>
      <c r="EJ248" s="159">
        <f>ULB_Data[[#This Row],[Cert.- obtained SS2021]]/ULB_Data[[#This Row],[Cert.-max. marks SS2021]]</f>
        <v>0.27777777777777779</v>
      </c>
      <c r="EK248" s="159">
        <f>ULB_Data[[#This Row],[Cert.- obtained SS2021]]/ULB_Data[[#This Row],[Total score (obtained) SS2021]]</f>
        <v>0.13434251430076066</v>
      </c>
      <c r="EL248" s="67">
        <v>500</v>
      </c>
      <c r="EM248" s="66">
        <v>1800</v>
      </c>
      <c r="EN248" s="159">
        <f>ULB_Data[[#This Row],[Cert.- obtained SS2022]]/ULB_Data[[#This Row],[Cert.-max. marks SS2022]]</f>
        <v>0.27777777777777779</v>
      </c>
      <c r="EO248" s="159">
        <f>ULB_Data[[#This Row],[Cert.- obtained SS2022]]/ULB_Data[[#This Row],[Total score (obtained) SS2022]]</f>
        <v>0.13434251430076066</v>
      </c>
      <c r="EP248" s="68">
        <v>3721.83</v>
      </c>
      <c r="EQ248" s="26">
        <v>6000</v>
      </c>
      <c r="ER248" s="66">
        <v>62.03</v>
      </c>
      <c r="ES248" s="68">
        <v>3721.83</v>
      </c>
      <c r="ET248" s="66">
        <v>6000</v>
      </c>
      <c r="EU248" s="128">
        <f>(ULB_Data[[#This Row],[Total score (obtained) SS2022]]/ULB_Data[[#This Row],[Total score (max) SS2022]])*100</f>
        <v>62.030499999999996</v>
      </c>
      <c r="EV248" s="26">
        <v>1707.95</v>
      </c>
      <c r="EW248" s="26">
        <v>3000</v>
      </c>
      <c r="EX248" s="66">
        <v>56.93</v>
      </c>
      <c r="EY248" s="26">
        <v>2365.91</v>
      </c>
      <c r="EZ248" s="26">
        <v>4200</v>
      </c>
      <c r="FA248" s="100">
        <v>56.33</v>
      </c>
      <c r="FB248" s="26">
        <v>2365.91</v>
      </c>
      <c r="FC248" s="138">
        <v>4200</v>
      </c>
      <c r="FD248" s="140">
        <f>(ULB_Data[[#This Row],[SLP + Cert. (obtained) SS2022]]/ULB_Data[[#This Row],[SLP + Cert. (max.) SS2022]])*100</f>
        <v>56.331190476190471</v>
      </c>
    </row>
    <row r="249" spans="1:160" ht="15.75" thickBot="1">
      <c r="A249" s="104">
        <v>248</v>
      </c>
      <c r="B249" s="65" t="s">
        <v>44</v>
      </c>
      <c r="C249" s="65" t="s">
        <v>71</v>
      </c>
      <c r="D249" s="65" t="s">
        <v>71</v>
      </c>
      <c r="E249" s="26">
        <v>21127</v>
      </c>
      <c r="F249" s="28" t="s">
        <v>411</v>
      </c>
      <c r="G249" s="28">
        <v>2214</v>
      </c>
      <c r="H249" s="28">
        <v>2072</v>
      </c>
      <c r="I249" s="28">
        <v>2072</v>
      </c>
      <c r="J249" s="28">
        <v>3325</v>
      </c>
      <c r="K249" s="28">
        <v>3178</v>
      </c>
      <c r="L249" s="28">
        <v>3178</v>
      </c>
      <c r="M249" s="28">
        <v>3070.1</v>
      </c>
      <c r="N249" s="28">
        <v>2928.3</v>
      </c>
      <c r="O249" s="28">
        <v>2928.3</v>
      </c>
      <c r="P249" s="28">
        <v>4349.2</v>
      </c>
      <c r="Q249" s="28">
        <v>4349.2</v>
      </c>
      <c r="R249" s="118">
        <f>(ULB_Data[[#This Row],[Total score (obtained) SS2020]]-ULB_Data[[#This Row],[NA 2020]])/ULB_Data[[#This Row],[NA 2020]]</f>
        <v>1.0877145438121048</v>
      </c>
      <c r="S249" s="118">
        <f>(ULB_Data[[#This Row],[Total score (obtained) SS2021]]-ULB_Data[[#This Row],[NA 2021]])/ULB_Data[[#This Row],[NA 2021]]</f>
        <v>1.0023069498069497</v>
      </c>
      <c r="T249" s="118">
        <f>(ULB_Data[[#This Row],[Total score (obtained) SS2022]]-ULB_Data[[#This Row],[NA 2022]])/ULB_Data[[#This Row],[NA 2022]]</f>
        <v>1.0023069498069497</v>
      </c>
      <c r="U249" s="118">
        <f>(ULB_Data[[#This Row],[Total score (obtained) SS2020]]-ULB_Data[[#This Row],[SA 2020]])/ULB_Data[[#This Row],[SA 2020]]</f>
        <v>0.39013533834586461</v>
      </c>
      <c r="V249" s="118">
        <f>(ULB_Data[[#This Row],[Total score (obtained) SS2021]]-ULB_Data[[#This Row],[SA 2021]])/ULB_Data[[#This Row],[SA 2021]]</f>
        <v>0.30546884833228438</v>
      </c>
      <c r="W249" s="118">
        <f>(ULB_Data[[#This Row],[Total score (obtained) SS2022]]-ULB_Data[[#This Row],[SA 2022]])/ULB_Data[[#This Row],[SA 2022]]</f>
        <v>0.30546884833228438</v>
      </c>
      <c r="X249" s="118">
        <f>(ULB_Data[[#This Row],[Total score (obtained) SS2020]]-ULB_Data[[#This Row],[SA Cat 2020]])/ULB_Data[[#This Row],[SA Cat 2020]]</f>
        <v>0.50555356503045501</v>
      </c>
      <c r="Y249" s="118">
        <f>(ULB_Data[[#This Row],[Total score (obtained) SS2021]]-ULB_Data[[#This Row],[SA Cat 2021]])/ULB_Data[[#This Row],[SA Cat 2021]]</f>
        <v>0.4167878974148822</v>
      </c>
      <c r="Z249" s="118">
        <f>(ULB_Data[[#This Row],[Total score (obtained) SS2022]]-ULB_Data[[#This Row],[SA Cat 2022]])/ULB_Data[[#This Row],[SA Cat 2022]]</f>
        <v>0.4167878974148822</v>
      </c>
      <c r="AA249" s="118">
        <f>(ULB_Data[[#This Row],[Total score (obtained) SS2021]]-ULB_Data[[#This Row],[SA Cat t.10 2021]])/ULB_Data[[#This Row],[SA Cat t.10 2021]]</f>
        <v>-4.6082038075968015E-2</v>
      </c>
      <c r="AB249" s="118">
        <f>(ULB_Data[[#This Row],[Total score (obtained) SS2022]]-ULB_Data[[#This Row],[SA Cat t.10 2022]])/ULB_Data[[#This Row],[SA Cat t.10 2022]]</f>
        <v>-4.6082038075968015E-2</v>
      </c>
      <c r="AC249" s="122">
        <v>306.24</v>
      </c>
      <c r="AD249" s="122">
        <v>913.6</v>
      </c>
      <c r="AE249" s="122">
        <v>915</v>
      </c>
      <c r="AF249" s="122">
        <v>706.64</v>
      </c>
      <c r="AG249" s="122">
        <v>1509.3</v>
      </c>
      <c r="AH249" s="122">
        <v>1509.3</v>
      </c>
      <c r="AI249" s="122">
        <v>593.21</v>
      </c>
      <c r="AJ249" s="122">
        <v>1412.08</v>
      </c>
      <c r="AK249" s="122">
        <v>1412.08</v>
      </c>
      <c r="AL249" s="122">
        <v>1984.11</v>
      </c>
      <c r="AM249" s="122">
        <v>1984.11</v>
      </c>
      <c r="AN249" s="118">
        <f>(ULB_Data[[#This Row],[SLP- obtained SS2020]]-ULB_Data[[#This Row],[SLP NA 2020]])/ULB_Data[[#This Row],[SLP NA 2020]]</f>
        <v>2.2113375130616513</v>
      </c>
      <c r="AO249" s="118">
        <f>(ULB_Data[[#This Row],[SLP- obtained SS2021]]-ULB_Data[[#This Row],[SLP NA 2021]])/ULB_Data[[#This Row],[SLP NA 2021]]</f>
        <v>0.96860770577933442</v>
      </c>
      <c r="AP249" s="118">
        <f>(ULB_Data[[#This Row],[SLP- obtained SS2022]]-ULB_Data[[#This Row],[SLP NA 2022]])/ULB_Data[[#This Row],[SLP NA 2022]]</f>
        <v>0.96559562841530056</v>
      </c>
      <c r="AQ249" s="118">
        <f>(ULB_Data[[#This Row],[SLP- obtained SS2020]]-ULB_Data[[#This Row],[SLP SA 2020]])/ULB_Data[[#This Row],[SLP SA 2020]]</f>
        <v>0.39171289482621996</v>
      </c>
      <c r="AR249" s="118">
        <f>(ULB_Data[[#This Row],[SLP- obtained SS2021]]-ULB_Data[[#This Row],[SLP SA 2021]])/ULB_Data[[#This Row],[SLP SA 2021]]</f>
        <v>0.19162525674153583</v>
      </c>
      <c r="AS249" s="118">
        <f>(ULB_Data[[#This Row],[SLP- obtained SS2022]]-ULB_Data[[#This Row],[SLP SA 2022]])/ULB_Data[[#This Row],[SLP SA 2022]]</f>
        <v>0.19162525674153583</v>
      </c>
      <c r="AT249" s="118">
        <f>(ULB_Data[[#This Row],[SLP- obtained SS2020]]-ULB_Data[[#This Row],[SLP SA cat 2020]])/ULB_Data[[#This Row],[SLP SA cat 2020]]</f>
        <v>0.65782775071222666</v>
      </c>
      <c r="AU249" s="118">
        <f>(ULB_Data[[#This Row],[SLP- obtained SS2021]]-ULB_Data[[#This Row],[SLP SA cat 2021]])/ULB_Data[[#This Row],[SLP SA cat 2021]]</f>
        <v>0.27366721432213476</v>
      </c>
      <c r="AV249" s="118">
        <f>(ULB_Data[[#This Row],[SLP- obtained SS2022]]-ULB_Data[[#This Row],[SLP SA cat 2022]])/ULB_Data[[#This Row],[SLP SA cat 2022]]</f>
        <v>0.27366721432213476</v>
      </c>
      <c r="AW249" s="118">
        <f>(ULB_Data[[#This Row],[SLP- obtained SS2021]]-ULB_Data[[#This Row],[SLP SA cat t.10 2021]])/ULB_Data[[#This Row],[SLP SA cat t.10 2021]]</f>
        <v>-9.3538160686655436E-2</v>
      </c>
      <c r="AX249" s="118">
        <f>(ULB_Data[[#This Row],[SLP- obtained SS2022]]-ULB_Data[[#This Row],[SLP SA cat t.10 2022]])/ULB_Data[[#This Row],[SLP SA cat t.10 2022]]</f>
        <v>-9.3538160686655436E-2</v>
      </c>
      <c r="AY249" s="122">
        <v>232.44</v>
      </c>
      <c r="AZ249" s="122">
        <v>298.10000000000002</v>
      </c>
      <c r="BA249" s="122">
        <v>295</v>
      </c>
      <c r="BB249" s="122">
        <v>421.09</v>
      </c>
      <c r="BC249" s="122">
        <v>522.70000000000005</v>
      </c>
      <c r="BD249" s="122">
        <v>525</v>
      </c>
      <c r="BE249" s="122">
        <v>365.77</v>
      </c>
      <c r="BF249" s="122">
        <v>453.88</v>
      </c>
      <c r="BG249" s="122">
        <v>453.88</v>
      </c>
      <c r="BH249" s="122">
        <v>1100</v>
      </c>
      <c r="BI249" s="122">
        <v>1100</v>
      </c>
      <c r="BJ249" s="118">
        <f>(ULB_Data[[#This Row],[Cert.- obtained SS2020]]-ULB_Data[[#This Row],[NA cert 2020]])/ULB_Data[[#This Row],[NA cert 2020]]</f>
        <v>2.871966959215281</v>
      </c>
      <c r="BK249" s="118">
        <f>(ULB_Data[[#This Row],[Cert.- obtained SS2021]]-ULB_Data[[#This Row],[NA cert 2021]])/ULB_Data[[#This Row],[NA cert 2021]]</f>
        <v>2.6900369003690034</v>
      </c>
      <c r="BL249" s="118">
        <f>(ULB_Data[[#This Row],[Cert.- obtained SS2022]]-ULB_Data[[#This Row],[NA cert 2022]])/ULB_Data[[#This Row],[NA cert 2022]]</f>
        <v>2.7288135593220337</v>
      </c>
      <c r="BM249" s="118">
        <f>(ULB_Data[[#This Row],[Cert.- obtained SS2020]]-ULB_Data[[#This Row],[SA Cert 2020]])/ULB_Data[[#This Row],[SA Cert 2020]]</f>
        <v>1.1373103137096583</v>
      </c>
      <c r="BN249" s="118">
        <f>(ULB_Data[[#This Row],[Cert.- obtained SS2021]]-ULB_Data[[#This Row],[SA cert 2021]])/ULB_Data[[#This Row],[SA cert 2021]]</f>
        <v>1.1044576238760282</v>
      </c>
      <c r="BO249" s="118">
        <f>(ULB_Data[[#This Row],[Cert.- obtained SS2022]]-ULB_Data[[#This Row],[SA cert 2022]])/ULB_Data[[#This Row],[SA cert 2022]]</f>
        <v>1.0952380952380953</v>
      </c>
      <c r="BP249" s="118">
        <f>(ULB_Data[[#This Row],[Cert.- obtained SS2020]]-ULB_Data[[#This Row],[SA cert cat 2020]])/ULB_Data[[#This Row],[SA cert cat 2020]]</f>
        <v>1.4605626486589935</v>
      </c>
      <c r="BQ249" s="118">
        <f>(ULB_Data[[#This Row],[Cert.- obtained SS2021]]-ULB_Data[[#This Row],[SA cert cat 2021]])/ULB_Data[[#This Row],[SA cert cat 2021]]</f>
        <v>1.4235480743808937</v>
      </c>
      <c r="BR249" s="118">
        <f>(ULB_Data[[#This Row],[Cert.- obtained SS2022]]-ULB_Data[[#This Row],[SA cert cat 2022]])/ULB_Data[[#This Row],[SA cert cat 2022]]</f>
        <v>1.4235480743808937</v>
      </c>
      <c r="BS249" s="118">
        <f>(ULB_Data[[#This Row],[Cert.- obtained SS2021]]-ULB_Data[[#This Row],[SA cert cat t.10 2021]])/ULB_Data[[#This Row],[SA cert cat t.10 2021]]</f>
        <v>0</v>
      </c>
      <c r="BT249" s="118">
        <f>(ULB_Data[[#This Row],[Cert.- obtained SS2022]]-ULB_Data[[#This Row],[SA cert cat t.10 2022]])/ULB_Data[[#This Row],[SA cert cat t.10 2022]]</f>
        <v>0</v>
      </c>
      <c r="BU249" s="122">
        <v>855.72</v>
      </c>
      <c r="BV249" s="122">
        <v>860.25</v>
      </c>
      <c r="BW249" s="122">
        <v>865</v>
      </c>
      <c r="BX249" s="122">
        <v>1100</v>
      </c>
      <c r="BY249" s="122">
        <v>1147.0899999999999</v>
      </c>
      <c r="BZ249" s="122">
        <v>1150</v>
      </c>
      <c r="CA249" s="122">
        <v>1056.55</v>
      </c>
      <c r="CB249" s="122">
        <v>1062.31</v>
      </c>
      <c r="CC249" s="122">
        <v>1062.31</v>
      </c>
      <c r="CD249" s="122">
        <v>1484.95</v>
      </c>
      <c r="CE249" s="122">
        <v>1484.95</v>
      </c>
      <c r="CF249" s="118">
        <f>(ULB_Data[[#This Row],[CP- obtained SS2020]]-ULB_Data[[#This Row],[NA CV 2020]])/ULB_Data[[#This Row],[NA CV 2020]]</f>
        <v>0.56214649651755244</v>
      </c>
      <c r="CG249" s="118">
        <f>(ULB_Data[[#This Row],[CV- obtained SS2021]]-ULB_Data[[#This Row],[NA CV 2021]])/ULB_Data[[#This Row],[NA CV 2021]]</f>
        <v>0.45336820691659402</v>
      </c>
      <c r="CH249" s="118">
        <f>(ULB_Data[[#This Row],[CV- obtained SS2022]]-ULB_Data[[#This Row],[NA CV 2022]])/ULB_Data[[#This Row],[NA CV 2022]]</f>
        <v>0.44538728323699422</v>
      </c>
      <c r="CI249" s="118">
        <f>(ULB_Data[[#This Row],[CP- obtained SS2020]]-ULB_Data[[#This Row],[SA CV 2020]])/ULB_Data[[#This Row],[SA CV 2020]]</f>
        <v>0.21523636363636361</v>
      </c>
      <c r="CJ249" s="118">
        <f>(ULB_Data[[#This Row],[CV- obtained SS2021]]-ULB_Data[[#This Row],[SA CV 2021]])/ULB_Data[[#This Row],[SA CV 2021]]</f>
        <v>8.9940632382812233E-2</v>
      </c>
      <c r="CK249" s="118">
        <f>(ULB_Data[[#This Row],[CV- obtained SS2022]]-ULB_Data[[#This Row],[SA CV 2022]])/ULB_Data[[#This Row],[SA CV 2022]]</f>
        <v>8.718260869565217E-2</v>
      </c>
      <c r="CL249" s="118">
        <f>(ULB_Data[[#This Row],[CP- obtained SS2020]]-ULB_Data[[#This Row],[SA CV  cat 2020]])/ULB_Data[[#This Row],[SA CV  cat 2020]]</f>
        <v>0.26521224740902</v>
      </c>
      <c r="CM249" s="118">
        <f>(ULB_Data[[#This Row],[CV- obtained SS2021]]-ULB_Data[[#This Row],[SA CV cat 2021]])/ULB_Data[[#This Row],[SA CV cat 2021]]</f>
        <v>0.17692575613521483</v>
      </c>
      <c r="CN249" s="118">
        <f>(ULB_Data[[#This Row],[CV- obtained SS2022]]-ULB_Data[[#This Row],[SA CV cat 2022]])/ULB_Data[[#This Row],[SA CV cat 2022]]</f>
        <v>0.17692575613521483</v>
      </c>
      <c r="CO249" s="118">
        <f>(ULB_Data[[#This Row],[CV- obtained SS2021]]-ULB_Data[[#This Row],[SA CV cat t.10 2021]])/ULB_Data[[#This Row],[SA CV cat t.10 2021]]</f>
        <v>-0.15804572544530121</v>
      </c>
      <c r="CP249" s="118">
        <f>(ULB_Data[[#This Row],[CV- obtained SS2022]]-ULB_Data[[#This Row],[SA CV cat t.10 2022]])/ULB_Data[[#This Row],[SA CV cat t.10 2022]]</f>
        <v>-0.15804572544530121</v>
      </c>
      <c r="CQ249" s="60">
        <v>7</v>
      </c>
      <c r="CR249" s="60">
        <v>6</v>
      </c>
      <c r="CS249" s="27">
        <v>12</v>
      </c>
      <c r="CT249" s="27">
        <v>11</v>
      </c>
      <c r="CU249" s="27">
        <v>12</v>
      </c>
      <c r="CV249" s="27">
        <v>11</v>
      </c>
      <c r="CW249" s="28" t="s">
        <v>401</v>
      </c>
      <c r="CX249" s="27" t="s">
        <v>401</v>
      </c>
      <c r="CY249" s="27" t="s">
        <v>401</v>
      </c>
      <c r="CZ249" s="28" t="s">
        <v>405</v>
      </c>
      <c r="DA249" s="27" t="s">
        <v>402</v>
      </c>
      <c r="DB249" s="27" t="s">
        <v>402</v>
      </c>
      <c r="DC249" s="22">
        <v>983.44</v>
      </c>
      <c r="DD249" s="22">
        <v>1500</v>
      </c>
      <c r="DE249" s="66">
        <v>65.56</v>
      </c>
      <c r="DF249" s="22">
        <v>900</v>
      </c>
      <c r="DG249" s="22">
        <v>1500</v>
      </c>
      <c r="DH249" s="66">
        <v>60</v>
      </c>
      <c r="DI249" s="22">
        <v>1402</v>
      </c>
      <c r="DJ249" s="22">
        <v>1500</v>
      </c>
      <c r="DK249" s="66">
        <v>93.47</v>
      </c>
      <c r="DL249" s="22">
        <v>1336.76</v>
      </c>
      <c r="DM249" s="22">
        <v>1500</v>
      </c>
      <c r="DN249" s="66">
        <v>89.12</v>
      </c>
      <c r="DO249" s="22">
        <v>4622.2</v>
      </c>
      <c r="DP249" s="22">
        <v>6000</v>
      </c>
      <c r="DQ249" s="66">
        <v>77.040000000000006</v>
      </c>
      <c r="DR249" s="67">
        <v>1798.52</v>
      </c>
      <c r="DS249" s="67">
        <v>2400</v>
      </c>
      <c r="DT249" s="159">
        <f>ULB_Data[[#This Row],[SLP- obtained SS2021]]/ULB_Data[[#This Row],[SLP-max. marks SS2021]]</f>
        <v>0.74938333333333329</v>
      </c>
      <c r="DU249" s="159">
        <f>ULB_Data[[#This Row],[SLP- obtained SS2021]]/ULB_Data[[#This Row],[Total score (obtained) SS2021]]</f>
        <v>0.43350575349861892</v>
      </c>
      <c r="DV249" s="67">
        <v>1798.52</v>
      </c>
      <c r="DW249" s="66">
        <v>2400</v>
      </c>
      <c r="DX249" s="159">
        <f>ULB_Data[[#This Row],[SLP- obtained SS2022]]/ULB_Data[[#This Row],[SLP-max. marks SS2022]]</f>
        <v>0.74938333333333329</v>
      </c>
      <c r="DY249" s="159">
        <f>ULB_Data[[#This Row],[SLP- obtained SS2022]]/ULB_Data[[#This Row],[Total score (obtained) SS2022]]</f>
        <v>0.43350575349861892</v>
      </c>
      <c r="DZ249" s="67">
        <v>1250.26</v>
      </c>
      <c r="EA249" s="67">
        <v>1800</v>
      </c>
      <c r="EB249" s="159">
        <f>ULB_Data[[#This Row],[CV- obtained SS2021]]/ULB_Data[[#This Row],[CV-max. marks SS2021]]</f>
        <v>0.69458888888888892</v>
      </c>
      <c r="EC249" s="159">
        <f>ULB_Data[[#This Row],[CV- obtained SS2021]]/ULB_Data[[#This Row],[Total score (obtained) SS2021]]</f>
        <v>0.30135606129994841</v>
      </c>
      <c r="ED249" s="67">
        <v>1250.26</v>
      </c>
      <c r="EE249" s="66">
        <v>1800</v>
      </c>
      <c r="EF249" s="159">
        <f>ULB_Data[[#This Row],[CV- obtained SS2022]]/ULB_Data[[#This Row],[CV-max. marks SS2022]]</f>
        <v>0.69458888888888892</v>
      </c>
      <c r="EG249" s="159">
        <f>ULB_Data[[#This Row],[CV- obtained SS2022]]/ULB_Data[[#This Row],[Total score (obtained) SS2022]]</f>
        <v>0.30135606129994841</v>
      </c>
      <c r="EH249" s="67">
        <v>1100</v>
      </c>
      <c r="EI249" s="67">
        <v>1800</v>
      </c>
      <c r="EJ249" s="159">
        <f>ULB_Data[[#This Row],[Cert.- obtained SS2021]]/ULB_Data[[#This Row],[Cert.-max. marks SS2021]]</f>
        <v>0.61111111111111116</v>
      </c>
      <c r="EK249" s="159">
        <f>ULB_Data[[#This Row],[Cert.- obtained SS2021]]/ULB_Data[[#This Row],[Total score (obtained) SS2021]]</f>
        <v>0.26513818520143273</v>
      </c>
      <c r="EL249" s="67">
        <v>1100</v>
      </c>
      <c r="EM249" s="66">
        <v>1800</v>
      </c>
      <c r="EN249" s="159">
        <f>ULB_Data[[#This Row],[Cert.- obtained SS2022]]/ULB_Data[[#This Row],[Cert.-max. marks SS2022]]</f>
        <v>0.61111111111111116</v>
      </c>
      <c r="EO249" s="159">
        <f>ULB_Data[[#This Row],[Cert.- obtained SS2022]]/ULB_Data[[#This Row],[Total score (obtained) SS2022]]</f>
        <v>0.26513818520143273</v>
      </c>
      <c r="EP249" s="68">
        <v>4148.78</v>
      </c>
      <c r="EQ249" s="26">
        <v>6000</v>
      </c>
      <c r="ER249" s="66">
        <v>69.150000000000006</v>
      </c>
      <c r="ES249" s="68">
        <v>4148.78</v>
      </c>
      <c r="ET249" s="66">
        <v>6000</v>
      </c>
      <c r="EU249" s="128">
        <f>(ULB_Data[[#This Row],[Total score (obtained) SS2022]]/ULB_Data[[#This Row],[Total score (max) SS2022]])*100</f>
        <v>69.146333333333331</v>
      </c>
      <c r="EV249" s="26">
        <v>1883.44</v>
      </c>
      <c r="EW249" s="26">
        <v>3000</v>
      </c>
      <c r="EX249" s="66">
        <v>62.78</v>
      </c>
      <c r="EY249" s="26">
        <v>2898.52</v>
      </c>
      <c r="EZ249" s="26">
        <v>4200</v>
      </c>
      <c r="FA249" s="100">
        <v>69.010000000000005</v>
      </c>
      <c r="FB249" s="26">
        <v>2898.52</v>
      </c>
      <c r="FC249" s="138">
        <v>4200</v>
      </c>
      <c r="FD249" s="140">
        <f>(ULB_Data[[#This Row],[SLP + Cert. (obtained) SS2022]]/ULB_Data[[#This Row],[SLP + Cert. (max.) SS2022]])*100</f>
        <v>69.012380952380951</v>
      </c>
    </row>
    <row r="250" spans="1:160" ht="15.75" thickBot="1">
      <c r="A250" s="104">
        <v>249</v>
      </c>
      <c r="B250" s="65" t="s">
        <v>286</v>
      </c>
      <c r="C250" s="65" t="s">
        <v>71</v>
      </c>
      <c r="D250" s="65" t="s">
        <v>71</v>
      </c>
      <c r="E250" s="26">
        <v>11156</v>
      </c>
      <c r="F250" s="28" t="s">
        <v>411</v>
      </c>
      <c r="G250" s="28">
        <v>2214</v>
      </c>
      <c r="H250" s="28">
        <v>2072</v>
      </c>
      <c r="I250" s="28">
        <v>2072</v>
      </c>
      <c r="J250" s="28">
        <v>3325</v>
      </c>
      <c r="K250" s="28">
        <v>3178</v>
      </c>
      <c r="L250" s="28">
        <v>3178</v>
      </c>
      <c r="M250" s="28">
        <v>3070.1</v>
      </c>
      <c r="N250" s="28">
        <v>2928.3</v>
      </c>
      <c r="O250" s="28">
        <v>2928.3</v>
      </c>
      <c r="P250" s="28">
        <v>4349.2</v>
      </c>
      <c r="Q250" s="28">
        <v>4349.2</v>
      </c>
      <c r="R250" s="118">
        <f>(ULB_Data[[#This Row],[Total score (obtained) SS2020]]-ULB_Data[[#This Row],[NA 2020]])/ULB_Data[[#This Row],[NA 2020]]</f>
        <v>0.37816621499548336</v>
      </c>
      <c r="S250" s="118">
        <f>(ULB_Data[[#This Row],[Total score (obtained) SS2021]]-ULB_Data[[#This Row],[NA 2021]])/ULB_Data[[#This Row],[NA 2021]]</f>
        <v>0.25751930501930498</v>
      </c>
      <c r="T250" s="118">
        <f>(ULB_Data[[#This Row],[Total score (obtained) SS2022]]-ULB_Data[[#This Row],[NA 2022]])/ULB_Data[[#This Row],[NA 2022]]</f>
        <v>0.25751930501930498</v>
      </c>
      <c r="U250" s="118">
        <f>(ULB_Data[[#This Row],[Total score (obtained) SS2020]]-ULB_Data[[#This Row],[SA 2020]])/ULB_Data[[#This Row],[SA 2020]]</f>
        <v>-8.2327819548872111E-2</v>
      </c>
      <c r="V250" s="118">
        <f>(ULB_Data[[#This Row],[Total score (obtained) SS2021]]-ULB_Data[[#This Row],[SA 2021]])/ULB_Data[[#This Row],[SA 2021]]</f>
        <v>-0.18011957205789808</v>
      </c>
      <c r="W250" s="118">
        <f>(ULB_Data[[#This Row],[Total score (obtained) SS2022]]-ULB_Data[[#This Row],[SA 2022]])/ULB_Data[[#This Row],[SA 2022]]</f>
        <v>-0.18011957205789808</v>
      </c>
      <c r="X250" s="118">
        <f>(ULB_Data[[#This Row],[Total score (obtained) SS2020]]-ULB_Data[[#This Row],[SA Cat 2020]])/ULB_Data[[#This Row],[SA Cat 2020]]</f>
        <v>-6.1366079280804177E-3</v>
      </c>
      <c r="Y250" s="118">
        <f>(ULB_Data[[#This Row],[Total score (obtained) SS2021]]-ULB_Data[[#This Row],[SA Cat 2021]])/ULB_Data[[#This Row],[SA Cat 2021]]</f>
        <v>-0.11020728750469563</v>
      </c>
      <c r="Z250" s="118">
        <f>(ULB_Data[[#This Row],[Total score (obtained) SS2022]]-ULB_Data[[#This Row],[SA Cat 2022]])/ULB_Data[[#This Row],[SA Cat 2022]]</f>
        <v>-0.11020728750469563</v>
      </c>
      <c r="AA250" s="118">
        <f>(ULB_Data[[#This Row],[Total score (obtained) SS2021]]-ULB_Data[[#This Row],[SA Cat t.10 2021]])/ULB_Data[[#This Row],[SA Cat t.10 2021]]</f>
        <v>-0.40090591373126089</v>
      </c>
      <c r="AB250" s="118">
        <f>(ULB_Data[[#This Row],[Total score (obtained) SS2022]]-ULB_Data[[#This Row],[SA Cat t.10 2022]])/ULB_Data[[#This Row],[SA Cat t.10 2022]]</f>
        <v>-0.40090591373126089</v>
      </c>
      <c r="AC250" s="122">
        <v>306.24</v>
      </c>
      <c r="AD250" s="122">
        <v>913.6</v>
      </c>
      <c r="AE250" s="122">
        <v>915</v>
      </c>
      <c r="AF250" s="122">
        <v>706.64</v>
      </c>
      <c r="AG250" s="122">
        <v>1509.3</v>
      </c>
      <c r="AH250" s="122">
        <v>1509.3</v>
      </c>
      <c r="AI250" s="122">
        <v>593.21</v>
      </c>
      <c r="AJ250" s="122">
        <v>1412.08</v>
      </c>
      <c r="AK250" s="122">
        <v>1412.08</v>
      </c>
      <c r="AL250" s="122">
        <v>1984.11</v>
      </c>
      <c r="AM250" s="122">
        <v>1984.11</v>
      </c>
      <c r="AN250" s="118">
        <f>(ULB_Data[[#This Row],[SLP- obtained SS2020]]-ULB_Data[[#This Row],[SLP NA 2020]])/ULB_Data[[#This Row],[SLP NA 2020]]</f>
        <v>1.0712839602925808</v>
      </c>
      <c r="AO250" s="118">
        <f>(ULB_Data[[#This Row],[SLP- obtained SS2021]]-ULB_Data[[#This Row],[SLP NA 2021]])/ULB_Data[[#This Row],[SLP NA 2021]]</f>
        <v>0.49825963222416803</v>
      </c>
      <c r="AP250" s="118">
        <f>(ULB_Data[[#This Row],[SLP- obtained SS2022]]-ULB_Data[[#This Row],[SLP NA 2022]])/ULB_Data[[#This Row],[SLP NA 2022]]</f>
        <v>0.49596721311475406</v>
      </c>
      <c r="AQ250" s="118">
        <f>(ULB_Data[[#This Row],[SLP- obtained SS2020]]-ULB_Data[[#This Row],[SLP SA 2020]])/ULB_Data[[#This Row],[SLP SA 2020]]</f>
        <v>-0.10235763613721278</v>
      </c>
      <c r="AR250" s="118">
        <f>(ULB_Data[[#This Row],[SLP- obtained SS2021]]-ULB_Data[[#This Row],[SLP SA 2021]])/ULB_Data[[#This Row],[SLP SA 2021]]</f>
        <v>-9.3082886106141932E-2</v>
      </c>
      <c r="AS250" s="118">
        <f>(ULB_Data[[#This Row],[SLP- obtained SS2022]]-ULB_Data[[#This Row],[SLP SA 2022]])/ULB_Data[[#This Row],[SLP SA 2022]]</f>
        <v>-9.3082886106141932E-2</v>
      </c>
      <c r="AT250" s="118">
        <f>(ULB_Data[[#This Row],[SLP- obtained SS2020]]-ULB_Data[[#This Row],[SLP SA cat 2020]])/ULB_Data[[#This Row],[SLP SA cat 2020]]</f>
        <v>6.9284064665126863E-2</v>
      </c>
      <c r="AU250" s="118">
        <f>(ULB_Data[[#This Row],[SLP- obtained SS2021]]-ULB_Data[[#This Row],[SLP SA cat 2021]])/ULB_Data[[#This Row],[SLP SA cat 2021]]</f>
        <v>-3.0642739788113976E-2</v>
      </c>
      <c r="AV250" s="118">
        <f>(ULB_Data[[#This Row],[SLP- obtained SS2022]]-ULB_Data[[#This Row],[SLP SA cat 2022]])/ULB_Data[[#This Row],[SLP SA cat 2022]]</f>
        <v>-3.0642739788113976E-2</v>
      </c>
      <c r="AW250" s="118">
        <f>(ULB_Data[[#This Row],[SLP- obtained SS2021]]-ULB_Data[[#This Row],[SLP SA cat t.10 2021]])/ULB_Data[[#This Row],[SLP SA cat t.10 2021]]</f>
        <v>-0.31011385457459517</v>
      </c>
      <c r="AX250" s="118">
        <f>(ULB_Data[[#This Row],[SLP- obtained SS2022]]-ULB_Data[[#This Row],[SLP SA cat t.10 2022]])/ULB_Data[[#This Row],[SLP SA cat t.10 2022]]</f>
        <v>-0.31011385457459517</v>
      </c>
      <c r="AY250" s="122">
        <v>232.44</v>
      </c>
      <c r="AZ250" s="122">
        <v>298.10000000000002</v>
      </c>
      <c r="BA250" s="122">
        <v>295</v>
      </c>
      <c r="BB250" s="122">
        <v>421.09</v>
      </c>
      <c r="BC250" s="122">
        <v>522.70000000000005</v>
      </c>
      <c r="BD250" s="122">
        <v>525</v>
      </c>
      <c r="BE250" s="122">
        <v>365.77</v>
      </c>
      <c r="BF250" s="122">
        <v>453.88</v>
      </c>
      <c r="BG250" s="122">
        <v>453.88</v>
      </c>
      <c r="BH250" s="122">
        <v>1100</v>
      </c>
      <c r="BI250" s="122">
        <v>1100</v>
      </c>
      <c r="BJ250" s="118">
        <f>(ULB_Data[[#This Row],[Cert.- obtained SS2020]]-ULB_Data[[#This Row],[NA cert 2020]])/ULB_Data[[#This Row],[NA cert 2020]]</f>
        <v>0.29065565307176044</v>
      </c>
      <c r="BK250" s="118">
        <f>(ULB_Data[[#This Row],[Cert.- obtained SS2021]]-ULB_Data[[#This Row],[NA cert 2021]])/ULB_Data[[#This Row],[NA cert 2021]]</f>
        <v>6.3737001006372931E-3</v>
      </c>
      <c r="BL250" s="118">
        <f>(ULB_Data[[#This Row],[Cert.- obtained SS2022]]-ULB_Data[[#This Row],[NA cert 2022]])/ULB_Data[[#This Row],[NA cert 2022]]</f>
        <v>1.6949152542372881E-2</v>
      </c>
      <c r="BM250" s="118">
        <f>(ULB_Data[[#This Row],[Cert.- obtained SS2020]]-ULB_Data[[#This Row],[SA Cert 2020]])/ULB_Data[[#This Row],[SA Cert 2020]]</f>
        <v>-0.2875632287634472</v>
      </c>
      <c r="BN250" s="118">
        <f>(ULB_Data[[#This Row],[Cert.- obtained SS2021]]-ULB_Data[[#This Row],[SA cert 2021]])/ULB_Data[[#This Row],[SA cert 2021]]</f>
        <v>-0.42605701167017412</v>
      </c>
      <c r="BO250" s="118">
        <f>(ULB_Data[[#This Row],[Cert.- obtained SS2022]]-ULB_Data[[#This Row],[SA cert 2022]])/ULB_Data[[#This Row],[SA cert 2022]]</f>
        <v>-0.42857142857142855</v>
      </c>
      <c r="BP250" s="118">
        <f>(ULB_Data[[#This Row],[Cert.- obtained SS2020]]-ULB_Data[[#This Row],[SA cert cat 2020]])/ULB_Data[[#This Row],[SA cert cat 2020]]</f>
        <v>-0.17981245044700217</v>
      </c>
      <c r="BQ250" s="118">
        <f>(ULB_Data[[#This Row],[Cert.- obtained SS2021]]-ULB_Data[[#This Row],[SA cert cat 2021]])/ULB_Data[[#This Row],[SA cert cat 2021]]</f>
        <v>-0.33903234335066534</v>
      </c>
      <c r="BR250" s="118">
        <f>(ULB_Data[[#This Row],[Cert.- obtained SS2022]]-ULB_Data[[#This Row],[SA cert cat 2022]])/ULB_Data[[#This Row],[SA cert cat 2022]]</f>
        <v>-0.33903234335066534</v>
      </c>
      <c r="BS250" s="118">
        <f>(ULB_Data[[#This Row],[Cert.- obtained SS2021]]-ULB_Data[[#This Row],[SA cert cat t.10 2021]])/ULB_Data[[#This Row],[SA cert cat t.10 2021]]</f>
        <v>-0.72727272727272729</v>
      </c>
      <c r="BT250" s="118">
        <f>(ULB_Data[[#This Row],[Cert.- obtained SS2022]]-ULB_Data[[#This Row],[SA cert cat t.10 2022]])/ULB_Data[[#This Row],[SA cert cat t.10 2022]]</f>
        <v>-0.72727272727272729</v>
      </c>
      <c r="BU250" s="122">
        <v>855.72</v>
      </c>
      <c r="BV250" s="122">
        <v>860.25</v>
      </c>
      <c r="BW250" s="122">
        <v>865</v>
      </c>
      <c r="BX250" s="122">
        <v>1100</v>
      </c>
      <c r="BY250" s="122">
        <v>1147.0899999999999</v>
      </c>
      <c r="BZ250" s="122">
        <v>1150</v>
      </c>
      <c r="CA250" s="122">
        <v>1056.55</v>
      </c>
      <c r="CB250" s="122">
        <v>1062.31</v>
      </c>
      <c r="CC250" s="122">
        <v>1062.31</v>
      </c>
      <c r="CD250" s="122">
        <v>1484.95</v>
      </c>
      <c r="CE250" s="122">
        <v>1484.95</v>
      </c>
      <c r="CF250" s="118">
        <f>(ULB_Data[[#This Row],[CP- obtained SS2020]]-ULB_Data[[#This Row],[NA CV 2020]])/ULB_Data[[#This Row],[NA CV 2020]]</f>
        <v>0.4028186790071519</v>
      </c>
      <c r="CG250" s="118">
        <f>(ULB_Data[[#This Row],[CV- obtained SS2021]]-ULB_Data[[#This Row],[NA CV 2021]])/ULB_Data[[#This Row],[NA CV 2021]]</f>
        <v>8.8950886370241192E-2</v>
      </c>
      <c r="CH250" s="118">
        <f>(ULB_Data[[#This Row],[CV- obtained SS2022]]-ULB_Data[[#This Row],[NA CV 2022]])/ULB_Data[[#This Row],[NA CV 2022]]</f>
        <v>8.2971098265895937E-2</v>
      </c>
      <c r="CI250" s="118">
        <f>(ULB_Data[[#This Row],[CP- obtained SS2020]]-ULB_Data[[#This Row],[SA CV 2020]])/ULB_Data[[#This Row],[SA CV 2020]]</f>
        <v>9.1290909090909159E-2</v>
      </c>
      <c r="CJ250" s="118">
        <f>(ULB_Data[[#This Row],[CV- obtained SS2021]]-ULB_Data[[#This Row],[SA CV 2021]])/ULB_Data[[#This Row],[SA CV 2021]]</f>
        <v>-0.18335091405207957</v>
      </c>
      <c r="CK250" s="118">
        <f>(ULB_Data[[#This Row],[CV- obtained SS2022]]-ULB_Data[[#This Row],[SA CV 2022]])/ULB_Data[[#This Row],[SA CV 2022]]</f>
        <v>-0.18541739130434784</v>
      </c>
      <c r="CL250" s="118">
        <f>(ULB_Data[[#This Row],[CP- obtained SS2020]]-ULB_Data[[#This Row],[SA CV  cat 2020]])/ULB_Data[[#This Row],[SA CV  cat 2020]]</f>
        <v>0.136169608631868</v>
      </c>
      <c r="CM250" s="118">
        <f>(ULB_Data[[#This Row],[CV- obtained SS2021]]-ULB_Data[[#This Row],[SA CV cat 2021]])/ULB_Data[[#This Row],[SA CV cat 2021]]</f>
        <v>-0.11817642684338844</v>
      </c>
      <c r="CN250" s="118">
        <f>(ULB_Data[[#This Row],[CV- obtained SS2022]]-ULB_Data[[#This Row],[SA CV cat 2022]])/ULB_Data[[#This Row],[SA CV cat 2022]]</f>
        <v>-0.11817642684338844</v>
      </c>
      <c r="CO250" s="118">
        <f>(ULB_Data[[#This Row],[CV- obtained SS2021]]-ULB_Data[[#This Row],[SA CV cat t.10 2021]])/ULB_Data[[#This Row],[SA CV cat t.10 2021]]</f>
        <v>-0.36915721068049434</v>
      </c>
      <c r="CP250" s="118">
        <f>(ULB_Data[[#This Row],[CV- obtained SS2022]]-ULB_Data[[#This Row],[SA CV cat t.10 2022]])/ULB_Data[[#This Row],[SA CV cat t.10 2022]]</f>
        <v>-0.36915721068049434</v>
      </c>
      <c r="CQ250" s="60">
        <v>147</v>
      </c>
      <c r="CR250" s="60">
        <v>93</v>
      </c>
      <c r="CS250" s="27">
        <v>305</v>
      </c>
      <c r="CT250" s="27">
        <v>130</v>
      </c>
      <c r="CU250" s="27">
        <v>305</v>
      </c>
      <c r="CV250" s="27">
        <v>130</v>
      </c>
      <c r="CW250" s="28" t="s">
        <v>414</v>
      </c>
      <c r="CX250" s="27" t="s">
        <v>414</v>
      </c>
      <c r="CY250" s="27" t="s">
        <v>414</v>
      </c>
      <c r="CZ250" s="28" t="s">
        <v>405</v>
      </c>
      <c r="DA250" s="27" t="s">
        <v>405</v>
      </c>
      <c r="DB250" s="27" t="s">
        <v>405</v>
      </c>
      <c r="DC250" s="22">
        <v>634.30999999999995</v>
      </c>
      <c r="DD250" s="22">
        <v>1500</v>
      </c>
      <c r="DE250" s="66">
        <v>42.29</v>
      </c>
      <c r="DF250" s="22">
        <v>300</v>
      </c>
      <c r="DG250" s="22">
        <v>1500</v>
      </c>
      <c r="DH250" s="66">
        <v>20</v>
      </c>
      <c r="DI250" s="22">
        <v>916.54</v>
      </c>
      <c r="DJ250" s="22">
        <v>1500</v>
      </c>
      <c r="DK250" s="66">
        <v>61.1</v>
      </c>
      <c r="DL250" s="22">
        <v>1200.42</v>
      </c>
      <c r="DM250" s="22">
        <v>1500</v>
      </c>
      <c r="DN250" s="66">
        <v>80.03</v>
      </c>
      <c r="DO250" s="22">
        <v>3051.26</v>
      </c>
      <c r="DP250" s="22">
        <v>6000</v>
      </c>
      <c r="DQ250" s="66">
        <v>50.85</v>
      </c>
      <c r="DR250" s="67">
        <v>1368.81</v>
      </c>
      <c r="DS250" s="67">
        <v>2400</v>
      </c>
      <c r="DT250" s="159">
        <f>ULB_Data[[#This Row],[SLP- obtained SS2021]]/ULB_Data[[#This Row],[SLP-max. marks SS2021]]</f>
        <v>0.57033749999999994</v>
      </c>
      <c r="DU250" s="159">
        <f>ULB_Data[[#This Row],[SLP- obtained SS2021]]/ULB_Data[[#This Row],[Total score (obtained) SS2021]]</f>
        <v>0.52533792859939055</v>
      </c>
      <c r="DV250" s="67">
        <v>1368.81</v>
      </c>
      <c r="DW250" s="66">
        <v>2400</v>
      </c>
      <c r="DX250" s="159">
        <f>ULB_Data[[#This Row],[SLP- obtained SS2022]]/ULB_Data[[#This Row],[SLP-max. marks SS2022]]</f>
        <v>0.57033749999999994</v>
      </c>
      <c r="DY250" s="159">
        <f>ULB_Data[[#This Row],[SLP- obtained SS2022]]/ULB_Data[[#This Row],[Total score (obtained) SS2022]]</f>
        <v>0.52533792859939055</v>
      </c>
      <c r="DZ250" s="67">
        <v>936.77</v>
      </c>
      <c r="EA250" s="67">
        <v>1800</v>
      </c>
      <c r="EB250" s="159">
        <f>ULB_Data[[#This Row],[CV- obtained SS2021]]/ULB_Data[[#This Row],[CV-max. marks SS2021]]</f>
        <v>0.52042777777777782</v>
      </c>
      <c r="EC250" s="159">
        <f>ULB_Data[[#This Row],[CV- obtained SS2021]]/ULB_Data[[#This Row],[Total score (obtained) SS2021]]</f>
        <v>0.35952455883143103</v>
      </c>
      <c r="ED250" s="67">
        <v>936.77</v>
      </c>
      <c r="EE250" s="66">
        <v>1800</v>
      </c>
      <c r="EF250" s="159">
        <f>ULB_Data[[#This Row],[CV- obtained SS2022]]/ULB_Data[[#This Row],[CV-max. marks SS2022]]</f>
        <v>0.52042777777777782</v>
      </c>
      <c r="EG250" s="159">
        <f>ULB_Data[[#This Row],[CV- obtained SS2022]]/ULB_Data[[#This Row],[Total score (obtained) SS2022]]</f>
        <v>0.35952455883143103</v>
      </c>
      <c r="EH250" s="67">
        <v>300</v>
      </c>
      <c r="EI250" s="67">
        <v>1800</v>
      </c>
      <c r="EJ250" s="159">
        <f>ULB_Data[[#This Row],[Cert.- obtained SS2021]]/ULB_Data[[#This Row],[Cert.-max. marks SS2021]]</f>
        <v>0.16666666666666666</v>
      </c>
      <c r="EK250" s="159">
        <f>ULB_Data[[#This Row],[Cert.- obtained SS2021]]/ULB_Data[[#This Row],[Total score (obtained) SS2021]]</f>
        <v>0.11513751256917845</v>
      </c>
      <c r="EL250" s="67">
        <v>300</v>
      </c>
      <c r="EM250" s="66">
        <v>1800</v>
      </c>
      <c r="EN250" s="159">
        <f>ULB_Data[[#This Row],[Cert.- obtained SS2022]]/ULB_Data[[#This Row],[Cert.-max. marks SS2022]]</f>
        <v>0.16666666666666666</v>
      </c>
      <c r="EO250" s="159">
        <f>ULB_Data[[#This Row],[Cert.- obtained SS2022]]/ULB_Data[[#This Row],[Total score (obtained) SS2022]]</f>
        <v>0.11513751256917845</v>
      </c>
      <c r="EP250" s="68">
        <v>2605.58</v>
      </c>
      <c r="EQ250" s="26">
        <v>6000</v>
      </c>
      <c r="ER250" s="66">
        <v>43.43</v>
      </c>
      <c r="ES250" s="68">
        <v>2605.58</v>
      </c>
      <c r="ET250" s="66">
        <v>6000</v>
      </c>
      <c r="EU250" s="128">
        <f>(ULB_Data[[#This Row],[Total score (obtained) SS2022]]/ULB_Data[[#This Row],[Total score (max) SS2022]])*100</f>
        <v>43.426333333333332</v>
      </c>
      <c r="EV250" s="26">
        <v>934.31</v>
      </c>
      <c r="EW250" s="26">
        <v>3000</v>
      </c>
      <c r="EX250" s="66">
        <v>31.14</v>
      </c>
      <c r="EY250" s="26">
        <v>1668.81</v>
      </c>
      <c r="EZ250" s="26">
        <v>4200</v>
      </c>
      <c r="FA250" s="100">
        <v>39.729999999999997</v>
      </c>
      <c r="FB250" s="26">
        <v>1668.81</v>
      </c>
      <c r="FC250" s="138">
        <v>4200</v>
      </c>
      <c r="FD250" s="140">
        <f>(ULB_Data[[#This Row],[SLP + Cert. (obtained) SS2022]]/ULB_Data[[#This Row],[SLP + Cert. (max.) SS2022]])*100</f>
        <v>39.73357142857143</v>
      </c>
    </row>
    <row r="251" spans="1:160" ht="15.75" thickBot="1">
      <c r="A251" s="104">
        <v>250</v>
      </c>
      <c r="B251" s="65" t="s">
        <v>79</v>
      </c>
      <c r="C251" s="65" t="s">
        <v>71</v>
      </c>
      <c r="D251" s="65" t="s">
        <v>71</v>
      </c>
      <c r="E251" s="26">
        <v>22310</v>
      </c>
      <c r="F251" s="28" t="s">
        <v>411</v>
      </c>
      <c r="G251" s="28">
        <v>2214</v>
      </c>
      <c r="H251" s="28">
        <v>2072</v>
      </c>
      <c r="I251" s="28">
        <v>2072</v>
      </c>
      <c r="J251" s="28">
        <v>3325</v>
      </c>
      <c r="K251" s="28">
        <v>3178</v>
      </c>
      <c r="L251" s="28">
        <v>3178</v>
      </c>
      <c r="M251" s="28">
        <v>3070.1</v>
      </c>
      <c r="N251" s="28">
        <v>2928.3</v>
      </c>
      <c r="O251" s="28">
        <v>2928.3</v>
      </c>
      <c r="P251" s="28">
        <v>4349.2</v>
      </c>
      <c r="Q251" s="28">
        <v>4349.2</v>
      </c>
      <c r="R251" s="118">
        <f>(ULB_Data[[#This Row],[Total score (obtained) SS2020]]-ULB_Data[[#This Row],[NA 2020]])/ULB_Data[[#This Row],[NA 2020]]</f>
        <v>0.9361291779584463</v>
      </c>
      <c r="S251" s="118">
        <f>(ULB_Data[[#This Row],[Total score (obtained) SS2021]]-ULB_Data[[#This Row],[NA 2021]])/ULB_Data[[#This Row],[NA 2021]]</f>
        <v>0.70083494208494213</v>
      </c>
      <c r="T251" s="118">
        <f>(ULB_Data[[#This Row],[Total score (obtained) SS2022]]-ULB_Data[[#This Row],[NA 2022]])/ULB_Data[[#This Row],[NA 2022]]</f>
        <v>0.70083494208494213</v>
      </c>
      <c r="U251" s="118">
        <f>(ULB_Data[[#This Row],[Total score (obtained) SS2020]]-ULB_Data[[#This Row],[SA 2020]])/ULB_Data[[#This Row],[SA 2020]]</f>
        <v>0.28920000000000007</v>
      </c>
      <c r="V251" s="118">
        <f>(ULB_Data[[#This Row],[Total score (obtained) SS2021]]-ULB_Data[[#This Row],[SA 2021]])/ULB_Data[[#This Row],[SA 2021]]</f>
        <v>0.10891441157960985</v>
      </c>
      <c r="W251" s="118">
        <f>(ULB_Data[[#This Row],[Total score (obtained) SS2022]]-ULB_Data[[#This Row],[SA 2022]])/ULB_Data[[#This Row],[SA 2022]]</f>
        <v>0.10891441157960985</v>
      </c>
      <c r="X251" s="118">
        <f>(ULB_Data[[#This Row],[Total score (obtained) SS2020]]-ULB_Data[[#This Row],[SA Cat 2020]])/ULB_Data[[#This Row],[SA Cat 2020]]</f>
        <v>0.39623790756001442</v>
      </c>
      <c r="Y251" s="118">
        <f>(ULB_Data[[#This Row],[Total score (obtained) SS2021]]-ULB_Data[[#This Row],[SA Cat 2021]])/ULB_Data[[#This Row],[SA Cat 2021]]</f>
        <v>0.20347300481508038</v>
      </c>
      <c r="Z251" s="118">
        <f>(ULB_Data[[#This Row],[Total score (obtained) SS2022]]-ULB_Data[[#This Row],[SA Cat 2022]])/ULB_Data[[#This Row],[SA Cat 2022]]</f>
        <v>0.20347300481508038</v>
      </c>
      <c r="AA251" s="118">
        <f>(ULB_Data[[#This Row],[Total score (obtained) SS2021]]-ULB_Data[[#This Row],[SA Cat t.10 2021]])/ULB_Data[[#This Row],[SA Cat t.10 2021]]</f>
        <v>-0.18970615285569753</v>
      </c>
      <c r="AB251" s="118">
        <f>(ULB_Data[[#This Row],[Total score (obtained) SS2022]]-ULB_Data[[#This Row],[SA Cat t.10 2022]])/ULB_Data[[#This Row],[SA Cat t.10 2022]]</f>
        <v>-0.18970615285569753</v>
      </c>
      <c r="AC251" s="122">
        <v>306.24</v>
      </c>
      <c r="AD251" s="122">
        <v>913.6</v>
      </c>
      <c r="AE251" s="122">
        <v>915</v>
      </c>
      <c r="AF251" s="122">
        <v>706.64</v>
      </c>
      <c r="AG251" s="122">
        <v>1509.3</v>
      </c>
      <c r="AH251" s="122">
        <v>1509.3</v>
      </c>
      <c r="AI251" s="122">
        <v>593.21</v>
      </c>
      <c r="AJ251" s="122">
        <v>1412.08</v>
      </c>
      <c r="AK251" s="122">
        <v>1412.08</v>
      </c>
      <c r="AL251" s="122">
        <v>1984.11</v>
      </c>
      <c r="AM251" s="122">
        <v>1984.11</v>
      </c>
      <c r="AN251" s="118">
        <f>(ULB_Data[[#This Row],[SLP- obtained SS2020]]-ULB_Data[[#This Row],[SLP NA 2020]])/ULB_Data[[#This Row],[SLP NA 2020]]</f>
        <v>2.2187173458725185</v>
      </c>
      <c r="AO251" s="118">
        <f>(ULB_Data[[#This Row],[SLP- obtained SS2021]]-ULB_Data[[#This Row],[SLP NA 2021]])/ULB_Data[[#This Row],[SLP NA 2021]]</f>
        <v>1.1162653239929947</v>
      </c>
      <c r="AP251" s="118">
        <f>(ULB_Data[[#This Row],[SLP- obtained SS2022]]-ULB_Data[[#This Row],[SLP NA 2022]])/ULB_Data[[#This Row],[SLP NA 2022]]</f>
        <v>1.1130273224043716</v>
      </c>
      <c r="AQ251" s="118">
        <f>(ULB_Data[[#This Row],[SLP- obtained SS2020]]-ULB_Data[[#This Row],[SLP SA 2020]])/ULB_Data[[#This Row],[SLP SA 2020]]</f>
        <v>0.39491112872183864</v>
      </c>
      <c r="AR251" s="118">
        <f>(ULB_Data[[#This Row],[SLP- obtained SS2021]]-ULB_Data[[#This Row],[SLP SA 2021]])/ULB_Data[[#This Row],[SLP SA 2021]]</f>
        <v>0.28100443914397411</v>
      </c>
      <c r="AS251" s="118">
        <f>(ULB_Data[[#This Row],[SLP- obtained SS2022]]-ULB_Data[[#This Row],[SLP SA 2022]])/ULB_Data[[#This Row],[SLP SA 2022]]</f>
        <v>0.28100443914397411</v>
      </c>
      <c r="AT251" s="118">
        <f>(ULB_Data[[#This Row],[SLP- obtained SS2020]]-ULB_Data[[#This Row],[SLP SA cat 2020]])/ULB_Data[[#This Row],[SLP SA cat 2020]]</f>
        <v>0.66163753139697579</v>
      </c>
      <c r="AU251" s="118">
        <f>(ULB_Data[[#This Row],[SLP- obtained SS2021]]-ULB_Data[[#This Row],[SLP SA cat 2021]])/ULB_Data[[#This Row],[SLP SA cat 2021]]</f>
        <v>0.36920004532321127</v>
      </c>
      <c r="AV251" s="118">
        <f>(ULB_Data[[#This Row],[SLP- obtained SS2022]]-ULB_Data[[#This Row],[SLP SA cat 2022]])/ULB_Data[[#This Row],[SLP SA cat 2022]]</f>
        <v>0.36920004532321127</v>
      </c>
      <c r="AW251" s="118">
        <f>(ULB_Data[[#This Row],[SLP- obtained SS2021]]-ULB_Data[[#This Row],[SLP SA cat t.10 2021]])/ULB_Data[[#This Row],[SLP SA cat t.10 2021]]</f>
        <v>-2.5547978690697505E-2</v>
      </c>
      <c r="AX251" s="118">
        <f>(ULB_Data[[#This Row],[SLP- obtained SS2022]]-ULB_Data[[#This Row],[SLP SA cat t.10 2022]])/ULB_Data[[#This Row],[SLP SA cat t.10 2022]]</f>
        <v>-2.5547978690697505E-2</v>
      </c>
      <c r="AY251" s="122">
        <v>232.44</v>
      </c>
      <c r="AZ251" s="122">
        <v>298.10000000000002</v>
      </c>
      <c r="BA251" s="122">
        <v>295</v>
      </c>
      <c r="BB251" s="122">
        <v>421.09</v>
      </c>
      <c r="BC251" s="122">
        <v>522.70000000000005</v>
      </c>
      <c r="BD251" s="122">
        <v>525</v>
      </c>
      <c r="BE251" s="122">
        <v>365.77</v>
      </c>
      <c r="BF251" s="122">
        <v>453.88</v>
      </c>
      <c r="BG251" s="122">
        <v>453.88</v>
      </c>
      <c r="BH251" s="122">
        <v>1100</v>
      </c>
      <c r="BI251" s="122">
        <v>1100</v>
      </c>
      <c r="BJ251" s="118">
        <f>(ULB_Data[[#This Row],[Cert.- obtained SS2020]]-ULB_Data[[#This Row],[NA cert 2020]])/ULB_Data[[#This Row],[NA cert 2020]]</f>
        <v>1.1510927551196009</v>
      </c>
      <c r="BK251" s="118">
        <f>(ULB_Data[[#This Row],[Cert.- obtained SS2021]]-ULB_Data[[#This Row],[NA cert 2021]])/ULB_Data[[#This Row],[NA cert 2021]]</f>
        <v>0.67728950016772882</v>
      </c>
      <c r="BL251" s="118">
        <f>(ULB_Data[[#This Row],[Cert.- obtained SS2022]]-ULB_Data[[#This Row],[NA cert 2022]])/ULB_Data[[#This Row],[NA cert 2022]]</f>
        <v>0.69491525423728817</v>
      </c>
      <c r="BM251" s="118">
        <f>(ULB_Data[[#This Row],[Cert.- obtained SS2020]]-ULB_Data[[#This Row],[SA Cert 2020]])/ULB_Data[[#This Row],[SA Cert 2020]]</f>
        <v>0.187394618727588</v>
      </c>
      <c r="BN251" s="118">
        <f>(ULB_Data[[#This Row],[Cert.- obtained SS2021]]-ULB_Data[[#This Row],[SA cert 2021]])/ULB_Data[[#This Row],[SA cert 2021]]</f>
        <v>-4.3428352783623579E-2</v>
      </c>
      <c r="BO251" s="118">
        <f>(ULB_Data[[#This Row],[Cert.- obtained SS2022]]-ULB_Data[[#This Row],[SA cert 2022]])/ULB_Data[[#This Row],[SA cert 2022]]</f>
        <v>-4.7619047619047616E-2</v>
      </c>
      <c r="BP251" s="118">
        <f>(ULB_Data[[#This Row],[Cert.- obtained SS2020]]-ULB_Data[[#This Row],[SA cert cat 2020]])/ULB_Data[[#This Row],[SA cert cat 2020]]</f>
        <v>0.36697924925499636</v>
      </c>
      <c r="BQ251" s="118">
        <f>(ULB_Data[[#This Row],[Cert.- obtained SS2021]]-ULB_Data[[#This Row],[SA cert cat 2021]])/ULB_Data[[#This Row],[SA cert cat 2021]]</f>
        <v>0.10161276108222439</v>
      </c>
      <c r="BR251" s="118">
        <f>(ULB_Data[[#This Row],[Cert.- obtained SS2022]]-ULB_Data[[#This Row],[SA cert cat 2022]])/ULB_Data[[#This Row],[SA cert cat 2022]]</f>
        <v>0.10161276108222439</v>
      </c>
      <c r="BS251" s="118">
        <f>(ULB_Data[[#This Row],[Cert.- obtained SS2021]]-ULB_Data[[#This Row],[SA cert cat t.10 2021]])/ULB_Data[[#This Row],[SA cert cat t.10 2021]]</f>
        <v>-0.54545454545454541</v>
      </c>
      <c r="BT251" s="118">
        <f>(ULB_Data[[#This Row],[Cert.- obtained SS2022]]-ULB_Data[[#This Row],[SA cert cat t.10 2022]])/ULB_Data[[#This Row],[SA cert cat t.10 2022]]</f>
        <v>-0.54545454545454541</v>
      </c>
      <c r="BU251" s="122">
        <v>855.72</v>
      </c>
      <c r="BV251" s="122">
        <v>860.25</v>
      </c>
      <c r="BW251" s="122">
        <v>865</v>
      </c>
      <c r="BX251" s="122">
        <v>1100</v>
      </c>
      <c r="BY251" s="122">
        <v>1147.0899999999999</v>
      </c>
      <c r="BZ251" s="122">
        <v>1150</v>
      </c>
      <c r="CA251" s="122">
        <v>1056.55</v>
      </c>
      <c r="CB251" s="122">
        <v>1062.31</v>
      </c>
      <c r="CC251" s="122">
        <v>1062.31</v>
      </c>
      <c r="CD251" s="122">
        <v>1484.95</v>
      </c>
      <c r="CE251" s="122">
        <v>1484.95</v>
      </c>
      <c r="CF251" s="118">
        <f>(ULB_Data[[#This Row],[CP- obtained SS2020]]-ULB_Data[[#This Row],[NA CV 2020]])/ULB_Data[[#This Row],[NA CV 2020]]</f>
        <v>0.54827513672696682</v>
      </c>
      <c r="CG251" s="118">
        <f>(ULB_Data[[#This Row],[CV- obtained SS2021]]-ULB_Data[[#This Row],[NA CV 2021]])/ULB_Data[[#This Row],[NA CV 2021]]</f>
        <v>0.26789886660854406</v>
      </c>
      <c r="CH251" s="118">
        <f>(ULB_Data[[#This Row],[CV- obtained SS2022]]-ULB_Data[[#This Row],[NA CV 2022]])/ULB_Data[[#This Row],[NA CV 2022]]</f>
        <v>0.26093641618497115</v>
      </c>
      <c r="CI251" s="118">
        <f>(ULB_Data[[#This Row],[CP- obtained SS2020]]-ULB_Data[[#This Row],[SA CV 2020]])/ULB_Data[[#This Row],[SA CV 2020]]</f>
        <v>0.20444545454545462</v>
      </c>
      <c r="CJ251" s="118">
        <f>(ULB_Data[[#This Row],[CV- obtained SS2021]]-ULB_Data[[#This Row],[SA CV 2021]])/ULB_Data[[#This Row],[SA CV 2021]]</f>
        <v>-4.9150458987524855E-2</v>
      </c>
      <c r="CK251" s="118">
        <f>(ULB_Data[[#This Row],[CV- obtained SS2022]]-ULB_Data[[#This Row],[SA CV 2022]])/ULB_Data[[#This Row],[SA CV 2022]]</f>
        <v>-5.1556521739130404E-2</v>
      </c>
      <c r="CL251" s="118">
        <f>(ULB_Data[[#This Row],[CP- obtained SS2020]]-ULB_Data[[#This Row],[SA CV  cat 2020]])/ULB_Data[[#This Row],[SA CV  cat 2020]]</f>
        <v>0.25397756850125425</v>
      </c>
      <c r="CM251" s="118">
        <f>(ULB_Data[[#This Row],[CV- obtained SS2021]]-ULB_Data[[#This Row],[SA CV cat 2021]])/ULB_Data[[#This Row],[SA CV cat 2021]]</f>
        <v>2.6734192467358957E-2</v>
      </c>
      <c r="CN251" s="118">
        <f>(ULB_Data[[#This Row],[CV- obtained SS2022]]-ULB_Data[[#This Row],[SA CV cat 2022]])/ULB_Data[[#This Row],[SA CV cat 2022]]</f>
        <v>2.6734192467358957E-2</v>
      </c>
      <c r="CO251" s="118">
        <f>(ULB_Data[[#This Row],[CV- obtained SS2021]]-ULB_Data[[#This Row],[SA CV cat t.10 2021]])/ULB_Data[[#This Row],[SA CV cat t.10 2021]]</f>
        <v>-0.26549042055288058</v>
      </c>
      <c r="CP251" s="118">
        <f>(ULB_Data[[#This Row],[CV- obtained SS2022]]-ULB_Data[[#This Row],[SA CV cat t.10 2022]])/ULB_Data[[#This Row],[SA CV cat t.10 2022]]</f>
        <v>-0.26549042055288058</v>
      </c>
      <c r="CQ251" s="60">
        <v>16</v>
      </c>
      <c r="CR251" s="60">
        <v>13</v>
      </c>
      <c r="CS251" s="27">
        <v>44</v>
      </c>
      <c r="CT251" s="27">
        <v>35</v>
      </c>
      <c r="CU251" s="27">
        <v>44</v>
      </c>
      <c r="CV251" s="27">
        <v>35</v>
      </c>
      <c r="CW251" s="28" t="s">
        <v>406</v>
      </c>
      <c r="CX251" s="27" t="s">
        <v>414</v>
      </c>
      <c r="CY251" s="27" t="s">
        <v>414</v>
      </c>
      <c r="CZ251" s="28" t="s">
        <v>405</v>
      </c>
      <c r="DA251" s="27" t="s">
        <v>408</v>
      </c>
      <c r="DB251" s="27" t="s">
        <v>408</v>
      </c>
      <c r="DC251" s="22">
        <v>985.7</v>
      </c>
      <c r="DD251" s="22">
        <v>1500</v>
      </c>
      <c r="DE251" s="66">
        <v>65.709999999999994</v>
      </c>
      <c r="DF251" s="22">
        <v>500</v>
      </c>
      <c r="DG251" s="22">
        <v>1500</v>
      </c>
      <c r="DH251" s="66">
        <v>33.33</v>
      </c>
      <c r="DI251" s="22">
        <v>1476</v>
      </c>
      <c r="DJ251" s="22">
        <v>1500</v>
      </c>
      <c r="DK251" s="66">
        <v>98.4</v>
      </c>
      <c r="DL251" s="22">
        <v>1324.89</v>
      </c>
      <c r="DM251" s="22">
        <v>1500</v>
      </c>
      <c r="DN251" s="66">
        <v>88.33</v>
      </c>
      <c r="DO251" s="22">
        <v>4286.59</v>
      </c>
      <c r="DP251" s="22">
        <v>6000</v>
      </c>
      <c r="DQ251" s="66">
        <v>71.44</v>
      </c>
      <c r="DR251" s="67">
        <v>1933.42</v>
      </c>
      <c r="DS251" s="67">
        <v>2400</v>
      </c>
      <c r="DT251" s="159">
        <f>ULB_Data[[#This Row],[SLP- obtained SS2021]]/ULB_Data[[#This Row],[SLP-max. marks SS2021]]</f>
        <v>0.80559166666666671</v>
      </c>
      <c r="DU251" s="159">
        <f>ULB_Data[[#This Row],[SLP- obtained SS2021]]/ULB_Data[[#This Row],[Total score (obtained) SS2021]]</f>
        <v>0.54862334817387559</v>
      </c>
      <c r="DV251" s="67">
        <v>1933.42</v>
      </c>
      <c r="DW251" s="66">
        <v>2400</v>
      </c>
      <c r="DX251" s="159">
        <f>ULB_Data[[#This Row],[SLP- obtained SS2022]]/ULB_Data[[#This Row],[SLP-max. marks SS2022]]</f>
        <v>0.80559166666666671</v>
      </c>
      <c r="DY251" s="159">
        <f>ULB_Data[[#This Row],[SLP- obtained SS2022]]/ULB_Data[[#This Row],[Total score (obtained) SS2022]]</f>
        <v>0.54862334817387559</v>
      </c>
      <c r="DZ251" s="67">
        <v>1090.71</v>
      </c>
      <c r="EA251" s="67">
        <v>1800</v>
      </c>
      <c r="EB251" s="159">
        <f>ULB_Data[[#This Row],[CV- obtained SS2021]]/ULB_Data[[#This Row],[CV-max. marks SS2021]]</f>
        <v>0.60594999999999999</v>
      </c>
      <c r="EC251" s="159">
        <f>ULB_Data[[#This Row],[CV- obtained SS2021]]/ULB_Data[[#This Row],[Total score (obtained) SS2021]]</f>
        <v>0.30949766325305822</v>
      </c>
      <c r="ED251" s="67">
        <v>1090.71</v>
      </c>
      <c r="EE251" s="66">
        <v>1800</v>
      </c>
      <c r="EF251" s="159">
        <f>ULB_Data[[#This Row],[CV- obtained SS2022]]/ULB_Data[[#This Row],[CV-max. marks SS2022]]</f>
        <v>0.60594999999999999</v>
      </c>
      <c r="EG251" s="159">
        <f>ULB_Data[[#This Row],[CV- obtained SS2022]]/ULB_Data[[#This Row],[Total score (obtained) SS2022]]</f>
        <v>0.30949766325305822</v>
      </c>
      <c r="EH251" s="67">
        <v>500</v>
      </c>
      <c r="EI251" s="67">
        <v>1800</v>
      </c>
      <c r="EJ251" s="159">
        <f>ULB_Data[[#This Row],[Cert.- obtained SS2021]]/ULB_Data[[#This Row],[Cert.-max. marks SS2021]]</f>
        <v>0.27777777777777779</v>
      </c>
      <c r="EK251" s="159">
        <f>ULB_Data[[#This Row],[Cert.- obtained SS2021]]/ULB_Data[[#This Row],[Total score (obtained) SS2021]]</f>
        <v>0.14187898857306624</v>
      </c>
      <c r="EL251" s="67">
        <v>500</v>
      </c>
      <c r="EM251" s="66">
        <v>1800</v>
      </c>
      <c r="EN251" s="159">
        <f>ULB_Data[[#This Row],[Cert.- obtained SS2022]]/ULB_Data[[#This Row],[Cert.-max. marks SS2022]]</f>
        <v>0.27777777777777779</v>
      </c>
      <c r="EO251" s="159">
        <f>ULB_Data[[#This Row],[Cert.- obtained SS2022]]/ULB_Data[[#This Row],[Total score (obtained) SS2022]]</f>
        <v>0.14187898857306624</v>
      </c>
      <c r="EP251" s="68">
        <v>3524.13</v>
      </c>
      <c r="EQ251" s="26">
        <v>6000</v>
      </c>
      <c r="ER251" s="66">
        <v>58.74</v>
      </c>
      <c r="ES251" s="68">
        <v>3524.13</v>
      </c>
      <c r="ET251" s="66">
        <v>6000</v>
      </c>
      <c r="EU251" s="128">
        <f>(ULB_Data[[#This Row],[Total score (obtained) SS2022]]/ULB_Data[[#This Row],[Total score (max) SS2022]])*100</f>
        <v>58.735500000000009</v>
      </c>
      <c r="EV251" s="26">
        <v>1485.7</v>
      </c>
      <c r="EW251" s="26">
        <v>3000</v>
      </c>
      <c r="EX251" s="66">
        <v>49.52</v>
      </c>
      <c r="EY251" s="26">
        <v>2433.42</v>
      </c>
      <c r="EZ251" s="26">
        <v>4200</v>
      </c>
      <c r="FA251" s="100">
        <v>57.94</v>
      </c>
      <c r="FB251" s="26">
        <v>2433.42</v>
      </c>
      <c r="FC251" s="138">
        <v>4200</v>
      </c>
      <c r="FD251" s="140">
        <f>(ULB_Data[[#This Row],[SLP + Cert. (obtained) SS2022]]/ULB_Data[[#This Row],[SLP + Cert. (max.) SS2022]])*100</f>
        <v>57.938571428571429</v>
      </c>
    </row>
    <row r="252" spans="1:160" ht="15.75" thickBot="1">
      <c r="A252" s="104">
        <v>251</v>
      </c>
      <c r="B252" s="65" t="s">
        <v>349</v>
      </c>
      <c r="C252" s="65" t="s">
        <v>71</v>
      </c>
      <c r="D252" s="65" t="s">
        <v>71</v>
      </c>
      <c r="E252" s="26">
        <v>32498</v>
      </c>
      <c r="F252" s="28" t="s">
        <v>412</v>
      </c>
      <c r="G252" s="28">
        <v>2214</v>
      </c>
      <c r="H252" s="28">
        <v>2072</v>
      </c>
      <c r="I252" s="28">
        <v>2072</v>
      </c>
      <c r="J252" s="28">
        <v>3325</v>
      </c>
      <c r="K252" s="28">
        <v>3178</v>
      </c>
      <c r="L252" s="28">
        <v>3178</v>
      </c>
      <c r="M252" s="28">
        <v>3400</v>
      </c>
      <c r="N252" s="28">
        <v>3298.6</v>
      </c>
      <c r="O252" s="28">
        <v>3298.6</v>
      </c>
      <c r="P252" s="28">
        <v>4601.3999999999996</v>
      </c>
      <c r="Q252" s="28">
        <v>4601.3999999999996</v>
      </c>
      <c r="R252" s="118">
        <f>(ULB_Data[[#This Row],[Total score (obtained) SS2020]]-ULB_Data[[#This Row],[NA 2020]])/ULB_Data[[#This Row],[NA 2020]]</f>
        <v>0.56685185185185194</v>
      </c>
      <c r="S252" s="118">
        <f>(ULB_Data[[#This Row],[Total score (obtained) SS2021]]-ULB_Data[[#This Row],[NA 2021]])/ULB_Data[[#This Row],[NA 2021]]</f>
        <v>0.37002413127413131</v>
      </c>
      <c r="T252" s="118">
        <f>(ULB_Data[[#This Row],[Total score (obtained) SS2022]]-ULB_Data[[#This Row],[NA 2022]])/ULB_Data[[#This Row],[NA 2022]]</f>
        <v>0.37002413127413131</v>
      </c>
      <c r="U252" s="118">
        <f>(ULB_Data[[#This Row],[Total score (obtained) SS2020]]-ULB_Data[[#This Row],[SA 2020]])/ULB_Data[[#This Row],[SA 2020]]</f>
        <v>4.3311278195488787E-2</v>
      </c>
      <c r="V252" s="118">
        <f>(ULB_Data[[#This Row],[Total score (obtained) SS2021]]-ULB_Data[[#This Row],[SA 2021]])/ULB_Data[[#This Row],[SA 2021]]</f>
        <v>-0.10676840780365007</v>
      </c>
      <c r="W252" s="118">
        <f>(ULB_Data[[#This Row],[Total score (obtained) SS2022]]-ULB_Data[[#This Row],[SA 2022]])/ULB_Data[[#This Row],[SA 2022]]</f>
        <v>-0.10676840780365007</v>
      </c>
      <c r="X252" s="118">
        <f>(ULB_Data[[#This Row],[Total score (obtained) SS2020]]-ULB_Data[[#This Row],[SA Cat 2020]])/ULB_Data[[#This Row],[SA Cat 2020]]</f>
        <v>2.0297058823529477E-2</v>
      </c>
      <c r="Y252" s="118">
        <f>(ULB_Data[[#This Row],[Total score (obtained) SS2021]]-ULB_Data[[#This Row],[SA Cat 2021]])/ULB_Data[[#This Row],[SA Cat 2021]]</f>
        <v>-0.13942581701327833</v>
      </c>
      <c r="Z252" s="118">
        <f>(ULB_Data[[#This Row],[Total score (obtained) SS2022]]-ULB_Data[[#This Row],[SA Cat 2022]])/ULB_Data[[#This Row],[SA Cat 2022]]</f>
        <v>-0.13942581701327833</v>
      </c>
      <c r="AA252" s="118">
        <f>(ULB_Data[[#This Row],[Total score (obtained) SS2021]]-ULB_Data[[#This Row],[SA Cat t.10 2021]])/ULB_Data[[#This Row],[SA Cat t.10 2021]]</f>
        <v>-0.38308123614552086</v>
      </c>
      <c r="AB252" s="118">
        <f>(ULB_Data[[#This Row],[Total score (obtained) SS2022]]-ULB_Data[[#This Row],[SA Cat t.10 2022]])/ULB_Data[[#This Row],[SA Cat t.10 2022]]</f>
        <v>-0.38308123614552086</v>
      </c>
      <c r="AC252" s="122">
        <v>306.24</v>
      </c>
      <c r="AD252" s="122">
        <v>913.6</v>
      </c>
      <c r="AE252" s="122">
        <v>915</v>
      </c>
      <c r="AF252" s="122">
        <v>706.64</v>
      </c>
      <c r="AG252" s="122">
        <v>1509.3</v>
      </c>
      <c r="AH252" s="122">
        <v>1509.3</v>
      </c>
      <c r="AI252" s="122">
        <v>737.03</v>
      </c>
      <c r="AJ252" s="122">
        <v>1543.8</v>
      </c>
      <c r="AK252" s="122">
        <v>1543.8</v>
      </c>
      <c r="AL252" s="122">
        <v>2033.9</v>
      </c>
      <c r="AM252" s="122">
        <v>2033.9</v>
      </c>
      <c r="AN252" s="118">
        <f>(ULB_Data[[#This Row],[SLP- obtained SS2020]]-ULB_Data[[#This Row],[SLP NA 2020]])/ULB_Data[[#This Row],[SLP NA 2020]]</f>
        <v>0.74542842215256</v>
      </c>
      <c r="AO252" s="118">
        <f>(ULB_Data[[#This Row],[SLP- obtained SS2021]]-ULB_Data[[#This Row],[SLP NA 2021]])/ULB_Data[[#This Row],[SLP NA 2021]]</f>
        <v>0.46002626970227678</v>
      </c>
      <c r="AP252" s="118">
        <f>(ULB_Data[[#This Row],[SLP- obtained SS2022]]-ULB_Data[[#This Row],[SLP NA 2022]])/ULB_Data[[#This Row],[SLP NA 2022]]</f>
        <v>0.45779234972677607</v>
      </c>
      <c r="AQ252" s="118">
        <f>(ULB_Data[[#This Row],[SLP- obtained SS2020]]-ULB_Data[[#This Row],[SLP SA 2020]])/ULB_Data[[#This Row],[SLP SA 2020]]</f>
        <v>-0.24357522925393413</v>
      </c>
      <c r="AR252" s="118">
        <f>(ULB_Data[[#This Row],[SLP- obtained SS2021]]-ULB_Data[[#This Row],[SLP SA 2021]])/ULB_Data[[#This Row],[SLP SA 2021]]</f>
        <v>-0.11622606506327426</v>
      </c>
      <c r="AS252" s="118">
        <f>(ULB_Data[[#This Row],[SLP- obtained SS2022]]-ULB_Data[[#This Row],[SLP SA 2022]])/ULB_Data[[#This Row],[SLP SA 2022]]</f>
        <v>-0.11622606506327426</v>
      </c>
      <c r="AT252" s="118">
        <f>(ULB_Data[[#This Row],[SLP- obtained SS2020]]-ULB_Data[[#This Row],[SLP SA cat 2020]])/ULB_Data[[#This Row],[SLP SA cat 2020]]</f>
        <v>-0.27476493494158988</v>
      </c>
      <c r="AU252" s="118">
        <f>(ULB_Data[[#This Row],[SLP- obtained SS2021]]-ULB_Data[[#This Row],[SLP SA cat 2021]])/ULB_Data[[#This Row],[SLP SA cat 2021]]</f>
        <v>-0.13597616271537755</v>
      </c>
      <c r="AV252" s="118">
        <f>(ULB_Data[[#This Row],[SLP- obtained SS2022]]-ULB_Data[[#This Row],[SLP SA cat 2022]])/ULB_Data[[#This Row],[SLP SA cat 2022]]</f>
        <v>-0.13597616271537755</v>
      </c>
      <c r="AW252" s="118">
        <f>(ULB_Data[[#This Row],[SLP- obtained SS2021]]-ULB_Data[[#This Row],[SLP SA cat t.10 2021]])/ULB_Data[[#This Row],[SLP SA cat t.10 2021]]</f>
        <v>-0.344176213186489</v>
      </c>
      <c r="AX252" s="118">
        <f>(ULB_Data[[#This Row],[SLP- obtained SS2022]]-ULB_Data[[#This Row],[SLP SA cat t.10 2022]])/ULB_Data[[#This Row],[SLP SA cat t.10 2022]]</f>
        <v>-0.344176213186489</v>
      </c>
      <c r="AY252" s="122">
        <v>232.44</v>
      </c>
      <c r="AZ252" s="122">
        <v>298.10000000000002</v>
      </c>
      <c r="BA252" s="122">
        <v>295</v>
      </c>
      <c r="BB252" s="122">
        <v>421.09</v>
      </c>
      <c r="BC252" s="122">
        <v>522.70000000000005</v>
      </c>
      <c r="BD252" s="122">
        <v>525</v>
      </c>
      <c r="BE252" s="122">
        <v>433.64</v>
      </c>
      <c r="BF252" s="122">
        <v>570</v>
      </c>
      <c r="BG252" s="122">
        <v>570</v>
      </c>
      <c r="BH252" s="122">
        <v>1100</v>
      </c>
      <c r="BI252" s="122">
        <v>1100</v>
      </c>
      <c r="BJ252" s="118">
        <f>(ULB_Data[[#This Row],[Cert.- obtained SS2020]]-ULB_Data[[#This Row],[NA cert 2020]])/ULB_Data[[#This Row],[NA cert 2020]]</f>
        <v>0.29065565307176044</v>
      </c>
      <c r="BK252" s="118">
        <f>(ULB_Data[[#This Row],[Cert.- obtained SS2021]]-ULB_Data[[#This Row],[NA cert 2021]])/ULB_Data[[#This Row],[NA cert 2021]]</f>
        <v>0.67728950016772882</v>
      </c>
      <c r="BL252" s="118">
        <f>(ULB_Data[[#This Row],[Cert.- obtained SS2022]]-ULB_Data[[#This Row],[NA cert 2022]])/ULB_Data[[#This Row],[NA cert 2022]]</f>
        <v>0.69491525423728817</v>
      </c>
      <c r="BM252" s="118">
        <f>(ULB_Data[[#This Row],[Cert.- obtained SS2020]]-ULB_Data[[#This Row],[SA Cert 2020]])/ULB_Data[[#This Row],[SA Cert 2020]]</f>
        <v>-0.2875632287634472</v>
      </c>
      <c r="BN252" s="118">
        <f>(ULB_Data[[#This Row],[Cert.- obtained SS2021]]-ULB_Data[[#This Row],[SA cert 2021]])/ULB_Data[[#This Row],[SA cert 2021]]</f>
        <v>-4.3428352783623579E-2</v>
      </c>
      <c r="BO252" s="118">
        <f>(ULB_Data[[#This Row],[Cert.- obtained SS2022]]-ULB_Data[[#This Row],[SA cert 2022]])/ULB_Data[[#This Row],[SA cert 2022]]</f>
        <v>-4.7619047619047616E-2</v>
      </c>
      <c r="BP252" s="118">
        <f>(ULB_Data[[#This Row],[Cert.- obtained SS2020]]-ULB_Data[[#This Row],[SA cert cat 2020]])/ULB_Data[[#This Row],[SA cert cat 2020]]</f>
        <v>-0.30818190203855733</v>
      </c>
      <c r="BQ252" s="118">
        <f>(ULB_Data[[#This Row],[Cert.- obtained SS2021]]-ULB_Data[[#This Row],[SA cert cat 2021]])/ULB_Data[[#This Row],[SA cert cat 2021]]</f>
        <v>-0.12280701754385964</v>
      </c>
      <c r="BR252" s="118">
        <f>(ULB_Data[[#This Row],[Cert.- obtained SS2022]]-ULB_Data[[#This Row],[SA cert cat 2022]])/ULB_Data[[#This Row],[SA cert cat 2022]]</f>
        <v>-0.12280701754385964</v>
      </c>
      <c r="BS252" s="118">
        <f>(ULB_Data[[#This Row],[Cert.- obtained SS2021]]-ULB_Data[[#This Row],[SA cert cat t.10 2021]])/ULB_Data[[#This Row],[SA cert cat t.10 2021]]</f>
        <v>-0.54545454545454541</v>
      </c>
      <c r="BT252" s="118">
        <f>(ULB_Data[[#This Row],[Cert.- obtained SS2022]]-ULB_Data[[#This Row],[SA cert cat t.10 2022]])/ULB_Data[[#This Row],[SA cert cat t.10 2022]]</f>
        <v>-0.54545454545454541</v>
      </c>
      <c r="BU252" s="122">
        <v>855.72</v>
      </c>
      <c r="BV252" s="122">
        <v>860.25</v>
      </c>
      <c r="BW252" s="122">
        <v>865</v>
      </c>
      <c r="BX252" s="122">
        <v>1100</v>
      </c>
      <c r="BY252" s="122">
        <v>1147.0899999999999</v>
      </c>
      <c r="BZ252" s="122">
        <v>1150</v>
      </c>
      <c r="CA252" s="122">
        <v>1114.93</v>
      </c>
      <c r="CB252" s="122">
        <v>1184.79</v>
      </c>
      <c r="CC252" s="122">
        <v>1184.79</v>
      </c>
      <c r="CD252" s="122">
        <v>1531.86</v>
      </c>
      <c r="CE252" s="122">
        <v>1531.86</v>
      </c>
      <c r="CF252" s="118">
        <f>(ULB_Data[[#This Row],[CP- obtained SS2020]]-ULB_Data[[#This Row],[NA CV 2020]])/ULB_Data[[#This Row],[NA CV 2020]]</f>
        <v>0.48587154676763422</v>
      </c>
      <c r="CG252" s="118">
        <f>(ULB_Data[[#This Row],[CV- obtained SS2021]]-ULB_Data[[#This Row],[NA CV 2021]])/ULB_Data[[#This Row],[NA CV 2021]]</f>
        <v>0.16805579773321713</v>
      </c>
      <c r="CH252" s="118">
        <f>(ULB_Data[[#This Row],[CV- obtained SS2022]]-ULB_Data[[#This Row],[NA CV 2022]])/ULB_Data[[#This Row],[NA CV 2022]]</f>
        <v>0.1616416184971099</v>
      </c>
      <c r="CI252" s="118">
        <f>(ULB_Data[[#This Row],[CP- obtained SS2020]]-ULB_Data[[#This Row],[SA CV 2020]])/ULB_Data[[#This Row],[SA CV 2020]]</f>
        <v>0.15590000000000001</v>
      </c>
      <c r="CJ252" s="118">
        <f>(ULB_Data[[#This Row],[CV- obtained SS2021]]-ULB_Data[[#This Row],[SA CV 2021]])/ULB_Data[[#This Row],[SA CV 2021]]</f>
        <v>-0.12402688542311403</v>
      </c>
      <c r="CK252" s="118">
        <f>(ULB_Data[[#This Row],[CV- obtained SS2022]]-ULB_Data[[#This Row],[SA CV 2022]])/ULB_Data[[#This Row],[SA CV 2022]]</f>
        <v>-0.12624347826086951</v>
      </c>
      <c r="CL252" s="118">
        <f>(ULB_Data[[#This Row],[CP- obtained SS2020]]-ULB_Data[[#This Row],[SA CV  cat 2020]])/ULB_Data[[#This Row],[SA CV  cat 2020]]</f>
        <v>0.1404213717453113</v>
      </c>
      <c r="CM252" s="118">
        <f>(ULB_Data[[#This Row],[CV- obtained SS2021]]-ULB_Data[[#This Row],[SA CV cat 2021]])/ULB_Data[[#This Row],[SA CV cat 2021]]</f>
        <v>-0.1519003367685412</v>
      </c>
      <c r="CN252" s="118">
        <f>(ULB_Data[[#This Row],[CV- obtained SS2022]]-ULB_Data[[#This Row],[SA CV cat 2022]])/ULB_Data[[#This Row],[SA CV cat 2022]]</f>
        <v>-0.1519003367685412</v>
      </c>
      <c r="CO252" s="118">
        <f>(ULB_Data[[#This Row],[CV- obtained SS2021]]-ULB_Data[[#This Row],[SA CV cat t.10 2021]])/ULB_Data[[#This Row],[SA CV cat t.10 2021]]</f>
        <v>-0.34405232854177265</v>
      </c>
      <c r="CP252" s="118">
        <f>(ULB_Data[[#This Row],[CV- obtained SS2022]]-ULB_Data[[#This Row],[SA CV cat t.10 2022]])/ULB_Data[[#This Row],[SA CV cat t.10 2022]]</f>
        <v>-0.34405232854177265</v>
      </c>
      <c r="CQ252" s="60">
        <v>59</v>
      </c>
      <c r="CR252" s="60">
        <v>46</v>
      </c>
      <c r="CS252" s="27">
        <v>130</v>
      </c>
      <c r="CT252" s="27">
        <v>79</v>
      </c>
      <c r="CU252" s="27">
        <v>130</v>
      </c>
      <c r="CV252" s="27">
        <v>79</v>
      </c>
      <c r="CW252" s="28" t="s">
        <v>414</v>
      </c>
      <c r="CX252" s="28" t="s">
        <v>406</v>
      </c>
      <c r="CY252" s="28" t="s">
        <v>406</v>
      </c>
      <c r="CZ252" s="28" t="s">
        <v>405</v>
      </c>
      <c r="DA252" s="28" t="s">
        <v>405</v>
      </c>
      <c r="DB252" s="28" t="s">
        <v>405</v>
      </c>
      <c r="DC252" s="22">
        <v>534.52</v>
      </c>
      <c r="DD252" s="22">
        <v>1500</v>
      </c>
      <c r="DE252" s="66">
        <v>35.630000000000003</v>
      </c>
      <c r="DF252" s="22">
        <v>300</v>
      </c>
      <c r="DG252" s="22">
        <v>1500</v>
      </c>
      <c r="DH252" s="66">
        <v>20</v>
      </c>
      <c r="DI252" s="22">
        <v>1363</v>
      </c>
      <c r="DJ252" s="22">
        <v>1500</v>
      </c>
      <c r="DK252" s="66">
        <v>90.87</v>
      </c>
      <c r="DL252" s="22">
        <v>1271.49</v>
      </c>
      <c r="DM252" s="22">
        <v>1500</v>
      </c>
      <c r="DN252" s="66">
        <v>84.77</v>
      </c>
      <c r="DO252" s="22">
        <v>3469.01</v>
      </c>
      <c r="DP252" s="22">
        <v>6000</v>
      </c>
      <c r="DQ252" s="66">
        <v>57.82</v>
      </c>
      <c r="DR252" s="67">
        <v>1333.88</v>
      </c>
      <c r="DS252" s="67">
        <v>2400</v>
      </c>
      <c r="DT252" s="159">
        <f>ULB_Data[[#This Row],[SLP- obtained SS2021]]/ULB_Data[[#This Row],[SLP-max. marks SS2021]]</f>
        <v>0.55578333333333341</v>
      </c>
      <c r="DU252" s="159">
        <f>ULB_Data[[#This Row],[SLP- obtained SS2021]]/ULB_Data[[#This Row],[Total score (obtained) SS2021]]</f>
        <v>0.46989280266601852</v>
      </c>
      <c r="DV252" s="67">
        <v>1333.88</v>
      </c>
      <c r="DW252" s="66">
        <v>2400</v>
      </c>
      <c r="DX252" s="159">
        <f>ULB_Data[[#This Row],[SLP- obtained SS2022]]/ULB_Data[[#This Row],[SLP-max. marks SS2022]]</f>
        <v>0.55578333333333341</v>
      </c>
      <c r="DY252" s="159">
        <f>ULB_Data[[#This Row],[SLP- obtained SS2022]]/ULB_Data[[#This Row],[Total score (obtained) SS2022]]</f>
        <v>0.46989280266601852</v>
      </c>
      <c r="DZ252" s="67">
        <v>1004.82</v>
      </c>
      <c r="EA252" s="67">
        <v>1800</v>
      </c>
      <c r="EB252" s="159">
        <f>ULB_Data[[#This Row],[CV- obtained SS2021]]/ULB_Data[[#This Row],[CV-max. marks SS2021]]</f>
        <v>0.55823333333333336</v>
      </c>
      <c r="EC252" s="159">
        <f>ULB_Data[[#This Row],[CV- obtained SS2021]]/ULB_Data[[#This Row],[Total score (obtained) SS2021]]</f>
        <v>0.35397313549559833</v>
      </c>
      <c r="ED252" s="67">
        <v>1004.82</v>
      </c>
      <c r="EE252" s="66">
        <v>1800</v>
      </c>
      <c r="EF252" s="159">
        <f>ULB_Data[[#This Row],[CV- obtained SS2022]]/ULB_Data[[#This Row],[CV-max. marks SS2022]]</f>
        <v>0.55823333333333336</v>
      </c>
      <c r="EG252" s="159">
        <f>ULB_Data[[#This Row],[CV- obtained SS2022]]/ULB_Data[[#This Row],[Total score (obtained) SS2022]]</f>
        <v>0.35397313549559833</v>
      </c>
      <c r="EH252" s="67">
        <v>500</v>
      </c>
      <c r="EI252" s="67">
        <v>1800</v>
      </c>
      <c r="EJ252" s="159">
        <f>ULB_Data[[#This Row],[Cert.- obtained SS2021]]/ULB_Data[[#This Row],[Cert.-max. marks SS2021]]</f>
        <v>0.27777777777777779</v>
      </c>
      <c r="EK252" s="159">
        <f>ULB_Data[[#This Row],[Cert.- obtained SS2021]]/ULB_Data[[#This Row],[Total score (obtained) SS2021]]</f>
        <v>0.176137584590075</v>
      </c>
      <c r="EL252" s="67">
        <v>500</v>
      </c>
      <c r="EM252" s="66">
        <v>1800</v>
      </c>
      <c r="EN252" s="159">
        <f>ULB_Data[[#This Row],[Cert.- obtained SS2022]]/ULB_Data[[#This Row],[Cert.-max. marks SS2022]]</f>
        <v>0.27777777777777779</v>
      </c>
      <c r="EO252" s="159">
        <f>ULB_Data[[#This Row],[Cert.- obtained SS2022]]/ULB_Data[[#This Row],[Total score (obtained) SS2022]]</f>
        <v>0.176137584590075</v>
      </c>
      <c r="EP252" s="68">
        <v>2838.69</v>
      </c>
      <c r="EQ252" s="26">
        <v>6000</v>
      </c>
      <c r="ER252" s="66">
        <v>47.31</v>
      </c>
      <c r="ES252" s="68">
        <v>2838.69</v>
      </c>
      <c r="ET252" s="66">
        <v>6000</v>
      </c>
      <c r="EU252" s="128">
        <f>(ULB_Data[[#This Row],[Total score (obtained) SS2022]]/ULB_Data[[#This Row],[Total score (max) SS2022]])*100</f>
        <v>47.311500000000002</v>
      </c>
      <c r="EV252" s="26">
        <v>834.52</v>
      </c>
      <c r="EW252" s="26">
        <v>3000</v>
      </c>
      <c r="EX252" s="66">
        <v>27.82</v>
      </c>
      <c r="EY252" s="26">
        <v>1833.88</v>
      </c>
      <c r="EZ252" s="26">
        <v>4200</v>
      </c>
      <c r="FA252" s="100">
        <v>43.66</v>
      </c>
      <c r="FB252" s="26">
        <v>1833.88</v>
      </c>
      <c r="FC252" s="138">
        <v>4200</v>
      </c>
      <c r="FD252" s="140">
        <f>(ULB_Data[[#This Row],[SLP + Cert. (obtained) SS2022]]/ULB_Data[[#This Row],[SLP + Cert. (max.) SS2022]])*100</f>
        <v>43.663809523809526</v>
      </c>
    </row>
    <row r="253" spans="1:160" ht="15.75" thickBot="1">
      <c r="A253" s="104">
        <v>252</v>
      </c>
      <c r="B253" s="65" t="s">
        <v>47</v>
      </c>
      <c r="C253" s="65" t="s">
        <v>71</v>
      </c>
      <c r="D253" s="65" t="s">
        <v>71</v>
      </c>
      <c r="E253" s="26">
        <v>53971</v>
      </c>
      <c r="F253" s="28" t="s">
        <v>413</v>
      </c>
      <c r="G253" s="28">
        <v>2214</v>
      </c>
      <c r="H253" s="28">
        <v>2072</v>
      </c>
      <c r="I253" s="28">
        <v>2072</v>
      </c>
      <c r="J253" s="28">
        <v>3325</v>
      </c>
      <c r="K253" s="28">
        <v>3178</v>
      </c>
      <c r="L253" s="28">
        <v>3178</v>
      </c>
      <c r="M253" s="28">
        <v>3595.3</v>
      </c>
      <c r="N253" s="28">
        <v>3469.2</v>
      </c>
      <c r="O253" s="28">
        <v>3469.2</v>
      </c>
      <c r="P253" s="28">
        <v>4328.8</v>
      </c>
      <c r="Q253" s="28">
        <v>4328.8</v>
      </c>
      <c r="R253" s="118">
        <f>(ULB_Data[[#This Row],[Total score (obtained) SS2020]]-ULB_Data[[#This Row],[NA 2020]])/ULB_Data[[#This Row],[NA 2020]]</f>
        <v>0.78568654019873541</v>
      </c>
      <c r="S253" s="118">
        <f>(ULB_Data[[#This Row],[Total score (obtained) SS2021]]-ULB_Data[[#This Row],[NA 2021]])/ULB_Data[[#This Row],[NA 2021]]</f>
        <v>0.92115830115830111</v>
      </c>
      <c r="T253" s="118">
        <f>(ULB_Data[[#This Row],[Total score (obtained) SS2022]]-ULB_Data[[#This Row],[NA 2022]])/ULB_Data[[#This Row],[NA 2022]]</f>
        <v>0.92115830115830111</v>
      </c>
      <c r="U253" s="118">
        <f>(ULB_Data[[#This Row],[Total score (obtained) SS2020]]-ULB_Data[[#This Row],[SA 2020]])/ULB_Data[[#This Row],[SA 2020]]</f>
        <v>0.18902556390977451</v>
      </c>
      <c r="V253" s="118">
        <f>(ULB_Data[[#This Row],[Total score (obtained) SS2021]]-ULB_Data[[#This Row],[SA 2021]])/ULB_Data[[#This Row],[SA 2021]]</f>
        <v>0.25256135934550028</v>
      </c>
      <c r="W253" s="118">
        <f>(ULB_Data[[#This Row],[Total score (obtained) SS2022]]-ULB_Data[[#This Row],[SA 2022]])/ULB_Data[[#This Row],[SA 2022]]</f>
        <v>0.25256135934550028</v>
      </c>
      <c r="X253" s="118">
        <f>(ULB_Data[[#This Row],[Total score (obtained) SS2020]]-ULB_Data[[#This Row],[SA Cat 2020]])/ULB_Data[[#This Row],[SA Cat 2020]]</f>
        <v>9.9632854003838353E-2</v>
      </c>
      <c r="Y253" s="118">
        <f>(ULB_Data[[#This Row],[Total score (obtained) SS2021]]-ULB_Data[[#This Row],[SA Cat 2021]])/ULB_Data[[#This Row],[SA Cat 2021]]</f>
        <v>0.14742303701141476</v>
      </c>
      <c r="Z253" s="118">
        <f>(ULB_Data[[#This Row],[Total score (obtained) SS2022]]-ULB_Data[[#This Row],[SA Cat 2022]])/ULB_Data[[#This Row],[SA Cat 2022]]</f>
        <v>0.14742303701141476</v>
      </c>
      <c r="AA253" s="118">
        <f>(ULB_Data[[#This Row],[Total score (obtained) SS2021]]-ULB_Data[[#This Row],[SA Cat t.10 2021]])/ULB_Data[[#This Row],[SA Cat t.10 2021]]</f>
        <v>-8.0428756237294466E-2</v>
      </c>
      <c r="AB253" s="118">
        <f>(ULB_Data[[#This Row],[Total score (obtained) SS2022]]-ULB_Data[[#This Row],[SA Cat t.10 2022]])/ULB_Data[[#This Row],[SA Cat t.10 2022]]</f>
        <v>-8.0428756237294466E-2</v>
      </c>
      <c r="AC253" s="122">
        <v>306.24</v>
      </c>
      <c r="AD253" s="122">
        <v>913.6</v>
      </c>
      <c r="AE253" s="122">
        <v>915</v>
      </c>
      <c r="AF253" s="122">
        <v>706.64</v>
      </c>
      <c r="AG253" s="122">
        <v>1509.3</v>
      </c>
      <c r="AH253" s="122">
        <v>1509.3</v>
      </c>
      <c r="AI253" s="122">
        <v>829.22</v>
      </c>
      <c r="AJ253" s="122">
        <v>1623.2</v>
      </c>
      <c r="AK253" s="122">
        <v>1623.2</v>
      </c>
      <c r="AL253" s="122">
        <v>1999.6</v>
      </c>
      <c r="AM253" s="122">
        <v>1999.6</v>
      </c>
      <c r="AN253" s="118">
        <f>(ULB_Data[[#This Row],[SLP- obtained SS2020]]-ULB_Data[[#This Row],[SLP NA 2020]])/ULB_Data[[#This Row],[SLP NA 2020]]</f>
        <v>2.7140478056426334</v>
      </c>
      <c r="AO253" s="118">
        <f>(ULB_Data[[#This Row],[SLP- obtained SS2021]]-ULB_Data[[#This Row],[SLP NA 2021]])/ULB_Data[[#This Row],[SLP NA 2021]]</f>
        <v>0.81476576182136606</v>
      </c>
      <c r="AP253" s="118">
        <f>(ULB_Data[[#This Row],[SLP- obtained SS2022]]-ULB_Data[[#This Row],[SLP NA 2022]])/ULB_Data[[#This Row],[SLP NA 2022]]</f>
        <v>0.81198907103825135</v>
      </c>
      <c r="AQ253" s="118">
        <f>(ULB_Data[[#This Row],[SLP- obtained SS2020]]-ULB_Data[[#This Row],[SLP SA 2020]])/ULB_Data[[#This Row],[SLP SA 2020]]</f>
        <v>0.60957488961847639</v>
      </c>
      <c r="AR253" s="118">
        <f>(ULB_Data[[#This Row],[SLP- obtained SS2021]]-ULB_Data[[#This Row],[SLP SA 2021]])/ULB_Data[[#This Row],[SLP SA 2021]]</f>
        <v>9.850261710726832E-2</v>
      </c>
      <c r="AS253" s="118">
        <f>(ULB_Data[[#This Row],[SLP- obtained SS2022]]-ULB_Data[[#This Row],[SLP SA 2022]])/ULB_Data[[#This Row],[SLP SA 2022]]</f>
        <v>9.850261710726832E-2</v>
      </c>
      <c r="AT253" s="118">
        <f>(ULB_Data[[#This Row],[SLP- obtained SS2020]]-ULB_Data[[#This Row],[SLP SA cat 2020]])/ULB_Data[[#This Row],[SLP SA cat 2020]]</f>
        <v>0.37163840717782987</v>
      </c>
      <c r="AU253" s="118">
        <f>(ULB_Data[[#This Row],[SLP- obtained SS2021]]-ULB_Data[[#This Row],[SLP SA cat 2021]])/ULB_Data[[#This Row],[SLP SA cat 2021]]</f>
        <v>2.1420650566781656E-2</v>
      </c>
      <c r="AV253" s="118">
        <f>(ULB_Data[[#This Row],[SLP- obtained SS2022]]-ULB_Data[[#This Row],[SLP SA cat 2022]])/ULB_Data[[#This Row],[SLP SA cat 2022]]</f>
        <v>2.1420650566781656E-2</v>
      </c>
      <c r="AW253" s="118">
        <f>(ULB_Data[[#This Row],[SLP- obtained SS2021]]-ULB_Data[[#This Row],[SLP SA cat t.10 2021]])/ULB_Data[[#This Row],[SLP SA cat t.10 2021]]</f>
        <v>-0.17084916983396675</v>
      </c>
      <c r="AX253" s="118">
        <f>(ULB_Data[[#This Row],[SLP- obtained SS2022]]-ULB_Data[[#This Row],[SLP SA cat t.10 2022]])/ULB_Data[[#This Row],[SLP SA cat t.10 2022]]</f>
        <v>-0.17084916983396675</v>
      </c>
      <c r="AY253" s="122">
        <v>232.44</v>
      </c>
      <c r="AZ253" s="122">
        <v>298.10000000000002</v>
      </c>
      <c r="BA253" s="122">
        <v>295</v>
      </c>
      <c r="BB253" s="122">
        <v>421.09</v>
      </c>
      <c r="BC253" s="122">
        <v>522.70000000000005</v>
      </c>
      <c r="BD253" s="122">
        <v>525</v>
      </c>
      <c r="BE253" s="122">
        <v>448.93</v>
      </c>
      <c r="BF253" s="122">
        <v>602.08000000000004</v>
      </c>
      <c r="BG253" s="122">
        <v>602.08000000000004</v>
      </c>
      <c r="BH253" s="122">
        <v>1100</v>
      </c>
      <c r="BI253" s="122">
        <v>1100</v>
      </c>
      <c r="BJ253" s="118">
        <f>(ULB_Data[[#This Row],[Cert.- obtained SS2020]]-ULB_Data[[#This Row],[NA cert 2020]])/ULB_Data[[#This Row],[NA cert 2020]]</f>
        <v>1.1510927551196009</v>
      </c>
      <c r="BK253" s="118">
        <f>(ULB_Data[[#This Row],[Cert.- obtained SS2021]]-ULB_Data[[#This Row],[NA cert 2021]])/ULB_Data[[#This Row],[NA cert 2021]]</f>
        <v>2.6900369003690034</v>
      </c>
      <c r="BL253" s="118">
        <f>(ULB_Data[[#This Row],[Cert.- obtained SS2022]]-ULB_Data[[#This Row],[NA cert 2022]])/ULB_Data[[#This Row],[NA cert 2022]]</f>
        <v>2.7288135593220337</v>
      </c>
      <c r="BM253" s="118">
        <f>(ULB_Data[[#This Row],[Cert.- obtained SS2020]]-ULB_Data[[#This Row],[SA Cert 2020]])/ULB_Data[[#This Row],[SA Cert 2020]]</f>
        <v>0.187394618727588</v>
      </c>
      <c r="BN253" s="118">
        <f>(ULB_Data[[#This Row],[Cert.- obtained SS2021]]-ULB_Data[[#This Row],[SA cert 2021]])/ULB_Data[[#This Row],[SA cert 2021]]</f>
        <v>1.1044576238760282</v>
      </c>
      <c r="BO253" s="118">
        <f>(ULB_Data[[#This Row],[Cert.- obtained SS2022]]-ULB_Data[[#This Row],[SA cert 2022]])/ULB_Data[[#This Row],[SA cert 2022]]</f>
        <v>1.0952380952380953</v>
      </c>
      <c r="BP253" s="118">
        <f>(ULB_Data[[#This Row],[Cert.- obtained SS2020]]-ULB_Data[[#This Row],[SA cert cat 2020]])/ULB_Data[[#This Row],[SA cert cat 2020]]</f>
        <v>0.11375938342280532</v>
      </c>
      <c r="BQ253" s="118">
        <f>(ULB_Data[[#This Row],[Cert.- obtained SS2021]]-ULB_Data[[#This Row],[SA cert cat 2021]])/ULB_Data[[#This Row],[SA cert cat 2021]]</f>
        <v>0.82699973425458395</v>
      </c>
      <c r="BR253" s="118">
        <f>(ULB_Data[[#This Row],[Cert.- obtained SS2022]]-ULB_Data[[#This Row],[SA cert cat 2022]])/ULB_Data[[#This Row],[SA cert cat 2022]]</f>
        <v>0.82699973425458395</v>
      </c>
      <c r="BS253" s="118">
        <f>(ULB_Data[[#This Row],[Cert.- obtained SS2021]]-ULB_Data[[#This Row],[SA cert cat t.10 2021]])/ULB_Data[[#This Row],[SA cert cat t.10 2021]]</f>
        <v>0</v>
      </c>
      <c r="BT253" s="118">
        <f>(ULB_Data[[#This Row],[Cert.- obtained SS2022]]-ULB_Data[[#This Row],[SA cert cat t.10 2022]])/ULB_Data[[#This Row],[SA cert cat t.10 2022]]</f>
        <v>0</v>
      </c>
      <c r="BU253" s="122">
        <v>855.72</v>
      </c>
      <c r="BV253" s="122">
        <v>860.25</v>
      </c>
      <c r="BW253" s="122">
        <v>865</v>
      </c>
      <c r="BX253" s="122">
        <v>1100</v>
      </c>
      <c r="BY253" s="122">
        <v>1147.0899999999999</v>
      </c>
      <c r="BZ253" s="122">
        <v>1150</v>
      </c>
      <c r="CA253" s="122">
        <v>1163.58</v>
      </c>
      <c r="CB253" s="122">
        <v>1243.93</v>
      </c>
      <c r="CC253" s="122">
        <v>1243.93</v>
      </c>
      <c r="CD253" s="122">
        <v>1508.87</v>
      </c>
      <c r="CE253" s="122">
        <v>1508.87</v>
      </c>
      <c r="CF253" s="118">
        <f>(ULB_Data[[#This Row],[CP- obtained SS2020]]-ULB_Data[[#This Row],[NA CV 2020]])/ULB_Data[[#This Row],[NA CV 2020]]</f>
        <v>0.39751320525405515</v>
      </c>
      <c r="CG253" s="118">
        <f>(ULB_Data[[#This Row],[CV- obtained SS2021]]-ULB_Data[[#This Row],[NA CV 2021]])/ULB_Data[[#This Row],[NA CV 2021]]</f>
        <v>0.42129613484452205</v>
      </c>
      <c r="CH253" s="118">
        <f>(ULB_Data[[#This Row],[CV- obtained SS2022]]-ULB_Data[[#This Row],[NA CV 2022]])/ULB_Data[[#This Row],[NA CV 2022]]</f>
        <v>0.41349132947976885</v>
      </c>
      <c r="CI253" s="118">
        <f>(ULB_Data[[#This Row],[CP- obtained SS2020]]-ULB_Data[[#This Row],[SA CV 2020]])/ULB_Data[[#This Row],[SA CV 2020]]</f>
        <v>8.7163636363636457E-2</v>
      </c>
      <c r="CJ253" s="118">
        <f>(ULB_Data[[#This Row],[CV- obtained SS2021]]-ULB_Data[[#This Row],[SA CV 2021]])/ULB_Data[[#This Row],[SA CV 2021]]</f>
        <v>6.5888465595550616E-2</v>
      </c>
      <c r="CK253" s="118">
        <f>(ULB_Data[[#This Row],[CV- obtained SS2022]]-ULB_Data[[#This Row],[SA CV 2022]])/ULB_Data[[#This Row],[SA CV 2022]]</f>
        <v>6.3191304347826147E-2</v>
      </c>
      <c r="CL253" s="118">
        <f>(ULB_Data[[#This Row],[CP- obtained SS2020]]-ULB_Data[[#This Row],[SA CV  cat 2020]])/ULB_Data[[#This Row],[SA CV  cat 2020]]</f>
        <v>2.7759157084171423E-2</v>
      </c>
      <c r="CM253" s="118">
        <f>(ULB_Data[[#This Row],[CV- obtained SS2021]]-ULB_Data[[#This Row],[SA CV cat 2021]])/ULB_Data[[#This Row],[SA CV cat 2021]]</f>
        <v>-1.7090993866214328E-2</v>
      </c>
      <c r="CN253" s="118">
        <f>(ULB_Data[[#This Row],[CV- obtained SS2022]]-ULB_Data[[#This Row],[SA CV cat 2022]])/ULB_Data[[#This Row],[SA CV cat 2022]]</f>
        <v>-1.7090993866214328E-2</v>
      </c>
      <c r="CO253" s="118">
        <f>(ULB_Data[[#This Row],[CV- obtained SS2021]]-ULB_Data[[#This Row],[SA CV cat t.10 2021]])/ULB_Data[[#This Row],[SA CV cat t.10 2021]]</f>
        <v>-0.18967836858046078</v>
      </c>
      <c r="CP253" s="118">
        <f>(ULB_Data[[#This Row],[CV- obtained SS2022]]-ULB_Data[[#This Row],[SA CV cat t.10 2022]])/ULB_Data[[#This Row],[SA CV cat t.10 2022]]</f>
        <v>-0.18967836858046078</v>
      </c>
      <c r="CQ253" s="60">
        <v>16</v>
      </c>
      <c r="CR253" s="60">
        <v>16</v>
      </c>
      <c r="CS253" s="28">
        <v>12</v>
      </c>
      <c r="CT253" s="28">
        <v>11</v>
      </c>
      <c r="CU253" s="28">
        <v>12</v>
      </c>
      <c r="CV253" s="28">
        <v>11</v>
      </c>
      <c r="CW253" s="28" t="s">
        <v>414</v>
      </c>
      <c r="CX253" s="28" t="s">
        <v>401</v>
      </c>
      <c r="CY253" s="28" t="s">
        <v>401</v>
      </c>
      <c r="CZ253" s="28" t="s">
        <v>408</v>
      </c>
      <c r="DA253" s="28" t="s">
        <v>408</v>
      </c>
      <c r="DB253" s="28" t="s">
        <v>408</v>
      </c>
      <c r="DC253" s="22">
        <v>1137.3900000000001</v>
      </c>
      <c r="DD253" s="22">
        <v>1500</v>
      </c>
      <c r="DE253" s="66">
        <v>75.83</v>
      </c>
      <c r="DF253" s="22">
        <v>500</v>
      </c>
      <c r="DG253" s="22">
        <v>1500</v>
      </c>
      <c r="DH253" s="66">
        <v>33.33</v>
      </c>
      <c r="DI253" s="22">
        <v>1120.24</v>
      </c>
      <c r="DJ253" s="22">
        <v>1500</v>
      </c>
      <c r="DK253" s="66">
        <v>74.680000000000007</v>
      </c>
      <c r="DL253" s="22">
        <v>1195.8800000000001</v>
      </c>
      <c r="DM253" s="22">
        <v>1500</v>
      </c>
      <c r="DN253" s="66">
        <v>79.73</v>
      </c>
      <c r="DO253" s="22">
        <v>3953.51</v>
      </c>
      <c r="DP253" s="22">
        <v>6000</v>
      </c>
      <c r="DQ253" s="66">
        <v>65.89</v>
      </c>
      <c r="DR253" s="67">
        <v>1657.97</v>
      </c>
      <c r="DS253" s="67">
        <v>2400</v>
      </c>
      <c r="DT253" s="159">
        <f>ULB_Data[[#This Row],[SLP- obtained SS2021]]/ULB_Data[[#This Row],[SLP-max. marks SS2021]]</f>
        <v>0.69082083333333333</v>
      </c>
      <c r="DU253" s="159">
        <f>ULB_Data[[#This Row],[SLP- obtained SS2021]]/ULB_Data[[#This Row],[Total score (obtained) SS2021]]</f>
        <v>0.41650840065919048</v>
      </c>
      <c r="DV253" s="67">
        <v>1657.97</v>
      </c>
      <c r="DW253" s="66">
        <v>2400</v>
      </c>
      <c r="DX253" s="159">
        <f>ULB_Data[[#This Row],[SLP- obtained SS2022]]/ULB_Data[[#This Row],[SLP-max. marks SS2022]]</f>
        <v>0.69082083333333333</v>
      </c>
      <c r="DY253" s="159">
        <f>ULB_Data[[#This Row],[SLP- obtained SS2022]]/ULB_Data[[#This Row],[Total score (obtained) SS2022]]</f>
        <v>0.41650840065919048</v>
      </c>
      <c r="DZ253" s="67">
        <v>1222.67</v>
      </c>
      <c r="EA253" s="67">
        <v>1800</v>
      </c>
      <c r="EB253" s="159">
        <f>ULB_Data[[#This Row],[CV- obtained SS2021]]/ULB_Data[[#This Row],[CV-max. marks SS2021]]</f>
        <v>0.6792611111111112</v>
      </c>
      <c r="EC253" s="159">
        <f>ULB_Data[[#This Row],[CV- obtained SS2021]]/ULB_Data[[#This Row],[Total score (obtained) SS2021]]</f>
        <v>0.30715412596969333</v>
      </c>
      <c r="ED253" s="67">
        <v>1222.67</v>
      </c>
      <c r="EE253" s="66">
        <v>1800</v>
      </c>
      <c r="EF253" s="159">
        <f>ULB_Data[[#This Row],[CV- obtained SS2022]]/ULB_Data[[#This Row],[CV-max. marks SS2022]]</f>
        <v>0.6792611111111112</v>
      </c>
      <c r="EG253" s="159">
        <f>ULB_Data[[#This Row],[CV- obtained SS2022]]/ULB_Data[[#This Row],[Total score (obtained) SS2022]]</f>
        <v>0.30715412596969333</v>
      </c>
      <c r="EH253" s="67">
        <v>1100</v>
      </c>
      <c r="EI253" s="67">
        <v>1800</v>
      </c>
      <c r="EJ253" s="159">
        <f>ULB_Data[[#This Row],[Cert.- obtained SS2021]]/ULB_Data[[#This Row],[Cert.-max. marks SS2021]]</f>
        <v>0.61111111111111116</v>
      </c>
      <c r="EK253" s="159">
        <f>ULB_Data[[#This Row],[Cert.- obtained SS2021]]/ULB_Data[[#This Row],[Total score (obtained) SS2021]]</f>
        <v>0.27633747337111619</v>
      </c>
      <c r="EL253" s="67">
        <v>1100</v>
      </c>
      <c r="EM253" s="66">
        <v>1800</v>
      </c>
      <c r="EN253" s="159">
        <f>ULB_Data[[#This Row],[Cert.- obtained SS2022]]/ULB_Data[[#This Row],[Cert.-max. marks SS2022]]</f>
        <v>0.61111111111111116</v>
      </c>
      <c r="EO253" s="159">
        <f>ULB_Data[[#This Row],[Cert.- obtained SS2022]]/ULB_Data[[#This Row],[Total score (obtained) SS2022]]</f>
        <v>0.27633747337111619</v>
      </c>
      <c r="EP253" s="68">
        <v>3980.64</v>
      </c>
      <c r="EQ253" s="26">
        <v>6000</v>
      </c>
      <c r="ER253" s="66">
        <v>66.34</v>
      </c>
      <c r="ES253" s="68">
        <v>3980.64</v>
      </c>
      <c r="ET253" s="66">
        <v>6000</v>
      </c>
      <c r="EU253" s="128">
        <f>(ULB_Data[[#This Row],[Total score (obtained) SS2022]]/ULB_Data[[#This Row],[Total score (max) SS2022]])*100</f>
        <v>66.344000000000008</v>
      </c>
      <c r="EV253" s="26">
        <v>1637.39</v>
      </c>
      <c r="EW253" s="26">
        <v>3000</v>
      </c>
      <c r="EX253" s="66">
        <v>54.58</v>
      </c>
      <c r="EY253" s="26">
        <v>2757.97</v>
      </c>
      <c r="EZ253" s="26">
        <v>4200</v>
      </c>
      <c r="FA253" s="100">
        <v>65.67</v>
      </c>
      <c r="FB253" s="26">
        <v>2757.97</v>
      </c>
      <c r="FC253" s="138">
        <v>4200</v>
      </c>
      <c r="FD253" s="140">
        <f>(ULB_Data[[#This Row],[SLP + Cert. (obtained) SS2022]]/ULB_Data[[#This Row],[SLP + Cert. (max.) SS2022]])*100</f>
        <v>65.665952380952376</v>
      </c>
    </row>
    <row r="254" spans="1:160" ht="15.75" thickBot="1">
      <c r="A254" s="104">
        <v>253</v>
      </c>
      <c r="B254" s="65" t="s">
        <v>114</v>
      </c>
      <c r="C254" s="65" t="s">
        <v>71</v>
      </c>
      <c r="D254" s="65" t="s">
        <v>71</v>
      </c>
      <c r="E254" s="26">
        <v>54148</v>
      </c>
      <c r="F254" s="28" t="s">
        <v>413</v>
      </c>
      <c r="G254" s="28">
        <v>2214</v>
      </c>
      <c r="H254" s="28">
        <v>2072</v>
      </c>
      <c r="I254" s="28">
        <v>2072</v>
      </c>
      <c r="J254" s="28">
        <v>3325</v>
      </c>
      <c r="K254" s="28">
        <v>3178</v>
      </c>
      <c r="L254" s="28">
        <v>3178</v>
      </c>
      <c r="M254" s="28">
        <v>3595.3</v>
      </c>
      <c r="N254" s="28">
        <v>3469.2</v>
      </c>
      <c r="O254" s="28">
        <v>3469.2</v>
      </c>
      <c r="P254" s="28">
        <v>4328.8</v>
      </c>
      <c r="Q254" s="28">
        <v>4328.8</v>
      </c>
      <c r="R254" s="118">
        <f>(ULB_Data[[#This Row],[Total score (obtained) SS2020]]-ULB_Data[[#This Row],[NA 2020]])/ULB_Data[[#This Row],[NA 2020]]</f>
        <v>0.93123757904245719</v>
      </c>
      <c r="S254" s="118">
        <f>(ULB_Data[[#This Row],[Total score (obtained) SS2021]]-ULB_Data[[#This Row],[NA 2021]])/ULB_Data[[#This Row],[NA 2021]]</f>
        <v>0.69411196911196904</v>
      </c>
      <c r="T254" s="118">
        <f>(ULB_Data[[#This Row],[Total score (obtained) SS2022]]-ULB_Data[[#This Row],[NA 2022]])/ULB_Data[[#This Row],[NA 2022]]</f>
        <v>0.69411196911196904</v>
      </c>
      <c r="U254" s="118">
        <f>(ULB_Data[[#This Row],[Total score (obtained) SS2020]]-ULB_Data[[#This Row],[SA 2020]])/ULB_Data[[#This Row],[SA 2020]]</f>
        <v>0.28594285714285722</v>
      </c>
      <c r="V254" s="118">
        <f>(ULB_Data[[#This Row],[Total score (obtained) SS2021]]-ULB_Data[[#This Row],[SA 2021]])/ULB_Data[[#This Row],[SA 2021]]</f>
        <v>0.10453115166771548</v>
      </c>
      <c r="W254" s="118">
        <f>(ULB_Data[[#This Row],[Total score (obtained) SS2022]]-ULB_Data[[#This Row],[SA 2022]])/ULB_Data[[#This Row],[SA 2022]]</f>
        <v>0.10453115166771548</v>
      </c>
      <c r="X254" s="118">
        <f>(ULB_Data[[#This Row],[Total score (obtained) SS2020]]-ULB_Data[[#This Row],[SA Cat 2020]])/ULB_Data[[#This Row],[SA Cat 2020]]</f>
        <v>0.18926376102133341</v>
      </c>
      <c r="Y254" s="118">
        <f>(ULB_Data[[#This Row],[Total score (obtained) SS2021]]-ULB_Data[[#This Row],[SA Cat 2021]])/ULB_Data[[#This Row],[SA Cat 2021]]</f>
        <v>1.1818286636688574E-2</v>
      </c>
      <c r="Z254" s="118">
        <f>(ULB_Data[[#This Row],[Total score (obtained) SS2022]]-ULB_Data[[#This Row],[SA Cat 2022]])/ULB_Data[[#This Row],[SA Cat 2022]]</f>
        <v>1.1818286636688574E-2</v>
      </c>
      <c r="AA254" s="118">
        <f>(ULB_Data[[#This Row],[Total score (obtained) SS2021]]-ULB_Data[[#This Row],[SA Cat t.10 2021]])/ULB_Data[[#This Row],[SA Cat t.10 2021]]</f>
        <v>-0.18910552578081694</v>
      </c>
      <c r="AB254" s="118">
        <f>(ULB_Data[[#This Row],[Total score (obtained) SS2022]]-ULB_Data[[#This Row],[SA Cat t.10 2022]])/ULB_Data[[#This Row],[SA Cat t.10 2022]]</f>
        <v>-0.18910552578081694</v>
      </c>
      <c r="AC254" s="122">
        <v>306.24</v>
      </c>
      <c r="AD254" s="122">
        <v>913.6</v>
      </c>
      <c r="AE254" s="122">
        <v>915</v>
      </c>
      <c r="AF254" s="122">
        <v>706.64</v>
      </c>
      <c r="AG254" s="122">
        <v>1509.3</v>
      </c>
      <c r="AH254" s="122">
        <v>1509.3</v>
      </c>
      <c r="AI254" s="122">
        <v>829.22</v>
      </c>
      <c r="AJ254" s="122">
        <v>1623.2</v>
      </c>
      <c r="AK254" s="122">
        <v>1623.2</v>
      </c>
      <c r="AL254" s="122">
        <v>1999.6</v>
      </c>
      <c r="AM254" s="122">
        <v>1999.6</v>
      </c>
      <c r="AN254" s="118">
        <f>(ULB_Data[[#This Row],[SLP- obtained SS2020]]-ULB_Data[[#This Row],[SLP NA 2020]])/ULB_Data[[#This Row],[SLP NA 2020]]</f>
        <v>2.5268416927899682</v>
      </c>
      <c r="AO254" s="118">
        <f>(ULB_Data[[#This Row],[SLP- obtained SS2021]]-ULB_Data[[#This Row],[SLP NA 2021]])/ULB_Data[[#This Row],[SLP NA 2021]]</f>
        <v>0.84177977232924694</v>
      </c>
      <c r="AP254" s="118">
        <f>(ULB_Data[[#This Row],[SLP- obtained SS2022]]-ULB_Data[[#This Row],[SLP NA 2022]])/ULB_Data[[#This Row],[SLP NA 2022]]</f>
        <v>0.83896174863387984</v>
      </c>
      <c r="AQ254" s="118">
        <f>(ULB_Data[[#This Row],[SLP- obtained SS2020]]-ULB_Data[[#This Row],[SLP SA 2020]])/ULB_Data[[#This Row],[SLP SA 2020]]</f>
        <v>0.52844446960262648</v>
      </c>
      <c r="AR254" s="118">
        <f>(ULB_Data[[#This Row],[SLP- obtained SS2021]]-ULB_Data[[#This Row],[SLP SA 2021]])/ULB_Data[[#This Row],[SLP SA 2021]]</f>
        <v>0.11485456834294053</v>
      </c>
      <c r="AS254" s="118">
        <f>(ULB_Data[[#This Row],[SLP- obtained SS2022]]-ULB_Data[[#This Row],[SLP SA 2022]])/ULB_Data[[#This Row],[SLP SA 2022]]</f>
        <v>0.11485456834294053</v>
      </c>
      <c r="AT254" s="118">
        <f>(ULB_Data[[#This Row],[SLP- obtained SS2020]]-ULB_Data[[#This Row],[SLP SA cat 2020]])/ULB_Data[[#This Row],[SLP SA cat 2020]]</f>
        <v>0.30250114565495273</v>
      </c>
      <c r="AU254" s="118">
        <f>(ULB_Data[[#This Row],[SLP- obtained SS2021]]-ULB_Data[[#This Row],[SLP SA cat 2021]])/ULB_Data[[#This Row],[SLP SA cat 2021]]</f>
        <v>3.6625184820108451E-2</v>
      </c>
      <c r="AV254" s="118">
        <f>(ULB_Data[[#This Row],[SLP- obtained SS2022]]-ULB_Data[[#This Row],[SLP SA cat 2022]])/ULB_Data[[#This Row],[SLP SA cat 2022]]</f>
        <v>3.6625184820108451E-2</v>
      </c>
      <c r="AW254" s="118">
        <f>(ULB_Data[[#This Row],[SLP- obtained SS2021]]-ULB_Data[[#This Row],[SLP SA cat t.10 2021]])/ULB_Data[[#This Row],[SLP SA cat t.10 2021]]</f>
        <v>-0.15850670134026798</v>
      </c>
      <c r="AX254" s="118">
        <f>(ULB_Data[[#This Row],[SLP- obtained SS2022]]-ULB_Data[[#This Row],[SLP SA cat t.10 2022]])/ULB_Data[[#This Row],[SLP SA cat t.10 2022]]</f>
        <v>-0.15850670134026798</v>
      </c>
      <c r="AY254" s="122">
        <v>232.44</v>
      </c>
      <c r="AZ254" s="122">
        <v>298.10000000000002</v>
      </c>
      <c r="BA254" s="122">
        <v>295</v>
      </c>
      <c r="BB254" s="122">
        <v>421.09</v>
      </c>
      <c r="BC254" s="122">
        <v>522.70000000000005</v>
      </c>
      <c r="BD254" s="122">
        <v>525</v>
      </c>
      <c r="BE254" s="122">
        <v>448.93</v>
      </c>
      <c r="BF254" s="122">
        <v>602.08000000000004</v>
      </c>
      <c r="BG254" s="122">
        <v>602.08000000000004</v>
      </c>
      <c r="BH254" s="122">
        <v>1100</v>
      </c>
      <c r="BI254" s="122">
        <v>1100</v>
      </c>
      <c r="BJ254" s="118">
        <f>(ULB_Data[[#This Row],[Cert.- obtained SS2020]]-ULB_Data[[#This Row],[NA cert 2020]])/ULB_Data[[#This Row],[NA cert 2020]]</f>
        <v>1.1510927551196009</v>
      </c>
      <c r="BK254" s="118">
        <f>(ULB_Data[[#This Row],[Cert.- obtained SS2021]]-ULB_Data[[#This Row],[NA cert 2021]])/ULB_Data[[#This Row],[NA cert 2021]]</f>
        <v>0.67728950016772882</v>
      </c>
      <c r="BL254" s="118">
        <f>(ULB_Data[[#This Row],[Cert.- obtained SS2022]]-ULB_Data[[#This Row],[NA cert 2022]])/ULB_Data[[#This Row],[NA cert 2022]]</f>
        <v>0.69491525423728817</v>
      </c>
      <c r="BM254" s="118">
        <f>(ULB_Data[[#This Row],[Cert.- obtained SS2020]]-ULB_Data[[#This Row],[SA Cert 2020]])/ULB_Data[[#This Row],[SA Cert 2020]]</f>
        <v>0.187394618727588</v>
      </c>
      <c r="BN254" s="118">
        <f>(ULB_Data[[#This Row],[Cert.- obtained SS2021]]-ULB_Data[[#This Row],[SA cert 2021]])/ULB_Data[[#This Row],[SA cert 2021]]</f>
        <v>-4.3428352783623579E-2</v>
      </c>
      <c r="BO254" s="118">
        <f>(ULB_Data[[#This Row],[Cert.- obtained SS2022]]-ULB_Data[[#This Row],[SA cert 2022]])/ULB_Data[[#This Row],[SA cert 2022]]</f>
        <v>-4.7619047619047616E-2</v>
      </c>
      <c r="BP254" s="118">
        <f>(ULB_Data[[#This Row],[Cert.- obtained SS2020]]-ULB_Data[[#This Row],[SA cert cat 2020]])/ULB_Data[[#This Row],[SA cert cat 2020]]</f>
        <v>0.11375938342280532</v>
      </c>
      <c r="BQ254" s="118">
        <f>(ULB_Data[[#This Row],[Cert.- obtained SS2021]]-ULB_Data[[#This Row],[SA cert cat 2021]])/ULB_Data[[#This Row],[SA cert cat 2021]]</f>
        <v>-0.16954557533882547</v>
      </c>
      <c r="BR254" s="118">
        <f>(ULB_Data[[#This Row],[Cert.- obtained SS2022]]-ULB_Data[[#This Row],[SA cert cat 2022]])/ULB_Data[[#This Row],[SA cert cat 2022]]</f>
        <v>-0.16954557533882547</v>
      </c>
      <c r="BS254" s="118">
        <f>(ULB_Data[[#This Row],[Cert.- obtained SS2021]]-ULB_Data[[#This Row],[SA cert cat t.10 2021]])/ULB_Data[[#This Row],[SA cert cat t.10 2021]]</f>
        <v>-0.54545454545454541</v>
      </c>
      <c r="BT254" s="118">
        <f>(ULB_Data[[#This Row],[Cert.- obtained SS2022]]-ULB_Data[[#This Row],[SA cert cat t.10 2022]])/ULB_Data[[#This Row],[SA cert cat t.10 2022]]</f>
        <v>-0.54545454545454541</v>
      </c>
      <c r="BU254" s="122">
        <v>855.72</v>
      </c>
      <c r="BV254" s="122">
        <v>860.25</v>
      </c>
      <c r="BW254" s="122">
        <v>865</v>
      </c>
      <c r="BX254" s="122">
        <v>1100</v>
      </c>
      <c r="BY254" s="122">
        <v>1147.0899999999999</v>
      </c>
      <c r="BZ254" s="122">
        <v>1150</v>
      </c>
      <c r="CA254" s="122">
        <v>1163.58</v>
      </c>
      <c r="CB254" s="122">
        <v>1243.93</v>
      </c>
      <c r="CC254" s="122">
        <v>1243.93</v>
      </c>
      <c r="CD254" s="122">
        <v>1508.87</v>
      </c>
      <c r="CE254" s="122">
        <v>1508.87</v>
      </c>
      <c r="CF254" s="118">
        <f>(ULB_Data[[#This Row],[CP- obtained SS2020]]-ULB_Data[[#This Row],[NA CV 2020]])/ULB_Data[[#This Row],[NA CV 2020]]</f>
        <v>0.53269761136820448</v>
      </c>
      <c r="CG254" s="118">
        <f>(ULB_Data[[#This Row],[CV- obtained SS2021]]-ULB_Data[[#This Row],[NA CV 2021]])/ULB_Data[[#This Row],[NA CV 2021]]</f>
        <v>0.54321418192385929</v>
      </c>
      <c r="CH254" s="118">
        <f>(ULB_Data[[#This Row],[CV- obtained SS2022]]-ULB_Data[[#This Row],[NA CV 2022]])/ULB_Data[[#This Row],[NA CV 2022]]</f>
        <v>0.53473988439306352</v>
      </c>
      <c r="CI254" s="118">
        <f>(ULB_Data[[#This Row],[CP- obtained SS2020]]-ULB_Data[[#This Row],[SA CV 2020]])/ULB_Data[[#This Row],[SA CV 2020]]</f>
        <v>0.19232727272727268</v>
      </c>
      <c r="CJ254" s="118">
        <f>(ULB_Data[[#This Row],[CV- obtained SS2021]]-ULB_Data[[#This Row],[SA CV 2021]])/ULB_Data[[#This Row],[SA CV 2021]]</f>
        <v>0.15731982669188996</v>
      </c>
      <c r="CK254" s="118">
        <f>(ULB_Data[[#This Row],[CV- obtained SS2022]]-ULB_Data[[#This Row],[SA CV 2022]])/ULB_Data[[#This Row],[SA CV 2022]]</f>
        <v>0.15439130434782605</v>
      </c>
      <c r="CL254" s="118">
        <f>(ULB_Data[[#This Row],[CP- obtained SS2020]]-ULB_Data[[#This Row],[SA CV  cat 2020]])/ULB_Data[[#This Row],[SA CV  cat 2020]]</f>
        <v>0.12717647261039208</v>
      </c>
      <c r="CM254" s="118">
        <f>(ULB_Data[[#This Row],[CV- obtained SS2021]]-ULB_Data[[#This Row],[SA CV cat 2021]])/ULB_Data[[#This Row],[SA CV cat 2021]]</f>
        <v>6.7222432130425253E-2</v>
      </c>
      <c r="CN254" s="118">
        <f>(ULB_Data[[#This Row],[CV- obtained SS2022]]-ULB_Data[[#This Row],[SA CV cat 2022]])/ULB_Data[[#This Row],[SA CV cat 2022]]</f>
        <v>6.7222432130425253E-2</v>
      </c>
      <c r="CO254" s="118">
        <f>(ULB_Data[[#This Row],[CV- obtained SS2021]]-ULB_Data[[#This Row],[SA CV cat t.10 2021]])/ULB_Data[[#This Row],[SA CV cat t.10 2021]]</f>
        <v>-0.12016939829143661</v>
      </c>
      <c r="CP254" s="118">
        <f>(ULB_Data[[#This Row],[CV- obtained SS2022]]-ULB_Data[[#This Row],[SA CV cat t.10 2022]])/ULB_Data[[#This Row],[SA CV cat t.10 2022]]</f>
        <v>-0.12016939829143661</v>
      </c>
      <c r="CQ254" s="60">
        <v>8</v>
      </c>
      <c r="CR254" s="60">
        <v>8</v>
      </c>
      <c r="CS254" s="28">
        <v>31</v>
      </c>
      <c r="CT254" s="28">
        <v>25</v>
      </c>
      <c r="CU254" s="28">
        <v>31</v>
      </c>
      <c r="CV254" s="28">
        <v>25</v>
      </c>
      <c r="CW254" s="28" t="s">
        <v>414</v>
      </c>
      <c r="CX254" s="28" t="s">
        <v>414</v>
      </c>
      <c r="CY254" s="28" t="s">
        <v>414</v>
      </c>
      <c r="CZ254" s="28" t="s">
        <v>408</v>
      </c>
      <c r="DA254" s="28" t="s">
        <v>408</v>
      </c>
      <c r="DB254" s="28" t="s">
        <v>408</v>
      </c>
      <c r="DC254" s="22">
        <v>1080.06</v>
      </c>
      <c r="DD254" s="22">
        <v>1500</v>
      </c>
      <c r="DE254" s="66">
        <v>72</v>
      </c>
      <c r="DF254" s="22">
        <v>500</v>
      </c>
      <c r="DG254" s="22">
        <v>1500</v>
      </c>
      <c r="DH254" s="66">
        <v>33.33</v>
      </c>
      <c r="DI254" s="22">
        <v>1384.15</v>
      </c>
      <c r="DJ254" s="22">
        <v>1500</v>
      </c>
      <c r="DK254" s="66">
        <v>92.28</v>
      </c>
      <c r="DL254" s="22">
        <v>1311.56</v>
      </c>
      <c r="DM254" s="22">
        <v>1500</v>
      </c>
      <c r="DN254" s="66">
        <v>87.44</v>
      </c>
      <c r="DO254" s="22">
        <v>4275.76</v>
      </c>
      <c r="DP254" s="22">
        <v>6000</v>
      </c>
      <c r="DQ254" s="66">
        <v>71.260000000000005</v>
      </c>
      <c r="DR254" s="23">
        <v>1682.65</v>
      </c>
      <c r="DS254" s="67">
        <v>2400</v>
      </c>
      <c r="DT254" s="159">
        <f>ULB_Data[[#This Row],[SLP- obtained SS2021]]/ULB_Data[[#This Row],[SLP-max. marks SS2021]]</f>
        <v>0.70110416666666675</v>
      </c>
      <c r="DU254" s="159">
        <f>ULB_Data[[#This Row],[SLP- obtained SS2021]]/ULB_Data[[#This Row],[Total score (obtained) SS2021]]</f>
        <v>0.47936015041877961</v>
      </c>
      <c r="DV254" s="23">
        <v>1682.65</v>
      </c>
      <c r="DW254" s="66">
        <v>2400</v>
      </c>
      <c r="DX254" s="159">
        <f>ULB_Data[[#This Row],[SLP- obtained SS2022]]/ULB_Data[[#This Row],[SLP-max. marks SS2022]]</f>
        <v>0.70110416666666675</v>
      </c>
      <c r="DY254" s="159">
        <f>ULB_Data[[#This Row],[SLP- obtained SS2022]]/ULB_Data[[#This Row],[Total score (obtained) SS2022]]</f>
        <v>0.47936015041877961</v>
      </c>
      <c r="DZ254" s="22">
        <v>1327.55</v>
      </c>
      <c r="EA254" s="67">
        <v>1800</v>
      </c>
      <c r="EB254" s="159">
        <f>ULB_Data[[#This Row],[CV- obtained SS2021]]/ULB_Data[[#This Row],[CV-max. marks SS2021]]</f>
        <v>0.73752777777777778</v>
      </c>
      <c r="EC254" s="159">
        <f>ULB_Data[[#This Row],[CV- obtained SS2021]]/ULB_Data[[#This Row],[Total score (obtained) SS2021]]</f>
        <v>0.37819782348584124</v>
      </c>
      <c r="ED254" s="22">
        <v>1327.55</v>
      </c>
      <c r="EE254" s="66">
        <v>1800</v>
      </c>
      <c r="EF254" s="159">
        <f>ULB_Data[[#This Row],[CV- obtained SS2022]]/ULB_Data[[#This Row],[CV-max. marks SS2022]]</f>
        <v>0.73752777777777778</v>
      </c>
      <c r="EG254" s="159">
        <f>ULB_Data[[#This Row],[CV- obtained SS2022]]/ULB_Data[[#This Row],[Total score (obtained) SS2022]]</f>
        <v>0.37819782348584124</v>
      </c>
      <c r="EH254" s="22">
        <v>500</v>
      </c>
      <c r="EI254" s="67">
        <v>1800</v>
      </c>
      <c r="EJ254" s="159">
        <f>ULB_Data[[#This Row],[Cert.- obtained SS2021]]/ULB_Data[[#This Row],[Cert.-max. marks SS2021]]</f>
        <v>0.27777777777777779</v>
      </c>
      <c r="EK254" s="159">
        <f>ULB_Data[[#This Row],[Cert.- obtained SS2021]]/ULB_Data[[#This Row],[Total score (obtained) SS2021]]</f>
        <v>0.14244202609537918</v>
      </c>
      <c r="EL254" s="22">
        <v>500</v>
      </c>
      <c r="EM254" s="66">
        <v>1800</v>
      </c>
      <c r="EN254" s="159">
        <f>ULB_Data[[#This Row],[Cert.- obtained SS2022]]/ULB_Data[[#This Row],[Cert.-max. marks SS2022]]</f>
        <v>0.27777777777777779</v>
      </c>
      <c r="EO254" s="159">
        <f>ULB_Data[[#This Row],[Cert.- obtained SS2022]]/ULB_Data[[#This Row],[Total score (obtained) SS2022]]</f>
        <v>0.14244202609537918</v>
      </c>
      <c r="EP254" s="22">
        <v>3510.2</v>
      </c>
      <c r="EQ254" s="26">
        <v>6000</v>
      </c>
      <c r="ER254" s="66">
        <v>58.5</v>
      </c>
      <c r="ES254" s="22">
        <v>3510.2</v>
      </c>
      <c r="ET254" s="66">
        <v>6000</v>
      </c>
      <c r="EU254" s="128">
        <f>(ULB_Data[[#This Row],[Total score (obtained) SS2022]]/ULB_Data[[#This Row],[Total score (max) SS2022]])*100</f>
        <v>58.50333333333333</v>
      </c>
      <c r="EV254" s="26">
        <v>1580.06</v>
      </c>
      <c r="EW254" s="26">
        <v>3000</v>
      </c>
      <c r="EX254" s="66">
        <v>52.67</v>
      </c>
      <c r="EY254" s="26">
        <v>2182.65</v>
      </c>
      <c r="EZ254" s="26">
        <v>4200</v>
      </c>
      <c r="FA254" s="100">
        <v>51.97</v>
      </c>
      <c r="FB254" s="26">
        <v>2182.65</v>
      </c>
      <c r="FC254" s="138">
        <v>4200</v>
      </c>
      <c r="FD254" s="140">
        <f>(ULB_Data[[#This Row],[SLP + Cert. (obtained) SS2022]]/ULB_Data[[#This Row],[SLP + Cert. (max.) SS2022]])*100</f>
        <v>51.967857142857142</v>
      </c>
    </row>
    <row r="255" spans="1:160" ht="29.25" thickBot="1">
      <c r="A255" s="104">
        <v>254</v>
      </c>
      <c r="B255" s="65" t="s">
        <v>159</v>
      </c>
      <c r="C255" s="65" t="s">
        <v>71</v>
      </c>
      <c r="D255" s="65" t="s">
        <v>71</v>
      </c>
      <c r="E255" s="26">
        <v>37667</v>
      </c>
      <c r="F255" s="28" t="s">
        <v>412</v>
      </c>
      <c r="G255" s="28">
        <v>2214</v>
      </c>
      <c r="H255" s="28">
        <v>2072</v>
      </c>
      <c r="I255" s="28">
        <v>2072</v>
      </c>
      <c r="J255" s="28">
        <v>3325</v>
      </c>
      <c r="K255" s="28">
        <v>3178</v>
      </c>
      <c r="L255" s="28">
        <v>3178</v>
      </c>
      <c r="M255" s="28">
        <v>3400</v>
      </c>
      <c r="N255" s="28">
        <v>3298.6</v>
      </c>
      <c r="O255" s="28">
        <v>3298.6</v>
      </c>
      <c r="P255" s="28">
        <v>4601.3999999999996</v>
      </c>
      <c r="Q255" s="28">
        <v>4601.3999999999996</v>
      </c>
      <c r="R255" s="118">
        <f>(ULB_Data[[#This Row],[Total score (obtained) SS2020]]-ULB_Data[[#This Row],[NA 2020]])/ULB_Data[[#This Row],[NA 2020]]</f>
        <v>0.66718157181571813</v>
      </c>
      <c r="S255" s="118">
        <f>(ULB_Data[[#This Row],[Total score (obtained) SS2021]]-ULB_Data[[#This Row],[NA 2021]])/ULB_Data[[#This Row],[NA 2021]]</f>
        <v>0.75289575289575295</v>
      </c>
      <c r="T255" s="118">
        <f>(ULB_Data[[#This Row],[Total score (obtained) SS2022]]-ULB_Data[[#This Row],[NA 2022]])/ULB_Data[[#This Row],[NA 2022]]</f>
        <v>0.75289575289575295</v>
      </c>
      <c r="U255" s="118">
        <f>(ULB_Data[[#This Row],[Total score (obtained) SS2020]]-ULB_Data[[#This Row],[SA 2020]])/ULB_Data[[#This Row],[SA 2020]]</f>
        <v>0.11011729323308267</v>
      </c>
      <c r="V255" s="118">
        <f>(ULB_Data[[#This Row],[Total score (obtained) SS2021]]-ULB_Data[[#This Row],[SA 2021]])/ULB_Data[[#This Row],[SA 2021]]</f>
        <v>0.14285714285714285</v>
      </c>
      <c r="W255" s="118">
        <f>(ULB_Data[[#This Row],[Total score (obtained) SS2022]]-ULB_Data[[#This Row],[SA 2022]])/ULB_Data[[#This Row],[SA 2022]]</f>
        <v>0.14285714285714285</v>
      </c>
      <c r="X255" s="118">
        <f>(ULB_Data[[#This Row],[Total score (obtained) SS2020]]-ULB_Data[[#This Row],[SA Cat 2020]])/ULB_Data[[#This Row],[SA Cat 2020]]</f>
        <v>8.5629411764705843E-2</v>
      </c>
      <c r="Y255" s="118">
        <f>(ULB_Data[[#This Row],[Total score (obtained) SS2021]]-ULB_Data[[#This Row],[SA Cat 2021]])/ULB_Data[[#This Row],[SA Cat 2021]]</f>
        <v>0.10107318256229919</v>
      </c>
      <c r="Z255" s="118">
        <f>(ULB_Data[[#This Row],[Total score (obtained) SS2022]]-ULB_Data[[#This Row],[SA Cat 2022]])/ULB_Data[[#This Row],[SA Cat 2022]]</f>
        <v>0.10107318256229919</v>
      </c>
      <c r="AA255" s="118">
        <f>(ULB_Data[[#This Row],[Total score (obtained) SS2021]]-ULB_Data[[#This Row],[SA Cat t.10 2021]])/ULB_Data[[#This Row],[SA Cat t.10 2021]]</f>
        <v>-0.21067501195288385</v>
      </c>
      <c r="AB255" s="118">
        <f>(ULB_Data[[#This Row],[Total score (obtained) SS2022]]-ULB_Data[[#This Row],[SA Cat t.10 2022]])/ULB_Data[[#This Row],[SA Cat t.10 2022]]</f>
        <v>-0.21067501195288385</v>
      </c>
      <c r="AC255" s="122">
        <v>306.24</v>
      </c>
      <c r="AD255" s="122">
        <v>913.6</v>
      </c>
      <c r="AE255" s="122">
        <v>915</v>
      </c>
      <c r="AF255" s="122">
        <v>706.64</v>
      </c>
      <c r="AG255" s="122">
        <v>1509.3</v>
      </c>
      <c r="AH255" s="122">
        <v>1509.3</v>
      </c>
      <c r="AI255" s="122">
        <v>737.03</v>
      </c>
      <c r="AJ255" s="122">
        <v>1543.8</v>
      </c>
      <c r="AK255" s="122">
        <v>1543.8</v>
      </c>
      <c r="AL255" s="122">
        <v>2033.9</v>
      </c>
      <c r="AM255" s="122">
        <v>2033.9</v>
      </c>
      <c r="AN255" s="118">
        <f>(ULB_Data[[#This Row],[SLP- obtained SS2020]]-ULB_Data[[#This Row],[SLP NA 2020]])/ULB_Data[[#This Row],[SLP NA 2020]]</f>
        <v>1.3774490595611286</v>
      </c>
      <c r="AO255" s="118">
        <f>(ULB_Data[[#This Row],[SLP- obtained SS2021]]-ULB_Data[[#This Row],[SLP NA 2021]])/ULB_Data[[#This Row],[SLP NA 2021]]</f>
        <v>0.78812390542907185</v>
      </c>
      <c r="AP255" s="118">
        <f>(ULB_Data[[#This Row],[SLP- obtained SS2022]]-ULB_Data[[#This Row],[SLP NA 2022]])/ULB_Data[[#This Row],[SLP NA 2022]]</f>
        <v>0.78538797814207661</v>
      </c>
      <c r="AQ255" s="118">
        <f>(ULB_Data[[#This Row],[SLP- obtained SS2020]]-ULB_Data[[#This Row],[SLP SA 2020]])/ULB_Data[[#This Row],[SLP SA 2020]]</f>
        <v>3.0326616098720796E-2</v>
      </c>
      <c r="AR255" s="118">
        <f>(ULB_Data[[#This Row],[SLP- obtained SS2021]]-ULB_Data[[#This Row],[SLP SA 2021]])/ULB_Data[[#This Row],[SLP SA 2021]]</f>
        <v>8.2375935864308067E-2</v>
      </c>
      <c r="AS255" s="118">
        <f>(ULB_Data[[#This Row],[SLP- obtained SS2022]]-ULB_Data[[#This Row],[SLP SA 2022]])/ULB_Data[[#This Row],[SLP SA 2022]]</f>
        <v>8.2375935864308067E-2</v>
      </c>
      <c r="AT255" s="118">
        <f>(ULB_Data[[#This Row],[SLP- obtained SS2020]]-ULB_Data[[#This Row],[SLP SA cat 2020]])/ULB_Data[[#This Row],[SLP SA cat 2020]]</f>
        <v>-1.2156899990502318E-2</v>
      </c>
      <c r="AU255" s="118">
        <f>(ULB_Data[[#This Row],[SLP- obtained SS2021]]-ULB_Data[[#This Row],[SLP SA cat 2021]])/ULB_Data[[#This Row],[SLP SA cat 2021]]</f>
        <v>5.8187589065941285E-2</v>
      </c>
      <c r="AV255" s="118">
        <f>(ULB_Data[[#This Row],[SLP- obtained SS2022]]-ULB_Data[[#This Row],[SLP SA cat 2022]])/ULB_Data[[#This Row],[SLP SA cat 2022]]</f>
        <v>5.8187589065941285E-2</v>
      </c>
      <c r="AW255" s="118">
        <f>(ULB_Data[[#This Row],[SLP- obtained SS2021]]-ULB_Data[[#This Row],[SLP SA cat t.10 2021]])/ULB_Data[[#This Row],[SLP SA cat t.10 2021]]</f>
        <v>-0.19679925266728943</v>
      </c>
      <c r="AX255" s="118">
        <f>(ULB_Data[[#This Row],[SLP- obtained SS2022]]-ULB_Data[[#This Row],[SLP SA cat t.10 2022]])/ULB_Data[[#This Row],[SLP SA cat t.10 2022]]</f>
        <v>-0.19679925266728943</v>
      </c>
      <c r="AY255" s="122">
        <v>232.44</v>
      </c>
      <c r="AZ255" s="122">
        <v>298.10000000000002</v>
      </c>
      <c r="BA255" s="122">
        <v>295</v>
      </c>
      <c r="BB255" s="122">
        <v>421.09</v>
      </c>
      <c r="BC255" s="122">
        <v>522.70000000000005</v>
      </c>
      <c r="BD255" s="122">
        <v>525</v>
      </c>
      <c r="BE255" s="122">
        <v>433.64</v>
      </c>
      <c r="BF255" s="122">
        <v>570</v>
      </c>
      <c r="BG255" s="122">
        <v>570</v>
      </c>
      <c r="BH255" s="122">
        <v>1100</v>
      </c>
      <c r="BI255" s="122">
        <v>1100</v>
      </c>
      <c r="BJ255" s="118">
        <f>(ULB_Data[[#This Row],[Cert.- obtained SS2020]]-ULB_Data[[#This Row],[NA cert 2020]])/ULB_Data[[#This Row],[NA cert 2020]]</f>
        <v>1.1510927551196009</v>
      </c>
      <c r="BK255" s="118">
        <f>(ULB_Data[[#This Row],[Cert.- obtained SS2021]]-ULB_Data[[#This Row],[NA cert 2021]])/ULB_Data[[#This Row],[NA cert 2021]]</f>
        <v>1.3482053002348204</v>
      </c>
      <c r="BL255" s="118">
        <f>(ULB_Data[[#This Row],[Cert.- obtained SS2022]]-ULB_Data[[#This Row],[NA cert 2022]])/ULB_Data[[#This Row],[NA cert 2022]]</f>
        <v>1.3728813559322033</v>
      </c>
      <c r="BM255" s="118">
        <f>(ULB_Data[[#This Row],[Cert.- obtained SS2020]]-ULB_Data[[#This Row],[SA Cert 2020]])/ULB_Data[[#This Row],[SA Cert 2020]]</f>
        <v>0.187394618727588</v>
      </c>
      <c r="BN255" s="118">
        <f>(ULB_Data[[#This Row],[Cert.- obtained SS2021]]-ULB_Data[[#This Row],[SA cert 2021]])/ULB_Data[[#This Row],[SA cert 2021]]</f>
        <v>0.33920030610292701</v>
      </c>
      <c r="BO255" s="118">
        <f>(ULB_Data[[#This Row],[Cert.- obtained SS2022]]-ULB_Data[[#This Row],[SA cert 2022]])/ULB_Data[[#This Row],[SA cert 2022]]</f>
        <v>0.33333333333333331</v>
      </c>
      <c r="BP255" s="118">
        <f>(ULB_Data[[#This Row],[Cert.- obtained SS2020]]-ULB_Data[[#This Row],[SA cert cat 2020]])/ULB_Data[[#This Row],[SA cert cat 2020]]</f>
        <v>0.15303016326907115</v>
      </c>
      <c r="BQ255" s="118">
        <f>(ULB_Data[[#This Row],[Cert.- obtained SS2021]]-ULB_Data[[#This Row],[SA cert cat 2021]])/ULB_Data[[#This Row],[SA cert cat 2021]]</f>
        <v>0.22807017543859648</v>
      </c>
      <c r="BR255" s="118">
        <f>(ULB_Data[[#This Row],[Cert.- obtained SS2022]]-ULB_Data[[#This Row],[SA cert cat 2022]])/ULB_Data[[#This Row],[SA cert cat 2022]]</f>
        <v>0.22807017543859648</v>
      </c>
      <c r="BS255" s="118">
        <f>(ULB_Data[[#This Row],[Cert.- obtained SS2021]]-ULB_Data[[#This Row],[SA cert cat t.10 2021]])/ULB_Data[[#This Row],[SA cert cat t.10 2021]]</f>
        <v>-0.36363636363636365</v>
      </c>
      <c r="BT255" s="118">
        <f>(ULB_Data[[#This Row],[Cert.- obtained SS2022]]-ULB_Data[[#This Row],[SA cert cat t.10 2022]])/ULB_Data[[#This Row],[SA cert cat t.10 2022]]</f>
        <v>-0.36363636363636365</v>
      </c>
      <c r="BU255" s="122">
        <v>855.72</v>
      </c>
      <c r="BV255" s="122">
        <v>860.25</v>
      </c>
      <c r="BW255" s="122">
        <v>865</v>
      </c>
      <c r="BX255" s="122">
        <v>1100</v>
      </c>
      <c r="BY255" s="122">
        <v>1147.0899999999999</v>
      </c>
      <c r="BZ255" s="122">
        <v>1150</v>
      </c>
      <c r="CA255" s="122">
        <v>1114.93</v>
      </c>
      <c r="CB255" s="122">
        <v>1184.79</v>
      </c>
      <c r="CC255" s="122">
        <v>1184.79</v>
      </c>
      <c r="CD255" s="122">
        <v>1531.86</v>
      </c>
      <c r="CE255" s="122">
        <v>1531.86</v>
      </c>
      <c r="CF255" s="118">
        <f>(ULB_Data[[#This Row],[CP- obtained SS2020]]-ULB_Data[[#This Row],[NA CV 2020]])/ULB_Data[[#This Row],[NA CV 2020]]</f>
        <v>0.42149301173280984</v>
      </c>
      <c r="CG255" s="118">
        <f>(ULB_Data[[#This Row],[CV- obtained SS2021]]-ULB_Data[[#This Row],[NA CV 2021]])/ULB_Data[[#This Row],[NA CV 2021]]</f>
        <v>0.50930543446672494</v>
      </c>
      <c r="CH255" s="118">
        <f>(ULB_Data[[#This Row],[CV- obtained SS2022]]-ULB_Data[[#This Row],[NA CV 2022]])/ULB_Data[[#This Row],[NA CV 2022]]</f>
        <v>0.50101734104046258</v>
      </c>
      <c r="CI255" s="118">
        <f>(ULB_Data[[#This Row],[CP- obtained SS2020]]-ULB_Data[[#This Row],[SA CV 2020]])/ULB_Data[[#This Row],[SA CV 2020]]</f>
        <v>0.10581818181818189</v>
      </c>
      <c r="CJ255" s="118">
        <f>(ULB_Data[[#This Row],[CV- obtained SS2021]]-ULB_Data[[#This Row],[SA CV 2021]])/ULB_Data[[#This Row],[SA CV 2021]]</f>
        <v>0.13189026144417632</v>
      </c>
      <c r="CK255" s="118">
        <f>(ULB_Data[[#This Row],[CV- obtained SS2022]]-ULB_Data[[#This Row],[SA CV 2022]])/ULB_Data[[#This Row],[SA CV 2022]]</f>
        <v>0.12902608695652185</v>
      </c>
      <c r="CL255" s="118">
        <f>(ULB_Data[[#This Row],[CP- obtained SS2020]]-ULB_Data[[#This Row],[SA CV  cat 2020]])/ULB_Data[[#This Row],[SA CV  cat 2020]]</f>
        <v>9.1010197949647084E-2</v>
      </c>
      <c r="CM255" s="118">
        <f>(ULB_Data[[#This Row],[CV- obtained SS2021]]-ULB_Data[[#This Row],[SA CV cat 2021]])/ULB_Data[[#This Row],[SA CV cat 2021]]</f>
        <v>9.587353033026963E-2</v>
      </c>
      <c r="CN255" s="118">
        <f>(ULB_Data[[#This Row],[CV- obtained SS2022]]-ULB_Data[[#This Row],[SA CV cat 2022]])/ULB_Data[[#This Row],[SA CV cat 2022]]</f>
        <v>9.587353033026963E-2</v>
      </c>
      <c r="CO255" s="118">
        <f>(ULB_Data[[#This Row],[CV- obtained SS2021]]-ULB_Data[[#This Row],[SA CV cat t.10 2021]])/ULB_Data[[#This Row],[SA CV cat t.10 2021]]</f>
        <v>-0.15241601712950256</v>
      </c>
      <c r="CP255" s="118">
        <f>(ULB_Data[[#This Row],[CV- obtained SS2022]]-ULB_Data[[#This Row],[SA CV cat t.10 2022]])/ULB_Data[[#This Row],[SA CV cat t.10 2022]]</f>
        <v>-0.15241601712950256</v>
      </c>
      <c r="CQ255" s="60">
        <v>40</v>
      </c>
      <c r="CR255" s="60">
        <v>33</v>
      </c>
      <c r="CS255" s="28">
        <v>43</v>
      </c>
      <c r="CT255" s="27">
        <v>38</v>
      </c>
      <c r="CU255" s="28">
        <v>43</v>
      </c>
      <c r="CV255" s="27">
        <v>38</v>
      </c>
      <c r="CW255" s="28" t="s">
        <v>414</v>
      </c>
      <c r="CX255" s="27" t="s">
        <v>406</v>
      </c>
      <c r="CY255" s="27" t="s">
        <v>406</v>
      </c>
      <c r="CZ255" s="28" t="s">
        <v>408</v>
      </c>
      <c r="DA255" s="27" t="s">
        <v>408</v>
      </c>
      <c r="DB255" s="27" t="s">
        <v>408</v>
      </c>
      <c r="DC255" s="22">
        <v>728.07</v>
      </c>
      <c r="DD255" s="22">
        <v>1500</v>
      </c>
      <c r="DE255" s="66">
        <v>48.54</v>
      </c>
      <c r="DF255" s="22">
        <v>500</v>
      </c>
      <c r="DG255" s="22">
        <v>1500</v>
      </c>
      <c r="DH255" s="66">
        <v>33.33</v>
      </c>
      <c r="DI255" s="22">
        <v>1246.67</v>
      </c>
      <c r="DJ255" s="22">
        <v>1500</v>
      </c>
      <c r="DK255" s="66">
        <v>83.11</v>
      </c>
      <c r="DL255" s="22">
        <v>1216.4000000000001</v>
      </c>
      <c r="DM255" s="22">
        <v>1500</v>
      </c>
      <c r="DN255" s="66">
        <v>81.09</v>
      </c>
      <c r="DO255" s="22">
        <v>3691.14</v>
      </c>
      <c r="DP255" s="22">
        <v>6000</v>
      </c>
      <c r="DQ255" s="66">
        <v>61.52</v>
      </c>
      <c r="DR255" s="67">
        <v>1633.63</v>
      </c>
      <c r="DS255" s="67">
        <v>2400</v>
      </c>
      <c r="DT255" s="159">
        <f>ULB_Data[[#This Row],[SLP- obtained SS2021]]/ULB_Data[[#This Row],[SLP-max. marks SS2021]]</f>
        <v>0.68067916666666672</v>
      </c>
      <c r="DU255" s="159">
        <f>ULB_Data[[#This Row],[SLP- obtained SS2021]]/ULB_Data[[#This Row],[Total score (obtained) SS2021]]</f>
        <v>0.44978799559471366</v>
      </c>
      <c r="DV255" s="67">
        <v>1633.63</v>
      </c>
      <c r="DW255" s="66">
        <v>2400</v>
      </c>
      <c r="DX255" s="159">
        <f>ULB_Data[[#This Row],[SLP- obtained SS2022]]/ULB_Data[[#This Row],[SLP-max. marks SS2022]]</f>
        <v>0.68067916666666672</v>
      </c>
      <c r="DY255" s="159">
        <f>ULB_Data[[#This Row],[SLP- obtained SS2022]]/ULB_Data[[#This Row],[Total score (obtained) SS2022]]</f>
        <v>0.44978799559471366</v>
      </c>
      <c r="DZ255" s="67">
        <v>1298.3800000000001</v>
      </c>
      <c r="EA255" s="67">
        <v>1800</v>
      </c>
      <c r="EB255" s="159">
        <f>ULB_Data[[#This Row],[CV- obtained SS2021]]/ULB_Data[[#This Row],[CV-max. marks SS2021]]</f>
        <v>0.72132222222222231</v>
      </c>
      <c r="EC255" s="159">
        <f>ULB_Data[[#This Row],[CV- obtained SS2021]]/ULB_Data[[#This Row],[Total score (obtained) SS2021]]</f>
        <v>0.35748348017621151</v>
      </c>
      <c r="ED255" s="67">
        <v>1298.3800000000001</v>
      </c>
      <c r="EE255" s="66">
        <v>1800</v>
      </c>
      <c r="EF255" s="159">
        <f>ULB_Data[[#This Row],[CV- obtained SS2022]]/ULB_Data[[#This Row],[CV-max. marks SS2022]]</f>
        <v>0.72132222222222231</v>
      </c>
      <c r="EG255" s="159">
        <f>ULB_Data[[#This Row],[CV- obtained SS2022]]/ULB_Data[[#This Row],[Total score (obtained) SS2022]]</f>
        <v>0.35748348017621151</v>
      </c>
      <c r="EH255" s="67">
        <v>700</v>
      </c>
      <c r="EI255" s="67">
        <v>1800</v>
      </c>
      <c r="EJ255" s="159">
        <f>ULB_Data[[#This Row],[Cert.- obtained SS2021]]/ULB_Data[[#This Row],[Cert.-max. marks SS2021]]</f>
        <v>0.3888888888888889</v>
      </c>
      <c r="EK255" s="159">
        <f>ULB_Data[[#This Row],[Cert.- obtained SS2021]]/ULB_Data[[#This Row],[Total score (obtained) SS2021]]</f>
        <v>0.19273127753303965</v>
      </c>
      <c r="EL255" s="67">
        <v>700</v>
      </c>
      <c r="EM255" s="66">
        <v>1800</v>
      </c>
      <c r="EN255" s="159">
        <f>ULB_Data[[#This Row],[Cert.- obtained SS2022]]/ULB_Data[[#This Row],[Cert.-max. marks SS2022]]</f>
        <v>0.3888888888888889</v>
      </c>
      <c r="EO255" s="159">
        <f>ULB_Data[[#This Row],[Cert.- obtained SS2022]]/ULB_Data[[#This Row],[Total score (obtained) SS2022]]</f>
        <v>0.19273127753303965</v>
      </c>
      <c r="EP255" s="68">
        <v>3632</v>
      </c>
      <c r="EQ255" s="26">
        <v>6000</v>
      </c>
      <c r="ER255" s="66">
        <v>60.53</v>
      </c>
      <c r="ES255" s="68">
        <v>3632</v>
      </c>
      <c r="ET255" s="66">
        <v>6000</v>
      </c>
      <c r="EU255" s="128">
        <f>(ULB_Data[[#This Row],[Total score (obtained) SS2022]]/ULB_Data[[#This Row],[Total score (max) SS2022]])*100</f>
        <v>60.533333333333331</v>
      </c>
      <c r="EV255" s="26">
        <v>1228.07</v>
      </c>
      <c r="EW255" s="26">
        <v>3000</v>
      </c>
      <c r="EX255" s="66">
        <v>40.94</v>
      </c>
      <c r="EY255" s="26">
        <v>2333.63</v>
      </c>
      <c r="EZ255" s="26">
        <v>4200</v>
      </c>
      <c r="FA255" s="100">
        <v>55.56</v>
      </c>
      <c r="FB255" s="26">
        <v>2333.63</v>
      </c>
      <c r="FC255" s="138">
        <v>4200</v>
      </c>
      <c r="FD255" s="140">
        <f>(ULB_Data[[#This Row],[SLP + Cert. (obtained) SS2022]]/ULB_Data[[#This Row],[SLP + Cert. (max.) SS2022]])*100</f>
        <v>55.562619047619052</v>
      </c>
    </row>
    <row r="256" spans="1:160" ht="15.75" thickBot="1">
      <c r="A256" s="104">
        <v>255</v>
      </c>
      <c r="B256" s="69" t="s">
        <v>224</v>
      </c>
      <c r="C256" s="65" t="s">
        <v>26</v>
      </c>
      <c r="D256" s="65" t="s">
        <v>71</v>
      </c>
      <c r="E256" s="25">
        <v>42822</v>
      </c>
      <c r="F256" s="28" t="s">
        <v>412</v>
      </c>
      <c r="G256" s="28">
        <v>2214</v>
      </c>
      <c r="H256" s="28">
        <v>2072</v>
      </c>
      <c r="I256" s="28">
        <v>2072</v>
      </c>
      <c r="J256" s="28">
        <v>3325</v>
      </c>
      <c r="K256" s="28">
        <v>3178</v>
      </c>
      <c r="L256" s="28">
        <v>3178</v>
      </c>
      <c r="M256" s="28">
        <v>3400</v>
      </c>
      <c r="N256" s="28">
        <v>3298.6</v>
      </c>
      <c r="O256" s="28">
        <v>3298.6</v>
      </c>
      <c r="P256" s="28">
        <v>4601.3999999999996</v>
      </c>
      <c r="Q256" s="28">
        <v>4601.3999999999996</v>
      </c>
      <c r="R256" s="118">
        <f>(ULB_Data[[#This Row],[Total score (obtained) SS2020]]-ULB_Data[[#This Row],[NA 2020]])/ULB_Data[[#This Row],[NA 2020]]</f>
        <v>0.18511743450767837</v>
      </c>
      <c r="S256" s="118">
        <f>(ULB_Data[[#This Row],[Total score (obtained) SS2021]]-ULB_Data[[#This Row],[NA 2021]])/ULB_Data[[#This Row],[NA 2021]]</f>
        <v>0.64396718146718157</v>
      </c>
      <c r="T256" s="118">
        <f>(ULB_Data[[#This Row],[Total score (obtained) SS2022]]-ULB_Data[[#This Row],[NA 2022]])/ULB_Data[[#This Row],[NA 2022]]</f>
        <v>0.64396718146718157</v>
      </c>
      <c r="U256" s="118">
        <f>(ULB_Data[[#This Row],[Total score (obtained) SS2020]]-ULB_Data[[#This Row],[SA 2020]])/ULB_Data[[#This Row],[SA 2020]]</f>
        <v>-0.21087218045112785</v>
      </c>
      <c r="V256" s="118">
        <f>(ULB_Data[[#This Row],[Total score (obtained) SS2021]]-ULB_Data[[#This Row],[SA 2021]])/ULB_Data[[#This Row],[SA 2021]]</f>
        <v>7.1837633731906922E-2</v>
      </c>
      <c r="W256" s="118">
        <f>(ULB_Data[[#This Row],[Total score (obtained) SS2022]]-ULB_Data[[#This Row],[SA 2022]])/ULB_Data[[#This Row],[SA 2022]]</f>
        <v>7.1837633731906922E-2</v>
      </c>
      <c r="X256" s="118">
        <f>(ULB_Data[[#This Row],[Total score (obtained) SS2020]]-ULB_Data[[#This Row],[SA Cat 2020]])/ULB_Data[[#This Row],[SA Cat 2020]]</f>
        <v>-0.2282794117647059</v>
      </c>
      <c r="Y256" s="118">
        <f>(ULB_Data[[#This Row],[Total score (obtained) SS2021]]-ULB_Data[[#This Row],[SA Cat 2021]])/ULB_Data[[#This Row],[SA Cat 2021]]</f>
        <v>3.2650215242830377E-2</v>
      </c>
      <c r="Z256" s="118">
        <f>(ULB_Data[[#This Row],[Total score (obtained) SS2022]]-ULB_Data[[#This Row],[SA Cat 2022]])/ULB_Data[[#This Row],[SA Cat 2022]]</f>
        <v>3.2650215242830377E-2</v>
      </c>
      <c r="AA256" s="118">
        <f>(ULB_Data[[#This Row],[Total score (obtained) SS2021]]-ULB_Data[[#This Row],[SA Cat t.10 2021]])/ULB_Data[[#This Row],[SA Cat t.10 2021]]</f>
        <v>-0.25972530099534913</v>
      </c>
      <c r="AB256" s="118">
        <f>(ULB_Data[[#This Row],[Total score (obtained) SS2022]]-ULB_Data[[#This Row],[SA Cat t.10 2022]])/ULB_Data[[#This Row],[SA Cat t.10 2022]]</f>
        <v>-0.25972530099534913</v>
      </c>
      <c r="AC256" s="122">
        <v>306.24</v>
      </c>
      <c r="AD256" s="122">
        <v>913.6</v>
      </c>
      <c r="AE256" s="122">
        <v>915</v>
      </c>
      <c r="AF256" s="122">
        <v>706.64</v>
      </c>
      <c r="AG256" s="122">
        <v>1509.3</v>
      </c>
      <c r="AH256" s="122">
        <v>1509.3</v>
      </c>
      <c r="AI256" s="122">
        <v>737.03</v>
      </c>
      <c r="AJ256" s="122">
        <v>1543.8</v>
      </c>
      <c r="AK256" s="122">
        <v>1543.8</v>
      </c>
      <c r="AL256" s="122">
        <v>2033.9</v>
      </c>
      <c r="AM256" s="122">
        <v>2033.9</v>
      </c>
      <c r="AN256" s="118">
        <f>(ULB_Data[[#This Row],[SLP- obtained SS2020]]-ULB_Data[[#This Row],[SLP NA 2020]])/ULB_Data[[#This Row],[SLP NA 2020]]</f>
        <v>0.84404388714733547</v>
      </c>
      <c r="AO256" s="118">
        <f>(ULB_Data[[#This Row],[SLP- obtained SS2021]]-ULB_Data[[#This Row],[SLP NA 2021]])/ULB_Data[[#This Row],[SLP NA 2021]]</f>
        <v>0.91104422066549917</v>
      </c>
      <c r="AP256" s="118">
        <f>(ULB_Data[[#This Row],[SLP- obtained SS2022]]-ULB_Data[[#This Row],[SLP NA 2022]])/ULB_Data[[#This Row],[SLP NA 2022]]</f>
        <v>0.90812021857923508</v>
      </c>
      <c r="AQ256" s="118">
        <f>(ULB_Data[[#This Row],[SLP- obtained SS2020]]-ULB_Data[[#This Row],[SLP SA 2020]])/ULB_Data[[#This Row],[SLP SA 2020]]</f>
        <v>-0.20083776746292306</v>
      </c>
      <c r="AR256" s="118">
        <f>(ULB_Data[[#This Row],[SLP- obtained SS2021]]-ULB_Data[[#This Row],[SLP SA 2021]])/ULB_Data[[#This Row],[SLP SA 2021]]</f>
        <v>0.15678128933942895</v>
      </c>
      <c r="AS256" s="118">
        <f>(ULB_Data[[#This Row],[SLP- obtained SS2022]]-ULB_Data[[#This Row],[SLP SA 2022]])/ULB_Data[[#This Row],[SLP SA 2022]]</f>
        <v>0.15678128933942895</v>
      </c>
      <c r="AT256" s="118">
        <f>(ULB_Data[[#This Row],[SLP- obtained SS2020]]-ULB_Data[[#This Row],[SLP SA cat 2020]])/ULB_Data[[#This Row],[SLP SA cat 2020]]</f>
        <v>-0.23378966934860176</v>
      </c>
      <c r="AU256" s="118">
        <f>(ULB_Data[[#This Row],[SLP- obtained SS2021]]-ULB_Data[[#This Row],[SLP SA cat 2021]])/ULB_Data[[#This Row],[SLP SA cat 2021]]</f>
        <v>0.13093017230211174</v>
      </c>
      <c r="AV256" s="118">
        <f>(ULB_Data[[#This Row],[SLP- obtained SS2022]]-ULB_Data[[#This Row],[SLP SA cat 2022]])/ULB_Data[[#This Row],[SLP SA cat 2022]]</f>
        <v>0.13093017230211174</v>
      </c>
      <c r="AW256" s="118">
        <f>(ULB_Data[[#This Row],[SLP- obtained SS2021]]-ULB_Data[[#This Row],[SLP SA cat t.10 2021]])/ULB_Data[[#This Row],[SLP SA cat t.10 2021]]</f>
        <v>-0.14158513201239001</v>
      </c>
      <c r="AX256" s="118">
        <f>(ULB_Data[[#This Row],[SLP- obtained SS2022]]-ULB_Data[[#This Row],[SLP SA cat t.10 2022]])/ULB_Data[[#This Row],[SLP SA cat t.10 2022]]</f>
        <v>-0.14158513201239001</v>
      </c>
      <c r="AY256" s="122">
        <v>232.44</v>
      </c>
      <c r="AZ256" s="122">
        <v>298.10000000000002</v>
      </c>
      <c r="BA256" s="122">
        <v>295</v>
      </c>
      <c r="BB256" s="122">
        <v>421.09</v>
      </c>
      <c r="BC256" s="122">
        <v>522.70000000000005</v>
      </c>
      <c r="BD256" s="122">
        <v>525</v>
      </c>
      <c r="BE256" s="122">
        <v>433.64</v>
      </c>
      <c r="BF256" s="122">
        <v>570</v>
      </c>
      <c r="BG256" s="122">
        <v>570</v>
      </c>
      <c r="BH256" s="122">
        <v>1100</v>
      </c>
      <c r="BI256" s="122">
        <v>1100</v>
      </c>
      <c r="BJ256" s="118">
        <f>(ULB_Data[[#This Row],[Cert.- obtained SS2020]]-ULB_Data[[#This Row],[NA cert 2020]])/ULB_Data[[#This Row],[NA cert 2020]]</f>
        <v>0.29065565307176044</v>
      </c>
      <c r="BK256" s="118">
        <f>(ULB_Data[[#This Row],[Cert.- obtained SS2021]]-ULB_Data[[#This Row],[NA cert 2021]])/ULB_Data[[#This Row],[NA cert 2021]]</f>
        <v>0.67728950016772882</v>
      </c>
      <c r="BL256" s="118">
        <f>(ULB_Data[[#This Row],[Cert.- obtained SS2022]]-ULB_Data[[#This Row],[NA cert 2022]])/ULB_Data[[#This Row],[NA cert 2022]]</f>
        <v>0.69491525423728817</v>
      </c>
      <c r="BM256" s="118">
        <f>(ULB_Data[[#This Row],[Cert.- obtained SS2020]]-ULB_Data[[#This Row],[SA Cert 2020]])/ULB_Data[[#This Row],[SA Cert 2020]]</f>
        <v>-0.2875632287634472</v>
      </c>
      <c r="BN256" s="118">
        <f>(ULB_Data[[#This Row],[Cert.- obtained SS2021]]-ULB_Data[[#This Row],[SA cert 2021]])/ULB_Data[[#This Row],[SA cert 2021]]</f>
        <v>-4.3428352783623579E-2</v>
      </c>
      <c r="BO256" s="118">
        <f>(ULB_Data[[#This Row],[Cert.- obtained SS2022]]-ULB_Data[[#This Row],[SA cert 2022]])/ULB_Data[[#This Row],[SA cert 2022]]</f>
        <v>-4.7619047619047616E-2</v>
      </c>
      <c r="BP256" s="118">
        <f>(ULB_Data[[#This Row],[Cert.- obtained SS2020]]-ULB_Data[[#This Row],[SA cert cat 2020]])/ULB_Data[[#This Row],[SA cert cat 2020]]</f>
        <v>-0.30818190203855733</v>
      </c>
      <c r="BQ256" s="118">
        <f>(ULB_Data[[#This Row],[Cert.- obtained SS2021]]-ULB_Data[[#This Row],[SA cert cat 2021]])/ULB_Data[[#This Row],[SA cert cat 2021]]</f>
        <v>-0.12280701754385964</v>
      </c>
      <c r="BR256" s="118">
        <f>(ULB_Data[[#This Row],[Cert.- obtained SS2022]]-ULB_Data[[#This Row],[SA cert cat 2022]])/ULB_Data[[#This Row],[SA cert cat 2022]]</f>
        <v>-0.12280701754385964</v>
      </c>
      <c r="BS256" s="118">
        <f>(ULB_Data[[#This Row],[Cert.- obtained SS2021]]-ULB_Data[[#This Row],[SA cert cat t.10 2021]])/ULB_Data[[#This Row],[SA cert cat t.10 2021]]</f>
        <v>-0.54545454545454541</v>
      </c>
      <c r="BT256" s="118">
        <f>(ULB_Data[[#This Row],[Cert.- obtained SS2022]]-ULB_Data[[#This Row],[SA cert cat t.10 2022]])/ULB_Data[[#This Row],[SA cert cat t.10 2022]]</f>
        <v>-0.54545454545454541</v>
      </c>
      <c r="BU256" s="122">
        <v>855.72</v>
      </c>
      <c r="BV256" s="122">
        <v>860.25</v>
      </c>
      <c r="BW256" s="122">
        <v>865</v>
      </c>
      <c r="BX256" s="122">
        <v>1100</v>
      </c>
      <c r="BY256" s="122">
        <v>1147.0899999999999</v>
      </c>
      <c r="BZ256" s="122">
        <v>1150</v>
      </c>
      <c r="CA256" s="122">
        <v>1114.93</v>
      </c>
      <c r="CB256" s="122">
        <v>1184.79</v>
      </c>
      <c r="CC256" s="122">
        <v>1184.79</v>
      </c>
      <c r="CD256" s="122">
        <v>1531.86</v>
      </c>
      <c r="CE256" s="122">
        <v>1531.86</v>
      </c>
      <c r="CF256" s="118">
        <f>(ULB_Data[[#This Row],[CP- obtained SS2020]]-ULB_Data[[#This Row],[NA CV 2020]])/ULB_Data[[#This Row],[NA CV 2020]]</f>
        <v>0.26107839012761191</v>
      </c>
      <c r="CG256" s="118">
        <f>(ULB_Data[[#This Row],[CV- obtained SS2021]]-ULB_Data[[#This Row],[NA CV 2021]])/ULB_Data[[#This Row],[NA CV 2021]]</f>
        <v>0.34888695146759674</v>
      </c>
      <c r="CH256" s="118">
        <f>(ULB_Data[[#This Row],[CV- obtained SS2022]]-ULB_Data[[#This Row],[NA CV 2022]])/ULB_Data[[#This Row],[NA CV 2022]]</f>
        <v>0.34147976878612729</v>
      </c>
      <c r="CI256" s="118">
        <f>(ULB_Data[[#This Row],[CP- obtained SS2020]]-ULB_Data[[#This Row],[SA CV 2020]])/ULB_Data[[#This Row],[SA CV 2020]]</f>
        <v>-1.8972727272727172E-2</v>
      </c>
      <c r="CJ256" s="118">
        <f>(ULB_Data[[#This Row],[CV- obtained SS2021]]-ULB_Data[[#This Row],[SA CV 2021]])/ULB_Data[[#This Row],[SA CV 2021]]</f>
        <v>1.1585838948992835E-2</v>
      </c>
      <c r="CK256" s="118">
        <f>(ULB_Data[[#This Row],[CV- obtained SS2022]]-ULB_Data[[#This Row],[SA CV 2022]])/ULB_Data[[#This Row],[SA CV 2022]]</f>
        <v>9.0260869565218348E-3</v>
      </c>
      <c r="CL256" s="118">
        <f>(ULB_Data[[#This Row],[CP- obtained SS2020]]-ULB_Data[[#This Row],[SA CV  cat 2020]])/ULB_Data[[#This Row],[SA CV  cat 2020]]</f>
        <v>-3.2109639170172073E-2</v>
      </c>
      <c r="CM256" s="118">
        <f>(ULB_Data[[#This Row],[CV- obtained SS2021]]-ULB_Data[[#This Row],[SA CV cat 2021]])/ULB_Data[[#This Row],[SA CV cat 2021]]</f>
        <v>-2.0602807248541813E-2</v>
      </c>
      <c r="CN256" s="118">
        <f>(ULB_Data[[#This Row],[CV- obtained SS2022]]-ULB_Data[[#This Row],[SA CV cat 2022]])/ULB_Data[[#This Row],[SA CV cat 2022]]</f>
        <v>-2.0602807248541813E-2</v>
      </c>
      <c r="CO256" s="118">
        <f>(ULB_Data[[#This Row],[CV- obtained SS2021]]-ULB_Data[[#This Row],[SA CV cat t.10 2021]])/ULB_Data[[#This Row],[SA CV cat t.10 2021]]</f>
        <v>-0.24250257856462068</v>
      </c>
      <c r="CP256" s="118">
        <f>(ULB_Data[[#This Row],[CV- obtained SS2022]]-ULB_Data[[#This Row],[SA CV cat t.10 2022]])/ULB_Data[[#This Row],[SA CV cat t.10 2022]]</f>
        <v>-0.24250257856462068</v>
      </c>
      <c r="CQ256" s="60">
        <v>171</v>
      </c>
      <c r="CR256" s="60">
        <v>93</v>
      </c>
      <c r="CS256" s="28">
        <v>63</v>
      </c>
      <c r="CT256" s="27">
        <v>54</v>
      </c>
      <c r="CU256" s="28">
        <v>63</v>
      </c>
      <c r="CV256" s="27">
        <v>54</v>
      </c>
      <c r="CW256" s="28" t="s">
        <v>414</v>
      </c>
      <c r="CX256" s="28" t="s">
        <v>414</v>
      </c>
      <c r="CY256" s="28" t="s">
        <v>414</v>
      </c>
      <c r="CZ256" s="28" t="s">
        <v>405</v>
      </c>
      <c r="DA256" s="28" t="s">
        <v>408</v>
      </c>
      <c r="DB256" s="28" t="s">
        <v>408</v>
      </c>
      <c r="DC256" s="22">
        <v>564.72</v>
      </c>
      <c r="DD256" s="22">
        <v>1500</v>
      </c>
      <c r="DE256" s="66">
        <v>37.65</v>
      </c>
      <c r="DF256" s="22">
        <v>300</v>
      </c>
      <c r="DG256" s="22">
        <v>1500</v>
      </c>
      <c r="DH256" s="66">
        <v>20</v>
      </c>
      <c r="DI256" s="22">
        <v>680</v>
      </c>
      <c r="DJ256" s="22">
        <v>1500</v>
      </c>
      <c r="DK256" s="66">
        <v>45.33</v>
      </c>
      <c r="DL256" s="22">
        <v>1079.1300000000001</v>
      </c>
      <c r="DM256" s="22">
        <v>1500</v>
      </c>
      <c r="DN256" s="66">
        <v>71.94</v>
      </c>
      <c r="DO256" s="22">
        <v>2623.85</v>
      </c>
      <c r="DP256" s="22">
        <v>6000</v>
      </c>
      <c r="DQ256" s="66">
        <v>43.73</v>
      </c>
      <c r="DR256" s="72">
        <v>1745.93</v>
      </c>
      <c r="DS256" s="67">
        <v>2400</v>
      </c>
      <c r="DT256" s="159">
        <f>ULB_Data[[#This Row],[SLP- obtained SS2021]]/ULB_Data[[#This Row],[SLP-max. marks SS2021]]</f>
        <v>0.7274708333333334</v>
      </c>
      <c r="DU256" s="159">
        <f>ULB_Data[[#This Row],[SLP- obtained SS2021]]/ULB_Data[[#This Row],[Total score (obtained) SS2021]]</f>
        <v>0.51255908170155295</v>
      </c>
      <c r="DV256" s="72">
        <v>1745.93</v>
      </c>
      <c r="DW256" s="66">
        <v>2400</v>
      </c>
      <c r="DX256" s="159">
        <f>ULB_Data[[#This Row],[SLP- obtained SS2022]]/ULB_Data[[#This Row],[SLP-max. marks SS2022]]</f>
        <v>0.7274708333333334</v>
      </c>
      <c r="DY256" s="159">
        <f>ULB_Data[[#This Row],[SLP- obtained SS2022]]/ULB_Data[[#This Row],[Total score (obtained) SS2022]]</f>
        <v>0.51255908170155295</v>
      </c>
      <c r="DZ256" s="72">
        <v>1160.3800000000001</v>
      </c>
      <c r="EA256" s="67">
        <v>1800</v>
      </c>
      <c r="EB256" s="159">
        <f>ULB_Data[[#This Row],[CV- obtained SS2021]]/ULB_Data[[#This Row],[CV-max. marks SS2021]]</f>
        <v>0.64465555555555565</v>
      </c>
      <c r="EC256" s="159">
        <f>ULB_Data[[#This Row],[CV- obtained SS2021]]/ULB_Data[[#This Row],[Total score (obtained) SS2021]]</f>
        <v>0.34065701787863667</v>
      </c>
      <c r="ED256" s="72">
        <v>1160.3800000000001</v>
      </c>
      <c r="EE256" s="66">
        <v>1800</v>
      </c>
      <c r="EF256" s="159">
        <f>ULB_Data[[#This Row],[CV- obtained SS2022]]/ULB_Data[[#This Row],[CV-max. marks SS2022]]</f>
        <v>0.64465555555555565</v>
      </c>
      <c r="EG256" s="159">
        <f>ULB_Data[[#This Row],[CV- obtained SS2022]]/ULB_Data[[#This Row],[Total score (obtained) SS2022]]</f>
        <v>0.34065701787863667</v>
      </c>
      <c r="EH256" s="72">
        <v>500</v>
      </c>
      <c r="EI256" s="67">
        <v>1800</v>
      </c>
      <c r="EJ256" s="159">
        <f>ULB_Data[[#This Row],[Cert.- obtained SS2021]]/ULB_Data[[#This Row],[Cert.-max. marks SS2021]]</f>
        <v>0.27777777777777779</v>
      </c>
      <c r="EK256" s="159">
        <f>ULB_Data[[#This Row],[Cert.- obtained SS2021]]/ULB_Data[[#This Row],[Total score (obtained) SS2021]]</f>
        <v>0.14678683615653348</v>
      </c>
      <c r="EL256" s="72">
        <v>500</v>
      </c>
      <c r="EM256" s="66">
        <v>1800</v>
      </c>
      <c r="EN256" s="159">
        <f>ULB_Data[[#This Row],[Cert.- obtained SS2022]]/ULB_Data[[#This Row],[Cert.-max. marks SS2022]]</f>
        <v>0.27777777777777779</v>
      </c>
      <c r="EO256" s="159">
        <f>ULB_Data[[#This Row],[Cert.- obtained SS2022]]/ULB_Data[[#This Row],[Total score (obtained) SS2022]]</f>
        <v>0.14678683615653348</v>
      </c>
      <c r="EP256" s="73">
        <v>3406.3</v>
      </c>
      <c r="EQ256" s="26">
        <v>6000</v>
      </c>
      <c r="ER256" s="66">
        <v>56.77</v>
      </c>
      <c r="ES256" s="73">
        <v>3406.3</v>
      </c>
      <c r="ET256" s="66">
        <v>6000</v>
      </c>
      <c r="EU256" s="128">
        <f>(ULB_Data[[#This Row],[Total score (obtained) SS2022]]/ULB_Data[[#This Row],[Total score (max) SS2022]])*100</f>
        <v>56.771666666666661</v>
      </c>
      <c r="EV256" s="26">
        <v>864.72</v>
      </c>
      <c r="EW256" s="26">
        <v>3000</v>
      </c>
      <c r="EX256" s="66">
        <v>28.82</v>
      </c>
      <c r="EY256" s="26">
        <v>2245.9299999999998</v>
      </c>
      <c r="EZ256" s="26">
        <v>4200</v>
      </c>
      <c r="FA256" s="100">
        <v>53.47</v>
      </c>
      <c r="FB256" s="26">
        <v>2245.9299999999998</v>
      </c>
      <c r="FC256" s="138">
        <v>4200</v>
      </c>
      <c r="FD256" s="140">
        <f>(ULB_Data[[#This Row],[SLP + Cert. (obtained) SS2022]]/ULB_Data[[#This Row],[SLP + Cert. (max.) SS2022]])*100</f>
        <v>53.474523809523809</v>
      </c>
    </row>
    <row r="257" spans="1:160" ht="15.75" thickBot="1">
      <c r="A257" s="104">
        <v>256</v>
      </c>
      <c r="B257" s="69" t="s">
        <v>306</v>
      </c>
      <c r="C257" s="65" t="s">
        <v>26</v>
      </c>
      <c r="D257" s="65" t="s">
        <v>71</v>
      </c>
      <c r="E257" s="25">
        <v>5634</v>
      </c>
      <c r="F257" s="28" t="s">
        <v>411</v>
      </c>
      <c r="G257" s="28">
        <v>2214</v>
      </c>
      <c r="H257" s="28">
        <v>2072</v>
      </c>
      <c r="I257" s="28">
        <v>2072</v>
      </c>
      <c r="J257" s="28">
        <v>3325</v>
      </c>
      <c r="K257" s="28">
        <v>3178</v>
      </c>
      <c r="L257" s="28">
        <v>3178</v>
      </c>
      <c r="M257" s="28">
        <v>3070.1</v>
      </c>
      <c r="N257" s="28">
        <v>2928.3</v>
      </c>
      <c r="O257" s="28">
        <v>2928.3</v>
      </c>
      <c r="P257" s="28">
        <v>4349.2</v>
      </c>
      <c r="Q257" s="28">
        <v>4349.2</v>
      </c>
      <c r="R257" s="118">
        <f>(ULB_Data[[#This Row],[Total score (obtained) SS2020]]-ULB_Data[[#This Row],[NA 2020]])/ULB_Data[[#This Row],[NA 2020]]</f>
        <v>8.8121047877145392E-2</v>
      </c>
      <c r="S257" s="118">
        <f>(ULB_Data[[#This Row],[Total score (obtained) SS2021]]-ULB_Data[[#This Row],[NA 2021]])/ULB_Data[[#This Row],[NA 2021]]</f>
        <v>0.18576254826254832</v>
      </c>
      <c r="T257" s="118">
        <f>(ULB_Data[[#This Row],[Total score (obtained) SS2022]]-ULB_Data[[#This Row],[NA 2022]])/ULB_Data[[#This Row],[NA 2022]]</f>
        <v>0.18576254826254832</v>
      </c>
      <c r="U257" s="118">
        <f>(ULB_Data[[#This Row],[Total score (obtained) SS2020]]-ULB_Data[[#This Row],[SA 2020]])/ULB_Data[[#This Row],[SA 2020]]</f>
        <v>-0.2754586466165414</v>
      </c>
      <c r="V257" s="118">
        <f>(ULB_Data[[#This Row],[Total score (obtained) SS2021]]-ULB_Data[[#This Row],[SA 2021]])/ULB_Data[[#This Row],[SA 2021]]</f>
        <v>-0.22690371302706103</v>
      </c>
      <c r="W257" s="118">
        <f>(ULB_Data[[#This Row],[Total score (obtained) SS2022]]-ULB_Data[[#This Row],[SA 2022]])/ULB_Data[[#This Row],[SA 2022]]</f>
        <v>-0.22690371302706103</v>
      </c>
      <c r="X257" s="118">
        <f>(ULB_Data[[#This Row],[Total score (obtained) SS2020]]-ULB_Data[[#This Row],[SA Cat 2020]])/ULB_Data[[#This Row],[SA Cat 2020]]</f>
        <v>-0.21530243314550015</v>
      </c>
      <c r="Y257" s="118">
        <f>(ULB_Data[[#This Row],[Total score (obtained) SS2021]]-ULB_Data[[#This Row],[SA Cat 2021]])/ULB_Data[[#This Row],[SA Cat 2021]]</f>
        <v>-0.1609807738278182</v>
      </c>
      <c r="Z257" s="118">
        <f>(ULB_Data[[#This Row],[Total score (obtained) SS2022]]-ULB_Data[[#This Row],[SA Cat 2022]])/ULB_Data[[#This Row],[SA Cat 2022]]</f>
        <v>-0.1609807738278182</v>
      </c>
      <c r="AA257" s="118">
        <f>(ULB_Data[[#This Row],[Total score (obtained) SS2021]]-ULB_Data[[#This Row],[SA Cat t.10 2021]])/ULB_Data[[#This Row],[SA Cat t.10 2021]]</f>
        <v>-0.43509151108249788</v>
      </c>
      <c r="AB257" s="118">
        <f>(ULB_Data[[#This Row],[Total score (obtained) SS2022]]-ULB_Data[[#This Row],[SA Cat t.10 2022]])/ULB_Data[[#This Row],[SA Cat t.10 2022]]</f>
        <v>-0.43509151108249788</v>
      </c>
      <c r="AC257" s="122">
        <v>306.24</v>
      </c>
      <c r="AD257" s="122">
        <v>913.6</v>
      </c>
      <c r="AE257" s="122">
        <v>915</v>
      </c>
      <c r="AF257" s="122">
        <v>706.64</v>
      </c>
      <c r="AG257" s="122">
        <v>1509.3</v>
      </c>
      <c r="AH257" s="122">
        <v>1509.3</v>
      </c>
      <c r="AI257" s="122">
        <v>593.21</v>
      </c>
      <c r="AJ257" s="122">
        <v>1412.08</v>
      </c>
      <c r="AK257" s="122">
        <v>1412.08</v>
      </c>
      <c r="AL257" s="122">
        <v>1984.11</v>
      </c>
      <c r="AM257" s="122">
        <v>1984.11</v>
      </c>
      <c r="AN257" s="118">
        <f>(ULB_Data[[#This Row],[SLP- obtained SS2020]]-ULB_Data[[#This Row],[SLP NA 2020]])/ULB_Data[[#This Row],[SLP NA 2020]]</f>
        <v>0.30058124346917453</v>
      </c>
      <c r="AO257" s="118">
        <f>(ULB_Data[[#This Row],[SLP- obtained SS2021]]-ULB_Data[[#This Row],[SLP NA 2021]])/ULB_Data[[#This Row],[SLP NA 2021]]</f>
        <v>0.41563047285464089</v>
      </c>
      <c r="AP257" s="118">
        <f>(ULB_Data[[#This Row],[SLP- obtained SS2022]]-ULB_Data[[#This Row],[SLP NA 2022]])/ULB_Data[[#This Row],[SLP NA 2022]]</f>
        <v>0.41346448087431686</v>
      </c>
      <c r="AQ257" s="118">
        <f>(ULB_Data[[#This Row],[SLP- obtained SS2020]]-ULB_Data[[#This Row],[SLP SA 2020]])/ULB_Data[[#This Row],[SLP SA 2020]]</f>
        <v>-0.43636080606815347</v>
      </c>
      <c r="AR257" s="118">
        <f>(ULB_Data[[#This Row],[SLP- obtained SS2021]]-ULB_Data[[#This Row],[SLP SA 2021]])/ULB_Data[[#This Row],[SLP SA 2021]]</f>
        <v>-0.14309945007619429</v>
      </c>
      <c r="AS257" s="118">
        <f>(ULB_Data[[#This Row],[SLP- obtained SS2022]]-ULB_Data[[#This Row],[SLP SA 2022]])/ULB_Data[[#This Row],[SLP SA 2022]]</f>
        <v>-0.14309945007619429</v>
      </c>
      <c r="AT257" s="118">
        <f>(ULB_Data[[#This Row],[SLP- obtained SS2020]]-ULB_Data[[#This Row],[SLP SA cat 2020]])/ULB_Data[[#This Row],[SLP SA cat 2020]]</f>
        <v>-0.3285851553412788</v>
      </c>
      <c r="AU257" s="118">
        <f>(ULB_Data[[#This Row],[SLP- obtained SS2021]]-ULB_Data[[#This Row],[SLP SA cat 2021]])/ULB_Data[[#This Row],[SLP SA cat 2021]]</f>
        <v>-8.4102883689309391E-2</v>
      </c>
      <c r="AV257" s="118">
        <f>(ULB_Data[[#This Row],[SLP- obtained SS2022]]-ULB_Data[[#This Row],[SLP SA cat 2022]])/ULB_Data[[#This Row],[SLP SA cat 2022]]</f>
        <v>-8.4102883689309391E-2</v>
      </c>
      <c r="AW257" s="118">
        <f>(ULB_Data[[#This Row],[SLP- obtained SS2021]]-ULB_Data[[#This Row],[SLP SA cat t.10 2021]])/ULB_Data[[#This Row],[SLP SA cat t.10 2021]]</f>
        <v>-0.34816114025936062</v>
      </c>
      <c r="AX257" s="118">
        <f>(ULB_Data[[#This Row],[SLP- obtained SS2022]]-ULB_Data[[#This Row],[SLP SA cat t.10 2022]])/ULB_Data[[#This Row],[SLP SA cat t.10 2022]]</f>
        <v>-0.34816114025936062</v>
      </c>
      <c r="AY257" s="122">
        <v>232.44</v>
      </c>
      <c r="AZ257" s="122">
        <v>298.10000000000002</v>
      </c>
      <c r="BA257" s="122">
        <v>295</v>
      </c>
      <c r="BB257" s="122">
        <v>421.09</v>
      </c>
      <c r="BC257" s="122">
        <v>522.70000000000005</v>
      </c>
      <c r="BD257" s="122">
        <v>525</v>
      </c>
      <c r="BE257" s="122">
        <v>365.77</v>
      </c>
      <c r="BF257" s="122">
        <v>453.88</v>
      </c>
      <c r="BG257" s="122">
        <v>453.88</v>
      </c>
      <c r="BH257" s="122">
        <v>1100</v>
      </c>
      <c r="BI257" s="122">
        <v>1100</v>
      </c>
      <c r="BJ257" s="118">
        <f>(ULB_Data[[#This Row],[Cert.- obtained SS2020]]-ULB_Data[[#This Row],[NA cert 2020]])/ULB_Data[[#This Row],[NA cert 2020]]</f>
        <v>-0.13956289795215968</v>
      </c>
      <c r="BK257" s="118">
        <f>(ULB_Data[[#This Row],[Cert.- obtained SS2021]]-ULB_Data[[#This Row],[NA cert 2021]])/ULB_Data[[#This Row],[NA cert 2021]]</f>
        <v>6.3737001006372931E-3</v>
      </c>
      <c r="BL257" s="118">
        <f>(ULB_Data[[#This Row],[Cert.- obtained SS2022]]-ULB_Data[[#This Row],[NA cert 2022]])/ULB_Data[[#This Row],[NA cert 2022]]</f>
        <v>1.6949152542372881E-2</v>
      </c>
      <c r="BM257" s="118">
        <f>(ULB_Data[[#This Row],[Cert.- obtained SS2020]]-ULB_Data[[#This Row],[SA Cert 2020]])/ULB_Data[[#This Row],[SA Cert 2020]]</f>
        <v>-0.5250421525089648</v>
      </c>
      <c r="BN257" s="118">
        <f>(ULB_Data[[#This Row],[Cert.- obtained SS2021]]-ULB_Data[[#This Row],[SA cert 2021]])/ULB_Data[[#This Row],[SA cert 2021]]</f>
        <v>-0.42605701167017412</v>
      </c>
      <c r="BO257" s="118">
        <f>(ULB_Data[[#This Row],[Cert.- obtained SS2022]]-ULB_Data[[#This Row],[SA cert 2022]])/ULB_Data[[#This Row],[SA cert 2022]]</f>
        <v>-0.42857142857142855</v>
      </c>
      <c r="BP257" s="118">
        <f>(ULB_Data[[#This Row],[Cert.- obtained SS2020]]-ULB_Data[[#This Row],[SA cert cat 2020]])/ULB_Data[[#This Row],[SA cert cat 2020]]</f>
        <v>-0.45320830029800147</v>
      </c>
      <c r="BQ257" s="118">
        <f>(ULB_Data[[#This Row],[Cert.- obtained SS2021]]-ULB_Data[[#This Row],[SA cert cat 2021]])/ULB_Data[[#This Row],[SA cert cat 2021]]</f>
        <v>-0.33903234335066534</v>
      </c>
      <c r="BR257" s="118">
        <f>(ULB_Data[[#This Row],[Cert.- obtained SS2022]]-ULB_Data[[#This Row],[SA cert cat 2022]])/ULB_Data[[#This Row],[SA cert cat 2022]]</f>
        <v>-0.33903234335066534</v>
      </c>
      <c r="BS257" s="118">
        <f>(ULB_Data[[#This Row],[Cert.- obtained SS2021]]-ULB_Data[[#This Row],[SA cert cat t.10 2021]])/ULB_Data[[#This Row],[SA cert cat t.10 2021]]</f>
        <v>-0.72727272727272729</v>
      </c>
      <c r="BT257" s="118">
        <f>(ULB_Data[[#This Row],[Cert.- obtained SS2022]]-ULB_Data[[#This Row],[SA cert cat t.10 2022]])/ULB_Data[[#This Row],[SA cert cat t.10 2022]]</f>
        <v>-0.72727272727272729</v>
      </c>
      <c r="BU257" s="122">
        <v>855.72</v>
      </c>
      <c r="BV257" s="122">
        <v>860.25</v>
      </c>
      <c r="BW257" s="122">
        <v>865</v>
      </c>
      <c r="BX257" s="122">
        <v>1100</v>
      </c>
      <c r="BY257" s="122">
        <v>1147.0899999999999</v>
      </c>
      <c r="BZ257" s="122">
        <v>1150</v>
      </c>
      <c r="CA257" s="122">
        <v>1056.55</v>
      </c>
      <c r="CB257" s="122">
        <v>1062.31</v>
      </c>
      <c r="CC257" s="122">
        <v>1062.31</v>
      </c>
      <c r="CD257" s="122">
        <v>1484.95</v>
      </c>
      <c r="CE257" s="122">
        <v>1484.95</v>
      </c>
      <c r="CF257" s="118">
        <f>(ULB_Data[[#This Row],[CP- obtained SS2020]]-ULB_Data[[#This Row],[NA CV 2020]])/ULB_Data[[#This Row],[NA CV 2020]]</f>
        <v>0.17236946664796896</v>
      </c>
      <c r="CG257" s="118">
        <f>(ULB_Data[[#This Row],[CV- obtained SS2021]]-ULB_Data[[#This Row],[NA CV 2021]])/ULB_Data[[#This Row],[NA CV 2021]]</f>
        <v>3.8593432141819819E-3</v>
      </c>
      <c r="CH257" s="118">
        <f>(ULB_Data[[#This Row],[CV- obtained SS2022]]-ULB_Data[[#This Row],[NA CV 2022]])/ULB_Data[[#This Row],[NA CV 2022]]</f>
        <v>-1.6531791907513872E-3</v>
      </c>
      <c r="CI257" s="118">
        <f>(ULB_Data[[#This Row],[CP- obtained SS2020]]-ULB_Data[[#This Row],[SA CV 2020]])/ULB_Data[[#This Row],[SA CV 2020]]</f>
        <v>-8.7981818181818161E-2</v>
      </c>
      <c r="CJ257" s="118">
        <f>(ULB_Data[[#This Row],[CV- obtained SS2021]]-ULB_Data[[#This Row],[SA CV 2021]])/ULB_Data[[#This Row],[SA CV 2021]]</f>
        <v>-0.24716456424517683</v>
      </c>
      <c r="CK257" s="118">
        <f>(ULB_Data[[#This Row],[CV- obtained SS2022]]-ULB_Data[[#This Row],[SA CV 2022]])/ULB_Data[[#This Row],[SA CV 2022]]</f>
        <v>-0.24906956521739126</v>
      </c>
      <c r="CL257" s="118">
        <f>(ULB_Data[[#This Row],[CP- obtained SS2020]]-ULB_Data[[#This Row],[SA CV  cat 2020]])/ULB_Data[[#This Row],[SA CV  cat 2020]]</f>
        <v>-5.0475604562017821E-2</v>
      </c>
      <c r="CM257" s="118">
        <f>(ULB_Data[[#This Row],[CV- obtained SS2021]]-ULB_Data[[#This Row],[SA CV cat 2021]])/ULB_Data[[#This Row],[SA CV cat 2021]]</f>
        <v>-0.18708286658320067</v>
      </c>
      <c r="CN257" s="118">
        <f>(ULB_Data[[#This Row],[CV- obtained SS2022]]-ULB_Data[[#This Row],[SA CV cat 2022]])/ULB_Data[[#This Row],[SA CV cat 2022]]</f>
        <v>-0.18708286658320067</v>
      </c>
      <c r="CO257" s="118">
        <f>(ULB_Data[[#This Row],[CV- obtained SS2021]]-ULB_Data[[#This Row],[SA CV cat t.10 2021]])/ULB_Data[[#This Row],[SA CV cat t.10 2021]]</f>
        <v>-0.4184517997238964</v>
      </c>
      <c r="CP257" s="118">
        <f>(ULB_Data[[#This Row],[CV- obtained SS2022]]-ULB_Data[[#This Row],[SA CV cat t.10 2022]])/ULB_Data[[#This Row],[SA CV cat t.10 2022]]</f>
        <v>-0.4184517997238964</v>
      </c>
      <c r="CQ257" s="60">
        <v>339</v>
      </c>
      <c r="CR257" s="60">
        <v>155</v>
      </c>
      <c r="CS257" s="27">
        <v>361</v>
      </c>
      <c r="CT257" s="28">
        <v>145</v>
      </c>
      <c r="CU257" s="27">
        <v>361</v>
      </c>
      <c r="CV257" s="28">
        <v>145</v>
      </c>
      <c r="CW257" s="28" t="s">
        <v>414</v>
      </c>
      <c r="CX257" s="27" t="s">
        <v>414</v>
      </c>
      <c r="CY257" s="27" t="s">
        <v>414</v>
      </c>
      <c r="CZ257" s="28" t="s">
        <v>407</v>
      </c>
      <c r="DA257" s="27" t="s">
        <v>405</v>
      </c>
      <c r="DB257" s="27" t="s">
        <v>405</v>
      </c>
      <c r="DC257" s="22">
        <v>398.29</v>
      </c>
      <c r="DD257" s="22">
        <v>1500</v>
      </c>
      <c r="DE257" s="66">
        <v>26.55</v>
      </c>
      <c r="DF257" s="22">
        <v>200</v>
      </c>
      <c r="DG257" s="22">
        <v>1500</v>
      </c>
      <c r="DH257" s="66">
        <v>13.33</v>
      </c>
      <c r="DI257" s="22">
        <v>807.58</v>
      </c>
      <c r="DJ257" s="22">
        <v>1500</v>
      </c>
      <c r="DK257" s="66">
        <v>53.84</v>
      </c>
      <c r="DL257" s="22">
        <v>1003.22</v>
      </c>
      <c r="DM257" s="22">
        <v>1500</v>
      </c>
      <c r="DN257" s="66">
        <v>66.88</v>
      </c>
      <c r="DO257" s="22">
        <v>2409.1</v>
      </c>
      <c r="DP257" s="22">
        <v>6000</v>
      </c>
      <c r="DQ257" s="66">
        <v>40.15</v>
      </c>
      <c r="DR257" s="67">
        <v>1293.32</v>
      </c>
      <c r="DS257" s="67">
        <v>2400</v>
      </c>
      <c r="DT257" s="159">
        <f>ULB_Data[[#This Row],[SLP- obtained SS2021]]/ULB_Data[[#This Row],[SLP-max. marks SS2021]]</f>
        <v>0.53888333333333327</v>
      </c>
      <c r="DU257" s="159">
        <f>ULB_Data[[#This Row],[SLP- obtained SS2021]]/ULB_Data[[#This Row],[Total score (obtained) SS2021]]</f>
        <v>0.52640319101306521</v>
      </c>
      <c r="DV257" s="67">
        <v>1293.32</v>
      </c>
      <c r="DW257" s="66">
        <v>2400</v>
      </c>
      <c r="DX257" s="159">
        <f>ULB_Data[[#This Row],[SLP- obtained SS2022]]/ULB_Data[[#This Row],[SLP-max. marks SS2022]]</f>
        <v>0.53888333333333327</v>
      </c>
      <c r="DY257" s="159">
        <f>ULB_Data[[#This Row],[SLP- obtained SS2022]]/ULB_Data[[#This Row],[Total score (obtained) SS2022]]</f>
        <v>0.52640319101306521</v>
      </c>
      <c r="DZ257" s="67">
        <v>863.57</v>
      </c>
      <c r="EA257" s="67">
        <v>1800</v>
      </c>
      <c r="EB257" s="159">
        <f>ULB_Data[[#This Row],[CV- obtained SS2021]]/ULB_Data[[#This Row],[CV-max. marks SS2021]]</f>
        <v>0.47976111111111114</v>
      </c>
      <c r="EC257" s="159">
        <f>ULB_Data[[#This Row],[CV- obtained SS2021]]/ULB_Data[[#This Row],[Total score (obtained) SS2021]]</f>
        <v>0.35148764703488133</v>
      </c>
      <c r="ED257" s="67">
        <v>863.57</v>
      </c>
      <c r="EE257" s="66">
        <v>1800</v>
      </c>
      <c r="EF257" s="159">
        <f>ULB_Data[[#This Row],[CV- obtained SS2022]]/ULB_Data[[#This Row],[CV-max. marks SS2022]]</f>
        <v>0.47976111111111114</v>
      </c>
      <c r="EG257" s="159">
        <f>ULB_Data[[#This Row],[CV- obtained SS2022]]/ULB_Data[[#This Row],[Total score (obtained) SS2022]]</f>
        <v>0.35148764703488133</v>
      </c>
      <c r="EH257" s="67">
        <v>300</v>
      </c>
      <c r="EI257" s="67">
        <v>1800</v>
      </c>
      <c r="EJ257" s="159">
        <f>ULB_Data[[#This Row],[Cert.- obtained SS2021]]/ULB_Data[[#This Row],[Cert.-max. marks SS2021]]</f>
        <v>0.16666666666666666</v>
      </c>
      <c r="EK257" s="159">
        <f>ULB_Data[[#This Row],[Cert.- obtained SS2021]]/ULB_Data[[#This Row],[Total score (obtained) SS2021]]</f>
        <v>0.12210509178232731</v>
      </c>
      <c r="EL257" s="67">
        <v>300</v>
      </c>
      <c r="EM257" s="66">
        <v>1800</v>
      </c>
      <c r="EN257" s="159">
        <f>ULB_Data[[#This Row],[Cert.- obtained SS2022]]/ULB_Data[[#This Row],[Cert.-max. marks SS2022]]</f>
        <v>0.16666666666666666</v>
      </c>
      <c r="EO257" s="159">
        <f>ULB_Data[[#This Row],[Cert.- obtained SS2022]]/ULB_Data[[#This Row],[Total score (obtained) SS2022]]</f>
        <v>0.12210509178232731</v>
      </c>
      <c r="EP257" s="68">
        <v>2456.9</v>
      </c>
      <c r="EQ257" s="26">
        <v>6000</v>
      </c>
      <c r="ER257" s="66">
        <v>40.950000000000003</v>
      </c>
      <c r="ES257" s="68">
        <v>2456.9</v>
      </c>
      <c r="ET257" s="66">
        <v>6000</v>
      </c>
      <c r="EU257" s="128">
        <f>(ULB_Data[[#This Row],[Total score (obtained) SS2022]]/ULB_Data[[#This Row],[Total score (max) SS2022]])*100</f>
        <v>40.948333333333338</v>
      </c>
      <c r="EV257" s="26">
        <v>598.29</v>
      </c>
      <c r="EW257" s="26">
        <v>3000</v>
      </c>
      <c r="EX257" s="66">
        <v>19.940000000000001</v>
      </c>
      <c r="EY257" s="26">
        <v>1593.32</v>
      </c>
      <c r="EZ257" s="26">
        <v>4200</v>
      </c>
      <c r="FA257" s="100">
        <v>37.94</v>
      </c>
      <c r="FB257" s="26">
        <v>1593.32</v>
      </c>
      <c r="FC257" s="138">
        <v>4200</v>
      </c>
      <c r="FD257" s="140">
        <f>(ULB_Data[[#This Row],[SLP + Cert. (obtained) SS2022]]/ULB_Data[[#This Row],[SLP + Cert. (max.) SS2022]])*100</f>
        <v>37.936190476190475</v>
      </c>
    </row>
    <row r="258" spans="1:160" ht="15.75" thickBot="1">
      <c r="A258" s="104">
        <v>257</v>
      </c>
      <c r="B258" s="69" t="s">
        <v>193</v>
      </c>
      <c r="C258" s="65" t="s">
        <v>26</v>
      </c>
      <c r="D258" s="65" t="s">
        <v>71</v>
      </c>
      <c r="E258" s="70">
        <v>19288</v>
      </c>
      <c r="F258" s="28" t="s">
        <v>411</v>
      </c>
      <c r="G258" s="28">
        <v>2214</v>
      </c>
      <c r="H258" s="28">
        <v>2072</v>
      </c>
      <c r="I258" s="28">
        <v>2072</v>
      </c>
      <c r="J258" s="28">
        <v>3325</v>
      </c>
      <c r="K258" s="28">
        <v>3178</v>
      </c>
      <c r="L258" s="28">
        <v>3178</v>
      </c>
      <c r="M258" s="28">
        <v>3070.1</v>
      </c>
      <c r="N258" s="28">
        <v>2928.3</v>
      </c>
      <c r="O258" s="28">
        <v>2928.3</v>
      </c>
      <c r="P258" s="28">
        <v>4349.2</v>
      </c>
      <c r="Q258" s="28">
        <v>4349.2</v>
      </c>
      <c r="R258" s="118">
        <f>(ULB_Data[[#This Row],[Total score (obtained) SS2020]]-ULB_Data[[#This Row],[NA 2020]])/ULB_Data[[#This Row],[NA 2020]]</f>
        <v>0.37535230352303534</v>
      </c>
      <c r="S258" s="118">
        <f>(ULB_Data[[#This Row],[Total score (obtained) SS2021]]-ULB_Data[[#This Row],[NA 2021]])/ULB_Data[[#This Row],[NA 2021]]</f>
        <v>0.67388513513513515</v>
      </c>
      <c r="T258" s="118">
        <f>(ULB_Data[[#This Row],[Total score (obtained) SS2022]]-ULB_Data[[#This Row],[NA 2022]])/ULB_Data[[#This Row],[NA 2022]]</f>
        <v>0.67388513513513515</v>
      </c>
      <c r="U258" s="118">
        <f>(ULB_Data[[#This Row],[Total score (obtained) SS2020]]-ULB_Data[[#This Row],[SA 2020]])/ULB_Data[[#This Row],[SA 2020]]</f>
        <v>-8.420150375939843E-2</v>
      </c>
      <c r="V258" s="118">
        <f>(ULB_Data[[#This Row],[Total score (obtained) SS2021]]-ULB_Data[[#This Row],[SA 2021]])/ULB_Data[[#This Row],[SA 2021]]</f>
        <v>9.1343612334801746E-2</v>
      </c>
      <c r="W258" s="118">
        <f>(ULB_Data[[#This Row],[Total score (obtained) SS2022]]-ULB_Data[[#This Row],[SA 2022]])/ULB_Data[[#This Row],[SA 2022]]</f>
        <v>9.1343612334801746E-2</v>
      </c>
      <c r="X258" s="118">
        <f>(ULB_Data[[#This Row],[Total score (obtained) SS2020]]-ULB_Data[[#This Row],[SA Cat 2020]])/ULB_Data[[#This Row],[SA Cat 2020]]</f>
        <v>-8.1658577896484511E-3</v>
      </c>
      <c r="Y258" s="118">
        <f>(ULB_Data[[#This Row],[Total score (obtained) SS2021]]-ULB_Data[[#This Row],[SA Cat 2021]])/ULB_Data[[#This Row],[SA Cat 2021]]</f>
        <v>0.18440392036335065</v>
      </c>
      <c r="Z258" s="118">
        <f>(ULB_Data[[#This Row],[Total score (obtained) SS2022]]-ULB_Data[[#This Row],[SA Cat 2022]])/ULB_Data[[#This Row],[SA Cat 2022]]</f>
        <v>0.18440392036335065</v>
      </c>
      <c r="AA258" s="118">
        <f>(ULB_Data[[#This Row],[Total score (obtained) SS2021]]-ULB_Data[[#This Row],[SA Cat t.10 2021]])/ULB_Data[[#This Row],[SA Cat t.10 2021]]</f>
        <v>-0.20254529568656301</v>
      </c>
      <c r="AB258" s="118">
        <f>(ULB_Data[[#This Row],[Total score (obtained) SS2022]]-ULB_Data[[#This Row],[SA Cat t.10 2022]])/ULB_Data[[#This Row],[SA Cat t.10 2022]]</f>
        <v>-0.20254529568656301</v>
      </c>
      <c r="AC258" s="122">
        <v>306.24</v>
      </c>
      <c r="AD258" s="122">
        <v>913.6</v>
      </c>
      <c r="AE258" s="122">
        <v>915</v>
      </c>
      <c r="AF258" s="122">
        <v>706.64</v>
      </c>
      <c r="AG258" s="122">
        <v>1509.3</v>
      </c>
      <c r="AH258" s="122">
        <v>1509.3</v>
      </c>
      <c r="AI258" s="122">
        <v>593.21</v>
      </c>
      <c r="AJ258" s="122">
        <v>1412.08</v>
      </c>
      <c r="AK258" s="122">
        <v>1412.08</v>
      </c>
      <c r="AL258" s="122">
        <v>1984.11</v>
      </c>
      <c r="AM258" s="122">
        <v>1984.11</v>
      </c>
      <c r="AN258" s="118">
        <f>(ULB_Data[[#This Row],[SLP- obtained SS2020]]-ULB_Data[[#This Row],[SLP NA 2020]])/ULB_Data[[#This Row],[SLP NA 2020]]</f>
        <v>1.0733085161964471</v>
      </c>
      <c r="AO258" s="118">
        <f>(ULB_Data[[#This Row],[SLP- obtained SS2021]]-ULB_Data[[#This Row],[SLP NA 2021]])/ULB_Data[[#This Row],[SLP NA 2021]]</f>
        <v>0.93250875656742549</v>
      </c>
      <c r="AP258" s="118">
        <f>(ULB_Data[[#This Row],[SLP- obtained SS2022]]-ULB_Data[[#This Row],[SLP NA 2022]])/ULB_Data[[#This Row],[SLP NA 2022]]</f>
        <v>0.92955191256830594</v>
      </c>
      <c r="AQ258" s="118">
        <f>(ULB_Data[[#This Row],[SLP- obtained SS2020]]-ULB_Data[[#This Row],[SLP SA 2020]])/ULB_Data[[#This Row],[SLP SA 2020]]</f>
        <v>-0.10148024453752977</v>
      </c>
      <c r="AR258" s="118">
        <f>(ULB_Data[[#This Row],[SLP- obtained SS2021]]-ULB_Data[[#This Row],[SLP SA 2021]])/ULB_Data[[#This Row],[SLP SA 2021]]</f>
        <v>0.16977406744848605</v>
      </c>
      <c r="AS258" s="118">
        <f>(ULB_Data[[#This Row],[SLP- obtained SS2022]]-ULB_Data[[#This Row],[SLP SA 2022]])/ULB_Data[[#This Row],[SLP SA 2022]]</f>
        <v>0.16977406744848605</v>
      </c>
      <c r="AT258" s="118">
        <f>(ULB_Data[[#This Row],[SLP- obtained SS2020]]-ULB_Data[[#This Row],[SLP SA cat 2020]])/ULB_Data[[#This Row],[SLP SA cat 2020]]</f>
        <v>7.032922573793414E-2</v>
      </c>
      <c r="AU258" s="118">
        <f>(ULB_Data[[#This Row],[SLP- obtained SS2021]]-ULB_Data[[#This Row],[SLP SA cat 2021]])/ULB_Data[[#This Row],[SLP SA cat 2021]]</f>
        <v>0.2503115970766529</v>
      </c>
      <c r="AV258" s="118">
        <f>(ULB_Data[[#This Row],[SLP- obtained SS2022]]-ULB_Data[[#This Row],[SLP SA cat 2022]])/ULB_Data[[#This Row],[SLP SA cat 2022]]</f>
        <v>0.2503115970766529</v>
      </c>
      <c r="AW258" s="118">
        <f>(ULB_Data[[#This Row],[SLP- obtained SS2021]]-ULB_Data[[#This Row],[SLP SA cat t.10 2021]])/ULB_Data[[#This Row],[SLP SA cat t.10 2021]]</f>
        <v>-0.11016022297150861</v>
      </c>
      <c r="AX258" s="118">
        <f>(ULB_Data[[#This Row],[SLP- obtained SS2022]]-ULB_Data[[#This Row],[SLP SA cat t.10 2022]])/ULB_Data[[#This Row],[SLP SA cat t.10 2022]]</f>
        <v>-0.11016022297150861</v>
      </c>
      <c r="AY258" s="122">
        <v>232.44</v>
      </c>
      <c r="AZ258" s="122">
        <v>298.10000000000002</v>
      </c>
      <c r="BA258" s="122">
        <v>295</v>
      </c>
      <c r="BB258" s="122">
        <v>421.09</v>
      </c>
      <c r="BC258" s="122">
        <v>522.70000000000005</v>
      </c>
      <c r="BD258" s="122">
        <v>525</v>
      </c>
      <c r="BE258" s="122">
        <v>365.77</v>
      </c>
      <c r="BF258" s="122">
        <v>453.88</v>
      </c>
      <c r="BG258" s="122">
        <v>453.88</v>
      </c>
      <c r="BH258" s="122">
        <v>1100</v>
      </c>
      <c r="BI258" s="122">
        <v>1100</v>
      </c>
      <c r="BJ258" s="118">
        <f>(ULB_Data[[#This Row],[Cert.- obtained SS2020]]-ULB_Data[[#This Row],[NA cert 2020]])/ULB_Data[[#This Row],[NA cert 2020]]</f>
        <v>0.29065565307176044</v>
      </c>
      <c r="BK258" s="118">
        <f>(ULB_Data[[#This Row],[Cert.- obtained SS2021]]-ULB_Data[[#This Row],[NA cert 2021]])/ULB_Data[[#This Row],[NA cert 2021]]</f>
        <v>0.67728950016772882</v>
      </c>
      <c r="BL258" s="118">
        <f>(ULB_Data[[#This Row],[Cert.- obtained SS2022]]-ULB_Data[[#This Row],[NA cert 2022]])/ULB_Data[[#This Row],[NA cert 2022]]</f>
        <v>0.69491525423728817</v>
      </c>
      <c r="BM258" s="118">
        <f>(ULB_Data[[#This Row],[Cert.- obtained SS2020]]-ULB_Data[[#This Row],[SA Cert 2020]])/ULB_Data[[#This Row],[SA Cert 2020]]</f>
        <v>-0.2875632287634472</v>
      </c>
      <c r="BN258" s="118">
        <f>(ULB_Data[[#This Row],[Cert.- obtained SS2021]]-ULB_Data[[#This Row],[SA cert 2021]])/ULB_Data[[#This Row],[SA cert 2021]]</f>
        <v>-4.3428352783623579E-2</v>
      </c>
      <c r="BO258" s="118">
        <f>(ULB_Data[[#This Row],[Cert.- obtained SS2022]]-ULB_Data[[#This Row],[SA cert 2022]])/ULB_Data[[#This Row],[SA cert 2022]]</f>
        <v>-4.7619047619047616E-2</v>
      </c>
      <c r="BP258" s="118">
        <f>(ULB_Data[[#This Row],[Cert.- obtained SS2020]]-ULB_Data[[#This Row],[SA cert cat 2020]])/ULB_Data[[#This Row],[SA cert cat 2020]]</f>
        <v>-0.17981245044700217</v>
      </c>
      <c r="BQ258" s="118">
        <f>(ULB_Data[[#This Row],[Cert.- obtained SS2021]]-ULB_Data[[#This Row],[SA cert cat 2021]])/ULB_Data[[#This Row],[SA cert cat 2021]]</f>
        <v>0.10161276108222439</v>
      </c>
      <c r="BR258" s="118">
        <f>(ULB_Data[[#This Row],[Cert.- obtained SS2022]]-ULB_Data[[#This Row],[SA cert cat 2022]])/ULB_Data[[#This Row],[SA cert cat 2022]]</f>
        <v>0.10161276108222439</v>
      </c>
      <c r="BS258" s="118">
        <f>(ULB_Data[[#This Row],[Cert.- obtained SS2021]]-ULB_Data[[#This Row],[SA cert cat t.10 2021]])/ULB_Data[[#This Row],[SA cert cat t.10 2021]]</f>
        <v>-0.54545454545454541</v>
      </c>
      <c r="BT258" s="118">
        <f>(ULB_Data[[#This Row],[Cert.- obtained SS2022]]-ULB_Data[[#This Row],[SA cert cat t.10 2022]])/ULB_Data[[#This Row],[SA cert cat t.10 2022]]</f>
        <v>-0.54545454545454541</v>
      </c>
      <c r="BU258" s="122">
        <v>855.72</v>
      </c>
      <c r="BV258" s="122">
        <v>860.25</v>
      </c>
      <c r="BW258" s="122">
        <v>865</v>
      </c>
      <c r="BX258" s="122">
        <v>1100</v>
      </c>
      <c r="BY258" s="122">
        <v>1147.0899999999999</v>
      </c>
      <c r="BZ258" s="122">
        <v>1150</v>
      </c>
      <c r="CA258" s="122">
        <v>1056.55</v>
      </c>
      <c r="CB258" s="122">
        <v>1062.31</v>
      </c>
      <c r="CC258" s="122">
        <v>1062.31</v>
      </c>
      <c r="CD258" s="122">
        <v>1484.95</v>
      </c>
      <c r="CE258" s="122">
        <v>1484.95</v>
      </c>
      <c r="CF258" s="118">
        <f>(ULB_Data[[#This Row],[CP- obtained SS2020]]-ULB_Data[[#This Row],[NA CV 2020]])/ULB_Data[[#This Row],[NA CV 2020]]</f>
        <v>0.57419483008460703</v>
      </c>
      <c r="CG258" s="118">
        <f>(ULB_Data[[#This Row],[CV- obtained SS2021]]-ULB_Data[[#This Row],[NA CV 2021]])/ULB_Data[[#This Row],[NA CV 2021]]</f>
        <v>0.39814007555943037</v>
      </c>
      <c r="CH258" s="118">
        <f>(ULB_Data[[#This Row],[CV- obtained SS2022]]-ULB_Data[[#This Row],[NA CV 2022]])/ULB_Data[[#This Row],[NA CV 2022]]</f>
        <v>0.39046242774566475</v>
      </c>
      <c r="CI258" s="118">
        <f>(ULB_Data[[#This Row],[CP- obtained SS2020]]-ULB_Data[[#This Row],[SA CV 2020]])/ULB_Data[[#This Row],[SA CV 2020]]</f>
        <v>0.22460909090909084</v>
      </c>
      <c r="CJ258" s="118">
        <f>(ULB_Data[[#This Row],[CV- obtained SS2021]]-ULB_Data[[#This Row],[SA CV 2021]])/ULB_Data[[#This Row],[SA CV 2021]]</f>
        <v>4.8522783739724074E-2</v>
      </c>
      <c r="CK258" s="118">
        <f>(ULB_Data[[#This Row],[CV- obtained SS2022]]-ULB_Data[[#This Row],[SA CV 2022]])/ULB_Data[[#This Row],[SA CV 2022]]</f>
        <v>4.5869565217391307E-2</v>
      </c>
      <c r="CL258" s="118">
        <f>(ULB_Data[[#This Row],[CP- obtained SS2020]]-ULB_Data[[#This Row],[SA CV  cat 2020]])/ULB_Data[[#This Row],[SA CV  cat 2020]]</f>
        <v>0.27497042260186455</v>
      </c>
      <c r="CM258" s="118">
        <f>(ULB_Data[[#This Row],[CV- obtained SS2021]]-ULB_Data[[#This Row],[SA CV cat 2021]])/ULB_Data[[#This Row],[SA CV cat 2021]]</f>
        <v>0.13220246444070005</v>
      </c>
      <c r="CN258" s="118">
        <f>(ULB_Data[[#This Row],[CV- obtained SS2022]]-ULB_Data[[#This Row],[SA CV cat 2022]])/ULB_Data[[#This Row],[SA CV cat 2022]]</f>
        <v>0.13220246444070005</v>
      </c>
      <c r="CO258" s="118">
        <f>(ULB_Data[[#This Row],[CV- obtained SS2021]]-ULB_Data[[#This Row],[SA CV cat t.10 2021]])/ULB_Data[[#This Row],[SA CV cat t.10 2021]]</f>
        <v>-0.19004006868918147</v>
      </c>
      <c r="CP258" s="118">
        <f>(ULB_Data[[#This Row],[CV- obtained SS2022]]-ULB_Data[[#This Row],[SA CV cat t.10 2022]])/ULB_Data[[#This Row],[SA CV cat t.10 2022]]</f>
        <v>-0.19004006868918147</v>
      </c>
      <c r="CQ258" s="60">
        <v>151</v>
      </c>
      <c r="CR258" s="60">
        <v>96</v>
      </c>
      <c r="CS258" s="27">
        <v>48</v>
      </c>
      <c r="CT258" s="27">
        <v>38</v>
      </c>
      <c r="CU258" s="27">
        <v>48</v>
      </c>
      <c r="CV258" s="27">
        <v>38</v>
      </c>
      <c r="CW258" s="28" t="s">
        <v>414</v>
      </c>
      <c r="CX258" s="27" t="s">
        <v>414</v>
      </c>
      <c r="CY258" s="27" t="s">
        <v>414</v>
      </c>
      <c r="CZ258" s="28" t="s">
        <v>405</v>
      </c>
      <c r="DA258" s="27" t="s">
        <v>408</v>
      </c>
      <c r="DB258" s="27" t="s">
        <v>408</v>
      </c>
      <c r="DC258" s="22">
        <v>634.92999999999995</v>
      </c>
      <c r="DD258" s="22">
        <v>1500</v>
      </c>
      <c r="DE258" s="66">
        <v>42.33</v>
      </c>
      <c r="DF258" s="22">
        <v>300</v>
      </c>
      <c r="DG258" s="22">
        <v>1500</v>
      </c>
      <c r="DH258" s="66">
        <v>20</v>
      </c>
      <c r="DI258" s="22">
        <v>763.04</v>
      </c>
      <c r="DJ258" s="22">
        <v>1500</v>
      </c>
      <c r="DK258" s="66">
        <v>50.87</v>
      </c>
      <c r="DL258" s="22">
        <v>1347.07</v>
      </c>
      <c r="DM258" s="22">
        <v>1500</v>
      </c>
      <c r="DN258" s="66">
        <v>89.8</v>
      </c>
      <c r="DO258" s="22">
        <v>3045.03</v>
      </c>
      <c r="DP258" s="22">
        <v>6000</v>
      </c>
      <c r="DQ258" s="66">
        <v>50.75</v>
      </c>
      <c r="DR258" s="67">
        <v>1765.54</v>
      </c>
      <c r="DS258" s="67">
        <v>2400</v>
      </c>
      <c r="DT258" s="159">
        <f>ULB_Data[[#This Row],[SLP- obtained SS2021]]/ULB_Data[[#This Row],[SLP-max. marks SS2021]]</f>
        <v>0.73564166666666664</v>
      </c>
      <c r="DU258" s="159">
        <f>ULB_Data[[#This Row],[SLP- obtained SS2021]]/ULB_Data[[#This Row],[Total score (obtained) SS2021]]</f>
        <v>0.50905201122166832</v>
      </c>
      <c r="DV258" s="67">
        <v>1765.54</v>
      </c>
      <c r="DW258" s="66">
        <v>2400</v>
      </c>
      <c r="DX258" s="159">
        <f>ULB_Data[[#This Row],[SLP- obtained SS2022]]/ULB_Data[[#This Row],[SLP-max. marks SS2022]]</f>
        <v>0.73564166666666664</v>
      </c>
      <c r="DY258" s="159">
        <f>ULB_Data[[#This Row],[SLP- obtained SS2022]]/ULB_Data[[#This Row],[Total score (obtained) SS2022]]</f>
        <v>0.50905201122166832</v>
      </c>
      <c r="DZ258" s="67">
        <v>1202.75</v>
      </c>
      <c r="EA258" s="67">
        <v>1800</v>
      </c>
      <c r="EB258" s="159">
        <f>ULB_Data[[#This Row],[CV- obtained SS2021]]/ULB_Data[[#This Row],[CV-max. marks SS2021]]</f>
        <v>0.66819444444444442</v>
      </c>
      <c r="EC258" s="159">
        <f>ULB_Data[[#This Row],[CV- obtained SS2021]]/ULB_Data[[#This Row],[Total score (obtained) SS2021]]</f>
        <v>0.34678472676736949</v>
      </c>
      <c r="ED258" s="67">
        <v>1202.75</v>
      </c>
      <c r="EE258" s="66">
        <v>1800</v>
      </c>
      <c r="EF258" s="159">
        <f>ULB_Data[[#This Row],[CV- obtained SS2022]]/ULB_Data[[#This Row],[CV-max. marks SS2022]]</f>
        <v>0.66819444444444442</v>
      </c>
      <c r="EG258" s="159">
        <f>ULB_Data[[#This Row],[CV- obtained SS2022]]/ULB_Data[[#This Row],[Total score (obtained) SS2022]]</f>
        <v>0.34678472676736949</v>
      </c>
      <c r="EH258" s="67">
        <v>500</v>
      </c>
      <c r="EI258" s="67">
        <v>1800</v>
      </c>
      <c r="EJ258" s="159">
        <f>ULB_Data[[#This Row],[Cert.- obtained SS2021]]/ULB_Data[[#This Row],[Cert.-max. marks SS2021]]</f>
        <v>0.27777777777777779</v>
      </c>
      <c r="EK258" s="159">
        <f>ULB_Data[[#This Row],[Cert.- obtained SS2021]]/ULB_Data[[#This Row],[Total score (obtained) SS2021]]</f>
        <v>0.14416326201096216</v>
      </c>
      <c r="EL258" s="67">
        <v>500</v>
      </c>
      <c r="EM258" s="66">
        <v>1800</v>
      </c>
      <c r="EN258" s="159">
        <f>ULB_Data[[#This Row],[Cert.- obtained SS2022]]/ULB_Data[[#This Row],[Cert.-max. marks SS2022]]</f>
        <v>0.27777777777777779</v>
      </c>
      <c r="EO258" s="159">
        <f>ULB_Data[[#This Row],[Cert.- obtained SS2022]]/ULB_Data[[#This Row],[Total score (obtained) SS2022]]</f>
        <v>0.14416326201096216</v>
      </c>
      <c r="EP258" s="68">
        <v>3468.29</v>
      </c>
      <c r="EQ258" s="26">
        <v>6000</v>
      </c>
      <c r="ER258" s="66">
        <v>57.8</v>
      </c>
      <c r="ES258" s="68">
        <v>3468.29</v>
      </c>
      <c r="ET258" s="66">
        <v>6000</v>
      </c>
      <c r="EU258" s="128">
        <f>(ULB_Data[[#This Row],[Total score (obtained) SS2022]]/ULB_Data[[#This Row],[Total score (max) SS2022]])*100</f>
        <v>57.804833333333328</v>
      </c>
      <c r="EV258" s="26">
        <v>934.93</v>
      </c>
      <c r="EW258" s="26">
        <v>3000</v>
      </c>
      <c r="EX258" s="66">
        <v>31.16</v>
      </c>
      <c r="EY258" s="26">
        <v>2265.54</v>
      </c>
      <c r="EZ258" s="26">
        <v>4200</v>
      </c>
      <c r="FA258" s="100">
        <v>53.94</v>
      </c>
      <c r="FB258" s="26">
        <v>2265.54</v>
      </c>
      <c r="FC258" s="138">
        <v>4200</v>
      </c>
      <c r="FD258" s="140">
        <f>(ULB_Data[[#This Row],[SLP + Cert. (obtained) SS2022]]/ULB_Data[[#This Row],[SLP + Cert. (max.) SS2022]])*100</f>
        <v>53.941428571428574</v>
      </c>
    </row>
    <row r="259" spans="1:160" ht="15.75" thickBot="1">
      <c r="A259" s="104">
        <v>258</v>
      </c>
      <c r="B259" s="65" t="s">
        <v>220</v>
      </c>
      <c r="C259" s="65" t="s">
        <v>26</v>
      </c>
      <c r="D259" s="65" t="s">
        <v>71</v>
      </c>
      <c r="E259" s="26">
        <v>101805</v>
      </c>
      <c r="F259" s="27" t="s">
        <v>410</v>
      </c>
      <c r="G259" s="28">
        <v>2214</v>
      </c>
      <c r="H259" s="28">
        <v>2072</v>
      </c>
      <c r="I259" s="28">
        <v>2072</v>
      </c>
      <c r="J259" s="28">
        <v>3325</v>
      </c>
      <c r="K259" s="28">
        <v>3178</v>
      </c>
      <c r="L259" s="28">
        <v>3178</v>
      </c>
      <c r="M259" s="28">
        <v>3878.5</v>
      </c>
      <c r="N259" s="28">
        <v>3782.7</v>
      </c>
      <c r="O259" s="28">
        <v>3782.7</v>
      </c>
      <c r="P259" s="28">
        <v>4344.1000000000004</v>
      </c>
      <c r="Q259" s="28">
        <v>4344.1000000000004</v>
      </c>
      <c r="R259" s="118">
        <f>(ULB_Data[[#This Row],[Total score (obtained) SS2020]]-ULB_Data[[#This Row],[NA 2020]])/ULB_Data[[#This Row],[NA 2020]]</f>
        <v>0.54296747967479675</v>
      </c>
      <c r="S259" s="118">
        <f>(ULB_Data[[#This Row],[Total score (obtained) SS2021]]-ULB_Data[[#This Row],[NA 2021]])/ULB_Data[[#This Row],[NA 2021]]</f>
        <v>0.59057432432432433</v>
      </c>
      <c r="T259" s="118">
        <f>(ULB_Data[[#This Row],[Total score (obtained) SS2022]]-ULB_Data[[#This Row],[NA 2022]])/ULB_Data[[#This Row],[NA 2022]]</f>
        <v>0.59057432432432433</v>
      </c>
      <c r="U259" s="118">
        <f>(ULB_Data[[#This Row],[Total score (obtained) SS2020]]-ULB_Data[[#This Row],[SA 2020]])/ULB_Data[[#This Row],[SA 2020]]</f>
        <v>2.7407518796992512E-2</v>
      </c>
      <c r="V259" s="118">
        <f>(ULB_Data[[#This Row],[Total score (obtained) SS2021]]-ULB_Data[[#This Row],[SA 2021]])/ULB_Data[[#This Row],[SA 2021]]</f>
        <v>3.7026431718061699E-2</v>
      </c>
      <c r="W259" s="118">
        <f>(ULB_Data[[#This Row],[Total score (obtained) SS2022]]-ULB_Data[[#This Row],[SA 2022]])/ULB_Data[[#This Row],[SA 2022]]</f>
        <v>3.7026431718061699E-2</v>
      </c>
      <c r="X259" s="118">
        <f>(ULB_Data[[#This Row],[Total score (obtained) SS2020]]-ULB_Data[[#This Row],[SA Cat 2020]])/ULB_Data[[#This Row],[SA Cat 2020]]</f>
        <v>-0.11921361351037769</v>
      </c>
      <c r="Y259" s="118">
        <f>(ULB_Data[[#This Row],[Total score (obtained) SS2021]]-ULB_Data[[#This Row],[SA Cat 2021]])/ULB_Data[[#This Row],[SA Cat 2021]]</f>
        <v>-0.12875194966558273</v>
      </c>
      <c r="Z259" s="118">
        <f>(ULB_Data[[#This Row],[Total score (obtained) SS2022]]-ULB_Data[[#This Row],[SA Cat 2022]])/ULB_Data[[#This Row],[SA Cat 2022]]</f>
        <v>-0.12875194966558273</v>
      </c>
      <c r="AA259" s="118">
        <f>(ULB_Data[[#This Row],[Total score (obtained) SS2021]]-ULB_Data[[#This Row],[SA Cat t.10 2021]])/ULB_Data[[#This Row],[SA Cat t.10 2021]]</f>
        <v>-0.24134573329343251</v>
      </c>
      <c r="AB259" s="118">
        <f>(ULB_Data[[#This Row],[Total score (obtained) SS2022]]-ULB_Data[[#This Row],[SA Cat t.10 2022]])/ULB_Data[[#This Row],[SA Cat t.10 2022]]</f>
        <v>-0.24134573329343251</v>
      </c>
      <c r="AC259" s="122">
        <v>306.24</v>
      </c>
      <c r="AD259" s="122">
        <v>913.6</v>
      </c>
      <c r="AE259" s="122">
        <v>915</v>
      </c>
      <c r="AF259" s="122">
        <v>706.64</v>
      </c>
      <c r="AG259" s="122">
        <v>1509.3</v>
      </c>
      <c r="AH259" s="122">
        <v>1509.3</v>
      </c>
      <c r="AI259" s="122">
        <v>948.15</v>
      </c>
      <c r="AJ259" s="122">
        <v>1786.5</v>
      </c>
      <c r="AK259" s="122">
        <v>1786.5</v>
      </c>
      <c r="AL259" s="122">
        <v>2014.9</v>
      </c>
      <c r="AM259" s="122">
        <v>2014.9</v>
      </c>
      <c r="AN259" s="118">
        <f>(ULB_Data[[#This Row],[SLP- obtained SS2020]]-ULB_Data[[#This Row],[SLP NA 2020]])/ULB_Data[[#This Row],[SLP NA 2020]]</f>
        <v>1.4786442006269589</v>
      </c>
      <c r="AO259" s="118">
        <f>(ULB_Data[[#This Row],[SLP- obtained SS2021]]-ULB_Data[[#This Row],[SLP NA 2021]])/ULB_Data[[#This Row],[SLP NA 2021]]</f>
        <v>0.68744527145359025</v>
      </c>
      <c r="AP259" s="118">
        <f>(ULB_Data[[#This Row],[SLP- obtained SS2022]]-ULB_Data[[#This Row],[SLP NA 2022]])/ULB_Data[[#This Row],[SLP NA 2022]]</f>
        <v>0.68486338797814217</v>
      </c>
      <c r="AQ259" s="118">
        <f>(ULB_Data[[#This Row],[SLP- obtained SS2020]]-ULB_Data[[#This Row],[SLP SA 2020]])/ULB_Data[[#This Row],[SLP SA 2020]]</f>
        <v>7.4182044605456757E-2</v>
      </c>
      <c r="AR259" s="118">
        <f>(ULB_Data[[#This Row],[SLP- obtained SS2021]]-ULB_Data[[#This Row],[SLP SA 2021]])/ULB_Data[[#This Row],[SLP SA 2021]]</f>
        <v>2.1433777247730827E-2</v>
      </c>
      <c r="AS259" s="118">
        <f>(ULB_Data[[#This Row],[SLP- obtained SS2022]]-ULB_Data[[#This Row],[SLP SA 2022]])/ULB_Data[[#This Row],[SLP SA 2022]]</f>
        <v>2.1433777247730827E-2</v>
      </c>
      <c r="AT259" s="118">
        <f>(ULB_Data[[#This Row],[SLP- obtained SS2020]]-ULB_Data[[#This Row],[SLP SA cat 2020]])/ULB_Data[[#This Row],[SLP SA cat 2020]]</f>
        <v>-0.1994304698623636</v>
      </c>
      <c r="AU259" s="118">
        <f>(ULB_Data[[#This Row],[SLP- obtained SS2021]]-ULB_Data[[#This Row],[SLP SA cat 2021]])/ULB_Data[[#This Row],[SLP SA cat 2021]]</f>
        <v>-0.13705569549398261</v>
      </c>
      <c r="AV259" s="118">
        <f>(ULB_Data[[#This Row],[SLP- obtained SS2022]]-ULB_Data[[#This Row],[SLP SA cat 2022]])/ULB_Data[[#This Row],[SLP SA cat 2022]]</f>
        <v>-0.13705569549398261</v>
      </c>
      <c r="AW259" s="118">
        <f>(ULB_Data[[#This Row],[SLP- obtained SS2021]]-ULB_Data[[#This Row],[SLP SA cat t.10 2021]])/ULB_Data[[#This Row],[SLP SA cat t.10 2021]]</f>
        <v>-0.23487517990967294</v>
      </c>
      <c r="AX259" s="118">
        <f>(ULB_Data[[#This Row],[SLP- obtained SS2022]]-ULB_Data[[#This Row],[SLP SA cat t.10 2022]])/ULB_Data[[#This Row],[SLP SA cat t.10 2022]]</f>
        <v>-0.23487517990967294</v>
      </c>
      <c r="AY259" s="122">
        <v>232.44</v>
      </c>
      <c r="AZ259" s="122">
        <v>298.10000000000002</v>
      </c>
      <c r="BA259" s="122">
        <v>295</v>
      </c>
      <c r="BB259" s="122">
        <v>421.09</v>
      </c>
      <c r="BC259" s="122">
        <v>522.70000000000005</v>
      </c>
      <c r="BD259" s="122">
        <v>525</v>
      </c>
      <c r="BE259" s="122">
        <v>566.66</v>
      </c>
      <c r="BF259" s="122">
        <v>651.51</v>
      </c>
      <c r="BG259" s="122">
        <v>651.51</v>
      </c>
      <c r="BH259" s="122">
        <v>1020</v>
      </c>
      <c r="BI259" s="122">
        <v>1020</v>
      </c>
      <c r="BJ259" s="118">
        <f>(ULB_Data[[#This Row],[Cert.- obtained SS2020]]-ULB_Data[[#This Row],[NA cert 2020]])/ULB_Data[[#This Row],[NA cert 2020]]</f>
        <v>0.29065565307176044</v>
      </c>
      <c r="BK259" s="118">
        <f>(ULB_Data[[#This Row],[Cert.- obtained SS2021]]-ULB_Data[[#This Row],[NA cert 2021]])/ULB_Data[[#This Row],[NA cert 2021]]</f>
        <v>0.67728950016772882</v>
      </c>
      <c r="BL259" s="118">
        <f>(ULB_Data[[#This Row],[Cert.- obtained SS2022]]-ULB_Data[[#This Row],[NA cert 2022]])/ULB_Data[[#This Row],[NA cert 2022]]</f>
        <v>0.69491525423728817</v>
      </c>
      <c r="BM259" s="118">
        <f>(ULB_Data[[#This Row],[Cert.- obtained SS2020]]-ULB_Data[[#This Row],[SA Cert 2020]])/ULB_Data[[#This Row],[SA Cert 2020]]</f>
        <v>-0.2875632287634472</v>
      </c>
      <c r="BN259" s="118">
        <f>(ULB_Data[[#This Row],[Cert.- obtained SS2021]]-ULB_Data[[#This Row],[SA cert 2021]])/ULB_Data[[#This Row],[SA cert 2021]]</f>
        <v>-4.3428352783623579E-2</v>
      </c>
      <c r="BO259" s="118">
        <f>(ULB_Data[[#This Row],[Cert.- obtained SS2022]]-ULB_Data[[#This Row],[SA cert 2022]])/ULB_Data[[#This Row],[SA cert 2022]]</f>
        <v>-4.7619047619047616E-2</v>
      </c>
      <c r="BP259" s="118">
        <f>(ULB_Data[[#This Row],[Cert.- obtained SS2020]]-ULB_Data[[#This Row],[SA cert cat 2020]])/ULB_Data[[#This Row],[SA cert cat 2020]]</f>
        <v>-0.47058200684713936</v>
      </c>
      <c r="BQ259" s="118">
        <f>(ULB_Data[[#This Row],[Cert.- obtained SS2021]]-ULB_Data[[#This Row],[SA cert cat 2021]])/ULB_Data[[#This Row],[SA cert cat 2021]]</f>
        <v>-0.23255207134195943</v>
      </c>
      <c r="BR259" s="118">
        <f>(ULB_Data[[#This Row],[Cert.- obtained SS2022]]-ULB_Data[[#This Row],[SA cert cat 2022]])/ULB_Data[[#This Row],[SA cert cat 2022]]</f>
        <v>-0.23255207134195943</v>
      </c>
      <c r="BS259" s="118">
        <f>(ULB_Data[[#This Row],[Cert.- obtained SS2021]]-ULB_Data[[#This Row],[SA cert cat t.10 2021]])/ULB_Data[[#This Row],[SA cert cat t.10 2021]]</f>
        <v>-0.50980392156862742</v>
      </c>
      <c r="BT259" s="118">
        <f>(ULB_Data[[#This Row],[Cert.- obtained SS2022]]-ULB_Data[[#This Row],[SA cert cat t.10 2022]])/ULB_Data[[#This Row],[SA cert cat t.10 2022]]</f>
        <v>-0.50980392156862742</v>
      </c>
      <c r="BU259" s="122">
        <v>855.72</v>
      </c>
      <c r="BV259" s="122">
        <v>860.25</v>
      </c>
      <c r="BW259" s="122">
        <v>865</v>
      </c>
      <c r="BX259" s="122">
        <v>1100</v>
      </c>
      <c r="BY259" s="122">
        <v>1147.0899999999999</v>
      </c>
      <c r="BZ259" s="122">
        <v>1150</v>
      </c>
      <c r="CA259" s="122">
        <v>1201.1099999999999</v>
      </c>
      <c r="CB259" s="122">
        <v>1344.7</v>
      </c>
      <c r="CC259" s="122">
        <v>1344.7</v>
      </c>
      <c r="CD259" s="122">
        <v>1496.04</v>
      </c>
      <c r="CE259" s="122">
        <v>1496.04</v>
      </c>
      <c r="CF259" s="118">
        <f>(ULB_Data[[#This Row],[CP- obtained SS2020]]-ULB_Data[[#This Row],[NA CV 2020]])/ULB_Data[[#This Row],[NA CV 2020]]</f>
        <v>0.33346188005422323</v>
      </c>
      <c r="CG259" s="118">
        <f>(ULB_Data[[#This Row],[CV- obtained SS2021]]-ULB_Data[[#This Row],[NA CV 2021]])/ULB_Data[[#This Row],[NA CV 2021]]</f>
        <v>0.45775065387968611</v>
      </c>
      <c r="CH259" s="118">
        <f>(ULB_Data[[#This Row],[CV- obtained SS2022]]-ULB_Data[[#This Row],[NA CV 2022]])/ULB_Data[[#This Row],[NA CV 2022]]</f>
        <v>0.44974566473988437</v>
      </c>
      <c r="CI259" s="118">
        <f>(ULB_Data[[#This Row],[CP- obtained SS2020]]-ULB_Data[[#This Row],[SA CV 2020]])/ULB_Data[[#This Row],[SA CV 2020]]</f>
        <v>3.7336363636363577E-2</v>
      </c>
      <c r="CJ259" s="118">
        <f>(ULB_Data[[#This Row],[CV- obtained SS2021]]-ULB_Data[[#This Row],[SA CV 2021]])/ULB_Data[[#This Row],[SA CV 2021]]</f>
        <v>9.3227209721992221E-2</v>
      </c>
      <c r="CK259" s="118">
        <f>(ULB_Data[[#This Row],[CV- obtained SS2022]]-ULB_Data[[#This Row],[SA CV 2022]])/ULB_Data[[#This Row],[SA CV 2022]]</f>
        <v>9.0460869565217372E-2</v>
      </c>
      <c r="CL259" s="118">
        <f>(ULB_Data[[#This Row],[CP- obtained SS2020]]-ULB_Data[[#This Row],[SA CV  cat 2020]])/ULB_Data[[#This Row],[SA CV  cat 2020]]</f>
        <v>-4.9987095270208365E-2</v>
      </c>
      <c r="CM259" s="118">
        <f>(ULB_Data[[#This Row],[CV- obtained SS2021]]-ULB_Data[[#This Row],[SA CV cat 2021]])/ULB_Data[[#This Row],[SA CV cat 2021]]</f>
        <v>-6.7427679036216312E-2</v>
      </c>
      <c r="CN259" s="118">
        <f>(ULB_Data[[#This Row],[CV- obtained SS2022]]-ULB_Data[[#This Row],[SA CV cat 2022]])/ULB_Data[[#This Row],[SA CV cat 2022]]</f>
        <v>-6.7427679036216312E-2</v>
      </c>
      <c r="CO259" s="118">
        <f>(ULB_Data[[#This Row],[CV- obtained SS2021]]-ULB_Data[[#This Row],[SA CV cat t.10 2021]])/ULB_Data[[#This Row],[SA CV cat t.10 2021]]</f>
        <v>-0.16176706505173657</v>
      </c>
      <c r="CP259" s="118">
        <f>(ULB_Data[[#This Row],[CV- obtained SS2022]]-ULB_Data[[#This Row],[SA CV cat t.10 2022]])/ULB_Data[[#This Row],[SA CV cat t.10 2022]]</f>
        <v>-0.16176706505173657</v>
      </c>
      <c r="CQ259" s="60">
        <v>92</v>
      </c>
      <c r="CR259" s="60">
        <v>26</v>
      </c>
      <c r="CS259" s="27">
        <v>96</v>
      </c>
      <c r="CT259" s="27">
        <v>27</v>
      </c>
      <c r="CU259" s="27">
        <v>96</v>
      </c>
      <c r="CV259" s="27">
        <v>27</v>
      </c>
      <c r="CW259" s="27" t="s">
        <v>414</v>
      </c>
      <c r="CX259" s="28" t="s">
        <v>414</v>
      </c>
      <c r="CY259" s="28" t="s">
        <v>414</v>
      </c>
      <c r="CZ259" s="28" t="s">
        <v>405</v>
      </c>
      <c r="DA259" s="28" t="s">
        <v>408</v>
      </c>
      <c r="DB259" s="28" t="s">
        <v>408</v>
      </c>
      <c r="DC259" s="22">
        <v>759.06</v>
      </c>
      <c r="DD259" s="22">
        <v>1500</v>
      </c>
      <c r="DE259" s="66">
        <v>50.6</v>
      </c>
      <c r="DF259" s="22">
        <v>300</v>
      </c>
      <c r="DG259" s="22">
        <v>1500</v>
      </c>
      <c r="DH259" s="66">
        <v>20</v>
      </c>
      <c r="DI259" s="22">
        <v>1216</v>
      </c>
      <c r="DJ259" s="22">
        <v>1500</v>
      </c>
      <c r="DK259" s="66">
        <v>81.069999999999993</v>
      </c>
      <c r="DL259" s="22">
        <v>1141.07</v>
      </c>
      <c r="DM259" s="22">
        <v>1500</v>
      </c>
      <c r="DN259" s="66">
        <v>76.069999999999993</v>
      </c>
      <c r="DO259" s="22">
        <v>3416.13</v>
      </c>
      <c r="DP259" s="22">
        <v>6000</v>
      </c>
      <c r="DQ259" s="66">
        <v>56.94</v>
      </c>
      <c r="DR259" s="67">
        <v>1541.65</v>
      </c>
      <c r="DS259" s="67">
        <v>2400</v>
      </c>
      <c r="DT259" s="159">
        <f>ULB_Data[[#This Row],[SLP- obtained SS2021]]/ULB_Data[[#This Row],[SLP-max. marks SS2021]]</f>
        <v>0.64235416666666667</v>
      </c>
      <c r="DU259" s="159">
        <f>ULB_Data[[#This Row],[SLP- obtained SS2021]]/ULB_Data[[#This Row],[Total score (obtained) SS2021]]</f>
        <v>0.46778045131945856</v>
      </c>
      <c r="DV259" s="67">
        <v>1541.65</v>
      </c>
      <c r="DW259" s="66">
        <v>2400</v>
      </c>
      <c r="DX259" s="159">
        <f>ULB_Data[[#This Row],[SLP- obtained SS2022]]/ULB_Data[[#This Row],[SLP-max. marks SS2022]]</f>
        <v>0.64235416666666667</v>
      </c>
      <c r="DY259" s="159">
        <f>ULB_Data[[#This Row],[SLP- obtained SS2022]]/ULB_Data[[#This Row],[Total score (obtained) SS2022]]</f>
        <v>0.46778045131945856</v>
      </c>
      <c r="DZ259" s="67">
        <v>1254.03</v>
      </c>
      <c r="EA259" s="67">
        <v>1800</v>
      </c>
      <c r="EB259" s="159">
        <f>ULB_Data[[#This Row],[CV- obtained SS2021]]/ULB_Data[[#This Row],[CV-max. marks SS2021]]</f>
        <v>0.69668333333333332</v>
      </c>
      <c r="EC259" s="159">
        <f>ULB_Data[[#This Row],[CV- obtained SS2021]]/ULB_Data[[#This Row],[Total score (obtained) SS2021]]</f>
        <v>0.38050836400489124</v>
      </c>
      <c r="ED259" s="67">
        <v>1254.03</v>
      </c>
      <c r="EE259" s="66">
        <v>1800</v>
      </c>
      <c r="EF259" s="159">
        <f>ULB_Data[[#This Row],[CV- obtained SS2022]]/ULB_Data[[#This Row],[CV-max. marks SS2022]]</f>
        <v>0.69668333333333332</v>
      </c>
      <c r="EG259" s="159">
        <f>ULB_Data[[#This Row],[CV- obtained SS2022]]/ULB_Data[[#This Row],[Total score (obtained) SS2022]]</f>
        <v>0.38050836400489124</v>
      </c>
      <c r="EH259" s="67">
        <v>500</v>
      </c>
      <c r="EI259" s="67">
        <v>1800</v>
      </c>
      <c r="EJ259" s="159">
        <f>ULB_Data[[#This Row],[Cert.- obtained SS2021]]/ULB_Data[[#This Row],[Cert.-max. marks SS2021]]</f>
        <v>0.27777777777777779</v>
      </c>
      <c r="EK259" s="159">
        <f>ULB_Data[[#This Row],[Cert.- obtained SS2021]]/ULB_Data[[#This Row],[Total score (obtained) SS2021]]</f>
        <v>0.15171421896002937</v>
      </c>
      <c r="EL259" s="67">
        <v>500</v>
      </c>
      <c r="EM259" s="66">
        <v>1800</v>
      </c>
      <c r="EN259" s="159">
        <f>ULB_Data[[#This Row],[Cert.- obtained SS2022]]/ULB_Data[[#This Row],[Cert.-max. marks SS2022]]</f>
        <v>0.27777777777777779</v>
      </c>
      <c r="EO259" s="159">
        <f>ULB_Data[[#This Row],[Cert.- obtained SS2022]]/ULB_Data[[#This Row],[Total score (obtained) SS2022]]</f>
        <v>0.15171421896002937</v>
      </c>
      <c r="EP259" s="68">
        <v>3295.67</v>
      </c>
      <c r="EQ259" s="26">
        <v>6000</v>
      </c>
      <c r="ER259" s="66">
        <v>54.93</v>
      </c>
      <c r="ES259" s="68">
        <v>3295.67</v>
      </c>
      <c r="ET259" s="66">
        <v>6000</v>
      </c>
      <c r="EU259" s="128">
        <f>(ULB_Data[[#This Row],[Total score (obtained) SS2022]]/ULB_Data[[#This Row],[Total score (max) SS2022]])*100</f>
        <v>54.927833333333332</v>
      </c>
      <c r="EV259" s="26">
        <v>1059.06</v>
      </c>
      <c r="EW259" s="26">
        <v>3000</v>
      </c>
      <c r="EX259" s="66">
        <v>35.299999999999997</v>
      </c>
      <c r="EY259" s="26">
        <v>2041.65</v>
      </c>
      <c r="EZ259" s="26">
        <v>4200</v>
      </c>
      <c r="FA259" s="100">
        <v>48.61</v>
      </c>
      <c r="FB259" s="26">
        <v>2041.65</v>
      </c>
      <c r="FC259" s="138">
        <v>4200</v>
      </c>
      <c r="FD259" s="140">
        <f>(ULB_Data[[#This Row],[SLP + Cert. (obtained) SS2022]]/ULB_Data[[#This Row],[SLP + Cert. (max.) SS2022]])*100</f>
        <v>48.610714285714288</v>
      </c>
    </row>
    <row r="260" spans="1:160" ht="15.75" thickBot="1">
      <c r="A260" s="104">
        <v>259</v>
      </c>
      <c r="B260" s="69" t="s">
        <v>103</v>
      </c>
      <c r="C260" s="65" t="s">
        <v>26</v>
      </c>
      <c r="D260" s="65" t="s">
        <v>71</v>
      </c>
      <c r="E260" s="26">
        <v>60158</v>
      </c>
      <c r="F260" s="27" t="s">
        <v>413</v>
      </c>
      <c r="G260" s="28">
        <v>2214</v>
      </c>
      <c r="H260" s="28">
        <v>2072</v>
      </c>
      <c r="I260" s="28">
        <v>2072</v>
      </c>
      <c r="J260" s="28">
        <v>3325</v>
      </c>
      <c r="K260" s="28">
        <v>3178</v>
      </c>
      <c r="L260" s="28">
        <v>3178</v>
      </c>
      <c r="M260" s="28">
        <v>3595.3</v>
      </c>
      <c r="N260" s="28">
        <v>3469.2</v>
      </c>
      <c r="O260" s="28">
        <v>3469.2</v>
      </c>
      <c r="P260" s="28">
        <v>4328.8</v>
      </c>
      <c r="Q260" s="28">
        <v>4328.8</v>
      </c>
      <c r="R260" s="118">
        <f>(ULB_Data[[#This Row],[Total score (obtained) SS2020]]-ULB_Data[[#This Row],[NA 2020]])/ULB_Data[[#This Row],[NA 2020]]</f>
        <v>0.47805329719963857</v>
      </c>
      <c r="S260" s="118">
        <f>(ULB_Data[[#This Row],[Total score (obtained) SS2021]]-ULB_Data[[#This Row],[NA 2021]])/ULB_Data[[#This Row],[NA 2021]]</f>
        <v>0.27654440154440152</v>
      </c>
      <c r="T260" s="118">
        <f>(ULB_Data[[#This Row],[Total score (obtained) SS2022]]-ULB_Data[[#This Row],[NA 2022]])/ULB_Data[[#This Row],[NA 2022]]</f>
        <v>0.27654440154440152</v>
      </c>
      <c r="U260" s="118">
        <f>(ULB_Data[[#This Row],[Total score (obtained) SS2020]]-ULB_Data[[#This Row],[SA 2020]])/ULB_Data[[#This Row],[SA 2020]]</f>
        <v>-1.5816541353383503E-2</v>
      </c>
      <c r="V260" s="118">
        <f>(ULB_Data[[#This Row],[Total score (obtained) SS2021]]-ULB_Data[[#This Row],[SA 2021]])/ULB_Data[[#This Row],[SA 2021]]</f>
        <v>-0.16771554436752675</v>
      </c>
      <c r="W260" s="118">
        <f>(ULB_Data[[#This Row],[Total score (obtained) SS2022]]-ULB_Data[[#This Row],[SA 2022]])/ULB_Data[[#This Row],[SA 2022]]</f>
        <v>-0.16771554436752675</v>
      </c>
      <c r="X260" s="118">
        <f>(ULB_Data[[#This Row],[Total score (obtained) SS2020]]-ULB_Data[[#This Row],[SA Cat 2020]])/ULB_Data[[#This Row],[SA Cat 2020]]</f>
        <v>-8.980891719745232E-2</v>
      </c>
      <c r="Y260" s="118">
        <f>(ULB_Data[[#This Row],[Total score (obtained) SS2021]]-ULB_Data[[#This Row],[SA Cat 2021]])/ULB_Data[[#This Row],[SA Cat 2021]]</f>
        <v>-0.23757638648679807</v>
      </c>
      <c r="Z260" s="118">
        <f>(ULB_Data[[#This Row],[Total score (obtained) SS2022]]-ULB_Data[[#This Row],[SA Cat 2022]])/ULB_Data[[#This Row],[SA Cat 2022]]</f>
        <v>-0.23757638648679807</v>
      </c>
      <c r="AA260" s="118">
        <f>(ULB_Data[[#This Row],[Total score (obtained) SS2021]]-ULB_Data[[#This Row],[SA Cat t.10 2021]])/ULB_Data[[#This Row],[SA Cat t.10 2021]]</f>
        <v>-0.3889761596747367</v>
      </c>
      <c r="AB260" s="118">
        <f>(ULB_Data[[#This Row],[Total score (obtained) SS2022]]-ULB_Data[[#This Row],[SA Cat t.10 2022]])/ULB_Data[[#This Row],[SA Cat t.10 2022]]</f>
        <v>-0.3889761596747367</v>
      </c>
      <c r="AC260" s="122">
        <v>306.24</v>
      </c>
      <c r="AD260" s="122">
        <v>913.6</v>
      </c>
      <c r="AE260" s="122">
        <v>915</v>
      </c>
      <c r="AF260" s="122">
        <v>706.64</v>
      </c>
      <c r="AG260" s="122">
        <v>1509.3</v>
      </c>
      <c r="AH260" s="122">
        <v>1509.3</v>
      </c>
      <c r="AI260" s="122">
        <v>829.22</v>
      </c>
      <c r="AJ260" s="122">
        <v>1623.2</v>
      </c>
      <c r="AK260" s="122">
        <v>1623.2</v>
      </c>
      <c r="AL260" s="122">
        <v>1999.6</v>
      </c>
      <c r="AM260" s="122">
        <v>1999.6</v>
      </c>
      <c r="AN260" s="118">
        <f>(ULB_Data[[#This Row],[SLP- obtained SS2020]]-ULB_Data[[#This Row],[SLP NA 2020]])/ULB_Data[[#This Row],[SLP NA 2020]]</f>
        <v>0.59583986415882961</v>
      </c>
      <c r="AO260" s="118">
        <f>(ULB_Data[[#This Row],[SLP- obtained SS2021]]-ULB_Data[[#This Row],[SLP NA 2021]])/ULB_Data[[#This Row],[SLP NA 2021]]</f>
        <v>0.50744308231173385</v>
      </c>
      <c r="AP260" s="118">
        <f>(ULB_Data[[#This Row],[SLP- obtained SS2022]]-ULB_Data[[#This Row],[SLP NA 2022]])/ULB_Data[[#This Row],[SLP NA 2022]]</f>
        <v>0.505136612021858</v>
      </c>
      <c r="AQ260" s="118">
        <f>(ULB_Data[[#This Row],[SLP- obtained SS2020]]-ULB_Data[[#This Row],[SLP SA 2020]])/ULB_Data[[#This Row],[SLP SA 2020]]</f>
        <v>-0.30840314728857693</v>
      </c>
      <c r="AR260" s="118">
        <f>(ULB_Data[[#This Row],[SLP- obtained SS2021]]-ULB_Data[[#This Row],[SLP SA 2021]])/ULB_Data[[#This Row],[SLP SA 2021]]</f>
        <v>-8.7524017756575839E-2</v>
      </c>
      <c r="AS260" s="118">
        <f>(ULB_Data[[#This Row],[SLP- obtained SS2022]]-ULB_Data[[#This Row],[SLP SA 2022]])/ULB_Data[[#This Row],[SLP SA 2022]]</f>
        <v>-8.7524017756575839E-2</v>
      </c>
      <c r="AT260" s="118">
        <f>(ULB_Data[[#This Row],[SLP- obtained SS2020]]-ULB_Data[[#This Row],[SLP SA cat 2020]])/ULB_Data[[#This Row],[SLP SA cat 2020]]</f>
        <v>-0.41063891367791422</v>
      </c>
      <c r="AU260" s="118">
        <f>(ULB_Data[[#This Row],[SLP- obtained SS2021]]-ULB_Data[[#This Row],[SLP SA cat 2021]])/ULB_Data[[#This Row],[SLP SA cat 2021]]</f>
        <v>-0.15155248891079348</v>
      </c>
      <c r="AV260" s="118">
        <f>(ULB_Data[[#This Row],[SLP- obtained SS2022]]-ULB_Data[[#This Row],[SLP SA cat 2022]])/ULB_Data[[#This Row],[SLP SA cat 2022]]</f>
        <v>-0.15155248891079348</v>
      </c>
      <c r="AW260" s="118">
        <f>(ULB_Data[[#This Row],[SLP- obtained SS2021]]-ULB_Data[[#This Row],[SLP SA cat t.10 2021]])/ULB_Data[[#This Row],[SLP SA cat t.10 2021]]</f>
        <v>-0.31126225245049005</v>
      </c>
      <c r="AX260" s="118">
        <f>(ULB_Data[[#This Row],[SLP- obtained SS2022]]-ULB_Data[[#This Row],[SLP SA cat t.10 2022]])/ULB_Data[[#This Row],[SLP SA cat t.10 2022]]</f>
        <v>-0.31126225245049005</v>
      </c>
      <c r="AY260" s="122">
        <v>232.44</v>
      </c>
      <c r="AZ260" s="122">
        <v>298.10000000000002</v>
      </c>
      <c r="BA260" s="122">
        <v>295</v>
      </c>
      <c r="BB260" s="122">
        <v>421.09</v>
      </c>
      <c r="BC260" s="122">
        <v>522.70000000000005</v>
      </c>
      <c r="BD260" s="122">
        <v>525</v>
      </c>
      <c r="BE260" s="122">
        <v>448.93</v>
      </c>
      <c r="BF260" s="122">
        <v>602.08000000000004</v>
      </c>
      <c r="BG260" s="122">
        <v>602.08000000000004</v>
      </c>
      <c r="BH260" s="122">
        <v>1100</v>
      </c>
      <c r="BI260" s="122">
        <v>1100</v>
      </c>
      <c r="BJ260" s="118">
        <f>(ULB_Data[[#This Row],[Cert.- obtained SS2020]]-ULB_Data[[#This Row],[NA cert 2020]])/ULB_Data[[#This Row],[NA cert 2020]]</f>
        <v>0.29065565307176044</v>
      </c>
      <c r="BK260" s="118">
        <f>(ULB_Data[[#This Row],[Cert.- obtained SS2021]]-ULB_Data[[#This Row],[NA cert 2021]])/ULB_Data[[#This Row],[NA cert 2021]]</f>
        <v>6.3737001006372931E-3</v>
      </c>
      <c r="BL260" s="118">
        <f>(ULB_Data[[#This Row],[Cert.- obtained SS2022]]-ULB_Data[[#This Row],[NA cert 2022]])/ULB_Data[[#This Row],[NA cert 2022]]</f>
        <v>1.6949152542372881E-2</v>
      </c>
      <c r="BM260" s="118">
        <f>(ULB_Data[[#This Row],[Cert.- obtained SS2020]]-ULB_Data[[#This Row],[SA Cert 2020]])/ULB_Data[[#This Row],[SA Cert 2020]]</f>
        <v>-0.2875632287634472</v>
      </c>
      <c r="BN260" s="118">
        <f>(ULB_Data[[#This Row],[Cert.- obtained SS2021]]-ULB_Data[[#This Row],[SA cert 2021]])/ULB_Data[[#This Row],[SA cert 2021]]</f>
        <v>-0.42605701167017412</v>
      </c>
      <c r="BO260" s="118">
        <f>(ULB_Data[[#This Row],[Cert.- obtained SS2022]]-ULB_Data[[#This Row],[SA cert 2022]])/ULB_Data[[#This Row],[SA cert 2022]]</f>
        <v>-0.42857142857142855</v>
      </c>
      <c r="BP260" s="118">
        <f>(ULB_Data[[#This Row],[Cert.- obtained SS2020]]-ULB_Data[[#This Row],[SA cert cat 2020]])/ULB_Data[[#This Row],[SA cert cat 2020]]</f>
        <v>-0.33174436994631679</v>
      </c>
      <c r="BQ260" s="118">
        <f>(ULB_Data[[#This Row],[Cert.- obtained SS2021]]-ULB_Data[[#This Row],[SA cert cat 2021]])/ULB_Data[[#This Row],[SA cert cat 2021]]</f>
        <v>-0.50172734520329532</v>
      </c>
      <c r="BR260" s="118">
        <f>(ULB_Data[[#This Row],[Cert.- obtained SS2022]]-ULB_Data[[#This Row],[SA cert cat 2022]])/ULB_Data[[#This Row],[SA cert cat 2022]]</f>
        <v>-0.50172734520329532</v>
      </c>
      <c r="BS260" s="118">
        <f>(ULB_Data[[#This Row],[Cert.- obtained SS2021]]-ULB_Data[[#This Row],[SA cert cat t.10 2021]])/ULB_Data[[#This Row],[SA cert cat t.10 2021]]</f>
        <v>-0.72727272727272729</v>
      </c>
      <c r="BT260" s="118">
        <f>(ULB_Data[[#This Row],[Cert.- obtained SS2022]]-ULB_Data[[#This Row],[SA cert cat t.10 2022]])/ULB_Data[[#This Row],[SA cert cat t.10 2022]]</f>
        <v>-0.72727272727272729</v>
      </c>
      <c r="BU260" s="122">
        <v>855.72</v>
      </c>
      <c r="BV260" s="122">
        <v>860.25</v>
      </c>
      <c r="BW260" s="122">
        <v>865</v>
      </c>
      <c r="BX260" s="122">
        <v>1100</v>
      </c>
      <c r="BY260" s="122">
        <v>1147.0899999999999</v>
      </c>
      <c r="BZ260" s="122">
        <v>1150</v>
      </c>
      <c r="CA260" s="122">
        <v>1163.58</v>
      </c>
      <c r="CB260" s="122">
        <v>1243.93</v>
      </c>
      <c r="CC260" s="122">
        <v>1243.93</v>
      </c>
      <c r="CD260" s="122">
        <v>1508.87</v>
      </c>
      <c r="CE260" s="122">
        <v>1508.87</v>
      </c>
      <c r="CF260" s="118">
        <f>(ULB_Data[[#This Row],[CP- obtained SS2020]]-ULB_Data[[#This Row],[NA CV 2020]])/ULB_Data[[#This Row],[NA CV 2020]]</f>
        <v>0.32718646286168374</v>
      </c>
      <c r="CG260" s="118">
        <f>(ULB_Data[[#This Row],[CV- obtained SS2021]]-ULB_Data[[#This Row],[NA CV 2021]])/ULB_Data[[#This Row],[NA CV 2021]]</f>
        <v>0.12502179598953786</v>
      </c>
      <c r="CH260" s="118">
        <f>(ULB_Data[[#This Row],[CV- obtained SS2022]]-ULB_Data[[#This Row],[NA CV 2022]])/ULB_Data[[#This Row],[NA CV 2022]]</f>
        <v>0.11884393063583809</v>
      </c>
      <c r="CI260" s="118">
        <f>(ULB_Data[[#This Row],[CP- obtained SS2020]]-ULB_Data[[#This Row],[SA CV 2020]])/ULB_Data[[#This Row],[SA CV 2020]]</f>
        <v>3.2454545454545493E-2</v>
      </c>
      <c r="CJ260" s="118">
        <f>(ULB_Data[[#This Row],[CV- obtained SS2021]]-ULB_Data[[#This Row],[SA CV 2021]])/ULB_Data[[#This Row],[SA CV 2021]]</f>
        <v>-0.15629985441421335</v>
      </c>
      <c r="CK260" s="118">
        <f>(ULB_Data[[#This Row],[CV- obtained SS2022]]-ULB_Data[[#This Row],[SA CV 2022]])/ULB_Data[[#This Row],[SA CV 2022]]</f>
        <v>-0.1584347826086957</v>
      </c>
      <c r="CL260" s="118">
        <f>(ULB_Data[[#This Row],[CP- obtained SS2020]]-ULB_Data[[#This Row],[SA CV  cat 2020]])/ULB_Data[[#This Row],[SA CV  cat 2020]]</f>
        <v>-2.3960535588442466E-2</v>
      </c>
      <c r="CM260" s="118">
        <f>(ULB_Data[[#This Row],[CV- obtained SS2021]]-ULB_Data[[#This Row],[SA CV cat 2021]])/ULB_Data[[#This Row],[SA CV cat 2021]]</f>
        <v>-0.22198194432162588</v>
      </c>
      <c r="CN260" s="118">
        <f>(ULB_Data[[#This Row],[CV- obtained SS2022]]-ULB_Data[[#This Row],[SA CV cat 2022]])/ULB_Data[[#This Row],[SA CV cat 2022]]</f>
        <v>-0.22198194432162588</v>
      </c>
      <c r="CO260" s="118">
        <f>(ULB_Data[[#This Row],[CV- obtained SS2021]]-ULB_Data[[#This Row],[SA CV cat t.10 2021]])/ULB_Data[[#This Row],[SA CV cat t.10 2021]]</f>
        <v>-0.35859285425517107</v>
      </c>
      <c r="CP260" s="118">
        <f>(ULB_Data[[#This Row],[CV- obtained SS2022]]-ULB_Data[[#This Row],[SA CV cat t.10 2022]])/ULB_Data[[#This Row],[SA CV cat t.10 2022]]</f>
        <v>-0.35859285425517107</v>
      </c>
      <c r="CQ260" s="60">
        <v>49</v>
      </c>
      <c r="CR260" s="60">
        <v>29</v>
      </c>
      <c r="CS260" s="27">
        <v>87</v>
      </c>
      <c r="CT260" s="27">
        <v>42</v>
      </c>
      <c r="CU260" s="27">
        <v>87</v>
      </c>
      <c r="CV260" s="27">
        <v>42</v>
      </c>
      <c r="CW260" s="27" t="s">
        <v>414</v>
      </c>
      <c r="CX260" s="28" t="s">
        <v>414</v>
      </c>
      <c r="CY260" s="28" t="s">
        <v>414</v>
      </c>
      <c r="CZ260" s="28" t="s">
        <v>405</v>
      </c>
      <c r="DA260" s="28" t="s">
        <v>405</v>
      </c>
      <c r="DB260" s="28" t="s">
        <v>405</v>
      </c>
      <c r="DC260" s="22">
        <v>488.71</v>
      </c>
      <c r="DD260" s="22">
        <v>1500</v>
      </c>
      <c r="DE260" s="66">
        <v>32.58</v>
      </c>
      <c r="DF260" s="22">
        <v>300</v>
      </c>
      <c r="DG260" s="22">
        <v>1500</v>
      </c>
      <c r="DH260" s="66">
        <v>20</v>
      </c>
      <c r="DI260" s="22">
        <v>1348</v>
      </c>
      <c r="DJ260" s="22">
        <v>1500</v>
      </c>
      <c r="DK260" s="66">
        <v>89.87</v>
      </c>
      <c r="DL260" s="22">
        <v>1135.7</v>
      </c>
      <c r="DM260" s="22">
        <v>1500</v>
      </c>
      <c r="DN260" s="66">
        <v>75.709999999999994</v>
      </c>
      <c r="DO260" s="22">
        <v>3272.41</v>
      </c>
      <c r="DP260" s="22">
        <v>6000</v>
      </c>
      <c r="DQ260" s="66">
        <v>54.54</v>
      </c>
      <c r="DR260" s="67">
        <v>1377.2</v>
      </c>
      <c r="DS260" s="67">
        <v>2400</v>
      </c>
      <c r="DT260" s="159">
        <f>ULB_Data[[#This Row],[SLP- obtained SS2021]]/ULB_Data[[#This Row],[SLP-max. marks SS2021]]</f>
        <v>0.57383333333333331</v>
      </c>
      <c r="DU260" s="159">
        <f>ULB_Data[[#This Row],[SLP- obtained SS2021]]/ULB_Data[[#This Row],[Total score (obtained) SS2021]]</f>
        <v>0.52068052930056707</v>
      </c>
      <c r="DV260" s="67">
        <v>1377.2</v>
      </c>
      <c r="DW260" s="66">
        <v>2400</v>
      </c>
      <c r="DX260" s="159">
        <f>ULB_Data[[#This Row],[SLP- obtained SS2022]]/ULB_Data[[#This Row],[SLP-max. marks SS2022]]</f>
        <v>0.57383333333333331</v>
      </c>
      <c r="DY260" s="159">
        <f>ULB_Data[[#This Row],[SLP- obtained SS2022]]/ULB_Data[[#This Row],[Total score (obtained) SS2022]]</f>
        <v>0.52068052930056707</v>
      </c>
      <c r="DZ260" s="67">
        <v>967.8</v>
      </c>
      <c r="EA260" s="67">
        <v>1800</v>
      </c>
      <c r="EB260" s="159">
        <f>ULB_Data[[#This Row],[CV- obtained SS2021]]/ULB_Data[[#This Row],[CV-max. marks SS2021]]</f>
        <v>0.53766666666666663</v>
      </c>
      <c r="EC260" s="159">
        <f>ULB_Data[[#This Row],[CV- obtained SS2021]]/ULB_Data[[#This Row],[Total score (obtained) SS2021]]</f>
        <v>0.36589792060491494</v>
      </c>
      <c r="ED260" s="67">
        <v>967.8</v>
      </c>
      <c r="EE260" s="66">
        <v>1800</v>
      </c>
      <c r="EF260" s="159">
        <f>ULB_Data[[#This Row],[CV- obtained SS2022]]/ULB_Data[[#This Row],[CV-max. marks SS2022]]</f>
        <v>0.53766666666666663</v>
      </c>
      <c r="EG260" s="159">
        <f>ULB_Data[[#This Row],[CV- obtained SS2022]]/ULB_Data[[#This Row],[Total score (obtained) SS2022]]</f>
        <v>0.36589792060491494</v>
      </c>
      <c r="EH260" s="67">
        <v>300</v>
      </c>
      <c r="EI260" s="67">
        <v>1800</v>
      </c>
      <c r="EJ260" s="159">
        <f>ULB_Data[[#This Row],[Cert.- obtained SS2021]]/ULB_Data[[#This Row],[Cert.-max. marks SS2021]]</f>
        <v>0.16666666666666666</v>
      </c>
      <c r="EK260" s="159">
        <f>ULB_Data[[#This Row],[Cert.- obtained SS2021]]/ULB_Data[[#This Row],[Total score (obtained) SS2021]]</f>
        <v>0.11342155009451796</v>
      </c>
      <c r="EL260" s="67">
        <v>300</v>
      </c>
      <c r="EM260" s="66">
        <v>1800</v>
      </c>
      <c r="EN260" s="159">
        <f>ULB_Data[[#This Row],[Cert.- obtained SS2022]]/ULB_Data[[#This Row],[Cert.-max. marks SS2022]]</f>
        <v>0.16666666666666666</v>
      </c>
      <c r="EO260" s="159">
        <f>ULB_Data[[#This Row],[Cert.- obtained SS2022]]/ULB_Data[[#This Row],[Total score (obtained) SS2022]]</f>
        <v>0.11342155009451796</v>
      </c>
      <c r="EP260" s="68">
        <v>2645</v>
      </c>
      <c r="EQ260" s="26">
        <v>6000</v>
      </c>
      <c r="ER260" s="66">
        <v>44.08</v>
      </c>
      <c r="ES260" s="68">
        <v>2645</v>
      </c>
      <c r="ET260" s="66">
        <v>6000</v>
      </c>
      <c r="EU260" s="128">
        <f>(ULB_Data[[#This Row],[Total score (obtained) SS2022]]/ULB_Data[[#This Row],[Total score (max) SS2022]])*100</f>
        <v>44.083333333333336</v>
      </c>
      <c r="EV260" s="26">
        <v>788.71</v>
      </c>
      <c r="EW260" s="26">
        <v>3000</v>
      </c>
      <c r="EX260" s="66">
        <v>26.29</v>
      </c>
      <c r="EY260" s="26">
        <v>1677.2</v>
      </c>
      <c r="EZ260" s="26">
        <v>4200</v>
      </c>
      <c r="FA260" s="100">
        <v>39.93</v>
      </c>
      <c r="FB260" s="26">
        <v>1677.2</v>
      </c>
      <c r="FC260" s="138">
        <v>4200</v>
      </c>
      <c r="FD260" s="140">
        <f>(ULB_Data[[#This Row],[SLP + Cert. (obtained) SS2022]]/ULB_Data[[#This Row],[SLP + Cert. (max.) SS2022]])*100</f>
        <v>39.93333333333333</v>
      </c>
    </row>
    <row r="261" spans="1:160" ht="15.75" thickBot="1">
      <c r="A261" s="104">
        <v>260</v>
      </c>
      <c r="B261" s="69" t="s">
        <v>318</v>
      </c>
      <c r="C261" s="65" t="s">
        <v>26</v>
      </c>
      <c r="D261" s="65" t="s">
        <v>71</v>
      </c>
      <c r="E261" s="25">
        <v>33925</v>
      </c>
      <c r="F261" s="28" t="s">
        <v>412</v>
      </c>
      <c r="G261" s="28">
        <v>2214</v>
      </c>
      <c r="H261" s="28">
        <v>2072</v>
      </c>
      <c r="I261" s="28">
        <v>2072</v>
      </c>
      <c r="J261" s="28">
        <v>3325</v>
      </c>
      <c r="K261" s="28">
        <v>3178</v>
      </c>
      <c r="L261" s="28">
        <v>3178</v>
      </c>
      <c r="M261" s="28">
        <v>3400</v>
      </c>
      <c r="N261" s="28">
        <v>3298.6</v>
      </c>
      <c r="O261" s="28">
        <v>3298.6</v>
      </c>
      <c r="P261" s="28">
        <v>4601.3999999999996</v>
      </c>
      <c r="Q261" s="28">
        <v>4601.3999999999996</v>
      </c>
      <c r="R261" s="118">
        <f>(ULB_Data[[#This Row],[Total score (obtained) SS2020]]-ULB_Data[[#This Row],[NA 2020]])/ULB_Data[[#This Row],[NA 2020]]</f>
        <v>0.32516260162601618</v>
      </c>
      <c r="S261" s="118">
        <f>(ULB_Data[[#This Row],[Total score (obtained) SS2021]]-ULB_Data[[#This Row],[NA 2021]])/ULB_Data[[#This Row],[NA 2021]]</f>
        <v>0.67599420849420844</v>
      </c>
      <c r="T261" s="118">
        <f>(ULB_Data[[#This Row],[Total score (obtained) SS2022]]-ULB_Data[[#This Row],[NA 2022]])/ULB_Data[[#This Row],[NA 2022]]</f>
        <v>0.67599420849420844</v>
      </c>
      <c r="U261" s="118">
        <f>(ULB_Data[[#This Row],[Total score (obtained) SS2020]]-ULB_Data[[#This Row],[SA 2020]])/ULB_Data[[#This Row],[SA 2020]]</f>
        <v>-0.11762105263157899</v>
      </c>
      <c r="V261" s="118">
        <f>(ULB_Data[[#This Row],[Total score (obtained) SS2021]]-ULB_Data[[#This Row],[SA 2021]])/ULB_Data[[#This Row],[SA 2021]]</f>
        <v>9.271869100062928E-2</v>
      </c>
      <c r="W261" s="118">
        <f>(ULB_Data[[#This Row],[Total score (obtained) SS2022]]-ULB_Data[[#This Row],[SA 2022]])/ULB_Data[[#This Row],[SA 2022]]</f>
        <v>9.271869100062928E-2</v>
      </c>
      <c r="X261" s="118">
        <f>(ULB_Data[[#This Row],[Total score (obtained) SS2020]]-ULB_Data[[#This Row],[SA Cat 2020]])/ULB_Data[[#This Row],[SA Cat 2020]]</f>
        <v>-0.13708529411764711</v>
      </c>
      <c r="Y261" s="118">
        <f>(ULB_Data[[#This Row],[Total score (obtained) SS2021]]-ULB_Data[[#This Row],[SA Cat 2021]])/ULB_Data[[#This Row],[SA Cat 2021]]</f>
        <v>5.2767840902200921E-2</v>
      </c>
      <c r="Z261" s="118">
        <f>(ULB_Data[[#This Row],[Total score (obtained) SS2022]]-ULB_Data[[#This Row],[SA Cat 2022]])/ULB_Data[[#This Row],[SA Cat 2022]]</f>
        <v>5.2767840902200921E-2</v>
      </c>
      <c r="AA261" s="118">
        <f>(ULB_Data[[#This Row],[Total score (obtained) SS2021]]-ULB_Data[[#This Row],[SA Cat t.10 2021]])/ULB_Data[[#This Row],[SA Cat t.10 2021]]</f>
        <v>-0.24530360325118439</v>
      </c>
      <c r="AB261" s="118">
        <f>(ULB_Data[[#This Row],[Total score (obtained) SS2022]]-ULB_Data[[#This Row],[SA Cat t.10 2022]])/ULB_Data[[#This Row],[SA Cat t.10 2022]]</f>
        <v>-0.24530360325118439</v>
      </c>
      <c r="AC261" s="122">
        <v>306.24</v>
      </c>
      <c r="AD261" s="122">
        <v>913.6</v>
      </c>
      <c r="AE261" s="122">
        <v>915</v>
      </c>
      <c r="AF261" s="122">
        <v>706.64</v>
      </c>
      <c r="AG261" s="122">
        <v>1509.3</v>
      </c>
      <c r="AH261" s="122">
        <v>1509.3</v>
      </c>
      <c r="AI261" s="122">
        <v>737.03</v>
      </c>
      <c r="AJ261" s="122">
        <v>1543.8</v>
      </c>
      <c r="AK261" s="122">
        <v>1543.8</v>
      </c>
      <c r="AL261" s="122">
        <v>2033.9</v>
      </c>
      <c r="AM261" s="122">
        <v>2033.9</v>
      </c>
      <c r="AN261" s="118">
        <f>(ULB_Data[[#This Row],[SLP- obtained SS2020]]-ULB_Data[[#This Row],[SLP NA 2020]])/ULB_Data[[#This Row],[SLP NA 2020]]</f>
        <v>1.2882379832810866</v>
      </c>
      <c r="AO261" s="118">
        <f>(ULB_Data[[#This Row],[SLP- obtained SS2021]]-ULB_Data[[#This Row],[SLP NA 2021]])/ULB_Data[[#This Row],[SLP NA 2021]]</f>
        <v>0.77436514886164609</v>
      </c>
      <c r="AP261" s="118">
        <f>(ULB_Data[[#This Row],[SLP- obtained SS2022]]-ULB_Data[[#This Row],[SLP NA 2022]])/ULB_Data[[#This Row],[SLP NA 2022]]</f>
        <v>0.77165027322404367</v>
      </c>
      <c r="AQ261" s="118">
        <f>(ULB_Data[[#This Row],[SLP- obtained SS2020]]-ULB_Data[[#This Row],[SLP SA 2020]])/ULB_Data[[#This Row],[SLP SA 2020]]</f>
        <v>-8.3352201969885461E-3</v>
      </c>
      <c r="AR261" s="118">
        <f>(ULB_Data[[#This Row],[SLP- obtained SS2021]]-ULB_Data[[#This Row],[SLP SA 2021]])/ULB_Data[[#This Row],[SLP SA 2021]]</f>
        <v>7.4047571721990321E-2</v>
      </c>
      <c r="AS261" s="118">
        <f>(ULB_Data[[#This Row],[SLP- obtained SS2022]]-ULB_Data[[#This Row],[SLP SA 2022]])/ULB_Data[[#This Row],[SLP SA 2022]]</f>
        <v>7.4047571721990321E-2</v>
      </c>
      <c r="AT261" s="118">
        <f>(ULB_Data[[#This Row],[SLP- obtained SS2020]]-ULB_Data[[#This Row],[SLP SA cat 2020]])/ULB_Data[[#This Row],[SLP SA cat 2020]]</f>
        <v>-4.922459058654325E-2</v>
      </c>
      <c r="AU261" s="118">
        <f>(ULB_Data[[#This Row],[SLP- obtained SS2021]]-ULB_Data[[#This Row],[SLP SA cat 2021]])/ULB_Data[[#This Row],[SLP SA cat 2021]]</f>
        <v>5.0045342660966441E-2</v>
      </c>
      <c r="AV261" s="118">
        <f>(ULB_Data[[#This Row],[SLP- obtained SS2022]]-ULB_Data[[#This Row],[SLP SA cat 2022]])/ULB_Data[[#This Row],[SLP SA cat 2022]]</f>
        <v>5.0045342660966441E-2</v>
      </c>
      <c r="AW261" s="118">
        <f>(ULB_Data[[#This Row],[SLP- obtained SS2021]]-ULB_Data[[#This Row],[SLP SA cat t.10 2021]])/ULB_Data[[#This Row],[SLP SA cat t.10 2021]]</f>
        <v>-0.20297949751708547</v>
      </c>
      <c r="AX261" s="118">
        <f>(ULB_Data[[#This Row],[SLP- obtained SS2022]]-ULB_Data[[#This Row],[SLP SA cat t.10 2022]])/ULB_Data[[#This Row],[SLP SA cat t.10 2022]]</f>
        <v>-0.20297949751708547</v>
      </c>
      <c r="AY261" s="122">
        <v>232.44</v>
      </c>
      <c r="AZ261" s="122">
        <v>298.10000000000002</v>
      </c>
      <c r="BA261" s="122">
        <v>295</v>
      </c>
      <c r="BB261" s="122">
        <v>421.09</v>
      </c>
      <c r="BC261" s="122">
        <v>522.70000000000005</v>
      </c>
      <c r="BD261" s="122">
        <v>525</v>
      </c>
      <c r="BE261" s="122">
        <v>433.64</v>
      </c>
      <c r="BF261" s="122">
        <v>570</v>
      </c>
      <c r="BG261" s="122">
        <v>570</v>
      </c>
      <c r="BH261" s="122">
        <v>1100</v>
      </c>
      <c r="BI261" s="122">
        <v>1100</v>
      </c>
      <c r="BJ261" s="118">
        <f>(ULB_Data[[#This Row],[Cert.- obtained SS2020]]-ULB_Data[[#This Row],[NA cert 2020]])/ULB_Data[[#This Row],[NA cert 2020]]</f>
        <v>0.29065565307176044</v>
      </c>
      <c r="BK261" s="118">
        <f>(ULB_Data[[#This Row],[Cert.- obtained SS2021]]-ULB_Data[[#This Row],[NA cert 2021]])/ULB_Data[[#This Row],[NA cert 2021]]</f>
        <v>0.67728950016772882</v>
      </c>
      <c r="BL261" s="118">
        <f>(ULB_Data[[#This Row],[Cert.- obtained SS2022]]-ULB_Data[[#This Row],[NA cert 2022]])/ULB_Data[[#This Row],[NA cert 2022]]</f>
        <v>0.69491525423728817</v>
      </c>
      <c r="BM261" s="118">
        <f>(ULB_Data[[#This Row],[Cert.- obtained SS2020]]-ULB_Data[[#This Row],[SA Cert 2020]])/ULB_Data[[#This Row],[SA Cert 2020]]</f>
        <v>-0.2875632287634472</v>
      </c>
      <c r="BN261" s="118">
        <f>(ULB_Data[[#This Row],[Cert.- obtained SS2021]]-ULB_Data[[#This Row],[SA cert 2021]])/ULB_Data[[#This Row],[SA cert 2021]]</f>
        <v>-4.3428352783623579E-2</v>
      </c>
      <c r="BO261" s="118">
        <f>(ULB_Data[[#This Row],[Cert.- obtained SS2022]]-ULB_Data[[#This Row],[SA cert 2022]])/ULB_Data[[#This Row],[SA cert 2022]]</f>
        <v>-4.7619047619047616E-2</v>
      </c>
      <c r="BP261" s="118">
        <f>(ULB_Data[[#This Row],[Cert.- obtained SS2020]]-ULB_Data[[#This Row],[SA cert cat 2020]])/ULB_Data[[#This Row],[SA cert cat 2020]]</f>
        <v>-0.30818190203855733</v>
      </c>
      <c r="BQ261" s="118">
        <f>(ULB_Data[[#This Row],[Cert.- obtained SS2021]]-ULB_Data[[#This Row],[SA cert cat 2021]])/ULB_Data[[#This Row],[SA cert cat 2021]]</f>
        <v>-0.12280701754385964</v>
      </c>
      <c r="BR261" s="118">
        <f>(ULB_Data[[#This Row],[Cert.- obtained SS2022]]-ULB_Data[[#This Row],[SA cert cat 2022]])/ULB_Data[[#This Row],[SA cert cat 2022]]</f>
        <v>-0.12280701754385964</v>
      </c>
      <c r="BS261" s="118">
        <f>(ULB_Data[[#This Row],[Cert.- obtained SS2021]]-ULB_Data[[#This Row],[SA cert cat t.10 2021]])/ULB_Data[[#This Row],[SA cert cat t.10 2021]]</f>
        <v>-0.54545454545454541</v>
      </c>
      <c r="BT261" s="118">
        <f>(ULB_Data[[#This Row],[Cert.- obtained SS2022]]-ULB_Data[[#This Row],[SA cert cat t.10 2022]])/ULB_Data[[#This Row],[SA cert cat t.10 2022]]</f>
        <v>-0.54545454545454541</v>
      </c>
      <c r="BU261" s="122">
        <v>855.72</v>
      </c>
      <c r="BV261" s="122">
        <v>860.25</v>
      </c>
      <c r="BW261" s="122">
        <v>865</v>
      </c>
      <c r="BX261" s="122">
        <v>1100</v>
      </c>
      <c r="BY261" s="122">
        <v>1147.0899999999999</v>
      </c>
      <c r="BZ261" s="122">
        <v>1150</v>
      </c>
      <c r="CA261" s="122">
        <v>1114.93</v>
      </c>
      <c r="CB261" s="122">
        <v>1184.79</v>
      </c>
      <c r="CC261" s="122">
        <v>1184.79</v>
      </c>
      <c r="CD261" s="122">
        <v>1531.86</v>
      </c>
      <c r="CE261" s="122">
        <v>1531.86</v>
      </c>
      <c r="CF261" s="118">
        <f>(ULB_Data[[#This Row],[CP- obtained SS2020]]-ULB_Data[[#This Row],[NA CV 2020]])/ULB_Data[[#This Row],[NA CV 2020]]</f>
        <v>0.50652082456878422</v>
      </c>
      <c r="CG261" s="118">
        <f>(ULB_Data[[#This Row],[CV- obtained SS2021]]-ULB_Data[[#This Row],[NA CV 2021]])/ULB_Data[[#This Row],[NA CV 2021]]</f>
        <v>0.57117117117117111</v>
      </c>
      <c r="CH261" s="118">
        <f>(ULB_Data[[#This Row],[CV- obtained SS2022]]-ULB_Data[[#This Row],[NA CV 2022]])/ULB_Data[[#This Row],[NA CV 2022]]</f>
        <v>0.56254335260115595</v>
      </c>
      <c r="CI261" s="118">
        <f>(ULB_Data[[#This Row],[CP- obtained SS2020]]-ULB_Data[[#This Row],[SA CV 2020]])/ULB_Data[[#This Row],[SA CV 2020]]</f>
        <v>0.17196363636363643</v>
      </c>
      <c r="CJ261" s="118">
        <f>(ULB_Data[[#This Row],[CV- obtained SS2021]]-ULB_Data[[#This Row],[SA CV 2021]])/ULB_Data[[#This Row],[SA CV 2021]]</f>
        <v>0.17828592351079689</v>
      </c>
      <c r="CK261" s="118">
        <f>(ULB_Data[[#This Row],[CV- obtained SS2022]]-ULB_Data[[#This Row],[SA CV 2022]])/ULB_Data[[#This Row],[SA CV 2022]]</f>
        <v>0.17530434782608686</v>
      </c>
      <c r="CL261" s="118">
        <f>(ULB_Data[[#This Row],[CP- obtained SS2020]]-ULB_Data[[#This Row],[SA CV  cat 2020]])/ULB_Data[[#This Row],[SA CV  cat 2020]]</f>
        <v>0.1562699003524885</v>
      </c>
      <c r="CM261" s="118">
        <f>(ULB_Data[[#This Row],[CV- obtained SS2021]]-ULB_Data[[#This Row],[SA CV cat 2021]])/ULB_Data[[#This Row],[SA CV cat 2021]]</f>
        <v>0.14079288312696761</v>
      </c>
      <c r="CN261" s="118">
        <f>(ULB_Data[[#This Row],[CV- obtained SS2022]]-ULB_Data[[#This Row],[SA CV cat 2022]])/ULB_Data[[#This Row],[SA CV cat 2022]]</f>
        <v>0.14079288312696761</v>
      </c>
      <c r="CO261" s="118">
        <f>(ULB_Data[[#This Row],[CV- obtained SS2021]]-ULB_Data[[#This Row],[SA CV cat t.10 2021]])/ULB_Data[[#This Row],[SA CV cat t.10 2021]]</f>
        <v>-0.11767393887169846</v>
      </c>
      <c r="CP261" s="118">
        <f>(ULB_Data[[#This Row],[CV- obtained SS2022]]-ULB_Data[[#This Row],[SA CV cat t.10 2022]])/ULB_Data[[#This Row],[SA CV cat t.10 2022]]</f>
        <v>-0.11767393887169846</v>
      </c>
      <c r="CQ261" s="60">
        <v>121</v>
      </c>
      <c r="CR261" s="60">
        <v>79</v>
      </c>
      <c r="CS261" s="28">
        <v>56</v>
      </c>
      <c r="CT261" s="27">
        <v>49</v>
      </c>
      <c r="CU261" s="28">
        <v>56</v>
      </c>
      <c r="CV261" s="27">
        <v>49</v>
      </c>
      <c r="CW261" s="27" t="s">
        <v>414</v>
      </c>
      <c r="CX261" s="27" t="s">
        <v>414</v>
      </c>
      <c r="CY261" s="27" t="s">
        <v>414</v>
      </c>
      <c r="CZ261" s="28" t="s">
        <v>405</v>
      </c>
      <c r="DA261" s="27" t="s">
        <v>408</v>
      </c>
      <c r="DB261" s="27" t="s">
        <v>408</v>
      </c>
      <c r="DC261" s="22">
        <v>700.75</v>
      </c>
      <c r="DD261" s="22">
        <v>1500</v>
      </c>
      <c r="DE261" s="66">
        <v>46.72</v>
      </c>
      <c r="DF261" s="22">
        <v>300</v>
      </c>
      <c r="DG261" s="22">
        <v>1500</v>
      </c>
      <c r="DH261" s="66">
        <v>20</v>
      </c>
      <c r="DI261" s="22">
        <v>644</v>
      </c>
      <c r="DJ261" s="22">
        <v>1500</v>
      </c>
      <c r="DK261" s="66">
        <v>42.93</v>
      </c>
      <c r="DL261" s="22">
        <v>1289.1600000000001</v>
      </c>
      <c r="DM261" s="22">
        <v>1500</v>
      </c>
      <c r="DN261" s="66">
        <v>85.94</v>
      </c>
      <c r="DO261" s="22">
        <v>2933.91</v>
      </c>
      <c r="DP261" s="22">
        <v>6000</v>
      </c>
      <c r="DQ261" s="66">
        <v>48.9</v>
      </c>
      <c r="DR261" s="67">
        <v>1621.06</v>
      </c>
      <c r="DS261" s="67">
        <v>2400</v>
      </c>
      <c r="DT261" s="159">
        <f>ULB_Data[[#This Row],[SLP- obtained SS2021]]/ULB_Data[[#This Row],[SLP-max. marks SS2021]]</f>
        <v>0.67544166666666661</v>
      </c>
      <c r="DU261" s="159">
        <f>ULB_Data[[#This Row],[SLP- obtained SS2021]]/ULB_Data[[#This Row],[Total score (obtained) SS2021]]</f>
        <v>0.46680642504593023</v>
      </c>
      <c r="DV261" s="67">
        <v>1621.06</v>
      </c>
      <c r="DW261" s="66">
        <v>2400</v>
      </c>
      <c r="DX261" s="159">
        <f>ULB_Data[[#This Row],[SLP- obtained SS2022]]/ULB_Data[[#This Row],[SLP-max. marks SS2022]]</f>
        <v>0.67544166666666661</v>
      </c>
      <c r="DY261" s="159">
        <f>ULB_Data[[#This Row],[SLP- obtained SS2022]]/ULB_Data[[#This Row],[Total score (obtained) SS2022]]</f>
        <v>0.46680642504593023</v>
      </c>
      <c r="DZ261" s="67">
        <v>1351.6</v>
      </c>
      <c r="EA261" s="67">
        <v>1800</v>
      </c>
      <c r="EB261" s="159">
        <f>ULB_Data[[#This Row],[CV- obtained SS2021]]/ULB_Data[[#This Row],[CV-max. marks SS2021]]</f>
        <v>0.75088888888888883</v>
      </c>
      <c r="EC261" s="159">
        <f>ULB_Data[[#This Row],[CV- obtained SS2021]]/ULB_Data[[#This Row],[Total score (obtained) SS2021]]</f>
        <v>0.38921172818531041</v>
      </c>
      <c r="ED261" s="67">
        <v>1351.6</v>
      </c>
      <c r="EE261" s="66">
        <v>1800</v>
      </c>
      <c r="EF261" s="159">
        <f>ULB_Data[[#This Row],[CV- obtained SS2022]]/ULB_Data[[#This Row],[CV-max. marks SS2022]]</f>
        <v>0.75088888888888883</v>
      </c>
      <c r="EG261" s="159">
        <f>ULB_Data[[#This Row],[CV- obtained SS2022]]/ULB_Data[[#This Row],[Total score (obtained) SS2022]]</f>
        <v>0.38921172818531041</v>
      </c>
      <c r="EH261" s="67">
        <v>500</v>
      </c>
      <c r="EI261" s="67">
        <v>1800</v>
      </c>
      <c r="EJ261" s="159">
        <f>ULB_Data[[#This Row],[Cert.- obtained SS2021]]/ULB_Data[[#This Row],[Cert.-max. marks SS2021]]</f>
        <v>0.27777777777777779</v>
      </c>
      <c r="EK261" s="159">
        <f>ULB_Data[[#This Row],[Cert.- obtained SS2021]]/ULB_Data[[#This Row],[Total score (obtained) SS2021]]</f>
        <v>0.14398184676875941</v>
      </c>
      <c r="EL261" s="67">
        <v>500</v>
      </c>
      <c r="EM261" s="66">
        <v>1800</v>
      </c>
      <c r="EN261" s="159">
        <f>ULB_Data[[#This Row],[Cert.- obtained SS2022]]/ULB_Data[[#This Row],[Cert.-max. marks SS2022]]</f>
        <v>0.27777777777777779</v>
      </c>
      <c r="EO261" s="159">
        <f>ULB_Data[[#This Row],[Cert.- obtained SS2022]]/ULB_Data[[#This Row],[Total score (obtained) SS2022]]</f>
        <v>0.14398184676875941</v>
      </c>
      <c r="EP261" s="68">
        <v>3472.66</v>
      </c>
      <c r="EQ261" s="26">
        <v>6000</v>
      </c>
      <c r="ER261" s="66">
        <v>57.88</v>
      </c>
      <c r="ES261" s="68">
        <v>3472.66</v>
      </c>
      <c r="ET261" s="66">
        <v>6000</v>
      </c>
      <c r="EU261" s="128">
        <f>(ULB_Data[[#This Row],[Total score (obtained) SS2022]]/ULB_Data[[#This Row],[Total score (max) SS2022]])*100</f>
        <v>57.877666666666663</v>
      </c>
      <c r="EV261" s="26">
        <v>1000.75</v>
      </c>
      <c r="EW261" s="26">
        <v>3000</v>
      </c>
      <c r="EX261" s="66">
        <v>33.36</v>
      </c>
      <c r="EY261" s="26">
        <v>2121.06</v>
      </c>
      <c r="EZ261" s="26">
        <v>4200</v>
      </c>
      <c r="FA261" s="100">
        <v>50.5</v>
      </c>
      <c r="FB261" s="26">
        <v>2121.06</v>
      </c>
      <c r="FC261" s="138">
        <v>4200</v>
      </c>
      <c r="FD261" s="140">
        <f>(ULB_Data[[#This Row],[SLP + Cert. (obtained) SS2022]]/ULB_Data[[#This Row],[SLP + Cert. (max.) SS2022]])*100</f>
        <v>50.501428571428576</v>
      </c>
    </row>
    <row r="262" spans="1:160" ht="15.75" thickBot="1">
      <c r="A262" s="104">
        <v>261</v>
      </c>
      <c r="B262" s="69" t="s">
        <v>267</v>
      </c>
      <c r="C262" s="65" t="s">
        <v>26</v>
      </c>
      <c r="D262" s="65" t="s">
        <v>71</v>
      </c>
      <c r="E262" s="25">
        <v>6603</v>
      </c>
      <c r="F262" s="28" t="s">
        <v>411</v>
      </c>
      <c r="G262" s="28">
        <v>2214</v>
      </c>
      <c r="H262" s="28">
        <v>2072</v>
      </c>
      <c r="I262" s="28">
        <v>2072</v>
      </c>
      <c r="J262" s="28">
        <v>3325</v>
      </c>
      <c r="K262" s="28">
        <v>3178</v>
      </c>
      <c r="L262" s="28">
        <v>3178</v>
      </c>
      <c r="M262" s="28">
        <v>3070.1</v>
      </c>
      <c r="N262" s="28">
        <v>2928.3</v>
      </c>
      <c r="O262" s="28">
        <v>2928.3</v>
      </c>
      <c r="P262" s="28">
        <v>4349.2</v>
      </c>
      <c r="Q262" s="28">
        <v>4349.2</v>
      </c>
      <c r="R262" s="118">
        <f>(ULB_Data[[#This Row],[Total score (obtained) SS2020]]-ULB_Data[[#This Row],[NA 2020]])/ULB_Data[[#This Row],[NA 2020]]</f>
        <v>0.40795392953929543</v>
      </c>
      <c r="S262" s="118">
        <f>(ULB_Data[[#This Row],[Total score (obtained) SS2021]]-ULB_Data[[#This Row],[NA 2021]])/ULB_Data[[#This Row],[NA 2021]]</f>
        <v>0.5525772200772201</v>
      </c>
      <c r="T262" s="118">
        <f>(ULB_Data[[#This Row],[Total score (obtained) SS2022]]-ULB_Data[[#This Row],[NA 2022]])/ULB_Data[[#This Row],[NA 2022]]</f>
        <v>0.5525772200772201</v>
      </c>
      <c r="U262" s="118">
        <f>(ULB_Data[[#This Row],[Total score (obtained) SS2020]]-ULB_Data[[#This Row],[SA 2020]])/ULB_Data[[#This Row],[SA 2020]]</f>
        <v>-6.2493233082706753E-2</v>
      </c>
      <c r="V262" s="118">
        <f>(ULB_Data[[#This Row],[Total score (obtained) SS2021]]-ULB_Data[[#This Row],[SA 2021]])/ULB_Data[[#This Row],[SA 2021]]</f>
        <v>1.2252989301447468E-2</v>
      </c>
      <c r="W262" s="118">
        <f>(ULB_Data[[#This Row],[Total score (obtained) SS2022]]-ULB_Data[[#This Row],[SA 2022]])/ULB_Data[[#This Row],[SA 2022]]</f>
        <v>1.2252989301447468E-2</v>
      </c>
      <c r="X262" s="118">
        <f>(ULB_Data[[#This Row],[Total score (obtained) SS2020]]-ULB_Data[[#This Row],[SA Cat 2020]])/ULB_Data[[#This Row],[SA Cat 2020]]</f>
        <v>1.5344777043093101E-2</v>
      </c>
      <c r="Y262" s="118">
        <f>(ULB_Data[[#This Row],[Total score (obtained) SS2021]]-ULB_Data[[#This Row],[SA Cat 2021]])/ULB_Data[[#This Row],[SA Cat 2021]]</f>
        <v>9.8569135675989433E-2</v>
      </c>
      <c r="Z262" s="118">
        <f>(ULB_Data[[#This Row],[Total score (obtained) SS2022]]-ULB_Data[[#This Row],[SA Cat 2022]])/ULB_Data[[#This Row],[SA Cat 2022]]</f>
        <v>9.8569135675989433E-2</v>
      </c>
      <c r="AA262" s="118">
        <f>(ULB_Data[[#This Row],[Total score (obtained) SS2021]]-ULB_Data[[#This Row],[SA Cat t.10 2021]])/ULB_Data[[#This Row],[SA Cat t.10 2021]]</f>
        <v>-0.26033753333946469</v>
      </c>
      <c r="AB262" s="118">
        <f>(ULB_Data[[#This Row],[Total score (obtained) SS2022]]-ULB_Data[[#This Row],[SA Cat t.10 2022]])/ULB_Data[[#This Row],[SA Cat t.10 2022]]</f>
        <v>-0.26033753333946469</v>
      </c>
      <c r="AC262" s="122">
        <v>306.24</v>
      </c>
      <c r="AD262" s="122">
        <v>913.6</v>
      </c>
      <c r="AE262" s="122">
        <v>915</v>
      </c>
      <c r="AF262" s="122">
        <v>706.64</v>
      </c>
      <c r="AG262" s="122">
        <v>1509.3</v>
      </c>
      <c r="AH262" s="122">
        <v>1509.3</v>
      </c>
      <c r="AI262" s="122">
        <v>593.21</v>
      </c>
      <c r="AJ262" s="122">
        <v>1412.08</v>
      </c>
      <c r="AK262" s="122">
        <v>1412.08</v>
      </c>
      <c r="AL262" s="122">
        <v>1984.11</v>
      </c>
      <c r="AM262" s="122">
        <v>1984.11</v>
      </c>
      <c r="AN262" s="118">
        <f>(ULB_Data[[#This Row],[SLP- obtained SS2020]]-ULB_Data[[#This Row],[SLP NA 2020]])/ULB_Data[[#This Row],[SLP NA 2020]]</f>
        <v>0.96541927899686508</v>
      </c>
      <c r="AO262" s="118">
        <f>(ULB_Data[[#This Row],[SLP- obtained SS2021]]-ULB_Data[[#This Row],[SLP NA 2021]])/ULB_Data[[#This Row],[SLP NA 2021]]</f>
        <v>0.84815017513134849</v>
      </c>
      <c r="AP262" s="118">
        <f>(ULB_Data[[#This Row],[SLP- obtained SS2022]]-ULB_Data[[#This Row],[SLP NA 2022]])/ULB_Data[[#This Row],[SLP NA 2022]]</f>
        <v>0.84532240437158468</v>
      </c>
      <c r="AQ262" s="118">
        <f>(ULB_Data[[#This Row],[SLP- obtained SS2020]]-ULB_Data[[#This Row],[SLP SA 2020]])/ULB_Data[[#This Row],[SLP SA 2020]]</f>
        <v>-0.14823672591418544</v>
      </c>
      <c r="AR262" s="118">
        <f>(ULB_Data[[#This Row],[SLP- obtained SS2021]]-ULB_Data[[#This Row],[SLP SA 2021]])/ULB_Data[[#This Row],[SLP SA 2021]]</f>
        <v>0.11871066057112574</v>
      </c>
      <c r="AS262" s="118">
        <f>(ULB_Data[[#This Row],[SLP- obtained SS2022]]-ULB_Data[[#This Row],[SLP SA 2022]])/ULB_Data[[#This Row],[SLP SA 2022]]</f>
        <v>0.11871066057112574</v>
      </c>
      <c r="AT262" s="118">
        <f>(ULB_Data[[#This Row],[SLP- obtained SS2020]]-ULB_Data[[#This Row],[SLP SA cat 2020]])/ULB_Data[[#This Row],[SLP SA cat 2020]]</f>
        <v>1.463225501930168E-2</v>
      </c>
      <c r="AU262" s="118">
        <f>(ULB_Data[[#This Row],[SLP- obtained SS2021]]-ULB_Data[[#This Row],[SLP SA cat 2021]])/ULB_Data[[#This Row],[SLP SA cat 2021]]</f>
        <v>0.19573253640020405</v>
      </c>
      <c r="AV262" s="118">
        <f>(ULB_Data[[#This Row],[SLP- obtained SS2022]]-ULB_Data[[#This Row],[SLP SA cat 2022]])/ULB_Data[[#This Row],[SLP SA cat 2022]]</f>
        <v>0.19573253640020405</v>
      </c>
      <c r="AW262" s="118">
        <f>(ULB_Data[[#This Row],[SLP- obtained SS2021]]-ULB_Data[[#This Row],[SLP SA cat t.10 2021]])/ULB_Data[[#This Row],[SLP SA cat t.10 2021]]</f>
        <v>-0.14900383547283158</v>
      </c>
      <c r="AX262" s="118">
        <f>(ULB_Data[[#This Row],[SLP- obtained SS2022]]-ULB_Data[[#This Row],[SLP SA cat t.10 2022]])/ULB_Data[[#This Row],[SLP SA cat t.10 2022]]</f>
        <v>-0.14900383547283158</v>
      </c>
      <c r="AY262" s="122">
        <v>232.44</v>
      </c>
      <c r="AZ262" s="122">
        <v>298.10000000000002</v>
      </c>
      <c r="BA262" s="122">
        <v>295</v>
      </c>
      <c r="BB262" s="122">
        <v>421.09</v>
      </c>
      <c r="BC262" s="122">
        <v>522.70000000000005</v>
      </c>
      <c r="BD262" s="122">
        <v>525</v>
      </c>
      <c r="BE262" s="122">
        <v>365.77</v>
      </c>
      <c r="BF262" s="122">
        <v>453.88</v>
      </c>
      <c r="BG262" s="122">
        <v>453.88</v>
      </c>
      <c r="BH262" s="122">
        <v>1100</v>
      </c>
      <c r="BI262" s="122">
        <v>1100</v>
      </c>
      <c r="BJ262" s="118">
        <f>(ULB_Data[[#This Row],[Cert.- obtained SS2020]]-ULB_Data[[#This Row],[NA cert 2020]])/ULB_Data[[#This Row],[NA cert 2020]]</f>
        <v>0.29065565307176044</v>
      </c>
      <c r="BK262" s="118">
        <f>(ULB_Data[[#This Row],[Cert.- obtained SS2021]]-ULB_Data[[#This Row],[NA cert 2021]])/ULB_Data[[#This Row],[NA cert 2021]]</f>
        <v>6.3737001006372931E-3</v>
      </c>
      <c r="BL262" s="118">
        <f>(ULB_Data[[#This Row],[Cert.- obtained SS2022]]-ULB_Data[[#This Row],[NA cert 2022]])/ULB_Data[[#This Row],[NA cert 2022]]</f>
        <v>1.6949152542372881E-2</v>
      </c>
      <c r="BM262" s="118">
        <f>(ULB_Data[[#This Row],[Cert.- obtained SS2020]]-ULB_Data[[#This Row],[SA Cert 2020]])/ULB_Data[[#This Row],[SA Cert 2020]]</f>
        <v>-0.2875632287634472</v>
      </c>
      <c r="BN262" s="118">
        <f>(ULB_Data[[#This Row],[Cert.- obtained SS2021]]-ULB_Data[[#This Row],[SA cert 2021]])/ULB_Data[[#This Row],[SA cert 2021]]</f>
        <v>-0.42605701167017412</v>
      </c>
      <c r="BO262" s="118">
        <f>(ULB_Data[[#This Row],[Cert.- obtained SS2022]]-ULB_Data[[#This Row],[SA cert 2022]])/ULB_Data[[#This Row],[SA cert 2022]]</f>
        <v>-0.42857142857142855</v>
      </c>
      <c r="BP262" s="118">
        <f>(ULB_Data[[#This Row],[Cert.- obtained SS2020]]-ULB_Data[[#This Row],[SA cert cat 2020]])/ULB_Data[[#This Row],[SA cert cat 2020]]</f>
        <v>-0.17981245044700217</v>
      </c>
      <c r="BQ262" s="118">
        <f>(ULB_Data[[#This Row],[Cert.- obtained SS2021]]-ULB_Data[[#This Row],[SA cert cat 2021]])/ULB_Data[[#This Row],[SA cert cat 2021]]</f>
        <v>-0.33903234335066534</v>
      </c>
      <c r="BR262" s="118">
        <f>(ULB_Data[[#This Row],[Cert.- obtained SS2022]]-ULB_Data[[#This Row],[SA cert cat 2022]])/ULB_Data[[#This Row],[SA cert cat 2022]]</f>
        <v>-0.33903234335066534</v>
      </c>
      <c r="BS262" s="118">
        <f>(ULB_Data[[#This Row],[Cert.- obtained SS2021]]-ULB_Data[[#This Row],[SA cert cat t.10 2021]])/ULB_Data[[#This Row],[SA cert cat t.10 2021]]</f>
        <v>-0.72727272727272729</v>
      </c>
      <c r="BT262" s="118">
        <f>(ULB_Data[[#This Row],[Cert.- obtained SS2022]]-ULB_Data[[#This Row],[SA cert cat t.10 2022]])/ULB_Data[[#This Row],[SA cert cat t.10 2022]]</f>
        <v>-0.72727272727272729</v>
      </c>
      <c r="BU262" s="122">
        <v>855.72</v>
      </c>
      <c r="BV262" s="122">
        <v>860.25</v>
      </c>
      <c r="BW262" s="122">
        <v>865</v>
      </c>
      <c r="BX262" s="122">
        <v>1100</v>
      </c>
      <c r="BY262" s="122">
        <v>1147.0899999999999</v>
      </c>
      <c r="BZ262" s="122">
        <v>1150</v>
      </c>
      <c r="CA262" s="122">
        <v>1056.55</v>
      </c>
      <c r="CB262" s="122">
        <v>1062.31</v>
      </c>
      <c r="CC262" s="122">
        <v>1062.31</v>
      </c>
      <c r="CD262" s="122">
        <v>1484.95</v>
      </c>
      <c r="CE262" s="122">
        <v>1484.95</v>
      </c>
      <c r="CF262" s="118">
        <f>(ULB_Data[[#This Row],[CP- obtained SS2020]]-ULB_Data[[#This Row],[NA CV 2020]])/ULB_Data[[#This Row],[NA CV 2020]]</f>
        <v>0.28050063104753886</v>
      </c>
      <c r="CG262" s="118">
        <f>(ULB_Data[[#This Row],[CV- obtained SS2021]]-ULB_Data[[#This Row],[NA CV 2021]])/ULB_Data[[#This Row],[NA CV 2021]]</f>
        <v>0.42803836094158676</v>
      </c>
      <c r="CH262" s="118">
        <f>(ULB_Data[[#This Row],[CV- obtained SS2022]]-ULB_Data[[#This Row],[NA CV 2022]])/ULB_Data[[#This Row],[NA CV 2022]]</f>
        <v>0.42019653179190752</v>
      </c>
      <c r="CI262" s="118">
        <f>(ULB_Data[[#This Row],[CP- obtained SS2020]]-ULB_Data[[#This Row],[SA CV 2020]])/ULB_Data[[#This Row],[SA CV 2020]]</f>
        <v>-3.8636363636363638E-3</v>
      </c>
      <c r="CJ262" s="118">
        <f>(ULB_Data[[#This Row],[CV- obtained SS2021]]-ULB_Data[[#This Row],[SA CV 2021]])/ULB_Data[[#This Row],[SA CV 2021]]</f>
        <v>7.0944738425058287E-2</v>
      </c>
      <c r="CK262" s="118">
        <f>(ULB_Data[[#This Row],[CV- obtained SS2022]]-ULB_Data[[#This Row],[SA CV 2022]])/ULB_Data[[#This Row],[SA CV 2022]]</f>
        <v>6.8234782608695671E-2</v>
      </c>
      <c r="CL262" s="118">
        <f>(ULB_Data[[#This Row],[CP- obtained SS2020]]-ULB_Data[[#This Row],[SA CV  cat 2020]])/ULB_Data[[#This Row],[SA CV  cat 2020]]</f>
        <v>3.7101888221097008E-2</v>
      </c>
      <c r="CM262" s="118">
        <f>(ULB_Data[[#This Row],[CV- obtained SS2021]]-ULB_Data[[#This Row],[SA CV cat 2021]])/ULB_Data[[#This Row],[SA CV cat 2021]]</f>
        <v>0.15641385283015324</v>
      </c>
      <c r="CN262" s="118">
        <f>(ULB_Data[[#This Row],[CV- obtained SS2022]]-ULB_Data[[#This Row],[SA CV cat 2022]])/ULB_Data[[#This Row],[SA CV cat 2022]]</f>
        <v>0.15641385283015324</v>
      </c>
      <c r="CO262" s="118">
        <f>(ULB_Data[[#This Row],[CV- obtained SS2021]]-ULB_Data[[#This Row],[SA CV cat t.10 2021]])/ULB_Data[[#This Row],[SA CV cat t.10 2021]]</f>
        <v>-0.17271962018923195</v>
      </c>
      <c r="CP262" s="118">
        <f>(ULB_Data[[#This Row],[CV- obtained SS2022]]-ULB_Data[[#This Row],[SA CV cat t.10 2022]])/ULB_Data[[#This Row],[SA CV cat t.10 2022]]</f>
        <v>-0.17271962018923195</v>
      </c>
      <c r="CQ262" s="60">
        <v>133</v>
      </c>
      <c r="CR262" s="60">
        <v>87</v>
      </c>
      <c r="CS262" s="27">
        <v>94</v>
      </c>
      <c r="CT262" s="27">
        <v>59</v>
      </c>
      <c r="CU262" s="27">
        <v>94</v>
      </c>
      <c r="CV262" s="27">
        <v>59</v>
      </c>
      <c r="CW262" s="28" t="s">
        <v>414</v>
      </c>
      <c r="CX262" s="27" t="s">
        <v>414</v>
      </c>
      <c r="CY262" s="27" t="s">
        <v>414</v>
      </c>
      <c r="CZ262" s="28" t="s">
        <v>405</v>
      </c>
      <c r="DA262" s="27" t="s">
        <v>405</v>
      </c>
      <c r="DB262" s="27" t="s">
        <v>405</v>
      </c>
      <c r="DC262" s="22">
        <v>601.89</v>
      </c>
      <c r="DD262" s="22">
        <v>1500</v>
      </c>
      <c r="DE262" s="66">
        <v>40.130000000000003</v>
      </c>
      <c r="DF262" s="22">
        <v>300</v>
      </c>
      <c r="DG262" s="22">
        <v>1500</v>
      </c>
      <c r="DH262" s="66">
        <v>20</v>
      </c>
      <c r="DI262" s="22">
        <v>1119.57</v>
      </c>
      <c r="DJ262" s="22">
        <v>1500</v>
      </c>
      <c r="DK262" s="66">
        <v>74.64</v>
      </c>
      <c r="DL262" s="22">
        <v>1095.75</v>
      </c>
      <c r="DM262" s="22">
        <v>1500</v>
      </c>
      <c r="DN262" s="66">
        <v>73.05</v>
      </c>
      <c r="DO262" s="22">
        <v>3117.21</v>
      </c>
      <c r="DP262" s="22">
        <v>6000</v>
      </c>
      <c r="DQ262" s="66">
        <v>51.95</v>
      </c>
      <c r="DR262" s="67">
        <v>1688.47</v>
      </c>
      <c r="DS262" s="67">
        <v>2400</v>
      </c>
      <c r="DT262" s="159">
        <f>ULB_Data[[#This Row],[SLP- obtained SS2021]]/ULB_Data[[#This Row],[SLP-max. marks SS2021]]</f>
        <v>0.70352916666666665</v>
      </c>
      <c r="DU262" s="159">
        <f>ULB_Data[[#This Row],[SLP- obtained SS2021]]/ULB_Data[[#This Row],[Total score (obtained) SS2021]]</f>
        <v>0.52486835315548319</v>
      </c>
      <c r="DV262" s="67">
        <v>1688.47</v>
      </c>
      <c r="DW262" s="66">
        <v>2400</v>
      </c>
      <c r="DX262" s="159">
        <f>ULB_Data[[#This Row],[SLP- obtained SS2022]]/ULB_Data[[#This Row],[SLP-max. marks SS2022]]</f>
        <v>0.70352916666666665</v>
      </c>
      <c r="DY262" s="159">
        <f>ULB_Data[[#This Row],[SLP- obtained SS2022]]/ULB_Data[[#This Row],[Total score (obtained) SS2022]]</f>
        <v>0.52486835315548319</v>
      </c>
      <c r="DZ262" s="67">
        <v>1228.47</v>
      </c>
      <c r="EA262" s="67">
        <v>1800</v>
      </c>
      <c r="EB262" s="159">
        <f>ULB_Data[[#This Row],[CV- obtained SS2021]]/ULB_Data[[#This Row],[CV-max. marks SS2021]]</f>
        <v>0.68248333333333333</v>
      </c>
      <c r="EC262" s="159">
        <f>ULB_Data[[#This Row],[CV- obtained SS2021]]/ULB_Data[[#This Row],[Total score (obtained) SS2021]]</f>
        <v>0.38187532251145501</v>
      </c>
      <c r="ED262" s="67">
        <v>1228.47</v>
      </c>
      <c r="EE262" s="66">
        <v>1800</v>
      </c>
      <c r="EF262" s="159">
        <f>ULB_Data[[#This Row],[CV- obtained SS2022]]/ULB_Data[[#This Row],[CV-max. marks SS2022]]</f>
        <v>0.68248333333333333</v>
      </c>
      <c r="EG262" s="159">
        <f>ULB_Data[[#This Row],[CV- obtained SS2022]]/ULB_Data[[#This Row],[Total score (obtained) SS2022]]</f>
        <v>0.38187532251145501</v>
      </c>
      <c r="EH262" s="67">
        <v>300</v>
      </c>
      <c r="EI262" s="67">
        <v>1800</v>
      </c>
      <c r="EJ262" s="159">
        <f>ULB_Data[[#This Row],[Cert.- obtained SS2021]]/ULB_Data[[#This Row],[Cert.-max. marks SS2021]]</f>
        <v>0.16666666666666666</v>
      </c>
      <c r="EK262" s="159">
        <f>ULB_Data[[#This Row],[Cert.- obtained SS2021]]/ULB_Data[[#This Row],[Total score (obtained) SS2021]]</f>
        <v>9.3256324333061857E-2</v>
      </c>
      <c r="EL262" s="67">
        <v>300</v>
      </c>
      <c r="EM262" s="66">
        <v>1800</v>
      </c>
      <c r="EN262" s="159">
        <f>ULB_Data[[#This Row],[Cert.- obtained SS2022]]/ULB_Data[[#This Row],[Cert.-max. marks SS2022]]</f>
        <v>0.16666666666666666</v>
      </c>
      <c r="EO262" s="159">
        <f>ULB_Data[[#This Row],[Cert.- obtained SS2022]]/ULB_Data[[#This Row],[Total score (obtained) SS2022]]</f>
        <v>9.3256324333061857E-2</v>
      </c>
      <c r="EP262" s="68">
        <v>3216.94</v>
      </c>
      <c r="EQ262" s="26">
        <v>6000</v>
      </c>
      <c r="ER262" s="66">
        <v>53.62</v>
      </c>
      <c r="ES262" s="68">
        <v>3216.94</v>
      </c>
      <c r="ET262" s="66">
        <v>6000</v>
      </c>
      <c r="EU262" s="128">
        <f>(ULB_Data[[#This Row],[Total score (obtained) SS2022]]/ULB_Data[[#This Row],[Total score (max) SS2022]])*100</f>
        <v>53.615666666666669</v>
      </c>
      <c r="EV262" s="26">
        <v>901.89</v>
      </c>
      <c r="EW262" s="26">
        <v>3000</v>
      </c>
      <c r="EX262" s="66">
        <v>30.06</v>
      </c>
      <c r="EY262" s="26">
        <v>1988.47</v>
      </c>
      <c r="EZ262" s="26">
        <v>4200</v>
      </c>
      <c r="FA262" s="100">
        <v>47.34</v>
      </c>
      <c r="FB262" s="26">
        <v>1988.47</v>
      </c>
      <c r="FC262" s="138">
        <v>4200</v>
      </c>
      <c r="FD262" s="140">
        <f>(ULB_Data[[#This Row],[SLP + Cert. (obtained) SS2022]]/ULB_Data[[#This Row],[SLP + Cert. (max.) SS2022]])*100</f>
        <v>47.344523809523807</v>
      </c>
    </row>
    <row r="263" spans="1:160" ht="15.75" thickBot="1">
      <c r="A263" s="104">
        <v>262</v>
      </c>
      <c r="B263" s="69" t="s">
        <v>184</v>
      </c>
      <c r="C263" s="65" t="s">
        <v>26</v>
      </c>
      <c r="D263" s="65" t="s">
        <v>71</v>
      </c>
      <c r="E263" s="25">
        <v>10489</v>
      </c>
      <c r="F263" s="28" t="s">
        <v>411</v>
      </c>
      <c r="G263" s="28">
        <v>2214</v>
      </c>
      <c r="H263" s="28">
        <v>2072</v>
      </c>
      <c r="I263" s="28">
        <v>2072</v>
      </c>
      <c r="J263" s="28">
        <v>3325</v>
      </c>
      <c r="K263" s="28">
        <v>3178</v>
      </c>
      <c r="L263" s="28">
        <v>3178</v>
      </c>
      <c r="M263" s="28">
        <v>3070.1</v>
      </c>
      <c r="N263" s="28">
        <v>2928.3</v>
      </c>
      <c r="O263" s="28">
        <v>2928.3</v>
      </c>
      <c r="P263" s="28">
        <v>4349.2</v>
      </c>
      <c r="Q263" s="28">
        <v>4349.2</v>
      </c>
      <c r="R263" s="118">
        <f>(ULB_Data[[#This Row],[Total score (obtained) SS2020]]-ULB_Data[[#This Row],[NA 2020]])/ULB_Data[[#This Row],[NA 2020]]</f>
        <v>0.31787262872628724</v>
      </c>
      <c r="S263" s="118">
        <f>(ULB_Data[[#This Row],[Total score (obtained) SS2021]]-ULB_Data[[#This Row],[NA 2021]])/ULB_Data[[#This Row],[NA 2021]]</f>
        <v>0.81742760617760624</v>
      </c>
      <c r="T263" s="118">
        <f>(ULB_Data[[#This Row],[Total score (obtained) SS2022]]-ULB_Data[[#This Row],[NA 2022]])/ULB_Data[[#This Row],[NA 2022]]</f>
        <v>0.81742760617760624</v>
      </c>
      <c r="U263" s="118">
        <f>(ULB_Data[[#This Row],[Total score (obtained) SS2020]]-ULB_Data[[#This Row],[SA 2020]])/ULB_Data[[#This Row],[SA 2020]]</f>
        <v>-0.12247518796992482</v>
      </c>
      <c r="V263" s="118">
        <f>(ULB_Data[[#This Row],[Total score (obtained) SS2021]]-ULB_Data[[#This Row],[SA 2021]])/ULB_Data[[#This Row],[SA 2021]]</f>
        <v>0.18493077407174324</v>
      </c>
      <c r="W263" s="118">
        <f>(ULB_Data[[#This Row],[Total score (obtained) SS2022]]-ULB_Data[[#This Row],[SA 2022]])/ULB_Data[[#This Row],[SA 2022]]</f>
        <v>0.18493077407174324</v>
      </c>
      <c r="X263" s="118">
        <f>(ULB_Data[[#This Row],[Total score (obtained) SS2020]]-ULB_Data[[#This Row],[SA Cat 2020]])/ULB_Data[[#This Row],[SA Cat 2020]]</f>
        <v>-4.9617276310217888E-2</v>
      </c>
      <c r="Y263" s="118">
        <f>(ULB_Data[[#This Row],[Total score (obtained) SS2021]]-ULB_Data[[#This Row],[SA Cat 2021]])/ULB_Data[[#This Row],[SA Cat 2021]]</f>
        <v>0.28597138271351974</v>
      </c>
      <c r="Z263" s="118">
        <f>(ULB_Data[[#This Row],[Total score (obtained) SS2022]]-ULB_Data[[#This Row],[SA Cat 2022]])/ULB_Data[[#This Row],[SA Cat 2022]]</f>
        <v>0.28597138271351974</v>
      </c>
      <c r="AA263" s="118">
        <f>(ULB_Data[[#This Row],[Total score (obtained) SS2021]]-ULB_Data[[#This Row],[SA Cat t.10 2021]])/ULB_Data[[#This Row],[SA Cat t.10 2021]]</f>
        <v>-0.13416030534351139</v>
      </c>
      <c r="AB263" s="118">
        <f>(ULB_Data[[#This Row],[Total score (obtained) SS2022]]-ULB_Data[[#This Row],[SA Cat t.10 2022]])/ULB_Data[[#This Row],[SA Cat t.10 2022]]</f>
        <v>-0.13416030534351139</v>
      </c>
      <c r="AC263" s="122">
        <v>306.24</v>
      </c>
      <c r="AD263" s="122">
        <v>913.6</v>
      </c>
      <c r="AE263" s="122">
        <v>915</v>
      </c>
      <c r="AF263" s="122">
        <v>706.64</v>
      </c>
      <c r="AG263" s="122">
        <v>1509.3</v>
      </c>
      <c r="AH263" s="122">
        <v>1509.3</v>
      </c>
      <c r="AI263" s="122">
        <v>593.21</v>
      </c>
      <c r="AJ263" s="122">
        <v>1412.08</v>
      </c>
      <c r="AK263" s="122">
        <v>1412.08</v>
      </c>
      <c r="AL263" s="122">
        <v>1984.11</v>
      </c>
      <c r="AM263" s="122">
        <v>1984.11</v>
      </c>
      <c r="AN263" s="118">
        <f>(ULB_Data[[#This Row],[SLP- obtained SS2020]]-ULB_Data[[#This Row],[SLP NA 2020]])/ULB_Data[[#This Row],[SLP NA 2020]]</f>
        <v>0.68815308254963425</v>
      </c>
      <c r="AO263" s="118">
        <f>(ULB_Data[[#This Row],[SLP- obtained SS2021]]-ULB_Data[[#This Row],[SLP NA 2021]])/ULB_Data[[#This Row],[SLP NA 2021]]</f>
        <v>0.66671409807355519</v>
      </c>
      <c r="AP263" s="118">
        <f>(ULB_Data[[#This Row],[SLP- obtained SS2022]]-ULB_Data[[#This Row],[SLP NA 2022]])/ULB_Data[[#This Row],[SLP NA 2022]]</f>
        <v>0.66416393442622956</v>
      </c>
      <c r="AQ263" s="118">
        <f>(ULB_Data[[#This Row],[SLP- obtained SS2020]]-ULB_Data[[#This Row],[SLP SA 2020]])/ULB_Data[[#This Row],[SLP SA 2020]]</f>
        <v>-0.26839692063851461</v>
      </c>
      <c r="AR263" s="118">
        <f>(ULB_Data[[#This Row],[SLP- obtained SS2021]]-ULB_Data[[#This Row],[SLP SA 2021]])/ULB_Data[[#This Row],[SLP SA 2021]]</f>
        <v>8.8849135360763807E-3</v>
      </c>
      <c r="AS263" s="118">
        <f>(ULB_Data[[#This Row],[SLP- obtained SS2022]]-ULB_Data[[#This Row],[SLP SA 2022]])/ULB_Data[[#This Row],[SLP SA 2022]]</f>
        <v>8.8849135360763807E-3</v>
      </c>
      <c r="AT263" s="118">
        <f>(ULB_Data[[#This Row],[SLP- obtained SS2020]]-ULB_Data[[#This Row],[SLP SA cat 2020]])/ULB_Data[[#This Row],[SLP SA cat 2020]]</f>
        <v>-0.12850423964531957</v>
      </c>
      <c r="AU263" s="118">
        <f>(ULB_Data[[#This Row],[SLP- obtained SS2021]]-ULB_Data[[#This Row],[SLP SA cat 2021]])/ULB_Data[[#This Row],[SLP SA cat 2021]]</f>
        <v>7.8345419522973289E-2</v>
      </c>
      <c r="AV263" s="118">
        <f>(ULB_Data[[#This Row],[SLP- obtained SS2022]]-ULB_Data[[#This Row],[SLP SA cat 2022]])/ULB_Data[[#This Row],[SLP SA cat 2022]]</f>
        <v>7.8345419522973289E-2</v>
      </c>
      <c r="AW263" s="118">
        <f>(ULB_Data[[#This Row],[SLP- obtained SS2021]]-ULB_Data[[#This Row],[SLP SA cat t.10 2021]])/ULB_Data[[#This Row],[SLP SA cat t.10 2021]]</f>
        <v>-0.23254759060737554</v>
      </c>
      <c r="AX263" s="118">
        <f>(ULB_Data[[#This Row],[SLP- obtained SS2022]]-ULB_Data[[#This Row],[SLP SA cat t.10 2022]])/ULB_Data[[#This Row],[SLP SA cat t.10 2022]]</f>
        <v>-0.23254759060737554</v>
      </c>
      <c r="AY263" s="122">
        <v>232.44</v>
      </c>
      <c r="AZ263" s="122">
        <v>298.10000000000002</v>
      </c>
      <c r="BA263" s="122">
        <v>295</v>
      </c>
      <c r="BB263" s="122">
        <v>421.09</v>
      </c>
      <c r="BC263" s="122">
        <v>522.70000000000005</v>
      </c>
      <c r="BD263" s="122">
        <v>525</v>
      </c>
      <c r="BE263" s="122">
        <v>365.77</v>
      </c>
      <c r="BF263" s="122">
        <v>453.88</v>
      </c>
      <c r="BG263" s="122">
        <v>453.88</v>
      </c>
      <c r="BH263" s="122">
        <v>1100</v>
      </c>
      <c r="BI263" s="122">
        <v>1100</v>
      </c>
      <c r="BJ263" s="118">
        <f>(ULB_Data[[#This Row],[Cert.- obtained SS2020]]-ULB_Data[[#This Row],[NA cert 2020]])/ULB_Data[[#This Row],[NA cert 2020]]</f>
        <v>0.29065565307176044</v>
      </c>
      <c r="BK263" s="118">
        <f>(ULB_Data[[#This Row],[Cert.- obtained SS2021]]-ULB_Data[[#This Row],[NA cert 2021]])/ULB_Data[[#This Row],[NA cert 2021]]</f>
        <v>2.0191211003019118</v>
      </c>
      <c r="BL263" s="118">
        <f>(ULB_Data[[#This Row],[Cert.- obtained SS2022]]-ULB_Data[[#This Row],[NA cert 2022]])/ULB_Data[[#This Row],[NA cert 2022]]</f>
        <v>2.0508474576271185</v>
      </c>
      <c r="BM263" s="118">
        <f>(ULB_Data[[#This Row],[Cert.- obtained SS2020]]-ULB_Data[[#This Row],[SA Cert 2020]])/ULB_Data[[#This Row],[SA Cert 2020]]</f>
        <v>-0.2875632287634472</v>
      </c>
      <c r="BN263" s="118">
        <f>(ULB_Data[[#This Row],[Cert.- obtained SS2021]]-ULB_Data[[#This Row],[SA cert 2021]])/ULB_Data[[#This Row],[SA cert 2021]]</f>
        <v>0.72182896498947757</v>
      </c>
      <c r="BO263" s="118">
        <f>(ULB_Data[[#This Row],[Cert.- obtained SS2022]]-ULB_Data[[#This Row],[SA cert 2022]])/ULB_Data[[#This Row],[SA cert 2022]]</f>
        <v>0.7142857142857143</v>
      </c>
      <c r="BP263" s="118">
        <f>(ULB_Data[[#This Row],[Cert.- obtained SS2020]]-ULB_Data[[#This Row],[SA cert cat 2020]])/ULB_Data[[#This Row],[SA cert cat 2020]]</f>
        <v>-0.17981245044700217</v>
      </c>
      <c r="BQ263" s="118">
        <f>(ULB_Data[[#This Row],[Cert.- obtained SS2021]]-ULB_Data[[#This Row],[SA cert cat 2021]])/ULB_Data[[#This Row],[SA cert cat 2021]]</f>
        <v>0.98290296994800386</v>
      </c>
      <c r="BR263" s="118">
        <f>(ULB_Data[[#This Row],[Cert.- obtained SS2022]]-ULB_Data[[#This Row],[SA cert cat 2022]])/ULB_Data[[#This Row],[SA cert cat 2022]]</f>
        <v>0.98290296994800386</v>
      </c>
      <c r="BS263" s="118">
        <f>(ULB_Data[[#This Row],[Cert.- obtained SS2021]]-ULB_Data[[#This Row],[SA cert cat t.10 2021]])/ULB_Data[[#This Row],[SA cert cat t.10 2021]]</f>
        <v>-0.18181818181818182</v>
      </c>
      <c r="BT263" s="118">
        <f>(ULB_Data[[#This Row],[Cert.- obtained SS2022]]-ULB_Data[[#This Row],[SA cert cat t.10 2022]])/ULB_Data[[#This Row],[SA cert cat t.10 2022]]</f>
        <v>-0.18181818181818182</v>
      </c>
      <c r="BU263" s="122">
        <v>855.72</v>
      </c>
      <c r="BV263" s="122">
        <v>860.25</v>
      </c>
      <c r="BW263" s="122">
        <v>865</v>
      </c>
      <c r="BX263" s="122">
        <v>1100</v>
      </c>
      <c r="BY263" s="122">
        <v>1147.0899999999999</v>
      </c>
      <c r="BZ263" s="122">
        <v>1150</v>
      </c>
      <c r="CA263" s="122">
        <v>1056.55</v>
      </c>
      <c r="CB263" s="122">
        <v>1062.31</v>
      </c>
      <c r="CC263" s="122">
        <v>1062.31</v>
      </c>
      <c r="CD263" s="122">
        <v>1484.95</v>
      </c>
      <c r="CE263" s="122">
        <v>1484.95</v>
      </c>
      <c r="CF263" s="118">
        <f>(ULB_Data[[#This Row],[CP- obtained SS2020]]-ULB_Data[[#This Row],[NA CV 2020]])/ULB_Data[[#This Row],[NA CV 2020]]</f>
        <v>0.26534380404805302</v>
      </c>
      <c r="CG263" s="118">
        <f>(ULB_Data[[#This Row],[CV- obtained SS2021]]-ULB_Data[[#This Row],[NA CV 2021]])/ULB_Data[[#This Row],[NA CV 2021]]</f>
        <v>0.56117407730310953</v>
      </c>
      <c r="CH263" s="118">
        <f>(ULB_Data[[#This Row],[CV- obtained SS2022]]-ULB_Data[[#This Row],[NA CV 2022]])/ULB_Data[[#This Row],[NA CV 2022]]</f>
        <v>0.55260115606936411</v>
      </c>
      <c r="CI263" s="118">
        <f>(ULB_Data[[#This Row],[CP- obtained SS2020]]-ULB_Data[[#This Row],[SA CV 2020]])/ULB_Data[[#This Row],[SA CV 2020]]</f>
        <v>-1.565454545454548E-2</v>
      </c>
      <c r="CJ263" s="118">
        <f>(ULB_Data[[#This Row],[CV- obtained SS2021]]-ULB_Data[[#This Row],[SA CV 2021]])/ULB_Data[[#This Row],[SA CV 2021]]</f>
        <v>0.17078869138428554</v>
      </c>
      <c r="CK263" s="118">
        <f>(ULB_Data[[#This Row],[CV- obtained SS2022]]-ULB_Data[[#This Row],[SA CV 2022]])/ULB_Data[[#This Row],[SA CV 2022]]</f>
        <v>0.16782608695652174</v>
      </c>
      <c r="CL263" s="118">
        <f>(ULB_Data[[#This Row],[CP- obtained SS2020]]-ULB_Data[[#This Row],[SA CV  cat 2020]])/ULB_Data[[#This Row],[SA CV  cat 2020]]</f>
        <v>2.4826084898963627E-2</v>
      </c>
      <c r="CM263" s="118">
        <f>(ULB_Data[[#This Row],[CV- obtained SS2021]]-ULB_Data[[#This Row],[SA CV cat 2021]])/ULB_Data[[#This Row],[SA CV cat 2021]]</f>
        <v>0.26422607336841419</v>
      </c>
      <c r="CN263" s="118">
        <f>(ULB_Data[[#This Row],[CV- obtained SS2022]]-ULB_Data[[#This Row],[SA CV cat 2022]])/ULB_Data[[#This Row],[SA CV cat 2022]]</f>
        <v>0.26422607336841419</v>
      </c>
      <c r="CO263" s="118">
        <f>(ULB_Data[[#This Row],[CV- obtained SS2021]]-ULB_Data[[#This Row],[SA CV cat t.10 2021]])/ULB_Data[[#This Row],[SA CV cat t.10 2021]]</f>
        <v>-9.5592444190040093E-2</v>
      </c>
      <c r="CP263" s="118">
        <f>(ULB_Data[[#This Row],[CV- obtained SS2022]]-ULB_Data[[#This Row],[SA CV cat t.10 2022]])/ULB_Data[[#This Row],[SA CV cat t.10 2022]]</f>
        <v>-9.5592444190040093E-2</v>
      </c>
      <c r="CQ263" s="60">
        <v>124</v>
      </c>
      <c r="CR263" s="60">
        <v>81</v>
      </c>
      <c r="CS263" s="28">
        <v>26</v>
      </c>
      <c r="CT263" s="28">
        <v>24</v>
      </c>
      <c r="CU263" s="28">
        <v>26</v>
      </c>
      <c r="CV263" s="28">
        <v>24</v>
      </c>
      <c r="CW263" s="28" t="s">
        <v>414</v>
      </c>
      <c r="CX263" s="28" t="s">
        <v>401</v>
      </c>
      <c r="CY263" s="28" t="s">
        <v>401</v>
      </c>
      <c r="CZ263" s="28" t="s">
        <v>405</v>
      </c>
      <c r="DA263" s="28" t="s">
        <v>405</v>
      </c>
      <c r="DB263" s="28" t="s">
        <v>405</v>
      </c>
      <c r="DC263" s="22">
        <v>516.98</v>
      </c>
      <c r="DD263" s="22">
        <v>1500</v>
      </c>
      <c r="DE263" s="66">
        <v>34.47</v>
      </c>
      <c r="DF263" s="22">
        <v>300</v>
      </c>
      <c r="DG263" s="22">
        <v>1500</v>
      </c>
      <c r="DH263" s="66">
        <v>20</v>
      </c>
      <c r="DI263" s="22">
        <v>1018</v>
      </c>
      <c r="DJ263" s="22">
        <v>1500</v>
      </c>
      <c r="DK263" s="66">
        <v>67.87</v>
      </c>
      <c r="DL263" s="22">
        <v>1082.78</v>
      </c>
      <c r="DM263" s="22">
        <v>1500</v>
      </c>
      <c r="DN263" s="66">
        <v>72.19</v>
      </c>
      <c r="DO263" s="22">
        <v>2917.77</v>
      </c>
      <c r="DP263" s="22">
        <v>6000</v>
      </c>
      <c r="DQ263" s="66">
        <v>48.63</v>
      </c>
      <c r="DR263" s="25">
        <v>1522.71</v>
      </c>
      <c r="DS263" s="67">
        <v>2400</v>
      </c>
      <c r="DT263" s="159">
        <f>ULB_Data[[#This Row],[SLP- obtained SS2021]]/ULB_Data[[#This Row],[SLP-max. marks SS2021]]</f>
        <v>0.63446250000000004</v>
      </c>
      <c r="DU263" s="159">
        <f>ULB_Data[[#This Row],[SLP- obtained SS2021]]/ULB_Data[[#This Row],[Total score (obtained) SS2021]]</f>
        <v>0.40436199282472629</v>
      </c>
      <c r="DV263" s="25">
        <v>1522.71</v>
      </c>
      <c r="DW263" s="66">
        <v>2400</v>
      </c>
      <c r="DX263" s="159">
        <f>ULB_Data[[#This Row],[SLP- obtained SS2022]]/ULB_Data[[#This Row],[SLP-max. marks SS2022]]</f>
        <v>0.63446250000000004</v>
      </c>
      <c r="DY263" s="159">
        <f>ULB_Data[[#This Row],[SLP- obtained SS2022]]/ULB_Data[[#This Row],[Total score (obtained) SS2022]]</f>
        <v>0.40436199282472629</v>
      </c>
      <c r="DZ263" s="26">
        <v>1343</v>
      </c>
      <c r="EA263" s="67">
        <v>1800</v>
      </c>
      <c r="EB263" s="159">
        <f>ULB_Data[[#This Row],[CV- obtained SS2021]]/ULB_Data[[#This Row],[CV-max. marks SS2021]]</f>
        <v>0.74611111111111106</v>
      </c>
      <c r="EC263" s="159">
        <f>ULB_Data[[#This Row],[CV- obtained SS2021]]/ULB_Data[[#This Row],[Total score (obtained) SS2021]]</f>
        <v>0.3566392526243391</v>
      </c>
      <c r="ED263" s="26">
        <v>1343</v>
      </c>
      <c r="EE263" s="66">
        <v>1800</v>
      </c>
      <c r="EF263" s="159">
        <f>ULB_Data[[#This Row],[CV- obtained SS2022]]/ULB_Data[[#This Row],[CV-max. marks SS2022]]</f>
        <v>0.74611111111111106</v>
      </c>
      <c r="EG263" s="159">
        <f>ULB_Data[[#This Row],[CV- obtained SS2022]]/ULB_Data[[#This Row],[Total score (obtained) SS2022]]</f>
        <v>0.3566392526243391</v>
      </c>
      <c r="EH263" s="26">
        <v>900</v>
      </c>
      <c r="EI263" s="67">
        <v>1800</v>
      </c>
      <c r="EJ263" s="159">
        <f>ULB_Data[[#This Row],[Cert.- obtained SS2021]]/ULB_Data[[#This Row],[Cert.-max. marks SS2021]]</f>
        <v>0.5</v>
      </c>
      <c r="EK263" s="159">
        <f>ULB_Data[[#This Row],[Cert.- obtained SS2021]]/ULB_Data[[#This Row],[Total score (obtained) SS2021]]</f>
        <v>0.23899875455093461</v>
      </c>
      <c r="EL263" s="26">
        <v>900</v>
      </c>
      <c r="EM263" s="66">
        <v>1800</v>
      </c>
      <c r="EN263" s="159">
        <f>ULB_Data[[#This Row],[Cert.- obtained SS2022]]/ULB_Data[[#This Row],[Cert.-max. marks SS2022]]</f>
        <v>0.5</v>
      </c>
      <c r="EO263" s="159">
        <f>ULB_Data[[#This Row],[Cert.- obtained SS2022]]/ULB_Data[[#This Row],[Total score (obtained) SS2022]]</f>
        <v>0.23899875455093461</v>
      </c>
      <c r="EP263" s="22">
        <v>3765.71</v>
      </c>
      <c r="EQ263" s="26">
        <v>6000</v>
      </c>
      <c r="ER263" s="66">
        <v>62.76</v>
      </c>
      <c r="ES263" s="22">
        <v>3765.71</v>
      </c>
      <c r="ET263" s="66">
        <v>6000</v>
      </c>
      <c r="EU263" s="128">
        <f>(ULB_Data[[#This Row],[Total score (obtained) SS2022]]/ULB_Data[[#This Row],[Total score (max) SS2022]])*100</f>
        <v>62.761833333333342</v>
      </c>
      <c r="EV263" s="26">
        <v>816.98</v>
      </c>
      <c r="EW263" s="26">
        <v>3000</v>
      </c>
      <c r="EX263" s="66">
        <v>27.23</v>
      </c>
      <c r="EY263" s="26">
        <v>2422.71</v>
      </c>
      <c r="EZ263" s="26">
        <v>4200</v>
      </c>
      <c r="FA263" s="100">
        <v>57.68</v>
      </c>
      <c r="FB263" s="26">
        <v>2422.71</v>
      </c>
      <c r="FC263" s="138">
        <v>4200</v>
      </c>
      <c r="FD263" s="140">
        <f>(ULB_Data[[#This Row],[SLP + Cert. (obtained) SS2022]]/ULB_Data[[#This Row],[SLP + Cert. (max.) SS2022]])*100</f>
        <v>57.683571428571433</v>
      </c>
    </row>
    <row r="264" spans="1:160" ht="15.75" thickBot="1">
      <c r="A264" s="104">
        <v>263</v>
      </c>
      <c r="B264" s="69" t="s">
        <v>271</v>
      </c>
      <c r="C264" s="65" t="s">
        <v>26</v>
      </c>
      <c r="D264" s="65" t="s">
        <v>71</v>
      </c>
      <c r="E264" s="70">
        <v>12858</v>
      </c>
      <c r="F264" s="28" t="s">
        <v>411</v>
      </c>
      <c r="G264" s="28">
        <v>2214</v>
      </c>
      <c r="H264" s="28">
        <v>2072</v>
      </c>
      <c r="I264" s="28">
        <v>2072</v>
      </c>
      <c r="J264" s="28">
        <v>3325</v>
      </c>
      <c r="K264" s="28">
        <v>3178</v>
      </c>
      <c r="L264" s="28">
        <v>3178</v>
      </c>
      <c r="M264" s="28">
        <v>3070.1</v>
      </c>
      <c r="N264" s="28">
        <v>2928.3</v>
      </c>
      <c r="O264" s="28">
        <v>2928.3</v>
      </c>
      <c r="P264" s="28">
        <v>4349.2</v>
      </c>
      <c r="Q264" s="28">
        <v>4349.2</v>
      </c>
      <c r="R264" s="118">
        <f>(ULB_Data[[#This Row],[Total score (obtained) SS2020]]-ULB_Data[[#This Row],[NA 2020]])/ULB_Data[[#This Row],[NA 2020]]</f>
        <v>0.27797199638663045</v>
      </c>
      <c r="S264" s="118">
        <f>(ULB_Data[[#This Row],[Total score (obtained) SS2021]]-ULB_Data[[#This Row],[NA 2021]])/ULB_Data[[#This Row],[NA 2021]]</f>
        <v>0.29760135135135141</v>
      </c>
      <c r="T264" s="118">
        <f>(ULB_Data[[#This Row],[Total score (obtained) SS2022]]-ULB_Data[[#This Row],[NA 2022]])/ULB_Data[[#This Row],[NA 2022]]</f>
        <v>0.29760135135135141</v>
      </c>
      <c r="U264" s="118">
        <f>(ULB_Data[[#This Row],[Total score (obtained) SS2020]]-ULB_Data[[#This Row],[SA 2020]])/ULB_Data[[#This Row],[SA 2020]]</f>
        <v>-0.14904360902255645</v>
      </c>
      <c r="V264" s="118">
        <f>(ULB_Data[[#This Row],[Total score (obtained) SS2021]]-ULB_Data[[#This Row],[SA 2021]])/ULB_Data[[#This Row],[SA 2021]]</f>
        <v>-0.15398678414096914</v>
      </c>
      <c r="W264" s="118">
        <f>(ULB_Data[[#This Row],[Total score (obtained) SS2022]]-ULB_Data[[#This Row],[SA 2022]])/ULB_Data[[#This Row],[SA 2022]]</f>
        <v>-0.15398678414096914</v>
      </c>
      <c r="X264" s="118">
        <f>(ULB_Data[[#This Row],[Total score (obtained) SS2020]]-ULB_Data[[#This Row],[SA Cat 2020]])/ULB_Data[[#This Row],[SA Cat 2020]]</f>
        <v>-7.8391583336047718E-2</v>
      </c>
      <c r="Y264" s="118">
        <f>(ULB_Data[[#This Row],[Total score (obtained) SS2021]]-ULB_Data[[#This Row],[SA Cat 2021]])/ULB_Data[[#This Row],[SA Cat 2021]]</f>
        <v>-8.1846122323532444E-2</v>
      </c>
      <c r="Z264" s="118">
        <f>(ULB_Data[[#This Row],[Total score (obtained) SS2022]]-ULB_Data[[#This Row],[SA Cat 2022]])/ULB_Data[[#This Row],[SA Cat 2022]]</f>
        <v>-8.1846122323532444E-2</v>
      </c>
      <c r="AA264" s="118">
        <f>(ULB_Data[[#This Row],[Total score (obtained) SS2021]]-ULB_Data[[#This Row],[SA Cat t.10 2021]])/ULB_Data[[#This Row],[SA Cat t.10 2021]]</f>
        <v>-0.38181044789846402</v>
      </c>
      <c r="AB264" s="118">
        <f>(ULB_Data[[#This Row],[Total score (obtained) SS2022]]-ULB_Data[[#This Row],[SA Cat t.10 2022]])/ULB_Data[[#This Row],[SA Cat t.10 2022]]</f>
        <v>-0.38181044789846402</v>
      </c>
      <c r="AC264" s="122">
        <v>306.24</v>
      </c>
      <c r="AD264" s="122">
        <v>913.6</v>
      </c>
      <c r="AE264" s="122">
        <v>915</v>
      </c>
      <c r="AF264" s="122">
        <v>706.64</v>
      </c>
      <c r="AG264" s="122">
        <v>1509.3</v>
      </c>
      <c r="AH264" s="122">
        <v>1509.3</v>
      </c>
      <c r="AI264" s="122">
        <v>593.21</v>
      </c>
      <c r="AJ264" s="122">
        <v>1412.08</v>
      </c>
      <c r="AK264" s="122">
        <v>1412.08</v>
      </c>
      <c r="AL264" s="122">
        <v>1984.11</v>
      </c>
      <c r="AM264" s="122">
        <v>1984.11</v>
      </c>
      <c r="AN264" s="118">
        <f>(ULB_Data[[#This Row],[SLP- obtained SS2020]]-ULB_Data[[#This Row],[SLP NA 2020]])/ULB_Data[[#This Row],[SLP NA 2020]]</f>
        <v>1.4223158307210029</v>
      </c>
      <c r="AO264" s="118">
        <f>(ULB_Data[[#This Row],[SLP- obtained SS2021]]-ULB_Data[[#This Row],[SLP NA 2021]])/ULB_Data[[#This Row],[SLP NA 2021]]</f>
        <v>0.65019702276707514</v>
      </c>
      <c r="AP264" s="118">
        <f>(ULB_Data[[#This Row],[SLP- obtained SS2022]]-ULB_Data[[#This Row],[SLP NA 2022]])/ULB_Data[[#This Row],[SLP NA 2022]]</f>
        <v>0.64767213114754085</v>
      </c>
      <c r="AQ264" s="118">
        <f>(ULB_Data[[#This Row],[SLP- obtained SS2020]]-ULB_Data[[#This Row],[SLP SA 2020]])/ULB_Data[[#This Row],[SLP SA 2020]]</f>
        <v>4.9770746065889222E-2</v>
      </c>
      <c r="AR264" s="118">
        <f>(ULB_Data[[#This Row],[SLP- obtained SS2021]]-ULB_Data[[#This Row],[SLP SA 2021]])/ULB_Data[[#This Row],[SLP SA 2021]]</f>
        <v>-1.1130987875174344E-3</v>
      </c>
      <c r="AS264" s="118">
        <f>(ULB_Data[[#This Row],[SLP- obtained SS2022]]-ULB_Data[[#This Row],[SLP SA 2022]])/ULB_Data[[#This Row],[SLP SA 2022]]</f>
        <v>-1.1130987875174344E-3</v>
      </c>
      <c r="AT264" s="118">
        <f>(ULB_Data[[#This Row],[SLP- obtained SS2020]]-ULB_Data[[#This Row],[SLP SA cat 2020]])/ULB_Data[[#This Row],[SLP SA cat 2020]]</f>
        <v>0.25050150874058075</v>
      </c>
      <c r="AU264" s="118">
        <f>(ULB_Data[[#This Row],[SLP- obtained SS2021]]-ULB_Data[[#This Row],[SLP SA cat 2021]])/ULB_Data[[#This Row],[SLP SA cat 2021]]</f>
        <v>6.7659056144127788E-2</v>
      </c>
      <c r="AV264" s="118">
        <f>(ULB_Data[[#This Row],[SLP- obtained SS2022]]-ULB_Data[[#This Row],[SLP SA cat 2022]])/ULB_Data[[#This Row],[SLP SA cat 2022]]</f>
        <v>6.7659056144127788E-2</v>
      </c>
      <c r="AW264" s="118">
        <f>(ULB_Data[[#This Row],[SLP- obtained SS2021]]-ULB_Data[[#This Row],[SLP SA cat t.10 2021]])/ULB_Data[[#This Row],[SLP SA cat t.10 2021]]</f>
        <v>-0.24015301570981448</v>
      </c>
      <c r="AX264" s="118">
        <f>(ULB_Data[[#This Row],[SLP- obtained SS2022]]-ULB_Data[[#This Row],[SLP SA cat t.10 2022]])/ULB_Data[[#This Row],[SLP SA cat t.10 2022]]</f>
        <v>-0.24015301570981448</v>
      </c>
      <c r="AY264" s="122">
        <v>232.44</v>
      </c>
      <c r="AZ264" s="122">
        <v>298.10000000000002</v>
      </c>
      <c r="BA264" s="122">
        <v>295</v>
      </c>
      <c r="BB264" s="122">
        <v>421.09</v>
      </c>
      <c r="BC264" s="122">
        <v>522.70000000000005</v>
      </c>
      <c r="BD264" s="122">
        <v>525</v>
      </c>
      <c r="BE264" s="122">
        <v>365.77</v>
      </c>
      <c r="BF264" s="122">
        <v>453.88</v>
      </c>
      <c r="BG264" s="122">
        <v>453.88</v>
      </c>
      <c r="BH264" s="122">
        <v>1100</v>
      </c>
      <c r="BI264" s="122">
        <v>1100</v>
      </c>
      <c r="BJ264" s="118">
        <f>(ULB_Data[[#This Row],[Cert.- obtained SS2020]]-ULB_Data[[#This Row],[NA cert 2020]])/ULB_Data[[#This Row],[NA cert 2020]]</f>
        <v>0.29065565307176044</v>
      </c>
      <c r="BK264" s="118">
        <f>(ULB_Data[[#This Row],[Cert.- obtained SS2021]]-ULB_Data[[#This Row],[NA cert 2021]])/ULB_Data[[#This Row],[NA cert 2021]]</f>
        <v>-1</v>
      </c>
      <c r="BL264" s="118">
        <f>(ULB_Data[[#This Row],[Cert.- obtained SS2022]]-ULB_Data[[#This Row],[NA cert 2022]])/ULB_Data[[#This Row],[NA cert 2022]]</f>
        <v>-1</v>
      </c>
      <c r="BM264" s="118">
        <f>(ULB_Data[[#This Row],[Cert.- obtained SS2020]]-ULB_Data[[#This Row],[SA Cert 2020]])/ULB_Data[[#This Row],[SA Cert 2020]]</f>
        <v>-0.2875632287634472</v>
      </c>
      <c r="BN264" s="118">
        <f>(ULB_Data[[#This Row],[Cert.- obtained SS2021]]-ULB_Data[[#This Row],[SA cert 2021]])/ULB_Data[[#This Row],[SA cert 2021]]</f>
        <v>-1</v>
      </c>
      <c r="BO264" s="118">
        <f>(ULB_Data[[#This Row],[Cert.- obtained SS2022]]-ULB_Data[[#This Row],[SA cert 2022]])/ULB_Data[[#This Row],[SA cert 2022]]</f>
        <v>-1</v>
      </c>
      <c r="BP264" s="118">
        <f>(ULB_Data[[#This Row],[Cert.- obtained SS2020]]-ULB_Data[[#This Row],[SA cert cat 2020]])/ULB_Data[[#This Row],[SA cert cat 2020]]</f>
        <v>-0.17981245044700217</v>
      </c>
      <c r="BQ264" s="118">
        <f>(ULB_Data[[#This Row],[Cert.- obtained SS2021]]-ULB_Data[[#This Row],[SA cert cat 2021]])/ULB_Data[[#This Row],[SA cert cat 2021]]</f>
        <v>-1</v>
      </c>
      <c r="BR264" s="118">
        <f>(ULB_Data[[#This Row],[Cert.- obtained SS2022]]-ULB_Data[[#This Row],[SA cert cat 2022]])/ULB_Data[[#This Row],[SA cert cat 2022]]</f>
        <v>-1</v>
      </c>
      <c r="BS264" s="118">
        <f>(ULB_Data[[#This Row],[Cert.- obtained SS2021]]-ULB_Data[[#This Row],[SA cert cat t.10 2021]])/ULB_Data[[#This Row],[SA cert cat t.10 2021]]</f>
        <v>-1</v>
      </c>
      <c r="BT264" s="118">
        <f>(ULB_Data[[#This Row],[Cert.- obtained SS2022]]-ULB_Data[[#This Row],[SA cert cat t.10 2022]])/ULB_Data[[#This Row],[SA cert cat t.10 2022]]</f>
        <v>-1</v>
      </c>
      <c r="BU264" s="122">
        <v>855.72</v>
      </c>
      <c r="BV264" s="122">
        <v>860.25</v>
      </c>
      <c r="BW264" s="122">
        <v>865</v>
      </c>
      <c r="BX264" s="122">
        <v>1100</v>
      </c>
      <c r="BY264" s="122">
        <v>1147.0899999999999</v>
      </c>
      <c r="BZ264" s="122">
        <v>1150</v>
      </c>
      <c r="CA264" s="122">
        <v>1056.55</v>
      </c>
      <c r="CB264" s="122">
        <v>1062.31</v>
      </c>
      <c r="CC264" s="122">
        <v>1062.31</v>
      </c>
      <c r="CD264" s="122">
        <v>1484.95</v>
      </c>
      <c r="CE264" s="122">
        <v>1484.95</v>
      </c>
      <c r="CF264" s="118">
        <f>(ULB_Data[[#This Row],[CP- obtained SS2020]]-ULB_Data[[#This Row],[NA CV 2020]])/ULB_Data[[#This Row],[NA CV 2020]]</f>
        <v>0.28851727200486127</v>
      </c>
      <c r="CG264" s="118">
        <f>(ULB_Data[[#This Row],[CV- obtained SS2021]]-ULB_Data[[#This Row],[NA CV 2021]])/ULB_Data[[#This Row],[NA CV 2021]]</f>
        <v>0.37286835222319092</v>
      </c>
      <c r="CH264" s="118">
        <f>(ULB_Data[[#This Row],[CV- obtained SS2022]]-ULB_Data[[#This Row],[NA CV 2022]])/ULB_Data[[#This Row],[NA CV 2022]]</f>
        <v>0.3653294797687861</v>
      </c>
      <c r="CI264" s="118">
        <f>(ULB_Data[[#This Row],[CP- obtained SS2020]]-ULB_Data[[#This Row],[SA CV 2020]])/ULB_Data[[#This Row],[SA CV 2020]]</f>
        <v>2.3727272727271818E-3</v>
      </c>
      <c r="CJ264" s="118">
        <f>(ULB_Data[[#This Row],[CV- obtained SS2021]]-ULB_Data[[#This Row],[SA CV 2021]])/ULB_Data[[#This Row],[SA CV 2021]]</f>
        <v>2.9570478340845162E-2</v>
      </c>
      <c r="CK264" s="118">
        <f>(ULB_Data[[#This Row],[CV- obtained SS2022]]-ULB_Data[[#This Row],[SA CV 2022]])/ULB_Data[[#This Row],[SA CV 2022]]</f>
        <v>2.6965217391304339E-2</v>
      </c>
      <c r="CL264" s="118">
        <f>(ULB_Data[[#This Row],[CP- obtained SS2020]]-ULB_Data[[#This Row],[SA CV  cat 2020]])/ULB_Data[[#This Row],[SA CV  cat 2020]]</f>
        <v>4.3594718659788888E-2</v>
      </c>
      <c r="CM264" s="118">
        <f>(ULB_Data[[#This Row],[CV- obtained SS2021]]-ULB_Data[[#This Row],[SA CV cat 2021]])/ULB_Data[[#This Row],[SA CV cat 2021]]</f>
        <v>0.11173762837589786</v>
      </c>
      <c r="CN264" s="118">
        <f>(ULB_Data[[#This Row],[CV- obtained SS2022]]-ULB_Data[[#This Row],[SA CV cat 2022]])/ULB_Data[[#This Row],[SA CV cat 2022]]</f>
        <v>0.11173762837589786</v>
      </c>
      <c r="CO264" s="118">
        <f>(ULB_Data[[#This Row],[CV- obtained SS2021]]-ULB_Data[[#This Row],[SA CV cat t.10 2021]])/ULB_Data[[#This Row],[SA CV cat t.10 2021]]</f>
        <v>-0.20468029226573289</v>
      </c>
      <c r="CP264" s="118">
        <f>(ULB_Data[[#This Row],[CV- obtained SS2022]]-ULB_Data[[#This Row],[SA CV cat t.10 2022]])/ULB_Data[[#This Row],[SA CV cat t.10 2022]]</f>
        <v>-0.20468029226573289</v>
      </c>
      <c r="CQ264" s="60">
        <v>219</v>
      </c>
      <c r="CR264" s="60">
        <v>120</v>
      </c>
      <c r="CS264" s="27">
        <v>272</v>
      </c>
      <c r="CT264" s="27">
        <v>123</v>
      </c>
      <c r="CU264" s="27">
        <v>272</v>
      </c>
      <c r="CV264" s="27">
        <v>123</v>
      </c>
      <c r="CW264" s="27" t="s">
        <v>414</v>
      </c>
      <c r="CX264" s="27" t="s">
        <v>414</v>
      </c>
      <c r="CY264" s="27" t="s">
        <v>414</v>
      </c>
      <c r="CZ264" s="27" t="s">
        <v>405</v>
      </c>
      <c r="DA264" s="27" t="s">
        <v>415</v>
      </c>
      <c r="DB264" s="27" t="s">
        <v>415</v>
      </c>
      <c r="DC264" s="22">
        <v>741.81</v>
      </c>
      <c r="DD264" s="22">
        <v>1500</v>
      </c>
      <c r="DE264" s="66">
        <v>49.45</v>
      </c>
      <c r="DF264" s="22">
        <v>300</v>
      </c>
      <c r="DG264" s="22">
        <v>1500</v>
      </c>
      <c r="DH264" s="66">
        <v>20</v>
      </c>
      <c r="DI264" s="22">
        <v>685</v>
      </c>
      <c r="DJ264" s="22">
        <v>1500</v>
      </c>
      <c r="DK264" s="66">
        <v>45.67</v>
      </c>
      <c r="DL264" s="22">
        <v>1102.6099999999999</v>
      </c>
      <c r="DM264" s="22">
        <v>1500</v>
      </c>
      <c r="DN264" s="66">
        <v>73.510000000000005</v>
      </c>
      <c r="DO264" s="22">
        <v>2829.43</v>
      </c>
      <c r="DP264" s="22">
        <v>6000</v>
      </c>
      <c r="DQ264" s="66">
        <v>47.16</v>
      </c>
      <c r="DR264" s="67">
        <v>1507.62</v>
      </c>
      <c r="DS264" s="67">
        <v>2400</v>
      </c>
      <c r="DT264" s="159">
        <f>ULB_Data[[#This Row],[SLP- obtained SS2021]]/ULB_Data[[#This Row],[SLP-max. marks SS2021]]</f>
        <v>0.62817499999999993</v>
      </c>
      <c r="DU264" s="159">
        <f>ULB_Data[[#This Row],[SLP- obtained SS2021]]/ULB_Data[[#This Row],[Total score (obtained) SS2021]]</f>
        <v>0.56073911248479702</v>
      </c>
      <c r="DV264" s="67">
        <v>1507.62</v>
      </c>
      <c r="DW264" s="66">
        <v>2400</v>
      </c>
      <c r="DX264" s="159">
        <f>ULB_Data[[#This Row],[SLP- obtained SS2022]]/ULB_Data[[#This Row],[SLP-max. marks SS2022]]</f>
        <v>0.62817499999999993</v>
      </c>
      <c r="DY264" s="159">
        <f>ULB_Data[[#This Row],[SLP- obtained SS2022]]/ULB_Data[[#This Row],[Total score (obtained) SS2022]]</f>
        <v>0.56073911248479702</v>
      </c>
      <c r="DZ264" s="67">
        <v>1181.01</v>
      </c>
      <c r="EA264" s="67">
        <v>1800</v>
      </c>
      <c r="EB264" s="159">
        <f>ULB_Data[[#This Row],[CV- obtained SS2021]]/ULB_Data[[#This Row],[CV-max. marks SS2021]]</f>
        <v>0.65611666666666668</v>
      </c>
      <c r="EC264" s="159">
        <f>ULB_Data[[#This Row],[CV- obtained SS2021]]/ULB_Data[[#This Row],[Total score (obtained) SS2021]]</f>
        <v>0.43926088751520287</v>
      </c>
      <c r="ED264" s="67">
        <v>1181.01</v>
      </c>
      <c r="EE264" s="66">
        <v>1800</v>
      </c>
      <c r="EF264" s="159">
        <f>ULB_Data[[#This Row],[CV- obtained SS2022]]/ULB_Data[[#This Row],[CV-max. marks SS2022]]</f>
        <v>0.65611666666666668</v>
      </c>
      <c r="EG264" s="159">
        <f>ULB_Data[[#This Row],[CV- obtained SS2022]]/ULB_Data[[#This Row],[Total score (obtained) SS2022]]</f>
        <v>0.43926088751520287</v>
      </c>
      <c r="EH264" s="67">
        <v>0</v>
      </c>
      <c r="EI264" s="67">
        <v>1800</v>
      </c>
      <c r="EJ264" s="159">
        <f>ULB_Data[[#This Row],[Cert.- obtained SS2021]]/ULB_Data[[#This Row],[Cert.-max. marks SS2021]]</f>
        <v>0</v>
      </c>
      <c r="EK264" s="159">
        <f>ULB_Data[[#This Row],[Cert.- obtained SS2021]]/ULB_Data[[#This Row],[Total score (obtained) SS2021]]</f>
        <v>0</v>
      </c>
      <c r="EL264" s="67">
        <v>0</v>
      </c>
      <c r="EM264" s="66">
        <v>1800</v>
      </c>
      <c r="EN264" s="159">
        <f>ULB_Data[[#This Row],[Cert.- obtained SS2022]]/ULB_Data[[#This Row],[Cert.-max. marks SS2022]]</f>
        <v>0</v>
      </c>
      <c r="EO264" s="159">
        <f>ULB_Data[[#This Row],[Cert.- obtained SS2022]]/ULB_Data[[#This Row],[Total score (obtained) SS2022]]</f>
        <v>0</v>
      </c>
      <c r="EP264" s="68">
        <v>2688.63</v>
      </c>
      <c r="EQ264" s="26">
        <v>6000</v>
      </c>
      <c r="ER264" s="66">
        <v>44.81</v>
      </c>
      <c r="ES264" s="68">
        <v>2688.63</v>
      </c>
      <c r="ET264" s="66">
        <v>6000</v>
      </c>
      <c r="EU264" s="128">
        <f>(ULB_Data[[#This Row],[Total score (obtained) SS2022]]/ULB_Data[[#This Row],[Total score (max) SS2022]])*100</f>
        <v>44.810500000000005</v>
      </c>
      <c r="EV264" s="26">
        <v>1041.81</v>
      </c>
      <c r="EW264" s="26">
        <v>3000</v>
      </c>
      <c r="EX264" s="66">
        <v>34.729999999999997</v>
      </c>
      <c r="EY264" s="26">
        <v>1507.62</v>
      </c>
      <c r="EZ264" s="26">
        <v>4200</v>
      </c>
      <c r="FA264" s="100">
        <v>35.9</v>
      </c>
      <c r="FB264" s="26">
        <v>1507.62</v>
      </c>
      <c r="FC264" s="138">
        <v>4200</v>
      </c>
      <c r="FD264" s="140">
        <f>(ULB_Data[[#This Row],[SLP + Cert. (obtained) SS2022]]/ULB_Data[[#This Row],[SLP + Cert. (max.) SS2022]])*100</f>
        <v>35.895714285714284</v>
      </c>
    </row>
    <row r="265" spans="1:160" ht="15.75" thickBot="1">
      <c r="A265" s="104">
        <v>264</v>
      </c>
      <c r="B265" s="65" t="s">
        <v>26</v>
      </c>
      <c r="C265" s="65" t="s">
        <v>26</v>
      </c>
      <c r="D265" s="65" t="s">
        <v>71</v>
      </c>
      <c r="E265" s="26">
        <v>111118</v>
      </c>
      <c r="F265" s="28" t="s">
        <v>410</v>
      </c>
      <c r="G265" s="28">
        <v>2214</v>
      </c>
      <c r="H265" s="28">
        <v>2072</v>
      </c>
      <c r="I265" s="28">
        <v>2072</v>
      </c>
      <c r="J265" s="28">
        <v>3325</v>
      </c>
      <c r="K265" s="28">
        <v>3178</v>
      </c>
      <c r="L265" s="28">
        <v>3178</v>
      </c>
      <c r="M265" s="28">
        <v>3878.5</v>
      </c>
      <c r="N265" s="28">
        <v>3782.7</v>
      </c>
      <c r="O265" s="28">
        <v>3782.7</v>
      </c>
      <c r="P265" s="28">
        <v>4344.1000000000004</v>
      </c>
      <c r="Q265" s="28">
        <v>4344.1000000000004</v>
      </c>
      <c r="R265" s="118">
        <f>(ULB_Data[[#This Row],[Total score (obtained) SS2020]]-ULB_Data[[#This Row],[NA 2020]])/ULB_Data[[#This Row],[NA 2020]]</f>
        <v>0.70092592592592584</v>
      </c>
      <c r="S265" s="118">
        <f>(ULB_Data[[#This Row],[Total score (obtained) SS2021]]-ULB_Data[[#This Row],[NA 2021]])/ULB_Data[[#This Row],[NA 2021]]</f>
        <v>0.8254054054054053</v>
      </c>
      <c r="T265" s="118">
        <f>(ULB_Data[[#This Row],[Total score (obtained) SS2022]]-ULB_Data[[#This Row],[NA 2022]])/ULB_Data[[#This Row],[NA 2022]]</f>
        <v>0.8254054054054053</v>
      </c>
      <c r="U265" s="118">
        <f>(ULB_Data[[#This Row],[Total score (obtained) SS2020]]-ULB_Data[[#This Row],[SA 2020]])/ULB_Data[[#This Row],[SA 2020]]</f>
        <v>0.1325864661654135</v>
      </c>
      <c r="V265" s="118">
        <f>(ULB_Data[[#This Row],[Total score (obtained) SS2021]]-ULB_Data[[#This Row],[SA 2021]])/ULB_Data[[#This Row],[SA 2021]]</f>
        <v>0.1901321585903083</v>
      </c>
      <c r="W265" s="118">
        <f>(ULB_Data[[#This Row],[Total score (obtained) SS2022]]-ULB_Data[[#This Row],[SA 2022]])/ULB_Data[[#This Row],[SA 2022]]</f>
        <v>0.1901321585903083</v>
      </c>
      <c r="X265" s="118">
        <f>(ULB_Data[[#This Row],[Total score (obtained) SS2020]]-ULB_Data[[#This Row],[SA Cat 2020]])/ULB_Data[[#This Row],[SA Cat 2020]]</f>
        <v>-2.9044733788835913E-2</v>
      </c>
      <c r="Y265" s="118">
        <f>(ULB_Data[[#This Row],[Total score (obtained) SS2021]]-ULB_Data[[#This Row],[SA Cat 2021]])/ULB_Data[[#This Row],[SA Cat 2021]]</f>
        <v>-1.2160626007878933E-4</v>
      </c>
      <c r="Z265" s="118">
        <f>(ULB_Data[[#This Row],[Total score (obtained) SS2022]]-ULB_Data[[#This Row],[SA Cat 2022]])/ULB_Data[[#This Row],[SA Cat 2022]]</f>
        <v>-1.2160626007878933E-4</v>
      </c>
      <c r="AA265" s="118">
        <f>(ULB_Data[[#This Row],[Total score (obtained) SS2021]]-ULB_Data[[#This Row],[SA Cat t.10 2021]])/ULB_Data[[#This Row],[SA Cat t.10 2021]]</f>
        <v>-0.12933864321723729</v>
      </c>
      <c r="AB265" s="118">
        <f>(ULB_Data[[#This Row],[Total score (obtained) SS2022]]-ULB_Data[[#This Row],[SA Cat t.10 2022]])/ULB_Data[[#This Row],[SA Cat t.10 2022]]</f>
        <v>-0.12933864321723729</v>
      </c>
      <c r="AC265" s="122">
        <v>306.24</v>
      </c>
      <c r="AD265" s="122">
        <v>913.6</v>
      </c>
      <c r="AE265" s="122">
        <v>915</v>
      </c>
      <c r="AF265" s="122">
        <v>706.64</v>
      </c>
      <c r="AG265" s="122">
        <v>1509.3</v>
      </c>
      <c r="AH265" s="122">
        <v>1509.3</v>
      </c>
      <c r="AI265" s="122">
        <v>948.15</v>
      </c>
      <c r="AJ265" s="122">
        <v>1786.5</v>
      </c>
      <c r="AK265" s="122">
        <v>1786.5</v>
      </c>
      <c r="AL265" s="122">
        <v>2014.9</v>
      </c>
      <c r="AM265" s="122">
        <v>2014.9</v>
      </c>
      <c r="AN265" s="118">
        <f>(ULB_Data[[#This Row],[SLP- obtained SS2020]]-ULB_Data[[#This Row],[SLP NA 2020]])/ULB_Data[[#This Row],[SLP NA 2020]]</f>
        <v>2.0776188610240336</v>
      </c>
      <c r="AO265" s="118">
        <f>(ULB_Data[[#This Row],[SLP- obtained SS2021]]-ULB_Data[[#This Row],[SLP NA 2021]])/ULB_Data[[#This Row],[SLP NA 2021]]</f>
        <v>0.88481830122591942</v>
      </c>
      <c r="AP265" s="118">
        <f>(ULB_Data[[#This Row],[SLP- obtained SS2022]]-ULB_Data[[#This Row],[SLP NA 2022]])/ULB_Data[[#This Row],[SLP NA 2022]]</f>
        <v>0.88193442622950824</v>
      </c>
      <c r="AQ265" s="118">
        <f>(ULB_Data[[#This Row],[SLP- obtained SS2020]]-ULB_Data[[#This Row],[SLP SA 2020]])/ULB_Data[[#This Row],[SLP SA 2020]]</f>
        <v>0.33376259481489873</v>
      </c>
      <c r="AR265" s="118">
        <f>(ULB_Data[[#This Row],[SLP- obtained SS2021]]-ULB_Data[[#This Row],[SLP SA 2021]])/ULB_Data[[#This Row],[SLP SA 2021]]</f>
        <v>0.14090638044126422</v>
      </c>
      <c r="AS265" s="118">
        <f>(ULB_Data[[#This Row],[SLP- obtained SS2022]]-ULB_Data[[#This Row],[SLP SA 2022]])/ULB_Data[[#This Row],[SLP SA 2022]]</f>
        <v>0.14090638044126422</v>
      </c>
      <c r="AT265" s="118">
        <f>(ULB_Data[[#This Row],[SLP- obtained SS2020]]-ULB_Data[[#This Row],[SLP SA cat 2020]])/ULB_Data[[#This Row],[SLP SA cat 2020]]</f>
        <v>-5.9695195907820157E-3</v>
      </c>
      <c r="AU265" s="118">
        <f>(ULB_Data[[#This Row],[SLP- obtained SS2021]]-ULB_Data[[#This Row],[SLP SA cat 2021]])/ULB_Data[[#This Row],[SLP SA cat 2021]]</f>
        <v>-3.6120906801007539E-2</v>
      </c>
      <c r="AV265" s="118">
        <f>(ULB_Data[[#This Row],[SLP- obtained SS2022]]-ULB_Data[[#This Row],[SLP SA cat 2022]])/ULB_Data[[#This Row],[SLP SA cat 2022]]</f>
        <v>-3.6120906801007539E-2</v>
      </c>
      <c r="AW265" s="118">
        <f>(ULB_Data[[#This Row],[SLP- obtained SS2021]]-ULB_Data[[#This Row],[SLP SA cat t.10 2021]])/ULB_Data[[#This Row],[SLP SA cat t.10 2021]]</f>
        <v>-0.14538190480917171</v>
      </c>
      <c r="AX265" s="118">
        <f>(ULB_Data[[#This Row],[SLP- obtained SS2022]]-ULB_Data[[#This Row],[SLP SA cat t.10 2022]])/ULB_Data[[#This Row],[SLP SA cat t.10 2022]]</f>
        <v>-0.14538190480917171</v>
      </c>
      <c r="AY265" s="122">
        <v>232.44</v>
      </c>
      <c r="AZ265" s="122">
        <v>298.10000000000002</v>
      </c>
      <c r="BA265" s="122">
        <v>295</v>
      </c>
      <c r="BB265" s="122">
        <v>421.09</v>
      </c>
      <c r="BC265" s="122">
        <v>522.70000000000005</v>
      </c>
      <c r="BD265" s="122">
        <v>525</v>
      </c>
      <c r="BE265" s="122">
        <v>566.66</v>
      </c>
      <c r="BF265" s="122">
        <v>651.51</v>
      </c>
      <c r="BG265" s="122">
        <v>651.51</v>
      </c>
      <c r="BH265" s="122">
        <v>1020</v>
      </c>
      <c r="BI265" s="122">
        <v>1020</v>
      </c>
      <c r="BJ265" s="118">
        <f>(ULB_Data[[#This Row],[Cert.- obtained SS2020]]-ULB_Data[[#This Row],[NA cert 2020]])/ULB_Data[[#This Row],[NA cert 2020]]</f>
        <v>0.29065565307176044</v>
      </c>
      <c r="BK265" s="118">
        <f>(ULB_Data[[#This Row],[Cert.- obtained SS2021]]-ULB_Data[[#This Row],[NA cert 2021]])/ULB_Data[[#This Row],[NA cert 2021]]</f>
        <v>0.67728950016772882</v>
      </c>
      <c r="BL265" s="118">
        <f>(ULB_Data[[#This Row],[Cert.- obtained SS2022]]-ULB_Data[[#This Row],[NA cert 2022]])/ULB_Data[[#This Row],[NA cert 2022]]</f>
        <v>0.69491525423728817</v>
      </c>
      <c r="BM265" s="118">
        <f>(ULB_Data[[#This Row],[Cert.- obtained SS2020]]-ULB_Data[[#This Row],[SA Cert 2020]])/ULB_Data[[#This Row],[SA Cert 2020]]</f>
        <v>-0.2875632287634472</v>
      </c>
      <c r="BN265" s="118">
        <f>(ULB_Data[[#This Row],[Cert.- obtained SS2021]]-ULB_Data[[#This Row],[SA cert 2021]])/ULB_Data[[#This Row],[SA cert 2021]]</f>
        <v>-4.3428352783623579E-2</v>
      </c>
      <c r="BO265" s="118">
        <f>(ULB_Data[[#This Row],[Cert.- obtained SS2022]]-ULB_Data[[#This Row],[SA cert 2022]])/ULB_Data[[#This Row],[SA cert 2022]]</f>
        <v>-4.7619047619047616E-2</v>
      </c>
      <c r="BP265" s="118">
        <f>(ULB_Data[[#This Row],[Cert.- obtained SS2020]]-ULB_Data[[#This Row],[SA cert cat 2020]])/ULB_Data[[#This Row],[SA cert cat 2020]]</f>
        <v>-0.47058200684713936</v>
      </c>
      <c r="BQ265" s="118">
        <f>(ULB_Data[[#This Row],[Cert.- obtained SS2021]]-ULB_Data[[#This Row],[SA cert cat 2021]])/ULB_Data[[#This Row],[SA cert cat 2021]]</f>
        <v>-0.23255207134195943</v>
      </c>
      <c r="BR265" s="118">
        <f>(ULB_Data[[#This Row],[Cert.- obtained SS2022]]-ULB_Data[[#This Row],[SA cert cat 2022]])/ULB_Data[[#This Row],[SA cert cat 2022]]</f>
        <v>-0.23255207134195943</v>
      </c>
      <c r="BS265" s="118">
        <f>(ULB_Data[[#This Row],[Cert.- obtained SS2021]]-ULB_Data[[#This Row],[SA cert cat t.10 2021]])/ULB_Data[[#This Row],[SA cert cat t.10 2021]]</f>
        <v>-0.50980392156862742</v>
      </c>
      <c r="BT265" s="118">
        <f>(ULB_Data[[#This Row],[Cert.- obtained SS2022]]-ULB_Data[[#This Row],[SA cert cat t.10 2022]])/ULB_Data[[#This Row],[SA cert cat t.10 2022]]</f>
        <v>-0.50980392156862742</v>
      </c>
      <c r="BU265" s="122">
        <v>855.72</v>
      </c>
      <c r="BV265" s="122">
        <v>860.25</v>
      </c>
      <c r="BW265" s="122">
        <v>865</v>
      </c>
      <c r="BX265" s="122">
        <v>1100</v>
      </c>
      <c r="BY265" s="122">
        <v>1147.0899999999999</v>
      </c>
      <c r="BZ265" s="122">
        <v>1150</v>
      </c>
      <c r="CA265" s="122">
        <v>1201.1099999999999</v>
      </c>
      <c r="CB265" s="122">
        <v>1344.7</v>
      </c>
      <c r="CC265" s="122">
        <v>1344.7</v>
      </c>
      <c r="CD265" s="122">
        <v>1496.04</v>
      </c>
      <c r="CE265" s="122">
        <v>1496.04</v>
      </c>
      <c r="CF265" s="118">
        <f>(ULB_Data[[#This Row],[CP- obtained SS2020]]-ULB_Data[[#This Row],[NA CV 2020]])/ULB_Data[[#This Row],[NA CV 2020]]</f>
        <v>0.38835132987425786</v>
      </c>
      <c r="CG265" s="118">
        <f>(ULB_Data[[#This Row],[CV- obtained SS2021]]-ULB_Data[[#This Row],[NA CV 2021]])/ULB_Data[[#This Row],[NA CV 2021]]</f>
        <v>0.81374019180470791</v>
      </c>
      <c r="CH265" s="118">
        <f>(ULB_Data[[#This Row],[CV- obtained SS2022]]-ULB_Data[[#This Row],[NA CV 2022]])/ULB_Data[[#This Row],[NA CV 2022]]</f>
        <v>0.80378034682080923</v>
      </c>
      <c r="CI265" s="118">
        <f>(ULB_Data[[#This Row],[CP- obtained SS2020]]-ULB_Data[[#This Row],[SA CV 2020]])/ULB_Data[[#This Row],[SA CV 2020]]</f>
        <v>8.00363636363636E-2</v>
      </c>
      <c r="CJ265" s="118">
        <f>(ULB_Data[[#This Row],[CV- obtained SS2021]]-ULB_Data[[#This Row],[SA CV 2021]])/ULB_Data[[#This Row],[SA CV 2021]]</f>
        <v>0.36019841511999939</v>
      </c>
      <c r="CK265" s="118">
        <f>(ULB_Data[[#This Row],[CV- obtained SS2022]]-ULB_Data[[#This Row],[SA CV 2022]])/ULB_Data[[#This Row],[SA CV 2022]]</f>
        <v>0.35675652173913042</v>
      </c>
      <c r="CL265" s="118">
        <f>(ULB_Data[[#This Row],[CP- obtained SS2020]]-ULB_Data[[#This Row],[SA CV  cat 2020]])/ULB_Data[[#This Row],[SA CV  cat 2020]]</f>
        <v>-1.0881601185569962E-2</v>
      </c>
      <c r="CM265" s="118">
        <f>(ULB_Data[[#This Row],[CV- obtained SS2021]]-ULB_Data[[#This Row],[SA CV cat 2021]])/ULB_Data[[#This Row],[SA CV cat 2021]]</f>
        <v>0.16031085000371825</v>
      </c>
      <c r="CN265" s="118">
        <f>(ULB_Data[[#This Row],[CV- obtained SS2022]]-ULB_Data[[#This Row],[SA CV cat 2022]])/ULB_Data[[#This Row],[SA CV cat 2022]]</f>
        <v>0.16031085000371825</v>
      </c>
      <c r="CO265" s="118">
        <f>(ULB_Data[[#This Row],[CV- obtained SS2021]]-ULB_Data[[#This Row],[SA CV cat t.10 2021]])/ULB_Data[[#This Row],[SA CV cat t.10 2021]]</f>
        <v>4.2933344028234552E-2</v>
      </c>
      <c r="CP265" s="118">
        <f>(ULB_Data[[#This Row],[CV- obtained SS2022]]-ULB_Data[[#This Row],[SA CV cat t.10 2022]])/ULB_Data[[#This Row],[SA CV cat t.10 2022]]</f>
        <v>4.2933344028234552E-2</v>
      </c>
      <c r="CQ265" s="60">
        <v>59</v>
      </c>
      <c r="CR265" s="60">
        <v>17</v>
      </c>
      <c r="CS265" s="28">
        <v>52</v>
      </c>
      <c r="CT265" s="28">
        <v>17</v>
      </c>
      <c r="CU265" s="28">
        <v>52</v>
      </c>
      <c r="CV265" s="28">
        <v>17</v>
      </c>
      <c r="CW265" s="27" t="s">
        <v>414</v>
      </c>
      <c r="CX265" s="27" t="s">
        <v>414</v>
      </c>
      <c r="CY265" s="27" t="s">
        <v>414</v>
      </c>
      <c r="CZ265" s="28" t="s">
        <v>405</v>
      </c>
      <c r="DA265" s="28" t="s">
        <v>408</v>
      </c>
      <c r="DB265" s="28" t="s">
        <v>408</v>
      </c>
      <c r="DC265" s="22">
        <v>942.49</v>
      </c>
      <c r="DD265" s="22">
        <v>1500</v>
      </c>
      <c r="DE265" s="66">
        <v>62.83</v>
      </c>
      <c r="DF265" s="22">
        <v>300</v>
      </c>
      <c r="DG265" s="22">
        <v>1500</v>
      </c>
      <c r="DH265" s="66">
        <v>20</v>
      </c>
      <c r="DI265" s="22">
        <v>1335.32</v>
      </c>
      <c r="DJ265" s="22">
        <v>1500</v>
      </c>
      <c r="DK265" s="66">
        <v>89.02</v>
      </c>
      <c r="DL265" s="22">
        <v>1188.04</v>
      </c>
      <c r="DM265" s="22">
        <v>1500</v>
      </c>
      <c r="DN265" s="66">
        <v>79.2</v>
      </c>
      <c r="DO265" s="22">
        <v>3765.85</v>
      </c>
      <c r="DP265" s="22">
        <v>6000</v>
      </c>
      <c r="DQ265" s="66">
        <v>62.76</v>
      </c>
      <c r="DR265" s="67">
        <v>1721.97</v>
      </c>
      <c r="DS265" s="67">
        <v>2400</v>
      </c>
      <c r="DT265" s="159">
        <f>ULB_Data[[#This Row],[SLP- obtained SS2021]]/ULB_Data[[#This Row],[SLP-max. marks SS2021]]</f>
        <v>0.71748750000000006</v>
      </c>
      <c r="DU265" s="159">
        <f>ULB_Data[[#This Row],[SLP- obtained SS2021]]/ULB_Data[[#This Row],[Total score (obtained) SS2021]]</f>
        <v>0.45527782478108214</v>
      </c>
      <c r="DV265" s="67">
        <v>1721.97</v>
      </c>
      <c r="DW265" s="66">
        <v>2400</v>
      </c>
      <c r="DX265" s="159">
        <f>ULB_Data[[#This Row],[SLP- obtained SS2022]]/ULB_Data[[#This Row],[SLP-max. marks SS2022]]</f>
        <v>0.71748750000000006</v>
      </c>
      <c r="DY265" s="159">
        <f>ULB_Data[[#This Row],[SLP- obtained SS2022]]/ULB_Data[[#This Row],[Total score (obtained) SS2022]]</f>
        <v>0.45527782478108214</v>
      </c>
      <c r="DZ265" s="67">
        <v>1560.27</v>
      </c>
      <c r="EA265" s="67">
        <v>1800</v>
      </c>
      <c r="EB265" s="159">
        <f>ULB_Data[[#This Row],[CV- obtained SS2021]]/ULB_Data[[#This Row],[CV-max. marks SS2021]]</f>
        <v>0.86681666666666668</v>
      </c>
      <c r="EC265" s="159">
        <f>ULB_Data[[#This Row],[CV- obtained SS2021]]/ULB_Data[[#This Row],[Total score (obtained) SS2021]]</f>
        <v>0.41252538178433945</v>
      </c>
      <c r="ED265" s="67">
        <v>1560.27</v>
      </c>
      <c r="EE265" s="66">
        <v>1800</v>
      </c>
      <c r="EF265" s="159">
        <f>ULB_Data[[#This Row],[CV- obtained SS2022]]/ULB_Data[[#This Row],[CV-max. marks SS2022]]</f>
        <v>0.86681666666666668</v>
      </c>
      <c r="EG265" s="159">
        <f>ULB_Data[[#This Row],[CV- obtained SS2022]]/ULB_Data[[#This Row],[Total score (obtained) SS2022]]</f>
        <v>0.41252538178433945</v>
      </c>
      <c r="EH265" s="67">
        <v>500</v>
      </c>
      <c r="EI265" s="67">
        <v>1800</v>
      </c>
      <c r="EJ265" s="159">
        <f>ULB_Data[[#This Row],[Cert.- obtained SS2021]]/ULB_Data[[#This Row],[Cert.-max. marks SS2021]]</f>
        <v>0.27777777777777779</v>
      </c>
      <c r="EK265" s="159">
        <f>ULB_Data[[#This Row],[Cert.- obtained SS2021]]/ULB_Data[[#This Row],[Total score (obtained) SS2021]]</f>
        <v>0.13219679343457846</v>
      </c>
      <c r="EL265" s="67">
        <v>500</v>
      </c>
      <c r="EM265" s="66">
        <v>1800</v>
      </c>
      <c r="EN265" s="159">
        <f>ULB_Data[[#This Row],[Cert.- obtained SS2022]]/ULB_Data[[#This Row],[Cert.-max. marks SS2022]]</f>
        <v>0.27777777777777779</v>
      </c>
      <c r="EO265" s="159">
        <f>ULB_Data[[#This Row],[Cert.- obtained SS2022]]/ULB_Data[[#This Row],[Total score (obtained) SS2022]]</f>
        <v>0.13219679343457846</v>
      </c>
      <c r="EP265" s="68">
        <v>3782.24</v>
      </c>
      <c r="EQ265" s="26">
        <v>6000</v>
      </c>
      <c r="ER265" s="66">
        <v>63.04</v>
      </c>
      <c r="ES265" s="68">
        <v>3782.24</v>
      </c>
      <c r="ET265" s="66">
        <v>6000</v>
      </c>
      <c r="EU265" s="128">
        <f>(ULB_Data[[#This Row],[Total score (obtained) SS2022]]/ULB_Data[[#This Row],[Total score (max) SS2022]])*100</f>
        <v>63.037333333333336</v>
      </c>
      <c r="EV265" s="26">
        <v>1242.49</v>
      </c>
      <c r="EW265" s="26">
        <v>3000</v>
      </c>
      <c r="EX265" s="66">
        <v>41.42</v>
      </c>
      <c r="EY265" s="26">
        <v>2221.9699999999998</v>
      </c>
      <c r="EZ265" s="26">
        <v>4200</v>
      </c>
      <c r="FA265" s="100">
        <v>52.9</v>
      </c>
      <c r="FB265" s="26">
        <v>2221.9699999999998</v>
      </c>
      <c r="FC265" s="138">
        <v>4200</v>
      </c>
      <c r="FD265" s="140">
        <f>(ULB_Data[[#This Row],[SLP + Cert. (obtained) SS2022]]/ULB_Data[[#This Row],[SLP + Cert. (max.) SS2022]])*100</f>
        <v>52.90404761904761</v>
      </c>
    </row>
    <row r="266" spans="1:160" ht="43.5" thickBot="1">
      <c r="A266" s="104">
        <v>265</v>
      </c>
      <c r="B266" s="65" t="s">
        <v>374</v>
      </c>
      <c r="C266" s="65" t="s">
        <v>373</v>
      </c>
      <c r="D266" s="65" t="s">
        <v>83</v>
      </c>
      <c r="E266" s="28" t="s">
        <v>429</v>
      </c>
      <c r="F266" s="28" t="s">
        <v>431</v>
      </c>
      <c r="G266" s="28">
        <v>2214</v>
      </c>
      <c r="H266" s="28">
        <v>2072</v>
      </c>
      <c r="I266" s="28">
        <v>2072</v>
      </c>
      <c r="J266" s="28">
        <v>3325</v>
      </c>
      <c r="K266" s="28">
        <v>3178</v>
      </c>
      <c r="L266" s="28">
        <v>3178</v>
      </c>
      <c r="M266" s="28" t="s">
        <v>432</v>
      </c>
      <c r="N266" s="28" t="s">
        <v>432</v>
      </c>
      <c r="O266" s="28" t="s">
        <v>432</v>
      </c>
      <c r="P266" s="28" t="s">
        <v>432</v>
      </c>
      <c r="Q266" s="28" t="s">
        <v>432</v>
      </c>
      <c r="R266" s="118">
        <f>(ULB_Data[[#This Row],[Total score (obtained) SS2020]]-ULB_Data[[#This Row],[NA 2020]])/ULB_Data[[#This Row],[NA 2020]]</f>
        <v>-1</v>
      </c>
      <c r="S266" s="118">
        <f>(ULB_Data[[#This Row],[Total score (obtained) SS2021]]-ULB_Data[[#This Row],[NA 2021]])/ULB_Data[[#This Row],[NA 2021]]</f>
        <v>-1</v>
      </c>
      <c r="T266" s="118">
        <f>(ULB_Data[[#This Row],[Total score (obtained) SS2022]]-ULB_Data[[#This Row],[NA 2022]])/ULB_Data[[#This Row],[NA 2022]]</f>
        <v>-1</v>
      </c>
      <c r="U266" s="118">
        <f>(ULB_Data[[#This Row],[Total score (obtained) SS2020]]-ULB_Data[[#This Row],[SA 2020]])/ULB_Data[[#This Row],[SA 2020]]</f>
        <v>-1</v>
      </c>
      <c r="V266" s="118">
        <f>(ULB_Data[[#This Row],[Total score (obtained) SS2021]]-ULB_Data[[#This Row],[SA 2021]])/ULB_Data[[#This Row],[SA 2021]]</f>
        <v>-1</v>
      </c>
      <c r="W266" s="118">
        <f>(ULB_Data[[#This Row],[Total score (obtained) SS2022]]-ULB_Data[[#This Row],[SA 2022]])/ULB_Data[[#This Row],[SA 2022]]</f>
        <v>-1</v>
      </c>
      <c r="X266" s="118" t="e">
        <f>(ULB_Data[[#This Row],[Total score (obtained) SS2020]]-ULB_Data[[#This Row],[SA Cat 2020]])/ULB_Data[[#This Row],[SA Cat 2020]]</f>
        <v>#VALUE!</v>
      </c>
      <c r="Y266" s="118" t="e">
        <f>(ULB_Data[[#This Row],[Total score (obtained) SS2021]]-ULB_Data[[#This Row],[SA Cat 2021]])/ULB_Data[[#This Row],[SA Cat 2021]]</f>
        <v>#VALUE!</v>
      </c>
      <c r="Z266" s="118" t="e">
        <f>(ULB_Data[[#This Row],[Total score (obtained) SS2022]]-ULB_Data[[#This Row],[SA Cat 2022]])/ULB_Data[[#This Row],[SA Cat 2022]]</f>
        <v>#VALUE!</v>
      </c>
      <c r="AA266" s="118" t="e">
        <f>(ULB_Data[[#This Row],[Total score (obtained) SS2021]]-ULB_Data[[#This Row],[SA Cat t.10 2021]])/ULB_Data[[#This Row],[SA Cat t.10 2021]]</f>
        <v>#VALUE!</v>
      </c>
      <c r="AB266" s="118" t="e">
        <f>(ULB_Data[[#This Row],[Total score (obtained) SS2022]]-ULB_Data[[#This Row],[SA Cat t.10 2022]])/ULB_Data[[#This Row],[SA Cat t.10 2022]]</f>
        <v>#VALUE!</v>
      </c>
      <c r="AC266" s="122">
        <v>306.24</v>
      </c>
      <c r="AD266" s="122">
        <v>913.6</v>
      </c>
      <c r="AE266" s="122">
        <v>915</v>
      </c>
      <c r="AF266" s="122">
        <v>706.64</v>
      </c>
      <c r="AG266" s="122">
        <v>1509.3</v>
      </c>
      <c r="AH266" s="122">
        <v>1509.3</v>
      </c>
      <c r="AI266" s="122"/>
      <c r="AJ266" s="122"/>
      <c r="AK266" s="122"/>
      <c r="AL266" s="122"/>
      <c r="AM266" s="122"/>
      <c r="AN266" s="118">
        <f>(ULB_Data[[#This Row],[SLP- obtained SS2020]]-ULB_Data[[#This Row],[SLP NA 2020]])/ULB_Data[[#This Row],[SLP NA 2020]]</f>
        <v>-1</v>
      </c>
      <c r="AO266" s="118">
        <f>(ULB_Data[[#This Row],[SLP- obtained SS2021]]-ULB_Data[[#This Row],[SLP NA 2021]])/ULB_Data[[#This Row],[SLP NA 2021]]</f>
        <v>-1</v>
      </c>
      <c r="AP266" s="118">
        <f>(ULB_Data[[#This Row],[SLP- obtained SS2022]]-ULB_Data[[#This Row],[SLP NA 2022]])/ULB_Data[[#This Row],[SLP NA 2022]]</f>
        <v>-1</v>
      </c>
      <c r="AQ266" s="118">
        <f>(ULB_Data[[#This Row],[SLP- obtained SS2020]]-ULB_Data[[#This Row],[SLP SA 2020]])/ULB_Data[[#This Row],[SLP SA 2020]]</f>
        <v>-1</v>
      </c>
      <c r="AR266" s="118">
        <f>(ULB_Data[[#This Row],[SLP- obtained SS2021]]-ULB_Data[[#This Row],[SLP SA 2021]])/ULB_Data[[#This Row],[SLP SA 2021]]</f>
        <v>-1</v>
      </c>
      <c r="AS266" s="118">
        <f>(ULB_Data[[#This Row],[SLP- obtained SS2022]]-ULB_Data[[#This Row],[SLP SA 2022]])/ULB_Data[[#This Row],[SLP SA 2022]]</f>
        <v>-1</v>
      </c>
      <c r="AT266" s="118" t="e">
        <f>(ULB_Data[[#This Row],[SLP- obtained SS2020]]-ULB_Data[[#This Row],[SLP SA cat 2020]])/ULB_Data[[#This Row],[SLP SA cat 2020]]</f>
        <v>#DIV/0!</v>
      </c>
      <c r="AU266" s="118" t="e">
        <f>(ULB_Data[[#This Row],[SLP- obtained SS2021]]-ULB_Data[[#This Row],[SLP SA cat 2021]])/ULB_Data[[#This Row],[SLP SA cat 2021]]</f>
        <v>#DIV/0!</v>
      </c>
      <c r="AV266" s="118" t="e">
        <f>(ULB_Data[[#This Row],[SLP- obtained SS2022]]-ULB_Data[[#This Row],[SLP SA cat 2022]])/ULB_Data[[#This Row],[SLP SA cat 2022]]</f>
        <v>#DIV/0!</v>
      </c>
      <c r="AW266" s="118" t="e">
        <f>(ULB_Data[[#This Row],[SLP- obtained SS2021]]-ULB_Data[[#This Row],[SLP SA cat t.10 2021]])/ULB_Data[[#This Row],[SLP SA cat t.10 2021]]</f>
        <v>#DIV/0!</v>
      </c>
      <c r="AX266" s="118" t="e">
        <f>(ULB_Data[[#This Row],[SLP- obtained SS2022]]-ULB_Data[[#This Row],[SLP SA cat t.10 2022]])/ULB_Data[[#This Row],[SLP SA cat t.10 2022]]</f>
        <v>#DIV/0!</v>
      </c>
      <c r="AY266" s="122">
        <v>232.44</v>
      </c>
      <c r="AZ266" s="122">
        <v>298.10000000000002</v>
      </c>
      <c r="BA266" s="122">
        <v>295</v>
      </c>
      <c r="BB266" s="122">
        <v>421.09</v>
      </c>
      <c r="BC266" s="122">
        <v>522.70000000000005</v>
      </c>
      <c r="BD266" s="122">
        <v>525</v>
      </c>
      <c r="BE266" s="122"/>
      <c r="BF266" s="122"/>
      <c r="BG266" s="122"/>
      <c r="BH266" s="122"/>
      <c r="BI266" s="122"/>
      <c r="BJ266" s="118">
        <f>(ULB_Data[[#This Row],[Cert.- obtained SS2020]]-ULB_Data[[#This Row],[NA cert 2020]])/ULB_Data[[#This Row],[NA cert 2020]]</f>
        <v>-1</v>
      </c>
      <c r="BK266" s="118">
        <f>(ULB_Data[[#This Row],[Cert.- obtained SS2021]]-ULB_Data[[#This Row],[NA cert 2021]])/ULB_Data[[#This Row],[NA cert 2021]]</f>
        <v>-1</v>
      </c>
      <c r="BL266" s="118">
        <f>(ULB_Data[[#This Row],[Cert.- obtained SS2022]]-ULB_Data[[#This Row],[NA cert 2022]])/ULB_Data[[#This Row],[NA cert 2022]]</f>
        <v>-1</v>
      </c>
      <c r="BM266" s="118">
        <f>(ULB_Data[[#This Row],[Cert.- obtained SS2020]]-ULB_Data[[#This Row],[SA Cert 2020]])/ULB_Data[[#This Row],[SA Cert 2020]]</f>
        <v>-1</v>
      </c>
      <c r="BN266" s="118">
        <f>(ULB_Data[[#This Row],[Cert.- obtained SS2021]]-ULB_Data[[#This Row],[SA cert 2021]])/ULB_Data[[#This Row],[SA cert 2021]]</f>
        <v>-1</v>
      </c>
      <c r="BO266" s="118">
        <f>(ULB_Data[[#This Row],[Cert.- obtained SS2022]]-ULB_Data[[#This Row],[SA cert 2022]])/ULB_Data[[#This Row],[SA cert 2022]]</f>
        <v>-1</v>
      </c>
      <c r="BP266" s="118" t="e">
        <f>(ULB_Data[[#This Row],[Cert.- obtained SS2020]]-ULB_Data[[#This Row],[SA cert cat 2020]])/ULB_Data[[#This Row],[SA cert cat 2020]]</f>
        <v>#DIV/0!</v>
      </c>
      <c r="BQ266" s="118" t="e">
        <f>(ULB_Data[[#This Row],[Cert.- obtained SS2021]]-ULB_Data[[#This Row],[SA cert cat 2021]])/ULB_Data[[#This Row],[SA cert cat 2021]]</f>
        <v>#DIV/0!</v>
      </c>
      <c r="BR266" s="118" t="e">
        <f>(ULB_Data[[#This Row],[Cert.- obtained SS2022]]-ULB_Data[[#This Row],[SA cert cat 2022]])/ULB_Data[[#This Row],[SA cert cat 2022]]</f>
        <v>#DIV/0!</v>
      </c>
      <c r="BS266" s="118" t="e">
        <f>(ULB_Data[[#This Row],[Cert.- obtained SS2021]]-ULB_Data[[#This Row],[SA cert cat t.10 2021]])/ULB_Data[[#This Row],[SA cert cat t.10 2021]]</f>
        <v>#DIV/0!</v>
      </c>
      <c r="BT266" s="118" t="e">
        <f>(ULB_Data[[#This Row],[Cert.- obtained SS2022]]-ULB_Data[[#This Row],[SA cert cat t.10 2022]])/ULB_Data[[#This Row],[SA cert cat t.10 2022]]</f>
        <v>#DIV/0!</v>
      </c>
      <c r="BU266" s="122">
        <v>855.72</v>
      </c>
      <c r="BV266" s="122">
        <v>860.25</v>
      </c>
      <c r="BW266" s="122">
        <v>865</v>
      </c>
      <c r="BX266" s="122">
        <v>1100</v>
      </c>
      <c r="BY266" s="122">
        <v>1147.0899999999999</v>
      </c>
      <c r="BZ266" s="122">
        <v>1150</v>
      </c>
      <c r="CA266" s="122"/>
      <c r="CB266" s="122"/>
      <c r="CC266" s="122"/>
      <c r="CD266" s="122"/>
      <c r="CE266" s="122"/>
      <c r="CF266" s="118">
        <f>(ULB_Data[[#This Row],[CP- obtained SS2020]]-ULB_Data[[#This Row],[NA CV 2020]])/ULB_Data[[#This Row],[NA CV 2020]]</f>
        <v>-1</v>
      </c>
      <c r="CG266" s="118">
        <f>(ULB_Data[[#This Row],[CV- obtained SS2021]]-ULB_Data[[#This Row],[NA CV 2021]])/ULB_Data[[#This Row],[NA CV 2021]]</f>
        <v>-1</v>
      </c>
      <c r="CH266" s="118">
        <f>(ULB_Data[[#This Row],[CV- obtained SS2022]]-ULB_Data[[#This Row],[NA CV 2022]])/ULB_Data[[#This Row],[NA CV 2022]]</f>
        <v>-1</v>
      </c>
      <c r="CI266" s="118">
        <f>(ULB_Data[[#This Row],[CP- obtained SS2020]]-ULB_Data[[#This Row],[SA CV 2020]])/ULB_Data[[#This Row],[SA CV 2020]]</f>
        <v>-1</v>
      </c>
      <c r="CJ266" s="118">
        <f>(ULB_Data[[#This Row],[CV- obtained SS2021]]-ULB_Data[[#This Row],[SA CV 2021]])/ULB_Data[[#This Row],[SA CV 2021]]</f>
        <v>-1</v>
      </c>
      <c r="CK266" s="118">
        <f>(ULB_Data[[#This Row],[CV- obtained SS2022]]-ULB_Data[[#This Row],[SA CV 2022]])/ULB_Data[[#This Row],[SA CV 2022]]</f>
        <v>-1</v>
      </c>
      <c r="CL266" s="118" t="e">
        <f>(ULB_Data[[#This Row],[CP- obtained SS2020]]-ULB_Data[[#This Row],[SA CV  cat 2020]])/ULB_Data[[#This Row],[SA CV  cat 2020]]</f>
        <v>#DIV/0!</v>
      </c>
      <c r="CM266" s="118" t="e">
        <f>(ULB_Data[[#This Row],[CV- obtained SS2021]]-ULB_Data[[#This Row],[SA CV cat 2021]])/ULB_Data[[#This Row],[SA CV cat 2021]]</f>
        <v>#DIV/0!</v>
      </c>
      <c r="CN266" s="118" t="e">
        <f>(ULB_Data[[#This Row],[CV- obtained SS2022]]-ULB_Data[[#This Row],[SA CV cat 2022]])/ULB_Data[[#This Row],[SA CV cat 2022]]</f>
        <v>#DIV/0!</v>
      </c>
      <c r="CO266" s="118" t="e">
        <f>(ULB_Data[[#This Row],[CV- obtained SS2021]]-ULB_Data[[#This Row],[SA CV cat t.10 2021]])/ULB_Data[[#This Row],[SA CV cat t.10 2021]]</f>
        <v>#DIV/0!</v>
      </c>
      <c r="CP266" s="118" t="e">
        <f>(ULB_Data[[#This Row],[CV- obtained SS2022]]-ULB_Data[[#This Row],[SA CV cat t.10 2022]])/ULB_Data[[#This Row],[SA CV cat t.10 2022]]</f>
        <v>#DIV/0!</v>
      </c>
      <c r="CQ266" s="60"/>
      <c r="CR266" s="60"/>
      <c r="CS266" s="28"/>
      <c r="CT266" s="28"/>
      <c r="CU266" s="28"/>
      <c r="CV266" s="28"/>
      <c r="CW266" s="28" t="s">
        <v>414</v>
      </c>
      <c r="CX266" s="28"/>
      <c r="CY266" s="28"/>
      <c r="CZ266" s="28" t="s">
        <v>415</v>
      </c>
      <c r="DA266" s="28"/>
      <c r="DB266" s="28"/>
      <c r="DC266" s="24"/>
      <c r="DD266" s="22">
        <v>1500</v>
      </c>
      <c r="DE266" s="66">
        <v>0</v>
      </c>
      <c r="DF266" s="24"/>
      <c r="DG266" s="22">
        <v>1500</v>
      </c>
      <c r="DH266" s="66">
        <v>0</v>
      </c>
      <c r="DI266" s="24"/>
      <c r="DJ266" s="22">
        <v>1500</v>
      </c>
      <c r="DK266" s="66">
        <v>0</v>
      </c>
      <c r="DL266" s="24"/>
      <c r="DM266" s="22">
        <v>1500</v>
      </c>
      <c r="DN266" s="66">
        <v>0</v>
      </c>
      <c r="DO266" s="21"/>
      <c r="DP266" s="22">
        <v>6000</v>
      </c>
      <c r="DQ266" s="66">
        <v>0</v>
      </c>
      <c r="DR266" s="21"/>
      <c r="DS266" s="67">
        <v>2400</v>
      </c>
      <c r="DT266" s="159">
        <f>ULB_Data[[#This Row],[SLP- obtained SS2021]]/ULB_Data[[#This Row],[SLP-max. marks SS2021]]</f>
        <v>0</v>
      </c>
      <c r="DU266" s="159" t="e">
        <f>ULB_Data[[#This Row],[SLP- obtained SS2021]]/ULB_Data[[#This Row],[Total score (obtained) SS2021]]</f>
        <v>#DIV/0!</v>
      </c>
      <c r="DV266" s="21"/>
      <c r="DW266" s="66">
        <v>2400</v>
      </c>
      <c r="DX266" s="159">
        <f>ULB_Data[[#This Row],[SLP- obtained SS2022]]/ULB_Data[[#This Row],[SLP-max. marks SS2022]]</f>
        <v>0</v>
      </c>
      <c r="DY266" s="159" t="e">
        <f>ULB_Data[[#This Row],[SLP- obtained SS2022]]/ULB_Data[[#This Row],[Total score (obtained) SS2022]]</f>
        <v>#DIV/0!</v>
      </c>
      <c r="DZ266" s="21"/>
      <c r="EA266" s="67">
        <v>1800</v>
      </c>
      <c r="EB266" s="159">
        <f>ULB_Data[[#This Row],[CV- obtained SS2021]]/ULB_Data[[#This Row],[CV-max. marks SS2021]]</f>
        <v>0</v>
      </c>
      <c r="EC266" s="159" t="e">
        <f>ULB_Data[[#This Row],[CV- obtained SS2021]]/ULB_Data[[#This Row],[Total score (obtained) SS2021]]</f>
        <v>#DIV/0!</v>
      </c>
      <c r="ED266" s="21"/>
      <c r="EE266" s="66">
        <v>1800</v>
      </c>
      <c r="EF266" s="159">
        <f>ULB_Data[[#This Row],[CV- obtained SS2022]]/ULB_Data[[#This Row],[CV-max. marks SS2022]]</f>
        <v>0</v>
      </c>
      <c r="EG266" s="159" t="e">
        <f>ULB_Data[[#This Row],[CV- obtained SS2022]]/ULB_Data[[#This Row],[Total score (obtained) SS2022]]</f>
        <v>#DIV/0!</v>
      </c>
      <c r="EH266" s="21"/>
      <c r="EI266" s="67">
        <v>1800</v>
      </c>
      <c r="EJ266" s="159">
        <f>ULB_Data[[#This Row],[Cert.- obtained SS2021]]/ULB_Data[[#This Row],[Cert.-max. marks SS2021]]</f>
        <v>0</v>
      </c>
      <c r="EK266" s="159" t="e">
        <f>ULB_Data[[#This Row],[Cert.- obtained SS2021]]/ULB_Data[[#This Row],[Total score (obtained) SS2021]]</f>
        <v>#DIV/0!</v>
      </c>
      <c r="EL266" s="21"/>
      <c r="EM266" s="66">
        <v>1800</v>
      </c>
      <c r="EN266" s="159">
        <f>ULB_Data[[#This Row],[Cert.- obtained SS2022]]/ULB_Data[[#This Row],[Cert.-max. marks SS2022]]</f>
        <v>0</v>
      </c>
      <c r="EO266" s="159" t="e">
        <f>ULB_Data[[#This Row],[Cert.- obtained SS2022]]/ULB_Data[[#This Row],[Total score (obtained) SS2022]]</f>
        <v>#DIV/0!</v>
      </c>
      <c r="EP266" s="21"/>
      <c r="EQ266" s="26">
        <v>6000</v>
      </c>
      <c r="ER266" s="66">
        <v>0</v>
      </c>
      <c r="ES266" s="21"/>
      <c r="ET266" s="66">
        <v>6000</v>
      </c>
      <c r="EU266" s="128">
        <f>(ULB_Data[[#This Row],[Total score (obtained) SS2022]]/ULB_Data[[#This Row],[Total score (max) SS2022]])*100</f>
        <v>0</v>
      </c>
      <c r="EV266" s="26">
        <v>0</v>
      </c>
      <c r="EW266" s="26">
        <v>3000</v>
      </c>
      <c r="EX266" s="66">
        <v>0</v>
      </c>
      <c r="EY266" s="26">
        <v>0</v>
      </c>
      <c r="EZ266" s="26">
        <v>4200</v>
      </c>
      <c r="FA266" s="100">
        <v>0</v>
      </c>
      <c r="FB266" s="26">
        <v>0</v>
      </c>
      <c r="FC266" s="138">
        <v>4200</v>
      </c>
      <c r="FD266" s="140">
        <f>(ULB_Data[[#This Row],[SLP + Cert. (obtained) SS2022]]/ULB_Data[[#This Row],[SLP + Cert. (max.) SS2022]])*100</f>
        <v>0</v>
      </c>
    </row>
    <row r="267" spans="1:160" ht="29.25" thickBot="1">
      <c r="A267" s="104">
        <v>266</v>
      </c>
      <c r="B267" s="65" t="s">
        <v>375</v>
      </c>
      <c r="C267" s="65" t="s">
        <v>373</v>
      </c>
      <c r="D267" s="65" t="s">
        <v>83</v>
      </c>
      <c r="E267" s="26">
        <v>350859</v>
      </c>
      <c r="F267" s="28" t="s">
        <v>410</v>
      </c>
      <c r="G267" s="28">
        <v>2214</v>
      </c>
      <c r="H267" s="28">
        <v>2072</v>
      </c>
      <c r="I267" s="28">
        <v>2072</v>
      </c>
      <c r="J267" s="28">
        <v>3325</v>
      </c>
      <c r="K267" s="28">
        <v>3178</v>
      </c>
      <c r="L267" s="28">
        <v>3178</v>
      </c>
      <c r="M267" s="28">
        <v>3878.5</v>
      </c>
      <c r="N267" s="28">
        <v>3782.7</v>
      </c>
      <c r="O267" s="28">
        <v>3782.7</v>
      </c>
      <c r="P267" s="28">
        <v>4344.1000000000004</v>
      </c>
      <c r="Q267" s="28">
        <v>4344.1000000000004</v>
      </c>
      <c r="R267" s="118">
        <f>(ULB_Data[[#This Row],[Total score (obtained) SS2020]]-ULB_Data[[#This Row],[NA 2020]])/ULB_Data[[#This Row],[NA 2020]]</f>
        <v>0.87336043360433602</v>
      </c>
      <c r="S267" s="118">
        <f>(ULB_Data[[#This Row],[Total score (obtained) SS2021]]-ULB_Data[[#This Row],[NA 2021]])/ULB_Data[[#This Row],[NA 2021]]</f>
        <v>1.0687017374517376</v>
      </c>
      <c r="T267" s="118">
        <f>(ULB_Data[[#This Row],[Total score (obtained) SS2022]]-ULB_Data[[#This Row],[NA 2022]])/ULB_Data[[#This Row],[NA 2022]]</f>
        <v>1.0687017374517376</v>
      </c>
      <c r="U267" s="118">
        <f>(ULB_Data[[#This Row],[Total score (obtained) SS2020]]-ULB_Data[[#This Row],[SA 2020]])/ULB_Data[[#This Row],[SA 2020]]</f>
        <v>0.24740451127819546</v>
      </c>
      <c r="V267" s="118">
        <f>(ULB_Data[[#This Row],[Total score (obtained) SS2021]]-ULB_Data[[#This Row],[SA 2021]])/ULB_Data[[#This Row],[SA 2021]]</f>
        <v>0.34875707992448091</v>
      </c>
      <c r="W267" s="118">
        <f>(ULB_Data[[#This Row],[Total score (obtained) SS2022]]-ULB_Data[[#This Row],[SA 2022]])/ULB_Data[[#This Row],[SA 2022]]</f>
        <v>0.34875707992448091</v>
      </c>
      <c r="X267" s="118">
        <f>(ULB_Data[[#This Row],[Total score (obtained) SS2020]]-ULB_Data[[#This Row],[SA Cat 2020]])/ULB_Data[[#This Row],[SA Cat 2020]]</f>
        <v>6.9387649864638357E-2</v>
      </c>
      <c r="Y267" s="118">
        <f>(ULB_Data[[#This Row],[Total score (obtained) SS2021]]-ULB_Data[[#This Row],[SA Cat 2021]])/ULB_Data[[#This Row],[SA Cat 2021]]</f>
        <v>0.13314563671451624</v>
      </c>
      <c r="Z267" s="118">
        <f>(ULB_Data[[#This Row],[Total score (obtained) SS2022]]-ULB_Data[[#This Row],[SA Cat 2022]])/ULB_Data[[#This Row],[SA Cat 2022]]</f>
        <v>0.13314563671451624</v>
      </c>
      <c r="AA267" s="118">
        <f>(ULB_Data[[#This Row],[Total score (obtained) SS2021]]-ULB_Data[[#This Row],[SA Cat t.10 2021]])/ULB_Data[[#This Row],[SA Cat t.10 2021]]</f>
        <v>-1.329389286618632E-2</v>
      </c>
      <c r="AB267" s="118">
        <f>(ULB_Data[[#This Row],[Total score (obtained) SS2022]]-ULB_Data[[#This Row],[SA Cat t.10 2022]])/ULB_Data[[#This Row],[SA Cat t.10 2022]]</f>
        <v>-1.329389286618632E-2</v>
      </c>
      <c r="AC267" s="122">
        <v>306.24</v>
      </c>
      <c r="AD267" s="122">
        <v>913.6</v>
      </c>
      <c r="AE267" s="122">
        <v>915</v>
      </c>
      <c r="AF267" s="122">
        <v>706.64</v>
      </c>
      <c r="AG267" s="122">
        <v>1509.3</v>
      </c>
      <c r="AH267" s="122">
        <v>1509.3</v>
      </c>
      <c r="AI267" s="122">
        <v>948.15</v>
      </c>
      <c r="AJ267" s="122">
        <v>1786.5</v>
      </c>
      <c r="AK267" s="122">
        <v>1786.5</v>
      </c>
      <c r="AL267" s="122">
        <v>2014.9</v>
      </c>
      <c r="AM267" s="122">
        <v>2014.9</v>
      </c>
      <c r="AN267" s="118">
        <f>(ULB_Data[[#This Row],[SLP- obtained SS2020]]-ULB_Data[[#This Row],[SLP NA 2020]])/ULB_Data[[#This Row],[SLP NA 2020]]</f>
        <v>1.1496212121212119</v>
      </c>
      <c r="AO267" s="118">
        <f>(ULB_Data[[#This Row],[SLP- obtained SS2021]]-ULB_Data[[#This Row],[SLP NA 2021]])/ULB_Data[[#This Row],[SLP NA 2021]]</f>
        <v>0.91467819614711032</v>
      </c>
      <c r="AP267" s="118">
        <f>(ULB_Data[[#This Row],[SLP- obtained SS2022]]-ULB_Data[[#This Row],[SLP NA 2022]])/ULB_Data[[#This Row],[SLP NA 2022]]</f>
        <v>0.91174863387978144</v>
      </c>
      <c r="AQ267" s="118">
        <f>(ULB_Data[[#This Row],[SLP- obtained SS2020]]-ULB_Data[[#This Row],[SLP SA 2020]])/ULB_Data[[#This Row],[SLP SA 2020]]</f>
        <v>-6.8408241820446095E-2</v>
      </c>
      <c r="AR267" s="118">
        <f>(ULB_Data[[#This Row],[SLP- obtained SS2021]]-ULB_Data[[#This Row],[SLP SA 2021]])/ULB_Data[[#This Row],[SLP SA 2021]]</f>
        <v>0.15898098456237994</v>
      </c>
      <c r="AS267" s="118">
        <f>(ULB_Data[[#This Row],[SLP- obtained SS2022]]-ULB_Data[[#This Row],[SLP SA 2022]])/ULB_Data[[#This Row],[SLP SA 2022]]</f>
        <v>0.15898098456237994</v>
      </c>
      <c r="AT267" s="118">
        <f>(ULB_Data[[#This Row],[SLP- obtained SS2020]]-ULB_Data[[#This Row],[SLP SA cat 2020]])/ULB_Data[[#This Row],[SLP SA cat 2020]]</f>
        <v>-0.30570057480356488</v>
      </c>
      <c r="AU267" s="118">
        <f>(ULB_Data[[#This Row],[SLP- obtained SS2021]]-ULB_Data[[#This Row],[SLP SA cat 2021]])/ULB_Data[[#This Row],[SLP SA cat 2021]]</f>
        <v>-2.0850825636719843E-2</v>
      </c>
      <c r="AV267" s="118">
        <f>(ULB_Data[[#This Row],[SLP- obtained SS2022]]-ULB_Data[[#This Row],[SLP SA cat 2022]])/ULB_Data[[#This Row],[SLP SA cat 2022]]</f>
        <v>-2.0850825636719843E-2</v>
      </c>
      <c r="AW267" s="118">
        <f>(ULB_Data[[#This Row],[SLP- obtained SS2021]]-ULB_Data[[#This Row],[SLP SA cat t.10 2021]])/ULB_Data[[#This Row],[SLP SA cat t.10 2021]]</f>
        <v>-0.13184277135341707</v>
      </c>
      <c r="AX267" s="118">
        <f>(ULB_Data[[#This Row],[SLP- obtained SS2022]]-ULB_Data[[#This Row],[SLP SA cat t.10 2022]])/ULB_Data[[#This Row],[SLP SA cat t.10 2022]]</f>
        <v>-0.13184277135341707</v>
      </c>
      <c r="AY267" s="122">
        <v>232.44</v>
      </c>
      <c r="AZ267" s="122">
        <v>298.10000000000002</v>
      </c>
      <c r="BA267" s="122">
        <v>295</v>
      </c>
      <c r="BB267" s="122">
        <v>421.09</v>
      </c>
      <c r="BC267" s="122">
        <v>522.70000000000005</v>
      </c>
      <c r="BD267" s="122">
        <v>525</v>
      </c>
      <c r="BE267" s="122">
        <v>566.66</v>
      </c>
      <c r="BF267" s="122">
        <v>651.51</v>
      </c>
      <c r="BG267" s="122">
        <v>651.51</v>
      </c>
      <c r="BH267" s="122">
        <v>1020</v>
      </c>
      <c r="BI267" s="122">
        <v>1020</v>
      </c>
      <c r="BJ267" s="118">
        <f>(ULB_Data[[#This Row],[Cert.- obtained SS2020]]-ULB_Data[[#This Row],[NA cert 2020]])/ULB_Data[[#This Row],[NA cert 2020]]</f>
        <v>2.871966959215281</v>
      </c>
      <c r="BK267" s="118">
        <f>(ULB_Data[[#This Row],[Cert.- obtained SS2021]]-ULB_Data[[#This Row],[NA cert 2021]])/ULB_Data[[#This Row],[NA cert 2021]]</f>
        <v>2.6900369003690034</v>
      </c>
      <c r="BL267" s="118">
        <f>(ULB_Data[[#This Row],[Cert.- obtained SS2022]]-ULB_Data[[#This Row],[NA cert 2022]])/ULB_Data[[#This Row],[NA cert 2022]]</f>
        <v>2.7288135593220337</v>
      </c>
      <c r="BM267" s="118">
        <f>(ULB_Data[[#This Row],[Cert.- obtained SS2020]]-ULB_Data[[#This Row],[SA Cert 2020]])/ULB_Data[[#This Row],[SA Cert 2020]]</f>
        <v>1.1373103137096583</v>
      </c>
      <c r="BN267" s="118">
        <f>(ULB_Data[[#This Row],[Cert.- obtained SS2021]]-ULB_Data[[#This Row],[SA cert 2021]])/ULB_Data[[#This Row],[SA cert 2021]]</f>
        <v>1.1044576238760282</v>
      </c>
      <c r="BO267" s="118">
        <f>(ULB_Data[[#This Row],[Cert.- obtained SS2022]]-ULB_Data[[#This Row],[SA cert 2022]])/ULB_Data[[#This Row],[SA cert 2022]]</f>
        <v>1.0952380952380953</v>
      </c>
      <c r="BP267" s="118">
        <f>(ULB_Data[[#This Row],[Cert.- obtained SS2020]]-ULB_Data[[#This Row],[SA cert cat 2020]])/ULB_Data[[#This Row],[SA cert cat 2020]]</f>
        <v>0.58825397945858193</v>
      </c>
      <c r="BQ267" s="118">
        <f>(ULB_Data[[#This Row],[Cert.- obtained SS2021]]-ULB_Data[[#This Row],[SA cert cat 2021]])/ULB_Data[[#This Row],[SA cert cat 2021]]</f>
        <v>0.68838544304768923</v>
      </c>
      <c r="BR267" s="118">
        <f>(ULB_Data[[#This Row],[Cert.- obtained SS2022]]-ULB_Data[[#This Row],[SA cert cat 2022]])/ULB_Data[[#This Row],[SA cert cat 2022]]</f>
        <v>0.68838544304768923</v>
      </c>
      <c r="BS267" s="118">
        <f>(ULB_Data[[#This Row],[Cert.- obtained SS2021]]-ULB_Data[[#This Row],[SA cert cat t.10 2021]])/ULB_Data[[#This Row],[SA cert cat t.10 2021]]</f>
        <v>7.8431372549019607E-2</v>
      </c>
      <c r="BT267" s="118">
        <f>(ULB_Data[[#This Row],[Cert.- obtained SS2022]]-ULB_Data[[#This Row],[SA cert cat t.10 2022]])/ULB_Data[[#This Row],[SA cert cat t.10 2022]]</f>
        <v>7.8431372549019607E-2</v>
      </c>
      <c r="BU267" s="122">
        <v>855.72</v>
      </c>
      <c r="BV267" s="122">
        <v>860.25</v>
      </c>
      <c r="BW267" s="122">
        <v>865</v>
      </c>
      <c r="BX267" s="122">
        <v>1100</v>
      </c>
      <c r="BY267" s="122">
        <v>1147.0899999999999</v>
      </c>
      <c r="BZ267" s="122">
        <v>1150</v>
      </c>
      <c r="CA267" s="122">
        <v>1201.1099999999999</v>
      </c>
      <c r="CB267" s="122">
        <v>1344.7</v>
      </c>
      <c r="CC267" s="122">
        <v>1344.7</v>
      </c>
      <c r="CD267" s="122">
        <v>1496.04</v>
      </c>
      <c r="CE267" s="122">
        <v>1496.04</v>
      </c>
      <c r="CF267" s="118">
        <f>(ULB_Data[[#This Row],[CP- obtained SS2020]]-ULB_Data[[#This Row],[NA CV 2020]])/ULB_Data[[#This Row],[NA CV 2020]]</f>
        <v>0.44592857476744718</v>
      </c>
      <c r="CG267" s="118">
        <f>(ULB_Data[[#This Row],[CV- obtained SS2021]]-ULB_Data[[#This Row],[NA CV 2021]])/ULB_Data[[#This Row],[NA CV 2021]]</f>
        <v>0.67056088346410914</v>
      </c>
      <c r="CH267" s="118">
        <f>(ULB_Data[[#This Row],[CV- obtained SS2022]]-ULB_Data[[#This Row],[NA CV 2022]])/ULB_Data[[#This Row],[NA CV 2022]]</f>
        <v>0.66138728323699414</v>
      </c>
      <c r="CI267" s="118">
        <f>(ULB_Data[[#This Row],[CP- obtained SS2020]]-ULB_Data[[#This Row],[SA CV 2020]])/ULB_Data[[#This Row],[SA CV 2020]]</f>
        <v>0.12482727272727268</v>
      </c>
      <c r="CJ267" s="118">
        <f>(ULB_Data[[#This Row],[CV- obtained SS2021]]-ULB_Data[[#This Row],[SA CV 2021]])/ULB_Data[[#This Row],[SA CV 2021]]</f>
        <v>0.25282235918716056</v>
      </c>
      <c r="CK267" s="118">
        <f>(ULB_Data[[#This Row],[CV- obtained SS2022]]-ULB_Data[[#This Row],[SA CV 2022]])/ULB_Data[[#This Row],[SA CV 2022]]</f>
        <v>0.2496521739130434</v>
      </c>
      <c r="CL267" s="118">
        <f>(ULB_Data[[#This Row],[CP- obtained SS2020]]-ULB_Data[[#This Row],[SA CV  cat 2020]])/ULB_Data[[#This Row],[SA CV  cat 2020]]</f>
        <v>3.0138788287500769E-2</v>
      </c>
      <c r="CM267" s="118">
        <f>(ULB_Data[[#This Row],[CV- obtained SS2021]]-ULB_Data[[#This Row],[SA CV cat 2021]])/ULB_Data[[#This Row],[SA CV cat 2021]]</f>
        <v>6.8714211348256019E-2</v>
      </c>
      <c r="CN267" s="118">
        <f>(ULB_Data[[#This Row],[CV- obtained SS2022]]-ULB_Data[[#This Row],[SA CV cat 2022]])/ULB_Data[[#This Row],[SA CV cat 2022]]</f>
        <v>6.8714211348256019E-2</v>
      </c>
      <c r="CO267" s="118">
        <f>(ULB_Data[[#This Row],[CV- obtained SS2021]]-ULB_Data[[#This Row],[SA CV cat t.10 2021]])/ULB_Data[[#This Row],[SA CV cat t.10 2021]]</f>
        <v>-3.9397342317050381E-2</v>
      </c>
      <c r="CP267" s="118">
        <f>(ULB_Data[[#This Row],[CV- obtained SS2022]]-ULB_Data[[#This Row],[SA CV cat t.10 2022]])/ULB_Data[[#This Row],[SA CV cat t.10 2022]]</f>
        <v>-3.9397342317050381E-2</v>
      </c>
      <c r="CQ267" s="60">
        <v>40</v>
      </c>
      <c r="CR267" s="60">
        <v>12</v>
      </c>
      <c r="CS267" s="28">
        <v>22</v>
      </c>
      <c r="CT267" s="28">
        <v>5</v>
      </c>
      <c r="CU267" s="28">
        <v>22</v>
      </c>
      <c r="CV267" s="28">
        <v>5</v>
      </c>
      <c r="CW267" s="28" t="s">
        <v>401</v>
      </c>
      <c r="CX267" s="28" t="s">
        <v>401</v>
      </c>
      <c r="CY267" s="28" t="s">
        <v>401</v>
      </c>
      <c r="CZ267" s="28" t="s">
        <v>405</v>
      </c>
      <c r="DA267" s="28" t="s">
        <v>408</v>
      </c>
      <c r="DB267" s="28" t="s">
        <v>408</v>
      </c>
      <c r="DC267" s="23">
        <v>658.3</v>
      </c>
      <c r="DD267" s="22">
        <v>1500</v>
      </c>
      <c r="DE267" s="66">
        <v>43.89</v>
      </c>
      <c r="DF267" s="22">
        <v>900</v>
      </c>
      <c r="DG267" s="22">
        <v>1500</v>
      </c>
      <c r="DH267" s="66">
        <v>60</v>
      </c>
      <c r="DI267" s="22">
        <v>1352</v>
      </c>
      <c r="DJ267" s="22">
        <v>1500</v>
      </c>
      <c r="DK267" s="66">
        <v>90.13</v>
      </c>
      <c r="DL267" s="22">
        <v>1237.31</v>
      </c>
      <c r="DM267" s="22">
        <v>1500</v>
      </c>
      <c r="DN267" s="66">
        <v>82.49</v>
      </c>
      <c r="DO267" s="22">
        <v>4147.62</v>
      </c>
      <c r="DP267" s="22">
        <v>6000</v>
      </c>
      <c r="DQ267" s="66">
        <v>69.13</v>
      </c>
      <c r="DR267" s="67">
        <v>1749.25</v>
      </c>
      <c r="DS267" s="67">
        <v>2400</v>
      </c>
      <c r="DT267" s="159">
        <f>ULB_Data[[#This Row],[SLP- obtained SS2021]]/ULB_Data[[#This Row],[SLP-max. marks SS2021]]</f>
        <v>0.72885416666666669</v>
      </c>
      <c r="DU267" s="159">
        <f>ULB_Data[[#This Row],[SLP- obtained SS2021]]/ULB_Data[[#This Row],[Total score (obtained) SS2021]]</f>
        <v>0.40809779882650737</v>
      </c>
      <c r="DV267" s="67">
        <v>1749.25</v>
      </c>
      <c r="DW267" s="66">
        <v>2400</v>
      </c>
      <c r="DX267" s="159">
        <f>ULB_Data[[#This Row],[SLP- obtained SS2022]]/ULB_Data[[#This Row],[SLP-max. marks SS2022]]</f>
        <v>0.72885416666666669</v>
      </c>
      <c r="DY267" s="159">
        <f>ULB_Data[[#This Row],[SLP- obtained SS2022]]/ULB_Data[[#This Row],[Total score (obtained) SS2022]]</f>
        <v>0.40809779882650737</v>
      </c>
      <c r="DZ267" s="67">
        <v>1437.1</v>
      </c>
      <c r="EA267" s="67">
        <v>1800</v>
      </c>
      <c r="EB267" s="159">
        <f>ULB_Data[[#This Row],[CV- obtained SS2021]]/ULB_Data[[#This Row],[CV-max. marks SS2021]]</f>
        <v>0.79838888888888881</v>
      </c>
      <c r="EC267" s="159">
        <f>ULB_Data[[#This Row],[CV- obtained SS2021]]/ULB_Data[[#This Row],[Total score (obtained) SS2021]]</f>
        <v>0.33527360108250603</v>
      </c>
      <c r="ED267" s="67">
        <v>1437.1</v>
      </c>
      <c r="EE267" s="66">
        <v>1800</v>
      </c>
      <c r="EF267" s="159">
        <f>ULB_Data[[#This Row],[CV- obtained SS2022]]/ULB_Data[[#This Row],[CV-max. marks SS2022]]</f>
        <v>0.79838888888888881</v>
      </c>
      <c r="EG267" s="159">
        <f>ULB_Data[[#This Row],[CV- obtained SS2022]]/ULB_Data[[#This Row],[Total score (obtained) SS2022]]</f>
        <v>0.33527360108250603</v>
      </c>
      <c r="EH267" s="67">
        <v>1100</v>
      </c>
      <c r="EI267" s="67">
        <v>1800</v>
      </c>
      <c r="EJ267" s="159">
        <f>ULB_Data[[#This Row],[Cert.- obtained SS2021]]/ULB_Data[[#This Row],[Cert.-max. marks SS2021]]</f>
        <v>0.61111111111111116</v>
      </c>
      <c r="EK267" s="159">
        <f>ULB_Data[[#This Row],[Cert.- obtained SS2021]]/ULB_Data[[#This Row],[Total score (obtained) SS2021]]</f>
        <v>0.25662860009098648</v>
      </c>
      <c r="EL267" s="67">
        <v>1100</v>
      </c>
      <c r="EM267" s="66">
        <v>1800</v>
      </c>
      <c r="EN267" s="159">
        <f>ULB_Data[[#This Row],[Cert.- obtained SS2022]]/ULB_Data[[#This Row],[Cert.-max. marks SS2022]]</f>
        <v>0.61111111111111116</v>
      </c>
      <c r="EO267" s="159">
        <f>ULB_Data[[#This Row],[Cert.- obtained SS2022]]/ULB_Data[[#This Row],[Total score (obtained) SS2022]]</f>
        <v>0.25662860009098648</v>
      </c>
      <c r="EP267" s="68">
        <v>4286.3500000000004</v>
      </c>
      <c r="EQ267" s="26">
        <v>6000</v>
      </c>
      <c r="ER267" s="66">
        <v>71.44</v>
      </c>
      <c r="ES267" s="68">
        <v>4286.3500000000004</v>
      </c>
      <c r="ET267" s="66">
        <v>6000</v>
      </c>
      <c r="EU267" s="128">
        <f>(ULB_Data[[#This Row],[Total score (obtained) SS2022]]/ULB_Data[[#This Row],[Total score (max) SS2022]])*100</f>
        <v>71.439166666666679</v>
      </c>
      <c r="EV267" s="26">
        <v>1558.3</v>
      </c>
      <c r="EW267" s="26">
        <v>3000</v>
      </c>
      <c r="EX267" s="66">
        <v>51.94</v>
      </c>
      <c r="EY267" s="26">
        <v>2849.25</v>
      </c>
      <c r="EZ267" s="26">
        <v>4200</v>
      </c>
      <c r="FA267" s="100">
        <v>67.84</v>
      </c>
      <c r="FB267" s="26">
        <v>2849.25</v>
      </c>
      <c r="FC267" s="138">
        <v>4200</v>
      </c>
      <c r="FD267" s="140">
        <f>(ULB_Data[[#This Row],[SLP + Cert. (obtained) SS2022]]/ULB_Data[[#This Row],[SLP + Cert. (max.) SS2022]])*100</f>
        <v>67.839285714285708</v>
      </c>
    </row>
    <row r="268" spans="1:160" ht="15.75" thickBot="1">
      <c r="A268" s="104">
        <v>267</v>
      </c>
      <c r="B268" s="65" t="s">
        <v>72</v>
      </c>
      <c r="C268" s="65" t="s">
        <v>373</v>
      </c>
      <c r="D268" s="65" t="s">
        <v>83</v>
      </c>
      <c r="E268" s="26">
        <v>20000</v>
      </c>
      <c r="F268" s="28" t="s">
        <v>411</v>
      </c>
      <c r="G268" s="28">
        <v>2214</v>
      </c>
      <c r="H268" s="28">
        <v>2072</v>
      </c>
      <c r="I268" s="28">
        <v>2072</v>
      </c>
      <c r="J268" s="28">
        <v>3325</v>
      </c>
      <c r="K268" s="28">
        <v>3178</v>
      </c>
      <c r="L268" s="28">
        <v>3178</v>
      </c>
      <c r="M268" s="28">
        <v>3070.1</v>
      </c>
      <c r="N268" s="28">
        <v>2928.3</v>
      </c>
      <c r="O268" s="28">
        <v>2928.3</v>
      </c>
      <c r="P268" s="28">
        <v>4349.2</v>
      </c>
      <c r="Q268" s="28">
        <v>4349.2</v>
      </c>
      <c r="R268" s="118">
        <f>(ULB_Data[[#This Row],[Total score (obtained) SS2020]]-ULB_Data[[#This Row],[NA 2020]])/ULB_Data[[#This Row],[NA 2020]]</f>
        <v>0.52074074074074073</v>
      </c>
      <c r="S268" s="118">
        <f>(ULB_Data[[#This Row],[Total score (obtained) SS2021]]-ULB_Data[[#This Row],[NA 2021]])/ULB_Data[[#This Row],[NA 2021]]</f>
        <v>0.61028957528957528</v>
      </c>
      <c r="T268" s="118">
        <f>(ULB_Data[[#This Row],[Total score (obtained) SS2022]]-ULB_Data[[#This Row],[NA 2022]])/ULB_Data[[#This Row],[NA 2022]]</f>
        <v>0.61028957528957528</v>
      </c>
      <c r="U268" s="118">
        <f>(ULB_Data[[#This Row],[Total score (obtained) SS2020]]-ULB_Data[[#This Row],[SA 2020]])/ULB_Data[[#This Row],[SA 2020]]</f>
        <v>1.2607518796992503E-2</v>
      </c>
      <c r="V268" s="118">
        <f>(ULB_Data[[#This Row],[Total score (obtained) SS2021]]-ULB_Data[[#This Row],[SA 2021]])/ULB_Data[[#This Row],[SA 2021]]</f>
        <v>4.9880427942101943E-2</v>
      </c>
      <c r="W268" s="118">
        <f>(ULB_Data[[#This Row],[Total score (obtained) SS2022]]-ULB_Data[[#This Row],[SA 2022]])/ULB_Data[[#This Row],[SA 2022]]</f>
        <v>4.9880427942101943E-2</v>
      </c>
      <c r="X268" s="118">
        <f>(ULB_Data[[#This Row],[Total score (obtained) SS2020]]-ULB_Data[[#This Row],[SA Cat 2020]])/ULB_Data[[#This Row],[SA Cat 2020]]</f>
        <v>9.6680889873294082E-2</v>
      </c>
      <c r="Y268" s="118">
        <f>(ULB_Data[[#This Row],[Total score (obtained) SS2021]]-ULB_Data[[#This Row],[SA Cat 2021]])/ULB_Data[[#This Row],[SA Cat 2021]]</f>
        <v>0.13940511559607957</v>
      </c>
      <c r="Z268" s="118">
        <f>(ULB_Data[[#This Row],[Total score (obtained) SS2022]]-ULB_Data[[#This Row],[SA Cat 2022]])/ULB_Data[[#This Row],[SA Cat 2022]]</f>
        <v>0.13940511559607957</v>
      </c>
      <c r="AA268" s="118">
        <f>(ULB_Data[[#This Row],[Total score (obtained) SS2021]]-ULB_Data[[#This Row],[SA Cat t.10 2021]])/ULB_Data[[#This Row],[SA Cat t.10 2021]]</f>
        <v>-0.23284282166835277</v>
      </c>
      <c r="AB268" s="118">
        <f>(ULB_Data[[#This Row],[Total score (obtained) SS2022]]-ULB_Data[[#This Row],[SA Cat t.10 2022]])/ULB_Data[[#This Row],[SA Cat t.10 2022]]</f>
        <v>-0.23284282166835277</v>
      </c>
      <c r="AC268" s="122">
        <v>306.24</v>
      </c>
      <c r="AD268" s="122">
        <v>913.6</v>
      </c>
      <c r="AE268" s="122">
        <v>915</v>
      </c>
      <c r="AF268" s="122">
        <v>706.64</v>
      </c>
      <c r="AG268" s="122">
        <v>1509.3</v>
      </c>
      <c r="AH268" s="122">
        <v>1509.3</v>
      </c>
      <c r="AI268" s="122">
        <v>593.21</v>
      </c>
      <c r="AJ268" s="122">
        <v>1412.08</v>
      </c>
      <c r="AK268" s="122">
        <v>1412.08</v>
      </c>
      <c r="AL268" s="122">
        <v>1984.11</v>
      </c>
      <c r="AM268" s="122">
        <v>1984.11</v>
      </c>
      <c r="AN268" s="118">
        <f>(ULB_Data[[#This Row],[SLP- obtained SS2020]]-ULB_Data[[#This Row],[SLP NA 2020]])/ULB_Data[[#This Row],[SLP NA 2020]]</f>
        <v>1.6754506269592477</v>
      </c>
      <c r="AO268" s="118">
        <f>(ULB_Data[[#This Row],[SLP- obtained SS2021]]-ULB_Data[[#This Row],[SLP NA 2021]])/ULB_Data[[#This Row],[SLP NA 2021]]</f>
        <v>0.89388134851138346</v>
      </c>
      <c r="AP268" s="118">
        <f>(ULB_Data[[#This Row],[SLP- obtained SS2022]]-ULB_Data[[#This Row],[SLP NA 2022]])/ULB_Data[[#This Row],[SLP NA 2022]]</f>
        <v>0.89098360655737707</v>
      </c>
      <c r="AQ268" s="118">
        <f>(ULB_Data[[#This Row],[SLP- obtained SS2020]]-ULB_Data[[#This Row],[SLP SA 2020]])/ULB_Data[[#This Row],[SLP SA 2020]]</f>
        <v>0.15947299898109371</v>
      </c>
      <c r="AR268" s="118">
        <f>(ULB_Data[[#This Row],[SLP- obtained SS2021]]-ULB_Data[[#This Row],[SLP SA 2021]])/ULB_Data[[#This Row],[SLP SA 2021]]</f>
        <v>0.14639236732259991</v>
      </c>
      <c r="AS268" s="118">
        <f>(ULB_Data[[#This Row],[SLP- obtained SS2022]]-ULB_Data[[#This Row],[SLP SA 2022]])/ULB_Data[[#This Row],[SLP SA 2022]]</f>
        <v>0.14639236732259991</v>
      </c>
      <c r="AT268" s="118">
        <f>(ULB_Data[[#This Row],[SLP- obtained SS2020]]-ULB_Data[[#This Row],[SLP SA cat 2020]])/ULB_Data[[#This Row],[SLP SA cat 2020]]</f>
        <v>0.38118035771480585</v>
      </c>
      <c r="AU268" s="118">
        <f>(ULB_Data[[#This Row],[SLP- obtained SS2021]]-ULB_Data[[#This Row],[SLP SA cat 2021]])/ULB_Data[[#This Row],[SLP SA cat 2021]]</f>
        <v>0.22532009517874349</v>
      </c>
      <c r="AV268" s="118">
        <f>(ULB_Data[[#This Row],[SLP- obtained SS2022]]-ULB_Data[[#This Row],[SLP SA cat 2022]])/ULB_Data[[#This Row],[SLP SA cat 2022]]</f>
        <v>0.22532009517874349</v>
      </c>
      <c r="AW268" s="118">
        <f>(ULB_Data[[#This Row],[SLP- obtained SS2021]]-ULB_Data[[#This Row],[SLP SA cat t.10 2021]])/ULB_Data[[#This Row],[SLP SA cat t.10 2021]]</f>
        <v>-0.12794653522234145</v>
      </c>
      <c r="AX268" s="118">
        <f>(ULB_Data[[#This Row],[SLP- obtained SS2022]]-ULB_Data[[#This Row],[SLP SA cat t.10 2022]])/ULB_Data[[#This Row],[SLP SA cat t.10 2022]]</f>
        <v>-0.12794653522234145</v>
      </c>
      <c r="AY268" s="122">
        <v>232.44</v>
      </c>
      <c r="AZ268" s="122">
        <v>298.10000000000002</v>
      </c>
      <c r="BA268" s="122">
        <v>295</v>
      </c>
      <c r="BB268" s="122">
        <v>421.09</v>
      </c>
      <c r="BC268" s="122">
        <v>522.70000000000005</v>
      </c>
      <c r="BD268" s="122">
        <v>525</v>
      </c>
      <c r="BE268" s="122">
        <v>365.77</v>
      </c>
      <c r="BF268" s="122">
        <v>453.88</v>
      </c>
      <c r="BG268" s="122">
        <v>453.88</v>
      </c>
      <c r="BH268" s="122">
        <v>1100</v>
      </c>
      <c r="BI268" s="122">
        <v>1100</v>
      </c>
      <c r="BJ268" s="118">
        <f>(ULB_Data[[#This Row],[Cert.- obtained SS2020]]-ULB_Data[[#This Row],[NA cert 2020]])/ULB_Data[[#This Row],[NA cert 2020]]</f>
        <v>1.1510927551196009</v>
      </c>
      <c r="BK268" s="118">
        <f>(ULB_Data[[#This Row],[Cert.- obtained SS2021]]-ULB_Data[[#This Row],[NA cert 2021]])/ULB_Data[[#This Row],[NA cert 2021]]</f>
        <v>0.67728950016772882</v>
      </c>
      <c r="BL268" s="118">
        <f>(ULB_Data[[#This Row],[Cert.- obtained SS2022]]-ULB_Data[[#This Row],[NA cert 2022]])/ULB_Data[[#This Row],[NA cert 2022]]</f>
        <v>0.69491525423728817</v>
      </c>
      <c r="BM268" s="118">
        <f>(ULB_Data[[#This Row],[Cert.- obtained SS2020]]-ULB_Data[[#This Row],[SA Cert 2020]])/ULB_Data[[#This Row],[SA Cert 2020]]</f>
        <v>0.187394618727588</v>
      </c>
      <c r="BN268" s="118">
        <f>(ULB_Data[[#This Row],[Cert.- obtained SS2021]]-ULB_Data[[#This Row],[SA cert 2021]])/ULB_Data[[#This Row],[SA cert 2021]]</f>
        <v>-4.3428352783623579E-2</v>
      </c>
      <c r="BO268" s="118">
        <f>(ULB_Data[[#This Row],[Cert.- obtained SS2022]]-ULB_Data[[#This Row],[SA cert 2022]])/ULB_Data[[#This Row],[SA cert 2022]]</f>
        <v>-4.7619047619047616E-2</v>
      </c>
      <c r="BP268" s="118">
        <f>(ULB_Data[[#This Row],[Cert.- obtained SS2020]]-ULB_Data[[#This Row],[SA cert cat 2020]])/ULB_Data[[#This Row],[SA cert cat 2020]]</f>
        <v>0.36697924925499636</v>
      </c>
      <c r="BQ268" s="118">
        <f>(ULB_Data[[#This Row],[Cert.- obtained SS2021]]-ULB_Data[[#This Row],[SA cert cat 2021]])/ULB_Data[[#This Row],[SA cert cat 2021]]</f>
        <v>0.10161276108222439</v>
      </c>
      <c r="BR268" s="118">
        <f>(ULB_Data[[#This Row],[Cert.- obtained SS2022]]-ULB_Data[[#This Row],[SA cert cat 2022]])/ULB_Data[[#This Row],[SA cert cat 2022]]</f>
        <v>0.10161276108222439</v>
      </c>
      <c r="BS268" s="118">
        <f>(ULB_Data[[#This Row],[Cert.- obtained SS2021]]-ULB_Data[[#This Row],[SA cert cat t.10 2021]])/ULB_Data[[#This Row],[SA cert cat t.10 2021]]</f>
        <v>-0.54545454545454541</v>
      </c>
      <c r="BT268" s="118">
        <f>(ULB_Data[[#This Row],[Cert.- obtained SS2022]]-ULB_Data[[#This Row],[SA cert cat t.10 2022]])/ULB_Data[[#This Row],[SA cert cat t.10 2022]]</f>
        <v>-0.54545454545454541</v>
      </c>
      <c r="BU268" s="122">
        <v>855.72</v>
      </c>
      <c r="BV268" s="122">
        <v>860.25</v>
      </c>
      <c r="BW268" s="122">
        <v>865</v>
      </c>
      <c r="BX268" s="122">
        <v>1100</v>
      </c>
      <c r="BY268" s="122">
        <v>1147.0899999999999</v>
      </c>
      <c r="BZ268" s="122">
        <v>1150</v>
      </c>
      <c r="CA268" s="122">
        <v>1056.55</v>
      </c>
      <c r="CB268" s="122">
        <v>1062.31</v>
      </c>
      <c r="CC268" s="122">
        <v>1062.31</v>
      </c>
      <c r="CD268" s="122">
        <v>1484.95</v>
      </c>
      <c r="CE268" s="122">
        <v>1484.95</v>
      </c>
      <c r="CF268" s="118">
        <f>(ULB_Data[[#This Row],[CP- obtained SS2020]]-ULB_Data[[#This Row],[NA CV 2020]])/ULB_Data[[#This Row],[NA CV 2020]]</f>
        <v>0.1143247791333613</v>
      </c>
      <c r="CG268" s="118">
        <f>(ULB_Data[[#This Row],[CV- obtained SS2021]]-ULB_Data[[#This Row],[NA CV 2021]])/ULB_Data[[#This Row],[NA CV 2021]]</f>
        <v>0.28599825632083692</v>
      </c>
      <c r="CH268" s="118">
        <f>(ULB_Data[[#This Row],[CV- obtained SS2022]]-ULB_Data[[#This Row],[NA CV 2022]])/ULB_Data[[#This Row],[NA CV 2022]]</f>
        <v>0.27893641618497106</v>
      </c>
      <c r="CI268" s="118">
        <f>(ULB_Data[[#This Row],[CP- obtained SS2020]]-ULB_Data[[#This Row],[SA CV 2020]])/ULB_Data[[#This Row],[SA CV 2020]]</f>
        <v>-0.13313636363636369</v>
      </c>
      <c r="CJ268" s="118">
        <f>(ULB_Data[[#This Row],[CV- obtained SS2021]]-ULB_Data[[#This Row],[SA CV 2021]])/ULB_Data[[#This Row],[SA CV 2021]]</f>
        <v>-3.5576981753829208E-2</v>
      </c>
      <c r="CK268" s="118">
        <f>(ULB_Data[[#This Row],[CV- obtained SS2022]]-ULB_Data[[#This Row],[SA CV 2022]])/ULB_Data[[#This Row],[SA CV 2022]]</f>
        <v>-3.801739130434785E-2</v>
      </c>
      <c r="CL268" s="118">
        <f>(ULB_Data[[#This Row],[CP- obtained SS2020]]-ULB_Data[[#This Row],[SA CV  cat 2020]])/ULB_Data[[#This Row],[SA CV  cat 2020]]</f>
        <v>-9.7487104254412954E-2</v>
      </c>
      <c r="CM268" s="118">
        <f>(ULB_Data[[#This Row],[CV- obtained SS2021]]-ULB_Data[[#This Row],[SA CV cat 2021]])/ULB_Data[[#This Row],[SA CV cat 2021]]</f>
        <v>4.1390931084146841E-2</v>
      </c>
      <c r="CN268" s="118">
        <f>(ULB_Data[[#This Row],[CV- obtained SS2022]]-ULB_Data[[#This Row],[SA CV cat 2022]])/ULB_Data[[#This Row],[SA CV cat 2022]]</f>
        <v>4.1390931084146841E-2</v>
      </c>
      <c r="CO268" s="118">
        <f>(ULB_Data[[#This Row],[CV- obtained SS2021]]-ULB_Data[[#This Row],[SA CV cat t.10 2021]])/ULB_Data[[#This Row],[SA CV cat t.10 2021]]</f>
        <v>-0.25500521903094386</v>
      </c>
      <c r="CP268" s="118">
        <f>(ULB_Data[[#This Row],[CV- obtained SS2022]]-ULB_Data[[#This Row],[SA CV cat t.10 2022]])/ULB_Data[[#This Row],[SA CV cat t.10 2022]]</f>
        <v>-0.25500521903094386</v>
      </c>
      <c r="CQ268" s="60">
        <v>78</v>
      </c>
      <c r="CR268" s="60">
        <v>54</v>
      </c>
      <c r="CS268" s="27">
        <v>70</v>
      </c>
      <c r="CT268" s="27">
        <v>49</v>
      </c>
      <c r="CU268" s="27">
        <v>70</v>
      </c>
      <c r="CV268" s="27">
        <v>49</v>
      </c>
      <c r="CW268" s="28" t="s">
        <v>414</v>
      </c>
      <c r="CX268" s="28" t="s">
        <v>414</v>
      </c>
      <c r="CY268" s="28" t="s">
        <v>414</v>
      </c>
      <c r="CZ268" s="28" t="s">
        <v>408</v>
      </c>
      <c r="DA268" s="28" t="s">
        <v>408</v>
      </c>
      <c r="DB268" s="28" t="s">
        <v>408</v>
      </c>
      <c r="DC268" s="22">
        <v>819.33</v>
      </c>
      <c r="DD268" s="22">
        <v>1500</v>
      </c>
      <c r="DE268" s="66">
        <v>54.62</v>
      </c>
      <c r="DF268" s="22">
        <v>500</v>
      </c>
      <c r="DG268" s="22">
        <v>1500</v>
      </c>
      <c r="DH268" s="66">
        <v>33.33</v>
      </c>
      <c r="DI268" s="22">
        <v>1094.04</v>
      </c>
      <c r="DJ268" s="22">
        <v>1500</v>
      </c>
      <c r="DK268" s="66">
        <v>72.94</v>
      </c>
      <c r="DL268" s="22">
        <v>953.55</v>
      </c>
      <c r="DM268" s="22">
        <v>1500</v>
      </c>
      <c r="DN268" s="66">
        <v>63.57</v>
      </c>
      <c r="DO268" s="22">
        <v>3366.92</v>
      </c>
      <c r="DP268" s="22">
        <v>6000</v>
      </c>
      <c r="DQ268" s="66">
        <v>56.12</v>
      </c>
      <c r="DR268" s="67">
        <v>1730.25</v>
      </c>
      <c r="DS268" s="67">
        <v>2400</v>
      </c>
      <c r="DT268" s="159">
        <f>ULB_Data[[#This Row],[SLP- obtained SS2021]]/ULB_Data[[#This Row],[SLP-max. marks SS2021]]</f>
        <v>0.72093750000000001</v>
      </c>
      <c r="DU268" s="159">
        <f>ULB_Data[[#This Row],[SLP- obtained SS2021]]/ULB_Data[[#This Row],[Total score (obtained) SS2021]]</f>
        <v>0.51857923824823471</v>
      </c>
      <c r="DV268" s="67">
        <v>1730.25</v>
      </c>
      <c r="DW268" s="66">
        <v>2400</v>
      </c>
      <c r="DX268" s="159">
        <f>ULB_Data[[#This Row],[SLP- obtained SS2022]]/ULB_Data[[#This Row],[SLP-max. marks SS2022]]</f>
        <v>0.72093750000000001</v>
      </c>
      <c r="DY268" s="159">
        <f>ULB_Data[[#This Row],[SLP- obtained SS2022]]/ULB_Data[[#This Row],[Total score (obtained) SS2022]]</f>
        <v>0.51857923824823471</v>
      </c>
      <c r="DZ268" s="67">
        <v>1106.28</v>
      </c>
      <c r="EA268" s="67">
        <v>1800</v>
      </c>
      <c r="EB268" s="159">
        <f>ULB_Data[[#This Row],[CV- obtained SS2021]]/ULB_Data[[#This Row],[CV-max. marks SS2021]]</f>
        <v>0.61460000000000004</v>
      </c>
      <c r="EC268" s="159">
        <f>ULB_Data[[#This Row],[CV- obtained SS2021]]/ULB_Data[[#This Row],[Total score (obtained) SS2021]]</f>
        <v>0.33156702192703774</v>
      </c>
      <c r="ED268" s="67">
        <v>1106.28</v>
      </c>
      <c r="EE268" s="66">
        <v>1800</v>
      </c>
      <c r="EF268" s="159">
        <f>ULB_Data[[#This Row],[CV- obtained SS2022]]/ULB_Data[[#This Row],[CV-max. marks SS2022]]</f>
        <v>0.61460000000000004</v>
      </c>
      <c r="EG268" s="159">
        <f>ULB_Data[[#This Row],[CV- obtained SS2022]]/ULB_Data[[#This Row],[Total score (obtained) SS2022]]</f>
        <v>0.33156702192703774</v>
      </c>
      <c r="EH268" s="67">
        <v>500</v>
      </c>
      <c r="EI268" s="67">
        <v>1800</v>
      </c>
      <c r="EJ268" s="159">
        <f>ULB_Data[[#This Row],[Cert.- obtained SS2021]]/ULB_Data[[#This Row],[Cert.-max. marks SS2021]]</f>
        <v>0.27777777777777779</v>
      </c>
      <c r="EK268" s="159">
        <f>ULB_Data[[#This Row],[Cert.- obtained SS2021]]/ULB_Data[[#This Row],[Total score (obtained) SS2021]]</f>
        <v>0.14985673695946675</v>
      </c>
      <c r="EL268" s="67">
        <v>500</v>
      </c>
      <c r="EM268" s="66">
        <v>1800</v>
      </c>
      <c r="EN268" s="159">
        <f>ULB_Data[[#This Row],[Cert.- obtained SS2022]]/ULB_Data[[#This Row],[Cert.-max. marks SS2022]]</f>
        <v>0.27777777777777779</v>
      </c>
      <c r="EO268" s="159">
        <f>ULB_Data[[#This Row],[Cert.- obtained SS2022]]/ULB_Data[[#This Row],[Total score (obtained) SS2022]]</f>
        <v>0.14985673695946675</v>
      </c>
      <c r="EP268" s="68">
        <v>3336.52</v>
      </c>
      <c r="EQ268" s="26">
        <v>6000</v>
      </c>
      <c r="ER268" s="66">
        <v>55.61</v>
      </c>
      <c r="ES268" s="68">
        <v>3336.52</v>
      </c>
      <c r="ET268" s="66">
        <v>6000</v>
      </c>
      <c r="EU268" s="128">
        <f>(ULB_Data[[#This Row],[Total score (obtained) SS2022]]/ULB_Data[[#This Row],[Total score (max) SS2022]])*100</f>
        <v>55.608666666666664</v>
      </c>
      <c r="EV268" s="26">
        <v>1319.33</v>
      </c>
      <c r="EW268" s="26">
        <v>3000</v>
      </c>
      <c r="EX268" s="66">
        <v>43.98</v>
      </c>
      <c r="EY268" s="26">
        <v>2230.25</v>
      </c>
      <c r="EZ268" s="26">
        <v>4200</v>
      </c>
      <c r="FA268" s="100">
        <v>53.1</v>
      </c>
      <c r="FB268" s="26">
        <v>2230.25</v>
      </c>
      <c r="FC268" s="138">
        <v>4200</v>
      </c>
      <c r="FD268" s="140">
        <f>(ULB_Data[[#This Row],[SLP + Cert. (obtained) SS2022]]/ULB_Data[[#This Row],[SLP + Cert. (max.) SS2022]])*100</f>
        <v>53.101190476190474</v>
      </c>
    </row>
    <row r="269" spans="1:160" ht="29.25" thickBot="1">
      <c r="A269" s="104">
        <v>268</v>
      </c>
      <c r="B269" s="65" t="s">
        <v>112</v>
      </c>
      <c r="C269" s="65" t="s">
        <v>373</v>
      </c>
      <c r="D269" s="65" t="s">
        <v>83</v>
      </c>
      <c r="E269" s="26">
        <v>30997</v>
      </c>
      <c r="F269" s="28" t="s">
        <v>412</v>
      </c>
      <c r="G269" s="28">
        <v>2214</v>
      </c>
      <c r="H269" s="28">
        <v>2072</v>
      </c>
      <c r="I269" s="28">
        <v>2072</v>
      </c>
      <c r="J269" s="28">
        <v>3325</v>
      </c>
      <c r="K269" s="28">
        <v>3178</v>
      </c>
      <c r="L269" s="28">
        <v>3178</v>
      </c>
      <c r="M269" s="28">
        <v>3400</v>
      </c>
      <c r="N269" s="28">
        <v>3298.6</v>
      </c>
      <c r="O269" s="28">
        <v>3298.6</v>
      </c>
      <c r="P269" s="28">
        <v>4601.3999999999996</v>
      </c>
      <c r="Q269" s="28">
        <v>4601.3999999999996</v>
      </c>
      <c r="R269" s="118">
        <f>(ULB_Data[[#This Row],[Total score (obtained) SS2020]]-ULB_Data[[#This Row],[NA 2020]])/ULB_Data[[#This Row],[NA 2020]]</f>
        <v>1.1905374887082205</v>
      </c>
      <c r="S269" s="118">
        <f>(ULB_Data[[#This Row],[Total score (obtained) SS2021]]-ULB_Data[[#This Row],[NA 2021]])/ULB_Data[[#This Row],[NA 2021]]</f>
        <v>1.2514478764478765</v>
      </c>
      <c r="T269" s="118">
        <f>(ULB_Data[[#This Row],[Total score (obtained) SS2022]]-ULB_Data[[#This Row],[NA 2022]])/ULB_Data[[#This Row],[NA 2022]]</f>
        <v>1.2514478764478765</v>
      </c>
      <c r="U269" s="118">
        <f>(ULB_Data[[#This Row],[Total score (obtained) SS2020]]-ULB_Data[[#This Row],[SA 2020]])/ULB_Data[[#This Row],[SA 2020]]</f>
        <v>0.45860150375939862</v>
      </c>
      <c r="V269" s="118">
        <f>(ULB_Data[[#This Row],[Total score (obtained) SS2021]]-ULB_Data[[#This Row],[SA 2021]])/ULB_Data[[#This Row],[SA 2021]]</f>
        <v>0.46790434235368156</v>
      </c>
      <c r="W269" s="118">
        <f>(ULB_Data[[#This Row],[Total score (obtained) SS2022]]-ULB_Data[[#This Row],[SA 2022]])/ULB_Data[[#This Row],[SA 2022]]</f>
        <v>0.46790434235368156</v>
      </c>
      <c r="X269" s="118">
        <f>(ULB_Data[[#This Row],[Total score (obtained) SS2020]]-ULB_Data[[#This Row],[SA Cat 2020]])/ULB_Data[[#This Row],[SA Cat 2020]]</f>
        <v>0.42642647058823541</v>
      </c>
      <c r="Y269" s="118">
        <f>(ULB_Data[[#This Row],[Total score (obtained) SS2021]]-ULB_Data[[#This Row],[SA Cat 2021]])/ULB_Data[[#This Row],[SA Cat 2021]]</f>
        <v>0.41423634269083859</v>
      </c>
      <c r="Z269" s="118">
        <f>(ULB_Data[[#This Row],[Total score (obtained) SS2022]]-ULB_Data[[#This Row],[SA Cat 2022]])/ULB_Data[[#This Row],[SA Cat 2022]]</f>
        <v>0.41423634269083859</v>
      </c>
      <c r="AA269" s="118">
        <f>(ULB_Data[[#This Row],[Total score (obtained) SS2021]]-ULB_Data[[#This Row],[SA Cat t.10 2021]])/ULB_Data[[#This Row],[SA Cat t.10 2021]]</f>
        <v>1.3821880297300901E-2</v>
      </c>
      <c r="AB269" s="118">
        <f>(ULB_Data[[#This Row],[Total score (obtained) SS2022]]-ULB_Data[[#This Row],[SA Cat t.10 2022]])/ULB_Data[[#This Row],[SA Cat t.10 2022]]</f>
        <v>1.3821880297300901E-2</v>
      </c>
      <c r="AC269" s="122">
        <v>306.24</v>
      </c>
      <c r="AD269" s="122">
        <v>913.6</v>
      </c>
      <c r="AE269" s="122">
        <v>915</v>
      </c>
      <c r="AF269" s="122">
        <v>706.64</v>
      </c>
      <c r="AG269" s="122">
        <v>1509.3</v>
      </c>
      <c r="AH269" s="122">
        <v>1509.3</v>
      </c>
      <c r="AI269" s="122">
        <v>737.03</v>
      </c>
      <c r="AJ269" s="122">
        <v>1543.8</v>
      </c>
      <c r="AK269" s="122">
        <v>1543.8</v>
      </c>
      <c r="AL269" s="122">
        <v>2033.9</v>
      </c>
      <c r="AM269" s="122">
        <v>2033.9</v>
      </c>
      <c r="AN269" s="118">
        <f>(ULB_Data[[#This Row],[SLP- obtained SS2020]]-ULB_Data[[#This Row],[SLP NA 2020]])/ULB_Data[[#This Row],[SLP NA 2020]]</f>
        <v>2.7872910135841167</v>
      </c>
      <c r="AO269" s="118">
        <f>(ULB_Data[[#This Row],[SLP- obtained SS2021]]-ULB_Data[[#This Row],[SLP NA 2021]])/ULB_Data[[#This Row],[SLP NA 2021]]</f>
        <v>1.2616681260945712</v>
      </c>
      <c r="AP269" s="118">
        <f>(ULB_Data[[#This Row],[SLP- obtained SS2022]]-ULB_Data[[#This Row],[SLP NA 2022]])/ULB_Data[[#This Row],[SLP NA 2022]]</f>
        <v>1.2582076502732242</v>
      </c>
      <c r="AQ269" s="118">
        <f>(ULB_Data[[#This Row],[SLP- obtained SS2020]]-ULB_Data[[#This Row],[SLP SA 2020]])/ULB_Data[[#This Row],[SLP SA 2020]]</f>
        <v>0.64131665345862099</v>
      </c>
      <c r="AR269" s="118">
        <f>(ULB_Data[[#This Row],[SLP- obtained SS2021]]-ULB_Data[[#This Row],[SLP SA 2021]])/ULB_Data[[#This Row],[SLP SA 2021]]</f>
        <v>0.36901875041409943</v>
      </c>
      <c r="AS269" s="118">
        <f>(ULB_Data[[#This Row],[SLP- obtained SS2022]]-ULB_Data[[#This Row],[SLP SA 2022]])/ULB_Data[[#This Row],[SLP SA 2022]]</f>
        <v>0.36901875041409943</v>
      </c>
      <c r="AT269" s="118">
        <f>(ULB_Data[[#This Row],[SLP- obtained SS2020]]-ULB_Data[[#This Row],[SLP SA cat 2020]])/ULB_Data[[#This Row],[SLP SA cat 2020]]</f>
        <v>0.57364015033309357</v>
      </c>
      <c r="AU269" s="118">
        <f>(ULB_Data[[#This Row],[SLP- obtained SS2021]]-ULB_Data[[#This Row],[SLP SA cat 2021]])/ULB_Data[[#This Row],[SLP SA cat 2021]]</f>
        <v>0.33842466640756591</v>
      </c>
      <c r="AV269" s="118">
        <f>(ULB_Data[[#This Row],[SLP- obtained SS2022]]-ULB_Data[[#This Row],[SLP SA cat 2022]])/ULB_Data[[#This Row],[SLP SA cat 2022]]</f>
        <v>0.33842466640756591</v>
      </c>
      <c r="AW269" s="118">
        <f>(ULB_Data[[#This Row],[SLP- obtained SS2021]]-ULB_Data[[#This Row],[SLP SA cat t.10 2021]])/ULB_Data[[#This Row],[SLP SA cat t.10 2021]]</f>
        <v>1.5910320074733333E-2</v>
      </c>
      <c r="AX269" s="118">
        <f>(ULB_Data[[#This Row],[SLP- obtained SS2022]]-ULB_Data[[#This Row],[SLP SA cat t.10 2022]])/ULB_Data[[#This Row],[SLP SA cat t.10 2022]]</f>
        <v>1.5910320074733333E-2</v>
      </c>
      <c r="AY269" s="122">
        <v>232.44</v>
      </c>
      <c r="AZ269" s="122">
        <v>298.10000000000002</v>
      </c>
      <c r="BA269" s="122">
        <v>295</v>
      </c>
      <c r="BB269" s="122">
        <v>421.09</v>
      </c>
      <c r="BC269" s="122">
        <v>522.70000000000005</v>
      </c>
      <c r="BD269" s="122">
        <v>525</v>
      </c>
      <c r="BE269" s="122">
        <v>433.64</v>
      </c>
      <c r="BF269" s="122">
        <v>570</v>
      </c>
      <c r="BG269" s="122">
        <v>570</v>
      </c>
      <c r="BH269" s="122">
        <v>1100</v>
      </c>
      <c r="BI269" s="122">
        <v>1100</v>
      </c>
      <c r="BJ269" s="118">
        <f>(ULB_Data[[#This Row],[Cert.- obtained SS2020]]-ULB_Data[[#This Row],[NA cert 2020]])/ULB_Data[[#This Row],[NA cert 2020]]</f>
        <v>3.7324040612631215</v>
      </c>
      <c r="BK269" s="118">
        <f>(ULB_Data[[#This Row],[Cert.- obtained SS2021]]-ULB_Data[[#This Row],[NA cert 2021]])/ULB_Data[[#This Row],[NA cert 2021]]</f>
        <v>2.6900369003690034</v>
      </c>
      <c r="BL269" s="118">
        <f>(ULB_Data[[#This Row],[Cert.- obtained SS2022]]-ULB_Data[[#This Row],[NA cert 2022]])/ULB_Data[[#This Row],[NA cert 2022]]</f>
        <v>2.7288135593220337</v>
      </c>
      <c r="BM269" s="118">
        <f>(ULB_Data[[#This Row],[Cert.- obtained SS2020]]-ULB_Data[[#This Row],[SA Cert 2020]])/ULB_Data[[#This Row],[SA Cert 2020]]</f>
        <v>1.6122681612006937</v>
      </c>
      <c r="BN269" s="118">
        <f>(ULB_Data[[#This Row],[Cert.- obtained SS2021]]-ULB_Data[[#This Row],[SA cert 2021]])/ULB_Data[[#This Row],[SA cert 2021]]</f>
        <v>1.1044576238760282</v>
      </c>
      <c r="BO269" s="118">
        <f>(ULB_Data[[#This Row],[Cert.- obtained SS2022]]-ULB_Data[[#This Row],[SA cert 2022]])/ULB_Data[[#This Row],[SA cert 2022]]</f>
        <v>1.0952380952380953</v>
      </c>
      <c r="BP269" s="118">
        <f>(ULB_Data[[#This Row],[Cert.- obtained SS2020]]-ULB_Data[[#This Row],[SA cert cat 2020]])/ULB_Data[[#This Row],[SA cert cat 2020]]</f>
        <v>1.5366663591919565</v>
      </c>
      <c r="BQ269" s="118">
        <f>(ULB_Data[[#This Row],[Cert.- obtained SS2021]]-ULB_Data[[#This Row],[SA cert cat 2021]])/ULB_Data[[#This Row],[SA cert cat 2021]]</f>
        <v>0.92982456140350878</v>
      </c>
      <c r="BR269" s="118">
        <f>(ULB_Data[[#This Row],[Cert.- obtained SS2022]]-ULB_Data[[#This Row],[SA cert cat 2022]])/ULB_Data[[#This Row],[SA cert cat 2022]]</f>
        <v>0.92982456140350878</v>
      </c>
      <c r="BS269" s="118">
        <f>(ULB_Data[[#This Row],[Cert.- obtained SS2021]]-ULB_Data[[#This Row],[SA cert cat t.10 2021]])/ULB_Data[[#This Row],[SA cert cat t.10 2021]]</f>
        <v>0</v>
      </c>
      <c r="BT269" s="118">
        <f>(ULB_Data[[#This Row],[Cert.- obtained SS2022]]-ULB_Data[[#This Row],[SA cert cat t.10 2022]])/ULB_Data[[#This Row],[SA cert cat t.10 2022]]</f>
        <v>0</v>
      </c>
      <c r="BU269" s="122">
        <v>855.72</v>
      </c>
      <c r="BV269" s="122">
        <v>860.25</v>
      </c>
      <c r="BW269" s="122">
        <v>865</v>
      </c>
      <c r="BX269" s="122">
        <v>1100</v>
      </c>
      <c r="BY269" s="122">
        <v>1147.0899999999999</v>
      </c>
      <c r="BZ269" s="122">
        <v>1150</v>
      </c>
      <c r="CA269" s="122">
        <v>1114.93</v>
      </c>
      <c r="CB269" s="122">
        <v>1184.79</v>
      </c>
      <c r="CC269" s="122">
        <v>1184.79</v>
      </c>
      <c r="CD269" s="122">
        <v>1531.86</v>
      </c>
      <c r="CE269" s="122">
        <v>1531.86</v>
      </c>
      <c r="CF269" s="118">
        <f>(ULB_Data[[#This Row],[CP- obtained SS2020]]-ULB_Data[[#This Row],[NA CV 2020]])/ULB_Data[[#This Row],[NA CV 2020]]</f>
        <v>0.45495021736081886</v>
      </c>
      <c r="CG269" s="118">
        <f>(ULB_Data[[#This Row],[CV- obtained SS2021]]-ULB_Data[[#This Row],[NA CV 2021]])/ULB_Data[[#This Row],[NA CV 2021]]</f>
        <v>0.74221447253705319</v>
      </c>
      <c r="CH269" s="118">
        <f>(ULB_Data[[#This Row],[CV- obtained SS2022]]-ULB_Data[[#This Row],[NA CV 2022]])/ULB_Data[[#This Row],[NA CV 2022]]</f>
        <v>0.7326473988439306</v>
      </c>
      <c r="CI269" s="118">
        <f>(ULB_Data[[#This Row],[CP- obtained SS2020]]-ULB_Data[[#This Row],[SA CV 2020]])/ULB_Data[[#This Row],[SA CV 2020]]</f>
        <v>0.13184545454545452</v>
      </c>
      <c r="CJ269" s="118">
        <f>(ULB_Data[[#This Row],[CV- obtained SS2021]]-ULB_Data[[#This Row],[SA CV 2021]])/ULB_Data[[#This Row],[SA CV 2021]]</f>
        <v>0.30655833456834258</v>
      </c>
      <c r="CK269" s="118">
        <f>(ULB_Data[[#This Row],[CV- obtained SS2022]]-ULB_Data[[#This Row],[SA CV 2022]])/ULB_Data[[#This Row],[SA CV 2022]]</f>
        <v>0.30325217391304349</v>
      </c>
      <c r="CL269" s="118">
        <f>(ULB_Data[[#This Row],[CP- obtained SS2020]]-ULB_Data[[#This Row],[SA CV  cat 2020]])/ULB_Data[[#This Row],[SA CV  cat 2020]]</f>
        <v>0.11668894011283211</v>
      </c>
      <c r="CM269" s="118">
        <f>(ULB_Data[[#This Row],[CV- obtained SS2021]]-ULB_Data[[#This Row],[SA CV cat 2021]])/ULB_Data[[#This Row],[SA CV cat 2021]]</f>
        <v>0.26498366799179607</v>
      </c>
      <c r="CN269" s="118">
        <f>(ULB_Data[[#This Row],[CV- obtained SS2022]]-ULB_Data[[#This Row],[SA CV cat 2022]])/ULB_Data[[#This Row],[SA CV cat 2022]]</f>
        <v>0.26498366799179607</v>
      </c>
      <c r="CO269" s="118">
        <f>(ULB_Data[[#This Row],[CV- obtained SS2021]]-ULB_Data[[#This Row],[SA CV cat t.10 2021]])/ULB_Data[[#This Row],[SA CV cat t.10 2021]]</f>
        <v>-2.1620774744428271E-2</v>
      </c>
      <c r="CP269" s="118">
        <f>(ULB_Data[[#This Row],[CV- obtained SS2022]]-ULB_Data[[#This Row],[SA CV cat t.10 2022]])/ULB_Data[[#This Row],[SA CV cat t.10 2022]]</f>
        <v>-2.1620774744428271E-2</v>
      </c>
      <c r="CQ269" s="60">
        <v>8</v>
      </c>
      <c r="CR269" s="60">
        <v>8</v>
      </c>
      <c r="CS269" s="27">
        <v>4</v>
      </c>
      <c r="CT269" s="27">
        <v>3</v>
      </c>
      <c r="CU269" s="27">
        <v>4</v>
      </c>
      <c r="CV269" s="27">
        <v>3</v>
      </c>
      <c r="CW269" s="28" t="s">
        <v>401</v>
      </c>
      <c r="CX269" s="28" t="s">
        <v>401</v>
      </c>
      <c r="CY269" s="28" t="s">
        <v>401</v>
      </c>
      <c r="CZ269" s="28" t="s">
        <v>408</v>
      </c>
      <c r="DA269" s="28" t="s">
        <v>408</v>
      </c>
      <c r="DB269" s="28" t="s">
        <v>408</v>
      </c>
      <c r="DC269" s="22">
        <v>1159.82</v>
      </c>
      <c r="DD269" s="22">
        <v>1500</v>
      </c>
      <c r="DE269" s="66">
        <v>77.319999999999993</v>
      </c>
      <c r="DF269" s="22">
        <v>1100</v>
      </c>
      <c r="DG269" s="22">
        <v>1500</v>
      </c>
      <c r="DH269" s="66">
        <v>73.33</v>
      </c>
      <c r="DI269" s="22">
        <v>1345</v>
      </c>
      <c r="DJ269" s="22">
        <v>1500</v>
      </c>
      <c r="DK269" s="66">
        <v>89.67</v>
      </c>
      <c r="DL269" s="22">
        <v>1245.03</v>
      </c>
      <c r="DM269" s="22">
        <v>1500</v>
      </c>
      <c r="DN269" s="66">
        <v>83</v>
      </c>
      <c r="DO269" s="22">
        <v>4849.8500000000004</v>
      </c>
      <c r="DP269" s="22">
        <v>6000</v>
      </c>
      <c r="DQ269" s="66">
        <v>80.83</v>
      </c>
      <c r="DR269" s="67">
        <v>2066.2600000000002</v>
      </c>
      <c r="DS269" s="67">
        <v>2400</v>
      </c>
      <c r="DT269" s="159">
        <f>ULB_Data[[#This Row],[SLP- obtained SS2021]]/ULB_Data[[#This Row],[SLP-max. marks SS2021]]</f>
        <v>0.86094166666666672</v>
      </c>
      <c r="DU269" s="159">
        <f>ULB_Data[[#This Row],[SLP- obtained SS2021]]/ULB_Data[[#This Row],[Total score (obtained) SS2021]]</f>
        <v>0.44292818863879962</v>
      </c>
      <c r="DV269" s="67">
        <v>2066.2600000000002</v>
      </c>
      <c r="DW269" s="66">
        <v>2400</v>
      </c>
      <c r="DX269" s="159">
        <f>ULB_Data[[#This Row],[SLP- obtained SS2022]]/ULB_Data[[#This Row],[SLP-max. marks SS2022]]</f>
        <v>0.86094166666666672</v>
      </c>
      <c r="DY269" s="159">
        <f>ULB_Data[[#This Row],[SLP- obtained SS2022]]/ULB_Data[[#This Row],[Total score (obtained) SS2022]]</f>
        <v>0.44292818863879962</v>
      </c>
      <c r="DZ269" s="67">
        <v>1498.74</v>
      </c>
      <c r="EA269" s="67">
        <v>1800</v>
      </c>
      <c r="EB269" s="159">
        <f>ULB_Data[[#This Row],[CV- obtained SS2021]]/ULB_Data[[#This Row],[CV-max. marks SS2021]]</f>
        <v>0.83263333333333334</v>
      </c>
      <c r="EC269" s="159">
        <f>ULB_Data[[#This Row],[CV- obtained SS2021]]/ULB_Data[[#This Row],[Total score (obtained) SS2021]]</f>
        <v>0.32127331189710612</v>
      </c>
      <c r="ED269" s="67">
        <v>1498.74</v>
      </c>
      <c r="EE269" s="66">
        <v>1800</v>
      </c>
      <c r="EF269" s="159">
        <f>ULB_Data[[#This Row],[CV- obtained SS2022]]/ULB_Data[[#This Row],[CV-max. marks SS2022]]</f>
        <v>0.83263333333333334</v>
      </c>
      <c r="EG269" s="159">
        <f>ULB_Data[[#This Row],[CV- obtained SS2022]]/ULB_Data[[#This Row],[Total score (obtained) SS2022]]</f>
        <v>0.32127331189710612</v>
      </c>
      <c r="EH269" s="67">
        <v>1100</v>
      </c>
      <c r="EI269" s="67">
        <v>1800</v>
      </c>
      <c r="EJ269" s="159">
        <f>ULB_Data[[#This Row],[Cert.- obtained SS2021]]/ULB_Data[[#This Row],[Cert.-max. marks SS2021]]</f>
        <v>0.61111111111111116</v>
      </c>
      <c r="EK269" s="159">
        <f>ULB_Data[[#This Row],[Cert.- obtained SS2021]]/ULB_Data[[#This Row],[Total score (obtained) SS2021]]</f>
        <v>0.23579849946409431</v>
      </c>
      <c r="EL269" s="67">
        <v>1100</v>
      </c>
      <c r="EM269" s="66">
        <v>1800</v>
      </c>
      <c r="EN269" s="159">
        <f>ULB_Data[[#This Row],[Cert.- obtained SS2022]]/ULB_Data[[#This Row],[Cert.-max. marks SS2022]]</f>
        <v>0.61111111111111116</v>
      </c>
      <c r="EO269" s="159">
        <f>ULB_Data[[#This Row],[Cert.- obtained SS2022]]/ULB_Data[[#This Row],[Total score (obtained) SS2022]]</f>
        <v>0.23579849946409431</v>
      </c>
      <c r="EP269" s="68">
        <v>4665</v>
      </c>
      <c r="EQ269" s="26">
        <v>6000</v>
      </c>
      <c r="ER269" s="66">
        <v>77.75</v>
      </c>
      <c r="ES269" s="68">
        <v>4665</v>
      </c>
      <c r="ET269" s="66">
        <v>6000</v>
      </c>
      <c r="EU269" s="128">
        <f>(ULB_Data[[#This Row],[Total score (obtained) SS2022]]/ULB_Data[[#This Row],[Total score (max) SS2022]])*100</f>
        <v>77.75</v>
      </c>
      <c r="EV269" s="26">
        <v>2259.8200000000002</v>
      </c>
      <c r="EW269" s="26">
        <v>3000</v>
      </c>
      <c r="EX269" s="66">
        <v>75.33</v>
      </c>
      <c r="EY269" s="26">
        <v>3166.26</v>
      </c>
      <c r="EZ269" s="26">
        <v>4200</v>
      </c>
      <c r="FA269" s="100">
        <v>75.39</v>
      </c>
      <c r="FB269" s="26">
        <v>3166.26</v>
      </c>
      <c r="FC269" s="138">
        <v>4200</v>
      </c>
      <c r="FD269" s="140">
        <f>(ULB_Data[[#This Row],[SLP + Cert. (obtained) SS2022]]/ULB_Data[[#This Row],[SLP + Cert. (max.) SS2022]])*100</f>
        <v>75.387142857142862</v>
      </c>
    </row>
    <row r="270" spans="1:160" ht="15.75" thickBot="1">
      <c r="A270" s="104">
        <v>269</v>
      </c>
      <c r="B270" s="65" t="s">
        <v>321</v>
      </c>
      <c r="C270" s="65" t="s">
        <v>373</v>
      </c>
      <c r="D270" s="65" t="s">
        <v>83</v>
      </c>
      <c r="E270" s="22">
        <v>34017</v>
      </c>
      <c r="F270" s="28" t="s">
        <v>412</v>
      </c>
      <c r="G270" s="28">
        <v>2214</v>
      </c>
      <c r="H270" s="28">
        <v>2072</v>
      </c>
      <c r="I270" s="28">
        <v>2072</v>
      </c>
      <c r="J270" s="28">
        <v>3325</v>
      </c>
      <c r="K270" s="28">
        <v>3178</v>
      </c>
      <c r="L270" s="28">
        <v>3178</v>
      </c>
      <c r="M270" s="28">
        <v>3400</v>
      </c>
      <c r="N270" s="28">
        <v>3298.6</v>
      </c>
      <c r="O270" s="28">
        <v>3298.6</v>
      </c>
      <c r="P270" s="28">
        <v>4601.3999999999996</v>
      </c>
      <c r="Q270" s="28">
        <v>4601.3999999999996</v>
      </c>
      <c r="R270" s="118">
        <f>(ULB_Data[[#This Row],[Total score (obtained) SS2020]]-ULB_Data[[#This Row],[NA 2020]])/ULB_Data[[#This Row],[NA 2020]]</f>
        <v>0.34943541102077691</v>
      </c>
      <c r="S270" s="118">
        <f>(ULB_Data[[#This Row],[Total score (obtained) SS2021]]-ULB_Data[[#This Row],[NA 2021]])/ULB_Data[[#This Row],[NA 2021]]</f>
        <v>0.6528716216216216</v>
      </c>
      <c r="T270" s="118">
        <f>(ULB_Data[[#This Row],[Total score (obtained) SS2022]]-ULB_Data[[#This Row],[NA 2022]])/ULB_Data[[#This Row],[NA 2022]]</f>
        <v>0.6528716216216216</v>
      </c>
      <c r="U270" s="118">
        <f>(ULB_Data[[#This Row],[Total score (obtained) SS2020]]-ULB_Data[[#This Row],[SA 2020]])/ULB_Data[[#This Row],[SA 2020]]</f>
        <v>-0.10145864661654133</v>
      </c>
      <c r="V270" s="118">
        <f>(ULB_Data[[#This Row],[Total score (obtained) SS2021]]-ULB_Data[[#This Row],[SA 2021]])/ULB_Data[[#This Row],[SA 2021]]</f>
        <v>7.7643171806167408E-2</v>
      </c>
      <c r="W270" s="118">
        <f>(ULB_Data[[#This Row],[Total score (obtained) SS2022]]-ULB_Data[[#This Row],[SA 2022]])/ULB_Data[[#This Row],[SA 2022]]</f>
        <v>7.7643171806167408E-2</v>
      </c>
      <c r="X270" s="118">
        <f>(ULB_Data[[#This Row],[Total score (obtained) SS2020]]-ULB_Data[[#This Row],[SA Cat 2020]])/ULB_Data[[#This Row],[SA Cat 2020]]</f>
        <v>-0.12127941176470586</v>
      </c>
      <c r="Y270" s="118">
        <f>(ULB_Data[[#This Row],[Total score (obtained) SS2021]]-ULB_Data[[#This Row],[SA Cat 2021]])/ULB_Data[[#This Row],[SA Cat 2021]]</f>
        <v>3.8243497241253893E-2</v>
      </c>
      <c r="Z270" s="118">
        <f>(ULB_Data[[#This Row],[Total score (obtained) SS2022]]-ULB_Data[[#This Row],[SA Cat 2022]])/ULB_Data[[#This Row],[SA Cat 2022]]</f>
        <v>3.8243497241253893E-2</v>
      </c>
      <c r="AA270" s="118">
        <f>(ULB_Data[[#This Row],[Total score (obtained) SS2021]]-ULB_Data[[#This Row],[SA Cat t.10 2021]])/ULB_Data[[#This Row],[SA Cat t.10 2021]]</f>
        <v>-0.25571565175816052</v>
      </c>
      <c r="AB270" s="118">
        <f>(ULB_Data[[#This Row],[Total score (obtained) SS2022]]-ULB_Data[[#This Row],[SA Cat t.10 2022]])/ULB_Data[[#This Row],[SA Cat t.10 2022]]</f>
        <v>-0.25571565175816052</v>
      </c>
      <c r="AC270" s="122">
        <v>306.24</v>
      </c>
      <c r="AD270" s="122">
        <v>913.6</v>
      </c>
      <c r="AE270" s="122">
        <v>915</v>
      </c>
      <c r="AF270" s="122">
        <v>706.64</v>
      </c>
      <c r="AG270" s="122">
        <v>1509.3</v>
      </c>
      <c r="AH270" s="122">
        <v>1509.3</v>
      </c>
      <c r="AI270" s="122">
        <v>737.03</v>
      </c>
      <c r="AJ270" s="122">
        <v>1543.8</v>
      </c>
      <c r="AK270" s="122">
        <v>1543.8</v>
      </c>
      <c r="AL270" s="122">
        <v>2033.9</v>
      </c>
      <c r="AM270" s="122">
        <v>2033.9</v>
      </c>
      <c r="AN270" s="118">
        <f>(ULB_Data[[#This Row],[SLP- obtained SS2020]]-ULB_Data[[#This Row],[SLP NA 2020]])/ULB_Data[[#This Row],[SLP NA 2020]]</f>
        <v>6.6647074190177527E-2</v>
      </c>
      <c r="AO270" s="118">
        <f>(ULB_Data[[#This Row],[SLP- obtained SS2021]]-ULB_Data[[#This Row],[SLP NA 2021]])/ULB_Data[[#This Row],[SLP NA 2021]]</f>
        <v>1.0276160245183887</v>
      </c>
      <c r="AP270" s="118">
        <f>(ULB_Data[[#This Row],[SLP- obtained SS2022]]-ULB_Data[[#This Row],[SLP NA 2022]])/ULB_Data[[#This Row],[SLP NA 2022]]</f>
        <v>1.0245136612021859</v>
      </c>
      <c r="AQ270" s="118">
        <f>(ULB_Data[[#This Row],[SLP- obtained SS2020]]-ULB_Data[[#This Row],[SLP SA 2020]])/ULB_Data[[#This Row],[SLP SA 2020]]</f>
        <v>-0.53774199026378355</v>
      </c>
      <c r="AR270" s="118">
        <f>(ULB_Data[[#This Row],[SLP- obtained SS2021]]-ULB_Data[[#This Row],[SLP SA 2021]])/ULB_Data[[#This Row],[SLP SA 2021]]</f>
        <v>0.22734380176240648</v>
      </c>
      <c r="AS270" s="118">
        <f>(ULB_Data[[#This Row],[SLP- obtained SS2022]]-ULB_Data[[#This Row],[SLP SA 2022]])/ULB_Data[[#This Row],[SLP SA 2022]]</f>
        <v>0.22734380176240648</v>
      </c>
      <c r="AT270" s="118">
        <f>(ULB_Data[[#This Row],[SLP- obtained SS2020]]-ULB_Data[[#This Row],[SLP SA cat 2020]])/ULB_Data[[#This Row],[SLP SA cat 2020]]</f>
        <v>-0.55680230112749818</v>
      </c>
      <c r="AU270" s="118">
        <f>(ULB_Data[[#This Row],[SLP- obtained SS2021]]-ULB_Data[[#This Row],[SLP SA cat 2021]])/ULB_Data[[#This Row],[SLP SA cat 2021]]</f>
        <v>0.1999157922010624</v>
      </c>
      <c r="AV270" s="118">
        <f>(ULB_Data[[#This Row],[SLP- obtained SS2022]]-ULB_Data[[#This Row],[SLP SA cat 2022]])/ULB_Data[[#This Row],[SLP SA cat 2022]]</f>
        <v>0.1999157922010624</v>
      </c>
      <c r="AW270" s="118">
        <f>(ULB_Data[[#This Row],[SLP- obtained SS2021]]-ULB_Data[[#This Row],[SLP SA cat t.10 2021]])/ULB_Data[[#This Row],[SLP SA cat t.10 2021]]</f>
        <v>-8.9222675647770297E-2</v>
      </c>
      <c r="AX270" s="118">
        <f>(ULB_Data[[#This Row],[SLP- obtained SS2022]]-ULB_Data[[#This Row],[SLP SA cat t.10 2022]])/ULB_Data[[#This Row],[SLP SA cat t.10 2022]]</f>
        <v>-8.9222675647770297E-2</v>
      </c>
      <c r="AY270" s="122">
        <v>232.44</v>
      </c>
      <c r="AZ270" s="122">
        <v>298.10000000000002</v>
      </c>
      <c r="BA270" s="122">
        <v>295</v>
      </c>
      <c r="BB270" s="122">
        <v>421.09</v>
      </c>
      <c r="BC270" s="122">
        <v>522.70000000000005</v>
      </c>
      <c r="BD270" s="122">
        <v>525</v>
      </c>
      <c r="BE270" s="122">
        <v>433.64</v>
      </c>
      <c r="BF270" s="122">
        <v>570</v>
      </c>
      <c r="BG270" s="122">
        <v>570</v>
      </c>
      <c r="BH270" s="122">
        <v>1100</v>
      </c>
      <c r="BI270" s="122">
        <v>1100</v>
      </c>
      <c r="BJ270" s="118">
        <f>(ULB_Data[[#This Row],[Cert.- obtained SS2020]]-ULB_Data[[#This Row],[NA cert 2020]])/ULB_Data[[#This Row],[NA cert 2020]]</f>
        <v>0.29065565307176044</v>
      </c>
      <c r="BK270" s="118">
        <f>(ULB_Data[[#This Row],[Cert.- obtained SS2021]]-ULB_Data[[#This Row],[NA cert 2021]])/ULB_Data[[#This Row],[NA cert 2021]]</f>
        <v>6.3737001006372931E-3</v>
      </c>
      <c r="BL270" s="118">
        <f>(ULB_Data[[#This Row],[Cert.- obtained SS2022]]-ULB_Data[[#This Row],[NA cert 2022]])/ULB_Data[[#This Row],[NA cert 2022]]</f>
        <v>1.6949152542372881E-2</v>
      </c>
      <c r="BM270" s="118">
        <f>(ULB_Data[[#This Row],[Cert.- obtained SS2020]]-ULB_Data[[#This Row],[SA Cert 2020]])/ULB_Data[[#This Row],[SA Cert 2020]]</f>
        <v>-0.2875632287634472</v>
      </c>
      <c r="BN270" s="118">
        <f>(ULB_Data[[#This Row],[Cert.- obtained SS2021]]-ULB_Data[[#This Row],[SA cert 2021]])/ULB_Data[[#This Row],[SA cert 2021]]</f>
        <v>-0.42605701167017412</v>
      </c>
      <c r="BO270" s="118">
        <f>(ULB_Data[[#This Row],[Cert.- obtained SS2022]]-ULB_Data[[#This Row],[SA cert 2022]])/ULB_Data[[#This Row],[SA cert 2022]]</f>
        <v>-0.42857142857142855</v>
      </c>
      <c r="BP270" s="118">
        <f>(ULB_Data[[#This Row],[Cert.- obtained SS2020]]-ULB_Data[[#This Row],[SA cert cat 2020]])/ULB_Data[[#This Row],[SA cert cat 2020]]</f>
        <v>-0.30818190203855733</v>
      </c>
      <c r="BQ270" s="118">
        <f>(ULB_Data[[#This Row],[Cert.- obtained SS2021]]-ULB_Data[[#This Row],[SA cert cat 2021]])/ULB_Data[[#This Row],[SA cert cat 2021]]</f>
        <v>-0.47368421052631576</v>
      </c>
      <c r="BR270" s="118">
        <f>(ULB_Data[[#This Row],[Cert.- obtained SS2022]]-ULB_Data[[#This Row],[SA cert cat 2022]])/ULB_Data[[#This Row],[SA cert cat 2022]]</f>
        <v>-0.47368421052631576</v>
      </c>
      <c r="BS270" s="118">
        <f>(ULB_Data[[#This Row],[Cert.- obtained SS2021]]-ULB_Data[[#This Row],[SA cert cat t.10 2021]])/ULB_Data[[#This Row],[SA cert cat t.10 2021]]</f>
        <v>-0.72727272727272729</v>
      </c>
      <c r="BT270" s="118">
        <f>(ULB_Data[[#This Row],[Cert.- obtained SS2022]]-ULB_Data[[#This Row],[SA cert cat t.10 2022]])/ULB_Data[[#This Row],[SA cert cat t.10 2022]]</f>
        <v>-0.72727272727272729</v>
      </c>
      <c r="BU270" s="122">
        <v>855.72</v>
      </c>
      <c r="BV270" s="122">
        <v>860.25</v>
      </c>
      <c r="BW270" s="122">
        <v>865</v>
      </c>
      <c r="BX270" s="122">
        <v>1100</v>
      </c>
      <c r="BY270" s="122">
        <v>1147.0899999999999</v>
      </c>
      <c r="BZ270" s="122">
        <v>1150</v>
      </c>
      <c r="CA270" s="122">
        <v>1114.93</v>
      </c>
      <c r="CB270" s="122">
        <v>1184.79</v>
      </c>
      <c r="CC270" s="122">
        <v>1184.79</v>
      </c>
      <c r="CD270" s="122">
        <v>1531.86</v>
      </c>
      <c r="CE270" s="122">
        <v>1531.86</v>
      </c>
      <c r="CF270" s="118">
        <f>(ULB_Data[[#This Row],[CP- obtained SS2020]]-ULB_Data[[#This Row],[NA CV 2020]])/ULB_Data[[#This Row],[NA CV 2020]]</f>
        <v>0.167344458467723</v>
      </c>
      <c r="CG270" s="118">
        <f>(ULB_Data[[#This Row],[CV- obtained SS2021]]-ULB_Data[[#This Row],[NA CV 2021]])/ULB_Data[[#This Row],[NA CV 2021]]</f>
        <v>0.47901191514094732</v>
      </c>
      <c r="CH270" s="118">
        <f>(ULB_Data[[#This Row],[CV- obtained SS2022]]-ULB_Data[[#This Row],[NA CV 2022]])/ULB_Data[[#This Row],[NA CV 2022]]</f>
        <v>0.47089017341040457</v>
      </c>
      <c r="CI270" s="118">
        <f>(ULB_Data[[#This Row],[CP- obtained SS2020]]-ULB_Data[[#This Row],[SA CV 2020]])/ULB_Data[[#This Row],[SA CV 2020]]</f>
        <v>-9.1890909090909134E-2</v>
      </c>
      <c r="CJ270" s="118">
        <f>(ULB_Data[[#This Row],[CV- obtained SS2021]]-ULB_Data[[#This Row],[SA CV 2021]])/ULB_Data[[#This Row],[SA CV 2021]]</f>
        <v>0.10917190455849152</v>
      </c>
      <c r="CK270" s="118">
        <f>(ULB_Data[[#This Row],[CV- obtained SS2022]]-ULB_Data[[#This Row],[SA CV 2022]])/ULB_Data[[#This Row],[SA CV 2022]]</f>
        <v>0.10636521739130429</v>
      </c>
      <c r="CL270" s="118">
        <f>(ULB_Data[[#This Row],[CP- obtained SS2020]]-ULB_Data[[#This Row],[SA CV  cat 2020]])/ULB_Data[[#This Row],[SA CV  cat 2020]]</f>
        <v>-0.10405137542267236</v>
      </c>
      <c r="CM270" s="118">
        <f>(ULB_Data[[#This Row],[CV- obtained SS2021]]-ULB_Data[[#This Row],[SA CV cat 2021]])/ULB_Data[[#This Row],[SA CV cat 2021]]</f>
        <v>7.3878071219372191E-2</v>
      </c>
      <c r="CN270" s="118">
        <f>(ULB_Data[[#This Row],[CV- obtained SS2022]]-ULB_Data[[#This Row],[SA CV cat 2022]])/ULB_Data[[#This Row],[SA CV cat 2022]]</f>
        <v>7.3878071219372191E-2</v>
      </c>
      <c r="CO270" s="118">
        <f>(ULB_Data[[#This Row],[CV- obtained SS2021]]-ULB_Data[[#This Row],[SA CV cat t.10 2021]])/ULB_Data[[#This Row],[SA CV cat t.10 2021]]</f>
        <v>-0.16942801561500398</v>
      </c>
      <c r="CP270" s="118">
        <f>(ULB_Data[[#This Row],[CV- obtained SS2022]]-ULB_Data[[#This Row],[SA CV cat t.10 2022]])/ULB_Data[[#This Row],[SA CV cat t.10 2022]]</f>
        <v>-0.16942801561500398</v>
      </c>
      <c r="CQ270" s="60">
        <v>107</v>
      </c>
      <c r="CR270" s="60">
        <v>73</v>
      </c>
      <c r="CS270" s="27">
        <v>62</v>
      </c>
      <c r="CT270" s="27">
        <v>53</v>
      </c>
      <c r="CU270" s="27">
        <v>62</v>
      </c>
      <c r="CV270" s="27">
        <v>53</v>
      </c>
      <c r="CW270" s="28" t="s">
        <v>414</v>
      </c>
      <c r="CX270" s="28" t="s">
        <v>414</v>
      </c>
      <c r="CY270" s="28" t="s">
        <v>414</v>
      </c>
      <c r="CZ270" s="28" t="s">
        <v>405</v>
      </c>
      <c r="DA270" s="28" t="s">
        <v>405</v>
      </c>
      <c r="DB270" s="28" t="s">
        <v>405</v>
      </c>
      <c r="DC270" s="22">
        <v>326.64999999999998</v>
      </c>
      <c r="DD270" s="22">
        <v>1500</v>
      </c>
      <c r="DE270" s="66">
        <v>21.78</v>
      </c>
      <c r="DF270" s="22">
        <v>300</v>
      </c>
      <c r="DG270" s="22">
        <v>1500</v>
      </c>
      <c r="DH270" s="66">
        <v>20</v>
      </c>
      <c r="DI270" s="22">
        <v>1362.09</v>
      </c>
      <c r="DJ270" s="22">
        <v>1500</v>
      </c>
      <c r="DK270" s="66">
        <v>90.81</v>
      </c>
      <c r="DL270" s="22">
        <v>998.92</v>
      </c>
      <c r="DM270" s="22">
        <v>1500</v>
      </c>
      <c r="DN270" s="66">
        <v>66.59</v>
      </c>
      <c r="DO270" s="22">
        <v>2987.65</v>
      </c>
      <c r="DP270" s="22">
        <v>6000</v>
      </c>
      <c r="DQ270" s="66">
        <v>49.79</v>
      </c>
      <c r="DR270" s="67">
        <v>1852.43</v>
      </c>
      <c r="DS270" s="67">
        <v>2400</v>
      </c>
      <c r="DT270" s="159">
        <f>ULB_Data[[#This Row],[SLP- obtained SS2021]]/ULB_Data[[#This Row],[SLP-max. marks SS2021]]</f>
        <v>0.77184583333333334</v>
      </c>
      <c r="DU270" s="159">
        <f>ULB_Data[[#This Row],[SLP- obtained SS2021]]/ULB_Data[[#This Row],[Total score (obtained) SS2021]]</f>
        <v>0.5408949558361924</v>
      </c>
      <c r="DV270" s="67">
        <v>1852.43</v>
      </c>
      <c r="DW270" s="66">
        <v>2400</v>
      </c>
      <c r="DX270" s="159">
        <f>ULB_Data[[#This Row],[SLP- obtained SS2022]]/ULB_Data[[#This Row],[SLP-max. marks SS2022]]</f>
        <v>0.77184583333333334</v>
      </c>
      <c r="DY270" s="159">
        <f>ULB_Data[[#This Row],[SLP- obtained SS2022]]/ULB_Data[[#This Row],[Total score (obtained) SS2022]]</f>
        <v>0.5408949558361924</v>
      </c>
      <c r="DZ270" s="67">
        <v>1272.32</v>
      </c>
      <c r="EA270" s="67">
        <v>1800</v>
      </c>
      <c r="EB270" s="159">
        <f>ULB_Data[[#This Row],[CV- obtained SS2021]]/ULB_Data[[#This Row],[CV-max. marks SS2021]]</f>
        <v>0.70684444444444439</v>
      </c>
      <c r="EC270" s="159">
        <f>ULB_Data[[#This Row],[CV- obtained SS2021]]/ULB_Data[[#This Row],[Total score (obtained) SS2021]]</f>
        <v>0.37150740929994891</v>
      </c>
      <c r="ED270" s="67">
        <v>1272.32</v>
      </c>
      <c r="EE270" s="66">
        <v>1800</v>
      </c>
      <c r="EF270" s="159">
        <f>ULB_Data[[#This Row],[CV- obtained SS2022]]/ULB_Data[[#This Row],[CV-max. marks SS2022]]</f>
        <v>0.70684444444444439</v>
      </c>
      <c r="EG270" s="159">
        <f>ULB_Data[[#This Row],[CV- obtained SS2022]]/ULB_Data[[#This Row],[Total score (obtained) SS2022]]</f>
        <v>0.37150740929994891</v>
      </c>
      <c r="EH270" s="67">
        <v>300</v>
      </c>
      <c r="EI270" s="67">
        <v>1800</v>
      </c>
      <c r="EJ270" s="159">
        <f>ULB_Data[[#This Row],[Cert.- obtained SS2021]]/ULB_Data[[#This Row],[Cert.-max. marks SS2021]]</f>
        <v>0.16666666666666666</v>
      </c>
      <c r="EK270" s="159">
        <f>ULB_Data[[#This Row],[Cert.- obtained SS2021]]/ULB_Data[[#This Row],[Total score (obtained) SS2021]]</f>
        <v>8.7597634863858673E-2</v>
      </c>
      <c r="EL270" s="67">
        <v>300</v>
      </c>
      <c r="EM270" s="66">
        <v>1800</v>
      </c>
      <c r="EN270" s="159">
        <f>ULB_Data[[#This Row],[Cert.- obtained SS2022]]/ULB_Data[[#This Row],[Cert.-max. marks SS2022]]</f>
        <v>0.16666666666666666</v>
      </c>
      <c r="EO270" s="159">
        <f>ULB_Data[[#This Row],[Cert.- obtained SS2022]]/ULB_Data[[#This Row],[Total score (obtained) SS2022]]</f>
        <v>8.7597634863858673E-2</v>
      </c>
      <c r="EP270" s="68">
        <v>3424.75</v>
      </c>
      <c r="EQ270" s="26">
        <v>6000</v>
      </c>
      <c r="ER270" s="66">
        <v>57.08</v>
      </c>
      <c r="ES270" s="68">
        <v>3424.75</v>
      </c>
      <c r="ET270" s="66">
        <v>6000</v>
      </c>
      <c r="EU270" s="128">
        <f>(ULB_Data[[#This Row],[Total score (obtained) SS2022]]/ULB_Data[[#This Row],[Total score (max) SS2022]])*100</f>
        <v>57.079166666666673</v>
      </c>
      <c r="EV270" s="26">
        <v>626.65</v>
      </c>
      <c r="EW270" s="26">
        <v>3000</v>
      </c>
      <c r="EX270" s="66">
        <v>20.89</v>
      </c>
      <c r="EY270" s="26">
        <v>2152.4299999999998</v>
      </c>
      <c r="EZ270" s="26">
        <v>4200</v>
      </c>
      <c r="FA270" s="100">
        <v>51.25</v>
      </c>
      <c r="FB270" s="26">
        <v>2152.4299999999998</v>
      </c>
      <c r="FC270" s="138">
        <v>4200</v>
      </c>
      <c r="FD270" s="140">
        <f>(ULB_Data[[#This Row],[SLP + Cert. (obtained) SS2022]]/ULB_Data[[#This Row],[SLP + Cert. (max.) SS2022]])*100</f>
        <v>51.248333333333328</v>
      </c>
    </row>
    <row r="271" spans="1:160" ht="15.75" thickBot="1">
      <c r="A271" s="104">
        <v>270</v>
      </c>
      <c r="B271" s="65" t="s">
        <v>308</v>
      </c>
      <c r="C271" s="65" t="s">
        <v>373</v>
      </c>
      <c r="D271" s="65" t="s">
        <v>83</v>
      </c>
      <c r="E271" s="26">
        <v>11659</v>
      </c>
      <c r="F271" s="28" t="s">
        <v>411</v>
      </c>
      <c r="G271" s="28">
        <v>2214</v>
      </c>
      <c r="H271" s="28">
        <v>2072</v>
      </c>
      <c r="I271" s="28">
        <v>2072</v>
      </c>
      <c r="J271" s="28">
        <v>3325</v>
      </c>
      <c r="K271" s="28">
        <v>3178</v>
      </c>
      <c r="L271" s="28">
        <v>3178</v>
      </c>
      <c r="M271" s="28">
        <v>3070.1</v>
      </c>
      <c r="N271" s="28">
        <v>2928.3</v>
      </c>
      <c r="O271" s="28">
        <v>2928.3</v>
      </c>
      <c r="P271" s="28">
        <v>4349.2</v>
      </c>
      <c r="Q271" s="28">
        <v>4349.2</v>
      </c>
      <c r="R271" s="118">
        <f>(ULB_Data[[#This Row],[Total score (obtained) SS2020]]-ULB_Data[[#This Row],[NA 2020]])/ULB_Data[[#This Row],[NA 2020]]</f>
        <v>-7.3685636856368503E-2</v>
      </c>
      <c r="S271" s="118">
        <f>(ULB_Data[[#This Row],[Total score (obtained) SS2021]]-ULB_Data[[#This Row],[NA 2021]])/ULB_Data[[#This Row],[NA 2021]]</f>
        <v>0.51763513513513515</v>
      </c>
      <c r="T271" s="118">
        <f>(ULB_Data[[#This Row],[Total score (obtained) SS2022]]-ULB_Data[[#This Row],[NA 2022]])/ULB_Data[[#This Row],[NA 2022]]</f>
        <v>0.51763513513513515</v>
      </c>
      <c r="U271" s="118">
        <f>(ULB_Data[[#This Row],[Total score (obtained) SS2020]]-ULB_Data[[#This Row],[SA 2020]])/ULB_Data[[#This Row],[SA 2020]]</f>
        <v>-0.38319999999999999</v>
      </c>
      <c r="V271" s="118">
        <f>(ULB_Data[[#This Row],[Total score (obtained) SS2021]]-ULB_Data[[#This Row],[SA 2021]])/ULB_Data[[#This Row],[SA 2021]]</f>
        <v>-1.0528634361233491E-2</v>
      </c>
      <c r="W271" s="118">
        <f>(ULB_Data[[#This Row],[Total score (obtained) SS2022]]-ULB_Data[[#This Row],[SA 2022]])/ULB_Data[[#This Row],[SA 2022]]</f>
        <v>-1.0528634361233491E-2</v>
      </c>
      <c r="X271" s="118">
        <f>(ULB_Data[[#This Row],[Total score (obtained) SS2020]]-ULB_Data[[#This Row],[SA Cat 2020]])/ULB_Data[[#This Row],[SA Cat 2020]]</f>
        <v>-0.33198918601999927</v>
      </c>
      <c r="Y271" s="118">
        <f>(ULB_Data[[#This Row],[Total score (obtained) SS2021]]-ULB_Data[[#This Row],[SA Cat 2021]])/ULB_Data[[#This Row],[SA Cat 2021]]</f>
        <v>7.3844892941296925E-2</v>
      </c>
      <c r="Z271" s="118">
        <f>(ULB_Data[[#This Row],[Total score (obtained) SS2022]]-ULB_Data[[#This Row],[SA Cat 2022]])/ULB_Data[[#This Row],[SA Cat 2022]]</f>
        <v>7.3844892941296925E-2</v>
      </c>
      <c r="AA271" s="118">
        <f>(ULB_Data[[#This Row],[Total score (obtained) SS2021]]-ULB_Data[[#This Row],[SA Cat t.10 2021]])/ULB_Data[[#This Row],[SA Cat t.10 2021]]</f>
        <v>-0.27698427296974154</v>
      </c>
      <c r="AB271" s="118">
        <f>(ULB_Data[[#This Row],[Total score (obtained) SS2022]]-ULB_Data[[#This Row],[SA Cat t.10 2022]])/ULB_Data[[#This Row],[SA Cat t.10 2022]]</f>
        <v>-0.27698427296974154</v>
      </c>
      <c r="AC271" s="122">
        <v>306.24</v>
      </c>
      <c r="AD271" s="122">
        <v>913.6</v>
      </c>
      <c r="AE271" s="122">
        <v>915</v>
      </c>
      <c r="AF271" s="122">
        <v>706.64</v>
      </c>
      <c r="AG271" s="122">
        <v>1509.3</v>
      </c>
      <c r="AH271" s="122">
        <v>1509.3</v>
      </c>
      <c r="AI271" s="122">
        <v>593.21</v>
      </c>
      <c r="AJ271" s="122">
        <v>1412.08</v>
      </c>
      <c r="AK271" s="122">
        <v>1412.08</v>
      </c>
      <c r="AL271" s="122">
        <v>1984.11</v>
      </c>
      <c r="AM271" s="122">
        <v>1984.11</v>
      </c>
      <c r="AN271" s="118">
        <f>(ULB_Data[[#This Row],[SLP- obtained SS2020]]-ULB_Data[[#This Row],[SLP NA 2020]])/ULB_Data[[#This Row],[SLP NA 2020]]</f>
        <v>0.35442789968652022</v>
      </c>
      <c r="AO271" s="118">
        <f>(ULB_Data[[#This Row],[SLP- obtained SS2021]]-ULB_Data[[#This Row],[SLP NA 2021]])/ULB_Data[[#This Row],[SLP NA 2021]]</f>
        <v>0.62170534150612944</v>
      </c>
      <c r="AP271" s="118">
        <f>(ULB_Data[[#This Row],[SLP- obtained SS2022]]-ULB_Data[[#This Row],[SLP NA 2022]])/ULB_Data[[#This Row],[SLP NA 2022]]</f>
        <v>0.61922404371584694</v>
      </c>
      <c r="AQ271" s="118">
        <f>(ULB_Data[[#This Row],[SLP- obtained SS2020]]-ULB_Data[[#This Row],[SLP SA 2020]])/ULB_Data[[#This Row],[SLP SA 2020]]</f>
        <v>-0.41302501981206841</v>
      </c>
      <c r="AR271" s="118">
        <f>(ULB_Data[[#This Row],[SLP- obtained SS2021]]-ULB_Data[[#This Row],[SLP SA 2021]])/ULB_Data[[#This Row],[SLP SA 2021]]</f>
        <v>-1.835950440601606E-2</v>
      </c>
      <c r="AS271" s="118">
        <f>(ULB_Data[[#This Row],[SLP- obtained SS2022]]-ULB_Data[[#This Row],[SLP SA 2022]])/ULB_Data[[#This Row],[SLP SA 2022]]</f>
        <v>-1.835950440601606E-2</v>
      </c>
      <c r="AT271" s="118">
        <f>(ULB_Data[[#This Row],[SLP- obtained SS2020]]-ULB_Data[[#This Row],[SLP SA cat 2020]])/ULB_Data[[#This Row],[SLP SA cat 2020]]</f>
        <v>-0.30078724229193715</v>
      </c>
      <c r="AU271" s="118">
        <f>(ULB_Data[[#This Row],[SLP- obtained SS2021]]-ULB_Data[[#This Row],[SLP SA cat 2021]])/ULB_Data[[#This Row],[SLP SA cat 2021]]</f>
        <v>4.9225256359413064E-2</v>
      </c>
      <c r="AV271" s="118">
        <f>(ULB_Data[[#This Row],[SLP- obtained SS2022]]-ULB_Data[[#This Row],[SLP SA cat 2022]])/ULB_Data[[#This Row],[SLP SA cat 2022]]</f>
        <v>4.9225256359413064E-2</v>
      </c>
      <c r="AW271" s="118">
        <f>(ULB_Data[[#This Row],[SLP- obtained SS2021]]-ULB_Data[[#This Row],[SLP SA cat t.10 2021]])/ULB_Data[[#This Row],[SLP SA cat t.10 2021]]</f>
        <v>-0.25327224801044296</v>
      </c>
      <c r="AX271" s="118">
        <f>(ULB_Data[[#This Row],[SLP- obtained SS2022]]-ULB_Data[[#This Row],[SLP SA cat t.10 2022]])/ULB_Data[[#This Row],[SLP SA cat t.10 2022]]</f>
        <v>-0.25327224801044296</v>
      </c>
      <c r="AY271" s="122">
        <v>232.44</v>
      </c>
      <c r="AZ271" s="122">
        <v>298.10000000000002</v>
      </c>
      <c r="BA271" s="122">
        <v>295</v>
      </c>
      <c r="BB271" s="122">
        <v>421.09</v>
      </c>
      <c r="BC271" s="122">
        <v>522.70000000000005</v>
      </c>
      <c r="BD271" s="122">
        <v>525</v>
      </c>
      <c r="BE271" s="122">
        <v>365.77</v>
      </c>
      <c r="BF271" s="122">
        <v>453.88</v>
      </c>
      <c r="BG271" s="122">
        <v>453.88</v>
      </c>
      <c r="BH271" s="122">
        <v>1100</v>
      </c>
      <c r="BI271" s="122">
        <v>1100</v>
      </c>
      <c r="BJ271" s="118">
        <f>(ULB_Data[[#This Row],[Cert.- obtained SS2020]]-ULB_Data[[#This Row],[NA cert 2020]])/ULB_Data[[#This Row],[NA cert 2020]]</f>
        <v>0.29065565307176044</v>
      </c>
      <c r="BK271" s="118">
        <f>(ULB_Data[[#This Row],[Cert.- obtained SS2021]]-ULB_Data[[#This Row],[NA cert 2021]])/ULB_Data[[#This Row],[NA cert 2021]]</f>
        <v>0.67728950016772882</v>
      </c>
      <c r="BL271" s="118">
        <f>(ULB_Data[[#This Row],[Cert.- obtained SS2022]]-ULB_Data[[#This Row],[NA cert 2022]])/ULB_Data[[#This Row],[NA cert 2022]]</f>
        <v>0.69491525423728817</v>
      </c>
      <c r="BM271" s="118">
        <f>(ULB_Data[[#This Row],[Cert.- obtained SS2020]]-ULB_Data[[#This Row],[SA Cert 2020]])/ULB_Data[[#This Row],[SA Cert 2020]]</f>
        <v>-0.2875632287634472</v>
      </c>
      <c r="BN271" s="118">
        <f>(ULB_Data[[#This Row],[Cert.- obtained SS2021]]-ULB_Data[[#This Row],[SA cert 2021]])/ULB_Data[[#This Row],[SA cert 2021]]</f>
        <v>-4.3428352783623579E-2</v>
      </c>
      <c r="BO271" s="118">
        <f>(ULB_Data[[#This Row],[Cert.- obtained SS2022]]-ULB_Data[[#This Row],[SA cert 2022]])/ULB_Data[[#This Row],[SA cert 2022]]</f>
        <v>-4.7619047619047616E-2</v>
      </c>
      <c r="BP271" s="118">
        <f>(ULB_Data[[#This Row],[Cert.- obtained SS2020]]-ULB_Data[[#This Row],[SA cert cat 2020]])/ULB_Data[[#This Row],[SA cert cat 2020]]</f>
        <v>-0.17981245044700217</v>
      </c>
      <c r="BQ271" s="118">
        <f>(ULB_Data[[#This Row],[Cert.- obtained SS2021]]-ULB_Data[[#This Row],[SA cert cat 2021]])/ULB_Data[[#This Row],[SA cert cat 2021]]</f>
        <v>0.10161276108222439</v>
      </c>
      <c r="BR271" s="118">
        <f>(ULB_Data[[#This Row],[Cert.- obtained SS2022]]-ULB_Data[[#This Row],[SA cert cat 2022]])/ULB_Data[[#This Row],[SA cert cat 2022]]</f>
        <v>0.10161276108222439</v>
      </c>
      <c r="BS271" s="118">
        <f>(ULB_Data[[#This Row],[Cert.- obtained SS2021]]-ULB_Data[[#This Row],[SA cert cat t.10 2021]])/ULB_Data[[#This Row],[SA cert cat t.10 2021]]</f>
        <v>-0.54545454545454541</v>
      </c>
      <c r="BT271" s="118">
        <f>(ULB_Data[[#This Row],[Cert.- obtained SS2022]]-ULB_Data[[#This Row],[SA cert cat t.10 2022]])/ULB_Data[[#This Row],[SA cert cat t.10 2022]]</f>
        <v>-0.54545454545454541</v>
      </c>
      <c r="BU271" s="122">
        <v>855.72</v>
      </c>
      <c r="BV271" s="122">
        <v>860.25</v>
      </c>
      <c r="BW271" s="122">
        <v>865</v>
      </c>
      <c r="BX271" s="122">
        <v>1100</v>
      </c>
      <c r="BY271" s="122">
        <v>1147.0899999999999</v>
      </c>
      <c r="BZ271" s="122">
        <v>1150</v>
      </c>
      <c r="CA271" s="122">
        <v>1056.55</v>
      </c>
      <c r="CB271" s="122">
        <v>1062.31</v>
      </c>
      <c r="CC271" s="122">
        <v>1062.31</v>
      </c>
      <c r="CD271" s="122">
        <v>1484.95</v>
      </c>
      <c r="CE271" s="122">
        <v>1484.95</v>
      </c>
      <c r="CF271" s="118">
        <f>(ULB_Data[[#This Row],[CP- obtained SS2020]]-ULB_Data[[#This Row],[NA CV 2020]])/ULB_Data[[#This Row],[NA CV 2020]]</f>
        <v>-0.25784134997429065</v>
      </c>
      <c r="CG271" s="118">
        <f>(ULB_Data[[#This Row],[CV- obtained SS2021]]-ULB_Data[[#This Row],[NA CV 2021]])/ULB_Data[[#This Row],[NA CV 2021]]</f>
        <v>0.35187445510026161</v>
      </c>
      <c r="CH271" s="118">
        <f>(ULB_Data[[#This Row],[CV- obtained SS2022]]-ULB_Data[[#This Row],[NA CV 2022]])/ULB_Data[[#This Row],[NA CV 2022]]</f>
        <v>0.34445086705202316</v>
      </c>
      <c r="CI271" s="118">
        <f>(ULB_Data[[#This Row],[CP- obtained SS2020]]-ULB_Data[[#This Row],[SA CV 2020]])/ULB_Data[[#This Row],[SA CV 2020]]</f>
        <v>-0.42265454545454539</v>
      </c>
      <c r="CJ271" s="118">
        <f>(ULB_Data[[#This Row],[CV- obtained SS2021]]-ULB_Data[[#This Row],[SA CV 2021]])/ULB_Data[[#This Row],[SA CV 2021]]</f>
        <v>1.3826290875171197E-2</v>
      </c>
      <c r="CK271" s="118">
        <f>(ULB_Data[[#This Row],[CV- obtained SS2022]]-ULB_Data[[#This Row],[SA CV 2022]])/ULB_Data[[#This Row],[SA CV 2022]]</f>
        <v>1.1260869565217432E-2</v>
      </c>
      <c r="CL271" s="118">
        <f>(ULB_Data[[#This Row],[CP- obtained SS2020]]-ULB_Data[[#This Row],[SA CV  cat 2020]])/ULB_Data[[#This Row],[SA CV  cat 2020]]</f>
        <v>-0.3989115517486157</v>
      </c>
      <c r="CM271" s="118">
        <f>(ULB_Data[[#This Row],[CV- obtained SS2021]]-ULB_Data[[#This Row],[SA CV cat 2021]])/ULB_Data[[#This Row],[SA CV cat 2021]]</f>
        <v>9.4736941194190114E-2</v>
      </c>
      <c r="CN271" s="118">
        <f>(ULB_Data[[#This Row],[CV- obtained SS2022]]-ULB_Data[[#This Row],[SA CV cat 2022]])/ULB_Data[[#This Row],[SA CV cat 2022]]</f>
        <v>9.4736941194190114E-2</v>
      </c>
      <c r="CO271" s="118">
        <f>(ULB_Data[[#This Row],[CV- obtained SS2021]]-ULB_Data[[#This Row],[SA CV cat t.10 2021]])/ULB_Data[[#This Row],[SA CV cat t.10 2021]]</f>
        <v>-0.21684231792316239</v>
      </c>
      <c r="CP271" s="118">
        <f>(ULB_Data[[#This Row],[CV- obtained SS2022]]-ULB_Data[[#This Row],[SA CV cat t.10 2022]])/ULB_Data[[#This Row],[SA CV cat t.10 2022]]</f>
        <v>-0.21684231792316239</v>
      </c>
      <c r="CQ271" s="60">
        <v>441</v>
      </c>
      <c r="CR271" s="60">
        <v>171</v>
      </c>
      <c r="CS271" s="28">
        <v>113</v>
      </c>
      <c r="CT271" s="28">
        <v>66</v>
      </c>
      <c r="CU271" s="28">
        <v>113</v>
      </c>
      <c r="CV271" s="28">
        <v>66</v>
      </c>
      <c r="CW271" s="28" t="s">
        <v>414</v>
      </c>
      <c r="CX271" s="28" t="s">
        <v>414</v>
      </c>
      <c r="CY271" s="28" t="s">
        <v>414</v>
      </c>
      <c r="CZ271" s="28" t="s">
        <v>405</v>
      </c>
      <c r="DA271" s="28" t="s">
        <v>408</v>
      </c>
      <c r="DB271" s="28" t="s">
        <v>408</v>
      </c>
      <c r="DC271" s="22">
        <v>414.78</v>
      </c>
      <c r="DD271" s="22">
        <v>1500</v>
      </c>
      <c r="DE271" s="66">
        <v>27.65</v>
      </c>
      <c r="DF271" s="22">
        <v>300</v>
      </c>
      <c r="DG271" s="22">
        <v>1500</v>
      </c>
      <c r="DH271" s="66">
        <v>20</v>
      </c>
      <c r="DI271" s="22">
        <v>701</v>
      </c>
      <c r="DJ271" s="22">
        <v>1500</v>
      </c>
      <c r="DK271" s="66">
        <v>46.73</v>
      </c>
      <c r="DL271" s="22">
        <v>635.08000000000004</v>
      </c>
      <c r="DM271" s="22">
        <v>1500</v>
      </c>
      <c r="DN271" s="66">
        <v>42.34</v>
      </c>
      <c r="DO271" s="22">
        <v>2050.86</v>
      </c>
      <c r="DP271" s="22">
        <v>6000</v>
      </c>
      <c r="DQ271" s="66">
        <v>34.18</v>
      </c>
      <c r="DR271" s="67">
        <v>1481.59</v>
      </c>
      <c r="DS271" s="67">
        <v>2400</v>
      </c>
      <c r="DT271" s="159">
        <f>ULB_Data[[#This Row],[SLP- obtained SS2021]]/ULB_Data[[#This Row],[SLP-max. marks SS2021]]</f>
        <v>0.6173291666666666</v>
      </c>
      <c r="DU271" s="159">
        <f>ULB_Data[[#This Row],[SLP- obtained SS2021]]/ULB_Data[[#This Row],[Total score (obtained) SS2021]]</f>
        <v>0.47116271378325603</v>
      </c>
      <c r="DV271" s="67">
        <v>1481.59</v>
      </c>
      <c r="DW271" s="66">
        <v>2400</v>
      </c>
      <c r="DX271" s="159">
        <f>ULB_Data[[#This Row],[SLP- obtained SS2022]]/ULB_Data[[#This Row],[SLP-max. marks SS2022]]</f>
        <v>0.6173291666666666</v>
      </c>
      <c r="DY271" s="159">
        <f>ULB_Data[[#This Row],[SLP- obtained SS2022]]/ULB_Data[[#This Row],[Total score (obtained) SS2022]]</f>
        <v>0.47116271378325603</v>
      </c>
      <c r="DZ271" s="67">
        <v>1162.95</v>
      </c>
      <c r="EA271" s="67">
        <v>1800</v>
      </c>
      <c r="EB271" s="159">
        <f>ULB_Data[[#This Row],[CV- obtained SS2021]]/ULB_Data[[#This Row],[CV-max. marks SS2021]]</f>
        <v>0.64608333333333334</v>
      </c>
      <c r="EC271" s="159">
        <f>ULB_Data[[#This Row],[CV- obtained SS2021]]/ULB_Data[[#This Row],[Total score (obtained) SS2021]]</f>
        <v>0.36983151748745446</v>
      </c>
      <c r="ED271" s="67">
        <v>1162.95</v>
      </c>
      <c r="EE271" s="66">
        <v>1800</v>
      </c>
      <c r="EF271" s="159">
        <f>ULB_Data[[#This Row],[CV- obtained SS2022]]/ULB_Data[[#This Row],[CV-max. marks SS2022]]</f>
        <v>0.64608333333333334</v>
      </c>
      <c r="EG271" s="159">
        <f>ULB_Data[[#This Row],[CV- obtained SS2022]]/ULB_Data[[#This Row],[Total score (obtained) SS2022]]</f>
        <v>0.36983151748745446</v>
      </c>
      <c r="EH271" s="67">
        <v>500</v>
      </c>
      <c r="EI271" s="67">
        <v>1800</v>
      </c>
      <c r="EJ271" s="159">
        <f>ULB_Data[[#This Row],[Cert.- obtained SS2021]]/ULB_Data[[#This Row],[Cert.-max. marks SS2021]]</f>
        <v>0.27777777777777779</v>
      </c>
      <c r="EK271" s="159">
        <f>ULB_Data[[#This Row],[Cert.- obtained SS2021]]/ULB_Data[[#This Row],[Total score (obtained) SS2021]]</f>
        <v>0.15900576872928951</v>
      </c>
      <c r="EL271" s="67">
        <v>500</v>
      </c>
      <c r="EM271" s="66">
        <v>1800</v>
      </c>
      <c r="EN271" s="159">
        <f>ULB_Data[[#This Row],[Cert.- obtained SS2022]]/ULB_Data[[#This Row],[Cert.-max. marks SS2022]]</f>
        <v>0.27777777777777779</v>
      </c>
      <c r="EO271" s="159">
        <f>ULB_Data[[#This Row],[Cert.- obtained SS2022]]/ULB_Data[[#This Row],[Total score (obtained) SS2022]]</f>
        <v>0.15900576872928951</v>
      </c>
      <c r="EP271" s="68">
        <v>3144.54</v>
      </c>
      <c r="EQ271" s="26">
        <v>6000</v>
      </c>
      <c r="ER271" s="66">
        <v>52.41</v>
      </c>
      <c r="ES271" s="68">
        <v>3144.54</v>
      </c>
      <c r="ET271" s="66">
        <v>6000</v>
      </c>
      <c r="EU271" s="128">
        <f>(ULB_Data[[#This Row],[Total score (obtained) SS2022]]/ULB_Data[[#This Row],[Total score (max) SS2022]])*100</f>
        <v>52.408999999999992</v>
      </c>
      <c r="EV271" s="26">
        <v>714.78</v>
      </c>
      <c r="EW271" s="26">
        <v>3000</v>
      </c>
      <c r="EX271" s="66">
        <v>23.83</v>
      </c>
      <c r="EY271" s="26">
        <v>1981.59</v>
      </c>
      <c r="EZ271" s="26">
        <v>4200</v>
      </c>
      <c r="FA271" s="100">
        <v>47.18</v>
      </c>
      <c r="FB271" s="26">
        <v>1981.59</v>
      </c>
      <c r="FC271" s="138">
        <v>4200</v>
      </c>
      <c r="FD271" s="140">
        <f>(ULB_Data[[#This Row],[SLP + Cert. (obtained) SS2022]]/ULB_Data[[#This Row],[SLP + Cert. (max.) SS2022]])*100</f>
        <v>47.180714285714281</v>
      </c>
    </row>
    <row r="272" spans="1:160" ht="15.75" thickBot="1">
      <c r="A272" s="104">
        <v>271</v>
      </c>
      <c r="B272" s="65" t="s">
        <v>242</v>
      </c>
      <c r="C272" s="65" t="s">
        <v>373</v>
      </c>
      <c r="D272" s="65" t="s">
        <v>83</v>
      </c>
      <c r="E272" s="26">
        <v>65273</v>
      </c>
      <c r="F272" s="28" t="s">
        <v>413</v>
      </c>
      <c r="G272" s="28">
        <v>2214</v>
      </c>
      <c r="H272" s="28">
        <v>2072</v>
      </c>
      <c r="I272" s="28">
        <v>2072</v>
      </c>
      <c r="J272" s="28">
        <v>3325</v>
      </c>
      <c r="K272" s="28">
        <v>3178</v>
      </c>
      <c r="L272" s="28">
        <v>3178</v>
      </c>
      <c r="M272" s="28">
        <v>3595.3</v>
      </c>
      <c r="N272" s="28">
        <v>3469.2</v>
      </c>
      <c r="O272" s="28">
        <v>3469.2</v>
      </c>
      <c r="P272" s="28">
        <v>4328.8</v>
      </c>
      <c r="Q272" s="28">
        <v>4328.8</v>
      </c>
      <c r="R272" s="118">
        <f>(ULB_Data[[#This Row],[Total score (obtained) SS2020]]-ULB_Data[[#This Row],[NA 2020]])/ULB_Data[[#This Row],[NA 2020]]</f>
        <v>0.74933604336043369</v>
      </c>
      <c r="S272" s="118">
        <f>(ULB_Data[[#This Row],[Total score (obtained) SS2021]]-ULB_Data[[#This Row],[NA 2021]])/ULB_Data[[#This Row],[NA 2021]]</f>
        <v>0.69779440154440153</v>
      </c>
      <c r="T272" s="118">
        <f>(ULB_Data[[#This Row],[Total score (obtained) SS2022]]-ULB_Data[[#This Row],[NA 2022]])/ULB_Data[[#This Row],[NA 2022]]</f>
        <v>0.69779440154440153</v>
      </c>
      <c r="U272" s="118">
        <f>(ULB_Data[[#This Row],[Total score (obtained) SS2020]]-ULB_Data[[#This Row],[SA 2020]])/ULB_Data[[#This Row],[SA 2020]]</f>
        <v>0.16482105263157901</v>
      </c>
      <c r="V272" s="118">
        <f>(ULB_Data[[#This Row],[Total score (obtained) SS2021]]-ULB_Data[[#This Row],[SA 2021]])/ULB_Data[[#This Row],[SA 2021]]</f>
        <v>0.10693203272498425</v>
      </c>
      <c r="W272" s="118">
        <f>(ULB_Data[[#This Row],[Total score (obtained) SS2022]]-ULB_Data[[#This Row],[SA 2022]])/ULB_Data[[#This Row],[SA 2022]]</f>
        <v>0.10693203272498425</v>
      </c>
      <c r="X272" s="118">
        <f>(ULB_Data[[#This Row],[Total score (obtained) SS2020]]-ULB_Data[[#This Row],[SA Cat 2020]])/ULB_Data[[#This Row],[SA Cat 2020]]</f>
        <v>7.7248073874224679E-2</v>
      </c>
      <c r="Y272" s="118">
        <f>(ULB_Data[[#This Row],[Total score (obtained) SS2021]]-ULB_Data[[#This Row],[SA Cat 2021]])/ULB_Data[[#This Row],[SA Cat 2021]]</f>
        <v>1.4017640954686992E-2</v>
      </c>
      <c r="Z272" s="118">
        <f>(ULB_Data[[#This Row],[Total score (obtained) SS2022]]-ULB_Data[[#This Row],[SA Cat 2022]])/ULB_Data[[#This Row],[SA Cat 2022]]</f>
        <v>1.4017640954686992E-2</v>
      </c>
      <c r="AA272" s="118">
        <f>(ULB_Data[[#This Row],[Total score (obtained) SS2021]]-ULB_Data[[#This Row],[SA Cat t.10 2021]])/ULB_Data[[#This Row],[SA Cat t.10 2021]]</f>
        <v>-0.18734291258547409</v>
      </c>
      <c r="AB272" s="118">
        <f>(ULB_Data[[#This Row],[Total score (obtained) SS2022]]-ULB_Data[[#This Row],[SA Cat t.10 2022]])/ULB_Data[[#This Row],[SA Cat t.10 2022]]</f>
        <v>-0.18734291258547409</v>
      </c>
      <c r="AC272" s="122">
        <v>306.24</v>
      </c>
      <c r="AD272" s="122">
        <v>913.6</v>
      </c>
      <c r="AE272" s="122">
        <v>915</v>
      </c>
      <c r="AF272" s="122">
        <v>706.64</v>
      </c>
      <c r="AG272" s="122">
        <v>1509.3</v>
      </c>
      <c r="AH272" s="122">
        <v>1509.3</v>
      </c>
      <c r="AI272" s="122">
        <v>829.22</v>
      </c>
      <c r="AJ272" s="122">
        <v>1623.2</v>
      </c>
      <c r="AK272" s="122">
        <v>1623.2</v>
      </c>
      <c r="AL272" s="122">
        <v>1999.6</v>
      </c>
      <c r="AM272" s="122">
        <v>1999.6</v>
      </c>
      <c r="AN272" s="118">
        <f>(ULB_Data[[#This Row],[SLP- obtained SS2020]]-ULB_Data[[#This Row],[SLP NA 2020]])/ULB_Data[[#This Row],[SLP NA 2020]]</f>
        <v>1.6992554858934168</v>
      </c>
      <c r="AO272" s="118">
        <f>(ULB_Data[[#This Row],[SLP- obtained SS2021]]-ULB_Data[[#This Row],[SLP NA 2021]])/ULB_Data[[#This Row],[SLP NA 2021]]</f>
        <v>0.66971322241681264</v>
      </c>
      <c r="AP272" s="118">
        <f>(ULB_Data[[#This Row],[SLP- obtained SS2022]]-ULB_Data[[#This Row],[SLP NA 2022]])/ULB_Data[[#This Row],[SLP NA 2022]]</f>
        <v>0.66715846994535521</v>
      </c>
      <c r="AQ272" s="118">
        <f>(ULB_Data[[#This Row],[SLP- obtained SS2020]]-ULB_Data[[#This Row],[SLP SA 2020]])/ULB_Data[[#This Row],[SLP SA 2020]]</f>
        <v>0.16978942601607611</v>
      </c>
      <c r="AR272" s="118">
        <f>(ULB_Data[[#This Row],[SLP- obtained SS2021]]-ULB_Data[[#This Row],[SLP SA 2021]])/ULB_Data[[#This Row],[SLP SA 2021]]</f>
        <v>1.0700324653813086E-2</v>
      </c>
      <c r="AS272" s="118">
        <f>(ULB_Data[[#This Row],[SLP- obtained SS2022]]-ULB_Data[[#This Row],[SLP SA 2022]])/ULB_Data[[#This Row],[SLP SA 2022]]</f>
        <v>1.0700324653813086E-2</v>
      </c>
      <c r="AT272" s="118">
        <f>(ULB_Data[[#This Row],[SLP- obtained SS2020]]-ULB_Data[[#This Row],[SLP SA cat 2020]])/ULB_Data[[#This Row],[SLP SA cat 2020]]</f>
        <v>-3.13547671305567E-3</v>
      </c>
      <c r="AU272" s="118">
        <f>(ULB_Data[[#This Row],[SLP- obtained SS2021]]-ULB_Data[[#This Row],[SLP SA cat 2021]])/ULB_Data[[#This Row],[SLP SA cat 2021]]</f>
        <v>-6.0220551996057171E-2</v>
      </c>
      <c r="AV272" s="118">
        <f>(ULB_Data[[#This Row],[SLP- obtained SS2022]]-ULB_Data[[#This Row],[SLP SA cat 2022]])/ULB_Data[[#This Row],[SLP SA cat 2022]]</f>
        <v>-6.0220551996057171E-2</v>
      </c>
      <c r="AW272" s="118">
        <f>(ULB_Data[[#This Row],[SLP- obtained SS2021]]-ULB_Data[[#This Row],[SLP SA cat t.10 2021]])/ULB_Data[[#This Row],[SLP SA cat t.10 2021]]</f>
        <v>-0.23712242448489693</v>
      </c>
      <c r="AX272" s="118">
        <f>(ULB_Data[[#This Row],[SLP- obtained SS2022]]-ULB_Data[[#This Row],[SLP SA cat t.10 2022]])/ULB_Data[[#This Row],[SLP SA cat t.10 2022]]</f>
        <v>-0.23712242448489693</v>
      </c>
      <c r="AY272" s="122">
        <v>232.44</v>
      </c>
      <c r="AZ272" s="122">
        <v>298.10000000000002</v>
      </c>
      <c r="BA272" s="122">
        <v>295</v>
      </c>
      <c r="BB272" s="122">
        <v>421.09</v>
      </c>
      <c r="BC272" s="122">
        <v>522.70000000000005</v>
      </c>
      <c r="BD272" s="122">
        <v>525</v>
      </c>
      <c r="BE272" s="122">
        <v>448.93</v>
      </c>
      <c r="BF272" s="122">
        <v>602.08000000000004</v>
      </c>
      <c r="BG272" s="122">
        <v>602.08000000000004</v>
      </c>
      <c r="BH272" s="122">
        <v>1100</v>
      </c>
      <c r="BI272" s="122">
        <v>1100</v>
      </c>
      <c r="BJ272" s="118">
        <f>(ULB_Data[[#This Row],[Cert.- obtained SS2020]]-ULB_Data[[#This Row],[NA cert 2020]])/ULB_Data[[#This Row],[NA cert 2020]]</f>
        <v>1.1510927551196009</v>
      </c>
      <c r="BK272" s="118">
        <f>(ULB_Data[[#This Row],[Cert.- obtained SS2021]]-ULB_Data[[#This Row],[NA cert 2021]])/ULB_Data[[#This Row],[NA cert 2021]]</f>
        <v>1.3482053002348204</v>
      </c>
      <c r="BL272" s="118">
        <f>(ULB_Data[[#This Row],[Cert.- obtained SS2022]]-ULB_Data[[#This Row],[NA cert 2022]])/ULB_Data[[#This Row],[NA cert 2022]]</f>
        <v>1.3728813559322033</v>
      </c>
      <c r="BM272" s="118">
        <f>(ULB_Data[[#This Row],[Cert.- obtained SS2020]]-ULB_Data[[#This Row],[SA Cert 2020]])/ULB_Data[[#This Row],[SA Cert 2020]]</f>
        <v>0.187394618727588</v>
      </c>
      <c r="BN272" s="118">
        <f>(ULB_Data[[#This Row],[Cert.- obtained SS2021]]-ULB_Data[[#This Row],[SA cert 2021]])/ULB_Data[[#This Row],[SA cert 2021]]</f>
        <v>0.33920030610292701</v>
      </c>
      <c r="BO272" s="118">
        <f>(ULB_Data[[#This Row],[Cert.- obtained SS2022]]-ULB_Data[[#This Row],[SA cert 2022]])/ULB_Data[[#This Row],[SA cert 2022]]</f>
        <v>0.33333333333333331</v>
      </c>
      <c r="BP272" s="118">
        <f>(ULB_Data[[#This Row],[Cert.- obtained SS2020]]-ULB_Data[[#This Row],[SA cert cat 2020]])/ULB_Data[[#This Row],[SA cert cat 2020]]</f>
        <v>0.11375938342280532</v>
      </c>
      <c r="BQ272" s="118">
        <f>(ULB_Data[[#This Row],[Cert.- obtained SS2021]]-ULB_Data[[#This Row],[SA cert cat 2021]])/ULB_Data[[#This Row],[SA cert cat 2021]]</f>
        <v>0.16263619452564435</v>
      </c>
      <c r="BR272" s="118">
        <f>(ULB_Data[[#This Row],[Cert.- obtained SS2022]]-ULB_Data[[#This Row],[SA cert cat 2022]])/ULB_Data[[#This Row],[SA cert cat 2022]]</f>
        <v>0.16263619452564435</v>
      </c>
      <c r="BS272" s="118">
        <f>(ULB_Data[[#This Row],[Cert.- obtained SS2021]]-ULB_Data[[#This Row],[SA cert cat t.10 2021]])/ULB_Data[[#This Row],[SA cert cat t.10 2021]]</f>
        <v>-0.36363636363636365</v>
      </c>
      <c r="BT272" s="118">
        <f>(ULB_Data[[#This Row],[Cert.- obtained SS2022]]-ULB_Data[[#This Row],[SA cert cat t.10 2022]])/ULB_Data[[#This Row],[SA cert cat t.10 2022]]</f>
        <v>-0.36363636363636365</v>
      </c>
      <c r="BU272" s="122">
        <v>855.72</v>
      </c>
      <c r="BV272" s="122">
        <v>860.25</v>
      </c>
      <c r="BW272" s="122">
        <v>865</v>
      </c>
      <c r="BX272" s="122">
        <v>1100</v>
      </c>
      <c r="BY272" s="122">
        <v>1147.0899999999999</v>
      </c>
      <c r="BZ272" s="122">
        <v>1150</v>
      </c>
      <c r="CA272" s="122">
        <v>1163.58</v>
      </c>
      <c r="CB272" s="122">
        <v>1243.93</v>
      </c>
      <c r="CC272" s="122">
        <v>1243.93</v>
      </c>
      <c r="CD272" s="122">
        <v>1508.87</v>
      </c>
      <c r="CE272" s="122">
        <v>1508.87</v>
      </c>
      <c r="CF272" s="118">
        <f>(ULB_Data[[#This Row],[CP- obtained SS2020]]-ULB_Data[[#This Row],[NA CV 2020]])/ULB_Data[[#This Row],[NA CV 2020]]</f>
        <v>0.45239096900855408</v>
      </c>
      <c r="CG272" s="118">
        <f>(ULB_Data[[#This Row],[CV- obtained SS2021]]-ULB_Data[[#This Row],[NA CV 2021]])/ULB_Data[[#This Row],[NA CV 2021]]</f>
        <v>0.50233071781458893</v>
      </c>
      <c r="CH272" s="118">
        <f>(ULB_Data[[#This Row],[CV- obtained SS2022]]-ULB_Data[[#This Row],[NA CV 2022]])/ULB_Data[[#This Row],[NA CV 2022]]</f>
        <v>0.49408092485549143</v>
      </c>
      <c r="CI272" s="118">
        <f>(ULB_Data[[#This Row],[CP- obtained SS2020]]-ULB_Data[[#This Row],[SA CV 2020]])/ULB_Data[[#This Row],[SA CV 2020]]</f>
        <v>0.12985454545454539</v>
      </c>
      <c r="CJ272" s="118">
        <f>(ULB_Data[[#This Row],[CV- obtained SS2021]]-ULB_Data[[#This Row],[SA CV 2021]])/ULB_Data[[#This Row],[SA CV 2021]]</f>
        <v>0.12665963437916833</v>
      </c>
      <c r="CK272" s="118">
        <f>(ULB_Data[[#This Row],[CV- obtained SS2022]]-ULB_Data[[#This Row],[SA CV 2022]])/ULB_Data[[#This Row],[SA CV 2022]]</f>
        <v>0.12380869565217401</v>
      </c>
      <c r="CL272" s="118">
        <f>(ULB_Data[[#This Row],[CP- obtained SS2020]]-ULB_Data[[#This Row],[SA CV  cat 2020]])/ULB_Data[[#This Row],[SA CV  cat 2020]]</f>
        <v>6.8117361934718706E-2</v>
      </c>
      <c r="CM272" s="118">
        <f>(ULB_Data[[#This Row],[CV- obtained SS2021]]-ULB_Data[[#This Row],[SA CV cat 2021]])/ULB_Data[[#This Row],[SA CV cat 2021]]</f>
        <v>3.8949137009317278E-2</v>
      </c>
      <c r="CN272" s="118">
        <f>(ULB_Data[[#This Row],[CV- obtained SS2022]]-ULB_Data[[#This Row],[SA CV cat 2022]])/ULB_Data[[#This Row],[SA CV cat 2022]]</f>
        <v>3.8949137009317278E-2</v>
      </c>
      <c r="CO272" s="118">
        <f>(ULB_Data[[#This Row],[CV- obtained SS2021]]-ULB_Data[[#This Row],[SA CV cat t.10 2021]])/ULB_Data[[#This Row],[SA CV cat t.10 2021]]</f>
        <v>-0.1434782320544512</v>
      </c>
      <c r="CP272" s="118">
        <f>(ULB_Data[[#This Row],[CV- obtained SS2022]]-ULB_Data[[#This Row],[SA CV cat t.10 2022]])/ULB_Data[[#This Row],[SA CV cat t.10 2022]]</f>
        <v>-0.1434782320544512</v>
      </c>
      <c r="CQ272" s="60">
        <v>18</v>
      </c>
      <c r="CR272" s="60">
        <v>17</v>
      </c>
      <c r="CS272" s="27">
        <v>29</v>
      </c>
      <c r="CT272" s="27">
        <v>24</v>
      </c>
      <c r="CU272" s="27">
        <v>29</v>
      </c>
      <c r="CV272" s="27">
        <v>24</v>
      </c>
      <c r="CW272" s="28" t="s">
        <v>414</v>
      </c>
      <c r="CX272" s="28" t="s">
        <v>406</v>
      </c>
      <c r="CY272" s="28" t="s">
        <v>406</v>
      </c>
      <c r="CZ272" s="28" t="s">
        <v>408</v>
      </c>
      <c r="DA272" s="28" t="s">
        <v>408</v>
      </c>
      <c r="DB272" s="28" t="s">
        <v>408</v>
      </c>
      <c r="DC272" s="22">
        <v>826.62</v>
      </c>
      <c r="DD272" s="22">
        <v>1500</v>
      </c>
      <c r="DE272" s="66">
        <v>55.11</v>
      </c>
      <c r="DF272" s="22">
        <v>500</v>
      </c>
      <c r="DG272" s="22">
        <v>1500</v>
      </c>
      <c r="DH272" s="66">
        <v>33.33</v>
      </c>
      <c r="DI272" s="22">
        <v>1303.57</v>
      </c>
      <c r="DJ272" s="22">
        <v>1500</v>
      </c>
      <c r="DK272" s="66">
        <v>86.9</v>
      </c>
      <c r="DL272" s="22">
        <v>1242.8399999999999</v>
      </c>
      <c r="DM272" s="22">
        <v>1500</v>
      </c>
      <c r="DN272" s="66">
        <v>82.86</v>
      </c>
      <c r="DO272" s="22">
        <v>3873.03</v>
      </c>
      <c r="DP272" s="22">
        <v>6000</v>
      </c>
      <c r="DQ272" s="66">
        <v>64.55</v>
      </c>
      <c r="DR272" s="67">
        <v>1525.45</v>
      </c>
      <c r="DS272" s="67">
        <v>2400</v>
      </c>
      <c r="DT272" s="159">
        <f>ULB_Data[[#This Row],[SLP- obtained SS2021]]/ULB_Data[[#This Row],[SLP-max. marks SS2021]]</f>
        <v>0.63560416666666664</v>
      </c>
      <c r="DU272" s="159">
        <f>ULB_Data[[#This Row],[SLP- obtained SS2021]]/ULB_Data[[#This Row],[Total score (obtained) SS2021]]</f>
        <v>0.4336338026567515</v>
      </c>
      <c r="DV272" s="67">
        <v>1525.45</v>
      </c>
      <c r="DW272" s="66">
        <v>2400</v>
      </c>
      <c r="DX272" s="159">
        <f>ULB_Data[[#This Row],[SLP- obtained SS2022]]/ULB_Data[[#This Row],[SLP-max. marks SS2022]]</f>
        <v>0.63560416666666664</v>
      </c>
      <c r="DY272" s="159">
        <f>ULB_Data[[#This Row],[SLP- obtained SS2022]]/ULB_Data[[#This Row],[Total score (obtained) SS2022]]</f>
        <v>0.4336338026567515</v>
      </c>
      <c r="DZ272" s="67">
        <v>1292.3800000000001</v>
      </c>
      <c r="EA272" s="67">
        <v>1800</v>
      </c>
      <c r="EB272" s="159">
        <f>ULB_Data[[#This Row],[CV- obtained SS2021]]/ULB_Data[[#This Row],[CV-max. marks SS2021]]</f>
        <v>0.7179888888888889</v>
      </c>
      <c r="EC272" s="159">
        <f>ULB_Data[[#This Row],[CV- obtained SS2021]]/ULB_Data[[#This Row],[Total score (obtained) SS2021]]</f>
        <v>0.3673798904438248</v>
      </c>
      <c r="ED272" s="67">
        <v>1292.3800000000001</v>
      </c>
      <c r="EE272" s="66">
        <v>1800</v>
      </c>
      <c r="EF272" s="159">
        <f>ULB_Data[[#This Row],[CV- obtained SS2022]]/ULB_Data[[#This Row],[CV-max. marks SS2022]]</f>
        <v>0.7179888888888889</v>
      </c>
      <c r="EG272" s="159">
        <f>ULB_Data[[#This Row],[CV- obtained SS2022]]/ULB_Data[[#This Row],[Total score (obtained) SS2022]]</f>
        <v>0.3673798904438248</v>
      </c>
      <c r="EH272" s="67">
        <v>700</v>
      </c>
      <c r="EI272" s="67">
        <v>1800</v>
      </c>
      <c r="EJ272" s="159">
        <f>ULB_Data[[#This Row],[Cert.- obtained SS2021]]/ULB_Data[[#This Row],[Cert.-max. marks SS2021]]</f>
        <v>0.3888888888888889</v>
      </c>
      <c r="EK272" s="159">
        <f>ULB_Data[[#This Row],[Cert.- obtained SS2021]]/ULB_Data[[#This Row],[Total score (obtained) SS2021]]</f>
        <v>0.19898630689942379</v>
      </c>
      <c r="EL272" s="67">
        <v>700</v>
      </c>
      <c r="EM272" s="66">
        <v>1800</v>
      </c>
      <c r="EN272" s="159">
        <f>ULB_Data[[#This Row],[Cert.- obtained SS2022]]/ULB_Data[[#This Row],[Cert.-max. marks SS2022]]</f>
        <v>0.3888888888888889</v>
      </c>
      <c r="EO272" s="159">
        <f>ULB_Data[[#This Row],[Cert.- obtained SS2022]]/ULB_Data[[#This Row],[Total score (obtained) SS2022]]</f>
        <v>0.19898630689942379</v>
      </c>
      <c r="EP272" s="68">
        <v>3517.83</v>
      </c>
      <c r="EQ272" s="26">
        <v>6000</v>
      </c>
      <c r="ER272" s="66">
        <v>58.63</v>
      </c>
      <c r="ES272" s="68">
        <v>3517.83</v>
      </c>
      <c r="ET272" s="66">
        <v>6000</v>
      </c>
      <c r="EU272" s="128">
        <f>(ULB_Data[[#This Row],[Total score (obtained) SS2022]]/ULB_Data[[#This Row],[Total score (max) SS2022]])*100</f>
        <v>58.630499999999998</v>
      </c>
      <c r="EV272" s="26">
        <v>1326.62</v>
      </c>
      <c r="EW272" s="26">
        <v>3000</v>
      </c>
      <c r="EX272" s="66">
        <v>44.22</v>
      </c>
      <c r="EY272" s="26">
        <v>2225.4499999999998</v>
      </c>
      <c r="EZ272" s="26">
        <v>4200</v>
      </c>
      <c r="FA272" s="100">
        <v>52.99</v>
      </c>
      <c r="FB272" s="26">
        <v>2225.4499999999998</v>
      </c>
      <c r="FC272" s="138">
        <v>4200</v>
      </c>
      <c r="FD272" s="140">
        <f>(ULB_Data[[#This Row],[SLP + Cert. (obtained) SS2022]]/ULB_Data[[#This Row],[SLP + Cert. (max.) SS2022]])*100</f>
        <v>52.986904761904761</v>
      </c>
    </row>
    <row r="273" spans="1:160" ht="15.75" thickBot="1">
      <c r="A273" s="104">
        <v>272</v>
      </c>
      <c r="B273" s="65" t="s">
        <v>227</v>
      </c>
      <c r="C273" s="65" t="s">
        <v>373</v>
      </c>
      <c r="D273" s="65" t="s">
        <v>83</v>
      </c>
      <c r="E273" s="26">
        <v>22618</v>
      </c>
      <c r="F273" s="28" t="s">
        <v>411</v>
      </c>
      <c r="G273" s="28">
        <v>2214</v>
      </c>
      <c r="H273" s="28">
        <v>2072</v>
      </c>
      <c r="I273" s="28">
        <v>2072</v>
      </c>
      <c r="J273" s="28">
        <v>3325</v>
      </c>
      <c r="K273" s="28">
        <v>3178</v>
      </c>
      <c r="L273" s="28">
        <v>3178</v>
      </c>
      <c r="M273" s="28">
        <v>3070.1</v>
      </c>
      <c r="N273" s="28">
        <v>2928.3</v>
      </c>
      <c r="O273" s="28">
        <v>2928.3</v>
      </c>
      <c r="P273" s="28">
        <v>4349.2</v>
      </c>
      <c r="Q273" s="28">
        <v>4349.2</v>
      </c>
      <c r="R273" s="118">
        <f>(ULB_Data[[#This Row],[Total score (obtained) SS2020]]-ULB_Data[[#This Row],[NA 2020]])/ULB_Data[[#This Row],[NA 2020]]</f>
        <v>-7.6531165311653146E-2</v>
      </c>
      <c r="S273" s="118">
        <f>(ULB_Data[[#This Row],[Total score (obtained) SS2021]]-ULB_Data[[#This Row],[NA 2021]])/ULB_Data[[#This Row],[NA 2021]]</f>
        <v>3.7417953667953766E-2</v>
      </c>
      <c r="T273" s="118">
        <f>(ULB_Data[[#This Row],[Total score (obtained) SS2022]]-ULB_Data[[#This Row],[NA 2022]])/ULB_Data[[#This Row],[NA 2022]]</f>
        <v>3.7417953667953766E-2</v>
      </c>
      <c r="U273" s="118">
        <f>(ULB_Data[[#This Row],[Total score (obtained) SS2020]]-ULB_Data[[#This Row],[SA 2020]])/ULB_Data[[#This Row],[SA 2020]]</f>
        <v>-0.38509473684210527</v>
      </c>
      <c r="V273" s="118">
        <f>(ULB_Data[[#This Row],[Total score (obtained) SS2021]]-ULB_Data[[#This Row],[SA 2021]])/ULB_Data[[#This Row],[SA 2021]]</f>
        <v>-0.32362177470106979</v>
      </c>
      <c r="W273" s="118">
        <f>(ULB_Data[[#This Row],[Total score (obtained) SS2022]]-ULB_Data[[#This Row],[SA 2022]])/ULB_Data[[#This Row],[SA 2022]]</f>
        <v>-0.32362177470106979</v>
      </c>
      <c r="X273" s="118">
        <f>(ULB_Data[[#This Row],[Total score (obtained) SS2020]]-ULB_Data[[#This Row],[SA Cat 2020]])/ULB_Data[[#This Row],[SA Cat 2020]]</f>
        <v>-0.33404123644180972</v>
      </c>
      <c r="Y273" s="118">
        <f>(ULB_Data[[#This Row],[Total score (obtained) SS2021]]-ULB_Data[[#This Row],[SA Cat 2021]])/ULB_Data[[#This Row],[SA Cat 2021]]</f>
        <v>-0.26594611207868046</v>
      </c>
      <c r="Z273" s="118">
        <f>(ULB_Data[[#This Row],[Total score (obtained) SS2022]]-ULB_Data[[#This Row],[SA Cat 2022]])/ULB_Data[[#This Row],[SA Cat 2022]]</f>
        <v>-0.26594611207868046</v>
      </c>
      <c r="AA273" s="118">
        <f>(ULB_Data[[#This Row],[Total score (obtained) SS2021]]-ULB_Data[[#This Row],[SA Cat t.10 2021]])/ULB_Data[[#This Row],[SA Cat t.10 2021]]</f>
        <v>-0.50576427848799776</v>
      </c>
      <c r="AB273" s="118">
        <f>(ULB_Data[[#This Row],[Total score (obtained) SS2022]]-ULB_Data[[#This Row],[SA Cat t.10 2022]])/ULB_Data[[#This Row],[SA Cat t.10 2022]]</f>
        <v>-0.50576427848799776</v>
      </c>
      <c r="AC273" s="122">
        <v>306.24</v>
      </c>
      <c r="AD273" s="122">
        <v>913.6</v>
      </c>
      <c r="AE273" s="122">
        <v>915</v>
      </c>
      <c r="AF273" s="122">
        <v>706.64</v>
      </c>
      <c r="AG273" s="122">
        <v>1509.3</v>
      </c>
      <c r="AH273" s="122">
        <v>1509.3</v>
      </c>
      <c r="AI273" s="122">
        <v>593.21</v>
      </c>
      <c r="AJ273" s="122">
        <v>1412.08</v>
      </c>
      <c r="AK273" s="122">
        <v>1412.08</v>
      </c>
      <c r="AL273" s="122">
        <v>1984.11</v>
      </c>
      <c r="AM273" s="122">
        <v>1984.11</v>
      </c>
      <c r="AN273" s="118">
        <f>(ULB_Data[[#This Row],[SLP- obtained SS2020]]-ULB_Data[[#This Row],[SLP NA 2020]])/ULB_Data[[#This Row],[SLP NA 2020]]</f>
        <v>0.18041405433646812</v>
      </c>
      <c r="AO273" s="118">
        <f>(ULB_Data[[#This Row],[SLP- obtained SS2021]]-ULB_Data[[#This Row],[SLP NA 2021]])/ULB_Data[[#This Row],[SLP NA 2021]]</f>
        <v>-1.5203590192644468E-2</v>
      </c>
      <c r="AP273" s="118">
        <f>(ULB_Data[[#This Row],[SLP- obtained SS2022]]-ULB_Data[[#This Row],[SLP NA 2022]])/ULB_Data[[#This Row],[SLP NA 2022]]</f>
        <v>-1.6710382513661162E-2</v>
      </c>
      <c r="AQ273" s="118">
        <f>(ULB_Data[[#This Row],[SLP- obtained SS2020]]-ULB_Data[[#This Row],[SLP SA 2020]])/ULB_Data[[#This Row],[SLP SA 2020]]</f>
        <v>-0.48843824295256422</v>
      </c>
      <c r="AR273" s="118">
        <f>(ULB_Data[[#This Row],[SLP- obtained SS2021]]-ULB_Data[[#This Row],[SLP SA 2021]])/ULB_Data[[#This Row],[SLP SA 2021]]</f>
        <v>-0.40388922016828988</v>
      </c>
      <c r="AS273" s="118">
        <f>(ULB_Data[[#This Row],[SLP- obtained SS2022]]-ULB_Data[[#This Row],[SLP SA 2022]])/ULB_Data[[#This Row],[SLP SA 2022]]</f>
        <v>-0.40388922016828988</v>
      </c>
      <c r="AT273" s="118">
        <f>(ULB_Data[[#This Row],[SLP- obtained SS2020]]-ULB_Data[[#This Row],[SLP SA cat 2020]])/ULB_Data[[#This Row],[SLP SA cat 2020]]</f>
        <v>-0.39062052224338767</v>
      </c>
      <c r="AU273" s="118">
        <f>(ULB_Data[[#This Row],[SLP- obtained SS2021]]-ULB_Data[[#This Row],[SLP SA cat 2021]])/ULB_Data[[#This Row],[SLP SA cat 2021]]</f>
        <v>-0.36284771401053761</v>
      </c>
      <c r="AV273" s="118">
        <f>(ULB_Data[[#This Row],[SLP- obtained SS2022]]-ULB_Data[[#This Row],[SLP SA cat 2022]])/ULB_Data[[#This Row],[SLP SA cat 2022]]</f>
        <v>-0.36284771401053761</v>
      </c>
      <c r="AW273" s="118">
        <f>(ULB_Data[[#This Row],[SLP- obtained SS2021]]-ULB_Data[[#This Row],[SLP SA cat t.10 2021]])/ULB_Data[[#This Row],[SLP SA cat t.10 2021]]</f>
        <v>-0.54654227840190306</v>
      </c>
      <c r="AX273" s="118">
        <f>(ULB_Data[[#This Row],[SLP- obtained SS2022]]-ULB_Data[[#This Row],[SLP SA cat t.10 2022]])/ULB_Data[[#This Row],[SLP SA cat t.10 2022]]</f>
        <v>-0.54654227840190306</v>
      </c>
      <c r="AY273" s="122">
        <v>232.44</v>
      </c>
      <c r="AZ273" s="122">
        <v>298.10000000000002</v>
      </c>
      <c r="BA273" s="122">
        <v>295</v>
      </c>
      <c r="BB273" s="122">
        <v>421.09</v>
      </c>
      <c r="BC273" s="122">
        <v>522.70000000000005</v>
      </c>
      <c r="BD273" s="122">
        <v>525</v>
      </c>
      <c r="BE273" s="122">
        <v>365.77</v>
      </c>
      <c r="BF273" s="122">
        <v>453.88</v>
      </c>
      <c r="BG273" s="122">
        <v>453.88</v>
      </c>
      <c r="BH273" s="122">
        <v>1100</v>
      </c>
      <c r="BI273" s="122">
        <v>1100</v>
      </c>
      <c r="BJ273" s="118">
        <f>(ULB_Data[[#This Row],[Cert.- obtained SS2020]]-ULB_Data[[#This Row],[NA cert 2020]])/ULB_Data[[#This Row],[NA cert 2020]]</f>
        <v>0.29065565307176044</v>
      </c>
      <c r="BK273" s="118">
        <f>(ULB_Data[[#This Row],[Cert.- obtained SS2021]]-ULB_Data[[#This Row],[NA cert 2021]])/ULB_Data[[#This Row],[NA cert 2021]]</f>
        <v>6.3737001006372931E-3</v>
      </c>
      <c r="BL273" s="118">
        <f>(ULB_Data[[#This Row],[Cert.- obtained SS2022]]-ULB_Data[[#This Row],[NA cert 2022]])/ULB_Data[[#This Row],[NA cert 2022]]</f>
        <v>1.6949152542372881E-2</v>
      </c>
      <c r="BM273" s="118">
        <f>(ULB_Data[[#This Row],[Cert.- obtained SS2020]]-ULB_Data[[#This Row],[SA Cert 2020]])/ULB_Data[[#This Row],[SA Cert 2020]]</f>
        <v>-0.2875632287634472</v>
      </c>
      <c r="BN273" s="118">
        <f>(ULB_Data[[#This Row],[Cert.- obtained SS2021]]-ULB_Data[[#This Row],[SA cert 2021]])/ULB_Data[[#This Row],[SA cert 2021]]</f>
        <v>-0.42605701167017412</v>
      </c>
      <c r="BO273" s="118">
        <f>(ULB_Data[[#This Row],[Cert.- obtained SS2022]]-ULB_Data[[#This Row],[SA cert 2022]])/ULB_Data[[#This Row],[SA cert 2022]]</f>
        <v>-0.42857142857142855</v>
      </c>
      <c r="BP273" s="118">
        <f>(ULB_Data[[#This Row],[Cert.- obtained SS2020]]-ULB_Data[[#This Row],[SA cert cat 2020]])/ULB_Data[[#This Row],[SA cert cat 2020]]</f>
        <v>-0.17981245044700217</v>
      </c>
      <c r="BQ273" s="118">
        <f>(ULB_Data[[#This Row],[Cert.- obtained SS2021]]-ULB_Data[[#This Row],[SA cert cat 2021]])/ULB_Data[[#This Row],[SA cert cat 2021]]</f>
        <v>-0.33903234335066534</v>
      </c>
      <c r="BR273" s="118">
        <f>(ULB_Data[[#This Row],[Cert.- obtained SS2022]]-ULB_Data[[#This Row],[SA cert cat 2022]])/ULB_Data[[#This Row],[SA cert cat 2022]]</f>
        <v>-0.33903234335066534</v>
      </c>
      <c r="BS273" s="118">
        <f>(ULB_Data[[#This Row],[Cert.- obtained SS2021]]-ULB_Data[[#This Row],[SA cert cat t.10 2021]])/ULB_Data[[#This Row],[SA cert cat t.10 2021]]</f>
        <v>-0.72727272727272729</v>
      </c>
      <c r="BT273" s="118">
        <f>(ULB_Data[[#This Row],[Cert.- obtained SS2022]]-ULB_Data[[#This Row],[SA cert cat t.10 2022]])/ULB_Data[[#This Row],[SA cert cat t.10 2022]]</f>
        <v>-0.72727272727272729</v>
      </c>
      <c r="BU273" s="122">
        <v>855.72</v>
      </c>
      <c r="BV273" s="122">
        <v>860.25</v>
      </c>
      <c r="BW273" s="122">
        <v>865</v>
      </c>
      <c r="BX273" s="122">
        <v>1100</v>
      </c>
      <c r="BY273" s="122">
        <v>1147.0899999999999</v>
      </c>
      <c r="BZ273" s="122">
        <v>1150</v>
      </c>
      <c r="CA273" s="122">
        <v>1056.55</v>
      </c>
      <c r="CB273" s="122">
        <v>1062.31</v>
      </c>
      <c r="CC273" s="122">
        <v>1062.31</v>
      </c>
      <c r="CD273" s="122">
        <v>1484.95</v>
      </c>
      <c r="CE273" s="122">
        <v>1484.95</v>
      </c>
      <c r="CF273" s="118">
        <f>(ULB_Data[[#This Row],[CP- obtained SS2020]]-ULB_Data[[#This Row],[NA CV 2020]])/ULB_Data[[#This Row],[NA CV 2020]]</f>
        <v>-0.21065301734212125</v>
      </c>
      <c r="CG273" s="118">
        <f>(ULB_Data[[#This Row],[CV- obtained SS2021]]-ULB_Data[[#This Row],[NA CV 2021]])/ULB_Data[[#This Row],[NA CV 2021]]</f>
        <v>0.10413251961639063</v>
      </c>
      <c r="CH273" s="118">
        <f>(ULB_Data[[#This Row],[CV- obtained SS2022]]-ULB_Data[[#This Row],[NA CV 2022]])/ULB_Data[[#This Row],[NA CV 2022]]</f>
        <v>9.8069364161849762E-2</v>
      </c>
      <c r="CI273" s="118">
        <f>(ULB_Data[[#This Row],[CP- obtained SS2020]]-ULB_Data[[#This Row],[SA CV 2020]])/ULB_Data[[#This Row],[SA CV 2020]]</f>
        <v>-0.38594545454545454</v>
      </c>
      <c r="CJ273" s="118">
        <f>(ULB_Data[[#This Row],[CV- obtained SS2021]]-ULB_Data[[#This Row],[SA CV 2021]])/ULB_Data[[#This Row],[SA CV 2021]]</f>
        <v>-0.17196558247391217</v>
      </c>
      <c r="CK273" s="118">
        <f>(ULB_Data[[#This Row],[CV- obtained SS2022]]-ULB_Data[[#This Row],[SA CV 2022]])/ULB_Data[[#This Row],[SA CV 2022]]</f>
        <v>-0.17406086956521735</v>
      </c>
      <c r="CL273" s="118">
        <f>(ULB_Data[[#This Row],[CP- obtained SS2020]]-ULB_Data[[#This Row],[SA CV  cat 2020]])/ULB_Data[[#This Row],[SA CV  cat 2020]]</f>
        <v>-0.36069282097392452</v>
      </c>
      <c r="CM273" s="118">
        <f>(ULB_Data[[#This Row],[CV- obtained SS2021]]-ULB_Data[[#This Row],[SA CV cat 2021]])/ULB_Data[[#This Row],[SA CV cat 2021]]</f>
        <v>-0.10588246368762405</v>
      </c>
      <c r="CN273" s="118">
        <f>(ULB_Data[[#This Row],[CV- obtained SS2022]]-ULB_Data[[#This Row],[SA CV cat 2022]])/ULB_Data[[#This Row],[SA CV cat 2022]]</f>
        <v>-0.10588246368762405</v>
      </c>
      <c r="CO273" s="118">
        <f>(ULB_Data[[#This Row],[CV- obtained SS2021]]-ULB_Data[[#This Row],[SA CV cat t.10 2021]])/ULB_Data[[#This Row],[SA CV cat t.10 2021]]</f>
        <v>-0.36036230176100204</v>
      </c>
      <c r="CP273" s="118">
        <f>(ULB_Data[[#This Row],[CV- obtained SS2022]]-ULB_Data[[#This Row],[SA CV cat t.10 2022]])/ULB_Data[[#This Row],[SA CV cat t.10 2022]]</f>
        <v>-0.36036230176100204</v>
      </c>
      <c r="CQ273" s="60">
        <v>443</v>
      </c>
      <c r="CR273" s="60">
        <v>173</v>
      </c>
      <c r="CS273" s="28">
        <v>439</v>
      </c>
      <c r="CT273" s="28">
        <v>170</v>
      </c>
      <c r="CU273" s="28">
        <v>439</v>
      </c>
      <c r="CV273" s="28">
        <v>170</v>
      </c>
      <c r="CW273" s="28" t="s">
        <v>414</v>
      </c>
      <c r="CX273" s="28" t="s">
        <v>414</v>
      </c>
      <c r="CY273" s="28" t="s">
        <v>414</v>
      </c>
      <c r="CZ273" s="28" t="s">
        <v>405</v>
      </c>
      <c r="DA273" s="28" t="s">
        <v>405</v>
      </c>
      <c r="DB273" s="28" t="s">
        <v>405</v>
      </c>
      <c r="DC273" s="22">
        <v>361.49</v>
      </c>
      <c r="DD273" s="22">
        <v>1500</v>
      </c>
      <c r="DE273" s="66">
        <v>24.1</v>
      </c>
      <c r="DF273" s="22">
        <v>300</v>
      </c>
      <c r="DG273" s="22">
        <v>1500</v>
      </c>
      <c r="DH273" s="66">
        <v>20</v>
      </c>
      <c r="DI273" s="22">
        <v>707.61</v>
      </c>
      <c r="DJ273" s="22">
        <v>1500</v>
      </c>
      <c r="DK273" s="66">
        <v>47.17</v>
      </c>
      <c r="DL273" s="22">
        <v>675.46</v>
      </c>
      <c r="DM273" s="22">
        <v>1500</v>
      </c>
      <c r="DN273" s="66">
        <v>45.03</v>
      </c>
      <c r="DO273" s="22">
        <v>2044.56</v>
      </c>
      <c r="DP273" s="22">
        <v>6000</v>
      </c>
      <c r="DQ273" s="66">
        <v>34.08</v>
      </c>
      <c r="DR273" s="67">
        <v>899.71</v>
      </c>
      <c r="DS273" s="67">
        <v>2400</v>
      </c>
      <c r="DT273" s="159">
        <f>ULB_Data[[#This Row],[SLP- obtained SS2021]]/ULB_Data[[#This Row],[SLP-max. marks SS2021]]</f>
        <v>0.37487916666666671</v>
      </c>
      <c r="DU273" s="159">
        <f>ULB_Data[[#This Row],[SLP- obtained SS2021]]/ULB_Data[[#This Row],[Total score (obtained) SS2021]]</f>
        <v>0.41856126688159734</v>
      </c>
      <c r="DV273" s="67">
        <v>899.71</v>
      </c>
      <c r="DW273" s="66">
        <v>2400</v>
      </c>
      <c r="DX273" s="159">
        <f>ULB_Data[[#This Row],[SLP- obtained SS2022]]/ULB_Data[[#This Row],[SLP-max. marks SS2022]]</f>
        <v>0.37487916666666671</v>
      </c>
      <c r="DY273" s="159">
        <f>ULB_Data[[#This Row],[SLP- obtained SS2022]]/ULB_Data[[#This Row],[Total score (obtained) SS2022]]</f>
        <v>0.41856126688159734</v>
      </c>
      <c r="DZ273" s="67">
        <v>949.83</v>
      </c>
      <c r="EA273" s="67">
        <v>1800</v>
      </c>
      <c r="EB273" s="159">
        <f>ULB_Data[[#This Row],[CV- obtained SS2021]]/ULB_Data[[#This Row],[CV-max. marks SS2021]]</f>
        <v>0.52768333333333339</v>
      </c>
      <c r="EC273" s="159">
        <f>ULB_Data[[#This Row],[CV- obtained SS2021]]/ULB_Data[[#This Row],[Total score (obtained) SS2021]]</f>
        <v>0.44187799193312022</v>
      </c>
      <c r="ED273" s="67">
        <v>949.83</v>
      </c>
      <c r="EE273" s="66">
        <v>1800</v>
      </c>
      <c r="EF273" s="159">
        <f>ULB_Data[[#This Row],[CV- obtained SS2022]]/ULB_Data[[#This Row],[CV-max. marks SS2022]]</f>
        <v>0.52768333333333339</v>
      </c>
      <c r="EG273" s="159">
        <f>ULB_Data[[#This Row],[CV- obtained SS2022]]/ULB_Data[[#This Row],[Total score (obtained) SS2022]]</f>
        <v>0.44187799193312022</v>
      </c>
      <c r="EH273" s="67">
        <v>300</v>
      </c>
      <c r="EI273" s="67">
        <v>1800</v>
      </c>
      <c r="EJ273" s="159">
        <f>ULB_Data[[#This Row],[Cert.- obtained SS2021]]/ULB_Data[[#This Row],[Cert.-max. marks SS2021]]</f>
        <v>0.16666666666666666</v>
      </c>
      <c r="EK273" s="159">
        <f>ULB_Data[[#This Row],[Cert.- obtained SS2021]]/ULB_Data[[#This Row],[Total score (obtained) SS2021]]</f>
        <v>0.13956539336506119</v>
      </c>
      <c r="EL273" s="67">
        <v>300</v>
      </c>
      <c r="EM273" s="66">
        <v>1800</v>
      </c>
      <c r="EN273" s="159">
        <f>ULB_Data[[#This Row],[Cert.- obtained SS2022]]/ULB_Data[[#This Row],[Cert.-max. marks SS2022]]</f>
        <v>0.16666666666666666</v>
      </c>
      <c r="EO273" s="159">
        <f>ULB_Data[[#This Row],[Cert.- obtained SS2022]]/ULB_Data[[#This Row],[Total score (obtained) SS2022]]</f>
        <v>0.13956539336506119</v>
      </c>
      <c r="EP273" s="68">
        <v>2149.5300000000002</v>
      </c>
      <c r="EQ273" s="26">
        <v>6000</v>
      </c>
      <c r="ER273" s="66">
        <v>35.83</v>
      </c>
      <c r="ES273" s="68">
        <v>2149.5300000000002</v>
      </c>
      <c r="ET273" s="66">
        <v>6000</v>
      </c>
      <c r="EU273" s="128">
        <f>(ULB_Data[[#This Row],[Total score (obtained) SS2022]]/ULB_Data[[#This Row],[Total score (max) SS2022]])*100</f>
        <v>35.825500000000005</v>
      </c>
      <c r="EV273" s="26">
        <v>661.49</v>
      </c>
      <c r="EW273" s="26">
        <v>3000</v>
      </c>
      <c r="EX273" s="66">
        <v>22.05</v>
      </c>
      <c r="EY273" s="26">
        <v>1199.71</v>
      </c>
      <c r="EZ273" s="26">
        <v>4200</v>
      </c>
      <c r="FA273" s="100">
        <v>28.56</v>
      </c>
      <c r="FB273" s="26">
        <v>1199.71</v>
      </c>
      <c r="FC273" s="138">
        <v>4200</v>
      </c>
      <c r="FD273" s="140">
        <f>(ULB_Data[[#This Row],[SLP + Cert. (obtained) SS2022]]/ULB_Data[[#This Row],[SLP + Cert. (max.) SS2022]])*100</f>
        <v>28.564523809523813</v>
      </c>
    </row>
    <row r="274" spans="1:160" ht="15.75" thickBot="1">
      <c r="A274" s="104">
        <v>273</v>
      </c>
      <c r="B274" s="65" t="s">
        <v>365</v>
      </c>
      <c r="C274" s="65" t="s">
        <v>373</v>
      </c>
      <c r="D274" s="65" t="s">
        <v>83</v>
      </c>
      <c r="E274" s="26">
        <v>13119</v>
      </c>
      <c r="F274" s="28" t="s">
        <v>411</v>
      </c>
      <c r="G274" s="28">
        <v>2214</v>
      </c>
      <c r="H274" s="28">
        <v>2072</v>
      </c>
      <c r="I274" s="28">
        <v>2072</v>
      </c>
      <c r="J274" s="28">
        <v>3325</v>
      </c>
      <c r="K274" s="28">
        <v>3178</v>
      </c>
      <c r="L274" s="28">
        <v>3178</v>
      </c>
      <c r="M274" s="28">
        <v>3070.1</v>
      </c>
      <c r="N274" s="28">
        <v>2928.3</v>
      </c>
      <c r="O274" s="28">
        <v>2928.3</v>
      </c>
      <c r="P274" s="28">
        <v>4349.2</v>
      </c>
      <c r="Q274" s="28">
        <v>4349.2</v>
      </c>
      <c r="R274" s="118">
        <f>(ULB_Data[[#This Row],[Total score (obtained) SS2020]]-ULB_Data[[#This Row],[NA 2020]])/ULB_Data[[#This Row],[NA 2020]]</f>
        <v>0.24335140018066856</v>
      </c>
      <c r="S274" s="118">
        <f>(ULB_Data[[#This Row],[Total score (obtained) SS2021]]-ULB_Data[[#This Row],[NA 2021]])/ULB_Data[[#This Row],[NA 2021]]</f>
        <v>0.25366312741312746</v>
      </c>
      <c r="T274" s="118">
        <f>(ULB_Data[[#This Row],[Total score (obtained) SS2022]]-ULB_Data[[#This Row],[NA 2022]])/ULB_Data[[#This Row],[NA 2022]]</f>
        <v>0.25366312741312746</v>
      </c>
      <c r="U274" s="118">
        <f>(ULB_Data[[#This Row],[Total score (obtained) SS2020]]-ULB_Data[[#This Row],[SA 2020]])/ULB_Data[[#This Row],[SA 2020]]</f>
        <v>-0.17209624060150369</v>
      </c>
      <c r="V274" s="118">
        <f>(ULB_Data[[#This Row],[Total score (obtained) SS2021]]-ULB_Data[[#This Row],[SA 2021]])/ULB_Data[[#This Row],[SA 2021]]</f>
        <v>-0.18263373190685961</v>
      </c>
      <c r="W274" s="118">
        <f>(ULB_Data[[#This Row],[Total score (obtained) SS2022]]-ULB_Data[[#This Row],[SA 2022]])/ULB_Data[[#This Row],[SA 2022]]</f>
        <v>-0.18263373190685961</v>
      </c>
      <c r="X274" s="118">
        <f>(ULB_Data[[#This Row],[Total score (obtained) SS2020]]-ULB_Data[[#This Row],[SA Cat 2020]])/ULB_Data[[#This Row],[SA Cat 2020]]</f>
        <v>-0.10335819680140702</v>
      </c>
      <c r="Y274" s="118">
        <f>(ULB_Data[[#This Row],[Total score (obtained) SS2021]]-ULB_Data[[#This Row],[SA Cat 2021]])/ULB_Data[[#This Row],[SA Cat 2021]]</f>
        <v>-0.11293583307721204</v>
      </c>
      <c r="Z274" s="118">
        <f>(ULB_Data[[#This Row],[Total score (obtained) SS2022]]-ULB_Data[[#This Row],[SA Cat 2022]])/ULB_Data[[#This Row],[SA Cat 2022]]</f>
        <v>-0.11293583307721204</v>
      </c>
      <c r="AA274" s="118">
        <f>(ULB_Data[[#This Row],[Total score (obtained) SS2021]]-ULB_Data[[#This Row],[SA Cat t.10 2021]])/ULB_Data[[#This Row],[SA Cat t.10 2021]]</f>
        <v>-0.40274303320150828</v>
      </c>
      <c r="AB274" s="118">
        <f>(ULB_Data[[#This Row],[Total score (obtained) SS2022]]-ULB_Data[[#This Row],[SA Cat t.10 2022]])/ULB_Data[[#This Row],[SA Cat t.10 2022]]</f>
        <v>-0.40274303320150828</v>
      </c>
      <c r="AC274" s="122">
        <v>306.24</v>
      </c>
      <c r="AD274" s="122">
        <v>913.6</v>
      </c>
      <c r="AE274" s="122">
        <v>915</v>
      </c>
      <c r="AF274" s="122">
        <v>706.64</v>
      </c>
      <c r="AG274" s="122">
        <v>1509.3</v>
      </c>
      <c r="AH274" s="122">
        <v>1509.3</v>
      </c>
      <c r="AI274" s="122">
        <v>593.21</v>
      </c>
      <c r="AJ274" s="122">
        <v>1412.08</v>
      </c>
      <c r="AK274" s="122">
        <v>1412.08</v>
      </c>
      <c r="AL274" s="122">
        <v>1984.11</v>
      </c>
      <c r="AM274" s="122">
        <v>1984.11</v>
      </c>
      <c r="AN274" s="118">
        <f>(ULB_Data[[#This Row],[SLP- obtained SS2020]]-ULB_Data[[#This Row],[SLP NA 2020]])/ULB_Data[[#This Row],[SLP NA 2020]]</f>
        <v>1.0082614942528734</v>
      </c>
      <c r="AO274" s="118">
        <f>(ULB_Data[[#This Row],[SLP- obtained SS2021]]-ULB_Data[[#This Row],[SLP NA 2021]])/ULB_Data[[#This Row],[SLP NA 2021]]</f>
        <v>0.45151050788091057</v>
      </c>
      <c r="AP274" s="118">
        <f>(ULB_Data[[#This Row],[SLP- obtained SS2022]]-ULB_Data[[#This Row],[SLP NA 2022]])/ULB_Data[[#This Row],[SLP NA 2022]]</f>
        <v>0.44928961748633872</v>
      </c>
      <c r="AQ274" s="118">
        <f>(ULB_Data[[#This Row],[SLP- obtained SS2020]]-ULB_Data[[#This Row],[SLP SA 2020]])/ULB_Data[[#This Row],[SLP SA 2020]]</f>
        <v>-0.12966998754669987</v>
      </c>
      <c r="AR274" s="118">
        <f>(ULB_Data[[#This Row],[SLP- obtained SS2021]]-ULB_Data[[#This Row],[SLP SA 2021]])/ULB_Data[[#This Row],[SLP SA 2021]]</f>
        <v>-0.12138077254356328</v>
      </c>
      <c r="AS274" s="118">
        <f>(ULB_Data[[#This Row],[SLP- obtained SS2022]]-ULB_Data[[#This Row],[SLP SA 2022]])/ULB_Data[[#This Row],[SLP SA 2022]]</f>
        <v>-0.12138077254356328</v>
      </c>
      <c r="AT274" s="118">
        <f>(ULB_Data[[#This Row],[SLP- obtained SS2020]]-ULB_Data[[#This Row],[SLP SA cat 2020]])/ULB_Data[[#This Row],[SLP SA cat 2020]]</f>
        <v>3.6749211914836148E-2</v>
      </c>
      <c r="AU274" s="118">
        <f>(ULB_Data[[#This Row],[SLP- obtained SS2021]]-ULB_Data[[#This Row],[SLP SA cat 2021]])/ULB_Data[[#This Row],[SLP SA cat 2021]]</f>
        <v>-6.088890147866978E-2</v>
      </c>
      <c r="AV274" s="118">
        <f>(ULB_Data[[#This Row],[SLP- obtained SS2022]]-ULB_Data[[#This Row],[SLP SA cat 2022]])/ULB_Data[[#This Row],[SLP SA cat 2022]]</f>
        <v>-6.088890147866978E-2</v>
      </c>
      <c r="AW274" s="118">
        <f>(ULB_Data[[#This Row],[SLP- obtained SS2021]]-ULB_Data[[#This Row],[SLP SA cat t.10 2021]])/ULB_Data[[#This Row],[SLP SA cat t.10 2021]]</f>
        <v>-0.33163987883736284</v>
      </c>
      <c r="AX274" s="118">
        <f>(ULB_Data[[#This Row],[SLP- obtained SS2022]]-ULB_Data[[#This Row],[SLP SA cat t.10 2022]])/ULB_Data[[#This Row],[SLP SA cat t.10 2022]]</f>
        <v>-0.33163987883736284</v>
      </c>
      <c r="AY274" s="122">
        <v>232.44</v>
      </c>
      <c r="AZ274" s="122">
        <v>298.10000000000002</v>
      </c>
      <c r="BA274" s="122">
        <v>295</v>
      </c>
      <c r="BB274" s="122">
        <v>421.09</v>
      </c>
      <c r="BC274" s="122">
        <v>522.70000000000005</v>
      </c>
      <c r="BD274" s="122">
        <v>525</v>
      </c>
      <c r="BE274" s="122">
        <v>365.77</v>
      </c>
      <c r="BF274" s="122">
        <v>453.88</v>
      </c>
      <c r="BG274" s="122">
        <v>453.88</v>
      </c>
      <c r="BH274" s="122">
        <v>1100</v>
      </c>
      <c r="BI274" s="122">
        <v>1100</v>
      </c>
      <c r="BJ274" s="118">
        <f>(ULB_Data[[#This Row],[Cert.- obtained SS2020]]-ULB_Data[[#This Row],[NA cert 2020]])/ULB_Data[[#This Row],[NA cert 2020]]</f>
        <v>0.29065565307176044</v>
      </c>
      <c r="BK274" s="118">
        <f>(ULB_Data[[#This Row],[Cert.- obtained SS2021]]-ULB_Data[[#This Row],[NA cert 2021]])/ULB_Data[[#This Row],[NA cert 2021]]</f>
        <v>6.3737001006372931E-3</v>
      </c>
      <c r="BL274" s="118">
        <f>(ULB_Data[[#This Row],[Cert.- obtained SS2022]]-ULB_Data[[#This Row],[NA cert 2022]])/ULB_Data[[#This Row],[NA cert 2022]]</f>
        <v>1.6949152542372881E-2</v>
      </c>
      <c r="BM274" s="118">
        <f>(ULB_Data[[#This Row],[Cert.- obtained SS2020]]-ULB_Data[[#This Row],[SA Cert 2020]])/ULB_Data[[#This Row],[SA Cert 2020]]</f>
        <v>-0.2875632287634472</v>
      </c>
      <c r="BN274" s="118">
        <f>(ULB_Data[[#This Row],[Cert.- obtained SS2021]]-ULB_Data[[#This Row],[SA cert 2021]])/ULB_Data[[#This Row],[SA cert 2021]]</f>
        <v>-0.42605701167017412</v>
      </c>
      <c r="BO274" s="118">
        <f>(ULB_Data[[#This Row],[Cert.- obtained SS2022]]-ULB_Data[[#This Row],[SA cert 2022]])/ULB_Data[[#This Row],[SA cert 2022]]</f>
        <v>-0.42857142857142855</v>
      </c>
      <c r="BP274" s="118">
        <f>(ULB_Data[[#This Row],[Cert.- obtained SS2020]]-ULB_Data[[#This Row],[SA cert cat 2020]])/ULB_Data[[#This Row],[SA cert cat 2020]]</f>
        <v>-0.17981245044700217</v>
      </c>
      <c r="BQ274" s="118">
        <f>(ULB_Data[[#This Row],[Cert.- obtained SS2021]]-ULB_Data[[#This Row],[SA cert cat 2021]])/ULB_Data[[#This Row],[SA cert cat 2021]]</f>
        <v>-0.33903234335066534</v>
      </c>
      <c r="BR274" s="118">
        <f>(ULB_Data[[#This Row],[Cert.- obtained SS2022]]-ULB_Data[[#This Row],[SA cert cat 2022]])/ULB_Data[[#This Row],[SA cert cat 2022]]</f>
        <v>-0.33903234335066534</v>
      </c>
      <c r="BS274" s="118">
        <f>(ULB_Data[[#This Row],[Cert.- obtained SS2021]]-ULB_Data[[#This Row],[SA cert cat t.10 2021]])/ULB_Data[[#This Row],[SA cert cat t.10 2021]]</f>
        <v>-0.72727272727272729</v>
      </c>
      <c r="BT274" s="118">
        <f>(ULB_Data[[#This Row],[Cert.- obtained SS2022]]-ULB_Data[[#This Row],[SA cert cat t.10 2022]])/ULB_Data[[#This Row],[SA cert cat t.10 2022]]</f>
        <v>-0.72727272727272729</v>
      </c>
      <c r="BU274" s="122">
        <v>855.72</v>
      </c>
      <c r="BV274" s="122">
        <v>860.25</v>
      </c>
      <c r="BW274" s="122">
        <v>865</v>
      </c>
      <c r="BX274" s="122">
        <v>1100</v>
      </c>
      <c r="BY274" s="122">
        <v>1147.0899999999999</v>
      </c>
      <c r="BZ274" s="122">
        <v>1150</v>
      </c>
      <c r="CA274" s="122">
        <v>1056.55</v>
      </c>
      <c r="CB274" s="122">
        <v>1062.31</v>
      </c>
      <c r="CC274" s="122">
        <v>1062.31</v>
      </c>
      <c r="CD274" s="122">
        <v>1484.95</v>
      </c>
      <c r="CE274" s="122">
        <v>1484.95</v>
      </c>
      <c r="CF274" s="118">
        <f>(ULB_Data[[#This Row],[CP- obtained SS2020]]-ULB_Data[[#This Row],[NA CV 2020]])/ULB_Data[[#This Row],[NA CV 2020]]</f>
        <v>7.0478661244332191E-2</v>
      </c>
      <c r="CG274" s="118">
        <f>(ULB_Data[[#This Row],[CV- obtained SS2021]]-ULB_Data[[#This Row],[NA CV 2021]])/ULB_Data[[#This Row],[NA CV 2021]]</f>
        <v>0.12931124673060157</v>
      </c>
      <c r="CH274" s="118">
        <f>(ULB_Data[[#This Row],[CV- obtained SS2022]]-ULB_Data[[#This Row],[NA CV 2022]])/ULB_Data[[#This Row],[NA CV 2022]]</f>
        <v>0.12310982658959539</v>
      </c>
      <c r="CI274" s="118">
        <f>(ULB_Data[[#This Row],[CP- obtained SS2020]]-ULB_Data[[#This Row],[SA CV 2020]])/ULB_Data[[#This Row],[SA CV 2020]]</f>
        <v>-0.16724545454545456</v>
      </c>
      <c r="CJ274" s="118">
        <f>(ULB_Data[[#This Row],[CV- obtained SS2021]]-ULB_Data[[#This Row],[SA CV 2021]])/ULB_Data[[#This Row],[SA CV 2021]]</f>
        <v>-0.15308301876923339</v>
      </c>
      <c r="CK274" s="118">
        <f>(ULB_Data[[#This Row],[CV- obtained SS2022]]-ULB_Data[[#This Row],[SA CV 2022]])/ULB_Data[[#This Row],[SA CV 2022]]</f>
        <v>-0.15522608695652174</v>
      </c>
      <c r="CL274" s="118">
        <f>(ULB_Data[[#This Row],[CP- obtained SS2020]]-ULB_Data[[#This Row],[SA CV  cat 2020]])/ULB_Data[[#This Row],[SA CV  cat 2020]]</f>
        <v>-0.13299891155174862</v>
      </c>
      <c r="CM274" s="118">
        <f>(ULB_Data[[#This Row],[CV- obtained SS2021]]-ULB_Data[[#This Row],[SA CV cat 2021]])/ULB_Data[[#This Row],[SA CV cat 2021]]</f>
        <v>-8.5492935207236997E-2</v>
      </c>
      <c r="CN274" s="118">
        <f>(ULB_Data[[#This Row],[CV- obtained SS2022]]-ULB_Data[[#This Row],[SA CV cat 2022]])/ULB_Data[[#This Row],[SA CV cat 2022]]</f>
        <v>-8.5492935207236997E-2</v>
      </c>
      <c r="CO274" s="118">
        <f>(ULB_Data[[#This Row],[CV- obtained SS2021]]-ULB_Data[[#This Row],[SA CV cat t.10 2021]])/ULB_Data[[#This Row],[SA CV cat t.10 2021]]</f>
        <v>-0.34577595205225764</v>
      </c>
      <c r="CP274" s="118">
        <f>(ULB_Data[[#This Row],[CV- obtained SS2022]]-ULB_Data[[#This Row],[SA CV cat t.10 2022]])/ULB_Data[[#This Row],[SA CV cat t.10 2022]]</f>
        <v>-0.34577595205225764</v>
      </c>
      <c r="CQ274" s="60">
        <v>242</v>
      </c>
      <c r="CR274" s="60">
        <v>127</v>
      </c>
      <c r="CS274" s="28">
        <v>313</v>
      </c>
      <c r="CT274" s="28">
        <v>133</v>
      </c>
      <c r="CU274" s="28">
        <v>313</v>
      </c>
      <c r="CV274" s="28">
        <v>133</v>
      </c>
      <c r="CW274" s="28" t="s">
        <v>414</v>
      </c>
      <c r="CX274" s="26" t="s">
        <v>414</v>
      </c>
      <c r="CY274" s="26" t="s">
        <v>414</v>
      </c>
      <c r="CZ274" s="28" t="s">
        <v>405</v>
      </c>
      <c r="DA274" s="26" t="s">
        <v>405</v>
      </c>
      <c r="DB274" s="26" t="s">
        <v>405</v>
      </c>
      <c r="DC274" s="22">
        <v>615.01</v>
      </c>
      <c r="DD274" s="22">
        <v>1500</v>
      </c>
      <c r="DE274" s="66">
        <v>41</v>
      </c>
      <c r="DF274" s="22">
        <v>300</v>
      </c>
      <c r="DG274" s="22">
        <v>1500</v>
      </c>
      <c r="DH274" s="66">
        <v>20</v>
      </c>
      <c r="DI274" s="22">
        <v>921.74</v>
      </c>
      <c r="DJ274" s="22">
        <v>1500</v>
      </c>
      <c r="DK274" s="66">
        <v>61.45</v>
      </c>
      <c r="DL274" s="22">
        <v>916.03</v>
      </c>
      <c r="DM274" s="22">
        <v>1500</v>
      </c>
      <c r="DN274" s="66">
        <v>61.07</v>
      </c>
      <c r="DO274" s="22">
        <v>2752.78</v>
      </c>
      <c r="DP274" s="22">
        <v>6000</v>
      </c>
      <c r="DQ274" s="66">
        <v>45.88</v>
      </c>
      <c r="DR274" s="67">
        <v>1326.1</v>
      </c>
      <c r="DS274" s="67">
        <v>2400</v>
      </c>
      <c r="DT274" s="159">
        <f>ULB_Data[[#This Row],[SLP- obtained SS2021]]/ULB_Data[[#This Row],[SLP-max. marks SS2021]]</f>
        <v>0.5525416666666666</v>
      </c>
      <c r="DU274" s="159">
        <f>ULB_Data[[#This Row],[SLP- obtained SS2021]]/ULB_Data[[#This Row],[Total score (obtained) SS2021]]</f>
        <v>0.51051166658325597</v>
      </c>
      <c r="DV274" s="67">
        <v>1326.1</v>
      </c>
      <c r="DW274" s="66">
        <v>2400</v>
      </c>
      <c r="DX274" s="159">
        <f>ULB_Data[[#This Row],[SLP- obtained SS2022]]/ULB_Data[[#This Row],[SLP-max. marks SS2022]]</f>
        <v>0.5525416666666666</v>
      </c>
      <c r="DY274" s="159">
        <f>ULB_Data[[#This Row],[SLP- obtained SS2022]]/ULB_Data[[#This Row],[Total score (obtained) SS2022]]</f>
        <v>0.51051166658325597</v>
      </c>
      <c r="DZ274" s="67">
        <v>971.49</v>
      </c>
      <c r="EA274" s="67">
        <v>1800</v>
      </c>
      <c r="EB274" s="159">
        <f>ULB_Data[[#This Row],[CV- obtained SS2021]]/ULB_Data[[#This Row],[CV-max. marks SS2021]]</f>
        <v>0.53971666666666662</v>
      </c>
      <c r="EC274" s="159">
        <f>ULB_Data[[#This Row],[CV- obtained SS2021]]/ULB_Data[[#This Row],[Total score (obtained) SS2021]]</f>
        <v>0.37399666614053795</v>
      </c>
      <c r="ED274" s="67">
        <v>971.49</v>
      </c>
      <c r="EE274" s="66">
        <v>1800</v>
      </c>
      <c r="EF274" s="159">
        <f>ULB_Data[[#This Row],[CV- obtained SS2022]]/ULB_Data[[#This Row],[CV-max. marks SS2022]]</f>
        <v>0.53971666666666662</v>
      </c>
      <c r="EG274" s="159">
        <f>ULB_Data[[#This Row],[CV- obtained SS2022]]/ULB_Data[[#This Row],[Total score (obtained) SS2022]]</f>
        <v>0.37399666614053795</v>
      </c>
      <c r="EH274" s="67">
        <v>300</v>
      </c>
      <c r="EI274" s="67">
        <v>1800</v>
      </c>
      <c r="EJ274" s="159">
        <f>ULB_Data[[#This Row],[Cert.- obtained SS2021]]/ULB_Data[[#This Row],[Cert.-max. marks SS2021]]</f>
        <v>0.16666666666666666</v>
      </c>
      <c r="EK274" s="159">
        <f>ULB_Data[[#This Row],[Cert.- obtained SS2021]]/ULB_Data[[#This Row],[Total score (obtained) SS2021]]</f>
        <v>0.11549166727620601</v>
      </c>
      <c r="EL274" s="67">
        <v>300</v>
      </c>
      <c r="EM274" s="66">
        <v>1800</v>
      </c>
      <c r="EN274" s="159">
        <f>ULB_Data[[#This Row],[Cert.- obtained SS2022]]/ULB_Data[[#This Row],[Cert.-max. marks SS2022]]</f>
        <v>0.16666666666666666</v>
      </c>
      <c r="EO274" s="159">
        <f>ULB_Data[[#This Row],[Cert.- obtained SS2022]]/ULB_Data[[#This Row],[Total score (obtained) SS2022]]</f>
        <v>0.11549166727620601</v>
      </c>
      <c r="EP274" s="68">
        <v>2597.59</v>
      </c>
      <c r="EQ274" s="26">
        <v>6000</v>
      </c>
      <c r="ER274" s="66">
        <v>43.29</v>
      </c>
      <c r="ES274" s="68">
        <v>2597.59</v>
      </c>
      <c r="ET274" s="66">
        <v>6000</v>
      </c>
      <c r="EU274" s="128">
        <f>(ULB_Data[[#This Row],[Total score (obtained) SS2022]]/ULB_Data[[#This Row],[Total score (max) SS2022]])*100</f>
        <v>43.293166666666671</v>
      </c>
      <c r="EV274" s="26">
        <v>915.01</v>
      </c>
      <c r="EW274" s="26">
        <v>3000</v>
      </c>
      <c r="EX274" s="66">
        <v>30.5</v>
      </c>
      <c r="EY274" s="26">
        <v>1626.1</v>
      </c>
      <c r="EZ274" s="26">
        <v>4200</v>
      </c>
      <c r="FA274" s="100">
        <v>38.72</v>
      </c>
      <c r="FB274" s="26">
        <v>1626.1</v>
      </c>
      <c r="FC274" s="138">
        <v>4200</v>
      </c>
      <c r="FD274" s="140">
        <f>(ULB_Data[[#This Row],[SLP + Cert. (obtained) SS2022]]/ULB_Data[[#This Row],[SLP + Cert. (max.) SS2022]])*100</f>
        <v>38.716666666666669</v>
      </c>
    </row>
    <row r="275" spans="1:160" ht="15.75" thickBot="1">
      <c r="A275" s="104">
        <v>274</v>
      </c>
      <c r="B275" s="65" t="s">
        <v>294</v>
      </c>
      <c r="C275" s="65" t="s">
        <v>373</v>
      </c>
      <c r="D275" s="65" t="s">
        <v>83</v>
      </c>
      <c r="E275" s="22">
        <v>27211</v>
      </c>
      <c r="F275" s="28" t="s">
        <v>412</v>
      </c>
      <c r="G275" s="28">
        <v>2214</v>
      </c>
      <c r="H275" s="28">
        <v>2072</v>
      </c>
      <c r="I275" s="28">
        <v>2072</v>
      </c>
      <c r="J275" s="28">
        <v>3325</v>
      </c>
      <c r="K275" s="28">
        <v>3178</v>
      </c>
      <c r="L275" s="28">
        <v>3178</v>
      </c>
      <c r="M275" s="28">
        <v>3400</v>
      </c>
      <c r="N275" s="28">
        <v>3298.6</v>
      </c>
      <c r="O275" s="28">
        <v>3298.6</v>
      </c>
      <c r="P275" s="28">
        <v>4601.3999999999996</v>
      </c>
      <c r="Q275" s="28">
        <v>4601.3999999999996</v>
      </c>
      <c r="R275" s="118">
        <f>(ULB_Data[[#This Row],[Total score (obtained) SS2020]]-ULB_Data[[#This Row],[NA 2020]])/ULB_Data[[#This Row],[NA 2020]]</f>
        <v>0.23397922312556468</v>
      </c>
      <c r="S275" s="118">
        <f>(ULB_Data[[#This Row],[Total score (obtained) SS2021]]-ULB_Data[[#This Row],[NA 2021]])/ULB_Data[[#This Row],[NA 2021]]</f>
        <v>0.25587837837837829</v>
      </c>
      <c r="T275" s="118">
        <f>(ULB_Data[[#This Row],[Total score (obtained) SS2022]]-ULB_Data[[#This Row],[NA 2022]])/ULB_Data[[#This Row],[NA 2022]]</f>
        <v>0.25587837837837829</v>
      </c>
      <c r="U275" s="118">
        <f>(ULB_Data[[#This Row],[Total score (obtained) SS2020]]-ULB_Data[[#This Row],[SA 2020]])/ULB_Data[[#This Row],[SA 2020]]</f>
        <v>-0.1783368421052631</v>
      </c>
      <c r="V275" s="118">
        <f>(ULB_Data[[#This Row],[Total score (obtained) SS2021]]-ULB_Data[[#This Row],[SA 2021]])/ULB_Data[[#This Row],[SA 2021]]</f>
        <v>-0.18118942731277538</v>
      </c>
      <c r="W275" s="118">
        <f>(ULB_Data[[#This Row],[Total score (obtained) SS2022]]-ULB_Data[[#This Row],[SA 2022]])/ULB_Data[[#This Row],[SA 2022]]</f>
        <v>-0.18118942731277538</v>
      </c>
      <c r="X275" s="118">
        <f>(ULB_Data[[#This Row],[Total score (obtained) SS2020]]-ULB_Data[[#This Row],[SA Cat 2020]])/ULB_Data[[#This Row],[SA Cat 2020]]</f>
        <v>-0.19646176470588228</v>
      </c>
      <c r="Y275" s="118">
        <f>(ULB_Data[[#This Row],[Total score (obtained) SS2021]]-ULB_Data[[#This Row],[SA Cat 2021]])/ULB_Data[[#This Row],[SA Cat 2021]]</f>
        <v>-0.21112593221366643</v>
      </c>
      <c r="Z275" s="118">
        <f>(ULB_Data[[#This Row],[Total score (obtained) SS2022]]-ULB_Data[[#This Row],[SA Cat 2022]])/ULB_Data[[#This Row],[SA Cat 2022]]</f>
        <v>-0.21112593221366643</v>
      </c>
      <c r="AA275" s="118">
        <f>(ULB_Data[[#This Row],[Total score (obtained) SS2021]]-ULB_Data[[#This Row],[SA Cat t.10 2021]])/ULB_Data[[#This Row],[SA Cat t.10 2021]]</f>
        <v>-0.43448081018820356</v>
      </c>
      <c r="AB275" s="118">
        <f>(ULB_Data[[#This Row],[Total score (obtained) SS2022]]-ULB_Data[[#This Row],[SA Cat t.10 2022]])/ULB_Data[[#This Row],[SA Cat t.10 2022]]</f>
        <v>-0.43448081018820356</v>
      </c>
      <c r="AC275" s="122">
        <v>306.24</v>
      </c>
      <c r="AD275" s="122">
        <v>913.6</v>
      </c>
      <c r="AE275" s="122">
        <v>915</v>
      </c>
      <c r="AF275" s="122">
        <v>706.64</v>
      </c>
      <c r="AG275" s="122">
        <v>1509.3</v>
      </c>
      <c r="AH275" s="122">
        <v>1509.3</v>
      </c>
      <c r="AI275" s="122">
        <v>737.03</v>
      </c>
      <c r="AJ275" s="122">
        <v>1543.8</v>
      </c>
      <c r="AK275" s="122">
        <v>1543.8</v>
      </c>
      <c r="AL275" s="122">
        <v>2033.9</v>
      </c>
      <c r="AM275" s="122">
        <v>2033.9</v>
      </c>
      <c r="AN275" s="118">
        <f>(ULB_Data[[#This Row],[SLP- obtained SS2020]]-ULB_Data[[#This Row],[SLP NA 2020]])/ULB_Data[[#This Row],[SLP NA 2020]]</f>
        <v>0.58000261233019856</v>
      </c>
      <c r="AO275" s="118">
        <f>(ULB_Data[[#This Row],[SLP- obtained SS2021]]-ULB_Data[[#This Row],[SLP NA 2021]])/ULB_Data[[#This Row],[SLP NA 2021]]</f>
        <v>0.26116462346760072</v>
      </c>
      <c r="AP275" s="118">
        <f>(ULB_Data[[#This Row],[SLP- obtained SS2022]]-ULB_Data[[#This Row],[SLP NA 2022]])/ULB_Data[[#This Row],[SLP NA 2022]]</f>
        <v>0.25923497267759565</v>
      </c>
      <c r="AQ275" s="118">
        <f>(ULB_Data[[#This Row],[SLP- obtained SS2020]]-ULB_Data[[#This Row],[SLP SA 2020]])/ULB_Data[[#This Row],[SLP SA 2020]]</f>
        <v>-0.31526661383448429</v>
      </c>
      <c r="AR275" s="118">
        <f>(ULB_Data[[#This Row],[SLP- obtained SS2021]]-ULB_Data[[#This Row],[SLP SA 2021]])/ULB_Data[[#This Row],[SLP SA 2021]]</f>
        <v>-0.23659974822765514</v>
      </c>
      <c r="AS275" s="118">
        <f>(ULB_Data[[#This Row],[SLP- obtained SS2022]]-ULB_Data[[#This Row],[SLP SA 2022]])/ULB_Data[[#This Row],[SLP SA 2022]]</f>
        <v>-0.23659974822765514</v>
      </c>
      <c r="AT275" s="118">
        <f>(ULB_Data[[#This Row],[SLP- obtained SS2020]]-ULB_Data[[#This Row],[SLP SA cat 2020]])/ULB_Data[[#This Row],[SLP SA cat 2020]]</f>
        <v>-0.3435002645753904</v>
      </c>
      <c r="AU275" s="118">
        <f>(ULB_Data[[#This Row],[SLP- obtained SS2021]]-ULB_Data[[#This Row],[SLP SA cat 2021]])/ULB_Data[[#This Row],[SLP SA cat 2021]]</f>
        <v>-0.2536598004922917</v>
      </c>
      <c r="AV275" s="118">
        <f>(ULB_Data[[#This Row],[SLP- obtained SS2022]]-ULB_Data[[#This Row],[SLP SA cat 2022]])/ULB_Data[[#This Row],[SLP SA cat 2022]]</f>
        <v>-0.2536598004922917</v>
      </c>
      <c r="AW275" s="118">
        <f>(ULB_Data[[#This Row],[SLP- obtained SS2021]]-ULB_Data[[#This Row],[SLP SA cat t.10 2021]])/ULB_Data[[#This Row],[SLP SA cat t.10 2021]]</f>
        <v>-0.43350213874821769</v>
      </c>
      <c r="AX275" s="118">
        <f>(ULB_Data[[#This Row],[SLP- obtained SS2022]]-ULB_Data[[#This Row],[SLP SA cat t.10 2022]])/ULB_Data[[#This Row],[SLP SA cat t.10 2022]]</f>
        <v>-0.43350213874821769</v>
      </c>
      <c r="AY275" s="122">
        <v>232.44</v>
      </c>
      <c r="AZ275" s="122">
        <v>298.10000000000002</v>
      </c>
      <c r="BA275" s="122">
        <v>295</v>
      </c>
      <c r="BB275" s="122">
        <v>421.09</v>
      </c>
      <c r="BC275" s="122">
        <v>522.70000000000005</v>
      </c>
      <c r="BD275" s="122">
        <v>525</v>
      </c>
      <c r="BE275" s="122">
        <v>433.64</v>
      </c>
      <c r="BF275" s="122">
        <v>570</v>
      </c>
      <c r="BG275" s="122">
        <v>570</v>
      </c>
      <c r="BH275" s="122">
        <v>1100</v>
      </c>
      <c r="BI275" s="122">
        <v>1100</v>
      </c>
      <c r="BJ275" s="118">
        <f>(ULB_Data[[#This Row],[Cert.- obtained SS2020]]-ULB_Data[[#This Row],[NA cert 2020]])/ULB_Data[[#This Row],[NA cert 2020]]</f>
        <v>0.29065565307176044</v>
      </c>
      <c r="BK275" s="118">
        <f>(ULB_Data[[#This Row],[Cert.- obtained SS2021]]-ULB_Data[[#This Row],[NA cert 2021]])/ULB_Data[[#This Row],[NA cert 2021]]</f>
        <v>6.3737001006372931E-3</v>
      </c>
      <c r="BL275" s="118">
        <f>(ULB_Data[[#This Row],[Cert.- obtained SS2022]]-ULB_Data[[#This Row],[NA cert 2022]])/ULB_Data[[#This Row],[NA cert 2022]]</f>
        <v>1.6949152542372881E-2</v>
      </c>
      <c r="BM275" s="118">
        <f>(ULB_Data[[#This Row],[Cert.- obtained SS2020]]-ULB_Data[[#This Row],[SA Cert 2020]])/ULB_Data[[#This Row],[SA Cert 2020]]</f>
        <v>-0.2875632287634472</v>
      </c>
      <c r="BN275" s="118">
        <f>(ULB_Data[[#This Row],[Cert.- obtained SS2021]]-ULB_Data[[#This Row],[SA cert 2021]])/ULB_Data[[#This Row],[SA cert 2021]]</f>
        <v>-0.42605701167017412</v>
      </c>
      <c r="BO275" s="118">
        <f>(ULB_Data[[#This Row],[Cert.- obtained SS2022]]-ULB_Data[[#This Row],[SA cert 2022]])/ULB_Data[[#This Row],[SA cert 2022]]</f>
        <v>-0.42857142857142855</v>
      </c>
      <c r="BP275" s="118">
        <f>(ULB_Data[[#This Row],[Cert.- obtained SS2020]]-ULB_Data[[#This Row],[SA cert cat 2020]])/ULB_Data[[#This Row],[SA cert cat 2020]]</f>
        <v>-0.30818190203855733</v>
      </c>
      <c r="BQ275" s="118">
        <f>(ULB_Data[[#This Row],[Cert.- obtained SS2021]]-ULB_Data[[#This Row],[SA cert cat 2021]])/ULB_Data[[#This Row],[SA cert cat 2021]]</f>
        <v>-0.47368421052631576</v>
      </c>
      <c r="BR275" s="118">
        <f>(ULB_Data[[#This Row],[Cert.- obtained SS2022]]-ULB_Data[[#This Row],[SA cert cat 2022]])/ULB_Data[[#This Row],[SA cert cat 2022]]</f>
        <v>-0.47368421052631576</v>
      </c>
      <c r="BS275" s="118">
        <f>(ULB_Data[[#This Row],[Cert.- obtained SS2021]]-ULB_Data[[#This Row],[SA cert cat t.10 2021]])/ULB_Data[[#This Row],[SA cert cat t.10 2021]]</f>
        <v>-0.72727272727272729</v>
      </c>
      <c r="BT275" s="118">
        <f>(ULB_Data[[#This Row],[Cert.- obtained SS2022]]-ULB_Data[[#This Row],[SA cert cat t.10 2022]])/ULB_Data[[#This Row],[SA cert cat t.10 2022]]</f>
        <v>-0.72727272727272729</v>
      </c>
      <c r="BU275" s="122">
        <v>855.72</v>
      </c>
      <c r="BV275" s="122">
        <v>860.25</v>
      </c>
      <c r="BW275" s="122">
        <v>865</v>
      </c>
      <c r="BX275" s="122">
        <v>1100</v>
      </c>
      <c r="BY275" s="122">
        <v>1147.0899999999999</v>
      </c>
      <c r="BZ275" s="122">
        <v>1150</v>
      </c>
      <c r="CA275" s="122">
        <v>1114.93</v>
      </c>
      <c r="CB275" s="122">
        <v>1184.79</v>
      </c>
      <c r="CC275" s="122">
        <v>1184.79</v>
      </c>
      <c r="CD275" s="122">
        <v>1531.86</v>
      </c>
      <c r="CE275" s="122">
        <v>1531.86</v>
      </c>
      <c r="CF275" s="118">
        <f>(ULB_Data[[#This Row],[CP- obtained SS2020]]-ULB_Data[[#This Row],[NA CV 2020]])/ULB_Data[[#This Row],[NA CV 2020]]</f>
        <v>0.31950871780488954</v>
      </c>
      <c r="CG275" s="118">
        <f>(ULB_Data[[#This Row],[CV- obtained SS2021]]-ULB_Data[[#This Row],[NA CV 2021]])/ULB_Data[[#This Row],[NA CV 2021]]</f>
        <v>0.33679744260389421</v>
      </c>
      <c r="CH275" s="118">
        <f>(ULB_Data[[#This Row],[CV- obtained SS2022]]-ULB_Data[[#This Row],[NA CV 2022]])/ULB_Data[[#This Row],[NA CV 2022]]</f>
        <v>0.32945664739884395</v>
      </c>
      <c r="CI275" s="118">
        <f>(ULB_Data[[#This Row],[CP- obtained SS2020]]-ULB_Data[[#This Row],[SA CV 2020]])/ULB_Data[[#This Row],[SA CV 2020]]</f>
        <v>2.648181818181828E-2</v>
      </c>
      <c r="CJ275" s="118">
        <f>(ULB_Data[[#This Row],[CV- obtained SS2021]]-ULB_Data[[#This Row],[SA CV 2021]])/ULB_Data[[#This Row],[SA CV 2021]]</f>
        <v>2.5194187029789297E-3</v>
      </c>
      <c r="CK275" s="118">
        <f>(ULB_Data[[#This Row],[CV- obtained SS2022]]-ULB_Data[[#This Row],[SA CV 2022]])/ULB_Data[[#This Row],[SA CV 2022]]</f>
        <v>-1.739130434781027E-5</v>
      </c>
      <c r="CL275" s="118">
        <f>(ULB_Data[[#This Row],[CP- obtained SS2020]]-ULB_Data[[#This Row],[SA CV  cat 2020]])/ULB_Data[[#This Row],[SA CV  cat 2020]]</f>
        <v>1.2736225592638144E-2</v>
      </c>
      <c r="CM275" s="118">
        <f>(ULB_Data[[#This Row],[CV- obtained SS2021]]-ULB_Data[[#This Row],[SA CV cat 2021]])/ULB_Data[[#This Row],[SA CV cat 2021]]</f>
        <v>-2.9380734138539272E-2</v>
      </c>
      <c r="CN275" s="118">
        <f>(ULB_Data[[#This Row],[CV- obtained SS2022]]-ULB_Data[[#This Row],[SA CV cat 2022]])/ULB_Data[[#This Row],[SA CV cat 2022]]</f>
        <v>-2.9380734138539272E-2</v>
      </c>
      <c r="CO275" s="118">
        <f>(ULB_Data[[#This Row],[CV- obtained SS2021]]-ULB_Data[[#This Row],[SA CV cat t.10 2021]])/ULB_Data[[#This Row],[SA CV cat t.10 2021]]</f>
        <v>-0.24929171073074557</v>
      </c>
      <c r="CP275" s="118">
        <f>(ULB_Data[[#This Row],[CV- obtained SS2022]]-ULB_Data[[#This Row],[SA CV cat t.10 2022]])/ULB_Data[[#This Row],[SA CV cat t.10 2022]]</f>
        <v>-0.24929171073074557</v>
      </c>
      <c r="CQ275" s="60">
        <v>151</v>
      </c>
      <c r="CR275" s="60">
        <v>87</v>
      </c>
      <c r="CS275" s="27">
        <v>168</v>
      </c>
      <c r="CT275" s="27">
        <v>90</v>
      </c>
      <c r="CU275" s="27">
        <v>168</v>
      </c>
      <c r="CV275" s="27">
        <v>90</v>
      </c>
      <c r="CW275" s="28" t="s">
        <v>414</v>
      </c>
      <c r="CX275" s="28" t="s">
        <v>414</v>
      </c>
      <c r="CY275" s="28" t="s">
        <v>414</v>
      </c>
      <c r="CZ275" s="28" t="s">
        <v>405</v>
      </c>
      <c r="DA275" s="28" t="s">
        <v>405</v>
      </c>
      <c r="DB275" s="28" t="s">
        <v>405</v>
      </c>
      <c r="DC275" s="22">
        <v>483.86</v>
      </c>
      <c r="DD275" s="22">
        <v>1500</v>
      </c>
      <c r="DE275" s="66">
        <v>32.26</v>
      </c>
      <c r="DF275" s="22">
        <v>300</v>
      </c>
      <c r="DG275" s="22">
        <v>1500</v>
      </c>
      <c r="DH275" s="66">
        <v>20</v>
      </c>
      <c r="DI275" s="22">
        <v>819.05</v>
      </c>
      <c r="DJ275" s="22">
        <v>1500</v>
      </c>
      <c r="DK275" s="66">
        <v>54.6</v>
      </c>
      <c r="DL275" s="22">
        <v>1129.1300000000001</v>
      </c>
      <c r="DM275" s="22">
        <v>1500</v>
      </c>
      <c r="DN275" s="66">
        <v>75.28</v>
      </c>
      <c r="DO275" s="22">
        <v>2732.03</v>
      </c>
      <c r="DP275" s="22">
        <v>6000</v>
      </c>
      <c r="DQ275" s="66">
        <v>45.53</v>
      </c>
      <c r="DR275" s="67">
        <v>1152.2</v>
      </c>
      <c r="DS275" s="67">
        <v>2400</v>
      </c>
      <c r="DT275" s="159">
        <f>ULB_Data[[#This Row],[SLP- obtained SS2021]]/ULB_Data[[#This Row],[SLP-max. marks SS2021]]</f>
        <v>0.48008333333333336</v>
      </c>
      <c r="DU275" s="159">
        <f>ULB_Data[[#This Row],[SLP- obtained SS2021]]/ULB_Data[[#This Row],[Total score (obtained) SS2021]]</f>
        <v>0.44278258998224568</v>
      </c>
      <c r="DV275" s="67">
        <v>1152.2</v>
      </c>
      <c r="DW275" s="66">
        <v>2400</v>
      </c>
      <c r="DX275" s="159">
        <f>ULB_Data[[#This Row],[SLP- obtained SS2022]]/ULB_Data[[#This Row],[SLP-max. marks SS2022]]</f>
        <v>0.48008333333333336</v>
      </c>
      <c r="DY275" s="159">
        <f>ULB_Data[[#This Row],[SLP- obtained SS2022]]/ULB_Data[[#This Row],[Total score (obtained) SS2022]]</f>
        <v>0.44278258998224568</v>
      </c>
      <c r="DZ275" s="67">
        <v>1149.98</v>
      </c>
      <c r="EA275" s="67">
        <v>1800</v>
      </c>
      <c r="EB275" s="159">
        <f>ULB_Data[[#This Row],[CV- obtained SS2021]]/ULB_Data[[#This Row],[CV-max. marks SS2021]]</f>
        <v>0.63887777777777777</v>
      </c>
      <c r="EC275" s="159">
        <f>ULB_Data[[#This Row],[CV- obtained SS2021]]/ULB_Data[[#This Row],[Total score (obtained) SS2021]]</f>
        <v>0.44192945914579318</v>
      </c>
      <c r="ED275" s="67">
        <v>1149.98</v>
      </c>
      <c r="EE275" s="66">
        <v>1800</v>
      </c>
      <c r="EF275" s="159">
        <f>ULB_Data[[#This Row],[CV- obtained SS2022]]/ULB_Data[[#This Row],[CV-max. marks SS2022]]</f>
        <v>0.63887777777777777</v>
      </c>
      <c r="EG275" s="159">
        <f>ULB_Data[[#This Row],[CV- obtained SS2022]]/ULB_Data[[#This Row],[Total score (obtained) SS2022]]</f>
        <v>0.44192945914579318</v>
      </c>
      <c r="EH275" s="67">
        <v>300</v>
      </c>
      <c r="EI275" s="67">
        <v>1800</v>
      </c>
      <c r="EJ275" s="159">
        <f>ULB_Data[[#This Row],[Cert.- obtained SS2021]]/ULB_Data[[#This Row],[Cert.-max. marks SS2021]]</f>
        <v>0.16666666666666666</v>
      </c>
      <c r="EK275" s="159">
        <f>ULB_Data[[#This Row],[Cert.- obtained SS2021]]/ULB_Data[[#This Row],[Total score (obtained) SS2021]]</f>
        <v>0.11528795087196121</v>
      </c>
      <c r="EL275" s="67">
        <v>300</v>
      </c>
      <c r="EM275" s="66">
        <v>1800</v>
      </c>
      <c r="EN275" s="159">
        <f>ULB_Data[[#This Row],[Cert.- obtained SS2022]]/ULB_Data[[#This Row],[Cert.-max. marks SS2022]]</f>
        <v>0.16666666666666666</v>
      </c>
      <c r="EO275" s="159">
        <f>ULB_Data[[#This Row],[Cert.- obtained SS2022]]/ULB_Data[[#This Row],[Total score (obtained) SS2022]]</f>
        <v>0.11528795087196121</v>
      </c>
      <c r="EP275" s="68">
        <v>2602.1799999999998</v>
      </c>
      <c r="EQ275" s="26">
        <v>6000</v>
      </c>
      <c r="ER275" s="66">
        <v>43.37</v>
      </c>
      <c r="ES275" s="68">
        <v>2602.1799999999998</v>
      </c>
      <c r="ET275" s="66">
        <v>6000</v>
      </c>
      <c r="EU275" s="128">
        <f>(ULB_Data[[#This Row],[Total score (obtained) SS2022]]/ULB_Data[[#This Row],[Total score (max) SS2022]])*100</f>
        <v>43.36966666666666</v>
      </c>
      <c r="EV275" s="26">
        <v>783.86</v>
      </c>
      <c r="EW275" s="26">
        <v>3000</v>
      </c>
      <c r="EX275" s="66">
        <v>26.13</v>
      </c>
      <c r="EY275" s="26">
        <v>1452.2</v>
      </c>
      <c r="EZ275" s="26">
        <v>4200</v>
      </c>
      <c r="FA275" s="100">
        <v>34.58</v>
      </c>
      <c r="FB275" s="26">
        <v>1452.2</v>
      </c>
      <c r="FC275" s="138">
        <v>4200</v>
      </c>
      <c r="FD275" s="140">
        <f>(ULB_Data[[#This Row],[SLP + Cert. (obtained) SS2022]]/ULB_Data[[#This Row],[SLP + Cert. (max.) SS2022]])*100</f>
        <v>34.576190476190476</v>
      </c>
    </row>
    <row r="276" spans="1:160" ht="29.25" thickBot="1">
      <c r="A276" s="104">
        <v>275</v>
      </c>
      <c r="B276" s="65" t="s">
        <v>179</v>
      </c>
      <c r="C276" s="65" t="s">
        <v>373</v>
      </c>
      <c r="D276" s="65" t="s">
        <v>83</v>
      </c>
      <c r="E276" s="26">
        <v>22335</v>
      </c>
      <c r="F276" s="28" t="s">
        <v>411</v>
      </c>
      <c r="G276" s="28">
        <v>2214</v>
      </c>
      <c r="H276" s="28">
        <v>2072</v>
      </c>
      <c r="I276" s="28">
        <v>2072</v>
      </c>
      <c r="J276" s="28">
        <v>3325</v>
      </c>
      <c r="K276" s="28">
        <v>3178</v>
      </c>
      <c r="L276" s="28">
        <v>3178</v>
      </c>
      <c r="M276" s="28">
        <v>3070.1</v>
      </c>
      <c r="N276" s="28">
        <v>2928.3</v>
      </c>
      <c r="O276" s="28">
        <v>2928.3</v>
      </c>
      <c r="P276" s="28">
        <v>4349.2</v>
      </c>
      <c r="Q276" s="28">
        <v>4349.2</v>
      </c>
      <c r="R276" s="118">
        <f>(ULB_Data[[#This Row],[Total score (obtained) SS2020]]-ULB_Data[[#This Row],[NA 2020]])/ULB_Data[[#This Row],[NA 2020]]</f>
        <v>0.5192592592592592</v>
      </c>
      <c r="S276" s="118">
        <f>(ULB_Data[[#This Row],[Total score (obtained) SS2021]]-ULB_Data[[#This Row],[NA 2021]])/ULB_Data[[#This Row],[NA 2021]]</f>
        <v>0.54673262548262547</v>
      </c>
      <c r="T276" s="118">
        <f>(ULB_Data[[#This Row],[Total score (obtained) SS2022]]-ULB_Data[[#This Row],[NA 2022]])/ULB_Data[[#This Row],[NA 2022]]</f>
        <v>0.54673262548262547</v>
      </c>
      <c r="U276" s="118">
        <f>(ULB_Data[[#This Row],[Total score (obtained) SS2020]]-ULB_Data[[#This Row],[SA 2020]])/ULB_Data[[#This Row],[SA 2020]]</f>
        <v>1.1621052631578909E-2</v>
      </c>
      <c r="V276" s="118">
        <f>(ULB_Data[[#This Row],[Total score (obtained) SS2021]]-ULB_Data[[#This Row],[SA 2021]])/ULB_Data[[#This Row],[SA 2021]]</f>
        <v>8.4424166142227589E-3</v>
      </c>
      <c r="W276" s="118">
        <f>(ULB_Data[[#This Row],[Total score (obtained) SS2022]]-ULB_Data[[#This Row],[SA 2022]])/ULB_Data[[#This Row],[SA 2022]]</f>
        <v>8.4424166142227589E-3</v>
      </c>
      <c r="X276" s="118">
        <f>(ULB_Data[[#This Row],[Total score (obtained) SS2020]]-ULB_Data[[#This Row],[SA Cat 2020]])/ULB_Data[[#This Row],[SA Cat 2020]]</f>
        <v>9.5612520764795927E-2</v>
      </c>
      <c r="Y276" s="118">
        <f>(ULB_Data[[#This Row],[Total score (obtained) SS2021]]-ULB_Data[[#This Row],[SA Cat 2021]])/ULB_Data[[#This Row],[SA Cat 2021]]</f>
        <v>9.4433630434040142E-2</v>
      </c>
      <c r="Z276" s="118">
        <f>(ULB_Data[[#This Row],[Total score (obtained) SS2022]]-ULB_Data[[#This Row],[SA Cat 2022]])/ULB_Data[[#This Row],[SA Cat 2022]]</f>
        <v>9.4433630434040142E-2</v>
      </c>
      <c r="AA276" s="118">
        <f>(ULB_Data[[#This Row],[Total score (obtained) SS2021]]-ULB_Data[[#This Row],[SA Cat t.10 2021]])/ULB_Data[[#This Row],[SA Cat t.10 2021]]</f>
        <v>-0.26312195346270578</v>
      </c>
      <c r="AB276" s="118">
        <f>(ULB_Data[[#This Row],[Total score (obtained) SS2022]]-ULB_Data[[#This Row],[SA Cat t.10 2022]])/ULB_Data[[#This Row],[SA Cat t.10 2022]]</f>
        <v>-0.26312195346270578</v>
      </c>
      <c r="AC276" s="122">
        <v>306.24</v>
      </c>
      <c r="AD276" s="122">
        <v>913.6</v>
      </c>
      <c r="AE276" s="122">
        <v>915</v>
      </c>
      <c r="AF276" s="122">
        <v>706.64</v>
      </c>
      <c r="AG276" s="122">
        <v>1509.3</v>
      </c>
      <c r="AH276" s="122">
        <v>1509.3</v>
      </c>
      <c r="AI276" s="122">
        <v>593.21</v>
      </c>
      <c r="AJ276" s="122">
        <v>1412.08</v>
      </c>
      <c r="AK276" s="122">
        <v>1412.08</v>
      </c>
      <c r="AL276" s="122">
        <v>1984.11</v>
      </c>
      <c r="AM276" s="122">
        <v>1984.11</v>
      </c>
      <c r="AN276" s="118">
        <f>(ULB_Data[[#This Row],[SLP- obtained SS2020]]-ULB_Data[[#This Row],[SLP NA 2020]])/ULB_Data[[#This Row],[SLP NA 2020]]</f>
        <v>1.1442659352142108</v>
      </c>
      <c r="AO276" s="118">
        <f>(ULB_Data[[#This Row],[SLP- obtained SS2021]]-ULB_Data[[#This Row],[SLP NA 2021]])/ULB_Data[[#This Row],[SLP NA 2021]]</f>
        <v>0.74643169877408044</v>
      </c>
      <c r="AP276" s="118">
        <f>(ULB_Data[[#This Row],[SLP- obtained SS2022]]-ULB_Data[[#This Row],[SLP NA 2022]])/ULB_Data[[#This Row],[SLP NA 2022]]</f>
        <v>0.74375956284153</v>
      </c>
      <c r="AQ276" s="118">
        <f>(ULB_Data[[#This Row],[SLP- obtained SS2020]]-ULB_Data[[#This Row],[SLP SA 2020]])/ULB_Data[[#This Row],[SLP SA 2020]]</f>
        <v>-7.0729084116381777E-2</v>
      </c>
      <c r="AR276" s="118">
        <f>(ULB_Data[[#This Row],[SLP- obtained SS2021]]-ULB_Data[[#This Row],[SLP SA 2021]])/ULB_Data[[#This Row],[SLP SA 2021]]</f>
        <v>5.7139071092559474E-2</v>
      </c>
      <c r="AS276" s="118">
        <f>(ULB_Data[[#This Row],[SLP- obtained SS2022]]-ULB_Data[[#This Row],[SLP SA 2022]])/ULB_Data[[#This Row],[SLP SA 2022]]</f>
        <v>5.7139071092559474E-2</v>
      </c>
      <c r="AT276" s="118">
        <f>(ULB_Data[[#This Row],[SLP- obtained SS2020]]-ULB_Data[[#This Row],[SLP SA cat 2020]])/ULB_Data[[#This Row],[SLP SA cat 2020]]</f>
        <v>0.10696043559616313</v>
      </c>
      <c r="AU276" s="118">
        <f>(ULB_Data[[#This Row],[SLP- obtained SS2021]]-ULB_Data[[#This Row],[SLP SA cat 2021]])/ULB_Data[[#This Row],[SLP SA cat 2021]]</f>
        <v>0.12992181746076714</v>
      </c>
      <c r="AV276" s="118">
        <f>(ULB_Data[[#This Row],[SLP- obtained SS2022]]-ULB_Data[[#This Row],[SLP SA cat 2022]])/ULB_Data[[#This Row],[SLP SA cat 2022]]</f>
        <v>0.12992181746076714</v>
      </c>
      <c r="AW276" s="118">
        <f>(ULB_Data[[#This Row],[SLP- obtained SS2021]]-ULB_Data[[#This Row],[SLP SA cat t.10 2021]])/ULB_Data[[#This Row],[SLP SA cat t.10 2021]]</f>
        <v>-0.19584095639858676</v>
      </c>
      <c r="AX276" s="118">
        <f>(ULB_Data[[#This Row],[SLP- obtained SS2022]]-ULB_Data[[#This Row],[SLP SA cat t.10 2022]])/ULB_Data[[#This Row],[SLP SA cat t.10 2022]]</f>
        <v>-0.19584095639858676</v>
      </c>
      <c r="AY276" s="122">
        <v>232.44</v>
      </c>
      <c r="AZ276" s="122">
        <v>298.10000000000002</v>
      </c>
      <c r="BA276" s="122">
        <v>295</v>
      </c>
      <c r="BB276" s="122">
        <v>421.09</v>
      </c>
      <c r="BC276" s="122">
        <v>522.70000000000005</v>
      </c>
      <c r="BD276" s="122">
        <v>525</v>
      </c>
      <c r="BE276" s="122">
        <v>365.77</v>
      </c>
      <c r="BF276" s="122">
        <v>453.88</v>
      </c>
      <c r="BG276" s="122">
        <v>453.88</v>
      </c>
      <c r="BH276" s="122">
        <v>1100</v>
      </c>
      <c r="BI276" s="122">
        <v>1100</v>
      </c>
      <c r="BJ276" s="118">
        <f>(ULB_Data[[#This Row],[Cert.- obtained SS2020]]-ULB_Data[[#This Row],[NA cert 2020]])/ULB_Data[[#This Row],[NA cert 2020]]</f>
        <v>1.1510927551196009</v>
      </c>
      <c r="BK276" s="118">
        <f>(ULB_Data[[#This Row],[Cert.- obtained SS2021]]-ULB_Data[[#This Row],[NA cert 2021]])/ULB_Data[[#This Row],[NA cert 2021]]</f>
        <v>0.67728950016772882</v>
      </c>
      <c r="BL276" s="118">
        <f>(ULB_Data[[#This Row],[Cert.- obtained SS2022]]-ULB_Data[[#This Row],[NA cert 2022]])/ULB_Data[[#This Row],[NA cert 2022]]</f>
        <v>0.69491525423728817</v>
      </c>
      <c r="BM276" s="118">
        <f>(ULB_Data[[#This Row],[Cert.- obtained SS2020]]-ULB_Data[[#This Row],[SA Cert 2020]])/ULB_Data[[#This Row],[SA Cert 2020]]</f>
        <v>0.187394618727588</v>
      </c>
      <c r="BN276" s="118">
        <f>(ULB_Data[[#This Row],[Cert.- obtained SS2021]]-ULB_Data[[#This Row],[SA cert 2021]])/ULB_Data[[#This Row],[SA cert 2021]]</f>
        <v>-4.3428352783623579E-2</v>
      </c>
      <c r="BO276" s="118">
        <f>(ULB_Data[[#This Row],[Cert.- obtained SS2022]]-ULB_Data[[#This Row],[SA cert 2022]])/ULB_Data[[#This Row],[SA cert 2022]]</f>
        <v>-4.7619047619047616E-2</v>
      </c>
      <c r="BP276" s="118">
        <f>(ULB_Data[[#This Row],[Cert.- obtained SS2020]]-ULB_Data[[#This Row],[SA cert cat 2020]])/ULB_Data[[#This Row],[SA cert cat 2020]]</f>
        <v>0.36697924925499636</v>
      </c>
      <c r="BQ276" s="118">
        <f>(ULB_Data[[#This Row],[Cert.- obtained SS2021]]-ULB_Data[[#This Row],[SA cert cat 2021]])/ULB_Data[[#This Row],[SA cert cat 2021]]</f>
        <v>0.10161276108222439</v>
      </c>
      <c r="BR276" s="118">
        <f>(ULB_Data[[#This Row],[Cert.- obtained SS2022]]-ULB_Data[[#This Row],[SA cert cat 2022]])/ULB_Data[[#This Row],[SA cert cat 2022]]</f>
        <v>0.10161276108222439</v>
      </c>
      <c r="BS276" s="118">
        <f>(ULB_Data[[#This Row],[Cert.- obtained SS2021]]-ULB_Data[[#This Row],[SA cert cat t.10 2021]])/ULB_Data[[#This Row],[SA cert cat t.10 2021]]</f>
        <v>-0.54545454545454541</v>
      </c>
      <c r="BT276" s="118">
        <f>(ULB_Data[[#This Row],[Cert.- obtained SS2022]]-ULB_Data[[#This Row],[SA cert cat t.10 2022]])/ULB_Data[[#This Row],[SA cert cat t.10 2022]]</f>
        <v>-0.54545454545454541</v>
      </c>
      <c r="BU276" s="122">
        <v>855.72</v>
      </c>
      <c r="BV276" s="122">
        <v>860.25</v>
      </c>
      <c r="BW276" s="122">
        <v>865</v>
      </c>
      <c r="BX276" s="122">
        <v>1100</v>
      </c>
      <c r="BY276" s="122">
        <v>1147.0899999999999</v>
      </c>
      <c r="BZ276" s="122">
        <v>1150</v>
      </c>
      <c r="CA276" s="122">
        <v>1056.55</v>
      </c>
      <c r="CB276" s="122">
        <v>1062.31</v>
      </c>
      <c r="CC276" s="122">
        <v>1062.31</v>
      </c>
      <c r="CD276" s="122">
        <v>1484.95</v>
      </c>
      <c r="CE276" s="122">
        <v>1484.95</v>
      </c>
      <c r="CF276" s="118">
        <f>(ULB_Data[[#This Row],[CP- obtained SS2020]]-ULB_Data[[#This Row],[NA CV 2020]])/ULB_Data[[#This Row],[NA CV 2020]]</f>
        <v>0.21331744028420507</v>
      </c>
      <c r="CG276" s="118">
        <f>(ULB_Data[[#This Row],[CV- obtained SS2021]]-ULB_Data[[#This Row],[NA CV 2021]])/ULB_Data[[#This Row],[NA CV 2021]]</f>
        <v>0.28949723917465847</v>
      </c>
      <c r="CH276" s="118">
        <f>(ULB_Data[[#This Row],[CV- obtained SS2022]]-ULB_Data[[#This Row],[NA CV 2022]])/ULB_Data[[#This Row],[NA CV 2022]]</f>
        <v>0.28241618497109822</v>
      </c>
      <c r="CI276" s="118">
        <f>(ULB_Data[[#This Row],[CP- obtained SS2020]]-ULB_Data[[#This Row],[SA CV 2020]])/ULB_Data[[#This Row],[SA CV 2020]]</f>
        <v>-5.6127272727272734E-2</v>
      </c>
      <c r="CJ276" s="118">
        <f>(ULB_Data[[#This Row],[CV- obtained SS2021]]-ULB_Data[[#This Row],[SA CV 2021]])/ULB_Data[[#This Row],[SA CV 2021]]</f>
        <v>-3.2952950509550216E-2</v>
      </c>
      <c r="CK276" s="118">
        <f>(ULB_Data[[#This Row],[CV- obtained SS2022]]-ULB_Data[[#This Row],[SA CV 2022]])/ULB_Data[[#This Row],[SA CV 2022]]</f>
        <v>-3.5400000000000029E-2</v>
      </c>
      <c r="CL276" s="118">
        <f>(ULB_Data[[#This Row],[CP- obtained SS2020]]-ULB_Data[[#This Row],[SA CV  cat 2020]])/ULB_Data[[#This Row],[SA CV  cat 2020]]</f>
        <v>-1.7311059580710771E-2</v>
      </c>
      <c r="CM276" s="118">
        <f>(ULB_Data[[#This Row],[CV- obtained SS2021]]-ULB_Data[[#This Row],[SA CV cat 2021]])/ULB_Data[[#This Row],[SA CV cat 2021]]</f>
        <v>4.4224378947764799E-2</v>
      </c>
      <c r="CN276" s="118">
        <f>(ULB_Data[[#This Row],[CV- obtained SS2022]]-ULB_Data[[#This Row],[SA CV cat 2022]])/ULB_Data[[#This Row],[SA CV cat 2022]]</f>
        <v>4.4224378947764799E-2</v>
      </c>
      <c r="CO276" s="118">
        <f>(ULB_Data[[#This Row],[CV- obtained SS2021]]-ULB_Data[[#This Row],[SA CV cat t.10 2021]])/ULB_Data[[#This Row],[SA CV cat t.10 2021]]</f>
        <v>-0.25297821475470561</v>
      </c>
      <c r="CP276" s="118">
        <f>(ULB_Data[[#This Row],[CV- obtained SS2022]]-ULB_Data[[#This Row],[SA CV cat t.10 2022]])/ULB_Data[[#This Row],[SA CV cat t.10 2022]]</f>
        <v>-0.25297821475470561</v>
      </c>
      <c r="CQ276" s="60">
        <v>79</v>
      </c>
      <c r="CR276" s="60">
        <v>55</v>
      </c>
      <c r="CS276" s="28">
        <v>98</v>
      </c>
      <c r="CT276" s="28">
        <v>60</v>
      </c>
      <c r="CU276" s="28">
        <v>98</v>
      </c>
      <c r="CV276" s="28">
        <v>60</v>
      </c>
      <c r="CW276" s="28" t="s">
        <v>414</v>
      </c>
      <c r="CX276" s="28" t="s">
        <v>414</v>
      </c>
      <c r="CY276" s="28" t="s">
        <v>414</v>
      </c>
      <c r="CZ276" s="28" t="s">
        <v>408</v>
      </c>
      <c r="DA276" s="28" t="s">
        <v>408</v>
      </c>
      <c r="DB276" s="28" t="s">
        <v>408</v>
      </c>
      <c r="DC276" s="22">
        <v>656.66</v>
      </c>
      <c r="DD276" s="22">
        <v>1500</v>
      </c>
      <c r="DE276" s="66">
        <v>43.78</v>
      </c>
      <c r="DF276" s="22">
        <v>500</v>
      </c>
      <c r="DG276" s="22">
        <v>1500</v>
      </c>
      <c r="DH276" s="66">
        <v>33.33</v>
      </c>
      <c r="DI276" s="22">
        <v>1168.72</v>
      </c>
      <c r="DJ276" s="22">
        <v>1500</v>
      </c>
      <c r="DK276" s="66">
        <v>77.91</v>
      </c>
      <c r="DL276" s="22">
        <v>1038.26</v>
      </c>
      <c r="DM276" s="22">
        <v>1500</v>
      </c>
      <c r="DN276" s="66">
        <v>69.22</v>
      </c>
      <c r="DO276" s="22">
        <v>3363.64</v>
      </c>
      <c r="DP276" s="22">
        <v>6000</v>
      </c>
      <c r="DQ276" s="66">
        <v>56.06</v>
      </c>
      <c r="DR276" s="67">
        <v>1595.54</v>
      </c>
      <c r="DS276" s="67">
        <v>2400</v>
      </c>
      <c r="DT276" s="159">
        <f>ULB_Data[[#This Row],[SLP- obtained SS2021]]/ULB_Data[[#This Row],[SLP-max. marks SS2021]]</f>
        <v>0.66480833333333333</v>
      </c>
      <c r="DU276" s="159">
        <f>ULB_Data[[#This Row],[SLP- obtained SS2021]]/ULB_Data[[#This Row],[Total score (obtained) SS2021]]</f>
        <v>0.49785480041063018</v>
      </c>
      <c r="DV276" s="67">
        <v>1595.54</v>
      </c>
      <c r="DW276" s="66">
        <v>2400</v>
      </c>
      <c r="DX276" s="159">
        <f>ULB_Data[[#This Row],[SLP- obtained SS2022]]/ULB_Data[[#This Row],[SLP-max. marks SS2022]]</f>
        <v>0.66480833333333333</v>
      </c>
      <c r="DY276" s="159">
        <f>ULB_Data[[#This Row],[SLP- obtained SS2022]]/ULB_Data[[#This Row],[Total score (obtained) SS2022]]</f>
        <v>0.49785480041063018</v>
      </c>
      <c r="DZ276" s="67">
        <v>1109.29</v>
      </c>
      <c r="EA276" s="67">
        <v>1800</v>
      </c>
      <c r="EB276" s="159">
        <f>ULB_Data[[#This Row],[CV- obtained SS2021]]/ULB_Data[[#This Row],[CV-max. marks SS2021]]</f>
        <v>0.61627222222222222</v>
      </c>
      <c r="EC276" s="159">
        <f>ULB_Data[[#This Row],[CV- obtained SS2021]]/ULB_Data[[#This Row],[Total score (obtained) SS2021]]</f>
        <v>0.34613068399883923</v>
      </c>
      <c r="ED276" s="67">
        <v>1109.29</v>
      </c>
      <c r="EE276" s="66">
        <v>1800</v>
      </c>
      <c r="EF276" s="159">
        <f>ULB_Data[[#This Row],[CV- obtained SS2022]]/ULB_Data[[#This Row],[CV-max. marks SS2022]]</f>
        <v>0.61627222222222222</v>
      </c>
      <c r="EG276" s="159">
        <f>ULB_Data[[#This Row],[CV- obtained SS2022]]/ULB_Data[[#This Row],[Total score (obtained) SS2022]]</f>
        <v>0.34613068399883923</v>
      </c>
      <c r="EH276" s="67">
        <v>500</v>
      </c>
      <c r="EI276" s="67">
        <v>1800</v>
      </c>
      <c r="EJ276" s="159">
        <f>ULB_Data[[#This Row],[Cert.- obtained SS2021]]/ULB_Data[[#This Row],[Cert.-max. marks SS2021]]</f>
        <v>0.27777777777777779</v>
      </c>
      <c r="EK276" s="159">
        <f>ULB_Data[[#This Row],[Cert.- obtained SS2021]]/ULB_Data[[#This Row],[Total score (obtained) SS2021]]</f>
        <v>0.15601451559053053</v>
      </c>
      <c r="EL276" s="67">
        <v>500</v>
      </c>
      <c r="EM276" s="66">
        <v>1800</v>
      </c>
      <c r="EN276" s="159">
        <f>ULB_Data[[#This Row],[Cert.- obtained SS2022]]/ULB_Data[[#This Row],[Cert.-max. marks SS2022]]</f>
        <v>0.27777777777777779</v>
      </c>
      <c r="EO276" s="159">
        <f>ULB_Data[[#This Row],[Cert.- obtained SS2022]]/ULB_Data[[#This Row],[Total score (obtained) SS2022]]</f>
        <v>0.15601451559053053</v>
      </c>
      <c r="EP276" s="68">
        <v>3204.83</v>
      </c>
      <c r="EQ276" s="26">
        <v>6000</v>
      </c>
      <c r="ER276" s="66">
        <v>53.41</v>
      </c>
      <c r="ES276" s="68">
        <v>3204.83</v>
      </c>
      <c r="ET276" s="66">
        <v>6000</v>
      </c>
      <c r="EU276" s="128">
        <f>(ULB_Data[[#This Row],[Total score (obtained) SS2022]]/ULB_Data[[#This Row],[Total score (max) SS2022]])*100</f>
        <v>53.413833333333329</v>
      </c>
      <c r="EV276" s="26">
        <v>1156.6600000000001</v>
      </c>
      <c r="EW276" s="26">
        <v>3000</v>
      </c>
      <c r="EX276" s="66">
        <v>38.56</v>
      </c>
      <c r="EY276" s="26">
        <v>2095.54</v>
      </c>
      <c r="EZ276" s="26">
        <v>4200</v>
      </c>
      <c r="FA276" s="100">
        <v>49.89</v>
      </c>
      <c r="FB276" s="26">
        <v>2095.54</v>
      </c>
      <c r="FC276" s="138">
        <v>4200</v>
      </c>
      <c r="FD276" s="140">
        <f>(ULB_Data[[#This Row],[SLP + Cert. (obtained) SS2022]]/ULB_Data[[#This Row],[SLP + Cert. (max.) SS2022]])*100</f>
        <v>49.893809523809523</v>
      </c>
    </row>
    <row r="277" spans="1:160" ht="15.75" thickBot="1">
      <c r="A277" s="104">
        <v>276</v>
      </c>
      <c r="B277" s="65" t="s">
        <v>97</v>
      </c>
      <c r="C277" s="65" t="s">
        <v>373</v>
      </c>
      <c r="D277" s="65" t="s">
        <v>83</v>
      </c>
      <c r="E277" s="22">
        <v>34476</v>
      </c>
      <c r="F277" s="28" t="s">
        <v>412</v>
      </c>
      <c r="G277" s="28">
        <v>2214</v>
      </c>
      <c r="H277" s="28">
        <v>2072</v>
      </c>
      <c r="I277" s="28">
        <v>2072</v>
      </c>
      <c r="J277" s="28">
        <v>3325</v>
      </c>
      <c r="K277" s="28">
        <v>3178</v>
      </c>
      <c r="L277" s="28">
        <v>3178</v>
      </c>
      <c r="M277" s="28">
        <v>3400</v>
      </c>
      <c r="N277" s="28">
        <v>3298.6</v>
      </c>
      <c r="O277" s="28">
        <v>3298.6</v>
      </c>
      <c r="P277" s="28">
        <v>4601.3999999999996</v>
      </c>
      <c r="Q277" s="28">
        <v>4601.3999999999996</v>
      </c>
      <c r="R277" s="118">
        <f>(ULB_Data[[#This Row],[Total score (obtained) SS2020]]-ULB_Data[[#This Row],[NA 2020]])/ULB_Data[[#This Row],[NA 2020]]</f>
        <v>0.17383468834688343</v>
      </c>
      <c r="S277" s="118">
        <f>(ULB_Data[[#This Row],[Total score (obtained) SS2021]]-ULB_Data[[#This Row],[NA 2021]])/ULB_Data[[#This Row],[NA 2021]]</f>
        <v>0.39721525096525107</v>
      </c>
      <c r="T277" s="118">
        <f>(ULB_Data[[#This Row],[Total score (obtained) SS2022]]-ULB_Data[[#This Row],[NA 2022]])/ULB_Data[[#This Row],[NA 2022]]</f>
        <v>0.39721525096525107</v>
      </c>
      <c r="U277" s="118">
        <f>(ULB_Data[[#This Row],[Total score (obtained) SS2020]]-ULB_Data[[#This Row],[SA 2020]])/ULB_Data[[#This Row],[SA 2020]]</f>
        <v>-0.21838496240601507</v>
      </c>
      <c r="V277" s="118">
        <f>(ULB_Data[[#This Row],[Total score (obtained) SS2021]]-ULB_Data[[#This Row],[SA 2021]])/ULB_Data[[#This Row],[SA 2021]]</f>
        <v>-8.9040276903712967E-2</v>
      </c>
      <c r="W277" s="118">
        <f>(ULB_Data[[#This Row],[Total score (obtained) SS2022]]-ULB_Data[[#This Row],[SA 2022]])/ULB_Data[[#This Row],[SA 2022]]</f>
        <v>-8.9040276903712967E-2</v>
      </c>
      <c r="X277" s="118">
        <f>(ULB_Data[[#This Row],[Total score (obtained) SS2020]]-ULB_Data[[#This Row],[SA Cat 2020]])/ULB_Data[[#This Row],[SA Cat 2020]]</f>
        <v>-0.23562647058823533</v>
      </c>
      <c r="Y277" s="118">
        <f>(ULB_Data[[#This Row],[Total score (obtained) SS2021]]-ULB_Data[[#This Row],[SA Cat 2021]])/ULB_Data[[#This Row],[SA Cat 2021]]</f>
        <v>-0.12234584369126288</v>
      </c>
      <c r="Z277" s="118">
        <f>(ULB_Data[[#This Row],[Total score (obtained) SS2022]]-ULB_Data[[#This Row],[SA Cat 2022]])/ULB_Data[[#This Row],[SA Cat 2022]]</f>
        <v>-0.12234584369126288</v>
      </c>
      <c r="AA277" s="118">
        <f>(ULB_Data[[#This Row],[Total score (obtained) SS2021]]-ULB_Data[[#This Row],[SA Cat t.10 2021]])/ULB_Data[[#This Row],[SA Cat t.10 2021]]</f>
        <v>-0.37083713652366662</v>
      </c>
      <c r="AB277" s="118">
        <f>(ULB_Data[[#This Row],[Total score (obtained) SS2022]]-ULB_Data[[#This Row],[SA Cat t.10 2022]])/ULB_Data[[#This Row],[SA Cat t.10 2022]]</f>
        <v>-0.37083713652366662</v>
      </c>
      <c r="AC277" s="122">
        <v>306.24</v>
      </c>
      <c r="AD277" s="122">
        <v>913.6</v>
      </c>
      <c r="AE277" s="122">
        <v>915</v>
      </c>
      <c r="AF277" s="122">
        <v>706.64</v>
      </c>
      <c r="AG277" s="122">
        <v>1509.3</v>
      </c>
      <c r="AH277" s="122">
        <v>1509.3</v>
      </c>
      <c r="AI277" s="122">
        <v>737.03</v>
      </c>
      <c r="AJ277" s="122">
        <v>1543.8</v>
      </c>
      <c r="AK277" s="122">
        <v>1543.8</v>
      </c>
      <c r="AL277" s="122">
        <v>2033.9</v>
      </c>
      <c r="AM277" s="122">
        <v>2033.9</v>
      </c>
      <c r="AN277" s="118">
        <f>(ULB_Data[[#This Row],[SLP- obtained SS2020]]-ULB_Data[[#This Row],[SLP NA 2020]])/ULB_Data[[#This Row],[SLP NA 2020]]</f>
        <v>0.94987591431556939</v>
      </c>
      <c r="AO277" s="118">
        <f>(ULB_Data[[#This Row],[SLP- obtained SS2021]]-ULB_Data[[#This Row],[SLP NA 2021]])/ULB_Data[[#This Row],[SLP NA 2021]]</f>
        <v>0.51130691768826619</v>
      </c>
      <c r="AP277" s="118">
        <f>(ULB_Data[[#This Row],[SLP- obtained SS2022]]-ULB_Data[[#This Row],[SLP NA 2022]])/ULB_Data[[#This Row],[SLP NA 2022]]</f>
        <v>0.50899453551912566</v>
      </c>
      <c r="AQ277" s="118">
        <f>(ULB_Data[[#This Row],[SLP- obtained SS2020]]-ULB_Data[[#This Row],[SLP SA 2020]])/ULB_Data[[#This Row],[SLP SA 2020]]</f>
        <v>-0.15497282916336463</v>
      </c>
      <c r="AR277" s="118">
        <f>(ULB_Data[[#This Row],[SLP- obtained SS2021]]-ULB_Data[[#This Row],[SLP SA 2021]])/ULB_Data[[#This Row],[SLP SA 2021]]</f>
        <v>-8.5185185185185142E-2</v>
      </c>
      <c r="AS277" s="118">
        <f>(ULB_Data[[#This Row],[SLP- obtained SS2022]]-ULB_Data[[#This Row],[SLP SA 2022]])/ULB_Data[[#This Row],[SLP SA 2022]]</f>
        <v>-8.5185185185185142E-2</v>
      </c>
      <c r="AT277" s="118">
        <f>(ULB_Data[[#This Row],[SLP- obtained SS2020]]-ULB_Data[[#This Row],[SLP SA cat 2020]])/ULB_Data[[#This Row],[SLP SA cat 2020]]</f>
        <v>-0.18981588266420632</v>
      </c>
      <c r="AU277" s="118">
        <f>(ULB_Data[[#This Row],[SLP- obtained SS2021]]-ULB_Data[[#This Row],[SLP SA cat 2021]])/ULB_Data[[#This Row],[SLP SA cat 2021]]</f>
        <v>-0.10562896748283453</v>
      </c>
      <c r="AV277" s="118">
        <f>(ULB_Data[[#This Row],[SLP- obtained SS2022]]-ULB_Data[[#This Row],[SLP SA cat 2022]])/ULB_Data[[#This Row],[SLP SA cat 2022]]</f>
        <v>-0.10562896748283453</v>
      </c>
      <c r="AW277" s="118">
        <f>(ULB_Data[[#This Row],[SLP- obtained SS2021]]-ULB_Data[[#This Row],[SLP SA cat t.10 2021]])/ULB_Data[[#This Row],[SLP SA cat t.10 2021]]</f>
        <v>-0.3211416490486258</v>
      </c>
      <c r="AX277" s="118">
        <f>(ULB_Data[[#This Row],[SLP- obtained SS2022]]-ULB_Data[[#This Row],[SLP SA cat t.10 2022]])/ULB_Data[[#This Row],[SLP SA cat t.10 2022]]</f>
        <v>-0.3211416490486258</v>
      </c>
      <c r="AY277" s="122">
        <v>232.44</v>
      </c>
      <c r="AZ277" s="122">
        <v>298.10000000000002</v>
      </c>
      <c r="BA277" s="122">
        <v>295</v>
      </c>
      <c r="BB277" s="122">
        <v>421.09</v>
      </c>
      <c r="BC277" s="122">
        <v>522.70000000000005</v>
      </c>
      <c r="BD277" s="122">
        <v>525</v>
      </c>
      <c r="BE277" s="122">
        <v>433.64</v>
      </c>
      <c r="BF277" s="122">
        <v>570</v>
      </c>
      <c r="BG277" s="122">
        <v>570</v>
      </c>
      <c r="BH277" s="122">
        <v>1100</v>
      </c>
      <c r="BI277" s="122">
        <v>1100</v>
      </c>
      <c r="BJ277" s="118">
        <f>(ULB_Data[[#This Row],[Cert.- obtained SS2020]]-ULB_Data[[#This Row],[NA cert 2020]])/ULB_Data[[#This Row],[NA cert 2020]]</f>
        <v>0.29065565307176044</v>
      </c>
      <c r="BK277" s="118">
        <f>(ULB_Data[[#This Row],[Cert.- obtained SS2021]]-ULB_Data[[#This Row],[NA cert 2021]])/ULB_Data[[#This Row],[NA cert 2021]]</f>
        <v>6.3737001006372931E-3</v>
      </c>
      <c r="BL277" s="118">
        <f>(ULB_Data[[#This Row],[Cert.- obtained SS2022]]-ULB_Data[[#This Row],[NA cert 2022]])/ULB_Data[[#This Row],[NA cert 2022]]</f>
        <v>1.6949152542372881E-2</v>
      </c>
      <c r="BM277" s="118">
        <f>(ULB_Data[[#This Row],[Cert.- obtained SS2020]]-ULB_Data[[#This Row],[SA Cert 2020]])/ULB_Data[[#This Row],[SA Cert 2020]]</f>
        <v>-0.2875632287634472</v>
      </c>
      <c r="BN277" s="118">
        <f>(ULB_Data[[#This Row],[Cert.- obtained SS2021]]-ULB_Data[[#This Row],[SA cert 2021]])/ULB_Data[[#This Row],[SA cert 2021]]</f>
        <v>-0.42605701167017412</v>
      </c>
      <c r="BO277" s="118">
        <f>(ULB_Data[[#This Row],[Cert.- obtained SS2022]]-ULB_Data[[#This Row],[SA cert 2022]])/ULB_Data[[#This Row],[SA cert 2022]]</f>
        <v>-0.42857142857142855</v>
      </c>
      <c r="BP277" s="118">
        <f>(ULB_Data[[#This Row],[Cert.- obtained SS2020]]-ULB_Data[[#This Row],[SA cert cat 2020]])/ULB_Data[[#This Row],[SA cert cat 2020]]</f>
        <v>-0.30818190203855733</v>
      </c>
      <c r="BQ277" s="118">
        <f>(ULB_Data[[#This Row],[Cert.- obtained SS2021]]-ULB_Data[[#This Row],[SA cert cat 2021]])/ULB_Data[[#This Row],[SA cert cat 2021]]</f>
        <v>-0.47368421052631576</v>
      </c>
      <c r="BR277" s="118">
        <f>(ULB_Data[[#This Row],[Cert.- obtained SS2022]]-ULB_Data[[#This Row],[SA cert cat 2022]])/ULB_Data[[#This Row],[SA cert cat 2022]]</f>
        <v>-0.47368421052631576</v>
      </c>
      <c r="BS277" s="118">
        <f>(ULB_Data[[#This Row],[Cert.- obtained SS2021]]-ULB_Data[[#This Row],[SA cert cat t.10 2021]])/ULB_Data[[#This Row],[SA cert cat t.10 2021]]</f>
        <v>-0.72727272727272729</v>
      </c>
      <c r="BT277" s="118">
        <f>(ULB_Data[[#This Row],[Cert.- obtained SS2022]]-ULB_Data[[#This Row],[SA cert cat t.10 2022]])/ULB_Data[[#This Row],[SA cert cat t.10 2022]]</f>
        <v>-0.72727272727272729</v>
      </c>
      <c r="BU277" s="122">
        <v>855.72</v>
      </c>
      <c r="BV277" s="122">
        <v>860.25</v>
      </c>
      <c r="BW277" s="122">
        <v>865</v>
      </c>
      <c r="BX277" s="122">
        <v>1100</v>
      </c>
      <c r="BY277" s="122">
        <v>1147.0899999999999</v>
      </c>
      <c r="BZ277" s="122">
        <v>1150</v>
      </c>
      <c r="CA277" s="122">
        <v>1114.93</v>
      </c>
      <c r="CB277" s="122">
        <v>1184.79</v>
      </c>
      <c r="CC277" s="122">
        <v>1184.79</v>
      </c>
      <c r="CD277" s="122">
        <v>1531.86</v>
      </c>
      <c r="CE277" s="122">
        <v>1531.86</v>
      </c>
      <c r="CF277" s="118">
        <f>(ULB_Data[[#This Row],[CP- obtained SS2020]]-ULB_Data[[#This Row],[NA CV 2020]])/ULB_Data[[#This Row],[NA CV 2020]]</f>
        <v>0.16362828962744821</v>
      </c>
      <c r="CG277" s="118">
        <f>(ULB_Data[[#This Row],[CV- obtained SS2021]]-ULB_Data[[#This Row],[NA CV 2021]])/ULB_Data[[#This Row],[NA CV 2021]]</f>
        <v>0.41156640511479214</v>
      </c>
      <c r="CH277" s="118">
        <f>(ULB_Data[[#This Row],[CV- obtained SS2022]]-ULB_Data[[#This Row],[NA CV 2022]])/ULB_Data[[#This Row],[NA CV 2022]]</f>
        <v>0.40381502890173404</v>
      </c>
      <c r="CI277" s="118">
        <f>(ULB_Data[[#This Row],[CP- obtained SS2020]]-ULB_Data[[#This Row],[SA CV 2020]])/ULB_Data[[#This Row],[SA CV 2020]]</f>
        <v>-9.4781818181818175E-2</v>
      </c>
      <c r="CJ277" s="118">
        <f>(ULB_Data[[#This Row],[CV- obtained SS2021]]-ULB_Data[[#This Row],[SA CV 2021]])/ULB_Data[[#This Row],[SA CV 2021]]</f>
        <v>5.859174083986439E-2</v>
      </c>
      <c r="CK277" s="118">
        <f>(ULB_Data[[#This Row],[CV- obtained SS2022]]-ULB_Data[[#This Row],[SA CV 2022]])/ULB_Data[[#This Row],[SA CV 2022]]</f>
        <v>5.5913043478260829E-2</v>
      </c>
      <c r="CL277" s="118">
        <f>(ULB_Data[[#This Row],[CP- obtained SS2020]]-ULB_Data[[#This Row],[SA CV  cat 2020]])/ULB_Data[[#This Row],[SA CV  cat 2020]]</f>
        <v>-0.10690357242158705</v>
      </c>
      <c r="CM277" s="118">
        <f>(ULB_Data[[#This Row],[CV- obtained SS2021]]-ULB_Data[[#This Row],[SA CV cat 2021]])/ULB_Data[[#This Row],[SA CV cat 2021]]</f>
        <v>2.4907367550367567E-2</v>
      </c>
      <c r="CN277" s="118">
        <f>(ULB_Data[[#This Row],[CV- obtained SS2022]]-ULB_Data[[#This Row],[SA CV cat 2022]])/ULB_Data[[#This Row],[SA CV cat 2022]]</f>
        <v>2.4907367550367567E-2</v>
      </c>
      <c r="CO277" s="118">
        <f>(ULB_Data[[#This Row],[CV- obtained SS2021]]-ULB_Data[[#This Row],[SA CV cat t.10 2021]])/ULB_Data[[#This Row],[SA CV cat t.10 2021]]</f>
        <v>-0.20730353948794275</v>
      </c>
      <c r="CP277" s="118">
        <f>(ULB_Data[[#This Row],[CV- obtained SS2022]]-ULB_Data[[#This Row],[SA CV cat t.10 2022]])/ULB_Data[[#This Row],[SA CV cat t.10 2022]]</f>
        <v>-0.20730353948794275</v>
      </c>
      <c r="CQ277" s="60">
        <v>177</v>
      </c>
      <c r="CR277" s="60">
        <v>95</v>
      </c>
      <c r="CS277" s="27">
        <v>121</v>
      </c>
      <c r="CT277" s="27">
        <v>74</v>
      </c>
      <c r="CU277" s="27">
        <v>121</v>
      </c>
      <c r="CV277" s="27">
        <v>74</v>
      </c>
      <c r="CW277" s="28" t="s">
        <v>414</v>
      </c>
      <c r="CX277" s="28" t="s">
        <v>414</v>
      </c>
      <c r="CY277" s="28" t="s">
        <v>414</v>
      </c>
      <c r="CZ277" s="28" t="s">
        <v>405</v>
      </c>
      <c r="DA277" s="28" t="s">
        <v>405</v>
      </c>
      <c r="DB277" s="28" t="s">
        <v>405</v>
      </c>
      <c r="DC277" s="22">
        <v>597.13</v>
      </c>
      <c r="DD277" s="22">
        <v>1500</v>
      </c>
      <c r="DE277" s="66">
        <v>39.81</v>
      </c>
      <c r="DF277" s="22">
        <v>300</v>
      </c>
      <c r="DG277" s="22">
        <v>1500</v>
      </c>
      <c r="DH277" s="66">
        <v>20</v>
      </c>
      <c r="DI277" s="22">
        <v>706</v>
      </c>
      <c r="DJ277" s="22">
        <v>1500</v>
      </c>
      <c r="DK277" s="66">
        <v>47.07</v>
      </c>
      <c r="DL277" s="22">
        <v>995.74</v>
      </c>
      <c r="DM277" s="22">
        <v>1500</v>
      </c>
      <c r="DN277" s="66">
        <v>66.38</v>
      </c>
      <c r="DO277" s="22">
        <v>2598.87</v>
      </c>
      <c r="DP277" s="22">
        <v>6000</v>
      </c>
      <c r="DQ277" s="66">
        <v>43.31</v>
      </c>
      <c r="DR277" s="67">
        <v>1380.73</v>
      </c>
      <c r="DS277" s="67">
        <v>2400</v>
      </c>
      <c r="DT277" s="159">
        <f>ULB_Data[[#This Row],[SLP- obtained SS2021]]/ULB_Data[[#This Row],[SLP-max. marks SS2021]]</f>
        <v>0.57530416666666673</v>
      </c>
      <c r="DU277" s="159">
        <f>ULB_Data[[#This Row],[SLP- obtained SS2021]]/ULB_Data[[#This Row],[Total score (obtained) SS2021]]</f>
        <v>0.4769311544267244</v>
      </c>
      <c r="DV277" s="67">
        <v>1380.73</v>
      </c>
      <c r="DW277" s="66">
        <v>2400</v>
      </c>
      <c r="DX277" s="159">
        <f>ULB_Data[[#This Row],[SLP- obtained SS2022]]/ULB_Data[[#This Row],[SLP-max. marks SS2022]]</f>
        <v>0.57530416666666673</v>
      </c>
      <c r="DY277" s="159">
        <f>ULB_Data[[#This Row],[SLP- obtained SS2022]]/ULB_Data[[#This Row],[Total score (obtained) SS2022]]</f>
        <v>0.4769311544267244</v>
      </c>
      <c r="DZ277" s="67">
        <v>1214.3</v>
      </c>
      <c r="EA277" s="67">
        <v>1800</v>
      </c>
      <c r="EB277" s="159">
        <f>ULB_Data[[#This Row],[CV- obtained SS2021]]/ULB_Data[[#This Row],[CV-max. marks SS2021]]</f>
        <v>0.67461111111111105</v>
      </c>
      <c r="EC277" s="159">
        <f>ULB_Data[[#This Row],[CV- obtained SS2021]]/ULB_Data[[#This Row],[Total score (obtained) SS2021]]</f>
        <v>0.41944297641129796</v>
      </c>
      <c r="ED277" s="67">
        <v>1214.3</v>
      </c>
      <c r="EE277" s="66">
        <v>1800</v>
      </c>
      <c r="EF277" s="159">
        <f>ULB_Data[[#This Row],[CV- obtained SS2022]]/ULB_Data[[#This Row],[CV-max. marks SS2022]]</f>
        <v>0.67461111111111105</v>
      </c>
      <c r="EG277" s="159">
        <f>ULB_Data[[#This Row],[CV- obtained SS2022]]/ULB_Data[[#This Row],[Total score (obtained) SS2022]]</f>
        <v>0.41944297641129796</v>
      </c>
      <c r="EH277" s="67">
        <v>300</v>
      </c>
      <c r="EI277" s="67">
        <v>1800</v>
      </c>
      <c r="EJ277" s="159">
        <f>ULB_Data[[#This Row],[Cert.- obtained SS2021]]/ULB_Data[[#This Row],[Cert.-max. marks SS2021]]</f>
        <v>0.16666666666666666</v>
      </c>
      <c r="EK277" s="159">
        <f>ULB_Data[[#This Row],[Cert.- obtained SS2021]]/ULB_Data[[#This Row],[Total score (obtained) SS2021]]</f>
        <v>0.10362586916197759</v>
      </c>
      <c r="EL277" s="67">
        <v>300</v>
      </c>
      <c r="EM277" s="66">
        <v>1800</v>
      </c>
      <c r="EN277" s="159">
        <f>ULB_Data[[#This Row],[Cert.- obtained SS2022]]/ULB_Data[[#This Row],[Cert.-max. marks SS2022]]</f>
        <v>0.16666666666666666</v>
      </c>
      <c r="EO277" s="159">
        <f>ULB_Data[[#This Row],[Cert.- obtained SS2022]]/ULB_Data[[#This Row],[Total score (obtained) SS2022]]</f>
        <v>0.10362586916197759</v>
      </c>
      <c r="EP277" s="68">
        <v>2895.03</v>
      </c>
      <c r="EQ277" s="26">
        <v>6000</v>
      </c>
      <c r="ER277" s="66">
        <v>48.25</v>
      </c>
      <c r="ES277" s="68">
        <v>2895.03</v>
      </c>
      <c r="ET277" s="66">
        <v>6000</v>
      </c>
      <c r="EU277" s="128">
        <f>(ULB_Data[[#This Row],[Total score (obtained) SS2022]]/ULB_Data[[#This Row],[Total score (max) SS2022]])*100</f>
        <v>48.250500000000002</v>
      </c>
      <c r="EV277" s="26">
        <v>897.13</v>
      </c>
      <c r="EW277" s="26">
        <v>3000</v>
      </c>
      <c r="EX277" s="66">
        <v>29.9</v>
      </c>
      <c r="EY277" s="26">
        <v>1680.73</v>
      </c>
      <c r="EZ277" s="26">
        <v>4200</v>
      </c>
      <c r="FA277" s="100">
        <v>40.020000000000003</v>
      </c>
      <c r="FB277" s="26">
        <v>1680.73</v>
      </c>
      <c r="FC277" s="138">
        <v>4200</v>
      </c>
      <c r="FD277" s="140">
        <f>(ULB_Data[[#This Row],[SLP + Cert. (obtained) SS2022]]/ULB_Data[[#This Row],[SLP + Cert. (max.) SS2022]])*100</f>
        <v>40.017380952380954</v>
      </c>
    </row>
    <row r="278" spans="1:160" ht="15.75" thickBot="1">
      <c r="A278" s="104">
        <v>277</v>
      </c>
      <c r="B278" s="65" t="s">
        <v>46</v>
      </c>
      <c r="C278" s="65" t="s">
        <v>373</v>
      </c>
      <c r="D278" s="65" t="s">
        <v>83</v>
      </c>
      <c r="E278" s="26">
        <v>65804</v>
      </c>
      <c r="F278" s="28" t="s">
        <v>413</v>
      </c>
      <c r="G278" s="28">
        <v>2214</v>
      </c>
      <c r="H278" s="28">
        <v>2072</v>
      </c>
      <c r="I278" s="28">
        <v>2072</v>
      </c>
      <c r="J278" s="28">
        <v>3325</v>
      </c>
      <c r="K278" s="28">
        <v>3178</v>
      </c>
      <c r="L278" s="28">
        <v>3178</v>
      </c>
      <c r="M278" s="28">
        <v>3595.3</v>
      </c>
      <c r="N278" s="28">
        <v>3469.2</v>
      </c>
      <c r="O278" s="28">
        <v>3469.2</v>
      </c>
      <c r="P278" s="28">
        <v>4328.8</v>
      </c>
      <c r="Q278" s="28">
        <v>4328.8</v>
      </c>
      <c r="R278" s="118">
        <f>(ULB_Data[[#This Row],[Total score (obtained) SS2020]]-ULB_Data[[#This Row],[NA 2020]])/ULB_Data[[#This Row],[NA 2020]]</f>
        <v>0.96705962059620587</v>
      </c>
      <c r="S278" s="118">
        <f>(ULB_Data[[#This Row],[Total score (obtained) SS2021]]-ULB_Data[[#This Row],[NA 2021]])/ULB_Data[[#This Row],[NA 2021]]</f>
        <v>1.0002075289575292</v>
      </c>
      <c r="T278" s="118">
        <f>(ULB_Data[[#This Row],[Total score (obtained) SS2022]]-ULB_Data[[#This Row],[NA 2022]])/ULB_Data[[#This Row],[NA 2022]]</f>
        <v>1.0002075289575292</v>
      </c>
      <c r="U278" s="118">
        <f>(ULB_Data[[#This Row],[Total score (obtained) SS2020]]-ULB_Data[[#This Row],[SA 2020]])/ULB_Data[[#This Row],[SA 2020]]</f>
        <v>0.3097954887218044</v>
      </c>
      <c r="V278" s="118">
        <f>(ULB_Data[[#This Row],[Total score (obtained) SS2021]]-ULB_Data[[#This Row],[SA 2021]])/ULB_Data[[#This Row],[SA 2021]]</f>
        <v>0.30410006293266212</v>
      </c>
      <c r="W278" s="118">
        <f>(ULB_Data[[#This Row],[Total score (obtained) SS2022]]-ULB_Data[[#This Row],[SA 2022]])/ULB_Data[[#This Row],[SA 2022]]</f>
        <v>0.30410006293266212</v>
      </c>
      <c r="X278" s="118">
        <f>(ULB_Data[[#This Row],[Total score (obtained) SS2020]]-ULB_Data[[#This Row],[SA Cat 2020]])/ULB_Data[[#This Row],[SA Cat 2020]]</f>
        <v>0.21132311629071274</v>
      </c>
      <c r="Y278" s="118">
        <f>(ULB_Data[[#This Row],[Total score (obtained) SS2021]]-ULB_Data[[#This Row],[SA Cat 2021]])/ULB_Data[[#This Row],[SA Cat 2021]]</f>
        <v>0.19463565087051785</v>
      </c>
      <c r="Z278" s="118">
        <f>(ULB_Data[[#This Row],[Total score (obtained) SS2022]]-ULB_Data[[#This Row],[SA Cat 2022]])/ULB_Data[[#This Row],[SA Cat 2022]]</f>
        <v>0.19463565087051785</v>
      </c>
      <c r="AA278" s="118">
        <f>(ULB_Data[[#This Row],[Total score (obtained) SS2021]]-ULB_Data[[#This Row],[SA Cat t.10 2021]])/ULB_Data[[#This Row],[SA Cat t.10 2021]]</f>
        <v>-4.2591480317870974E-2</v>
      </c>
      <c r="AB278" s="118">
        <f>(ULB_Data[[#This Row],[Total score (obtained) SS2022]]-ULB_Data[[#This Row],[SA Cat t.10 2022]])/ULB_Data[[#This Row],[SA Cat t.10 2022]]</f>
        <v>-4.2591480317870974E-2</v>
      </c>
      <c r="AC278" s="122">
        <v>306.24</v>
      </c>
      <c r="AD278" s="122">
        <v>913.6</v>
      </c>
      <c r="AE278" s="122">
        <v>915</v>
      </c>
      <c r="AF278" s="122">
        <v>706.64</v>
      </c>
      <c r="AG278" s="122">
        <v>1509.3</v>
      </c>
      <c r="AH278" s="122">
        <v>1509.3</v>
      </c>
      <c r="AI278" s="122">
        <v>829.22</v>
      </c>
      <c r="AJ278" s="122">
        <v>1623.2</v>
      </c>
      <c r="AK278" s="122">
        <v>1623.2</v>
      </c>
      <c r="AL278" s="122">
        <v>1999.6</v>
      </c>
      <c r="AM278" s="122">
        <v>1999.6</v>
      </c>
      <c r="AN278" s="118">
        <f>(ULB_Data[[#This Row],[SLP- obtained SS2020]]-ULB_Data[[#This Row],[SLP NA 2020]])/ULB_Data[[#This Row],[SLP NA 2020]]</f>
        <v>2.6889694357366771</v>
      </c>
      <c r="AO278" s="118">
        <f>(ULB_Data[[#This Row],[SLP- obtained SS2021]]-ULB_Data[[#This Row],[SLP NA 2021]])/ULB_Data[[#This Row],[SLP NA 2021]]</f>
        <v>1.1313813485113837</v>
      </c>
      <c r="AP278" s="118">
        <f>(ULB_Data[[#This Row],[SLP- obtained SS2022]]-ULB_Data[[#This Row],[SLP NA 2022]])/ULB_Data[[#This Row],[SLP NA 2022]]</f>
        <v>1.1281202185792349</v>
      </c>
      <c r="AQ278" s="118">
        <f>(ULB_Data[[#This Row],[SLP- obtained SS2020]]-ULB_Data[[#This Row],[SLP SA 2020]])/ULB_Data[[#This Row],[SLP SA 2020]]</f>
        <v>0.59870655496433833</v>
      </c>
      <c r="AR278" s="118">
        <f>(ULB_Data[[#This Row],[SLP- obtained SS2021]]-ULB_Data[[#This Row],[SLP SA 2021]])/ULB_Data[[#This Row],[SLP SA 2021]]</f>
        <v>0.29015437620088785</v>
      </c>
      <c r="AS278" s="118">
        <f>(ULB_Data[[#This Row],[SLP- obtained SS2022]]-ULB_Data[[#This Row],[SLP SA 2022]])/ULB_Data[[#This Row],[SLP SA 2022]]</f>
        <v>0.29015437620088785</v>
      </c>
      <c r="AT278" s="118">
        <f>(ULB_Data[[#This Row],[SLP- obtained SS2020]]-ULB_Data[[#This Row],[SLP SA cat 2020]])/ULB_Data[[#This Row],[SLP SA cat 2020]]</f>
        <v>0.36237669134849615</v>
      </c>
      <c r="AU278" s="118">
        <f>(ULB_Data[[#This Row],[SLP- obtained SS2021]]-ULB_Data[[#This Row],[SLP SA cat 2021]])/ULB_Data[[#This Row],[SLP SA cat 2021]]</f>
        <v>0.19962419911286347</v>
      </c>
      <c r="AV278" s="118">
        <f>(ULB_Data[[#This Row],[SLP- obtained SS2022]]-ULB_Data[[#This Row],[SLP SA cat 2022]])/ULB_Data[[#This Row],[SLP SA cat 2022]]</f>
        <v>0.19962419911286347</v>
      </c>
      <c r="AW278" s="118">
        <f>(ULB_Data[[#This Row],[SLP- obtained SS2021]]-ULB_Data[[#This Row],[SLP SA cat t.10 2021]])/ULB_Data[[#This Row],[SLP SA cat t.10 2021]]</f>
        <v>-2.619023804760947E-2</v>
      </c>
      <c r="AX278" s="118">
        <f>(ULB_Data[[#This Row],[SLP- obtained SS2022]]-ULB_Data[[#This Row],[SLP SA cat t.10 2022]])/ULB_Data[[#This Row],[SLP SA cat t.10 2022]]</f>
        <v>-2.619023804760947E-2</v>
      </c>
      <c r="AY278" s="122">
        <v>232.44</v>
      </c>
      <c r="AZ278" s="122">
        <v>298.10000000000002</v>
      </c>
      <c r="BA278" s="122">
        <v>295</v>
      </c>
      <c r="BB278" s="122">
        <v>421.09</v>
      </c>
      <c r="BC278" s="122">
        <v>522.70000000000005</v>
      </c>
      <c r="BD278" s="122">
        <v>525</v>
      </c>
      <c r="BE278" s="122">
        <v>448.93</v>
      </c>
      <c r="BF278" s="122">
        <v>602.08000000000004</v>
      </c>
      <c r="BG278" s="122">
        <v>602.08000000000004</v>
      </c>
      <c r="BH278" s="122">
        <v>1100</v>
      </c>
      <c r="BI278" s="122">
        <v>1100</v>
      </c>
      <c r="BJ278" s="118">
        <f>(ULB_Data[[#This Row],[Cert.- obtained SS2020]]-ULB_Data[[#This Row],[NA cert 2020]])/ULB_Data[[#This Row],[NA cert 2020]]</f>
        <v>2.0115298571674409</v>
      </c>
      <c r="BK278" s="118">
        <f>(ULB_Data[[#This Row],[Cert.- obtained SS2021]]-ULB_Data[[#This Row],[NA cert 2021]])/ULB_Data[[#This Row],[NA cert 2021]]</f>
        <v>1.3482053002348204</v>
      </c>
      <c r="BL278" s="118">
        <f>(ULB_Data[[#This Row],[Cert.- obtained SS2022]]-ULB_Data[[#This Row],[NA cert 2022]])/ULB_Data[[#This Row],[NA cert 2022]]</f>
        <v>1.3728813559322033</v>
      </c>
      <c r="BM278" s="118">
        <f>(ULB_Data[[#This Row],[Cert.- obtained SS2020]]-ULB_Data[[#This Row],[SA Cert 2020]])/ULB_Data[[#This Row],[SA Cert 2020]]</f>
        <v>0.6623524662186232</v>
      </c>
      <c r="BN278" s="118">
        <f>(ULB_Data[[#This Row],[Cert.- obtained SS2021]]-ULB_Data[[#This Row],[SA cert 2021]])/ULB_Data[[#This Row],[SA cert 2021]]</f>
        <v>0.33920030610292701</v>
      </c>
      <c r="BO278" s="118">
        <f>(ULB_Data[[#This Row],[Cert.- obtained SS2022]]-ULB_Data[[#This Row],[SA cert 2022]])/ULB_Data[[#This Row],[SA cert 2022]]</f>
        <v>0.33333333333333331</v>
      </c>
      <c r="BP278" s="118">
        <f>(ULB_Data[[#This Row],[Cert.- obtained SS2020]]-ULB_Data[[#This Row],[SA cert cat 2020]])/ULB_Data[[#This Row],[SA cert cat 2020]]</f>
        <v>0.55926313679192741</v>
      </c>
      <c r="BQ278" s="118">
        <f>(ULB_Data[[#This Row],[Cert.- obtained SS2021]]-ULB_Data[[#This Row],[SA cert cat 2021]])/ULB_Data[[#This Row],[SA cert cat 2021]]</f>
        <v>0.16263619452564435</v>
      </c>
      <c r="BR278" s="118">
        <f>(ULB_Data[[#This Row],[Cert.- obtained SS2022]]-ULB_Data[[#This Row],[SA cert cat 2022]])/ULB_Data[[#This Row],[SA cert cat 2022]]</f>
        <v>0.16263619452564435</v>
      </c>
      <c r="BS278" s="118">
        <f>(ULB_Data[[#This Row],[Cert.- obtained SS2021]]-ULB_Data[[#This Row],[SA cert cat t.10 2021]])/ULB_Data[[#This Row],[SA cert cat t.10 2021]]</f>
        <v>-0.36363636363636365</v>
      </c>
      <c r="BT278" s="118">
        <f>(ULB_Data[[#This Row],[Cert.- obtained SS2022]]-ULB_Data[[#This Row],[SA cert cat t.10 2022]])/ULB_Data[[#This Row],[SA cert cat t.10 2022]]</f>
        <v>-0.36363636363636365</v>
      </c>
      <c r="BU278" s="122">
        <v>855.72</v>
      </c>
      <c r="BV278" s="122">
        <v>860.25</v>
      </c>
      <c r="BW278" s="122">
        <v>865</v>
      </c>
      <c r="BX278" s="122">
        <v>1100</v>
      </c>
      <c r="BY278" s="122">
        <v>1147.0899999999999</v>
      </c>
      <c r="BZ278" s="122">
        <v>1150</v>
      </c>
      <c r="CA278" s="122">
        <v>1163.58</v>
      </c>
      <c r="CB278" s="122">
        <v>1243.93</v>
      </c>
      <c r="CC278" s="122">
        <v>1243.93</v>
      </c>
      <c r="CD278" s="122">
        <v>1508.87</v>
      </c>
      <c r="CE278" s="122">
        <v>1508.87</v>
      </c>
      <c r="CF278" s="118">
        <f>(ULB_Data[[#This Row],[CP- obtained SS2020]]-ULB_Data[[#This Row],[NA CV 2020]])/ULB_Data[[#This Row],[NA CV 2020]]</f>
        <v>0.52193474501004988</v>
      </c>
      <c r="CG278" s="118">
        <f>(ULB_Data[[#This Row],[CV- obtained SS2021]]-ULB_Data[[#This Row],[NA CV 2021]])/ULB_Data[[#This Row],[NA CV 2021]]</f>
        <v>0.74041267073525141</v>
      </c>
      <c r="CH278" s="118">
        <f>(ULB_Data[[#This Row],[CV- obtained SS2022]]-ULB_Data[[#This Row],[NA CV 2022]])/ULB_Data[[#This Row],[NA CV 2022]]</f>
        <v>0.7308554913294798</v>
      </c>
      <c r="CI278" s="118">
        <f>(ULB_Data[[#This Row],[CP- obtained SS2020]]-ULB_Data[[#This Row],[SA CV 2020]])/ULB_Data[[#This Row],[SA CV 2020]]</f>
        <v>0.18395454545454537</v>
      </c>
      <c r="CJ278" s="118">
        <f>(ULB_Data[[#This Row],[CV- obtained SS2021]]-ULB_Data[[#This Row],[SA CV 2021]])/ULB_Data[[#This Row],[SA CV 2021]]</f>
        <v>0.3052070892432156</v>
      </c>
      <c r="CK278" s="118">
        <f>(ULB_Data[[#This Row],[CV- obtained SS2022]]-ULB_Data[[#This Row],[SA CV 2022]])/ULB_Data[[#This Row],[SA CV 2022]]</f>
        <v>0.30190434782608699</v>
      </c>
      <c r="CL278" s="118">
        <f>(ULB_Data[[#This Row],[CP- obtained SS2020]]-ULB_Data[[#This Row],[SA CV  cat 2020]])/ULB_Data[[#This Row],[SA CV  cat 2020]]</f>
        <v>0.11926124546657728</v>
      </c>
      <c r="CM278" s="118">
        <f>(ULB_Data[[#This Row],[CV- obtained SS2021]]-ULB_Data[[#This Row],[SA CV cat 2021]])/ULB_Data[[#This Row],[SA CV cat 2021]]</f>
        <v>0.20359666540721744</v>
      </c>
      <c r="CN278" s="118">
        <f>(ULB_Data[[#This Row],[CV- obtained SS2022]]-ULB_Data[[#This Row],[SA CV cat 2022]])/ULB_Data[[#This Row],[SA CV cat 2022]]</f>
        <v>0.20359666540721744</v>
      </c>
      <c r="CO278" s="118">
        <f>(ULB_Data[[#This Row],[CV- obtained SS2021]]-ULB_Data[[#This Row],[SA CV cat t.10 2021]])/ULB_Data[[#This Row],[SA CV cat t.10 2021]]</f>
        <v>-7.740892190844696E-3</v>
      </c>
      <c r="CP278" s="118">
        <f>(ULB_Data[[#This Row],[CV- obtained SS2022]]-ULB_Data[[#This Row],[SA CV cat t.10 2022]])/ULB_Data[[#This Row],[SA CV cat t.10 2022]]</f>
        <v>-7.740892190844696E-3</v>
      </c>
      <c r="CQ278" s="60">
        <v>5</v>
      </c>
      <c r="CR278" s="60">
        <v>5</v>
      </c>
      <c r="CS278" s="28">
        <v>7</v>
      </c>
      <c r="CT278" s="27">
        <v>6</v>
      </c>
      <c r="CU278" s="28">
        <v>7</v>
      </c>
      <c r="CV278" s="27">
        <v>6</v>
      </c>
      <c r="CW278" s="28" t="s">
        <v>406</v>
      </c>
      <c r="CX278" s="28" t="s">
        <v>406</v>
      </c>
      <c r="CY278" s="28" t="s">
        <v>406</v>
      </c>
      <c r="CZ278" s="28" t="s">
        <v>408</v>
      </c>
      <c r="DA278" s="28" t="s">
        <v>408</v>
      </c>
      <c r="DB278" s="28" t="s">
        <v>408</v>
      </c>
      <c r="DC278" s="22">
        <v>1129.71</v>
      </c>
      <c r="DD278" s="22">
        <v>1500</v>
      </c>
      <c r="DE278" s="66">
        <v>75.31</v>
      </c>
      <c r="DF278" s="22">
        <v>700</v>
      </c>
      <c r="DG278" s="22">
        <v>1500</v>
      </c>
      <c r="DH278" s="66">
        <v>46.67</v>
      </c>
      <c r="DI278" s="22">
        <v>1223</v>
      </c>
      <c r="DJ278" s="22">
        <v>1500</v>
      </c>
      <c r="DK278" s="66">
        <v>81.53</v>
      </c>
      <c r="DL278" s="22">
        <v>1302.3499999999999</v>
      </c>
      <c r="DM278" s="22">
        <v>1500</v>
      </c>
      <c r="DN278" s="66">
        <v>86.82</v>
      </c>
      <c r="DO278" s="22">
        <v>4355.07</v>
      </c>
      <c r="DP278" s="22">
        <v>6000</v>
      </c>
      <c r="DQ278" s="66">
        <v>72.58</v>
      </c>
      <c r="DR278" s="67">
        <v>1947.23</v>
      </c>
      <c r="DS278" s="67">
        <v>2400</v>
      </c>
      <c r="DT278" s="159">
        <f>ULB_Data[[#This Row],[SLP- obtained SS2021]]/ULB_Data[[#This Row],[SLP-max. marks SS2021]]</f>
        <v>0.81134583333333332</v>
      </c>
      <c r="DU278" s="159">
        <f>ULB_Data[[#This Row],[SLP- obtained SS2021]]/ULB_Data[[#This Row],[Total score (obtained) SS2021]]</f>
        <v>0.4698426562880782</v>
      </c>
      <c r="DV278" s="67">
        <v>1947.23</v>
      </c>
      <c r="DW278" s="66">
        <v>2400</v>
      </c>
      <c r="DX278" s="159">
        <f>ULB_Data[[#This Row],[SLP- obtained SS2022]]/ULB_Data[[#This Row],[SLP-max. marks SS2022]]</f>
        <v>0.81134583333333332</v>
      </c>
      <c r="DY278" s="159">
        <f>ULB_Data[[#This Row],[SLP- obtained SS2022]]/ULB_Data[[#This Row],[Total score (obtained) SS2022]]</f>
        <v>0.4698426562880782</v>
      </c>
      <c r="DZ278" s="67">
        <v>1497.19</v>
      </c>
      <c r="EA278" s="67">
        <v>1800</v>
      </c>
      <c r="EB278" s="159">
        <f>ULB_Data[[#This Row],[CV- obtained SS2021]]/ULB_Data[[#This Row],[CV-max. marks SS2021]]</f>
        <v>0.83177222222222225</v>
      </c>
      <c r="EC278" s="159">
        <f>ULB_Data[[#This Row],[CV- obtained SS2021]]/ULB_Data[[#This Row],[Total score (obtained) SS2021]]</f>
        <v>0.36125353788096309</v>
      </c>
      <c r="ED278" s="67">
        <v>1497.19</v>
      </c>
      <c r="EE278" s="66">
        <v>1800</v>
      </c>
      <c r="EF278" s="159">
        <f>ULB_Data[[#This Row],[CV- obtained SS2022]]/ULB_Data[[#This Row],[CV-max. marks SS2022]]</f>
        <v>0.83177222222222225</v>
      </c>
      <c r="EG278" s="159">
        <f>ULB_Data[[#This Row],[CV- obtained SS2022]]/ULB_Data[[#This Row],[Total score (obtained) SS2022]]</f>
        <v>0.36125353788096309</v>
      </c>
      <c r="EH278" s="67">
        <v>700</v>
      </c>
      <c r="EI278" s="67">
        <v>1800</v>
      </c>
      <c r="EJ278" s="159">
        <f>ULB_Data[[#This Row],[Cert.- obtained SS2021]]/ULB_Data[[#This Row],[Cert.-max. marks SS2021]]</f>
        <v>0.3888888888888889</v>
      </c>
      <c r="EK278" s="159">
        <f>ULB_Data[[#This Row],[Cert.- obtained SS2021]]/ULB_Data[[#This Row],[Total score (obtained) SS2021]]</f>
        <v>0.16890139295391646</v>
      </c>
      <c r="EL278" s="67">
        <v>700</v>
      </c>
      <c r="EM278" s="66">
        <v>1800</v>
      </c>
      <c r="EN278" s="159">
        <f>ULB_Data[[#This Row],[Cert.- obtained SS2022]]/ULB_Data[[#This Row],[Cert.-max. marks SS2022]]</f>
        <v>0.3888888888888889</v>
      </c>
      <c r="EO278" s="159">
        <f>ULB_Data[[#This Row],[Cert.- obtained SS2022]]/ULB_Data[[#This Row],[Total score (obtained) SS2022]]</f>
        <v>0.16890139295391646</v>
      </c>
      <c r="EP278" s="68">
        <v>4144.43</v>
      </c>
      <c r="EQ278" s="26">
        <v>6000</v>
      </c>
      <c r="ER278" s="66">
        <v>69.069999999999993</v>
      </c>
      <c r="ES278" s="68">
        <v>4144.43</v>
      </c>
      <c r="ET278" s="66">
        <v>6000</v>
      </c>
      <c r="EU278" s="128">
        <f>(ULB_Data[[#This Row],[Total score (obtained) SS2022]]/ULB_Data[[#This Row],[Total score (max) SS2022]])*100</f>
        <v>69.07383333333334</v>
      </c>
      <c r="EV278" s="26">
        <v>1829.71</v>
      </c>
      <c r="EW278" s="26">
        <v>3000</v>
      </c>
      <c r="EX278" s="66">
        <v>60.99</v>
      </c>
      <c r="EY278" s="26">
        <v>2647.23</v>
      </c>
      <c r="EZ278" s="26">
        <v>4200</v>
      </c>
      <c r="FA278" s="100">
        <v>63.03</v>
      </c>
      <c r="FB278" s="26">
        <v>2647.23</v>
      </c>
      <c r="FC278" s="138">
        <v>4200</v>
      </c>
      <c r="FD278" s="140">
        <f>(ULB_Data[[#This Row],[SLP + Cert. (obtained) SS2022]]/ULB_Data[[#This Row],[SLP + Cert. (max.) SS2022]])*100</f>
        <v>63.029285714285713</v>
      </c>
    </row>
    <row r="279" spans="1:160" ht="15.75" thickBot="1">
      <c r="A279" s="104">
        <v>278</v>
      </c>
      <c r="B279" s="65" t="s">
        <v>370</v>
      </c>
      <c r="C279" s="65" t="s">
        <v>373</v>
      </c>
      <c r="D279" s="65" t="s">
        <v>83</v>
      </c>
      <c r="E279" s="26">
        <v>38375</v>
      </c>
      <c r="F279" s="28" t="s">
        <v>412</v>
      </c>
      <c r="G279" s="28">
        <v>2214</v>
      </c>
      <c r="H279" s="28">
        <v>2072</v>
      </c>
      <c r="I279" s="28">
        <v>2072</v>
      </c>
      <c r="J279" s="28">
        <v>3325</v>
      </c>
      <c r="K279" s="28">
        <v>3178</v>
      </c>
      <c r="L279" s="28">
        <v>3178</v>
      </c>
      <c r="M279" s="28">
        <v>3400</v>
      </c>
      <c r="N279" s="28">
        <v>3298.6</v>
      </c>
      <c r="O279" s="28">
        <v>3298.6</v>
      </c>
      <c r="P279" s="28">
        <v>4601.3999999999996</v>
      </c>
      <c r="Q279" s="28">
        <v>4601.3999999999996</v>
      </c>
      <c r="R279" s="118">
        <f>(ULB_Data[[#This Row],[Total score (obtained) SS2020]]-ULB_Data[[#This Row],[NA 2020]])/ULB_Data[[#This Row],[NA 2020]]</f>
        <v>3.3437217705510482E-2</v>
      </c>
      <c r="S279" s="118">
        <f>(ULB_Data[[#This Row],[Total score (obtained) SS2021]]-ULB_Data[[#This Row],[NA 2021]])/ULB_Data[[#This Row],[NA 2021]]</f>
        <v>0.29257722007721998</v>
      </c>
      <c r="T279" s="118">
        <f>(ULB_Data[[#This Row],[Total score (obtained) SS2022]]-ULB_Data[[#This Row],[NA 2022]])/ULB_Data[[#This Row],[NA 2022]]</f>
        <v>0.29257722007721998</v>
      </c>
      <c r="U279" s="118">
        <f>(ULB_Data[[#This Row],[Total score (obtained) SS2020]]-ULB_Data[[#This Row],[SA 2020]])/ULB_Data[[#This Row],[SA 2020]]</f>
        <v>-0.31187067669172924</v>
      </c>
      <c r="V279" s="118">
        <f>(ULB_Data[[#This Row],[Total score (obtained) SS2021]]-ULB_Data[[#This Row],[SA 2021]])/ULB_Data[[#This Row],[SA 2021]]</f>
        <v>-0.15726242920075525</v>
      </c>
      <c r="W279" s="118">
        <f>(ULB_Data[[#This Row],[Total score (obtained) SS2022]]-ULB_Data[[#This Row],[SA 2022]])/ULB_Data[[#This Row],[SA 2022]]</f>
        <v>-0.15726242920075525</v>
      </c>
      <c r="X279" s="118">
        <f>(ULB_Data[[#This Row],[Total score (obtained) SS2020]]-ULB_Data[[#This Row],[SA Cat 2020]])/ULB_Data[[#This Row],[SA Cat 2020]]</f>
        <v>-0.32704999999999995</v>
      </c>
      <c r="Y279" s="118">
        <f>(ULB_Data[[#This Row],[Total score (obtained) SS2021]]-ULB_Data[[#This Row],[SA Cat 2021]])/ULB_Data[[#This Row],[SA Cat 2021]]</f>
        <v>-0.18807372824834781</v>
      </c>
      <c r="Z279" s="118">
        <f>(ULB_Data[[#This Row],[Total score (obtained) SS2022]]-ULB_Data[[#This Row],[SA Cat 2022]])/ULB_Data[[#This Row],[SA Cat 2022]]</f>
        <v>-0.18807372824834781</v>
      </c>
      <c r="AA279" s="118">
        <f>(ULB_Data[[#This Row],[Total score (obtained) SS2021]]-ULB_Data[[#This Row],[SA Cat t.10 2021]])/ULB_Data[[#This Row],[SA Cat t.10 2021]]</f>
        <v>-0.41795540487677663</v>
      </c>
      <c r="AB279" s="118">
        <f>(ULB_Data[[#This Row],[Total score (obtained) SS2022]]-ULB_Data[[#This Row],[SA Cat t.10 2022]])/ULB_Data[[#This Row],[SA Cat t.10 2022]]</f>
        <v>-0.41795540487677663</v>
      </c>
      <c r="AC279" s="122">
        <v>306.24</v>
      </c>
      <c r="AD279" s="122">
        <v>913.6</v>
      </c>
      <c r="AE279" s="122">
        <v>915</v>
      </c>
      <c r="AF279" s="122">
        <v>706.64</v>
      </c>
      <c r="AG279" s="122">
        <v>1509.3</v>
      </c>
      <c r="AH279" s="122">
        <v>1509.3</v>
      </c>
      <c r="AI279" s="122">
        <v>737.03</v>
      </c>
      <c r="AJ279" s="122">
        <v>1543.8</v>
      </c>
      <c r="AK279" s="122">
        <v>1543.8</v>
      </c>
      <c r="AL279" s="122">
        <v>2033.9</v>
      </c>
      <c r="AM279" s="122">
        <v>2033.9</v>
      </c>
      <c r="AN279" s="118">
        <f>(ULB_Data[[#This Row],[SLP- obtained SS2020]]-ULB_Data[[#This Row],[SLP NA 2020]])/ULB_Data[[#This Row],[SLP NA 2020]]</f>
        <v>0.34179075235109724</v>
      </c>
      <c r="AO279" s="118">
        <f>(ULB_Data[[#This Row],[SLP- obtained SS2021]]-ULB_Data[[#This Row],[SLP NA 2021]])/ULB_Data[[#This Row],[SLP NA 2021]]</f>
        <v>0.58339535901926431</v>
      </c>
      <c r="AP279" s="118">
        <f>(ULB_Data[[#This Row],[SLP- obtained SS2022]]-ULB_Data[[#This Row],[SLP NA 2022]])/ULB_Data[[#This Row],[SLP NA 2022]]</f>
        <v>0.58097267759562832</v>
      </c>
      <c r="AQ279" s="118">
        <f>(ULB_Data[[#This Row],[SLP- obtained SS2020]]-ULB_Data[[#This Row],[SLP SA 2020]])/ULB_Data[[#This Row],[SLP SA 2020]]</f>
        <v>-0.41850164157137998</v>
      </c>
      <c r="AR279" s="118">
        <f>(ULB_Data[[#This Row],[SLP- obtained SS2021]]-ULB_Data[[#This Row],[SLP SA 2021]])/ULB_Data[[#This Row],[SLP SA 2021]]</f>
        <v>-4.154906247929506E-2</v>
      </c>
      <c r="AS279" s="118">
        <f>(ULB_Data[[#This Row],[SLP- obtained SS2022]]-ULB_Data[[#This Row],[SLP SA 2022]])/ULB_Data[[#This Row],[SLP SA 2022]]</f>
        <v>-4.154906247929506E-2</v>
      </c>
      <c r="AT279" s="118">
        <f>(ULB_Data[[#This Row],[SLP- obtained SS2020]]-ULB_Data[[#This Row],[SLP SA cat 2020]])/ULB_Data[[#This Row],[SLP SA cat 2020]]</f>
        <v>-0.44247859652931354</v>
      </c>
      <c r="AU279" s="118">
        <f>(ULB_Data[[#This Row],[SLP- obtained SS2021]]-ULB_Data[[#This Row],[SLP SA cat 2021]])/ULB_Data[[#This Row],[SLP SA cat 2021]]</f>
        <v>-6.2968001036403709E-2</v>
      </c>
      <c r="AV279" s="118">
        <f>(ULB_Data[[#This Row],[SLP- obtained SS2022]]-ULB_Data[[#This Row],[SLP SA cat 2022]])/ULB_Data[[#This Row],[SLP SA cat 2022]]</f>
        <v>-6.2968001036403709E-2</v>
      </c>
      <c r="AW279" s="118">
        <f>(ULB_Data[[#This Row],[SLP- obtained SS2021]]-ULB_Data[[#This Row],[SLP SA cat t.10 2021]])/ULB_Data[[#This Row],[SLP SA cat t.10 2021]]</f>
        <v>-0.28876050936624226</v>
      </c>
      <c r="AX279" s="118">
        <f>(ULB_Data[[#This Row],[SLP- obtained SS2022]]-ULB_Data[[#This Row],[SLP SA cat t.10 2022]])/ULB_Data[[#This Row],[SLP SA cat t.10 2022]]</f>
        <v>-0.28876050936624226</v>
      </c>
      <c r="AY279" s="122">
        <v>232.44</v>
      </c>
      <c r="AZ279" s="122">
        <v>298.10000000000002</v>
      </c>
      <c r="BA279" s="122">
        <v>295</v>
      </c>
      <c r="BB279" s="122">
        <v>421.09</v>
      </c>
      <c r="BC279" s="122">
        <v>522.70000000000005</v>
      </c>
      <c r="BD279" s="122">
        <v>525</v>
      </c>
      <c r="BE279" s="122">
        <v>433.64</v>
      </c>
      <c r="BF279" s="122">
        <v>570</v>
      </c>
      <c r="BG279" s="122">
        <v>570</v>
      </c>
      <c r="BH279" s="122">
        <v>1100</v>
      </c>
      <c r="BI279" s="122">
        <v>1100</v>
      </c>
      <c r="BJ279" s="118">
        <f>(ULB_Data[[#This Row],[Cert.- obtained SS2020]]-ULB_Data[[#This Row],[NA cert 2020]])/ULB_Data[[#This Row],[NA cert 2020]]</f>
        <v>0.29065565307176044</v>
      </c>
      <c r="BK279" s="118">
        <f>(ULB_Data[[#This Row],[Cert.- obtained SS2021]]-ULB_Data[[#This Row],[NA cert 2021]])/ULB_Data[[#This Row],[NA cert 2021]]</f>
        <v>6.3737001006372931E-3</v>
      </c>
      <c r="BL279" s="118">
        <f>(ULB_Data[[#This Row],[Cert.- obtained SS2022]]-ULB_Data[[#This Row],[NA cert 2022]])/ULB_Data[[#This Row],[NA cert 2022]]</f>
        <v>1.6949152542372881E-2</v>
      </c>
      <c r="BM279" s="118">
        <f>(ULB_Data[[#This Row],[Cert.- obtained SS2020]]-ULB_Data[[#This Row],[SA Cert 2020]])/ULB_Data[[#This Row],[SA Cert 2020]]</f>
        <v>-0.2875632287634472</v>
      </c>
      <c r="BN279" s="118">
        <f>(ULB_Data[[#This Row],[Cert.- obtained SS2021]]-ULB_Data[[#This Row],[SA cert 2021]])/ULB_Data[[#This Row],[SA cert 2021]]</f>
        <v>-0.42605701167017412</v>
      </c>
      <c r="BO279" s="118">
        <f>(ULB_Data[[#This Row],[Cert.- obtained SS2022]]-ULB_Data[[#This Row],[SA cert 2022]])/ULB_Data[[#This Row],[SA cert 2022]]</f>
        <v>-0.42857142857142855</v>
      </c>
      <c r="BP279" s="118">
        <f>(ULB_Data[[#This Row],[Cert.- obtained SS2020]]-ULB_Data[[#This Row],[SA cert cat 2020]])/ULB_Data[[#This Row],[SA cert cat 2020]]</f>
        <v>-0.30818190203855733</v>
      </c>
      <c r="BQ279" s="118">
        <f>(ULB_Data[[#This Row],[Cert.- obtained SS2021]]-ULB_Data[[#This Row],[SA cert cat 2021]])/ULB_Data[[#This Row],[SA cert cat 2021]]</f>
        <v>-0.47368421052631576</v>
      </c>
      <c r="BR279" s="118">
        <f>(ULB_Data[[#This Row],[Cert.- obtained SS2022]]-ULB_Data[[#This Row],[SA cert cat 2022]])/ULB_Data[[#This Row],[SA cert cat 2022]]</f>
        <v>-0.47368421052631576</v>
      </c>
      <c r="BS279" s="118">
        <f>(ULB_Data[[#This Row],[Cert.- obtained SS2021]]-ULB_Data[[#This Row],[SA cert cat t.10 2021]])/ULB_Data[[#This Row],[SA cert cat t.10 2021]]</f>
        <v>-0.72727272727272729</v>
      </c>
      <c r="BT279" s="118">
        <f>(ULB_Data[[#This Row],[Cert.- obtained SS2022]]-ULB_Data[[#This Row],[SA cert cat t.10 2022]])/ULB_Data[[#This Row],[SA cert cat t.10 2022]]</f>
        <v>-0.72727272727272729</v>
      </c>
      <c r="BU279" s="122">
        <v>855.72</v>
      </c>
      <c r="BV279" s="122">
        <v>860.25</v>
      </c>
      <c r="BW279" s="122">
        <v>865</v>
      </c>
      <c r="BX279" s="122">
        <v>1100</v>
      </c>
      <c r="BY279" s="122">
        <v>1147.0899999999999</v>
      </c>
      <c r="BZ279" s="122">
        <v>1150</v>
      </c>
      <c r="CA279" s="122">
        <v>1114.93</v>
      </c>
      <c r="CB279" s="122">
        <v>1184.79</v>
      </c>
      <c r="CC279" s="122">
        <v>1184.79</v>
      </c>
      <c r="CD279" s="122">
        <v>1531.86</v>
      </c>
      <c r="CE279" s="122">
        <v>1531.86</v>
      </c>
      <c r="CF279" s="118">
        <f>(ULB_Data[[#This Row],[CP- obtained SS2020]]-ULB_Data[[#This Row],[NA CV 2020]])/ULB_Data[[#This Row],[NA CV 2020]]</f>
        <v>0.10122469966811574</v>
      </c>
      <c r="CG279" s="118">
        <f>(ULB_Data[[#This Row],[CV- obtained SS2021]]-ULB_Data[[#This Row],[NA CV 2021]])/ULB_Data[[#This Row],[NA CV 2021]]</f>
        <v>8.297587910491136E-2</v>
      </c>
      <c r="CH279" s="118">
        <f>(ULB_Data[[#This Row],[CV- obtained SS2022]]-ULB_Data[[#This Row],[NA CV 2022]])/ULB_Data[[#This Row],[NA CV 2022]]</f>
        <v>7.7028901734104038E-2</v>
      </c>
      <c r="CI279" s="118">
        <f>(ULB_Data[[#This Row],[CP- obtained SS2020]]-ULB_Data[[#This Row],[SA CV 2020]])/ULB_Data[[#This Row],[SA CV 2020]]</f>
        <v>-0.14332727272727269</v>
      </c>
      <c r="CJ279" s="118">
        <f>(ULB_Data[[#This Row],[CV- obtained SS2021]]-ULB_Data[[#This Row],[SA CV 2021]])/ULB_Data[[#This Row],[SA CV 2021]]</f>
        <v>-0.1878318179044364</v>
      </c>
      <c r="CK279" s="118">
        <f>(ULB_Data[[#This Row],[CV- obtained SS2022]]-ULB_Data[[#This Row],[SA CV 2022]])/ULB_Data[[#This Row],[SA CV 2022]]</f>
        <v>-0.18988695652173915</v>
      </c>
      <c r="CL279" s="118">
        <f>(ULB_Data[[#This Row],[CP- obtained SS2020]]-ULB_Data[[#This Row],[SA CV  cat 2020]])/ULB_Data[[#This Row],[SA CV  cat 2020]]</f>
        <v>-0.15479895598826834</v>
      </c>
      <c r="CM279" s="118">
        <f>(ULB_Data[[#This Row],[CV- obtained SS2021]]-ULB_Data[[#This Row],[SA CV cat 2021]])/ULB_Data[[#This Row],[SA CV cat 2021]]</f>
        <v>-0.21367499725689781</v>
      </c>
      <c r="CN279" s="118">
        <f>(ULB_Data[[#This Row],[CV- obtained SS2022]]-ULB_Data[[#This Row],[SA CV cat 2022]])/ULB_Data[[#This Row],[SA CV cat 2022]]</f>
        <v>-0.21367499725689781</v>
      </c>
      <c r="CO279" s="118">
        <f>(ULB_Data[[#This Row],[CV- obtained SS2021]]-ULB_Data[[#This Row],[SA CV cat t.10 2021]])/ULB_Data[[#This Row],[SA CV cat t.10 2021]]</f>
        <v>-0.39183084616087627</v>
      </c>
      <c r="CP279" s="118">
        <f>(ULB_Data[[#This Row],[CV- obtained SS2022]]-ULB_Data[[#This Row],[SA CV cat t.10 2022]])/ULB_Data[[#This Row],[SA CV cat t.10 2022]]</f>
        <v>-0.39183084616087627</v>
      </c>
      <c r="CQ279" s="60">
        <v>216</v>
      </c>
      <c r="CR279" s="60">
        <v>100</v>
      </c>
      <c r="CS279" s="27">
        <v>161</v>
      </c>
      <c r="CT279" s="27">
        <v>87</v>
      </c>
      <c r="CU279" s="27">
        <v>161</v>
      </c>
      <c r="CV279" s="27">
        <v>87</v>
      </c>
      <c r="CW279" s="28" t="s">
        <v>414</v>
      </c>
      <c r="CX279" s="28" t="s">
        <v>414</v>
      </c>
      <c r="CY279" s="28" t="s">
        <v>414</v>
      </c>
      <c r="CZ279" s="28" t="s">
        <v>405</v>
      </c>
      <c r="DA279" s="28" t="s">
        <v>405</v>
      </c>
      <c r="DB279" s="28" t="s">
        <v>405</v>
      </c>
      <c r="DC279" s="22">
        <v>410.91</v>
      </c>
      <c r="DD279" s="22">
        <v>1500</v>
      </c>
      <c r="DE279" s="66">
        <v>27.39</v>
      </c>
      <c r="DF279" s="22">
        <v>300</v>
      </c>
      <c r="DG279" s="22">
        <v>1500</v>
      </c>
      <c r="DH279" s="66">
        <v>20</v>
      </c>
      <c r="DI279" s="22">
        <v>634.78</v>
      </c>
      <c r="DJ279" s="22">
        <v>1500</v>
      </c>
      <c r="DK279" s="66">
        <v>42.32</v>
      </c>
      <c r="DL279" s="22">
        <v>942.34</v>
      </c>
      <c r="DM279" s="22">
        <v>1500</v>
      </c>
      <c r="DN279" s="66">
        <v>62.82</v>
      </c>
      <c r="DO279" s="22">
        <v>2288.0300000000002</v>
      </c>
      <c r="DP279" s="22">
        <v>6000</v>
      </c>
      <c r="DQ279" s="66">
        <v>38.130000000000003</v>
      </c>
      <c r="DR279" s="67">
        <v>1446.59</v>
      </c>
      <c r="DS279" s="67">
        <v>2400</v>
      </c>
      <c r="DT279" s="159">
        <f>ULB_Data[[#This Row],[SLP- obtained SS2021]]/ULB_Data[[#This Row],[SLP-max. marks SS2021]]</f>
        <v>0.60274583333333331</v>
      </c>
      <c r="DU279" s="159">
        <f>ULB_Data[[#This Row],[SLP- obtained SS2021]]/ULB_Data[[#This Row],[Total score (obtained) SS2021]]</f>
        <v>0.54013113187116812</v>
      </c>
      <c r="DV279" s="67">
        <v>1446.59</v>
      </c>
      <c r="DW279" s="66">
        <v>2400</v>
      </c>
      <c r="DX279" s="159">
        <f>ULB_Data[[#This Row],[SLP- obtained SS2022]]/ULB_Data[[#This Row],[SLP-max. marks SS2022]]</f>
        <v>0.60274583333333331</v>
      </c>
      <c r="DY279" s="159">
        <f>ULB_Data[[#This Row],[SLP- obtained SS2022]]/ULB_Data[[#This Row],[Total score (obtained) SS2022]]</f>
        <v>0.54013113187116812</v>
      </c>
      <c r="DZ279" s="67">
        <v>931.63</v>
      </c>
      <c r="EA279" s="67">
        <v>1800</v>
      </c>
      <c r="EB279" s="159">
        <f>ULB_Data[[#This Row],[CV- obtained SS2021]]/ULB_Data[[#This Row],[CV-max. marks SS2021]]</f>
        <v>0.51757222222222221</v>
      </c>
      <c r="EC279" s="159">
        <f>ULB_Data[[#This Row],[CV- obtained SS2021]]/ULB_Data[[#This Row],[Total score (obtained) SS2021]]</f>
        <v>0.34785417180067363</v>
      </c>
      <c r="ED279" s="67">
        <v>931.63</v>
      </c>
      <c r="EE279" s="66">
        <v>1800</v>
      </c>
      <c r="EF279" s="159">
        <f>ULB_Data[[#This Row],[CV- obtained SS2022]]/ULB_Data[[#This Row],[CV-max. marks SS2022]]</f>
        <v>0.51757222222222221</v>
      </c>
      <c r="EG279" s="159">
        <f>ULB_Data[[#This Row],[CV- obtained SS2022]]/ULB_Data[[#This Row],[Total score (obtained) SS2022]]</f>
        <v>0.34785417180067363</v>
      </c>
      <c r="EH279" s="67">
        <v>300</v>
      </c>
      <c r="EI279" s="67">
        <v>1800</v>
      </c>
      <c r="EJ279" s="159">
        <f>ULB_Data[[#This Row],[Cert.- obtained SS2021]]/ULB_Data[[#This Row],[Cert.-max. marks SS2021]]</f>
        <v>0.16666666666666666</v>
      </c>
      <c r="EK279" s="159">
        <f>ULB_Data[[#This Row],[Cert.- obtained SS2021]]/ULB_Data[[#This Row],[Total score (obtained) SS2021]]</f>
        <v>0.11201469632815826</v>
      </c>
      <c r="EL279" s="67">
        <v>300</v>
      </c>
      <c r="EM279" s="66">
        <v>1800</v>
      </c>
      <c r="EN279" s="159">
        <f>ULB_Data[[#This Row],[Cert.- obtained SS2022]]/ULB_Data[[#This Row],[Cert.-max. marks SS2022]]</f>
        <v>0.16666666666666666</v>
      </c>
      <c r="EO279" s="159">
        <f>ULB_Data[[#This Row],[Cert.- obtained SS2022]]/ULB_Data[[#This Row],[Total score (obtained) SS2022]]</f>
        <v>0.11201469632815826</v>
      </c>
      <c r="EP279" s="68">
        <v>2678.22</v>
      </c>
      <c r="EQ279" s="26">
        <v>6000</v>
      </c>
      <c r="ER279" s="66">
        <v>44.64</v>
      </c>
      <c r="ES279" s="68">
        <v>2678.22</v>
      </c>
      <c r="ET279" s="66">
        <v>6000</v>
      </c>
      <c r="EU279" s="128">
        <f>(ULB_Data[[#This Row],[Total score (obtained) SS2022]]/ULB_Data[[#This Row],[Total score (max) SS2022]])*100</f>
        <v>44.637</v>
      </c>
      <c r="EV279" s="26">
        <v>710.91</v>
      </c>
      <c r="EW279" s="26">
        <v>3000</v>
      </c>
      <c r="EX279" s="66">
        <v>23.7</v>
      </c>
      <c r="EY279" s="26">
        <v>1746.59</v>
      </c>
      <c r="EZ279" s="26">
        <v>4200</v>
      </c>
      <c r="FA279" s="100">
        <v>41.59</v>
      </c>
      <c r="FB279" s="26">
        <v>1746.59</v>
      </c>
      <c r="FC279" s="138">
        <v>4200</v>
      </c>
      <c r="FD279" s="140">
        <f>(ULB_Data[[#This Row],[SLP + Cert. (obtained) SS2022]]/ULB_Data[[#This Row],[SLP + Cert. (max.) SS2022]])*100</f>
        <v>41.585476190476186</v>
      </c>
    </row>
    <row r="280" spans="1:160" ht="15.75" thickBot="1">
      <c r="A280" s="104">
        <v>279</v>
      </c>
      <c r="B280" s="69" t="s">
        <v>122</v>
      </c>
      <c r="C280" s="65" t="s">
        <v>373</v>
      </c>
      <c r="D280" s="65" t="s">
        <v>83</v>
      </c>
      <c r="E280" s="26">
        <v>36004</v>
      </c>
      <c r="F280" s="28" t="s">
        <v>412</v>
      </c>
      <c r="G280" s="28">
        <v>2214</v>
      </c>
      <c r="H280" s="28">
        <v>2072</v>
      </c>
      <c r="I280" s="28">
        <v>2072</v>
      </c>
      <c r="J280" s="28">
        <v>3325</v>
      </c>
      <c r="K280" s="28">
        <v>3178</v>
      </c>
      <c r="L280" s="28">
        <v>3178</v>
      </c>
      <c r="M280" s="28">
        <v>3400</v>
      </c>
      <c r="N280" s="28">
        <v>3298.6</v>
      </c>
      <c r="O280" s="28">
        <v>3298.6</v>
      </c>
      <c r="P280" s="28">
        <v>4601.3999999999996</v>
      </c>
      <c r="Q280" s="28">
        <v>4601.3999999999996</v>
      </c>
      <c r="R280" s="118">
        <f>(ULB_Data[[#This Row],[Total score (obtained) SS2020]]-ULB_Data[[#This Row],[NA 2020]])/ULB_Data[[#This Row],[NA 2020]]</f>
        <v>1.2872583559168924</v>
      </c>
      <c r="S280" s="118">
        <f>(ULB_Data[[#This Row],[Total score (obtained) SS2021]]-ULB_Data[[#This Row],[NA 2021]])/ULB_Data[[#This Row],[NA 2021]]</f>
        <v>1.1147924710424713</v>
      </c>
      <c r="T280" s="118">
        <f>(ULB_Data[[#This Row],[Total score (obtained) SS2022]]-ULB_Data[[#This Row],[NA 2022]])/ULB_Data[[#This Row],[NA 2022]]</f>
        <v>1.1147924710424713</v>
      </c>
      <c r="U280" s="118">
        <f>(ULB_Data[[#This Row],[Total score (obtained) SS2020]]-ULB_Data[[#This Row],[SA 2020]])/ULB_Data[[#This Row],[SA 2020]]</f>
        <v>0.52300451127819547</v>
      </c>
      <c r="V280" s="118">
        <f>(ULB_Data[[#This Row],[Total score (obtained) SS2021]]-ULB_Data[[#This Row],[SA 2021]])/ULB_Data[[#This Row],[SA 2021]]</f>
        <v>0.37880742605412221</v>
      </c>
      <c r="W280" s="118">
        <f>(ULB_Data[[#This Row],[Total score (obtained) SS2022]]-ULB_Data[[#This Row],[SA 2022]])/ULB_Data[[#This Row],[SA 2022]]</f>
        <v>0.37880742605412221</v>
      </c>
      <c r="X280" s="118">
        <f>(ULB_Data[[#This Row],[Total score (obtained) SS2020]]-ULB_Data[[#This Row],[SA Cat 2020]])/ULB_Data[[#This Row],[SA Cat 2020]]</f>
        <v>0.48940882352941167</v>
      </c>
      <c r="Y280" s="118">
        <f>(ULB_Data[[#This Row],[Total score (obtained) SS2021]]-ULB_Data[[#This Row],[SA Cat 2021]])/ULB_Data[[#This Row],[SA Cat 2021]]</f>
        <v>0.3283968956527013</v>
      </c>
      <c r="Z280" s="118">
        <f>(ULB_Data[[#This Row],[Total score (obtained) SS2022]]-ULB_Data[[#This Row],[SA Cat 2022]])/ULB_Data[[#This Row],[SA Cat 2022]]</f>
        <v>0.3283968956527013</v>
      </c>
      <c r="AA280" s="118">
        <f>(ULB_Data[[#This Row],[Total score (obtained) SS2021]]-ULB_Data[[#This Row],[SA Cat t.10 2021]])/ULB_Data[[#This Row],[SA Cat t.10 2021]]</f>
        <v>-4.771373929673562E-2</v>
      </c>
      <c r="AB280" s="118">
        <f>(ULB_Data[[#This Row],[Total score (obtained) SS2022]]-ULB_Data[[#This Row],[SA Cat t.10 2022]])/ULB_Data[[#This Row],[SA Cat t.10 2022]]</f>
        <v>-4.771373929673562E-2</v>
      </c>
      <c r="AC280" s="122">
        <v>306.24</v>
      </c>
      <c r="AD280" s="122">
        <v>913.6</v>
      </c>
      <c r="AE280" s="122">
        <v>915</v>
      </c>
      <c r="AF280" s="122">
        <v>706.64</v>
      </c>
      <c r="AG280" s="122">
        <v>1509.3</v>
      </c>
      <c r="AH280" s="122">
        <v>1509.3</v>
      </c>
      <c r="AI280" s="122">
        <v>737.03</v>
      </c>
      <c r="AJ280" s="122">
        <v>1543.8</v>
      </c>
      <c r="AK280" s="122">
        <v>1543.8</v>
      </c>
      <c r="AL280" s="122">
        <v>2033.9</v>
      </c>
      <c r="AM280" s="122">
        <v>2033.9</v>
      </c>
      <c r="AN280" s="118">
        <f>(ULB_Data[[#This Row],[SLP- obtained SS2020]]-ULB_Data[[#This Row],[SLP NA 2020]])/ULB_Data[[#This Row],[SLP NA 2020]]</f>
        <v>2.9729950365726228</v>
      </c>
      <c r="AO280" s="118">
        <f>(ULB_Data[[#This Row],[SLP- obtained SS2021]]-ULB_Data[[#This Row],[SLP NA 2021]])/ULB_Data[[#This Row],[SLP NA 2021]]</f>
        <v>1.0551335376532398</v>
      </c>
      <c r="AP280" s="118">
        <f>(ULB_Data[[#This Row],[SLP- obtained SS2022]]-ULB_Data[[#This Row],[SLP NA 2022]])/ULB_Data[[#This Row],[SLP NA 2022]]</f>
        <v>1.0519890710382513</v>
      </c>
      <c r="AQ280" s="118">
        <f>(ULB_Data[[#This Row],[SLP- obtained SS2020]]-ULB_Data[[#This Row],[SLP SA 2020]])/ULB_Data[[#This Row],[SLP SA 2020]]</f>
        <v>0.72179610551341566</v>
      </c>
      <c r="AR280" s="118">
        <f>(ULB_Data[[#This Row],[SLP- obtained SS2021]]-ULB_Data[[#This Row],[SLP SA 2021]])/ULB_Data[[#This Row],[SLP SA 2021]]</f>
        <v>0.24400053004704167</v>
      </c>
      <c r="AS280" s="118">
        <f>(ULB_Data[[#This Row],[SLP- obtained SS2022]]-ULB_Data[[#This Row],[SLP SA 2022]])/ULB_Data[[#This Row],[SLP SA 2022]]</f>
        <v>0.24400053004704167</v>
      </c>
      <c r="AT280" s="118">
        <f>(ULB_Data[[#This Row],[SLP- obtained SS2020]]-ULB_Data[[#This Row],[SLP SA cat 2020]])/ULB_Data[[#This Row],[SLP SA cat 2020]]</f>
        <v>0.65080118855406166</v>
      </c>
      <c r="AU280" s="118">
        <f>(ULB_Data[[#This Row],[SLP- obtained SS2021]]-ULB_Data[[#This Row],[SLP SA cat 2021]])/ULB_Data[[#This Row],[SLP SA cat 2021]]</f>
        <v>0.21620028501101179</v>
      </c>
      <c r="AV280" s="118">
        <f>(ULB_Data[[#This Row],[SLP- obtained SS2022]]-ULB_Data[[#This Row],[SLP SA cat 2022]])/ULB_Data[[#This Row],[SLP SA cat 2022]]</f>
        <v>0.21620028501101179</v>
      </c>
      <c r="AW280" s="118">
        <f>(ULB_Data[[#This Row],[SLP- obtained SS2021]]-ULB_Data[[#This Row],[SLP SA cat t.10 2021]])/ULB_Data[[#This Row],[SLP SA cat t.10 2021]]</f>
        <v>-7.6862185948178452E-2</v>
      </c>
      <c r="AX280" s="118">
        <f>(ULB_Data[[#This Row],[SLP- obtained SS2022]]-ULB_Data[[#This Row],[SLP SA cat t.10 2022]])/ULB_Data[[#This Row],[SLP SA cat t.10 2022]]</f>
        <v>-7.6862185948178452E-2</v>
      </c>
      <c r="AY280" s="122">
        <v>232.44</v>
      </c>
      <c r="AZ280" s="122">
        <v>298.10000000000002</v>
      </c>
      <c r="BA280" s="122">
        <v>295</v>
      </c>
      <c r="BB280" s="122">
        <v>421.09</v>
      </c>
      <c r="BC280" s="122">
        <v>522.70000000000005</v>
      </c>
      <c r="BD280" s="122">
        <v>525</v>
      </c>
      <c r="BE280" s="122">
        <v>433.64</v>
      </c>
      <c r="BF280" s="122">
        <v>570</v>
      </c>
      <c r="BG280" s="122">
        <v>570</v>
      </c>
      <c r="BH280" s="122">
        <v>1100</v>
      </c>
      <c r="BI280" s="122">
        <v>1100</v>
      </c>
      <c r="BJ280" s="118">
        <f>(ULB_Data[[#This Row],[Cert.- obtained SS2020]]-ULB_Data[[#This Row],[NA cert 2020]])/ULB_Data[[#This Row],[NA cert 2020]]</f>
        <v>3.7324040612631215</v>
      </c>
      <c r="BK280" s="118">
        <f>(ULB_Data[[#This Row],[Cert.- obtained SS2021]]-ULB_Data[[#This Row],[NA cert 2021]])/ULB_Data[[#This Row],[NA cert 2021]]</f>
        <v>2.6900369003690034</v>
      </c>
      <c r="BL280" s="118">
        <f>(ULB_Data[[#This Row],[Cert.- obtained SS2022]]-ULB_Data[[#This Row],[NA cert 2022]])/ULB_Data[[#This Row],[NA cert 2022]]</f>
        <v>2.7288135593220337</v>
      </c>
      <c r="BM280" s="118">
        <f>(ULB_Data[[#This Row],[Cert.- obtained SS2020]]-ULB_Data[[#This Row],[SA Cert 2020]])/ULB_Data[[#This Row],[SA Cert 2020]]</f>
        <v>1.6122681612006937</v>
      </c>
      <c r="BN280" s="118">
        <f>(ULB_Data[[#This Row],[Cert.- obtained SS2021]]-ULB_Data[[#This Row],[SA cert 2021]])/ULB_Data[[#This Row],[SA cert 2021]]</f>
        <v>1.1044576238760282</v>
      </c>
      <c r="BO280" s="118">
        <f>(ULB_Data[[#This Row],[Cert.- obtained SS2022]]-ULB_Data[[#This Row],[SA cert 2022]])/ULB_Data[[#This Row],[SA cert 2022]]</f>
        <v>1.0952380952380953</v>
      </c>
      <c r="BP280" s="118">
        <f>(ULB_Data[[#This Row],[Cert.- obtained SS2020]]-ULB_Data[[#This Row],[SA cert cat 2020]])/ULB_Data[[#This Row],[SA cert cat 2020]]</f>
        <v>1.5366663591919565</v>
      </c>
      <c r="BQ280" s="118">
        <f>(ULB_Data[[#This Row],[Cert.- obtained SS2021]]-ULB_Data[[#This Row],[SA cert cat 2021]])/ULB_Data[[#This Row],[SA cert cat 2021]]</f>
        <v>0.92982456140350878</v>
      </c>
      <c r="BR280" s="118">
        <f>(ULB_Data[[#This Row],[Cert.- obtained SS2022]]-ULB_Data[[#This Row],[SA cert cat 2022]])/ULB_Data[[#This Row],[SA cert cat 2022]]</f>
        <v>0.92982456140350878</v>
      </c>
      <c r="BS280" s="118">
        <f>(ULB_Data[[#This Row],[Cert.- obtained SS2021]]-ULB_Data[[#This Row],[SA cert cat t.10 2021]])/ULB_Data[[#This Row],[SA cert cat t.10 2021]]</f>
        <v>0</v>
      </c>
      <c r="BT280" s="118">
        <f>(ULB_Data[[#This Row],[Cert.- obtained SS2022]]-ULB_Data[[#This Row],[SA cert cat t.10 2022]])/ULB_Data[[#This Row],[SA cert cat t.10 2022]]</f>
        <v>0</v>
      </c>
      <c r="BU280" s="122">
        <v>855.72</v>
      </c>
      <c r="BV280" s="122">
        <v>860.25</v>
      </c>
      <c r="BW280" s="122">
        <v>865</v>
      </c>
      <c r="BX280" s="122">
        <v>1100</v>
      </c>
      <c r="BY280" s="122">
        <v>1147.0899999999999</v>
      </c>
      <c r="BZ280" s="122">
        <v>1150</v>
      </c>
      <c r="CA280" s="122">
        <v>1114.93</v>
      </c>
      <c r="CB280" s="122">
        <v>1184.79</v>
      </c>
      <c r="CC280" s="122">
        <v>1184.79</v>
      </c>
      <c r="CD280" s="122">
        <v>1531.86</v>
      </c>
      <c r="CE280" s="122">
        <v>1531.86</v>
      </c>
      <c r="CF280" s="118">
        <f>(ULB_Data[[#This Row],[CP- obtained SS2020]]-ULB_Data[[#This Row],[NA CV 2020]])/ULB_Data[[#This Row],[NA CV 2020]]</f>
        <v>0.52903987285560705</v>
      </c>
      <c r="CG280" s="118">
        <f>(ULB_Data[[#This Row],[CV- obtained SS2021]]-ULB_Data[[#This Row],[NA CV 2021]])/ULB_Data[[#This Row],[NA CV 2021]]</f>
        <v>0.63240918337692531</v>
      </c>
      <c r="CH280" s="118">
        <f>(ULB_Data[[#This Row],[CV- obtained SS2022]]-ULB_Data[[#This Row],[NA CV 2022]])/ULB_Data[[#This Row],[NA CV 2022]]</f>
        <v>0.62344508670520227</v>
      </c>
      <c r="CI280" s="118">
        <f>(ULB_Data[[#This Row],[CP- obtained SS2020]]-ULB_Data[[#This Row],[SA CV 2020]])/ULB_Data[[#This Row],[SA CV 2020]]</f>
        <v>0.18948181818181825</v>
      </c>
      <c r="CJ280" s="118">
        <f>(ULB_Data[[#This Row],[CV- obtained SS2021]]-ULB_Data[[#This Row],[SA CV 2021]])/ULB_Data[[#This Row],[SA CV 2021]]</f>
        <v>0.22421082914156698</v>
      </c>
      <c r="CK280" s="118">
        <f>(ULB_Data[[#This Row],[CV- obtained SS2022]]-ULB_Data[[#This Row],[SA CV 2022]])/ULB_Data[[#This Row],[SA CV 2022]]</f>
        <v>0.22111304347826086</v>
      </c>
      <c r="CL280" s="118">
        <f>(ULB_Data[[#This Row],[CP- obtained SS2020]]-ULB_Data[[#This Row],[SA CV  cat 2020]])/ULB_Data[[#This Row],[SA CV  cat 2020]]</f>
        <v>0.17355349663207556</v>
      </c>
      <c r="CM280" s="118">
        <f>(ULB_Data[[#This Row],[CV- obtained SS2021]]-ULB_Data[[#This Row],[SA CV cat 2021]])/ULB_Data[[#This Row],[SA CV cat 2021]]</f>
        <v>0.18525645895053133</v>
      </c>
      <c r="CN280" s="118">
        <f>(ULB_Data[[#This Row],[CV- obtained SS2022]]-ULB_Data[[#This Row],[SA CV cat 2022]])/ULB_Data[[#This Row],[SA CV cat 2022]]</f>
        <v>0.18525645895053133</v>
      </c>
      <c r="CO280" s="118">
        <f>(ULB_Data[[#This Row],[CV- obtained SS2021]]-ULB_Data[[#This Row],[SA CV cat t.10 2021]])/ULB_Data[[#This Row],[SA CV cat t.10 2021]]</f>
        <v>-8.3284373245596816E-2</v>
      </c>
      <c r="CP280" s="118">
        <f>(ULB_Data[[#This Row],[CV- obtained SS2022]]-ULB_Data[[#This Row],[SA CV cat t.10 2022]])/ULB_Data[[#This Row],[SA CV cat t.10 2022]]</f>
        <v>-8.3284373245596816E-2</v>
      </c>
      <c r="CQ280" s="60">
        <v>2</v>
      </c>
      <c r="CR280" s="60">
        <v>2</v>
      </c>
      <c r="CS280" s="27">
        <v>11</v>
      </c>
      <c r="CT280" s="27">
        <v>0</v>
      </c>
      <c r="CU280" s="27">
        <v>11</v>
      </c>
      <c r="CV280" s="27">
        <v>0</v>
      </c>
      <c r="CW280" s="28" t="s">
        <v>401</v>
      </c>
      <c r="CX280" s="28" t="s">
        <v>401</v>
      </c>
      <c r="CY280" s="28" t="s">
        <v>401</v>
      </c>
      <c r="CZ280" s="28" t="s">
        <v>408</v>
      </c>
      <c r="DA280" s="28" t="s">
        <v>408</v>
      </c>
      <c r="DB280" s="28" t="s">
        <v>408</v>
      </c>
      <c r="DC280" s="22">
        <v>1216.69</v>
      </c>
      <c r="DD280" s="22">
        <v>1500</v>
      </c>
      <c r="DE280" s="66">
        <v>81.11</v>
      </c>
      <c r="DF280" s="22">
        <v>1100</v>
      </c>
      <c r="DG280" s="22">
        <v>1500</v>
      </c>
      <c r="DH280" s="66">
        <v>73.33</v>
      </c>
      <c r="DI280" s="22">
        <v>1438.86</v>
      </c>
      <c r="DJ280" s="22">
        <v>1500</v>
      </c>
      <c r="DK280" s="66">
        <v>95.92</v>
      </c>
      <c r="DL280" s="22">
        <v>1308.43</v>
      </c>
      <c r="DM280" s="22">
        <v>1500</v>
      </c>
      <c r="DN280" s="66">
        <v>87.23</v>
      </c>
      <c r="DO280" s="22">
        <v>5063.99</v>
      </c>
      <c r="DP280" s="22">
        <v>6000</v>
      </c>
      <c r="DQ280" s="66">
        <v>84.4</v>
      </c>
      <c r="DR280" s="67">
        <v>1877.57</v>
      </c>
      <c r="DS280" s="67">
        <v>2400</v>
      </c>
      <c r="DT280" s="159">
        <f>ULB_Data[[#This Row],[SLP- obtained SS2021]]/ULB_Data[[#This Row],[SLP-max. marks SS2021]]</f>
        <v>0.78232083333333335</v>
      </c>
      <c r="DU280" s="159">
        <f>ULB_Data[[#This Row],[SLP- obtained SS2021]]/ULB_Data[[#This Row],[Total score (obtained) SS2021]]</f>
        <v>0.42848796741102496</v>
      </c>
      <c r="DV280" s="67">
        <v>1877.57</v>
      </c>
      <c r="DW280" s="66">
        <v>2400</v>
      </c>
      <c r="DX280" s="159">
        <f>ULB_Data[[#This Row],[SLP- obtained SS2022]]/ULB_Data[[#This Row],[SLP-max. marks SS2022]]</f>
        <v>0.78232083333333335</v>
      </c>
      <c r="DY280" s="159">
        <f>ULB_Data[[#This Row],[SLP- obtained SS2022]]/ULB_Data[[#This Row],[Total score (obtained) SS2022]]</f>
        <v>0.42848796741102496</v>
      </c>
      <c r="DZ280" s="67">
        <v>1404.28</v>
      </c>
      <c r="EA280" s="67">
        <v>1800</v>
      </c>
      <c r="EB280" s="159">
        <f>ULB_Data[[#This Row],[CV- obtained SS2021]]/ULB_Data[[#This Row],[CV-max. marks SS2021]]</f>
        <v>0.78015555555555549</v>
      </c>
      <c r="EC280" s="159">
        <f>ULB_Data[[#This Row],[CV- obtained SS2021]]/ULB_Data[[#This Row],[Total score (obtained) SS2021]]</f>
        <v>0.32047651106267899</v>
      </c>
      <c r="ED280" s="67">
        <v>1404.28</v>
      </c>
      <c r="EE280" s="66">
        <v>1800</v>
      </c>
      <c r="EF280" s="159">
        <f>ULB_Data[[#This Row],[CV- obtained SS2022]]/ULB_Data[[#This Row],[CV-max. marks SS2022]]</f>
        <v>0.78015555555555549</v>
      </c>
      <c r="EG280" s="159">
        <f>ULB_Data[[#This Row],[CV- obtained SS2022]]/ULB_Data[[#This Row],[Total score (obtained) SS2022]]</f>
        <v>0.32047651106267899</v>
      </c>
      <c r="EH280" s="67">
        <v>1100</v>
      </c>
      <c r="EI280" s="67">
        <v>1800</v>
      </c>
      <c r="EJ280" s="159">
        <f>ULB_Data[[#This Row],[Cert.- obtained SS2021]]/ULB_Data[[#This Row],[Cert.-max. marks SS2021]]</f>
        <v>0.61111111111111116</v>
      </c>
      <c r="EK280" s="159">
        <f>ULB_Data[[#This Row],[Cert.- obtained SS2021]]/ULB_Data[[#This Row],[Total score (obtained) SS2021]]</f>
        <v>0.25103552152629593</v>
      </c>
      <c r="EL280" s="67">
        <v>1100</v>
      </c>
      <c r="EM280" s="66">
        <v>1800</v>
      </c>
      <c r="EN280" s="159">
        <f>ULB_Data[[#This Row],[Cert.- obtained SS2022]]/ULB_Data[[#This Row],[Cert.-max. marks SS2022]]</f>
        <v>0.61111111111111116</v>
      </c>
      <c r="EO280" s="159">
        <f>ULB_Data[[#This Row],[Cert.- obtained SS2022]]/ULB_Data[[#This Row],[Total score (obtained) SS2022]]</f>
        <v>0.25103552152629593</v>
      </c>
      <c r="EP280" s="68">
        <v>4381.8500000000004</v>
      </c>
      <c r="EQ280" s="26">
        <v>6000</v>
      </c>
      <c r="ER280" s="66">
        <v>73.03</v>
      </c>
      <c r="ES280" s="68">
        <v>4381.8500000000004</v>
      </c>
      <c r="ET280" s="66">
        <v>6000</v>
      </c>
      <c r="EU280" s="128">
        <f>(ULB_Data[[#This Row],[Total score (obtained) SS2022]]/ULB_Data[[#This Row],[Total score (max) SS2022]])*100</f>
        <v>73.030833333333348</v>
      </c>
      <c r="EV280" s="26">
        <v>2316.69</v>
      </c>
      <c r="EW280" s="26">
        <v>3000</v>
      </c>
      <c r="EX280" s="66">
        <v>77.22</v>
      </c>
      <c r="EY280" s="26">
        <v>2977.57</v>
      </c>
      <c r="EZ280" s="26">
        <v>4200</v>
      </c>
      <c r="FA280" s="100">
        <v>70.89</v>
      </c>
      <c r="FB280" s="26">
        <v>2977.57</v>
      </c>
      <c r="FC280" s="138">
        <v>4200</v>
      </c>
      <c r="FD280" s="140">
        <f>(ULB_Data[[#This Row],[SLP + Cert. (obtained) SS2022]]/ULB_Data[[#This Row],[SLP + Cert. (max.) SS2022]])*100</f>
        <v>70.894523809523818</v>
      </c>
    </row>
    <row r="281" spans="1:160" ht="15.75" thickBot="1">
      <c r="A281" s="104">
        <v>280</v>
      </c>
      <c r="B281" s="65" t="s">
        <v>356</v>
      </c>
      <c r="C281" s="65" t="s">
        <v>373</v>
      </c>
      <c r="D281" s="65" t="s">
        <v>83</v>
      </c>
      <c r="E281" s="26">
        <v>31134</v>
      </c>
      <c r="F281" s="28" t="s">
        <v>412</v>
      </c>
      <c r="G281" s="28">
        <v>2214</v>
      </c>
      <c r="H281" s="28">
        <v>2072</v>
      </c>
      <c r="I281" s="28">
        <v>2072</v>
      </c>
      <c r="J281" s="28">
        <v>3325</v>
      </c>
      <c r="K281" s="28">
        <v>3178</v>
      </c>
      <c r="L281" s="28">
        <v>3178</v>
      </c>
      <c r="M281" s="28">
        <v>3400</v>
      </c>
      <c r="N281" s="28">
        <v>3298.6</v>
      </c>
      <c r="O281" s="28">
        <v>3298.6</v>
      </c>
      <c r="P281" s="28">
        <v>4601.3999999999996</v>
      </c>
      <c r="Q281" s="28">
        <v>4601.3999999999996</v>
      </c>
      <c r="R281" s="118">
        <f>(ULB_Data[[#This Row],[Total score (obtained) SS2020]]-ULB_Data[[#This Row],[NA 2020]])/ULB_Data[[#This Row],[NA 2020]]</f>
        <v>0.45525293586269189</v>
      </c>
      <c r="S281" s="118">
        <f>(ULB_Data[[#This Row],[Total score (obtained) SS2021]]-ULB_Data[[#This Row],[NA 2021]])/ULB_Data[[#This Row],[NA 2021]]</f>
        <v>0.61609073359073352</v>
      </c>
      <c r="T281" s="118">
        <f>(ULB_Data[[#This Row],[Total score (obtained) SS2022]]-ULB_Data[[#This Row],[NA 2022]])/ULB_Data[[#This Row],[NA 2022]]</f>
        <v>0.61609073359073352</v>
      </c>
      <c r="U281" s="118">
        <f>(ULB_Data[[#This Row],[Total score (obtained) SS2020]]-ULB_Data[[#This Row],[SA 2020]])/ULB_Data[[#This Row],[SA 2020]]</f>
        <v>-3.0998496240601553E-2</v>
      </c>
      <c r="V281" s="118">
        <f>(ULB_Data[[#This Row],[Total score (obtained) SS2021]]-ULB_Data[[#This Row],[SA 2021]])/ULB_Data[[#This Row],[SA 2021]]</f>
        <v>5.3662680931403389E-2</v>
      </c>
      <c r="W281" s="118">
        <f>(ULB_Data[[#This Row],[Total score (obtained) SS2022]]-ULB_Data[[#This Row],[SA 2022]])/ULB_Data[[#This Row],[SA 2022]]</f>
        <v>5.3662680931403389E-2</v>
      </c>
      <c r="X281" s="118">
        <f>(ULB_Data[[#This Row],[Total score (obtained) SS2020]]-ULB_Data[[#This Row],[SA Cat 2020]])/ULB_Data[[#This Row],[SA Cat 2020]]</f>
        <v>-5.2373529411764756E-2</v>
      </c>
      <c r="Y281" s="118">
        <f>(ULB_Data[[#This Row],[Total score (obtained) SS2021]]-ULB_Data[[#This Row],[SA Cat 2021]])/ULB_Data[[#This Row],[SA Cat 2021]]</f>
        <v>1.513975626023163E-2</v>
      </c>
      <c r="Z281" s="118">
        <f>(ULB_Data[[#This Row],[Total score (obtained) SS2022]]-ULB_Data[[#This Row],[SA Cat 2022]])/ULB_Data[[#This Row],[SA Cat 2022]]</f>
        <v>1.513975626023163E-2</v>
      </c>
      <c r="AA281" s="118">
        <f>(ULB_Data[[#This Row],[Total score (obtained) SS2021]]-ULB_Data[[#This Row],[SA Cat t.10 2021]])/ULB_Data[[#This Row],[SA Cat t.10 2021]]</f>
        <v>-0.27227800234711169</v>
      </c>
      <c r="AB281" s="118">
        <f>(ULB_Data[[#This Row],[Total score (obtained) SS2022]]-ULB_Data[[#This Row],[SA Cat t.10 2022]])/ULB_Data[[#This Row],[SA Cat t.10 2022]]</f>
        <v>-0.27227800234711169</v>
      </c>
      <c r="AC281" s="122">
        <v>306.24</v>
      </c>
      <c r="AD281" s="122">
        <v>913.6</v>
      </c>
      <c r="AE281" s="122">
        <v>915</v>
      </c>
      <c r="AF281" s="122">
        <v>706.64</v>
      </c>
      <c r="AG281" s="122">
        <v>1509.3</v>
      </c>
      <c r="AH281" s="122">
        <v>1509.3</v>
      </c>
      <c r="AI281" s="122">
        <v>737.03</v>
      </c>
      <c r="AJ281" s="122">
        <v>1543.8</v>
      </c>
      <c r="AK281" s="122">
        <v>1543.8</v>
      </c>
      <c r="AL281" s="122">
        <v>2033.9</v>
      </c>
      <c r="AM281" s="122">
        <v>2033.9</v>
      </c>
      <c r="AN281" s="118">
        <f>(ULB_Data[[#This Row],[SLP- obtained SS2020]]-ULB_Data[[#This Row],[SLP NA 2020]])/ULB_Data[[#This Row],[SLP NA 2020]]</f>
        <v>0.85687695924764873</v>
      </c>
      <c r="AO281" s="118">
        <f>(ULB_Data[[#This Row],[SLP- obtained SS2021]]-ULB_Data[[#This Row],[SLP NA 2021]])/ULB_Data[[#This Row],[SLP NA 2021]]</f>
        <v>0.71486427320490364</v>
      </c>
      <c r="AP281" s="118">
        <f>(ULB_Data[[#This Row],[SLP- obtained SS2022]]-ULB_Data[[#This Row],[SLP NA 2022]])/ULB_Data[[#This Row],[SLP NA 2022]]</f>
        <v>0.71224043715846996</v>
      </c>
      <c r="AQ281" s="118">
        <f>(ULB_Data[[#This Row],[SLP- obtained SS2020]]-ULB_Data[[#This Row],[SLP SA 2020]])/ULB_Data[[#This Row],[SLP SA 2020]]</f>
        <v>-0.19527623683912601</v>
      </c>
      <c r="AR281" s="118">
        <f>(ULB_Data[[#This Row],[SLP- obtained SS2021]]-ULB_Data[[#This Row],[SLP SA 2021]])/ULB_Data[[#This Row],[SLP SA 2021]]</f>
        <v>3.8030875240177626E-2</v>
      </c>
      <c r="AS281" s="118">
        <f>(ULB_Data[[#This Row],[SLP- obtained SS2022]]-ULB_Data[[#This Row],[SLP SA 2022]])/ULB_Data[[#This Row],[SLP SA 2022]]</f>
        <v>3.8030875240177626E-2</v>
      </c>
      <c r="AT281" s="118">
        <f>(ULB_Data[[#This Row],[SLP- obtained SS2020]]-ULB_Data[[#This Row],[SLP SA cat 2020]])/ULB_Data[[#This Row],[SLP SA cat 2020]]</f>
        <v>-0.22845745763401762</v>
      </c>
      <c r="AU281" s="118">
        <f>(ULB_Data[[#This Row],[SLP- obtained SS2021]]-ULB_Data[[#This Row],[SLP SA cat 2021]])/ULB_Data[[#This Row],[SLP SA cat 2021]]</f>
        <v>1.4833527659023248E-2</v>
      </c>
      <c r="AV281" s="118">
        <f>(ULB_Data[[#This Row],[SLP- obtained SS2022]]-ULB_Data[[#This Row],[SLP SA cat 2022]])/ULB_Data[[#This Row],[SLP SA cat 2022]]</f>
        <v>1.4833527659023248E-2</v>
      </c>
      <c r="AW281" s="118">
        <f>(ULB_Data[[#This Row],[SLP- obtained SS2021]]-ULB_Data[[#This Row],[SLP SA cat t.10 2021]])/ULB_Data[[#This Row],[SLP SA cat t.10 2021]]</f>
        <v>-0.22970647524460397</v>
      </c>
      <c r="AX281" s="118">
        <f>(ULB_Data[[#This Row],[SLP- obtained SS2022]]-ULB_Data[[#This Row],[SLP SA cat t.10 2022]])/ULB_Data[[#This Row],[SLP SA cat t.10 2022]]</f>
        <v>-0.22970647524460397</v>
      </c>
      <c r="AY281" s="122">
        <v>232.44</v>
      </c>
      <c r="AZ281" s="122">
        <v>298.10000000000002</v>
      </c>
      <c r="BA281" s="122">
        <v>295</v>
      </c>
      <c r="BB281" s="122">
        <v>421.09</v>
      </c>
      <c r="BC281" s="122">
        <v>522.70000000000005</v>
      </c>
      <c r="BD281" s="122">
        <v>525</v>
      </c>
      <c r="BE281" s="122">
        <v>433.64</v>
      </c>
      <c r="BF281" s="122">
        <v>570</v>
      </c>
      <c r="BG281" s="122">
        <v>570</v>
      </c>
      <c r="BH281" s="122">
        <v>1100</v>
      </c>
      <c r="BI281" s="122">
        <v>1100</v>
      </c>
      <c r="BJ281" s="118">
        <f>(ULB_Data[[#This Row],[Cert.- obtained SS2020]]-ULB_Data[[#This Row],[NA cert 2020]])/ULB_Data[[#This Row],[NA cert 2020]]</f>
        <v>0.29065565307176044</v>
      </c>
      <c r="BK281" s="118">
        <f>(ULB_Data[[#This Row],[Cert.- obtained SS2021]]-ULB_Data[[#This Row],[NA cert 2021]])/ULB_Data[[#This Row],[NA cert 2021]]</f>
        <v>0.67728950016772882</v>
      </c>
      <c r="BL281" s="118">
        <f>(ULB_Data[[#This Row],[Cert.- obtained SS2022]]-ULB_Data[[#This Row],[NA cert 2022]])/ULB_Data[[#This Row],[NA cert 2022]]</f>
        <v>0.69491525423728817</v>
      </c>
      <c r="BM281" s="118">
        <f>(ULB_Data[[#This Row],[Cert.- obtained SS2020]]-ULB_Data[[#This Row],[SA Cert 2020]])/ULB_Data[[#This Row],[SA Cert 2020]]</f>
        <v>-0.2875632287634472</v>
      </c>
      <c r="BN281" s="118">
        <f>(ULB_Data[[#This Row],[Cert.- obtained SS2021]]-ULB_Data[[#This Row],[SA cert 2021]])/ULB_Data[[#This Row],[SA cert 2021]]</f>
        <v>-4.3428352783623579E-2</v>
      </c>
      <c r="BO281" s="118">
        <f>(ULB_Data[[#This Row],[Cert.- obtained SS2022]]-ULB_Data[[#This Row],[SA cert 2022]])/ULB_Data[[#This Row],[SA cert 2022]]</f>
        <v>-4.7619047619047616E-2</v>
      </c>
      <c r="BP281" s="118">
        <f>(ULB_Data[[#This Row],[Cert.- obtained SS2020]]-ULB_Data[[#This Row],[SA cert cat 2020]])/ULB_Data[[#This Row],[SA cert cat 2020]]</f>
        <v>-0.30818190203855733</v>
      </c>
      <c r="BQ281" s="118">
        <f>(ULB_Data[[#This Row],[Cert.- obtained SS2021]]-ULB_Data[[#This Row],[SA cert cat 2021]])/ULB_Data[[#This Row],[SA cert cat 2021]]</f>
        <v>-0.12280701754385964</v>
      </c>
      <c r="BR281" s="118">
        <f>(ULB_Data[[#This Row],[Cert.- obtained SS2022]]-ULB_Data[[#This Row],[SA cert cat 2022]])/ULB_Data[[#This Row],[SA cert cat 2022]]</f>
        <v>-0.12280701754385964</v>
      </c>
      <c r="BS281" s="118">
        <f>(ULB_Data[[#This Row],[Cert.- obtained SS2021]]-ULB_Data[[#This Row],[SA cert cat t.10 2021]])/ULB_Data[[#This Row],[SA cert cat t.10 2021]]</f>
        <v>-0.54545454545454541</v>
      </c>
      <c r="BT281" s="118">
        <f>(ULB_Data[[#This Row],[Cert.- obtained SS2022]]-ULB_Data[[#This Row],[SA cert cat t.10 2022]])/ULB_Data[[#This Row],[SA cert cat t.10 2022]]</f>
        <v>-0.54545454545454541</v>
      </c>
      <c r="BU281" s="122">
        <v>855.72</v>
      </c>
      <c r="BV281" s="122">
        <v>860.25</v>
      </c>
      <c r="BW281" s="122">
        <v>865</v>
      </c>
      <c r="BX281" s="122">
        <v>1100</v>
      </c>
      <c r="BY281" s="122">
        <v>1147.0899999999999</v>
      </c>
      <c r="BZ281" s="122">
        <v>1150</v>
      </c>
      <c r="CA281" s="122">
        <v>1114.93</v>
      </c>
      <c r="CB281" s="122">
        <v>1184.79</v>
      </c>
      <c r="CC281" s="122">
        <v>1184.79</v>
      </c>
      <c r="CD281" s="122">
        <v>1531.86</v>
      </c>
      <c r="CE281" s="122">
        <v>1531.86</v>
      </c>
      <c r="CF281" s="118">
        <f>(ULB_Data[[#This Row],[CP- obtained SS2020]]-ULB_Data[[#This Row],[NA CV 2020]])/ULB_Data[[#This Row],[NA CV 2020]]</f>
        <v>0.37763520777824505</v>
      </c>
      <c r="CG281" s="118">
        <f>(ULB_Data[[#This Row],[CV- obtained SS2021]]-ULB_Data[[#This Row],[NA CV 2021]])/ULB_Data[[#This Row],[NA CV 2021]]</f>
        <v>0.49009009009008997</v>
      </c>
      <c r="CH281" s="118">
        <f>(ULB_Data[[#This Row],[CV- obtained SS2022]]-ULB_Data[[#This Row],[NA CV 2022]])/ULB_Data[[#This Row],[NA CV 2022]]</f>
        <v>0.48190751445086694</v>
      </c>
      <c r="CI281" s="118">
        <f>(ULB_Data[[#This Row],[CP- obtained SS2020]]-ULB_Data[[#This Row],[SA CV 2020]])/ULB_Data[[#This Row],[SA CV 2020]]</f>
        <v>7.1699999999999903E-2</v>
      </c>
      <c r="CJ281" s="118">
        <f>(ULB_Data[[#This Row],[CV- obtained SS2021]]-ULB_Data[[#This Row],[SA CV 2021]])/ULB_Data[[#This Row],[SA CV 2021]]</f>
        <v>0.11747988388007916</v>
      </c>
      <c r="CK281" s="118">
        <f>(ULB_Data[[#This Row],[CV- obtained SS2022]]-ULB_Data[[#This Row],[SA CV 2022]])/ULB_Data[[#This Row],[SA CV 2022]]</f>
        <v>0.1146521739130434</v>
      </c>
      <c r="CL281" s="118">
        <f>(ULB_Data[[#This Row],[CP- obtained SS2020]]-ULB_Data[[#This Row],[SA CV  cat 2020]])/ULB_Data[[#This Row],[SA CV  cat 2020]]</f>
        <v>5.7348891858681555E-2</v>
      </c>
      <c r="CM281" s="118">
        <f>(ULB_Data[[#This Row],[CV- obtained SS2021]]-ULB_Data[[#This Row],[SA CV cat 2021]])/ULB_Data[[#This Row],[SA CV cat 2021]]</f>
        <v>8.1921690763764002E-2</v>
      </c>
      <c r="CN281" s="118">
        <f>(ULB_Data[[#This Row],[CV- obtained SS2022]]-ULB_Data[[#This Row],[SA CV cat 2022]])/ULB_Data[[#This Row],[SA CV cat 2022]]</f>
        <v>8.1921690763764002E-2</v>
      </c>
      <c r="CO281" s="118">
        <f>(ULB_Data[[#This Row],[CV- obtained SS2021]]-ULB_Data[[#This Row],[SA CV cat t.10 2021]])/ULB_Data[[#This Row],[SA CV cat t.10 2021]]</f>
        <v>-0.16320682046662227</v>
      </c>
      <c r="CP281" s="118">
        <f>(ULB_Data[[#This Row],[CV- obtained SS2022]]-ULB_Data[[#This Row],[SA CV cat t.10 2022]])/ULB_Data[[#This Row],[SA CV cat t.10 2022]]</f>
        <v>-0.16320682046662227</v>
      </c>
      <c r="CQ281" s="60">
        <v>81</v>
      </c>
      <c r="CR281" s="60">
        <v>58</v>
      </c>
      <c r="CS281" s="27">
        <v>69</v>
      </c>
      <c r="CT281" s="27">
        <v>57</v>
      </c>
      <c r="CU281" s="27">
        <v>69</v>
      </c>
      <c r="CV281" s="27">
        <v>57</v>
      </c>
      <c r="CW281" s="28" t="s">
        <v>414</v>
      </c>
      <c r="CX281" s="28" t="s">
        <v>414</v>
      </c>
      <c r="CY281" s="28" t="s">
        <v>414</v>
      </c>
      <c r="CZ281" s="28" t="s">
        <v>405</v>
      </c>
      <c r="DA281" s="28" t="s">
        <v>408</v>
      </c>
      <c r="DB281" s="28" t="s">
        <v>408</v>
      </c>
      <c r="DC281" s="22">
        <v>568.65</v>
      </c>
      <c r="DD281" s="22">
        <v>1500</v>
      </c>
      <c r="DE281" s="66">
        <v>37.909999999999997</v>
      </c>
      <c r="DF281" s="22">
        <v>300</v>
      </c>
      <c r="DG281" s="22">
        <v>1500</v>
      </c>
      <c r="DH281" s="66">
        <v>20</v>
      </c>
      <c r="DI281" s="22">
        <v>1174.4100000000001</v>
      </c>
      <c r="DJ281" s="22">
        <v>1500</v>
      </c>
      <c r="DK281" s="66">
        <v>78.290000000000006</v>
      </c>
      <c r="DL281" s="22">
        <v>1178.8699999999999</v>
      </c>
      <c r="DM281" s="22">
        <v>1500</v>
      </c>
      <c r="DN281" s="66">
        <v>78.59</v>
      </c>
      <c r="DO281" s="22">
        <v>3221.93</v>
      </c>
      <c r="DP281" s="22">
        <v>6000</v>
      </c>
      <c r="DQ281" s="66">
        <v>53.7</v>
      </c>
      <c r="DR281" s="67">
        <v>1566.7</v>
      </c>
      <c r="DS281" s="67">
        <v>2400</v>
      </c>
      <c r="DT281" s="159">
        <f>ULB_Data[[#This Row],[SLP- obtained SS2021]]/ULB_Data[[#This Row],[SLP-max. marks SS2021]]</f>
        <v>0.65279166666666666</v>
      </c>
      <c r="DU281" s="159">
        <f>ULB_Data[[#This Row],[SLP- obtained SS2021]]/ULB_Data[[#This Row],[Total score (obtained) SS2021]]</f>
        <v>0.46787555173299411</v>
      </c>
      <c r="DV281" s="67">
        <v>1566.7</v>
      </c>
      <c r="DW281" s="66">
        <v>2400</v>
      </c>
      <c r="DX281" s="159">
        <f>ULB_Data[[#This Row],[SLP- obtained SS2022]]/ULB_Data[[#This Row],[SLP-max. marks SS2022]]</f>
        <v>0.65279166666666666</v>
      </c>
      <c r="DY281" s="159">
        <f>ULB_Data[[#This Row],[SLP- obtained SS2022]]/ULB_Data[[#This Row],[Total score (obtained) SS2022]]</f>
        <v>0.46787555173299411</v>
      </c>
      <c r="DZ281" s="67">
        <v>1281.8499999999999</v>
      </c>
      <c r="EA281" s="67">
        <v>1800</v>
      </c>
      <c r="EB281" s="159">
        <f>ULB_Data[[#This Row],[CV- obtained SS2021]]/ULB_Data[[#This Row],[CV-max. marks SS2021]]</f>
        <v>0.71213888888888888</v>
      </c>
      <c r="EC281" s="159">
        <f>ULB_Data[[#This Row],[CV- obtained SS2021]]/ULB_Data[[#This Row],[Total score (obtained) SS2021]]</f>
        <v>0.38280862704342788</v>
      </c>
      <c r="ED281" s="67">
        <v>1281.8499999999999</v>
      </c>
      <c r="EE281" s="66">
        <v>1800</v>
      </c>
      <c r="EF281" s="159">
        <f>ULB_Data[[#This Row],[CV- obtained SS2022]]/ULB_Data[[#This Row],[CV-max. marks SS2022]]</f>
        <v>0.71213888888888888</v>
      </c>
      <c r="EG281" s="159">
        <f>ULB_Data[[#This Row],[CV- obtained SS2022]]/ULB_Data[[#This Row],[Total score (obtained) SS2022]]</f>
        <v>0.38280862704342788</v>
      </c>
      <c r="EH281" s="67">
        <v>500</v>
      </c>
      <c r="EI281" s="67">
        <v>1800</v>
      </c>
      <c r="EJ281" s="159">
        <f>ULB_Data[[#This Row],[Cert.- obtained SS2021]]/ULB_Data[[#This Row],[Cert.-max. marks SS2021]]</f>
        <v>0.27777777777777779</v>
      </c>
      <c r="EK281" s="159">
        <f>ULB_Data[[#This Row],[Cert.- obtained SS2021]]/ULB_Data[[#This Row],[Total score (obtained) SS2021]]</f>
        <v>0.14931880759973004</v>
      </c>
      <c r="EL281" s="67">
        <v>500</v>
      </c>
      <c r="EM281" s="66">
        <v>1800</v>
      </c>
      <c r="EN281" s="159">
        <f>ULB_Data[[#This Row],[Cert.- obtained SS2022]]/ULB_Data[[#This Row],[Cert.-max. marks SS2022]]</f>
        <v>0.27777777777777779</v>
      </c>
      <c r="EO281" s="159">
        <f>ULB_Data[[#This Row],[Cert.- obtained SS2022]]/ULB_Data[[#This Row],[Total score (obtained) SS2022]]</f>
        <v>0.14931880759973004</v>
      </c>
      <c r="EP281" s="68">
        <v>3348.54</v>
      </c>
      <c r="EQ281" s="26">
        <v>6000</v>
      </c>
      <c r="ER281" s="66">
        <v>55.81</v>
      </c>
      <c r="ES281" s="68">
        <v>3348.54</v>
      </c>
      <c r="ET281" s="66">
        <v>6000</v>
      </c>
      <c r="EU281" s="128">
        <f>(ULB_Data[[#This Row],[Total score (obtained) SS2022]]/ULB_Data[[#This Row],[Total score (max) SS2022]])*100</f>
        <v>55.808999999999997</v>
      </c>
      <c r="EV281" s="26">
        <v>868.65</v>
      </c>
      <c r="EW281" s="26">
        <v>3000</v>
      </c>
      <c r="EX281" s="66">
        <v>28.96</v>
      </c>
      <c r="EY281" s="26">
        <v>2066.6999999999998</v>
      </c>
      <c r="EZ281" s="26">
        <v>4200</v>
      </c>
      <c r="FA281" s="100">
        <v>49.21</v>
      </c>
      <c r="FB281" s="26">
        <v>2066.6999999999998</v>
      </c>
      <c r="FC281" s="138">
        <v>4200</v>
      </c>
      <c r="FD281" s="140">
        <f>(ULB_Data[[#This Row],[SLP + Cert. (obtained) SS2022]]/ULB_Data[[#This Row],[SLP + Cert. (max.) SS2022]])*100</f>
        <v>49.207142857142856</v>
      </c>
    </row>
    <row r="282" spans="1:160" ht="15.75" thickBot="1">
      <c r="A282" s="104">
        <v>281</v>
      </c>
      <c r="B282" s="65" t="s">
        <v>155</v>
      </c>
      <c r="C282" s="65" t="s">
        <v>373</v>
      </c>
      <c r="D282" s="65" t="s">
        <v>83</v>
      </c>
      <c r="E282" s="26">
        <v>89282</v>
      </c>
      <c r="F282" s="28" t="s">
        <v>413</v>
      </c>
      <c r="G282" s="28">
        <v>2214</v>
      </c>
      <c r="H282" s="28">
        <v>2072</v>
      </c>
      <c r="I282" s="28">
        <v>2072</v>
      </c>
      <c r="J282" s="28">
        <v>3325</v>
      </c>
      <c r="K282" s="28">
        <v>3178</v>
      </c>
      <c r="L282" s="28">
        <v>3178</v>
      </c>
      <c r="M282" s="28">
        <v>3595.3</v>
      </c>
      <c r="N282" s="28">
        <v>3469.2</v>
      </c>
      <c r="O282" s="28">
        <v>3469.2</v>
      </c>
      <c r="P282" s="28">
        <v>4328.8</v>
      </c>
      <c r="Q282" s="28">
        <v>4328.8</v>
      </c>
      <c r="R282" s="118">
        <f>(ULB_Data[[#This Row],[Total score (obtained) SS2020]]-ULB_Data[[#This Row],[NA 2020]])/ULB_Data[[#This Row],[NA 2020]]</f>
        <v>0.37775971093044269</v>
      </c>
      <c r="S282" s="118">
        <f>(ULB_Data[[#This Row],[Total score (obtained) SS2021]]-ULB_Data[[#This Row],[NA 2021]])/ULB_Data[[#This Row],[NA 2021]]</f>
        <v>-9.4705598455598464E-2</v>
      </c>
      <c r="T282" s="118">
        <f>(ULB_Data[[#This Row],[Total score (obtained) SS2022]]-ULB_Data[[#This Row],[NA 2022]])/ULB_Data[[#This Row],[NA 2022]]</f>
        <v>-9.4705598455598464E-2</v>
      </c>
      <c r="U282" s="118">
        <f>(ULB_Data[[#This Row],[Total score (obtained) SS2020]]-ULB_Data[[#This Row],[SA 2020]])/ULB_Data[[#This Row],[SA 2020]]</f>
        <v>-8.2598496240601463E-2</v>
      </c>
      <c r="V282" s="118">
        <f>(ULB_Data[[#This Row],[Total score (obtained) SS2021]]-ULB_Data[[#This Row],[SA 2021]])/ULB_Data[[#This Row],[SA 2021]]</f>
        <v>-0.40976400251730649</v>
      </c>
      <c r="W282" s="118">
        <f>(ULB_Data[[#This Row],[Total score (obtained) SS2022]]-ULB_Data[[#This Row],[SA 2022]])/ULB_Data[[#This Row],[SA 2022]]</f>
        <v>-0.40976400251730649</v>
      </c>
      <c r="X282" s="118">
        <f>(ULB_Data[[#This Row],[Total score (obtained) SS2020]]-ULB_Data[[#This Row],[SA Cat 2020]])/ULB_Data[[#This Row],[SA Cat 2020]]</f>
        <v>-0.15157010541540344</v>
      </c>
      <c r="Y282" s="118">
        <f>(ULB_Data[[#This Row],[Total score (obtained) SS2021]]-ULB_Data[[#This Row],[SA Cat 2021]])/ULB_Data[[#This Row],[SA Cat 2021]]</f>
        <v>-0.45930762135362618</v>
      </c>
      <c r="Z282" s="118">
        <f>(ULB_Data[[#This Row],[Total score (obtained) SS2022]]-ULB_Data[[#This Row],[SA Cat 2022]])/ULB_Data[[#This Row],[SA Cat 2022]]</f>
        <v>-0.45930762135362618</v>
      </c>
      <c r="AA282" s="118">
        <f>(ULB_Data[[#This Row],[Total score (obtained) SS2021]]-ULB_Data[[#This Row],[SA Cat t.10 2021]])/ULB_Data[[#This Row],[SA Cat t.10 2021]]</f>
        <v>-0.56667667713916103</v>
      </c>
      <c r="AB282" s="118">
        <f>(ULB_Data[[#This Row],[Total score (obtained) SS2022]]-ULB_Data[[#This Row],[SA Cat t.10 2022]])/ULB_Data[[#This Row],[SA Cat t.10 2022]]</f>
        <v>-0.56667667713916103</v>
      </c>
      <c r="AC282" s="122">
        <v>306.24</v>
      </c>
      <c r="AD282" s="122">
        <v>913.6</v>
      </c>
      <c r="AE282" s="122">
        <v>915</v>
      </c>
      <c r="AF282" s="122">
        <v>706.64</v>
      </c>
      <c r="AG282" s="122">
        <v>1509.3</v>
      </c>
      <c r="AH282" s="122">
        <v>1509.3</v>
      </c>
      <c r="AI282" s="122">
        <v>829.22</v>
      </c>
      <c r="AJ282" s="122">
        <v>1623.2</v>
      </c>
      <c r="AK282" s="122">
        <v>1623.2</v>
      </c>
      <c r="AL282" s="122">
        <v>1999.6</v>
      </c>
      <c r="AM282" s="122">
        <v>1999.6</v>
      </c>
      <c r="AN282" s="118">
        <f>(ULB_Data[[#This Row],[SLP- obtained SS2020]]-ULB_Data[[#This Row],[SLP NA 2020]])/ULB_Data[[#This Row],[SLP NA 2020]]</f>
        <v>0.95817006269592453</v>
      </c>
      <c r="AO282" s="118">
        <f>(ULB_Data[[#This Row],[SLP- obtained SS2021]]-ULB_Data[[#This Row],[SLP NA 2021]])/ULB_Data[[#This Row],[SLP NA 2021]]</f>
        <v>5.5855954465849358E-2</v>
      </c>
      <c r="AP282" s="118">
        <f>(ULB_Data[[#This Row],[SLP- obtained SS2022]]-ULB_Data[[#This Row],[SLP NA 2022]])/ULB_Data[[#This Row],[SLP NA 2022]]</f>
        <v>5.4240437158469941E-2</v>
      </c>
      <c r="AQ282" s="118">
        <f>(ULB_Data[[#This Row],[SLP- obtained SS2020]]-ULB_Data[[#This Row],[SLP SA 2020]])/ULB_Data[[#This Row],[SLP SA 2020]]</f>
        <v>-0.15137835390014723</v>
      </c>
      <c r="AR282" s="118">
        <f>(ULB_Data[[#This Row],[SLP- obtained SS2021]]-ULB_Data[[#This Row],[SLP SA 2021]])/ULB_Data[[#This Row],[SLP SA 2021]]</f>
        <v>-0.36087590273636783</v>
      </c>
      <c r="AS282" s="118">
        <f>(ULB_Data[[#This Row],[SLP- obtained SS2022]]-ULB_Data[[#This Row],[SLP SA 2022]])/ULB_Data[[#This Row],[SLP SA 2022]]</f>
        <v>-0.36087590273636783</v>
      </c>
      <c r="AT282" s="118">
        <f>(ULB_Data[[#This Row],[SLP- obtained SS2020]]-ULB_Data[[#This Row],[SLP SA cat 2020]])/ULB_Data[[#This Row],[SLP SA cat 2020]]</f>
        <v>-0.276826415185355</v>
      </c>
      <c r="AU282" s="118">
        <f>(ULB_Data[[#This Row],[SLP- obtained SS2021]]-ULB_Data[[#This Row],[SLP SA cat 2021]])/ULB_Data[[#This Row],[SLP SA cat 2021]]</f>
        <v>-0.4057232626909808</v>
      </c>
      <c r="AV282" s="118">
        <f>(ULB_Data[[#This Row],[SLP- obtained SS2022]]-ULB_Data[[#This Row],[SLP SA cat 2022]])/ULB_Data[[#This Row],[SLP SA cat 2022]]</f>
        <v>-0.4057232626909808</v>
      </c>
      <c r="AW282" s="118">
        <f>(ULB_Data[[#This Row],[SLP- obtained SS2021]]-ULB_Data[[#This Row],[SLP SA cat t.10 2021]])/ULB_Data[[#This Row],[SLP SA cat t.10 2021]]</f>
        <v>-0.51758851770354064</v>
      </c>
      <c r="AX282" s="118">
        <f>(ULB_Data[[#This Row],[SLP- obtained SS2022]]-ULB_Data[[#This Row],[SLP SA cat t.10 2022]])/ULB_Data[[#This Row],[SLP SA cat t.10 2022]]</f>
        <v>-0.51758851770354064</v>
      </c>
      <c r="AY282" s="122">
        <v>232.44</v>
      </c>
      <c r="AZ282" s="122">
        <v>298.10000000000002</v>
      </c>
      <c r="BA282" s="122">
        <v>295</v>
      </c>
      <c r="BB282" s="122">
        <v>421.09</v>
      </c>
      <c r="BC282" s="122">
        <v>522.70000000000005</v>
      </c>
      <c r="BD282" s="122">
        <v>525</v>
      </c>
      <c r="BE282" s="122">
        <v>448.93</v>
      </c>
      <c r="BF282" s="122">
        <v>602.08000000000004</v>
      </c>
      <c r="BG282" s="122">
        <v>602.08000000000004</v>
      </c>
      <c r="BH282" s="122">
        <v>1100</v>
      </c>
      <c r="BI282" s="122">
        <v>1100</v>
      </c>
      <c r="BJ282" s="118">
        <f>(ULB_Data[[#This Row],[Cert.- obtained SS2020]]-ULB_Data[[#This Row],[NA cert 2020]])/ULB_Data[[#This Row],[NA cert 2020]]</f>
        <v>-0.13956289795215968</v>
      </c>
      <c r="BK282" s="118">
        <f>(ULB_Data[[#This Row],[Cert.- obtained SS2021]]-ULB_Data[[#This Row],[NA cert 2021]])/ULB_Data[[#This Row],[NA cert 2021]]</f>
        <v>-1</v>
      </c>
      <c r="BL282" s="118">
        <f>(ULB_Data[[#This Row],[Cert.- obtained SS2022]]-ULB_Data[[#This Row],[NA cert 2022]])/ULB_Data[[#This Row],[NA cert 2022]]</f>
        <v>-1</v>
      </c>
      <c r="BM282" s="118">
        <f>(ULB_Data[[#This Row],[Cert.- obtained SS2020]]-ULB_Data[[#This Row],[SA Cert 2020]])/ULB_Data[[#This Row],[SA Cert 2020]]</f>
        <v>-0.5250421525089648</v>
      </c>
      <c r="BN282" s="118">
        <f>(ULB_Data[[#This Row],[Cert.- obtained SS2021]]-ULB_Data[[#This Row],[SA cert 2021]])/ULB_Data[[#This Row],[SA cert 2021]]</f>
        <v>-1</v>
      </c>
      <c r="BO282" s="118">
        <f>(ULB_Data[[#This Row],[Cert.- obtained SS2022]]-ULB_Data[[#This Row],[SA cert 2022]])/ULB_Data[[#This Row],[SA cert 2022]]</f>
        <v>-1</v>
      </c>
      <c r="BP282" s="118">
        <f>(ULB_Data[[#This Row],[Cert.- obtained SS2020]]-ULB_Data[[#This Row],[SA cert cat 2020]])/ULB_Data[[#This Row],[SA cert cat 2020]]</f>
        <v>-0.55449624663087782</v>
      </c>
      <c r="BQ282" s="118">
        <f>(ULB_Data[[#This Row],[Cert.- obtained SS2021]]-ULB_Data[[#This Row],[SA cert cat 2021]])/ULB_Data[[#This Row],[SA cert cat 2021]]</f>
        <v>-1</v>
      </c>
      <c r="BR282" s="118">
        <f>(ULB_Data[[#This Row],[Cert.- obtained SS2022]]-ULB_Data[[#This Row],[SA cert cat 2022]])/ULB_Data[[#This Row],[SA cert cat 2022]]</f>
        <v>-1</v>
      </c>
      <c r="BS282" s="118">
        <f>(ULB_Data[[#This Row],[Cert.- obtained SS2021]]-ULB_Data[[#This Row],[SA cert cat t.10 2021]])/ULB_Data[[#This Row],[SA cert cat t.10 2021]]</f>
        <v>-1</v>
      </c>
      <c r="BT282" s="118">
        <f>(ULB_Data[[#This Row],[Cert.- obtained SS2022]]-ULB_Data[[#This Row],[SA cert cat t.10 2022]])/ULB_Data[[#This Row],[SA cert cat t.10 2022]]</f>
        <v>-1</v>
      </c>
      <c r="BU282" s="122">
        <v>855.72</v>
      </c>
      <c r="BV282" s="122">
        <v>860.25</v>
      </c>
      <c r="BW282" s="122">
        <v>865</v>
      </c>
      <c r="BX282" s="122">
        <v>1100</v>
      </c>
      <c r="BY282" s="122">
        <v>1147.0899999999999</v>
      </c>
      <c r="BZ282" s="122">
        <v>1150</v>
      </c>
      <c r="CA282" s="122">
        <v>1163.58</v>
      </c>
      <c r="CB282" s="122">
        <v>1243.93</v>
      </c>
      <c r="CC282" s="122">
        <v>1243.93</v>
      </c>
      <c r="CD282" s="122">
        <v>1508.87</v>
      </c>
      <c r="CE282" s="122">
        <v>1508.87</v>
      </c>
      <c r="CF282" s="118">
        <f>(ULB_Data[[#This Row],[CP- obtained SS2020]]-ULB_Data[[#This Row],[NA CV 2020]])/ULB_Data[[#This Row],[NA CV 2020]]</f>
        <v>0.35315290048146591</v>
      </c>
      <c r="CG282" s="118">
        <f>(ULB_Data[[#This Row],[CV- obtained SS2021]]-ULB_Data[[#This Row],[NA CV 2021]])/ULB_Data[[#This Row],[NA CV 2021]]</f>
        <v>5.9157221737866882E-2</v>
      </c>
      <c r="CH282" s="118">
        <f>(ULB_Data[[#This Row],[CV- obtained SS2022]]-ULB_Data[[#This Row],[NA CV 2022]])/ULB_Data[[#This Row],[NA CV 2022]]</f>
        <v>5.3341040462427727E-2</v>
      </c>
      <c r="CI282" s="118">
        <f>(ULB_Data[[#This Row],[CP- obtained SS2020]]-ULB_Data[[#This Row],[SA CV 2020]])/ULB_Data[[#This Row],[SA CV 2020]]</f>
        <v>5.2654545454545523E-2</v>
      </c>
      <c r="CJ282" s="118">
        <f>(ULB_Data[[#This Row],[CV- obtained SS2021]]-ULB_Data[[#This Row],[SA CV 2021]])/ULB_Data[[#This Row],[SA CV 2021]]</f>
        <v>-0.20569440933143865</v>
      </c>
      <c r="CK282" s="118">
        <f>(ULB_Data[[#This Row],[CV- obtained SS2022]]-ULB_Data[[#This Row],[SA CV 2022]])/ULB_Data[[#This Row],[SA CV 2022]]</f>
        <v>-0.20770434782608696</v>
      </c>
      <c r="CL282" s="118">
        <f>(ULB_Data[[#This Row],[CP- obtained SS2020]]-ULB_Data[[#This Row],[SA CV  cat 2020]])/ULB_Data[[#This Row],[SA CV  cat 2020]]</f>
        <v>-4.8642981144397931E-3</v>
      </c>
      <c r="CM282" s="118">
        <f>(ULB_Data[[#This Row],[CV- obtained SS2021]]-ULB_Data[[#This Row],[SA CV cat 2021]])/ULB_Data[[#This Row],[SA CV cat 2021]]</f>
        <v>-0.267531131172976</v>
      </c>
      <c r="CN282" s="118">
        <f>(ULB_Data[[#This Row],[CV- obtained SS2022]]-ULB_Data[[#This Row],[SA CV cat 2022]])/ULB_Data[[#This Row],[SA CV cat 2022]]</f>
        <v>-0.267531131172976</v>
      </c>
      <c r="CO282" s="118">
        <f>(ULB_Data[[#This Row],[CV- obtained SS2021]]-ULB_Data[[#This Row],[SA CV cat t.10 2021]])/ULB_Data[[#This Row],[SA CV cat t.10 2021]]</f>
        <v>-0.39614413435219731</v>
      </c>
      <c r="CP282" s="118">
        <f>(ULB_Data[[#This Row],[CV- obtained SS2022]]-ULB_Data[[#This Row],[SA CV cat t.10 2022]])/ULB_Data[[#This Row],[SA CV cat t.10 2022]]</f>
        <v>-0.39614413435219731</v>
      </c>
      <c r="CQ282" s="60">
        <v>67</v>
      </c>
      <c r="CR282" s="60">
        <v>37</v>
      </c>
      <c r="CS282" s="27">
        <v>111</v>
      </c>
      <c r="CT282" s="27">
        <v>48</v>
      </c>
      <c r="CU282" s="27">
        <v>111</v>
      </c>
      <c r="CV282" s="27">
        <v>48</v>
      </c>
      <c r="CW282" s="28" t="s">
        <v>414</v>
      </c>
      <c r="CX282" s="28" t="s">
        <v>414</v>
      </c>
      <c r="CY282" s="28" t="s">
        <v>414</v>
      </c>
      <c r="CZ282" s="28" t="s">
        <v>407</v>
      </c>
      <c r="DA282" s="28" t="s">
        <v>415</v>
      </c>
      <c r="DB282" s="28" t="s">
        <v>415</v>
      </c>
      <c r="DC282" s="22">
        <v>599.66999999999996</v>
      </c>
      <c r="DD282" s="22">
        <v>1500</v>
      </c>
      <c r="DE282" s="66">
        <v>39.979999999999997</v>
      </c>
      <c r="DF282" s="22">
        <v>200</v>
      </c>
      <c r="DG282" s="22">
        <v>1500</v>
      </c>
      <c r="DH282" s="66">
        <v>13.33</v>
      </c>
      <c r="DI282" s="22">
        <v>1092.77</v>
      </c>
      <c r="DJ282" s="22">
        <v>1500</v>
      </c>
      <c r="DK282" s="66">
        <v>72.849999999999994</v>
      </c>
      <c r="DL282" s="22">
        <v>1157.92</v>
      </c>
      <c r="DM282" s="22">
        <v>1500</v>
      </c>
      <c r="DN282" s="66">
        <v>77.19</v>
      </c>
      <c r="DO282" s="22">
        <v>3050.36</v>
      </c>
      <c r="DP282" s="22">
        <v>6000</v>
      </c>
      <c r="DQ282" s="66">
        <v>50.84</v>
      </c>
      <c r="DR282" s="67">
        <v>964.63</v>
      </c>
      <c r="DS282" s="67">
        <v>2400</v>
      </c>
      <c r="DT282" s="159">
        <f>ULB_Data[[#This Row],[SLP- obtained SS2021]]/ULB_Data[[#This Row],[SLP-max. marks SS2021]]</f>
        <v>0.40192916666666667</v>
      </c>
      <c r="DU282" s="159">
        <f>ULB_Data[[#This Row],[SLP- obtained SS2021]]/ULB_Data[[#This Row],[Total score (obtained) SS2021]]</f>
        <v>0.51425814465526154</v>
      </c>
      <c r="DV282" s="67">
        <v>964.63</v>
      </c>
      <c r="DW282" s="66">
        <v>2400</v>
      </c>
      <c r="DX282" s="159">
        <f>ULB_Data[[#This Row],[SLP- obtained SS2022]]/ULB_Data[[#This Row],[SLP-max. marks SS2022]]</f>
        <v>0.40192916666666667</v>
      </c>
      <c r="DY282" s="159">
        <f>ULB_Data[[#This Row],[SLP- obtained SS2022]]/ULB_Data[[#This Row],[Total score (obtained) SS2022]]</f>
        <v>0.51425814465526154</v>
      </c>
      <c r="DZ282" s="67">
        <v>911.14</v>
      </c>
      <c r="EA282" s="67">
        <v>1800</v>
      </c>
      <c r="EB282" s="159">
        <f>ULB_Data[[#This Row],[CV- obtained SS2021]]/ULB_Data[[#This Row],[CV-max. marks SS2021]]</f>
        <v>0.50618888888888891</v>
      </c>
      <c r="EC282" s="159">
        <f>ULB_Data[[#This Row],[CV- obtained SS2021]]/ULB_Data[[#This Row],[Total score (obtained) SS2021]]</f>
        <v>0.4857418553447384</v>
      </c>
      <c r="ED282" s="67">
        <v>911.14</v>
      </c>
      <c r="EE282" s="66">
        <v>1800</v>
      </c>
      <c r="EF282" s="159">
        <f>ULB_Data[[#This Row],[CV- obtained SS2022]]/ULB_Data[[#This Row],[CV-max. marks SS2022]]</f>
        <v>0.50618888888888891</v>
      </c>
      <c r="EG282" s="159">
        <f>ULB_Data[[#This Row],[CV- obtained SS2022]]/ULB_Data[[#This Row],[Total score (obtained) SS2022]]</f>
        <v>0.4857418553447384</v>
      </c>
      <c r="EH282" s="67">
        <v>0</v>
      </c>
      <c r="EI282" s="67">
        <v>1800</v>
      </c>
      <c r="EJ282" s="159">
        <f>ULB_Data[[#This Row],[Cert.- obtained SS2021]]/ULB_Data[[#This Row],[Cert.-max. marks SS2021]]</f>
        <v>0</v>
      </c>
      <c r="EK282" s="159">
        <f>ULB_Data[[#This Row],[Cert.- obtained SS2021]]/ULB_Data[[#This Row],[Total score (obtained) SS2021]]</f>
        <v>0</v>
      </c>
      <c r="EL282" s="67">
        <v>0</v>
      </c>
      <c r="EM282" s="66">
        <v>1800</v>
      </c>
      <c r="EN282" s="159">
        <f>ULB_Data[[#This Row],[Cert.- obtained SS2022]]/ULB_Data[[#This Row],[Cert.-max. marks SS2022]]</f>
        <v>0</v>
      </c>
      <c r="EO282" s="159">
        <f>ULB_Data[[#This Row],[Cert.- obtained SS2022]]/ULB_Data[[#This Row],[Total score (obtained) SS2022]]</f>
        <v>0</v>
      </c>
      <c r="EP282" s="68">
        <v>1875.77</v>
      </c>
      <c r="EQ282" s="26">
        <v>6000</v>
      </c>
      <c r="ER282" s="66">
        <v>31.26</v>
      </c>
      <c r="ES282" s="68">
        <v>1875.77</v>
      </c>
      <c r="ET282" s="66">
        <v>6000</v>
      </c>
      <c r="EU282" s="128">
        <f>(ULB_Data[[#This Row],[Total score (obtained) SS2022]]/ULB_Data[[#This Row],[Total score (max) SS2022]])*100</f>
        <v>31.262833333333333</v>
      </c>
      <c r="EV282" s="26">
        <v>799.67</v>
      </c>
      <c r="EW282" s="26">
        <v>3000</v>
      </c>
      <c r="EX282" s="66">
        <v>26.66</v>
      </c>
      <c r="EY282" s="26">
        <v>964.63</v>
      </c>
      <c r="EZ282" s="26">
        <v>4200</v>
      </c>
      <c r="FA282" s="100">
        <v>22.97</v>
      </c>
      <c r="FB282" s="26">
        <v>964.63</v>
      </c>
      <c r="FC282" s="138">
        <v>4200</v>
      </c>
      <c r="FD282" s="140">
        <f>(ULB_Data[[#This Row],[SLP + Cert. (obtained) SS2022]]/ULB_Data[[#This Row],[SLP + Cert. (max.) SS2022]])*100</f>
        <v>22.967380952380953</v>
      </c>
    </row>
    <row r="283" spans="1:160" ht="15.75" thickBot="1">
      <c r="A283" s="104">
        <v>282</v>
      </c>
      <c r="B283" s="65" t="s">
        <v>141</v>
      </c>
      <c r="C283" s="65" t="s">
        <v>141</v>
      </c>
      <c r="D283" s="65" t="s">
        <v>83</v>
      </c>
      <c r="E283" s="26">
        <v>375559</v>
      </c>
      <c r="F283" s="28" t="s">
        <v>410</v>
      </c>
      <c r="G283" s="28">
        <v>2214</v>
      </c>
      <c r="H283" s="28">
        <v>2072</v>
      </c>
      <c r="I283" s="28">
        <v>2072</v>
      </c>
      <c r="J283" s="28">
        <v>3325</v>
      </c>
      <c r="K283" s="28">
        <v>3178</v>
      </c>
      <c r="L283" s="28">
        <v>3178</v>
      </c>
      <c r="M283" s="28">
        <v>3878.5</v>
      </c>
      <c r="N283" s="28">
        <v>3782.7</v>
      </c>
      <c r="O283" s="28">
        <v>3782.7</v>
      </c>
      <c r="P283" s="28">
        <v>4344.1000000000004</v>
      </c>
      <c r="Q283" s="28">
        <v>4344.1000000000004</v>
      </c>
      <c r="R283" s="118">
        <f>(ULB_Data[[#This Row],[Total score (obtained) SS2020]]-ULB_Data[[#This Row],[NA 2020]])/ULB_Data[[#This Row],[NA 2020]]</f>
        <v>1.2118292682926828</v>
      </c>
      <c r="S283" s="118">
        <f>(ULB_Data[[#This Row],[Total score (obtained) SS2021]]-ULB_Data[[#This Row],[NA 2021]])/ULB_Data[[#This Row],[NA 2021]]</f>
        <v>1.2814913127413128</v>
      </c>
      <c r="T283" s="118">
        <f>(ULB_Data[[#This Row],[Total score (obtained) SS2022]]-ULB_Data[[#This Row],[NA 2022]])/ULB_Data[[#This Row],[NA 2022]]</f>
        <v>1.2814913127413128</v>
      </c>
      <c r="U283" s="118">
        <f>(ULB_Data[[#This Row],[Total score (obtained) SS2020]]-ULB_Data[[#This Row],[SA 2020]])/ULB_Data[[#This Row],[SA 2020]]</f>
        <v>0.47277894736842097</v>
      </c>
      <c r="V283" s="118">
        <f>(ULB_Data[[#This Row],[Total score (obtained) SS2021]]-ULB_Data[[#This Row],[SA 2021]])/ULB_Data[[#This Row],[SA 2021]]</f>
        <v>0.48749213341724357</v>
      </c>
      <c r="W283" s="118">
        <f>(ULB_Data[[#This Row],[Total score (obtained) SS2022]]-ULB_Data[[#This Row],[SA 2022]])/ULB_Data[[#This Row],[SA 2022]]</f>
        <v>0.48749213341724357</v>
      </c>
      <c r="X283" s="118">
        <f>(ULB_Data[[#This Row],[Total score (obtained) SS2020]]-ULB_Data[[#This Row],[SA Cat 2020]])/ULB_Data[[#This Row],[SA Cat 2020]]</f>
        <v>0.26259894289029256</v>
      </c>
      <c r="Y283" s="118">
        <f>(ULB_Data[[#This Row],[Total score (obtained) SS2021]]-ULB_Data[[#This Row],[SA Cat 2021]])/ULB_Data[[#This Row],[SA Cat 2021]]</f>
        <v>0.24970259338567696</v>
      </c>
      <c r="Z283" s="118">
        <f>(ULB_Data[[#This Row],[Total score (obtained) SS2022]]-ULB_Data[[#This Row],[SA Cat 2022]])/ULB_Data[[#This Row],[SA Cat 2022]]</f>
        <v>0.24970259338567696</v>
      </c>
      <c r="AA283" s="118">
        <f>(ULB_Data[[#This Row],[Total score (obtained) SS2021]]-ULB_Data[[#This Row],[SA Cat t.10 2021]])/ULB_Data[[#This Row],[SA Cat t.10 2021]]</f>
        <v>8.8200087474965952E-2</v>
      </c>
      <c r="AB283" s="118">
        <f>(ULB_Data[[#This Row],[Total score (obtained) SS2022]]-ULB_Data[[#This Row],[SA Cat t.10 2022]])/ULB_Data[[#This Row],[SA Cat t.10 2022]]</f>
        <v>8.8200087474965952E-2</v>
      </c>
      <c r="AC283" s="122">
        <v>306.24</v>
      </c>
      <c r="AD283" s="122">
        <v>913.6</v>
      </c>
      <c r="AE283" s="122">
        <v>915</v>
      </c>
      <c r="AF283" s="122">
        <v>706.64</v>
      </c>
      <c r="AG283" s="122">
        <v>1509.3</v>
      </c>
      <c r="AH283" s="122">
        <v>1509.3</v>
      </c>
      <c r="AI283" s="122">
        <v>948.15</v>
      </c>
      <c r="AJ283" s="122">
        <v>1786.5</v>
      </c>
      <c r="AK283" s="122">
        <v>1786.5</v>
      </c>
      <c r="AL283" s="122">
        <v>2014.9</v>
      </c>
      <c r="AM283" s="122">
        <v>2014.9</v>
      </c>
      <c r="AN283" s="118">
        <f>(ULB_Data[[#This Row],[SLP- obtained SS2020]]-ULB_Data[[#This Row],[SLP NA 2020]])/ULB_Data[[#This Row],[SLP NA 2020]]</f>
        <v>2.6759077847439916</v>
      </c>
      <c r="AO283" s="118">
        <f>(ULB_Data[[#This Row],[SLP- obtained SS2021]]-ULB_Data[[#This Row],[SLP NA 2021]])/ULB_Data[[#This Row],[SLP NA 2021]]</f>
        <v>1.3011055166374781</v>
      </c>
      <c r="AP283" s="118">
        <f>(ULB_Data[[#This Row],[SLP- obtained SS2022]]-ULB_Data[[#This Row],[SLP NA 2022]])/ULB_Data[[#This Row],[SLP NA 2022]]</f>
        <v>1.2975846994535518</v>
      </c>
      <c r="AQ283" s="118">
        <f>(ULB_Data[[#This Row],[SLP- obtained SS2020]]-ULB_Data[[#This Row],[SLP SA 2020]])/ULB_Data[[#This Row],[SLP SA 2020]]</f>
        <v>0.59304596399864151</v>
      </c>
      <c r="AR283" s="118">
        <f>(ULB_Data[[#This Row],[SLP- obtained SS2021]]-ULB_Data[[#This Row],[SLP SA 2021]])/ULB_Data[[#This Row],[SLP SA 2021]]</f>
        <v>0.39289074405353475</v>
      </c>
      <c r="AS283" s="118">
        <f>(ULB_Data[[#This Row],[SLP- obtained SS2022]]-ULB_Data[[#This Row],[SLP SA 2022]])/ULB_Data[[#This Row],[SLP SA 2022]]</f>
        <v>0.39289074405353475</v>
      </c>
      <c r="AT283" s="118">
        <f>(ULB_Data[[#This Row],[SLP- obtained SS2020]]-ULB_Data[[#This Row],[SLP SA cat 2020]])/ULB_Data[[#This Row],[SLP SA cat 2020]]</f>
        <v>0.18726994673838535</v>
      </c>
      <c r="AU283" s="118">
        <f>(ULB_Data[[#This Row],[SLP- obtained SS2021]]-ULB_Data[[#This Row],[SLP SA cat 2021]])/ULB_Data[[#This Row],[SLP SA cat 2021]]</f>
        <v>0.17676462356563111</v>
      </c>
      <c r="AV283" s="118">
        <f>(ULB_Data[[#This Row],[SLP- obtained SS2022]]-ULB_Data[[#This Row],[SLP SA cat 2022]])/ULB_Data[[#This Row],[SLP SA cat 2022]]</f>
        <v>0.17676462356563111</v>
      </c>
      <c r="AW283" s="118">
        <f>(ULB_Data[[#This Row],[SLP- obtained SS2021]]-ULB_Data[[#This Row],[SLP SA cat t.10 2021]])/ULB_Data[[#This Row],[SLP SA cat t.10 2021]]</f>
        <v>4.337187949774176E-2</v>
      </c>
      <c r="AX283" s="118">
        <f>(ULB_Data[[#This Row],[SLP- obtained SS2022]]-ULB_Data[[#This Row],[SLP SA cat t.10 2022]])/ULB_Data[[#This Row],[SLP SA cat t.10 2022]]</f>
        <v>4.337187949774176E-2</v>
      </c>
      <c r="AY283" s="122">
        <v>232.44</v>
      </c>
      <c r="AZ283" s="122">
        <v>298.10000000000002</v>
      </c>
      <c r="BA283" s="122">
        <v>295</v>
      </c>
      <c r="BB283" s="122">
        <v>421.09</v>
      </c>
      <c r="BC283" s="122">
        <v>522.70000000000005</v>
      </c>
      <c r="BD283" s="122">
        <v>525</v>
      </c>
      <c r="BE283" s="122">
        <v>566.66</v>
      </c>
      <c r="BF283" s="122">
        <v>651.51</v>
      </c>
      <c r="BG283" s="122">
        <v>651.51</v>
      </c>
      <c r="BH283" s="122">
        <v>1020</v>
      </c>
      <c r="BI283" s="122">
        <v>1020</v>
      </c>
      <c r="BJ283" s="118">
        <f>(ULB_Data[[#This Row],[Cert.- obtained SS2020]]-ULB_Data[[#This Row],[NA cert 2020]])/ULB_Data[[#This Row],[NA cert 2020]]</f>
        <v>3.7324040612631215</v>
      </c>
      <c r="BK283" s="118">
        <f>(ULB_Data[[#This Row],[Cert.- obtained SS2021]]-ULB_Data[[#This Row],[NA cert 2021]])/ULB_Data[[#This Row],[NA cert 2021]]</f>
        <v>2.6900369003690034</v>
      </c>
      <c r="BL283" s="118">
        <f>(ULB_Data[[#This Row],[Cert.- obtained SS2022]]-ULB_Data[[#This Row],[NA cert 2022]])/ULB_Data[[#This Row],[NA cert 2022]]</f>
        <v>2.7288135593220337</v>
      </c>
      <c r="BM283" s="118">
        <f>(ULB_Data[[#This Row],[Cert.- obtained SS2020]]-ULB_Data[[#This Row],[SA Cert 2020]])/ULB_Data[[#This Row],[SA Cert 2020]]</f>
        <v>1.6122681612006937</v>
      </c>
      <c r="BN283" s="118">
        <f>(ULB_Data[[#This Row],[Cert.- obtained SS2021]]-ULB_Data[[#This Row],[SA cert 2021]])/ULB_Data[[#This Row],[SA cert 2021]]</f>
        <v>1.1044576238760282</v>
      </c>
      <c r="BO283" s="118">
        <f>(ULB_Data[[#This Row],[Cert.- obtained SS2022]]-ULB_Data[[#This Row],[SA cert 2022]])/ULB_Data[[#This Row],[SA cert 2022]]</f>
        <v>1.0952380952380953</v>
      </c>
      <c r="BP283" s="118">
        <f>(ULB_Data[[#This Row],[Cert.- obtained SS2020]]-ULB_Data[[#This Row],[SA cert cat 2020]])/ULB_Data[[#This Row],[SA cert cat 2020]]</f>
        <v>0.9411993082271557</v>
      </c>
      <c r="BQ283" s="118">
        <f>(ULB_Data[[#This Row],[Cert.- obtained SS2021]]-ULB_Data[[#This Row],[SA cert cat 2021]])/ULB_Data[[#This Row],[SA cert cat 2021]]</f>
        <v>0.68838544304768923</v>
      </c>
      <c r="BR283" s="118">
        <f>(ULB_Data[[#This Row],[Cert.- obtained SS2022]]-ULB_Data[[#This Row],[SA cert cat 2022]])/ULB_Data[[#This Row],[SA cert cat 2022]]</f>
        <v>0.68838544304768923</v>
      </c>
      <c r="BS283" s="118">
        <f>(ULB_Data[[#This Row],[Cert.- obtained SS2021]]-ULB_Data[[#This Row],[SA cert cat t.10 2021]])/ULB_Data[[#This Row],[SA cert cat t.10 2021]]</f>
        <v>7.8431372549019607E-2</v>
      </c>
      <c r="BT283" s="118">
        <f>(ULB_Data[[#This Row],[Cert.- obtained SS2022]]-ULB_Data[[#This Row],[SA cert cat t.10 2022]])/ULB_Data[[#This Row],[SA cert cat t.10 2022]]</f>
        <v>7.8431372549019607E-2</v>
      </c>
      <c r="BU283" s="122">
        <v>855.72</v>
      </c>
      <c r="BV283" s="122">
        <v>860.25</v>
      </c>
      <c r="BW283" s="122">
        <v>865</v>
      </c>
      <c r="BX283" s="122">
        <v>1100</v>
      </c>
      <c r="BY283" s="122">
        <v>1147.0899999999999</v>
      </c>
      <c r="BZ283" s="122">
        <v>1150</v>
      </c>
      <c r="CA283" s="122">
        <v>1201.1099999999999</v>
      </c>
      <c r="CB283" s="122">
        <v>1344.7</v>
      </c>
      <c r="CC283" s="122">
        <v>1344.7</v>
      </c>
      <c r="CD283" s="122">
        <v>1496.04</v>
      </c>
      <c r="CE283" s="122">
        <v>1496.04</v>
      </c>
      <c r="CF283" s="118">
        <f>(ULB_Data[[#This Row],[CP- obtained SS2020]]-ULB_Data[[#This Row],[NA CV 2020]])/ULB_Data[[#This Row],[NA CV 2020]]</f>
        <v>0.47320385172720053</v>
      </c>
      <c r="CG283" s="118">
        <f>(ULB_Data[[#This Row],[CV- obtained SS2021]]-ULB_Data[[#This Row],[NA CV 2021]])/ULB_Data[[#This Row],[NA CV 2021]]</f>
        <v>0.77268235977913402</v>
      </c>
      <c r="CH283" s="118">
        <f>(ULB_Data[[#This Row],[CV- obtained SS2022]]-ULB_Data[[#This Row],[NA CV 2022]])/ULB_Data[[#This Row],[NA CV 2022]]</f>
        <v>0.76294797687861282</v>
      </c>
      <c r="CI283" s="118">
        <f>(ULB_Data[[#This Row],[CP- obtained SS2020]]-ULB_Data[[#This Row],[SA CV 2020]])/ULB_Data[[#This Row],[SA CV 2020]]</f>
        <v>0.14604545454545462</v>
      </c>
      <c r="CJ283" s="118">
        <f>(ULB_Data[[#This Row],[CV- obtained SS2021]]-ULB_Data[[#This Row],[SA CV 2021]])/ULB_Data[[#This Row],[SA CV 2021]]</f>
        <v>0.3294074571306525</v>
      </c>
      <c r="CK283" s="118">
        <f>(ULB_Data[[#This Row],[CV- obtained SS2022]]-ULB_Data[[#This Row],[SA CV 2022]])/ULB_Data[[#This Row],[SA CV 2022]]</f>
        <v>0.3260434782608696</v>
      </c>
      <c r="CL283" s="118">
        <f>(ULB_Data[[#This Row],[CP- obtained SS2020]]-ULB_Data[[#This Row],[SA CV  cat 2020]])/ULB_Data[[#This Row],[SA CV  cat 2020]]</f>
        <v>4.9570813664027602E-2</v>
      </c>
      <c r="CM283" s="118">
        <f>(ULB_Data[[#This Row],[CV- obtained SS2021]]-ULB_Data[[#This Row],[SA CV cat 2021]])/ULB_Data[[#This Row],[SA CV cat 2021]]</f>
        <v>0.13404476834981779</v>
      </c>
      <c r="CN283" s="118">
        <f>(ULB_Data[[#This Row],[CV- obtained SS2022]]-ULB_Data[[#This Row],[SA CV cat 2022]])/ULB_Data[[#This Row],[SA CV cat 2022]]</f>
        <v>0.13404476834981779</v>
      </c>
      <c r="CO283" s="118">
        <f>(ULB_Data[[#This Row],[CV- obtained SS2021]]-ULB_Data[[#This Row],[SA CV cat t.10 2021]])/ULB_Data[[#This Row],[SA CV cat t.10 2021]]</f>
        <v>1.9324349616320475E-2</v>
      </c>
      <c r="CP283" s="118">
        <f>(ULB_Data[[#This Row],[CV- obtained SS2022]]-ULB_Data[[#This Row],[SA CV cat t.10 2022]])/ULB_Data[[#This Row],[SA CV cat t.10 2022]]</f>
        <v>1.9324349616320475E-2</v>
      </c>
      <c r="CQ283" s="60">
        <v>9</v>
      </c>
      <c r="CR283" s="60">
        <v>2</v>
      </c>
      <c r="CS283" s="28">
        <v>9</v>
      </c>
      <c r="CT283" s="28">
        <v>1</v>
      </c>
      <c r="CU283" s="28">
        <v>9</v>
      </c>
      <c r="CV283" s="28">
        <v>1</v>
      </c>
      <c r="CW283" s="28" t="s">
        <v>401</v>
      </c>
      <c r="CX283" s="28" t="s">
        <v>401</v>
      </c>
      <c r="CY283" s="28" t="s">
        <v>401</v>
      </c>
      <c r="CZ283" s="28" t="s">
        <v>408</v>
      </c>
      <c r="DA283" s="28" t="s">
        <v>408</v>
      </c>
      <c r="DB283" s="28" t="s">
        <v>408</v>
      </c>
      <c r="DC283" s="26">
        <v>1125.71</v>
      </c>
      <c r="DD283" s="22">
        <v>1500</v>
      </c>
      <c r="DE283" s="66">
        <v>75.05</v>
      </c>
      <c r="DF283" s="26">
        <v>1100</v>
      </c>
      <c r="DG283" s="22">
        <v>1500</v>
      </c>
      <c r="DH283" s="66">
        <v>73.33</v>
      </c>
      <c r="DI283" s="26">
        <v>1410.64</v>
      </c>
      <c r="DJ283" s="22">
        <v>1500</v>
      </c>
      <c r="DK283" s="66">
        <v>94.04</v>
      </c>
      <c r="DL283" s="26">
        <v>1260.6500000000001</v>
      </c>
      <c r="DM283" s="22">
        <v>1500</v>
      </c>
      <c r="DN283" s="66">
        <v>84.04</v>
      </c>
      <c r="DO283" s="22">
        <v>4896.99</v>
      </c>
      <c r="DP283" s="22">
        <v>6000</v>
      </c>
      <c r="DQ283" s="66">
        <v>81.62</v>
      </c>
      <c r="DR283" s="67">
        <v>2102.29</v>
      </c>
      <c r="DS283" s="67">
        <v>2400</v>
      </c>
      <c r="DT283" s="159">
        <f>ULB_Data[[#This Row],[SLP- obtained SS2021]]/ULB_Data[[#This Row],[SLP-max. marks SS2021]]</f>
        <v>0.8759541666666667</v>
      </c>
      <c r="DU283" s="159">
        <f>ULB_Data[[#This Row],[SLP- obtained SS2021]]/ULB_Data[[#This Row],[Total score (obtained) SS2021]]</f>
        <v>0.44471733037178063</v>
      </c>
      <c r="DV283" s="67">
        <v>2102.29</v>
      </c>
      <c r="DW283" s="66">
        <v>2400</v>
      </c>
      <c r="DX283" s="159">
        <f>ULB_Data[[#This Row],[SLP- obtained SS2022]]/ULB_Data[[#This Row],[SLP-max. marks SS2022]]</f>
        <v>0.8759541666666667</v>
      </c>
      <c r="DY283" s="159">
        <f>ULB_Data[[#This Row],[SLP- obtained SS2022]]/ULB_Data[[#This Row],[Total score (obtained) SS2022]]</f>
        <v>0.44471733037178063</v>
      </c>
      <c r="DZ283" s="67">
        <v>1524.95</v>
      </c>
      <c r="EA283" s="67">
        <v>1800</v>
      </c>
      <c r="EB283" s="159">
        <f>ULB_Data[[#This Row],[CV- obtained SS2021]]/ULB_Data[[#This Row],[CV-max. marks SS2021]]</f>
        <v>0.84719444444444447</v>
      </c>
      <c r="EC283" s="159">
        <f>ULB_Data[[#This Row],[CV- obtained SS2021]]/ULB_Data[[#This Row],[Total score (obtained) SS2021]]</f>
        <v>0.32258712782272991</v>
      </c>
      <c r="ED283" s="67">
        <v>1524.95</v>
      </c>
      <c r="EE283" s="66">
        <v>1800</v>
      </c>
      <c r="EF283" s="159">
        <f>ULB_Data[[#This Row],[CV- obtained SS2022]]/ULB_Data[[#This Row],[CV-max. marks SS2022]]</f>
        <v>0.84719444444444447</v>
      </c>
      <c r="EG283" s="159">
        <f>ULB_Data[[#This Row],[CV- obtained SS2022]]/ULB_Data[[#This Row],[Total score (obtained) SS2022]]</f>
        <v>0.32258712782272991</v>
      </c>
      <c r="EH283" s="67">
        <v>1100</v>
      </c>
      <c r="EI283" s="67">
        <v>1800</v>
      </c>
      <c r="EJ283" s="159">
        <f>ULB_Data[[#This Row],[Cert.- obtained SS2021]]/ULB_Data[[#This Row],[Cert.-max. marks SS2021]]</f>
        <v>0.61111111111111116</v>
      </c>
      <c r="EK283" s="159">
        <f>ULB_Data[[#This Row],[Cert.- obtained SS2021]]/ULB_Data[[#This Row],[Total score (obtained) SS2021]]</f>
        <v>0.2326934264107039</v>
      </c>
      <c r="EL283" s="67">
        <v>1100</v>
      </c>
      <c r="EM283" s="66">
        <v>1800</v>
      </c>
      <c r="EN283" s="159">
        <f>ULB_Data[[#This Row],[Cert.- obtained SS2022]]/ULB_Data[[#This Row],[Cert.-max. marks SS2022]]</f>
        <v>0.61111111111111116</v>
      </c>
      <c r="EO283" s="159">
        <f>ULB_Data[[#This Row],[Cert.- obtained SS2022]]/ULB_Data[[#This Row],[Total score (obtained) SS2022]]</f>
        <v>0.2326934264107039</v>
      </c>
      <c r="EP283" s="68">
        <v>4727.25</v>
      </c>
      <c r="EQ283" s="26">
        <v>6000</v>
      </c>
      <c r="ER283" s="66">
        <v>78.790000000000006</v>
      </c>
      <c r="ES283" s="68">
        <v>4727.25</v>
      </c>
      <c r="ET283" s="66">
        <v>6000</v>
      </c>
      <c r="EU283" s="128">
        <f>(ULB_Data[[#This Row],[Total score (obtained) SS2022]]/ULB_Data[[#This Row],[Total score (max) SS2022]])*100</f>
        <v>78.787499999999994</v>
      </c>
      <c r="EV283" s="26">
        <v>2225.71</v>
      </c>
      <c r="EW283" s="26">
        <v>3000</v>
      </c>
      <c r="EX283" s="66">
        <v>74.19</v>
      </c>
      <c r="EY283" s="26">
        <v>3202.29</v>
      </c>
      <c r="EZ283" s="26">
        <v>4200</v>
      </c>
      <c r="FA283" s="100">
        <v>76.25</v>
      </c>
      <c r="FB283" s="26">
        <v>3202.29</v>
      </c>
      <c r="FC283" s="138">
        <v>4200</v>
      </c>
      <c r="FD283" s="140">
        <f>(ULB_Data[[#This Row],[SLP + Cert. (obtained) SS2022]]/ULB_Data[[#This Row],[SLP + Cert. (max.) SS2022]])*100</f>
        <v>76.24499999999999</v>
      </c>
    </row>
    <row r="284" spans="1:160" ht="29.25" thickBot="1">
      <c r="A284" s="104">
        <v>283</v>
      </c>
      <c r="B284" s="65" t="s">
        <v>418</v>
      </c>
      <c r="C284" s="65" t="s">
        <v>141</v>
      </c>
      <c r="D284" s="65" t="s">
        <v>83</v>
      </c>
      <c r="E284" s="26">
        <v>46767</v>
      </c>
      <c r="F284" s="28" t="s">
        <v>412</v>
      </c>
      <c r="G284" s="28">
        <v>2214</v>
      </c>
      <c r="H284" s="28">
        <v>2072</v>
      </c>
      <c r="I284" s="28">
        <v>2072</v>
      </c>
      <c r="J284" s="28">
        <v>3325</v>
      </c>
      <c r="K284" s="28">
        <v>3178</v>
      </c>
      <c r="L284" s="28">
        <v>3178</v>
      </c>
      <c r="M284" s="28">
        <v>3400</v>
      </c>
      <c r="N284" s="28">
        <v>3298.6</v>
      </c>
      <c r="O284" s="28">
        <v>3298.6</v>
      </c>
      <c r="P284" s="28">
        <v>4601.3999999999996</v>
      </c>
      <c r="Q284" s="28">
        <v>4601.3999999999996</v>
      </c>
      <c r="R284" s="118">
        <f>(ULB_Data[[#This Row],[Total score (obtained) SS2020]]-ULB_Data[[#This Row],[NA 2020]])/ULB_Data[[#This Row],[NA 2020]]</f>
        <v>0.93122402890695555</v>
      </c>
      <c r="S284" s="118">
        <f>(ULB_Data[[#This Row],[Total score (obtained) SS2021]]-ULB_Data[[#This Row],[NA 2021]])/ULB_Data[[#This Row],[NA 2021]]</f>
        <v>0.87038610038610043</v>
      </c>
      <c r="T284" s="118">
        <f>(ULB_Data[[#This Row],[Total score (obtained) SS2022]]-ULB_Data[[#This Row],[NA 2022]])/ULB_Data[[#This Row],[NA 2022]]</f>
        <v>0.87038610038610043</v>
      </c>
      <c r="U284" s="118">
        <f>(ULB_Data[[#This Row],[Total score (obtained) SS2020]]-ULB_Data[[#This Row],[SA 2020]])/ULB_Data[[#This Row],[SA 2020]]</f>
        <v>0.28593383458646604</v>
      </c>
      <c r="V284" s="118">
        <f>(ULB_Data[[#This Row],[Total score (obtained) SS2021]]-ULB_Data[[#This Row],[SA 2021]])/ULB_Data[[#This Row],[SA 2021]]</f>
        <v>0.21945877910635622</v>
      </c>
      <c r="W284" s="118">
        <f>(ULB_Data[[#This Row],[Total score (obtained) SS2022]]-ULB_Data[[#This Row],[SA 2022]])/ULB_Data[[#This Row],[SA 2022]]</f>
        <v>0.21945877910635622</v>
      </c>
      <c r="X284" s="118">
        <f>(ULB_Data[[#This Row],[Total score (obtained) SS2020]]-ULB_Data[[#This Row],[SA Cat 2020]])/ULB_Data[[#This Row],[SA Cat 2020]]</f>
        <v>0.2575676470588234</v>
      </c>
      <c r="Y284" s="118">
        <f>(ULB_Data[[#This Row],[Total score (obtained) SS2021]]-ULB_Data[[#This Row],[SA Cat 2021]])/ULB_Data[[#This Row],[SA Cat 2021]]</f>
        <v>0.17487418904990001</v>
      </c>
      <c r="Z284" s="118">
        <f>(ULB_Data[[#This Row],[Total score (obtained) SS2022]]-ULB_Data[[#This Row],[SA Cat 2022]])/ULB_Data[[#This Row],[SA Cat 2022]]</f>
        <v>0.17487418904990001</v>
      </c>
      <c r="AA284" s="118">
        <f>(ULB_Data[[#This Row],[Total score (obtained) SS2021]]-ULB_Data[[#This Row],[SA Cat t.10 2021]])/ULB_Data[[#This Row],[SA Cat t.10 2021]]</f>
        <v>-0.15776937453818396</v>
      </c>
      <c r="AB284" s="118">
        <f>(ULB_Data[[#This Row],[Total score (obtained) SS2022]]-ULB_Data[[#This Row],[SA Cat t.10 2022]])/ULB_Data[[#This Row],[SA Cat t.10 2022]]</f>
        <v>-0.15776937453818396</v>
      </c>
      <c r="AC284" s="122">
        <v>306.24</v>
      </c>
      <c r="AD284" s="122">
        <v>913.6</v>
      </c>
      <c r="AE284" s="122">
        <v>915</v>
      </c>
      <c r="AF284" s="122">
        <v>706.64</v>
      </c>
      <c r="AG284" s="122">
        <v>1509.3</v>
      </c>
      <c r="AH284" s="122">
        <v>1509.3</v>
      </c>
      <c r="AI284" s="122">
        <v>737.03</v>
      </c>
      <c r="AJ284" s="122">
        <v>1543.8</v>
      </c>
      <c r="AK284" s="122">
        <v>1543.8</v>
      </c>
      <c r="AL284" s="122">
        <v>2033.9</v>
      </c>
      <c r="AM284" s="122">
        <v>2033.9</v>
      </c>
      <c r="AN284" s="118">
        <f>(ULB_Data[[#This Row],[SLP- obtained SS2020]]-ULB_Data[[#This Row],[SLP NA 2020]])/ULB_Data[[#This Row],[SLP NA 2020]]</f>
        <v>2.5999542842215257</v>
      </c>
      <c r="AO284" s="118">
        <f>(ULB_Data[[#This Row],[SLP- obtained SS2021]]-ULB_Data[[#This Row],[SLP NA 2021]])/ULB_Data[[#This Row],[SLP NA 2021]]</f>
        <v>0.99406742556917682</v>
      </c>
      <c r="AP284" s="118">
        <f>(ULB_Data[[#This Row],[SLP- obtained SS2022]]-ULB_Data[[#This Row],[SLP NA 2022]])/ULB_Data[[#This Row],[SLP NA 2022]]</f>
        <v>0.99101639344262293</v>
      </c>
      <c r="AQ284" s="118">
        <f>(ULB_Data[[#This Row],[SLP- obtained SS2020]]-ULB_Data[[#This Row],[SLP SA 2020]])/ULB_Data[[#This Row],[SLP SA 2020]]</f>
        <v>0.56012962753311457</v>
      </c>
      <c r="AR284" s="118">
        <f>(ULB_Data[[#This Row],[SLP- obtained SS2021]]-ULB_Data[[#This Row],[SLP SA 2021]])/ULB_Data[[#This Row],[SLP SA 2021]]</f>
        <v>0.20703637447823497</v>
      </c>
      <c r="AS284" s="118">
        <f>(ULB_Data[[#This Row],[SLP- obtained SS2022]]-ULB_Data[[#This Row],[SLP SA 2022]])/ULB_Data[[#This Row],[SLP SA 2022]]</f>
        <v>0.20703637447823497</v>
      </c>
      <c r="AT284" s="118">
        <f>(ULB_Data[[#This Row],[SLP- obtained SS2020]]-ULB_Data[[#This Row],[SLP SA cat 2020]])/ULB_Data[[#This Row],[SLP SA cat 2020]]</f>
        <v>0.49580071367515582</v>
      </c>
      <c r="AU284" s="118">
        <f>(ULB_Data[[#This Row],[SLP- obtained SS2021]]-ULB_Data[[#This Row],[SLP SA cat 2021]])/ULB_Data[[#This Row],[SLP SA cat 2021]]</f>
        <v>0.18006218422075401</v>
      </c>
      <c r="AV284" s="118">
        <f>(ULB_Data[[#This Row],[SLP- obtained SS2022]]-ULB_Data[[#This Row],[SLP SA cat 2022]])/ULB_Data[[#This Row],[SLP SA cat 2022]]</f>
        <v>0.18006218422075401</v>
      </c>
      <c r="AW284" s="118">
        <f>(ULB_Data[[#This Row],[SLP- obtained SS2021]]-ULB_Data[[#This Row],[SLP SA cat t.10 2021]])/ULB_Data[[#This Row],[SLP SA cat t.10 2021]]</f>
        <v>-0.10429224642312804</v>
      </c>
      <c r="AX284" s="118">
        <f>(ULB_Data[[#This Row],[SLP- obtained SS2022]]-ULB_Data[[#This Row],[SLP SA cat t.10 2022]])/ULB_Data[[#This Row],[SLP SA cat t.10 2022]]</f>
        <v>-0.10429224642312804</v>
      </c>
      <c r="AY284" s="122">
        <v>232.44</v>
      </c>
      <c r="AZ284" s="122">
        <v>298.10000000000002</v>
      </c>
      <c r="BA284" s="122">
        <v>295</v>
      </c>
      <c r="BB284" s="122">
        <v>421.09</v>
      </c>
      <c r="BC284" s="122">
        <v>522.70000000000005</v>
      </c>
      <c r="BD284" s="122">
        <v>525</v>
      </c>
      <c r="BE284" s="122">
        <v>433.64</v>
      </c>
      <c r="BF284" s="122">
        <v>570</v>
      </c>
      <c r="BG284" s="122">
        <v>570</v>
      </c>
      <c r="BH284" s="122">
        <v>1100</v>
      </c>
      <c r="BI284" s="122">
        <v>1100</v>
      </c>
      <c r="BJ284" s="118">
        <f>(ULB_Data[[#This Row],[Cert.- obtained SS2020]]-ULB_Data[[#This Row],[NA cert 2020]])/ULB_Data[[#This Row],[NA cert 2020]]</f>
        <v>1.1510927551196009</v>
      </c>
      <c r="BK284" s="118">
        <f>(ULB_Data[[#This Row],[Cert.- obtained SS2021]]-ULB_Data[[#This Row],[NA cert 2021]])/ULB_Data[[#This Row],[NA cert 2021]]</f>
        <v>1.3482053002348204</v>
      </c>
      <c r="BL284" s="118">
        <f>(ULB_Data[[#This Row],[Cert.- obtained SS2022]]-ULB_Data[[#This Row],[NA cert 2022]])/ULB_Data[[#This Row],[NA cert 2022]]</f>
        <v>1.3728813559322033</v>
      </c>
      <c r="BM284" s="118">
        <f>(ULB_Data[[#This Row],[Cert.- obtained SS2020]]-ULB_Data[[#This Row],[SA Cert 2020]])/ULB_Data[[#This Row],[SA Cert 2020]]</f>
        <v>0.187394618727588</v>
      </c>
      <c r="BN284" s="118">
        <f>(ULB_Data[[#This Row],[Cert.- obtained SS2021]]-ULB_Data[[#This Row],[SA cert 2021]])/ULB_Data[[#This Row],[SA cert 2021]]</f>
        <v>0.33920030610292701</v>
      </c>
      <c r="BO284" s="118">
        <f>(ULB_Data[[#This Row],[Cert.- obtained SS2022]]-ULB_Data[[#This Row],[SA cert 2022]])/ULB_Data[[#This Row],[SA cert 2022]]</f>
        <v>0.33333333333333331</v>
      </c>
      <c r="BP284" s="118">
        <f>(ULB_Data[[#This Row],[Cert.- obtained SS2020]]-ULB_Data[[#This Row],[SA cert cat 2020]])/ULB_Data[[#This Row],[SA cert cat 2020]]</f>
        <v>0.15303016326907115</v>
      </c>
      <c r="BQ284" s="118">
        <f>(ULB_Data[[#This Row],[Cert.- obtained SS2021]]-ULB_Data[[#This Row],[SA cert cat 2021]])/ULB_Data[[#This Row],[SA cert cat 2021]]</f>
        <v>0.22807017543859648</v>
      </c>
      <c r="BR284" s="118">
        <f>(ULB_Data[[#This Row],[Cert.- obtained SS2022]]-ULB_Data[[#This Row],[SA cert cat 2022]])/ULB_Data[[#This Row],[SA cert cat 2022]]</f>
        <v>0.22807017543859648</v>
      </c>
      <c r="BS284" s="118">
        <f>(ULB_Data[[#This Row],[Cert.- obtained SS2021]]-ULB_Data[[#This Row],[SA cert cat t.10 2021]])/ULB_Data[[#This Row],[SA cert cat t.10 2021]]</f>
        <v>-0.36363636363636365</v>
      </c>
      <c r="BT284" s="118">
        <f>(ULB_Data[[#This Row],[Cert.- obtained SS2022]]-ULB_Data[[#This Row],[SA cert cat t.10 2022]])/ULB_Data[[#This Row],[SA cert cat t.10 2022]]</f>
        <v>-0.36363636363636365</v>
      </c>
      <c r="BU284" s="122">
        <v>855.72</v>
      </c>
      <c r="BV284" s="122">
        <v>860.25</v>
      </c>
      <c r="BW284" s="122">
        <v>865</v>
      </c>
      <c r="BX284" s="122">
        <v>1100</v>
      </c>
      <c r="BY284" s="122">
        <v>1147.0899999999999</v>
      </c>
      <c r="BZ284" s="122">
        <v>1150</v>
      </c>
      <c r="CA284" s="122">
        <v>1114.93</v>
      </c>
      <c r="CB284" s="122">
        <v>1184.79</v>
      </c>
      <c r="CC284" s="122">
        <v>1184.79</v>
      </c>
      <c r="CD284" s="122">
        <v>1531.86</v>
      </c>
      <c r="CE284" s="122">
        <v>1531.86</v>
      </c>
      <c r="CF284" s="118">
        <f>(ULB_Data[[#This Row],[CP- obtained SS2020]]-ULB_Data[[#This Row],[NA CV 2020]])/ULB_Data[[#This Row],[NA CV 2020]]</f>
        <v>0.52178282615808913</v>
      </c>
      <c r="CG284" s="118">
        <f>(ULB_Data[[#This Row],[CV- obtained SS2021]]-ULB_Data[[#This Row],[NA CV 2021]])/ULB_Data[[#This Row],[NA CV 2021]]</f>
        <v>0.5735658238884046</v>
      </c>
      <c r="CH284" s="118">
        <f>(ULB_Data[[#This Row],[CV- obtained SS2022]]-ULB_Data[[#This Row],[NA CV 2022]])/ULB_Data[[#This Row],[NA CV 2022]]</f>
        <v>0.56492485549132954</v>
      </c>
      <c r="CI284" s="118">
        <f>(ULB_Data[[#This Row],[CP- obtained SS2020]]-ULB_Data[[#This Row],[SA CV 2020]])/ULB_Data[[#This Row],[SA CV 2020]]</f>
        <v>0.18383636363636366</v>
      </c>
      <c r="CJ284" s="118">
        <f>(ULB_Data[[#This Row],[CV- obtained SS2021]]-ULB_Data[[#This Row],[SA CV 2021]])/ULB_Data[[#This Row],[SA CV 2021]]</f>
        <v>0.18008177213644977</v>
      </c>
      <c r="CK284" s="118">
        <f>(ULB_Data[[#This Row],[CV- obtained SS2022]]-ULB_Data[[#This Row],[SA CV 2022]])/ULB_Data[[#This Row],[SA CV 2022]]</f>
        <v>0.17709565217391313</v>
      </c>
      <c r="CL284" s="118">
        <f>(ULB_Data[[#This Row],[CP- obtained SS2020]]-ULB_Data[[#This Row],[SA CV  cat 2020]])/ULB_Data[[#This Row],[SA CV  cat 2020]]</f>
        <v>0.16798364022853449</v>
      </c>
      <c r="CM284" s="118">
        <f>(ULB_Data[[#This Row],[CV- obtained SS2021]]-ULB_Data[[#This Row],[SA CV cat 2021]])/ULB_Data[[#This Row],[SA CV cat 2021]]</f>
        <v>0.1425315878763326</v>
      </c>
      <c r="CN284" s="118">
        <f>(ULB_Data[[#This Row],[CV- obtained SS2022]]-ULB_Data[[#This Row],[SA CV cat 2022]])/ULB_Data[[#This Row],[SA CV cat 2022]]</f>
        <v>0.1425315878763326</v>
      </c>
      <c r="CO284" s="118">
        <f>(ULB_Data[[#This Row],[CV- obtained SS2021]]-ULB_Data[[#This Row],[SA CV cat t.10 2021]])/ULB_Data[[#This Row],[SA CV cat t.10 2021]]</f>
        <v>-0.11632916846186978</v>
      </c>
      <c r="CP284" s="118">
        <f>(ULB_Data[[#This Row],[CV- obtained SS2022]]-ULB_Data[[#This Row],[SA CV cat t.10 2022]])/ULB_Data[[#This Row],[SA CV cat t.10 2022]]</f>
        <v>-0.11632916846186978</v>
      </c>
      <c r="CQ284" s="60">
        <v>18</v>
      </c>
      <c r="CR284" s="60">
        <v>16</v>
      </c>
      <c r="CS284" s="28">
        <v>27</v>
      </c>
      <c r="CT284" s="27">
        <v>26</v>
      </c>
      <c r="CU284" s="28">
        <v>27</v>
      </c>
      <c r="CV284" s="27">
        <v>26</v>
      </c>
      <c r="CW284" s="28" t="s">
        <v>414</v>
      </c>
      <c r="CX284" s="27" t="s">
        <v>406</v>
      </c>
      <c r="CY284" s="27" t="s">
        <v>406</v>
      </c>
      <c r="CZ284" s="28" t="s">
        <v>408</v>
      </c>
      <c r="DA284" s="27" t="s">
        <v>408</v>
      </c>
      <c r="DB284" s="27" t="s">
        <v>408</v>
      </c>
      <c r="DC284" s="26">
        <v>1102.45</v>
      </c>
      <c r="DD284" s="22">
        <v>1500</v>
      </c>
      <c r="DE284" s="66">
        <v>73.5</v>
      </c>
      <c r="DF284" s="26">
        <v>500</v>
      </c>
      <c r="DG284" s="22">
        <v>1500</v>
      </c>
      <c r="DH284" s="66">
        <v>33.33</v>
      </c>
      <c r="DI284" s="26">
        <v>1371.06</v>
      </c>
      <c r="DJ284" s="22">
        <v>1500</v>
      </c>
      <c r="DK284" s="66">
        <v>91.4</v>
      </c>
      <c r="DL284" s="26">
        <v>1302.22</v>
      </c>
      <c r="DM284" s="22">
        <v>1500</v>
      </c>
      <c r="DN284" s="66">
        <v>86.81</v>
      </c>
      <c r="DO284" s="22">
        <v>4275.7299999999996</v>
      </c>
      <c r="DP284" s="22">
        <v>6000</v>
      </c>
      <c r="DQ284" s="66">
        <v>71.260000000000005</v>
      </c>
      <c r="DR284" s="67">
        <v>1821.78</v>
      </c>
      <c r="DS284" s="67">
        <v>2400</v>
      </c>
      <c r="DT284" s="159">
        <f>ULB_Data[[#This Row],[SLP- obtained SS2021]]/ULB_Data[[#This Row],[SLP-max. marks SS2021]]</f>
        <v>0.75907499999999994</v>
      </c>
      <c r="DU284" s="159">
        <f>ULB_Data[[#This Row],[SLP- obtained SS2021]]/ULB_Data[[#This Row],[Total score (obtained) SS2021]]</f>
        <v>0.47008339698202012</v>
      </c>
      <c r="DV284" s="67">
        <v>1821.78</v>
      </c>
      <c r="DW284" s="66">
        <v>2400</v>
      </c>
      <c r="DX284" s="159">
        <f>ULB_Data[[#This Row],[SLP- obtained SS2022]]/ULB_Data[[#This Row],[SLP-max. marks SS2022]]</f>
        <v>0.75907499999999994</v>
      </c>
      <c r="DY284" s="159">
        <f>ULB_Data[[#This Row],[SLP- obtained SS2022]]/ULB_Data[[#This Row],[Total score (obtained) SS2022]]</f>
        <v>0.47008339698202012</v>
      </c>
      <c r="DZ284" s="67">
        <v>1353.66</v>
      </c>
      <c r="EA284" s="67">
        <v>1800</v>
      </c>
      <c r="EB284" s="159">
        <f>ULB_Data[[#This Row],[CV- obtained SS2021]]/ULB_Data[[#This Row],[CV-max. marks SS2021]]</f>
        <v>0.75203333333333333</v>
      </c>
      <c r="EC284" s="159">
        <f>ULB_Data[[#This Row],[CV- obtained SS2021]]/ULB_Data[[#This Row],[Total score (obtained) SS2021]]</f>
        <v>0.34929195136552238</v>
      </c>
      <c r="ED284" s="67">
        <v>1353.66</v>
      </c>
      <c r="EE284" s="66">
        <v>1800</v>
      </c>
      <c r="EF284" s="159">
        <f>ULB_Data[[#This Row],[CV- obtained SS2022]]/ULB_Data[[#This Row],[CV-max. marks SS2022]]</f>
        <v>0.75203333333333333</v>
      </c>
      <c r="EG284" s="159">
        <f>ULB_Data[[#This Row],[CV- obtained SS2022]]/ULB_Data[[#This Row],[Total score (obtained) SS2022]]</f>
        <v>0.34929195136552238</v>
      </c>
      <c r="EH284" s="67">
        <v>700</v>
      </c>
      <c r="EI284" s="67">
        <v>1800</v>
      </c>
      <c r="EJ284" s="159">
        <f>ULB_Data[[#This Row],[Cert.- obtained SS2021]]/ULB_Data[[#This Row],[Cert.-max. marks SS2021]]</f>
        <v>0.3888888888888889</v>
      </c>
      <c r="EK284" s="159">
        <f>ULB_Data[[#This Row],[Cert.- obtained SS2021]]/ULB_Data[[#This Row],[Total score (obtained) SS2021]]</f>
        <v>0.18062465165245753</v>
      </c>
      <c r="EL284" s="67">
        <v>700</v>
      </c>
      <c r="EM284" s="66">
        <v>1800</v>
      </c>
      <c r="EN284" s="159">
        <f>ULB_Data[[#This Row],[Cert.- obtained SS2022]]/ULB_Data[[#This Row],[Cert.-max. marks SS2022]]</f>
        <v>0.3888888888888889</v>
      </c>
      <c r="EO284" s="159">
        <f>ULB_Data[[#This Row],[Cert.- obtained SS2022]]/ULB_Data[[#This Row],[Total score (obtained) SS2022]]</f>
        <v>0.18062465165245753</v>
      </c>
      <c r="EP284" s="68">
        <v>3875.44</v>
      </c>
      <c r="EQ284" s="26">
        <v>6000</v>
      </c>
      <c r="ER284" s="66">
        <v>64.59</v>
      </c>
      <c r="ES284" s="68">
        <v>3875.44</v>
      </c>
      <c r="ET284" s="66">
        <v>6000</v>
      </c>
      <c r="EU284" s="128">
        <f>(ULB_Data[[#This Row],[Total score (obtained) SS2022]]/ULB_Data[[#This Row],[Total score (max) SS2022]])*100</f>
        <v>64.590666666666664</v>
      </c>
      <c r="EV284" s="26">
        <v>1602.45</v>
      </c>
      <c r="EW284" s="26">
        <v>3000</v>
      </c>
      <c r="EX284" s="66">
        <v>53.42</v>
      </c>
      <c r="EY284" s="26">
        <v>2521.7800000000002</v>
      </c>
      <c r="EZ284" s="26">
        <v>4200</v>
      </c>
      <c r="FA284" s="100">
        <v>60.04</v>
      </c>
      <c r="FB284" s="26">
        <v>2521.7800000000002</v>
      </c>
      <c r="FC284" s="138">
        <v>4200</v>
      </c>
      <c r="FD284" s="140">
        <f>(ULB_Data[[#This Row],[SLP + Cert. (obtained) SS2022]]/ULB_Data[[#This Row],[SLP + Cert. (max.) SS2022]])*100</f>
        <v>60.04238095238096</v>
      </c>
    </row>
    <row r="285" spans="1:160" ht="15.75" thickBot="1">
      <c r="A285" s="104">
        <v>284</v>
      </c>
      <c r="B285" s="65" t="s">
        <v>338</v>
      </c>
      <c r="C285" s="65" t="s">
        <v>141</v>
      </c>
      <c r="D285" s="65" t="s">
        <v>83</v>
      </c>
      <c r="E285" s="26">
        <v>21764</v>
      </c>
      <c r="F285" s="28" t="s">
        <v>411</v>
      </c>
      <c r="G285" s="28">
        <v>2214</v>
      </c>
      <c r="H285" s="28">
        <v>2072</v>
      </c>
      <c r="I285" s="28">
        <v>2072</v>
      </c>
      <c r="J285" s="28">
        <v>3325</v>
      </c>
      <c r="K285" s="28">
        <v>3178</v>
      </c>
      <c r="L285" s="28">
        <v>3178</v>
      </c>
      <c r="M285" s="28">
        <v>3070.1</v>
      </c>
      <c r="N285" s="28">
        <v>2928.3</v>
      </c>
      <c r="O285" s="28">
        <v>2928.3</v>
      </c>
      <c r="P285" s="28">
        <v>4349.2</v>
      </c>
      <c r="Q285" s="28">
        <v>4349.2</v>
      </c>
      <c r="R285" s="118">
        <f>(ULB_Data[[#This Row],[Total score (obtained) SS2020]]-ULB_Data[[#This Row],[NA 2020]])/ULB_Data[[#This Row],[NA 2020]]</f>
        <v>-1.7850045167118328E-2</v>
      </c>
      <c r="S285" s="118">
        <f>(ULB_Data[[#This Row],[Total score (obtained) SS2021]]-ULB_Data[[#This Row],[NA 2021]])/ULB_Data[[#This Row],[NA 2021]]</f>
        <v>0.42148166023166023</v>
      </c>
      <c r="T285" s="118">
        <f>(ULB_Data[[#This Row],[Total score (obtained) SS2022]]-ULB_Data[[#This Row],[NA 2022]])/ULB_Data[[#This Row],[NA 2022]]</f>
        <v>0.42148166023166023</v>
      </c>
      <c r="U285" s="118">
        <f>(ULB_Data[[#This Row],[Total score (obtained) SS2020]]-ULB_Data[[#This Row],[SA 2020]])/ULB_Data[[#This Row],[SA 2020]]</f>
        <v>-0.34602105263157895</v>
      </c>
      <c r="V285" s="118">
        <f>(ULB_Data[[#This Row],[Total score (obtained) SS2021]]-ULB_Data[[#This Row],[SA 2021]])/ULB_Data[[#This Row],[SA 2021]]</f>
        <v>-7.3219005663939601E-2</v>
      </c>
      <c r="W285" s="118">
        <f>(ULB_Data[[#This Row],[Total score (obtained) SS2022]]-ULB_Data[[#This Row],[SA 2022]])/ULB_Data[[#This Row],[SA 2022]]</f>
        <v>-7.3219005663939601E-2</v>
      </c>
      <c r="X285" s="118">
        <f>(ULB_Data[[#This Row],[Total score (obtained) SS2020]]-ULB_Data[[#This Row],[SA Cat 2020]])/ULB_Data[[#This Row],[SA Cat 2020]]</f>
        <v>-0.29172339663203151</v>
      </c>
      <c r="Y285" s="118">
        <f>(ULB_Data[[#This Row],[Total score (obtained) SS2021]]-ULB_Data[[#This Row],[SA Cat 2021]])/ULB_Data[[#This Row],[SA Cat 2021]]</f>
        <v>5.8088310623910675E-3</v>
      </c>
      <c r="Z285" s="118">
        <f>(ULB_Data[[#This Row],[Total score (obtained) SS2022]]-ULB_Data[[#This Row],[SA Cat 2022]])/ULB_Data[[#This Row],[SA Cat 2022]]</f>
        <v>5.8088310623910675E-3</v>
      </c>
      <c r="AA285" s="118">
        <f>(ULB_Data[[#This Row],[Total score (obtained) SS2021]]-ULB_Data[[#This Row],[SA Cat t.10 2021]])/ULB_Data[[#This Row],[SA Cat t.10 2021]]</f>
        <v>-0.3227926975075876</v>
      </c>
      <c r="AB285" s="118">
        <f>(ULB_Data[[#This Row],[Total score (obtained) SS2022]]-ULB_Data[[#This Row],[SA Cat t.10 2022]])/ULB_Data[[#This Row],[SA Cat t.10 2022]]</f>
        <v>-0.3227926975075876</v>
      </c>
      <c r="AC285" s="122">
        <v>306.24</v>
      </c>
      <c r="AD285" s="122">
        <v>913.6</v>
      </c>
      <c r="AE285" s="122">
        <v>915</v>
      </c>
      <c r="AF285" s="122">
        <v>706.64</v>
      </c>
      <c r="AG285" s="122">
        <v>1509.3</v>
      </c>
      <c r="AH285" s="122">
        <v>1509.3</v>
      </c>
      <c r="AI285" s="122">
        <v>593.21</v>
      </c>
      <c r="AJ285" s="122">
        <v>1412.08</v>
      </c>
      <c r="AK285" s="122">
        <v>1412.08</v>
      </c>
      <c r="AL285" s="122">
        <v>1984.11</v>
      </c>
      <c r="AM285" s="122">
        <v>1984.11</v>
      </c>
      <c r="AN285" s="118">
        <f>(ULB_Data[[#This Row],[SLP- obtained SS2020]]-ULB_Data[[#This Row],[SLP NA 2020]])/ULB_Data[[#This Row],[SLP NA 2020]]</f>
        <v>0.10929336468129562</v>
      </c>
      <c r="AO285" s="118">
        <f>(ULB_Data[[#This Row],[SLP- obtained SS2021]]-ULB_Data[[#This Row],[SLP NA 2021]])/ULB_Data[[#This Row],[SLP NA 2021]]</f>
        <v>0.54982486865148861</v>
      </c>
      <c r="AP285" s="118">
        <f>(ULB_Data[[#This Row],[SLP- obtained SS2022]]-ULB_Data[[#This Row],[SLP NA 2022]])/ULB_Data[[#This Row],[SLP NA 2022]]</f>
        <v>0.54745355191256839</v>
      </c>
      <c r="AQ285" s="118">
        <f>(ULB_Data[[#This Row],[SLP- obtained SS2020]]-ULB_Data[[#This Row],[SLP SA 2020]])/ULB_Data[[#This Row],[SLP SA 2020]]</f>
        <v>-0.51926016076078341</v>
      </c>
      <c r="AR285" s="118">
        <f>(ULB_Data[[#This Row],[SLP- obtained SS2021]]-ULB_Data[[#This Row],[SLP SA 2021]])/ULB_Data[[#This Row],[SLP SA 2021]]</f>
        <v>-6.1869740939508304E-2</v>
      </c>
      <c r="AS285" s="118">
        <f>(ULB_Data[[#This Row],[SLP- obtained SS2022]]-ULB_Data[[#This Row],[SLP SA 2022]])/ULB_Data[[#This Row],[SLP SA 2022]]</f>
        <v>-6.1869740939508304E-2</v>
      </c>
      <c r="AT285" s="118">
        <f>(ULB_Data[[#This Row],[SLP- obtained SS2020]]-ULB_Data[[#This Row],[SLP SA cat 2020]])/ULB_Data[[#This Row],[SLP SA cat 2020]]</f>
        <v>-0.42733601928490761</v>
      </c>
      <c r="AU285" s="118">
        <f>(ULB_Data[[#This Row],[SLP- obtained SS2021]]-ULB_Data[[#This Row],[SLP SA cat 2021]])/ULB_Data[[#This Row],[SLP SA cat 2021]]</f>
        <v>2.7193926689706997E-3</v>
      </c>
      <c r="AV285" s="118">
        <f>(ULB_Data[[#This Row],[SLP- obtained SS2022]]-ULB_Data[[#This Row],[SLP SA cat 2022]])/ULB_Data[[#This Row],[SLP SA cat 2022]]</f>
        <v>2.7193926689706997E-3</v>
      </c>
      <c r="AW285" s="118">
        <f>(ULB_Data[[#This Row],[SLP- obtained SS2021]]-ULB_Data[[#This Row],[SLP SA cat t.10 2021]])/ULB_Data[[#This Row],[SLP SA cat t.10 2021]]</f>
        <v>-0.28637021132900892</v>
      </c>
      <c r="AX285" s="118">
        <f>(ULB_Data[[#This Row],[SLP- obtained SS2022]]-ULB_Data[[#This Row],[SLP SA cat t.10 2022]])/ULB_Data[[#This Row],[SLP SA cat t.10 2022]]</f>
        <v>-0.28637021132900892</v>
      </c>
      <c r="AY285" s="122">
        <v>232.44</v>
      </c>
      <c r="AZ285" s="122">
        <v>298.10000000000002</v>
      </c>
      <c r="BA285" s="122">
        <v>295</v>
      </c>
      <c r="BB285" s="122">
        <v>421.09</v>
      </c>
      <c r="BC285" s="122">
        <v>522.70000000000005</v>
      </c>
      <c r="BD285" s="122">
        <v>525</v>
      </c>
      <c r="BE285" s="122">
        <v>365.77</v>
      </c>
      <c r="BF285" s="122">
        <v>453.88</v>
      </c>
      <c r="BG285" s="122">
        <v>453.88</v>
      </c>
      <c r="BH285" s="122">
        <v>1100</v>
      </c>
      <c r="BI285" s="122">
        <v>1100</v>
      </c>
      <c r="BJ285" s="118">
        <f>(ULB_Data[[#This Row],[Cert.- obtained SS2020]]-ULB_Data[[#This Row],[NA cert 2020]])/ULB_Data[[#This Row],[NA cert 2020]]</f>
        <v>0.29065565307176044</v>
      </c>
      <c r="BK285" s="118">
        <f>(ULB_Data[[#This Row],[Cert.- obtained SS2021]]-ULB_Data[[#This Row],[NA cert 2021]])/ULB_Data[[#This Row],[NA cert 2021]]</f>
        <v>6.3737001006372931E-3</v>
      </c>
      <c r="BL285" s="118">
        <f>(ULB_Data[[#This Row],[Cert.- obtained SS2022]]-ULB_Data[[#This Row],[NA cert 2022]])/ULB_Data[[#This Row],[NA cert 2022]]</f>
        <v>1.6949152542372881E-2</v>
      </c>
      <c r="BM285" s="118">
        <f>(ULB_Data[[#This Row],[Cert.- obtained SS2020]]-ULB_Data[[#This Row],[SA Cert 2020]])/ULB_Data[[#This Row],[SA Cert 2020]]</f>
        <v>-0.2875632287634472</v>
      </c>
      <c r="BN285" s="118">
        <f>(ULB_Data[[#This Row],[Cert.- obtained SS2021]]-ULB_Data[[#This Row],[SA cert 2021]])/ULB_Data[[#This Row],[SA cert 2021]]</f>
        <v>-0.42605701167017412</v>
      </c>
      <c r="BO285" s="118">
        <f>(ULB_Data[[#This Row],[Cert.- obtained SS2022]]-ULB_Data[[#This Row],[SA cert 2022]])/ULB_Data[[#This Row],[SA cert 2022]]</f>
        <v>-0.42857142857142855</v>
      </c>
      <c r="BP285" s="118">
        <f>(ULB_Data[[#This Row],[Cert.- obtained SS2020]]-ULB_Data[[#This Row],[SA cert cat 2020]])/ULB_Data[[#This Row],[SA cert cat 2020]]</f>
        <v>-0.17981245044700217</v>
      </c>
      <c r="BQ285" s="118">
        <f>(ULB_Data[[#This Row],[Cert.- obtained SS2021]]-ULB_Data[[#This Row],[SA cert cat 2021]])/ULB_Data[[#This Row],[SA cert cat 2021]]</f>
        <v>-0.33903234335066534</v>
      </c>
      <c r="BR285" s="118">
        <f>(ULB_Data[[#This Row],[Cert.- obtained SS2022]]-ULB_Data[[#This Row],[SA cert cat 2022]])/ULB_Data[[#This Row],[SA cert cat 2022]]</f>
        <v>-0.33903234335066534</v>
      </c>
      <c r="BS285" s="118">
        <f>(ULB_Data[[#This Row],[Cert.- obtained SS2021]]-ULB_Data[[#This Row],[SA cert cat t.10 2021]])/ULB_Data[[#This Row],[SA cert cat t.10 2021]]</f>
        <v>-0.72727272727272729</v>
      </c>
      <c r="BT285" s="118">
        <f>(ULB_Data[[#This Row],[Cert.- obtained SS2022]]-ULB_Data[[#This Row],[SA cert cat t.10 2022]])/ULB_Data[[#This Row],[SA cert cat t.10 2022]]</f>
        <v>-0.72727272727272729</v>
      </c>
      <c r="BU285" s="122">
        <v>855.72</v>
      </c>
      <c r="BV285" s="122">
        <v>860.25</v>
      </c>
      <c r="BW285" s="122">
        <v>865</v>
      </c>
      <c r="BX285" s="122">
        <v>1100</v>
      </c>
      <c r="BY285" s="122">
        <v>1147.0899999999999</v>
      </c>
      <c r="BZ285" s="122">
        <v>1150</v>
      </c>
      <c r="CA285" s="122">
        <v>1056.55</v>
      </c>
      <c r="CB285" s="122">
        <v>1062.31</v>
      </c>
      <c r="CC285" s="122">
        <v>1062.31</v>
      </c>
      <c r="CD285" s="122">
        <v>1484.95</v>
      </c>
      <c r="CE285" s="122">
        <v>1484.95</v>
      </c>
      <c r="CF285" s="118">
        <f>(ULB_Data[[#This Row],[CP- obtained SS2020]]-ULB_Data[[#This Row],[NA CV 2020]])/ULB_Data[[#This Row],[NA CV 2020]]</f>
        <v>0.13736970036927962</v>
      </c>
      <c r="CG285" s="118">
        <f>(ULB_Data[[#This Row],[CV- obtained SS2021]]-ULB_Data[[#This Row],[NA CV 2021]])/ULB_Data[[#This Row],[NA CV 2021]]</f>
        <v>0.42910781749491439</v>
      </c>
      <c r="CH285" s="118">
        <f>(ULB_Data[[#This Row],[CV- obtained SS2022]]-ULB_Data[[#This Row],[NA CV 2022]])/ULB_Data[[#This Row],[NA CV 2022]]</f>
        <v>0.42126011560693655</v>
      </c>
      <c r="CI285" s="118">
        <f>(ULB_Data[[#This Row],[CP- obtained SS2020]]-ULB_Data[[#This Row],[SA CV 2020]])/ULB_Data[[#This Row],[SA CV 2020]]</f>
        <v>-0.11520909090909093</v>
      </c>
      <c r="CJ285" s="118">
        <f>(ULB_Data[[#This Row],[CV- obtained SS2021]]-ULB_Data[[#This Row],[SA CV 2021]])/ULB_Data[[#This Row],[SA CV 2021]]</f>
        <v>7.1746767908359571E-2</v>
      </c>
      <c r="CK285" s="118">
        <f>(ULB_Data[[#This Row],[CV- obtained SS2022]]-ULB_Data[[#This Row],[SA CV 2022]])/ULB_Data[[#This Row],[SA CV 2022]]</f>
        <v>6.9034782608695736E-2</v>
      </c>
      <c r="CL285" s="118">
        <f>(ULB_Data[[#This Row],[CP- obtained SS2020]]-ULB_Data[[#This Row],[SA CV  cat 2020]])/ULB_Data[[#This Row],[SA CV  cat 2020]]</f>
        <v>-7.8822582935024352E-2</v>
      </c>
      <c r="CM285" s="118">
        <f>(ULB_Data[[#This Row],[CV- obtained SS2021]]-ULB_Data[[#This Row],[SA CV cat 2021]])/ULB_Data[[#This Row],[SA CV cat 2021]]</f>
        <v>0.15727989005092691</v>
      </c>
      <c r="CN285" s="118">
        <f>(ULB_Data[[#This Row],[CV- obtained SS2022]]-ULB_Data[[#This Row],[SA CV cat 2022]])/ULB_Data[[#This Row],[SA CV cat 2022]]</f>
        <v>0.15727989005092691</v>
      </c>
      <c r="CO285" s="118">
        <f>(ULB_Data[[#This Row],[CV- obtained SS2021]]-ULB_Data[[#This Row],[SA CV cat t.10 2021]])/ULB_Data[[#This Row],[SA CV cat t.10 2021]]</f>
        <v>-0.17210007070945146</v>
      </c>
      <c r="CP285" s="118">
        <f>(ULB_Data[[#This Row],[CV- obtained SS2022]]-ULB_Data[[#This Row],[SA CV cat t.10 2022]])/ULB_Data[[#This Row],[SA CV cat t.10 2022]]</f>
        <v>-0.17210007070945146</v>
      </c>
      <c r="CQ285" s="60">
        <v>420</v>
      </c>
      <c r="CR285" s="60">
        <v>169</v>
      </c>
      <c r="CS285" s="27">
        <v>169</v>
      </c>
      <c r="CT285" s="27">
        <v>88</v>
      </c>
      <c r="CU285" s="27">
        <v>169</v>
      </c>
      <c r="CV285" s="27">
        <v>88</v>
      </c>
      <c r="CW285" s="28" t="s">
        <v>414</v>
      </c>
      <c r="CX285" s="27" t="s">
        <v>414</v>
      </c>
      <c r="CY285" s="27" t="s">
        <v>414</v>
      </c>
      <c r="CZ285" s="28" t="s">
        <v>405</v>
      </c>
      <c r="DA285" s="27" t="s">
        <v>405</v>
      </c>
      <c r="DB285" s="27" t="s">
        <v>405</v>
      </c>
      <c r="DC285" s="26">
        <v>339.71</v>
      </c>
      <c r="DD285" s="22">
        <v>1500</v>
      </c>
      <c r="DE285" s="66">
        <v>22.65</v>
      </c>
      <c r="DF285" s="26">
        <v>300</v>
      </c>
      <c r="DG285" s="22">
        <v>1500</v>
      </c>
      <c r="DH285" s="66">
        <v>20</v>
      </c>
      <c r="DI285" s="26">
        <v>561.5</v>
      </c>
      <c r="DJ285" s="22">
        <v>1500</v>
      </c>
      <c r="DK285" s="66">
        <v>37.43</v>
      </c>
      <c r="DL285" s="26">
        <v>973.27</v>
      </c>
      <c r="DM285" s="22">
        <v>1500</v>
      </c>
      <c r="DN285" s="66">
        <v>64.88</v>
      </c>
      <c r="DO285" s="22">
        <v>2174.48</v>
      </c>
      <c r="DP285" s="22">
        <v>6000</v>
      </c>
      <c r="DQ285" s="66">
        <v>36.24</v>
      </c>
      <c r="DR285" s="67">
        <v>1415.92</v>
      </c>
      <c r="DS285" s="67">
        <v>2400</v>
      </c>
      <c r="DT285" s="159">
        <f>ULB_Data[[#This Row],[SLP- obtained SS2021]]/ULB_Data[[#This Row],[SLP-max. marks SS2021]]</f>
        <v>0.58996666666666675</v>
      </c>
      <c r="DU285" s="159">
        <f>ULB_Data[[#This Row],[SLP- obtained SS2021]]/ULB_Data[[#This Row],[Total score (obtained) SS2021]]</f>
        <v>0.48073717197850147</v>
      </c>
      <c r="DV285" s="67">
        <v>1415.92</v>
      </c>
      <c r="DW285" s="66">
        <v>2400</v>
      </c>
      <c r="DX285" s="159">
        <f>ULB_Data[[#This Row],[SLP- obtained SS2022]]/ULB_Data[[#This Row],[SLP-max. marks SS2022]]</f>
        <v>0.58996666666666675</v>
      </c>
      <c r="DY285" s="159">
        <f>ULB_Data[[#This Row],[SLP- obtained SS2022]]/ULB_Data[[#This Row],[Total score (obtained) SS2022]]</f>
        <v>0.48073717197850147</v>
      </c>
      <c r="DZ285" s="67">
        <v>1229.3900000000001</v>
      </c>
      <c r="EA285" s="67">
        <v>1800</v>
      </c>
      <c r="EB285" s="159">
        <f>ULB_Data[[#This Row],[CV- obtained SS2021]]/ULB_Data[[#This Row],[CV-max. marks SS2021]]</f>
        <v>0.68299444444444446</v>
      </c>
      <c r="EC285" s="159">
        <f>ULB_Data[[#This Row],[CV- obtained SS2021]]/ULB_Data[[#This Row],[Total score (obtained) SS2021]]</f>
        <v>0.41740597763902615</v>
      </c>
      <c r="ED285" s="67">
        <v>1229.3900000000001</v>
      </c>
      <c r="EE285" s="66">
        <v>1800</v>
      </c>
      <c r="EF285" s="159">
        <f>ULB_Data[[#This Row],[CV- obtained SS2022]]/ULB_Data[[#This Row],[CV-max. marks SS2022]]</f>
        <v>0.68299444444444446</v>
      </c>
      <c r="EG285" s="159">
        <f>ULB_Data[[#This Row],[CV- obtained SS2022]]/ULB_Data[[#This Row],[Total score (obtained) SS2022]]</f>
        <v>0.41740597763902615</v>
      </c>
      <c r="EH285" s="67">
        <v>300</v>
      </c>
      <c r="EI285" s="67">
        <v>1800</v>
      </c>
      <c r="EJ285" s="159">
        <f>ULB_Data[[#This Row],[Cert.- obtained SS2021]]/ULB_Data[[#This Row],[Cert.-max. marks SS2021]]</f>
        <v>0.16666666666666666</v>
      </c>
      <c r="EK285" s="159">
        <f>ULB_Data[[#This Row],[Cert.- obtained SS2021]]/ULB_Data[[#This Row],[Total score (obtained) SS2021]]</f>
        <v>0.10185685038247247</v>
      </c>
      <c r="EL285" s="67">
        <v>300</v>
      </c>
      <c r="EM285" s="66">
        <v>1800</v>
      </c>
      <c r="EN285" s="159">
        <f>ULB_Data[[#This Row],[Cert.- obtained SS2022]]/ULB_Data[[#This Row],[Cert.-max. marks SS2022]]</f>
        <v>0.16666666666666666</v>
      </c>
      <c r="EO285" s="159">
        <f>ULB_Data[[#This Row],[Cert.- obtained SS2022]]/ULB_Data[[#This Row],[Total score (obtained) SS2022]]</f>
        <v>0.10185685038247247</v>
      </c>
      <c r="EP285" s="68">
        <v>2945.31</v>
      </c>
      <c r="EQ285" s="26">
        <v>6000</v>
      </c>
      <c r="ER285" s="66">
        <v>49.09</v>
      </c>
      <c r="ES285" s="68">
        <v>2945.31</v>
      </c>
      <c r="ET285" s="66">
        <v>6000</v>
      </c>
      <c r="EU285" s="128">
        <f>(ULB_Data[[#This Row],[Total score (obtained) SS2022]]/ULB_Data[[#This Row],[Total score (max) SS2022]])*100</f>
        <v>49.088500000000003</v>
      </c>
      <c r="EV285" s="26">
        <v>639.71</v>
      </c>
      <c r="EW285" s="26">
        <v>3000</v>
      </c>
      <c r="EX285" s="66">
        <v>21.32</v>
      </c>
      <c r="EY285" s="26">
        <v>1715.92</v>
      </c>
      <c r="EZ285" s="26">
        <v>4200</v>
      </c>
      <c r="FA285" s="100">
        <v>40.86</v>
      </c>
      <c r="FB285" s="26">
        <v>1715.92</v>
      </c>
      <c r="FC285" s="138">
        <v>4200</v>
      </c>
      <c r="FD285" s="140">
        <f>(ULB_Data[[#This Row],[SLP + Cert. (obtained) SS2022]]/ULB_Data[[#This Row],[SLP + Cert. (max.) SS2022]])*100</f>
        <v>40.855238095238093</v>
      </c>
    </row>
    <row r="286" spans="1:160" ht="29.25" thickBot="1">
      <c r="A286" s="104">
        <v>285</v>
      </c>
      <c r="B286" s="69" t="s">
        <v>42</v>
      </c>
      <c r="C286" s="65" t="s">
        <v>141</v>
      </c>
      <c r="D286" s="65" t="s">
        <v>83</v>
      </c>
      <c r="E286" s="26">
        <v>76905</v>
      </c>
      <c r="F286" s="28" t="s">
        <v>413</v>
      </c>
      <c r="G286" s="28">
        <v>2214</v>
      </c>
      <c r="H286" s="28">
        <v>2072</v>
      </c>
      <c r="I286" s="28">
        <v>2072</v>
      </c>
      <c r="J286" s="28">
        <v>3325</v>
      </c>
      <c r="K286" s="28">
        <v>3178</v>
      </c>
      <c r="L286" s="28">
        <v>3178</v>
      </c>
      <c r="M286" s="28">
        <v>3595.3</v>
      </c>
      <c r="N286" s="28">
        <v>3469.2</v>
      </c>
      <c r="O286" s="28">
        <v>3469.2</v>
      </c>
      <c r="P286" s="28">
        <v>4328.8</v>
      </c>
      <c r="Q286" s="28">
        <v>4328.8</v>
      </c>
      <c r="R286" s="118">
        <f>(ULB_Data[[#This Row],[Total score (obtained) SS2020]]-ULB_Data[[#This Row],[NA 2020]])/ULB_Data[[#This Row],[NA 2020]]</f>
        <v>0.93977868112014462</v>
      </c>
      <c r="S286" s="118">
        <f>(ULB_Data[[#This Row],[Total score (obtained) SS2021]]-ULB_Data[[#This Row],[NA 2021]])/ULB_Data[[#This Row],[NA 2021]]</f>
        <v>0.93596042471042473</v>
      </c>
      <c r="T286" s="118">
        <f>(ULB_Data[[#This Row],[Total score (obtained) SS2022]]-ULB_Data[[#This Row],[NA 2022]])/ULB_Data[[#This Row],[NA 2022]]</f>
        <v>0.93596042471042473</v>
      </c>
      <c r="U286" s="118">
        <f>(ULB_Data[[#This Row],[Total score (obtained) SS2020]]-ULB_Data[[#This Row],[SA 2020]])/ULB_Data[[#This Row],[SA 2020]]</f>
        <v>0.29163007518796996</v>
      </c>
      <c r="V286" s="118">
        <f>(ULB_Data[[#This Row],[Total score (obtained) SS2021]]-ULB_Data[[#This Row],[SA 2021]])/ULB_Data[[#This Row],[SA 2021]]</f>
        <v>0.26221208307111388</v>
      </c>
      <c r="W286" s="118">
        <f>(ULB_Data[[#This Row],[Total score (obtained) SS2022]]-ULB_Data[[#This Row],[SA 2022]])/ULB_Data[[#This Row],[SA 2022]]</f>
        <v>0.26221208307111388</v>
      </c>
      <c r="X286" s="118">
        <f>(ULB_Data[[#This Row],[Total score (obtained) SS2020]]-ULB_Data[[#This Row],[SA Cat 2020]])/ULB_Data[[#This Row],[SA Cat 2020]]</f>
        <v>0.19452340555725525</v>
      </c>
      <c r="Y286" s="118">
        <f>(ULB_Data[[#This Row],[Total score (obtained) SS2021]]-ULB_Data[[#This Row],[SA Cat 2021]])/ULB_Data[[#This Row],[SA Cat 2021]]</f>
        <v>0.15626369191744499</v>
      </c>
      <c r="Z286" s="118">
        <f>(ULB_Data[[#This Row],[Total score (obtained) SS2022]]-ULB_Data[[#This Row],[SA Cat 2022]])/ULB_Data[[#This Row],[SA Cat 2022]]</f>
        <v>0.15626369191744499</v>
      </c>
      <c r="AA286" s="118">
        <f>(ULB_Data[[#This Row],[Total score (obtained) SS2021]]-ULB_Data[[#This Row],[SA Cat t.10 2021]])/ULB_Data[[#This Row],[SA Cat t.10 2021]]</f>
        <v>-7.3343651820365979E-2</v>
      </c>
      <c r="AB286" s="118">
        <f>(ULB_Data[[#This Row],[Total score (obtained) SS2022]]-ULB_Data[[#This Row],[SA Cat t.10 2022]])/ULB_Data[[#This Row],[SA Cat t.10 2022]]</f>
        <v>-7.3343651820365979E-2</v>
      </c>
      <c r="AC286" s="122">
        <v>306.24</v>
      </c>
      <c r="AD286" s="122">
        <v>913.6</v>
      </c>
      <c r="AE286" s="122">
        <v>915</v>
      </c>
      <c r="AF286" s="122">
        <v>706.64</v>
      </c>
      <c r="AG286" s="122">
        <v>1509.3</v>
      </c>
      <c r="AH286" s="122">
        <v>1509.3</v>
      </c>
      <c r="AI286" s="122">
        <v>829.22</v>
      </c>
      <c r="AJ286" s="122">
        <v>1623.2</v>
      </c>
      <c r="AK286" s="122">
        <v>1623.2</v>
      </c>
      <c r="AL286" s="122">
        <v>1999.6</v>
      </c>
      <c r="AM286" s="122">
        <v>1999.6</v>
      </c>
      <c r="AN286" s="118">
        <f>(ULB_Data[[#This Row],[SLP- obtained SS2020]]-ULB_Data[[#This Row],[SLP NA 2020]])/ULB_Data[[#This Row],[SLP NA 2020]]</f>
        <v>2.498040752351097</v>
      </c>
      <c r="AO286" s="118">
        <f>(ULB_Data[[#This Row],[SLP- obtained SS2021]]-ULB_Data[[#This Row],[SLP NA 2021]])/ULB_Data[[#This Row],[SLP NA 2021]]</f>
        <v>0.7506129597197897</v>
      </c>
      <c r="AP286" s="118">
        <f>(ULB_Data[[#This Row],[SLP- obtained SS2022]]-ULB_Data[[#This Row],[SLP NA 2022]])/ULB_Data[[#This Row],[SLP NA 2022]]</f>
        <v>0.74793442622950812</v>
      </c>
      <c r="AQ286" s="118">
        <f>(ULB_Data[[#This Row],[SLP- obtained SS2020]]-ULB_Data[[#This Row],[SLP SA 2020]])/ULB_Data[[#This Row],[SLP SA 2020]]</f>
        <v>0.51596286652326506</v>
      </c>
      <c r="AR286" s="118">
        <f>(ULB_Data[[#This Row],[SLP- obtained SS2021]]-ULB_Data[[#This Row],[SLP SA 2021]])/ULB_Data[[#This Row],[SLP SA 2021]]</f>
        <v>5.9670045716557311E-2</v>
      </c>
      <c r="AS286" s="118">
        <f>(ULB_Data[[#This Row],[SLP- obtained SS2022]]-ULB_Data[[#This Row],[SLP SA 2022]])/ULB_Data[[#This Row],[SLP SA 2022]]</f>
        <v>5.9670045716557311E-2</v>
      </c>
      <c r="AT286" s="118">
        <f>(ULB_Data[[#This Row],[SLP- obtained SS2020]]-ULB_Data[[#This Row],[SLP SA cat 2020]])/ULB_Data[[#This Row],[SLP SA cat 2020]]</f>
        <v>0.29186464388220251</v>
      </c>
      <c r="AU286" s="118">
        <f>(ULB_Data[[#This Row],[SLP- obtained SS2021]]-ULB_Data[[#This Row],[SLP SA cat 2021]])/ULB_Data[[#This Row],[SLP SA cat 2021]]</f>
        <v>-1.4687037949729019E-2</v>
      </c>
      <c r="AV286" s="118">
        <f>(ULB_Data[[#This Row],[SLP- obtained SS2022]]-ULB_Data[[#This Row],[SLP SA cat 2022]])/ULB_Data[[#This Row],[SLP SA cat 2022]]</f>
        <v>-1.4687037949729019E-2</v>
      </c>
      <c r="AW286" s="118">
        <f>(ULB_Data[[#This Row],[SLP- obtained SS2021]]-ULB_Data[[#This Row],[SLP SA cat t.10 2021]])/ULB_Data[[#This Row],[SLP SA cat t.10 2021]]</f>
        <v>-0.20016003200640128</v>
      </c>
      <c r="AX286" s="118">
        <f>(ULB_Data[[#This Row],[SLP- obtained SS2022]]-ULB_Data[[#This Row],[SLP SA cat t.10 2022]])/ULB_Data[[#This Row],[SLP SA cat t.10 2022]]</f>
        <v>-0.20016003200640128</v>
      </c>
      <c r="AY286" s="122">
        <v>232.44</v>
      </c>
      <c r="AZ286" s="122">
        <v>298.10000000000002</v>
      </c>
      <c r="BA286" s="122">
        <v>295</v>
      </c>
      <c r="BB286" s="122">
        <v>421.09</v>
      </c>
      <c r="BC286" s="122">
        <v>522.70000000000005</v>
      </c>
      <c r="BD286" s="122">
        <v>525</v>
      </c>
      <c r="BE286" s="122">
        <v>448.93</v>
      </c>
      <c r="BF286" s="122">
        <v>602.08000000000004</v>
      </c>
      <c r="BG286" s="122">
        <v>602.08000000000004</v>
      </c>
      <c r="BH286" s="122">
        <v>1100</v>
      </c>
      <c r="BI286" s="122">
        <v>1100</v>
      </c>
      <c r="BJ286" s="118">
        <f>(ULB_Data[[#This Row],[Cert.- obtained SS2020]]-ULB_Data[[#This Row],[NA cert 2020]])/ULB_Data[[#This Row],[NA cert 2020]]</f>
        <v>2.0115298571674409</v>
      </c>
      <c r="BK286" s="118">
        <f>(ULB_Data[[#This Row],[Cert.- obtained SS2021]]-ULB_Data[[#This Row],[NA cert 2021]])/ULB_Data[[#This Row],[NA cert 2021]]</f>
        <v>2.6900369003690034</v>
      </c>
      <c r="BL286" s="118">
        <f>(ULB_Data[[#This Row],[Cert.- obtained SS2022]]-ULB_Data[[#This Row],[NA cert 2022]])/ULB_Data[[#This Row],[NA cert 2022]]</f>
        <v>2.7288135593220337</v>
      </c>
      <c r="BM286" s="118">
        <f>(ULB_Data[[#This Row],[Cert.- obtained SS2020]]-ULB_Data[[#This Row],[SA Cert 2020]])/ULB_Data[[#This Row],[SA Cert 2020]]</f>
        <v>0.6623524662186232</v>
      </c>
      <c r="BN286" s="118">
        <f>(ULB_Data[[#This Row],[Cert.- obtained SS2021]]-ULB_Data[[#This Row],[SA cert 2021]])/ULB_Data[[#This Row],[SA cert 2021]]</f>
        <v>1.1044576238760282</v>
      </c>
      <c r="BO286" s="118">
        <f>(ULB_Data[[#This Row],[Cert.- obtained SS2022]]-ULB_Data[[#This Row],[SA cert 2022]])/ULB_Data[[#This Row],[SA cert 2022]]</f>
        <v>1.0952380952380953</v>
      </c>
      <c r="BP286" s="118">
        <f>(ULB_Data[[#This Row],[Cert.- obtained SS2020]]-ULB_Data[[#This Row],[SA cert cat 2020]])/ULB_Data[[#This Row],[SA cert cat 2020]]</f>
        <v>0.55926313679192741</v>
      </c>
      <c r="BQ286" s="118">
        <f>(ULB_Data[[#This Row],[Cert.- obtained SS2021]]-ULB_Data[[#This Row],[SA cert cat 2021]])/ULB_Data[[#This Row],[SA cert cat 2021]]</f>
        <v>0.82699973425458395</v>
      </c>
      <c r="BR286" s="118">
        <f>(ULB_Data[[#This Row],[Cert.- obtained SS2022]]-ULB_Data[[#This Row],[SA cert cat 2022]])/ULB_Data[[#This Row],[SA cert cat 2022]]</f>
        <v>0.82699973425458395</v>
      </c>
      <c r="BS286" s="118">
        <f>(ULB_Data[[#This Row],[Cert.- obtained SS2021]]-ULB_Data[[#This Row],[SA cert cat t.10 2021]])/ULB_Data[[#This Row],[SA cert cat t.10 2021]]</f>
        <v>0</v>
      </c>
      <c r="BT286" s="118">
        <f>(ULB_Data[[#This Row],[Cert.- obtained SS2022]]-ULB_Data[[#This Row],[SA cert cat t.10 2022]])/ULB_Data[[#This Row],[SA cert cat t.10 2022]]</f>
        <v>0</v>
      </c>
      <c r="BU286" s="122">
        <v>855.72</v>
      </c>
      <c r="BV286" s="122">
        <v>860.25</v>
      </c>
      <c r="BW286" s="122">
        <v>865</v>
      </c>
      <c r="BX286" s="122">
        <v>1100</v>
      </c>
      <c r="BY286" s="122">
        <v>1147.0899999999999</v>
      </c>
      <c r="BZ286" s="122">
        <v>1150</v>
      </c>
      <c r="CA286" s="122">
        <v>1163.58</v>
      </c>
      <c r="CB286" s="122">
        <v>1243.93</v>
      </c>
      <c r="CC286" s="122">
        <v>1243.93</v>
      </c>
      <c r="CD286" s="122">
        <v>1508.87</v>
      </c>
      <c r="CE286" s="122">
        <v>1508.87</v>
      </c>
      <c r="CF286" s="118">
        <f>(ULB_Data[[#This Row],[CP- obtained SS2020]]-ULB_Data[[#This Row],[NA CV 2020]])/ULB_Data[[#This Row],[NA CV 2020]]</f>
        <v>0.43671995512550837</v>
      </c>
      <c r="CG286" s="118">
        <f>(ULB_Data[[#This Row],[CV- obtained SS2021]]-ULB_Data[[#This Row],[NA CV 2021]])/ULB_Data[[#This Row],[NA CV 2021]]</f>
        <v>0.52509154315605933</v>
      </c>
      <c r="CH286" s="118">
        <f>(ULB_Data[[#This Row],[CV- obtained SS2022]]-ULB_Data[[#This Row],[NA CV 2022]])/ULB_Data[[#This Row],[NA CV 2022]]</f>
        <v>0.5167167630057804</v>
      </c>
      <c r="CI286" s="118">
        <f>(ULB_Data[[#This Row],[CP- obtained SS2020]]-ULB_Data[[#This Row],[SA CV 2020]])/ULB_Data[[#This Row],[SA CV 2020]]</f>
        <v>0.11766363636363641</v>
      </c>
      <c r="CJ286" s="118">
        <f>(ULB_Data[[#This Row],[CV- obtained SS2021]]-ULB_Data[[#This Row],[SA CV 2021]])/ULB_Data[[#This Row],[SA CV 2021]]</f>
        <v>0.1437289140346443</v>
      </c>
      <c r="CK286" s="118">
        <f>(ULB_Data[[#This Row],[CV- obtained SS2022]]-ULB_Data[[#This Row],[SA CV 2022]])/ULB_Data[[#This Row],[SA CV 2022]]</f>
        <v>0.1408347826086957</v>
      </c>
      <c r="CL286" s="118">
        <f>(ULB_Data[[#This Row],[CP- obtained SS2020]]-ULB_Data[[#This Row],[SA CV  cat 2020]])/ULB_Data[[#This Row],[SA CV  cat 2020]]</f>
        <v>5.6592584953333795E-2</v>
      </c>
      <c r="CM286" s="118">
        <f>(ULB_Data[[#This Row],[CV- obtained SS2021]]-ULB_Data[[#This Row],[SA CV cat 2021]])/ULB_Data[[#This Row],[SA CV cat 2021]]</f>
        <v>5.4689572564372568E-2</v>
      </c>
      <c r="CN286" s="118">
        <f>(ULB_Data[[#This Row],[CV- obtained SS2022]]-ULB_Data[[#This Row],[SA CV cat 2022]])/ULB_Data[[#This Row],[SA CV cat 2022]]</f>
        <v>5.4689572564372568E-2</v>
      </c>
      <c r="CO286" s="118">
        <f>(ULB_Data[[#This Row],[CV- obtained SS2021]]-ULB_Data[[#This Row],[SA CV cat t.10 2021]])/ULB_Data[[#This Row],[SA CV cat t.10 2021]]</f>
        <v>-0.13050163367288095</v>
      </c>
      <c r="CP286" s="118">
        <f>(ULB_Data[[#This Row],[CV- obtained SS2022]]-ULB_Data[[#This Row],[SA CV cat t.10 2022]])/ULB_Data[[#This Row],[SA CV cat t.10 2022]]</f>
        <v>-0.13050163367288095</v>
      </c>
      <c r="CQ286" s="60">
        <v>6</v>
      </c>
      <c r="CR286" s="60">
        <v>6</v>
      </c>
      <c r="CS286" s="28">
        <v>11</v>
      </c>
      <c r="CT286" s="28">
        <v>10</v>
      </c>
      <c r="CU286" s="28">
        <v>11</v>
      </c>
      <c r="CV286" s="28">
        <v>10</v>
      </c>
      <c r="CW286" s="28" t="s">
        <v>406</v>
      </c>
      <c r="CX286" s="28" t="s">
        <v>401</v>
      </c>
      <c r="CY286" s="28" t="s">
        <v>401</v>
      </c>
      <c r="CZ286" s="28" t="s">
        <v>408</v>
      </c>
      <c r="DA286" s="28" t="s">
        <v>408</v>
      </c>
      <c r="DB286" s="28" t="s">
        <v>408</v>
      </c>
      <c r="DC286" s="26">
        <v>1071.24</v>
      </c>
      <c r="DD286" s="22">
        <v>1500</v>
      </c>
      <c r="DE286" s="66">
        <v>71.42</v>
      </c>
      <c r="DF286" s="26">
        <v>700</v>
      </c>
      <c r="DG286" s="22">
        <v>1500</v>
      </c>
      <c r="DH286" s="66">
        <v>46.67</v>
      </c>
      <c r="DI286" s="26">
        <v>1294</v>
      </c>
      <c r="DJ286" s="22">
        <v>1500</v>
      </c>
      <c r="DK286" s="66">
        <v>86.27</v>
      </c>
      <c r="DL286" s="26">
        <v>1229.43</v>
      </c>
      <c r="DM286" s="22">
        <v>1500</v>
      </c>
      <c r="DN286" s="66">
        <v>81.96</v>
      </c>
      <c r="DO286" s="22">
        <v>4294.67</v>
      </c>
      <c r="DP286" s="22">
        <v>6000</v>
      </c>
      <c r="DQ286" s="66">
        <v>71.58</v>
      </c>
      <c r="DR286" s="67">
        <v>1599.36</v>
      </c>
      <c r="DS286" s="67">
        <v>2400</v>
      </c>
      <c r="DT286" s="159">
        <f>ULB_Data[[#This Row],[SLP- obtained SS2021]]/ULB_Data[[#This Row],[SLP-max. marks SS2021]]</f>
        <v>0.66639999999999999</v>
      </c>
      <c r="DU286" s="159">
        <f>ULB_Data[[#This Row],[SLP- obtained SS2021]]/ULB_Data[[#This Row],[Total score (obtained) SS2021]]</f>
        <v>0.39871264001037066</v>
      </c>
      <c r="DV286" s="67">
        <v>1599.36</v>
      </c>
      <c r="DW286" s="66">
        <v>2400</v>
      </c>
      <c r="DX286" s="159">
        <f>ULB_Data[[#This Row],[SLP- obtained SS2022]]/ULB_Data[[#This Row],[SLP-max. marks SS2022]]</f>
        <v>0.66639999999999999</v>
      </c>
      <c r="DY286" s="159">
        <f>ULB_Data[[#This Row],[SLP- obtained SS2022]]/ULB_Data[[#This Row],[Total score (obtained) SS2022]]</f>
        <v>0.39871264001037066</v>
      </c>
      <c r="DZ286" s="67">
        <v>1311.96</v>
      </c>
      <c r="EA286" s="67">
        <v>1800</v>
      </c>
      <c r="EB286" s="159">
        <f>ULB_Data[[#This Row],[CV- obtained SS2021]]/ULB_Data[[#This Row],[CV-max. marks SS2021]]</f>
        <v>0.72886666666666666</v>
      </c>
      <c r="EC286" s="159">
        <f>ULB_Data[[#This Row],[CV- obtained SS2021]]/ULB_Data[[#This Row],[Total score (obtained) SS2021]]</f>
        <v>0.32706522308173641</v>
      </c>
      <c r="ED286" s="67">
        <v>1311.96</v>
      </c>
      <c r="EE286" s="66">
        <v>1800</v>
      </c>
      <c r="EF286" s="159">
        <f>ULB_Data[[#This Row],[CV- obtained SS2022]]/ULB_Data[[#This Row],[CV-max. marks SS2022]]</f>
        <v>0.72886666666666666</v>
      </c>
      <c r="EG286" s="159">
        <f>ULB_Data[[#This Row],[CV- obtained SS2022]]/ULB_Data[[#This Row],[Total score (obtained) SS2022]]</f>
        <v>0.32706522308173641</v>
      </c>
      <c r="EH286" s="67">
        <v>1100</v>
      </c>
      <c r="EI286" s="67">
        <v>1800</v>
      </c>
      <c r="EJ286" s="159">
        <f>ULB_Data[[#This Row],[Cert.- obtained SS2021]]/ULB_Data[[#This Row],[Cert.-max. marks SS2021]]</f>
        <v>0.61111111111111116</v>
      </c>
      <c r="EK286" s="159">
        <f>ULB_Data[[#This Row],[Cert.- obtained SS2021]]/ULB_Data[[#This Row],[Total score (obtained) SS2021]]</f>
        <v>0.27422462985907348</v>
      </c>
      <c r="EL286" s="67">
        <v>1100</v>
      </c>
      <c r="EM286" s="66">
        <v>1800</v>
      </c>
      <c r="EN286" s="159">
        <f>ULB_Data[[#This Row],[Cert.- obtained SS2022]]/ULB_Data[[#This Row],[Cert.-max. marks SS2022]]</f>
        <v>0.61111111111111116</v>
      </c>
      <c r="EO286" s="159">
        <f>ULB_Data[[#This Row],[Cert.- obtained SS2022]]/ULB_Data[[#This Row],[Total score (obtained) SS2022]]</f>
        <v>0.27422462985907348</v>
      </c>
      <c r="EP286" s="68">
        <v>4011.31</v>
      </c>
      <c r="EQ286" s="26">
        <v>6000</v>
      </c>
      <c r="ER286" s="66">
        <v>66.86</v>
      </c>
      <c r="ES286" s="68">
        <v>4011.31</v>
      </c>
      <c r="ET286" s="66">
        <v>6000</v>
      </c>
      <c r="EU286" s="128">
        <f>(ULB_Data[[#This Row],[Total score (obtained) SS2022]]/ULB_Data[[#This Row],[Total score (max) SS2022]])*100</f>
        <v>66.855166666666662</v>
      </c>
      <c r="EV286" s="26">
        <v>1771.24</v>
      </c>
      <c r="EW286" s="26">
        <v>3000</v>
      </c>
      <c r="EX286" s="66">
        <v>59.04</v>
      </c>
      <c r="EY286" s="26">
        <v>2699.36</v>
      </c>
      <c r="EZ286" s="26">
        <v>4200</v>
      </c>
      <c r="FA286" s="100">
        <v>64.27</v>
      </c>
      <c r="FB286" s="26">
        <v>2699.36</v>
      </c>
      <c r="FC286" s="138">
        <v>4200</v>
      </c>
      <c r="FD286" s="140">
        <f>(ULB_Data[[#This Row],[SLP + Cert. (obtained) SS2022]]/ULB_Data[[#This Row],[SLP + Cert. (max.) SS2022]])*100</f>
        <v>64.270476190476188</v>
      </c>
    </row>
    <row r="287" spans="1:160" ht="15.75" thickBot="1">
      <c r="A287" s="104">
        <v>286</v>
      </c>
      <c r="B287" s="65" t="s">
        <v>225</v>
      </c>
      <c r="C287" s="65" t="s">
        <v>141</v>
      </c>
      <c r="D287" s="65" t="s">
        <v>83</v>
      </c>
      <c r="E287" s="26">
        <v>24566</v>
      </c>
      <c r="F287" s="28" t="s">
        <v>411</v>
      </c>
      <c r="G287" s="28">
        <v>2214</v>
      </c>
      <c r="H287" s="28">
        <v>2072</v>
      </c>
      <c r="I287" s="28">
        <v>2072</v>
      </c>
      <c r="J287" s="28">
        <v>3325</v>
      </c>
      <c r="K287" s="28">
        <v>3178</v>
      </c>
      <c r="L287" s="28">
        <v>3178</v>
      </c>
      <c r="M287" s="28">
        <v>3070.1</v>
      </c>
      <c r="N287" s="28">
        <v>2928.3</v>
      </c>
      <c r="O287" s="28">
        <v>2928.3</v>
      </c>
      <c r="P287" s="28">
        <v>4349.2</v>
      </c>
      <c r="Q287" s="28">
        <v>4349.2</v>
      </c>
      <c r="R287" s="118">
        <f>(ULB_Data[[#This Row],[Total score (obtained) SS2020]]-ULB_Data[[#This Row],[NA 2020]])/ULB_Data[[#This Row],[NA 2020]]</f>
        <v>0.45217253839205063</v>
      </c>
      <c r="S287" s="118">
        <f>(ULB_Data[[#This Row],[Total score (obtained) SS2021]]-ULB_Data[[#This Row],[NA 2021]])/ULB_Data[[#This Row],[NA 2021]]</f>
        <v>0.57027992277992268</v>
      </c>
      <c r="T287" s="118">
        <f>(ULB_Data[[#This Row],[Total score (obtained) SS2022]]-ULB_Data[[#This Row],[NA 2022]])/ULB_Data[[#This Row],[NA 2022]]</f>
        <v>0.57027992277992268</v>
      </c>
      <c r="U287" s="118">
        <f>(ULB_Data[[#This Row],[Total score (obtained) SS2020]]-ULB_Data[[#This Row],[SA 2020]])/ULB_Data[[#This Row],[SA 2020]]</f>
        <v>-3.3049624060150336E-2</v>
      </c>
      <c r="V287" s="118">
        <f>(ULB_Data[[#This Row],[Total score (obtained) SS2021]]-ULB_Data[[#This Row],[SA 2021]])/ULB_Data[[#This Row],[SA 2021]]</f>
        <v>2.3794839521711734E-2</v>
      </c>
      <c r="W287" s="118">
        <f>(ULB_Data[[#This Row],[Total score (obtained) SS2022]]-ULB_Data[[#This Row],[SA 2022]])/ULB_Data[[#This Row],[SA 2022]]</f>
        <v>2.3794839521711734E-2</v>
      </c>
      <c r="X287" s="118">
        <f>(ULB_Data[[#This Row],[Total score (obtained) SS2020]]-ULB_Data[[#This Row],[SA Cat 2020]])/ULB_Data[[#This Row],[SA Cat 2020]]</f>
        <v>4.7232989153447841E-2</v>
      </c>
      <c r="Y287" s="118">
        <f>(ULB_Data[[#This Row],[Total score (obtained) SS2021]]-ULB_Data[[#This Row],[SA Cat 2021]])/ULB_Data[[#This Row],[SA Cat 2021]]</f>
        <v>0.11109517467472585</v>
      </c>
      <c r="Z287" s="118">
        <f>(ULB_Data[[#This Row],[Total score (obtained) SS2022]]-ULB_Data[[#This Row],[SA Cat 2022]])/ULB_Data[[#This Row],[SA Cat 2022]]</f>
        <v>0.11109517467472585</v>
      </c>
      <c r="AA287" s="118">
        <f>(ULB_Data[[#This Row],[Total score (obtained) SS2021]]-ULB_Data[[#This Row],[SA Cat t.10 2021]])/ULB_Data[[#This Row],[SA Cat t.10 2021]]</f>
        <v>-0.25190379839970567</v>
      </c>
      <c r="AB287" s="118">
        <f>(ULB_Data[[#This Row],[Total score (obtained) SS2022]]-ULB_Data[[#This Row],[SA Cat t.10 2022]])/ULB_Data[[#This Row],[SA Cat t.10 2022]]</f>
        <v>-0.25190379839970567</v>
      </c>
      <c r="AC287" s="122">
        <v>306.24</v>
      </c>
      <c r="AD287" s="122">
        <v>913.6</v>
      </c>
      <c r="AE287" s="122">
        <v>915</v>
      </c>
      <c r="AF287" s="122">
        <v>706.64</v>
      </c>
      <c r="AG287" s="122">
        <v>1509.3</v>
      </c>
      <c r="AH287" s="122">
        <v>1509.3</v>
      </c>
      <c r="AI287" s="122">
        <v>593.21</v>
      </c>
      <c r="AJ287" s="122">
        <v>1412.08</v>
      </c>
      <c r="AK287" s="122">
        <v>1412.08</v>
      </c>
      <c r="AL287" s="122">
        <v>1984.11</v>
      </c>
      <c r="AM287" s="122">
        <v>1984.11</v>
      </c>
      <c r="AN287" s="118">
        <f>(ULB_Data[[#This Row],[SLP- obtained SS2020]]-ULB_Data[[#This Row],[SLP NA 2020]])/ULB_Data[[#This Row],[SLP NA 2020]]</f>
        <v>0.7337708986415884</v>
      </c>
      <c r="AO287" s="118">
        <f>(ULB_Data[[#This Row],[SLP- obtained SS2021]]-ULB_Data[[#This Row],[SLP NA 2021]])/ULB_Data[[#This Row],[SLP NA 2021]]</f>
        <v>0.85903021015761827</v>
      </c>
      <c r="AP287" s="118">
        <f>(ULB_Data[[#This Row],[SLP- obtained SS2022]]-ULB_Data[[#This Row],[SLP NA 2022]])/ULB_Data[[#This Row],[SLP NA 2022]]</f>
        <v>0.85618579234972692</v>
      </c>
      <c r="AQ287" s="118">
        <f>(ULB_Data[[#This Row],[SLP- obtained SS2020]]-ULB_Data[[#This Row],[SLP SA 2020]])/ULB_Data[[#This Row],[SLP SA 2020]]</f>
        <v>-0.24862730669081845</v>
      </c>
      <c r="AR287" s="118">
        <f>(ULB_Data[[#This Row],[SLP- obtained SS2021]]-ULB_Data[[#This Row],[SLP SA 2021]])/ULB_Data[[#This Row],[SLP SA 2021]]</f>
        <v>0.125296495063937</v>
      </c>
      <c r="AS287" s="118">
        <f>(ULB_Data[[#This Row],[SLP- obtained SS2022]]-ULB_Data[[#This Row],[SLP SA 2022]])/ULB_Data[[#This Row],[SLP SA 2022]]</f>
        <v>0.125296495063937</v>
      </c>
      <c r="AT287" s="118">
        <f>(ULB_Data[[#This Row],[SLP- obtained SS2020]]-ULB_Data[[#This Row],[SLP SA cat 2020]])/ULB_Data[[#This Row],[SLP SA cat 2020]]</f>
        <v>-0.1049544006338396</v>
      </c>
      <c r="AU287" s="118">
        <f>(ULB_Data[[#This Row],[SLP- obtained SS2021]]-ULB_Data[[#This Row],[SLP SA cat 2021]])/ULB_Data[[#This Row],[SLP SA cat 2021]]</f>
        <v>0.20277179763186234</v>
      </c>
      <c r="AV287" s="118">
        <f>(ULB_Data[[#This Row],[SLP- obtained SS2022]]-ULB_Data[[#This Row],[SLP SA cat 2022]])/ULB_Data[[#This Row],[SLP SA cat 2022]]</f>
        <v>0.20277179763186234</v>
      </c>
      <c r="AW287" s="118">
        <f>(ULB_Data[[#This Row],[SLP- obtained SS2021]]-ULB_Data[[#This Row],[SLP SA cat t.10 2021]])/ULB_Data[[#This Row],[SLP SA cat t.10 2021]]</f>
        <v>-0.14399403258891888</v>
      </c>
      <c r="AX287" s="118">
        <f>(ULB_Data[[#This Row],[SLP- obtained SS2022]]-ULB_Data[[#This Row],[SLP SA cat t.10 2022]])/ULB_Data[[#This Row],[SLP SA cat t.10 2022]]</f>
        <v>-0.14399403258891888</v>
      </c>
      <c r="AY287" s="122">
        <v>232.44</v>
      </c>
      <c r="AZ287" s="122">
        <v>298.10000000000002</v>
      </c>
      <c r="BA287" s="122">
        <v>295</v>
      </c>
      <c r="BB287" s="122">
        <v>421.09</v>
      </c>
      <c r="BC287" s="122">
        <v>522.70000000000005</v>
      </c>
      <c r="BD287" s="122">
        <v>525</v>
      </c>
      <c r="BE287" s="122">
        <v>365.77</v>
      </c>
      <c r="BF287" s="122">
        <v>453.88</v>
      </c>
      <c r="BG287" s="122">
        <v>453.88</v>
      </c>
      <c r="BH287" s="122">
        <v>1100</v>
      </c>
      <c r="BI287" s="122">
        <v>1100</v>
      </c>
      <c r="BJ287" s="118">
        <f>(ULB_Data[[#This Row],[Cert.- obtained SS2020]]-ULB_Data[[#This Row],[NA cert 2020]])/ULB_Data[[#This Row],[NA cert 2020]]</f>
        <v>1.1510927551196009</v>
      </c>
      <c r="BK287" s="118">
        <f>(ULB_Data[[#This Row],[Cert.- obtained SS2021]]-ULB_Data[[#This Row],[NA cert 2021]])/ULB_Data[[#This Row],[NA cert 2021]]</f>
        <v>0.67728950016772882</v>
      </c>
      <c r="BL287" s="118">
        <f>(ULB_Data[[#This Row],[Cert.- obtained SS2022]]-ULB_Data[[#This Row],[NA cert 2022]])/ULB_Data[[#This Row],[NA cert 2022]]</f>
        <v>0.69491525423728817</v>
      </c>
      <c r="BM287" s="118">
        <f>(ULB_Data[[#This Row],[Cert.- obtained SS2020]]-ULB_Data[[#This Row],[SA Cert 2020]])/ULB_Data[[#This Row],[SA Cert 2020]]</f>
        <v>0.187394618727588</v>
      </c>
      <c r="BN287" s="118">
        <f>(ULB_Data[[#This Row],[Cert.- obtained SS2021]]-ULB_Data[[#This Row],[SA cert 2021]])/ULB_Data[[#This Row],[SA cert 2021]]</f>
        <v>-4.3428352783623579E-2</v>
      </c>
      <c r="BO287" s="118">
        <f>(ULB_Data[[#This Row],[Cert.- obtained SS2022]]-ULB_Data[[#This Row],[SA cert 2022]])/ULB_Data[[#This Row],[SA cert 2022]]</f>
        <v>-4.7619047619047616E-2</v>
      </c>
      <c r="BP287" s="118">
        <f>(ULB_Data[[#This Row],[Cert.- obtained SS2020]]-ULB_Data[[#This Row],[SA cert cat 2020]])/ULB_Data[[#This Row],[SA cert cat 2020]]</f>
        <v>0.36697924925499636</v>
      </c>
      <c r="BQ287" s="118">
        <f>(ULB_Data[[#This Row],[Cert.- obtained SS2021]]-ULB_Data[[#This Row],[SA cert cat 2021]])/ULB_Data[[#This Row],[SA cert cat 2021]]</f>
        <v>0.10161276108222439</v>
      </c>
      <c r="BR287" s="118">
        <f>(ULB_Data[[#This Row],[Cert.- obtained SS2022]]-ULB_Data[[#This Row],[SA cert cat 2022]])/ULB_Data[[#This Row],[SA cert cat 2022]]</f>
        <v>0.10161276108222439</v>
      </c>
      <c r="BS287" s="118">
        <f>(ULB_Data[[#This Row],[Cert.- obtained SS2021]]-ULB_Data[[#This Row],[SA cert cat t.10 2021]])/ULB_Data[[#This Row],[SA cert cat t.10 2021]]</f>
        <v>-0.54545454545454541</v>
      </c>
      <c r="BT287" s="118">
        <f>(ULB_Data[[#This Row],[Cert.- obtained SS2022]]-ULB_Data[[#This Row],[SA cert cat t.10 2022]])/ULB_Data[[#This Row],[SA cert cat t.10 2022]]</f>
        <v>-0.54545454545454541</v>
      </c>
      <c r="BU287" s="122">
        <v>855.72</v>
      </c>
      <c r="BV287" s="122">
        <v>860.25</v>
      </c>
      <c r="BW287" s="122">
        <v>865</v>
      </c>
      <c r="BX287" s="122">
        <v>1100</v>
      </c>
      <c r="BY287" s="122">
        <v>1147.0899999999999</v>
      </c>
      <c r="BZ287" s="122">
        <v>1150</v>
      </c>
      <c r="CA287" s="122">
        <v>1056.55</v>
      </c>
      <c r="CB287" s="122">
        <v>1062.31</v>
      </c>
      <c r="CC287" s="122">
        <v>1062.31</v>
      </c>
      <c r="CD287" s="122">
        <v>1484.95</v>
      </c>
      <c r="CE287" s="122">
        <v>1484.95</v>
      </c>
      <c r="CF287" s="118">
        <f>(ULB_Data[[#This Row],[CP- obtained SS2020]]-ULB_Data[[#This Row],[NA CV 2020]])/ULB_Data[[#This Row],[NA CV 2020]]</f>
        <v>0.34485579395129234</v>
      </c>
      <c r="CG287" s="118">
        <f>(ULB_Data[[#This Row],[CV- obtained SS2021]]-ULB_Data[[#This Row],[NA CV 2021]])/ULB_Data[[#This Row],[NA CV 2021]]</f>
        <v>0.22663179308340603</v>
      </c>
      <c r="CH287" s="118">
        <f>(ULB_Data[[#This Row],[CV- obtained SS2022]]-ULB_Data[[#This Row],[NA CV 2022]])/ULB_Data[[#This Row],[NA CV 2022]]</f>
        <v>0.21989595375722548</v>
      </c>
      <c r="CI287" s="118">
        <f>(ULB_Data[[#This Row],[CP- obtained SS2020]]-ULB_Data[[#This Row],[SA CV 2020]])/ULB_Data[[#This Row],[SA CV 2020]]</f>
        <v>4.6199999999999943E-2</v>
      </c>
      <c r="CJ287" s="118">
        <f>(ULB_Data[[#This Row],[CV- obtained SS2021]]-ULB_Data[[#This Row],[SA CV 2021]])/ULB_Data[[#This Row],[SA CV 2021]]</f>
        <v>-8.0098335788822056E-2</v>
      </c>
      <c r="CK287" s="118">
        <f>(ULB_Data[[#This Row],[CV- obtained SS2022]]-ULB_Data[[#This Row],[SA CV 2022]])/ULB_Data[[#This Row],[SA CV 2022]]</f>
        <v>-8.2426086956521705E-2</v>
      </c>
      <c r="CL287" s="118">
        <f>(ULB_Data[[#This Row],[CP- obtained SS2020]]-ULB_Data[[#This Row],[SA CV  cat 2020]])/ULB_Data[[#This Row],[SA CV  cat 2020]]</f>
        <v>8.9224362311296185E-2</v>
      </c>
      <c r="CM287" s="118">
        <f>(ULB_Data[[#This Row],[CV- obtained SS2021]]-ULB_Data[[#This Row],[SA CV cat 2021]])/ULB_Data[[#This Row],[SA CV cat 2021]]</f>
        <v>-6.6835481168396318E-3</v>
      </c>
      <c r="CN287" s="118">
        <f>(ULB_Data[[#This Row],[CV- obtained SS2022]]-ULB_Data[[#This Row],[SA CV cat 2022]])/ULB_Data[[#This Row],[SA CV cat 2022]]</f>
        <v>-6.6835481168396318E-3</v>
      </c>
      <c r="CO287" s="118">
        <f>(ULB_Data[[#This Row],[CV- obtained SS2021]]-ULB_Data[[#This Row],[SA CV cat t.10 2021]])/ULB_Data[[#This Row],[SA CV cat t.10 2021]]</f>
        <v>-0.28939694939223543</v>
      </c>
      <c r="CP287" s="118">
        <f>(ULB_Data[[#This Row],[CV- obtained SS2022]]-ULB_Data[[#This Row],[SA CV cat t.10 2022]])/ULB_Data[[#This Row],[SA CV cat t.10 2022]]</f>
        <v>-0.28939694939223543</v>
      </c>
      <c r="CQ287" s="60">
        <v>105</v>
      </c>
      <c r="CR287" s="60">
        <v>69</v>
      </c>
      <c r="CS287" s="27">
        <v>86</v>
      </c>
      <c r="CT287" s="27">
        <v>55</v>
      </c>
      <c r="CU287" s="27">
        <v>86</v>
      </c>
      <c r="CV287" s="27">
        <v>55</v>
      </c>
      <c r="CW287" s="28" t="s">
        <v>414</v>
      </c>
      <c r="CX287" s="27" t="s">
        <v>414</v>
      </c>
      <c r="CY287" s="27" t="s">
        <v>414</v>
      </c>
      <c r="CZ287" s="28" t="s">
        <v>408</v>
      </c>
      <c r="DA287" s="27" t="s">
        <v>408</v>
      </c>
      <c r="DB287" s="27" t="s">
        <v>408</v>
      </c>
      <c r="DC287" s="26">
        <v>530.95000000000005</v>
      </c>
      <c r="DD287" s="22">
        <v>1500</v>
      </c>
      <c r="DE287" s="66">
        <v>35.4</v>
      </c>
      <c r="DF287" s="26">
        <v>500</v>
      </c>
      <c r="DG287" s="22">
        <v>1500</v>
      </c>
      <c r="DH287" s="66">
        <v>33.33</v>
      </c>
      <c r="DI287" s="26">
        <v>1033.33</v>
      </c>
      <c r="DJ287" s="22">
        <v>1500</v>
      </c>
      <c r="DK287" s="66">
        <v>68.89</v>
      </c>
      <c r="DL287" s="26">
        <v>1150.82</v>
      </c>
      <c r="DM287" s="22">
        <v>1500</v>
      </c>
      <c r="DN287" s="66">
        <v>76.72</v>
      </c>
      <c r="DO287" s="22">
        <v>3215.11</v>
      </c>
      <c r="DP287" s="22">
        <v>6000</v>
      </c>
      <c r="DQ287" s="66">
        <v>53.59</v>
      </c>
      <c r="DR287" s="67">
        <v>1698.41</v>
      </c>
      <c r="DS287" s="67">
        <v>2400</v>
      </c>
      <c r="DT287" s="159">
        <f>ULB_Data[[#This Row],[SLP- obtained SS2021]]/ULB_Data[[#This Row],[SLP-max. marks SS2021]]</f>
        <v>0.70767083333333336</v>
      </c>
      <c r="DU287" s="159">
        <f>ULB_Data[[#This Row],[SLP- obtained SS2021]]/ULB_Data[[#This Row],[Total score (obtained) SS2021]]</f>
        <v>0.52200625764533048</v>
      </c>
      <c r="DV287" s="67">
        <v>1698.41</v>
      </c>
      <c r="DW287" s="66">
        <v>2400</v>
      </c>
      <c r="DX287" s="159">
        <f>ULB_Data[[#This Row],[SLP- obtained SS2022]]/ULB_Data[[#This Row],[SLP-max. marks SS2022]]</f>
        <v>0.70767083333333336</v>
      </c>
      <c r="DY287" s="159">
        <f>ULB_Data[[#This Row],[SLP- obtained SS2022]]/ULB_Data[[#This Row],[Total score (obtained) SS2022]]</f>
        <v>0.52200625764533048</v>
      </c>
      <c r="DZ287" s="67">
        <v>1055.21</v>
      </c>
      <c r="EA287" s="67">
        <v>1800</v>
      </c>
      <c r="EB287" s="159">
        <f>ULB_Data[[#This Row],[CV- obtained SS2021]]/ULB_Data[[#This Row],[CV-max. marks SS2021]]</f>
        <v>0.58622777777777779</v>
      </c>
      <c r="EC287" s="159">
        <f>ULB_Data[[#This Row],[CV- obtained SS2021]]/ULB_Data[[#This Row],[Total score (obtained) SS2021]]</f>
        <v>0.32431875879789285</v>
      </c>
      <c r="ED287" s="67">
        <v>1055.21</v>
      </c>
      <c r="EE287" s="66">
        <v>1800</v>
      </c>
      <c r="EF287" s="159">
        <f>ULB_Data[[#This Row],[CV- obtained SS2022]]/ULB_Data[[#This Row],[CV-max. marks SS2022]]</f>
        <v>0.58622777777777779</v>
      </c>
      <c r="EG287" s="159">
        <f>ULB_Data[[#This Row],[CV- obtained SS2022]]/ULB_Data[[#This Row],[Total score (obtained) SS2022]]</f>
        <v>0.32431875879789285</v>
      </c>
      <c r="EH287" s="67">
        <v>500</v>
      </c>
      <c r="EI287" s="67">
        <v>1800</v>
      </c>
      <c r="EJ287" s="159">
        <f>ULB_Data[[#This Row],[Cert.- obtained SS2021]]/ULB_Data[[#This Row],[Cert.-max. marks SS2021]]</f>
        <v>0.27777777777777779</v>
      </c>
      <c r="EK287" s="159">
        <f>ULB_Data[[#This Row],[Cert.- obtained SS2021]]/ULB_Data[[#This Row],[Total score (obtained) SS2021]]</f>
        <v>0.15367498355677675</v>
      </c>
      <c r="EL287" s="67">
        <v>500</v>
      </c>
      <c r="EM287" s="66">
        <v>1800</v>
      </c>
      <c r="EN287" s="159">
        <f>ULB_Data[[#This Row],[Cert.- obtained SS2022]]/ULB_Data[[#This Row],[Cert.-max. marks SS2022]]</f>
        <v>0.27777777777777779</v>
      </c>
      <c r="EO287" s="159">
        <f>ULB_Data[[#This Row],[Cert.- obtained SS2022]]/ULB_Data[[#This Row],[Total score (obtained) SS2022]]</f>
        <v>0.15367498355677675</v>
      </c>
      <c r="EP287" s="68">
        <v>3253.62</v>
      </c>
      <c r="EQ287" s="26">
        <v>6000</v>
      </c>
      <c r="ER287" s="66">
        <v>54.23</v>
      </c>
      <c r="ES287" s="68">
        <v>3253.62</v>
      </c>
      <c r="ET287" s="66">
        <v>6000</v>
      </c>
      <c r="EU287" s="128">
        <f>(ULB_Data[[#This Row],[Total score (obtained) SS2022]]/ULB_Data[[#This Row],[Total score (max) SS2022]])*100</f>
        <v>54.227000000000004</v>
      </c>
      <c r="EV287" s="26">
        <v>1030.95</v>
      </c>
      <c r="EW287" s="26">
        <v>3000</v>
      </c>
      <c r="EX287" s="66">
        <v>34.369999999999997</v>
      </c>
      <c r="EY287" s="26">
        <v>2198.41</v>
      </c>
      <c r="EZ287" s="26">
        <v>4200</v>
      </c>
      <c r="FA287" s="100">
        <v>52.34</v>
      </c>
      <c r="FB287" s="26">
        <v>2198.41</v>
      </c>
      <c r="FC287" s="138">
        <v>4200</v>
      </c>
      <c r="FD287" s="140">
        <f>(ULB_Data[[#This Row],[SLP + Cert. (obtained) SS2022]]/ULB_Data[[#This Row],[SLP + Cert. (max.) SS2022]])*100</f>
        <v>52.343095238095238</v>
      </c>
    </row>
    <row r="288" spans="1:160" ht="15.75" thickBot="1">
      <c r="A288" s="104">
        <v>287</v>
      </c>
      <c r="B288" s="65" t="s">
        <v>125</v>
      </c>
      <c r="C288" s="65" t="s">
        <v>95</v>
      </c>
      <c r="D288" s="65" t="s">
        <v>83</v>
      </c>
      <c r="E288" s="26">
        <v>95994</v>
      </c>
      <c r="F288" s="28" t="s">
        <v>413</v>
      </c>
      <c r="G288" s="28">
        <v>2214</v>
      </c>
      <c r="H288" s="28">
        <v>2072</v>
      </c>
      <c r="I288" s="28">
        <v>2072</v>
      </c>
      <c r="J288" s="28">
        <v>3325</v>
      </c>
      <c r="K288" s="28">
        <v>3178</v>
      </c>
      <c r="L288" s="28">
        <v>3178</v>
      </c>
      <c r="M288" s="28">
        <v>3595.3</v>
      </c>
      <c r="N288" s="28">
        <v>3469.2</v>
      </c>
      <c r="O288" s="28">
        <v>3469.2</v>
      </c>
      <c r="P288" s="28">
        <v>4328.8</v>
      </c>
      <c r="Q288" s="28">
        <v>4328.8</v>
      </c>
      <c r="R288" s="118">
        <f>(ULB_Data[[#This Row],[Total score (obtained) SS2020]]-ULB_Data[[#This Row],[NA 2020]])/ULB_Data[[#This Row],[NA 2020]]</f>
        <v>0.87869015356820235</v>
      </c>
      <c r="S288" s="118">
        <f>(ULB_Data[[#This Row],[Total score (obtained) SS2021]]-ULB_Data[[#This Row],[NA 2021]])/ULB_Data[[#This Row],[NA 2021]]</f>
        <v>0.85836389961389969</v>
      </c>
      <c r="T288" s="118">
        <f>(ULB_Data[[#This Row],[Total score (obtained) SS2022]]-ULB_Data[[#This Row],[NA 2022]])/ULB_Data[[#This Row],[NA 2022]]</f>
        <v>0.85836389961389969</v>
      </c>
      <c r="U288" s="118">
        <f>(ULB_Data[[#This Row],[Total score (obtained) SS2020]]-ULB_Data[[#This Row],[SA 2020]])/ULB_Data[[#This Row],[SA 2020]]</f>
        <v>0.25095338345864665</v>
      </c>
      <c r="V288" s="118">
        <f>(ULB_Data[[#This Row],[Total score (obtained) SS2021]]-ULB_Data[[#This Row],[SA 2021]])/ULB_Data[[#This Row],[SA 2021]]</f>
        <v>0.21162051604782889</v>
      </c>
      <c r="W288" s="118">
        <f>(ULB_Data[[#This Row],[Total score (obtained) SS2022]]-ULB_Data[[#This Row],[SA 2022]])/ULB_Data[[#This Row],[SA 2022]]</f>
        <v>0.21162051604782889</v>
      </c>
      <c r="X288" s="118">
        <f>(ULB_Data[[#This Row],[Total score (obtained) SS2020]]-ULB_Data[[#This Row],[SA Cat 2020]])/ULB_Data[[#This Row],[SA Cat 2020]]</f>
        <v>0.15690484799599475</v>
      </c>
      <c r="Y288" s="118">
        <f>(ULB_Data[[#This Row],[Total score (obtained) SS2021]]-ULB_Data[[#This Row],[SA Cat 2021]])/ULB_Data[[#This Row],[SA Cat 2021]]</f>
        <v>0.10991871324801118</v>
      </c>
      <c r="Z288" s="118">
        <f>(ULB_Data[[#This Row],[Total score (obtained) SS2022]]-ULB_Data[[#This Row],[SA Cat 2022]])/ULB_Data[[#This Row],[SA Cat 2022]]</f>
        <v>0.10991871324801118</v>
      </c>
      <c r="AA288" s="118">
        <f>(ULB_Data[[#This Row],[Total score (obtained) SS2021]]-ULB_Data[[#This Row],[SA Cat t.10 2021]])/ULB_Data[[#This Row],[SA Cat t.10 2021]]</f>
        <v>-0.11048558491960819</v>
      </c>
      <c r="AB288" s="118">
        <f>(ULB_Data[[#This Row],[Total score (obtained) SS2022]]-ULB_Data[[#This Row],[SA Cat t.10 2022]])/ULB_Data[[#This Row],[SA Cat t.10 2022]]</f>
        <v>-0.11048558491960819</v>
      </c>
      <c r="AC288" s="122">
        <v>306.24</v>
      </c>
      <c r="AD288" s="122">
        <v>913.6</v>
      </c>
      <c r="AE288" s="122">
        <v>915</v>
      </c>
      <c r="AF288" s="122">
        <v>706.64</v>
      </c>
      <c r="AG288" s="122">
        <v>1509.3</v>
      </c>
      <c r="AH288" s="122">
        <v>1509.3</v>
      </c>
      <c r="AI288" s="122">
        <v>829.22</v>
      </c>
      <c r="AJ288" s="122">
        <v>1623.2</v>
      </c>
      <c r="AK288" s="122">
        <v>1623.2</v>
      </c>
      <c r="AL288" s="122">
        <v>1999.6</v>
      </c>
      <c r="AM288" s="122">
        <v>1999.6</v>
      </c>
      <c r="AN288" s="118">
        <f>(ULB_Data[[#This Row],[SLP- obtained SS2020]]-ULB_Data[[#This Row],[SLP NA 2020]])/ULB_Data[[#This Row],[SLP NA 2020]]</f>
        <v>2.5511363636363633</v>
      </c>
      <c r="AO288" s="118">
        <f>(ULB_Data[[#This Row],[SLP- obtained SS2021]]-ULB_Data[[#This Row],[SLP NA 2021]])/ULB_Data[[#This Row],[SLP NA 2021]]</f>
        <v>0.98933887915936947</v>
      </c>
      <c r="AP288" s="118">
        <f>(ULB_Data[[#This Row],[SLP- obtained SS2022]]-ULB_Data[[#This Row],[SLP NA 2022]])/ULB_Data[[#This Row],[SLP NA 2022]]</f>
        <v>0.98629508196721316</v>
      </c>
      <c r="AQ288" s="118">
        <f>(ULB_Data[[#This Row],[SLP- obtained SS2020]]-ULB_Data[[#This Row],[SLP SA 2020]])/ULB_Data[[#This Row],[SLP SA 2020]]</f>
        <v>0.53897316879882262</v>
      </c>
      <c r="AR288" s="118">
        <f>(ULB_Data[[#This Row],[SLP- obtained SS2021]]-ULB_Data[[#This Row],[SLP SA 2021]])/ULB_Data[[#This Row],[SLP SA 2021]]</f>
        <v>0.20417412045319028</v>
      </c>
      <c r="AS288" s="118">
        <f>(ULB_Data[[#This Row],[SLP- obtained SS2022]]-ULB_Data[[#This Row],[SLP SA 2022]])/ULB_Data[[#This Row],[SLP SA 2022]]</f>
        <v>0.20417412045319028</v>
      </c>
      <c r="AT288" s="118">
        <f>(ULB_Data[[#This Row],[SLP- obtained SS2020]]-ULB_Data[[#This Row],[SLP SA cat 2020]])/ULB_Data[[#This Row],[SLP SA cat 2020]]</f>
        <v>0.3114734328646197</v>
      </c>
      <c r="AU288" s="118">
        <f>(ULB_Data[[#This Row],[SLP- obtained SS2021]]-ULB_Data[[#This Row],[SLP SA cat 2021]])/ULB_Data[[#This Row],[SLP SA cat 2021]]</f>
        <v>0.11967718087727944</v>
      </c>
      <c r="AV288" s="118">
        <f>(ULB_Data[[#This Row],[SLP- obtained SS2022]]-ULB_Data[[#This Row],[SLP SA cat 2022]])/ULB_Data[[#This Row],[SLP SA cat 2022]]</f>
        <v>0.11967718087727944</v>
      </c>
      <c r="AW288" s="118">
        <f>(ULB_Data[[#This Row],[SLP- obtained SS2021]]-ULB_Data[[#This Row],[SLP SA cat t.10 2021]])/ULB_Data[[#This Row],[SLP SA cat t.10 2021]]</f>
        <v>-9.1088217643528646E-2</v>
      </c>
      <c r="AX288" s="118">
        <f>(ULB_Data[[#This Row],[SLP- obtained SS2022]]-ULB_Data[[#This Row],[SLP SA cat t.10 2022]])/ULB_Data[[#This Row],[SLP SA cat t.10 2022]]</f>
        <v>-9.1088217643528646E-2</v>
      </c>
      <c r="AY288" s="122">
        <v>232.44</v>
      </c>
      <c r="AZ288" s="122">
        <v>298.10000000000002</v>
      </c>
      <c r="BA288" s="122">
        <v>295</v>
      </c>
      <c r="BB288" s="122">
        <v>421.09</v>
      </c>
      <c r="BC288" s="122">
        <v>522.70000000000005</v>
      </c>
      <c r="BD288" s="122">
        <v>525</v>
      </c>
      <c r="BE288" s="122">
        <v>448.93</v>
      </c>
      <c r="BF288" s="122">
        <v>602.08000000000004</v>
      </c>
      <c r="BG288" s="122">
        <v>602.08000000000004</v>
      </c>
      <c r="BH288" s="122">
        <v>1100</v>
      </c>
      <c r="BI288" s="122">
        <v>1100</v>
      </c>
      <c r="BJ288" s="118">
        <f>(ULB_Data[[#This Row],[Cert.- obtained SS2020]]-ULB_Data[[#This Row],[NA cert 2020]])/ULB_Data[[#This Row],[NA cert 2020]]</f>
        <v>1.1510927551196009</v>
      </c>
      <c r="BK288" s="118">
        <f>(ULB_Data[[#This Row],[Cert.- obtained SS2021]]-ULB_Data[[#This Row],[NA cert 2021]])/ULB_Data[[#This Row],[NA cert 2021]]</f>
        <v>0.67728950016772882</v>
      </c>
      <c r="BL288" s="118">
        <f>(ULB_Data[[#This Row],[Cert.- obtained SS2022]]-ULB_Data[[#This Row],[NA cert 2022]])/ULB_Data[[#This Row],[NA cert 2022]]</f>
        <v>0.69491525423728817</v>
      </c>
      <c r="BM288" s="118">
        <f>(ULB_Data[[#This Row],[Cert.- obtained SS2020]]-ULB_Data[[#This Row],[SA Cert 2020]])/ULB_Data[[#This Row],[SA Cert 2020]]</f>
        <v>0.187394618727588</v>
      </c>
      <c r="BN288" s="118">
        <f>(ULB_Data[[#This Row],[Cert.- obtained SS2021]]-ULB_Data[[#This Row],[SA cert 2021]])/ULB_Data[[#This Row],[SA cert 2021]]</f>
        <v>-4.3428352783623579E-2</v>
      </c>
      <c r="BO288" s="118">
        <f>(ULB_Data[[#This Row],[Cert.- obtained SS2022]]-ULB_Data[[#This Row],[SA cert 2022]])/ULB_Data[[#This Row],[SA cert 2022]]</f>
        <v>-4.7619047619047616E-2</v>
      </c>
      <c r="BP288" s="118">
        <f>(ULB_Data[[#This Row],[Cert.- obtained SS2020]]-ULB_Data[[#This Row],[SA cert cat 2020]])/ULB_Data[[#This Row],[SA cert cat 2020]]</f>
        <v>0.11375938342280532</v>
      </c>
      <c r="BQ288" s="118">
        <f>(ULB_Data[[#This Row],[Cert.- obtained SS2021]]-ULB_Data[[#This Row],[SA cert cat 2021]])/ULB_Data[[#This Row],[SA cert cat 2021]]</f>
        <v>-0.16954557533882547</v>
      </c>
      <c r="BR288" s="118">
        <f>(ULB_Data[[#This Row],[Cert.- obtained SS2022]]-ULB_Data[[#This Row],[SA cert cat 2022]])/ULB_Data[[#This Row],[SA cert cat 2022]]</f>
        <v>-0.16954557533882547</v>
      </c>
      <c r="BS288" s="118">
        <f>(ULB_Data[[#This Row],[Cert.- obtained SS2021]]-ULB_Data[[#This Row],[SA cert cat t.10 2021]])/ULB_Data[[#This Row],[SA cert cat t.10 2021]]</f>
        <v>-0.54545454545454541</v>
      </c>
      <c r="BT288" s="118">
        <f>(ULB_Data[[#This Row],[Cert.- obtained SS2022]]-ULB_Data[[#This Row],[SA cert cat t.10 2022]])/ULB_Data[[#This Row],[SA cert cat t.10 2022]]</f>
        <v>-0.54545454545454541</v>
      </c>
      <c r="BU288" s="122">
        <v>855.72</v>
      </c>
      <c r="BV288" s="122">
        <v>860.25</v>
      </c>
      <c r="BW288" s="122">
        <v>865</v>
      </c>
      <c r="BX288" s="122">
        <v>1100</v>
      </c>
      <c r="BY288" s="122">
        <v>1147.0899999999999</v>
      </c>
      <c r="BZ288" s="122">
        <v>1150</v>
      </c>
      <c r="CA288" s="122">
        <v>1163.58</v>
      </c>
      <c r="CB288" s="122">
        <v>1243.93</v>
      </c>
      <c r="CC288" s="122">
        <v>1243.93</v>
      </c>
      <c r="CD288" s="122">
        <v>1508.87</v>
      </c>
      <c r="CE288" s="122">
        <v>1508.87</v>
      </c>
      <c r="CF288" s="118">
        <f>(ULB_Data[[#This Row],[CP- obtained SS2020]]-ULB_Data[[#This Row],[NA CV 2020]])/ULB_Data[[#This Row],[NA CV 2020]]</f>
        <v>0.57518814565512089</v>
      </c>
      <c r="CG288" s="118">
        <f>(ULB_Data[[#This Row],[CV- obtained SS2021]]-ULB_Data[[#This Row],[NA CV 2021]])/ULB_Data[[#This Row],[NA CV 2021]]</f>
        <v>0.7821214763150246</v>
      </c>
      <c r="CH288" s="118">
        <f>(ULB_Data[[#This Row],[CV- obtained SS2022]]-ULB_Data[[#This Row],[NA CV 2022]])/ULB_Data[[#This Row],[NA CV 2022]]</f>
        <v>0.77233526011560683</v>
      </c>
      <c r="CI288" s="118">
        <f>(ULB_Data[[#This Row],[CP- obtained SS2020]]-ULB_Data[[#This Row],[SA CV 2020]])/ULB_Data[[#This Row],[SA CV 2020]]</f>
        <v>0.22538181818181824</v>
      </c>
      <c r="CJ288" s="118">
        <f>(ULB_Data[[#This Row],[CV- obtained SS2021]]-ULB_Data[[#This Row],[SA CV 2021]])/ULB_Data[[#This Row],[SA CV 2021]]</f>
        <v>0.33648623909196318</v>
      </c>
      <c r="CK288" s="118">
        <f>(ULB_Data[[#This Row],[CV- obtained SS2022]]-ULB_Data[[#This Row],[SA CV 2022]])/ULB_Data[[#This Row],[SA CV 2022]]</f>
        <v>0.33310434782608689</v>
      </c>
      <c r="CL288" s="118">
        <f>(ULB_Data[[#This Row],[CP- obtained SS2020]]-ULB_Data[[#This Row],[SA CV  cat 2020]])/ULB_Data[[#This Row],[SA CV  cat 2020]]</f>
        <v>0.1584248612042147</v>
      </c>
      <c r="CM288" s="118">
        <f>(ULB_Data[[#This Row],[CV- obtained SS2021]]-ULB_Data[[#This Row],[SA CV cat 2021]])/ULB_Data[[#This Row],[SA CV cat 2021]]</f>
        <v>0.23244073219554143</v>
      </c>
      <c r="CN288" s="118">
        <f>(ULB_Data[[#This Row],[CV- obtained SS2022]]-ULB_Data[[#This Row],[SA CV cat 2022]])/ULB_Data[[#This Row],[SA CV cat 2022]]</f>
        <v>0.23244073219554143</v>
      </c>
      <c r="CO288" s="118">
        <f>(ULB_Data[[#This Row],[CV- obtained SS2021]]-ULB_Data[[#This Row],[SA CV cat t.10 2021]])/ULB_Data[[#This Row],[SA CV cat t.10 2021]]</f>
        <v>1.603849238171615E-2</v>
      </c>
      <c r="CP288" s="118">
        <f>(ULB_Data[[#This Row],[CV- obtained SS2022]]-ULB_Data[[#This Row],[SA CV cat t.10 2022]])/ULB_Data[[#This Row],[SA CV cat t.10 2022]]</f>
        <v>1.603849238171615E-2</v>
      </c>
      <c r="CQ288" s="60">
        <v>10</v>
      </c>
      <c r="CR288" s="60">
        <v>10</v>
      </c>
      <c r="CS288" s="28">
        <v>16</v>
      </c>
      <c r="CT288" s="27">
        <v>15</v>
      </c>
      <c r="CU288" s="28">
        <v>16</v>
      </c>
      <c r="CV288" s="27">
        <v>15</v>
      </c>
      <c r="CW288" s="28" t="s">
        <v>414</v>
      </c>
      <c r="CX288" s="28" t="s">
        <v>414</v>
      </c>
      <c r="CY288" s="28" t="s">
        <v>414</v>
      </c>
      <c r="CZ288" s="28" t="s">
        <v>408</v>
      </c>
      <c r="DA288" s="28" t="s">
        <v>408</v>
      </c>
      <c r="DB288" s="28" t="s">
        <v>408</v>
      </c>
      <c r="DC288" s="22">
        <v>1087.5</v>
      </c>
      <c r="DD288" s="22">
        <v>1500</v>
      </c>
      <c r="DE288" s="66">
        <v>72.5</v>
      </c>
      <c r="DF288" s="22">
        <v>500</v>
      </c>
      <c r="DG288" s="22">
        <v>1500</v>
      </c>
      <c r="DH288" s="66">
        <v>33.33</v>
      </c>
      <c r="DI288" s="22">
        <v>1224</v>
      </c>
      <c r="DJ288" s="22">
        <v>1500</v>
      </c>
      <c r="DK288" s="66">
        <v>81.599999999999994</v>
      </c>
      <c r="DL288" s="22">
        <v>1347.92</v>
      </c>
      <c r="DM288" s="22">
        <v>1500</v>
      </c>
      <c r="DN288" s="66">
        <v>89.86</v>
      </c>
      <c r="DO288" s="22">
        <v>4159.42</v>
      </c>
      <c r="DP288" s="22">
        <v>6000</v>
      </c>
      <c r="DQ288" s="66">
        <v>69.319999999999993</v>
      </c>
      <c r="DR288" s="67">
        <v>1817.46</v>
      </c>
      <c r="DS288" s="67">
        <v>2400</v>
      </c>
      <c r="DT288" s="159">
        <f>ULB_Data[[#This Row],[SLP- obtained SS2021]]/ULB_Data[[#This Row],[SLP-max. marks SS2021]]</f>
        <v>0.75727500000000003</v>
      </c>
      <c r="DU288" s="159">
        <f>ULB_Data[[#This Row],[SLP- obtained SS2021]]/ULB_Data[[#This Row],[Total score (obtained) SS2021]]</f>
        <v>0.47200255549236075</v>
      </c>
      <c r="DV288" s="67">
        <v>1817.46</v>
      </c>
      <c r="DW288" s="66">
        <v>2400</v>
      </c>
      <c r="DX288" s="159">
        <f>ULB_Data[[#This Row],[SLP- obtained SS2022]]/ULB_Data[[#This Row],[SLP-max. marks SS2022]]</f>
        <v>0.75727500000000003</v>
      </c>
      <c r="DY288" s="159">
        <f>ULB_Data[[#This Row],[SLP- obtained SS2022]]/ULB_Data[[#This Row],[Total score (obtained) SS2022]]</f>
        <v>0.47200255549236075</v>
      </c>
      <c r="DZ288" s="67">
        <v>1533.07</v>
      </c>
      <c r="EA288" s="67">
        <v>1800</v>
      </c>
      <c r="EB288" s="159">
        <f>ULB_Data[[#This Row],[CV- obtained SS2021]]/ULB_Data[[#This Row],[CV-max. marks SS2021]]</f>
        <v>0.85170555555555549</v>
      </c>
      <c r="EC288" s="159">
        <f>ULB_Data[[#This Row],[CV- obtained SS2021]]/ULB_Data[[#This Row],[Total score (obtained) SS2021]]</f>
        <v>0.39814519040236018</v>
      </c>
      <c r="ED288" s="67">
        <v>1533.07</v>
      </c>
      <c r="EE288" s="66">
        <v>1800</v>
      </c>
      <c r="EF288" s="159">
        <f>ULB_Data[[#This Row],[CV- obtained SS2022]]/ULB_Data[[#This Row],[CV-max. marks SS2022]]</f>
        <v>0.85170555555555549</v>
      </c>
      <c r="EG288" s="159">
        <f>ULB_Data[[#This Row],[CV- obtained SS2022]]/ULB_Data[[#This Row],[Total score (obtained) SS2022]]</f>
        <v>0.39814519040236018</v>
      </c>
      <c r="EH288" s="73">
        <v>500</v>
      </c>
      <c r="EI288" s="67">
        <v>1800</v>
      </c>
      <c r="EJ288" s="159">
        <f>ULB_Data[[#This Row],[Cert.- obtained SS2021]]/ULB_Data[[#This Row],[Cert.-max. marks SS2021]]</f>
        <v>0.27777777777777779</v>
      </c>
      <c r="EK288" s="159">
        <f>ULB_Data[[#This Row],[Cert.- obtained SS2021]]/ULB_Data[[#This Row],[Total score (obtained) SS2021]]</f>
        <v>0.12985225410527901</v>
      </c>
      <c r="EL288" s="73">
        <v>500</v>
      </c>
      <c r="EM288" s="66">
        <v>1800</v>
      </c>
      <c r="EN288" s="159">
        <f>ULB_Data[[#This Row],[Cert.- obtained SS2022]]/ULB_Data[[#This Row],[Cert.-max. marks SS2022]]</f>
        <v>0.27777777777777779</v>
      </c>
      <c r="EO288" s="159">
        <f>ULB_Data[[#This Row],[Cert.- obtained SS2022]]/ULB_Data[[#This Row],[Total score (obtained) SS2022]]</f>
        <v>0.12985225410527901</v>
      </c>
      <c r="EP288" s="73">
        <v>3850.53</v>
      </c>
      <c r="EQ288" s="26">
        <v>6000</v>
      </c>
      <c r="ER288" s="66">
        <v>64.180000000000007</v>
      </c>
      <c r="ES288" s="73">
        <v>3850.53</v>
      </c>
      <c r="ET288" s="66">
        <v>6000</v>
      </c>
      <c r="EU288" s="128">
        <f>(ULB_Data[[#This Row],[Total score (obtained) SS2022]]/ULB_Data[[#This Row],[Total score (max) SS2022]])*100</f>
        <v>64.175500000000014</v>
      </c>
      <c r="EV288" s="26">
        <v>1587.5</v>
      </c>
      <c r="EW288" s="26">
        <v>3000</v>
      </c>
      <c r="EX288" s="66">
        <v>52.92</v>
      </c>
      <c r="EY288" s="26">
        <v>2317.46</v>
      </c>
      <c r="EZ288" s="26">
        <v>4200</v>
      </c>
      <c r="FA288" s="100">
        <v>55.18</v>
      </c>
      <c r="FB288" s="26">
        <v>2317.46</v>
      </c>
      <c r="FC288" s="138">
        <v>4200</v>
      </c>
      <c r="FD288" s="140">
        <f>(ULB_Data[[#This Row],[SLP + Cert. (obtained) SS2022]]/ULB_Data[[#This Row],[SLP + Cert. (max.) SS2022]])*100</f>
        <v>55.177619047619054</v>
      </c>
    </row>
    <row r="289" spans="1:160" ht="15.75" thickBot="1">
      <c r="A289" s="104">
        <v>288</v>
      </c>
      <c r="B289" s="65" t="s">
        <v>106</v>
      </c>
      <c r="C289" s="65" t="s">
        <v>95</v>
      </c>
      <c r="D289" s="65" t="s">
        <v>83</v>
      </c>
      <c r="E289" s="26">
        <v>37214</v>
      </c>
      <c r="F289" s="28" t="s">
        <v>412</v>
      </c>
      <c r="G289" s="28">
        <v>2214</v>
      </c>
      <c r="H289" s="28">
        <v>2072</v>
      </c>
      <c r="I289" s="28">
        <v>2072</v>
      </c>
      <c r="J289" s="28">
        <v>3325</v>
      </c>
      <c r="K289" s="28">
        <v>3178</v>
      </c>
      <c r="L289" s="28">
        <v>3178</v>
      </c>
      <c r="M289" s="28">
        <v>3400</v>
      </c>
      <c r="N289" s="28">
        <v>3298.6</v>
      </c>
      <c r="O289" s="28">
        <v>3298.6</v>
      </c>
      <c r="P289" s="28">
        <v>4601.3999999999996</v>
      </c>
      <c r="Q289" s="28">
        <v>4601.3999999999996</v>
      </c>
      <c r="R289" s="118">
        <f>(ULB_Data[[#This Row],[Total score (obtained) SS2020]]-ULB_Data[[#This Row],[NA 2020]])/ULB_Data[[#This Row],[NA 2020]]</f>
        <v>0.61950316169828357</v>
      </c>
      <c r="S289" s="118">
        <f>(ULB_Data[[#This Row],[Total score (obtained) SS2021]]-ULB_Data[[#This Row],[NA 2021]])/ULB_Data[[#This Row],[NA 2021]]</f>
        <v>0.72267857142857139</v>
      </c>
      <c r="T289" s="118">
        <f>(ULB_Data[[#This Row],[Total score (obtained) SS2022]]-ULB_Data[[#This Row],[NA 2022]])/ULB_Data[[#This Row],[NA 2022]]</f>
        <v>0.72267857142857139</v>
      </c>
      <c r="U289" s="118">
        <f>(ULB_Data[[#This Row],[Total score (obtained) SS2020]]-ULB_Data[[#This Row],[SA 2020]])/ULB_Data[[#This Row],[SA 2020]]</f>
        <v>7.8369924812030048E-2</v>
      </c>
      <c r="V289" s="118">
        <f>(ULB_Data[[#This Row],[Total score (obtained) SS2021]]-ULB_Data[[#This Row],[SA 2021]])/ULB_Data[[#This Row],[SA 2021]]</f>
        <v>0.12315607300188794</v>
      </c>
      <c r="W289" s="118">
        <f>(ULB_Data[[#This Row],[Total score (obtained) SS2022]]-ULB_Data[[#This Row],[SA 2022]])/ULB_Data[[#This Row],[SA 2022]]</f>
        <v>0.12315607300188794</v>
      </c>
      <c r="X289" s="118">
        <f>(ULB_Data[[#This Row],[Total score (obtained) SS2020]]-ULB_Data[[#This Row],[SA Cat 2020]])/ULB_Data[[#This Row],[SA Cat 2020]]</f>
        <v>5.458235294117645E-2</v>
      </c>
      <c r="Y289" s="118">
        <f>(ULB_Data[[#This Row],[Total score (obtained) SS2021]]-ULB_Data[[#This Row],[SA Cat 2021]])/ULB_Data[[#This Row],[SA Cat 2021]]</f>
        <v>8.2092402837567441E-2</v>
      </c>
      <c r="Z289" s="118">
        <f>(ULB_Data[[#This Row],[Total score (obtained) SS2022]]-ULB_Data[[#This Row],[SA Cat 2022]])/ULB_Data[[#This Row],[SA Cat 2022]]</f>
        <v>8.2092402837567441E-2</v>
      </c>
      <c r="AA289" s="118">
        <f>(ULB_Data[[#This Row],[Total score (obtained) SS2021]]-ULB_Data[[#This Row],[SA Cat t.10 2021]])/ULB_Data[[#This Row],[SA Cat t.10 2021]]</f>
        <v>-0.22428174033989651</v>
      </c>
      <c r="AB289" s="118">
        <f>(ULB_Data[[#This Row],[Total score (obtained) SS2022]]-ULB_Data[[#This Row],[SA Cat t.10 2022]])/ULB_Data[[#This Row],[SA Cat t.10 2022]]</f>
        <v>-0.22428174033989651</v>
      </c>
      <c r="AC289" s="122">
        <v>306.24</v>
      </c>
      <c r="AD289" s="122">
        <v>913.6</v>
      </c>
      <c r="AE289" s="122">
        <v>915</v>
      </c>
      <c r="AF289" s="122">
        <v>706.64</v>
      </c>
      <c r="AG289" s="122">
        <v>1509.3</v>
      </c>
      <c r="AH289" s="122">
        <v>1509.3</v>
      </c>
      <c r="AI289" s="122">
        <v>737.03</v>
      </c>
      <c r="AJ289" s="122">
        <v>1543.8</v>
      </c>
      <c r="AK289" s="122">
        <v>1543.8</v>
      </c>
      <c r="AL289" s="122">
        <v>2033.9</v>
      </c>
      <c r="AM289" s="122">
        <v>2033.9</v>
      </c>
      <c r="AN289" s="118">
        <f>(ULB_Data[[#This Row],[SLP- obtained SS2020]]-ULB_Data[[#This Row],[SLP NA 2020]])/ULB_Data[[#This Row],[SLP NA 2020]]</f>
        <v>1.6867163009404387</v>
      </c>
      <c r="AO289" s="118">
        <f>(ULB_Data[[#This Row],[SLP- obtained SS2021]]-ULB_Data[[#This Row],[SLP NA 2021]])/ULB_Data[[#This Row],[SLP NA 2021]]</f>
        <v>0.74180166374781076</v>
      </c>
      <c r="AP289" s="118">
        <f>(ULB_Data[[#This Row],[SLP- obtained SS2022]]-ULB_Data[[#This Row],[SLP NA 2022]])/ULB_Data[[#This Row],[SLP NA 2022]]</f>
        <v>0.73913661202185788</v>
      </c>
      <c r="AQ289" s="118">
        <f>(ULB_Data[[#This Row],[SLP- obtained SS2020]]-ULB_Data[[#This Row],[SLP SA 2020]])/ULB_Data[[#This Row],[SLP SA 2020]]</f>
        <v>0.16435525868900711</v>
      </c>
      <c r="AR289" s="118">
        <f>(ULB_Data[[#This Row],[SLP- obtained SS2021]]-ULB_Data[[#This Row],[SLP SA 2021]])/ULB_Data[[#This Row],[SLP SA 2021]]</f>
        <v>5.4336447359703166E-2</v>
      </c>
      <c r="AS289" s="118">
        <f>(ULB_Data[[#This Row],[SLP- obtained SS2022]]-ULB_Data[[#This Row],[SLP SA 2022]])/ULB_Data[[#This Row],[SLP SA 2022]]</f>
        <v>5.4336447359703166E-2</v>
      </c>
      <c r="AT289" s="118">
        <f>(ULB_Data[[#This Row],[SLP- obtained SS2020]]-ULB_Data[[#This Row],[SLP SA cat 2020]])/ULB_Data[[#This Row],[SLP SA cat 2020]]</f>
        <v>0.11634533194035522</v>
      </c>
      <c r="AU289" s="118">
        <f>(ULB_Data[[#This Row],[SLP- obtained SS2021]]-ULB_Data[[#This Row],[SLP SA cat 2021]])/ULB_Data[[#This Row],[SLP SA cat 2021]]</f>
        <v>3.0774711750226707E-2</v>
      </c>
      <c r="AV289" s="118">
        <f>(ULB_Data[[#This Row],[SLP- obtained SS2022]]-ULB_Data[[#This Row],[SLP SA cat 2022]])/ULB_Data[[#This Row],[SLP SA cat 2022]]</f>
        <v>3.0774711750226707E-2</v>
      </c>
      <c r="AW289" s="118">
        <f>(ULB_Data[[#This Row],[SLP- obtained SS2021]]-ULB_Data[[#This Row],[SLP SA cat t.10 2021]])/ULB_Data[[#This Row],[SLP SA cat t.10 2021]]</f>
        <v>-0.21760656866119285</v>
      </c>
      <c r="AX289" s="118">
        <f>(ULB_Data[[#This Row],[SLP- obtained SS2022]]-ULB_Data[[#This Row],[SLP SA cat t.10 2022]])/ULB_Data[[#This Row],[SLP SA cat t.10 2022]]</f>
        <v>-0.21760656866119285</v>
      </c>
      <c r="AY289" s="122">
        <v>232.44</v>
      </c>
      <c r="AZ289" s="122">
        <v>298.10000000000002</v>
      </c>
      <c r="BA289" s="122">
        <v>295</v>
      </c>
      <c r="BB289" s="122">
        <v>421.09</v>
      </c>
      <c r="BC289" s="122">
        <v>522.70000000000005</v>
      </c>
      <c r="BD289" s="122">
        <v>525</v>
      </c>
      <c r="BE289" s="122">
        <v>433.64</v>
      </c>
      <c r="BF289" s="122">
        <v>570</v>
      </c>
      <c r="BG289" s="122">
        <v>570</v>
      </c>
      <c r="BH289" s="122">
        <v>1100</v>
      </c>
      <c r="BI289" s="122">
        <v>1100</v>
      </c>
      <c r="BJ289" s="118">
        <f>(ULB_Data[[#This Row],[Cert.- obtained SS2020]]-ULB_Data[[#This Row],[NA cert 2020]])/ULB_Data[[#This Row],[NA cert 2020]]</f>
        <v>0.29065565307176044</v>
      </c>
      <c r="BK289" s="118">
        <f>(ULB_Data[[#This Row],[Cert.- obtained SS2021]]-ULB_Data[[#This Row],[NA cert 2021]])/ULB_Data[[#This Row],[NA cert 2021]]</f>
        <v>1.3482053002348204</v>
      </c>
      <c r="BL289" s="118">
        <f>(ULB_Data[[#This Row],[Cert.- obtained SS2022]]-ULB_Data[[#This Row],[NA cert 2022]])/ULB_Data[[#This Row],[NA cert 2022]]</f>
        <v>1.3728813559322033</v>
      </c>
      <c r="BM289" s="118">
        <f>(ULB_Data[[#This Row],[Cert.- obtained SS2020]]-ULB_Data[[#This Row],[SA Cert 2020]])/ULB_Data[[#This Row],[SA Cert 2020]]</f>
        <v>-0.2875632287634472</v>
      </c>
      <c r="BN289" s="118">
        <f>(ULB_Data[[#This Row],[Cert.- obtained SS2021]]-ULB_Data[[#This Row],[SA cert 2021]])/ULB_Data[[#This Row],[SA cert 2021]]</f>
        <v>0.33920030610292701</v>
      </c>
      <c r="BO289" s="118">
        <f>(ULB_Data[[#This Row],[Cert.- obtained SS2022]]-ULB_Data[[#This Row],[SA cert 2022]])/ULB_Data[[#This Row],[SA cert 2022]]</f>
        <v>0.33333333333333331</v>
      </c>
      <c r="BP289" s="118">
        <f>(ULB_Data[[#This Row],[Cert.- obtained SS2020]]-ULB_Data[[#This Row],[SA cert cat 2020]])/ULB_Data[[#This Row],[SA cert cat 2020]]</f>
        <v>-0.30818190203855733</v>
      </c>
      <c r="BQ289" s="118">
        <f>(ULB_Data[[#This Row],[Cert.- obtained SS2021]]-ULB_Data[[#This Row],[SA cert cat 2021]])/ULB_Data[[#This Row],[SA cert cat 2021]]</f>
        <v>0.22807017543859648</v>
      </c>
      <c r="BR289" s="118">
        <f>(ULB_Data[[#This Row],[Cert.- obtained SS2022]]-ULB_Data[[#This Row],[SA cert cat 2022]])/ULB_Data[[#This Row],[SA cert cat 2022]]</f>
        <v>0.22807017543859648</v>
      </c>
      <c r="BS289" s="118">
        <f>(ULB_Data[[#This Row],[Cert.- obtained SS2021]]-ULB_Data[[#This Row],[SA cert cat t.10 2021]])/ULB_Data[[#This Row],[SA cert cat t.10 2021]]</f>
        <v>-0.36363636363636365</v>
      </c>
      <c r="BT289" s="118">
        <f>(ULB_Data[[#This Row],[Cert.- obtained SS2022]]-ULB_Data[[#This Row],[SA cert cat t.10 2022]])/ULB_Data[[#This Row],[SA cert cat t.10 2022]]</f>
        <v>-0.36363636363636365</v>
      </c>
      <c r="BU289" s="122">
        <v>855.72</v>
      </c>
      <c r="BV289" s="122">
        <v>860.25</v>
      </c>
      <c r="BW289" s="122">
        <v>865</v>
      </c>
      <c r="BX289" s="122">
        <v>1100</v>
      </c>
      <c r="BY289" s="122">
        <v>1147.0899999999999</v>
      </c>
      <c r="BZ289" s="122">
        <v>1150</v>
      </c>
      <c r="CA289" s="122">
        <v>1114.93</v>
      </c>
      <c r="CB289" s="122">
        <v>1184.79</v>
      </c>
      <c r="CC289" s="122">
        <v>1184.79</v>
      </c>
      <c r="CD289" s="122">
        <v>1531.86</v>
      </c>
      <c r="CE289" s="122">
        <v>1531.86</v>
      </c>
      <c r="CF289" s="118">
        <f>(ULB_Data[[#This Row],[CP- obtained SS2020]]-ULB_Data[[#This Row],[NA CV 2020]])/ULB_Data[[#This Row],[NA CV 2020]]</f>
        <v>0.35276726031879574</v>
      </c>
      <c r="CG289" s="118">
        <f>(ULB_Data[[#This Row],[CV- obtained SS2021]]-ULB_Data[[#This Row],[NA CV 2021]])/ULB_Data[[#This Row],[NA CV 2021]]</f>
        <v>0.48654460912525421</v>
      </c>
      <c r="CH289" s="118">
        <f>(ULB_Data[[#This Row],[CV- obtained SS2022]]-ULB_Data[[#This Row],[NA CV 2022]])/ULB_Data[[#This Row],[NA CV 2022]]</f>
        <v>0.47838150289017334</v>
      </c>
      <c r="CI289" s="118">
        <f>(ULB_Data[[#This Row],[CP- obtained SS2020]]-ULB_Data[[#This Row],[SA CV 2020]])/ULB_Data[[#This Row],[SA CV 2020]]</f>
        <v>5.2354545454545383E-2</v>
      </c>
      <c r="CJ289" s="118">
        <f>(ULB_Data[[#This Row],[CV- obtained SS2021]]-ULB_Data[[#This Row],[SA CV 2021]])/ULB_Data[[#This Row],[SA CV 2021]]</f>
        <v>0.11482098178870014</v>
      </c>
      <c r="CK289" s="118">
        <f>(ULB_Data[[#This Row],[CV- obtained SS2022]]-ULB_Data[[#This Row],[SA CV 2022]])/ULB_Data[[#This Row],[SA CV 2022]]</f>
        <v>0.11199999999999996</v>
      </c>
      <c r="CL289" s="118">
        <f>(ULB_Data[[#This Row],[CP- obtained SS2020]]-ULB_Data[[#This Row],[SA CV  cat 2020]])/ULB_Data[[#This Row],[SA CV  cat 2020]]</f>
        <v>3.8262491815629546E-2</v>
      </c>
      <c r="CM289" s="118">
        <f>(ULB_Data[[#This Row],[CV- obtained SS2021]]-ULB_Data[[#This Row],[SA CV cat 2021]])/ULB_Data[[#This Row],[SA CV cat 2021]]</f>
        <v>7.9347394896985959E-2</v>
      </c>
      <c r="CN289" s="118">
        <f>(ULB_Data[[#This Row],[CV- obtained SS2022]]-ULB_Data[[#This Row],[SA CV cat 2022]])/ULB_Data[[#This Row],[SA CV cat 2022]]</f>
        <v>7.9347394896985959E-2</v>
      </c>
      <c r="CO289" s="118">
        <f>(ULB_Data[[#This Row],[CV- obtained SS2021]]-ULB_Data[[#This Row],[SA CV cat t.10 2021]])/ULB_Data[[#This Row],[SA CV cat t.10 2021]]</f>
        <v>-0.16519786403457232</v>
      </c>
      <c r="CP289" s="118">
        <f>(ULB_Data[[#This Row],[CV- obtained SS2022]]-ULB_Data[[#This Row],[SA CV cat t.10 2022]])/ULB_Data[[#This Row],[SA CV cat t.10 2022]]</f>
        <v>-0.16519786403457232</v>
      </c>
      <c r="CQ289" s="60">
        <v>49</v>
      </c>
      <c r="CR289" s="60">
        <v>40</v>
      </c>
      <c r="CS289" s="28">
        <v>49</v>
      </c>
      <c r="CT289" s="28">
        <v>43</v>
      </c>
      <c r="CU289" s="28">
        <v>49</v>
      </c>
      <c r="CV289" s="28">
        <v>43</v>
      </c>
      <c r="CW289" s="28" t="s">
        <v>414</v>
      </c>
      <c r="CX289" s="28" t="s">
        <v>406</v>
      </c>
      <c r="CY289" s="28" t="s">
        <v>406</v>
      </c>
      <c r="CZ289" s="28" t="s">
        <v>405</v>
      </c>
      <c r="DA289" s="28" t="s">
        <v>408</v>
      </c>
      <c r="DB289" s="28" t="s">
        <v>408</v>
      </c>
      <c r="DC289" s="22">
        <v>822.78</v>
      </c>
      <c r="DD289" s="22">
        <v>1500</v>
      </c>
      <c r="DE289" s="66">
        <v>54.85</v>
      </c>
      <c r="DF289" s="22">
        <v>300</v>
      </c>
      <c r="DG289" s="22">
        <v>1500</v>
      </c>
      <c r="DH289" s="66">
        <v>20</v>
      </c>
      <c r="DI289" s="22">
        <v>1305.21</v>
      </c>
      <c r="DJ289" s="22">
        <v>1500</v>
      </c>
      <c r="DK289" s="66">
        <v>87.01</v>
      </c>
      <c r="DL289" s="22">
        <v>1157.5899999999999</v>
      </c>
      <c r="DM289" s="22">
        <v>1500</v>
      </c>
      <c r="DN289" s="66">
        <v>77.17</v>
      </c>
      <c r="DO289" s="22">
        <v>3585.58</v>
      </c>
      <c r="DP289" s="22">
        <v>6000</v>
      </c>
      <c r="DQ289" s="66">
        <v>59.76</v>
      </c>
      <c r="DR289" s="26">
        <v>1591.31</v>
      </c>
      <c r="DS289" s="67">
        <v>2400</v>
      </c>
      <c r="DT289" s="159">
        <f>ULB_Data[[#This Row],[SLP- obtained SS2021]]/ULB_Data[[#This Row],[SLP-max. marks SS2021]]</f>
        <v>0.66304583333333333</v>
      </c>
      <c r="DU289" s="159">
        <f>ULB_Data[[#This Row],[SLP- obtained SS2021]]/ULB_Data[[#This Row],[Total score (obtained) SS2021]]</f>
        <v>0.44582127478364653</v>
      </c>
      <c r="DV289" s="26">
        <v>1591.31</v>
      </c>
      <c r="DW289" s="66">
        <v>2400</v>
      </c>
      <c r="DX289" s="159">
        <f>ULB_Data[[#This Row],[SLP- obtained SS2022]]/ULB_Data[[#This Row],[SLP-max. marks SS2022]]</f>
        <v>0.66304583333333333</v>
      </c>
      <c r="DY289" s="159">
        <f>ULB_Data[[#This Row],[SLP- obtained SS2022]]/ULB_Data[[#This Row],[Total score (obtained) SS2022]]</f>
        <v>0.44582127478364653</v>
      </c>
      <c r="DZ289" s="26">
        <v>1278.8</v>
      </c>
      <c r="EA289" s="67">
        <v>1800</v>
      </c>
      <c r="EB289" s="159">
        <f>ULB_Data[[#This Row],[CV- obtained SS2021]]/ULB_Data[[#This Row],[CV-max. marks SS2021]]</f>
        <v>0.71044444444444443</v>
      </c>
      <c r="EC289" s="159">
        <f>ULB_Data[[#This Row],[CV- obtained SS2021]]/ULB_Data[[#This Row],[Total score (obtained) SS2021]]</f>
        <v>0.35826849965960572</v>
      </c>
      <c r="ED289" s="26">
        <v>1278.8</v>
      </c>
      <c r="EE289" s="66">
        <v>1800</v>
      </c>
      <c r="EF289" s="159">
        <f>ULB_Data[[#This Row],[CV- obtained SS2022]]/ULB_Data[[#This Row],[CV-max. marks SS2022]]</f>
        <v>0.71044444444444443</v>
      </c>
      <c r="EG289" s="159">
        <f>ULB_Data[[#This Row],[CV- obtained SS2022]]/ULB_Data[[#This Row],[Total score (obtained) SS2022]]</f>
        <v>0.35826849965960572</v>
      </c>
      <c r="EH289" s="26">
        <v>700</v>
      </c>
      <c r="EI289" s="67">
        <v>1800</v>
      </c>
      <c r="EJ289" s="159">
        <f>ULB_Data[[#This Row],[Cert.- obtained SS2021]]/ULB_Data[[#This Row],[Cert.-max. marks SS2021]]</f>
        <v>0.3888888888888889</v>
      </c>
      <c r="EK289" s="159">
        <f>ULB_Data[[#This Row],[Cert.- obtained SS2021]]/ULB_Data[[#This Row],[Total score (obtained) SS2021]]</f>
        <v>0.19611194069574914</v>
      </c>
      <c r="EL289" s="26">
        <v>700</v>
      </c>
      <c r="EM289" s="66">
        <v>1800</v>
      </c>
      <c r="EN289" s="159">
        <f>ULB_Data[[#This Row],[Cert.- obtained SS2022]]/ULB_Data[[#This Row],[Cert.-max. marks SS2022]]</f>
        <v>0.3888888888888889</v>
      </c>
      <c r="EO289" s="159">
        <f>ULB_Data[[#This Row],[Cert.- obtained SS2022]]/ULB_Data[[#This Row],[Total score (obtained) SS2022]]</f>
        <v>0.19611194069574914</v>
      </c>
      <c r="EP289" s="26">
        <v>3569.39</v>
      </c>
      <c r="EQ289" s="26">
        <v>6000</v>
      </c>
      <c r="ER289" s="66">
        <v>59.49</v>
      </c>
      <c r="ES289" s="26">
        <v>3569.39</v>
      </c>
      <c r="ET289" s="66">
        <v>6000</v>
      </c>
      <c r="EU289" s="128">
        <f>(ULB_Data[[#This Row],[Total score (obtained) SS2022]]/ULB_Data[[#This Row],[Total score (max) SS2022]])*100</f>
        <v>59.48983333333333</v>
      </c>
      <c r="EV289" s="26">
        <v>1122.78</v>
      </c>
      <c r="EW289" s="26">
        <v>3000</v>
      </c>
      <c r="EX289" s="66">
        <v>37.43</v>
      </c>
      <c r="EY289" s="26">
        <v>2291.31</v>
      </c>
      <c r="EZ289" s="26">
        <v>4200</v>
      </c>
      <c r="FA289" s="100">
        <v>54.56</v>
      </c>
      <c r="FB289" s="26">
        <v>2291.31</v>
      </c>
      <c r="FC289" s="138">
        <v>4200</v>
      </c>
      <c r="FD289" s="140">
        <f>(ULB_Data[[#This Row],[SLP + Cert. (obtained) SS2022]]/ULB_Data[[#This Row],[SLP + Cert. (max.) SS2022]])*100</f>
        <v>54.555</v>
      </c>
    </row>
    <row r="290" spans="1:160" ht="15.75" thickBot="1">
      <c r="A290" s="104">
        <v>289</v>
      </c>
      <c r="B290" s="65" t="s">
        <v>198</v>
      </c>
      <c r="C290" s="65" t="s">
        <v>95</v>
      </c>
      <c r="D290" s="65" t="s">
        <v>83</v>
      </c>
      <c r="E290" s="26">
        <v>187421</v>
      </c>
      <c r="F290" s="28" t="s">
        <v>410</v>
      </c>
      <c r="G290" s="28">
        <v>2214</v>
      </c>
      <c r="H290" s="28">
        <v>2072</v>
      </c>
      <c r="I290" s="28">
        <v>2072</v>
      </c>
      <c r="J290" s="28">
        <v>3325</v>
      </c>
      <c r="K290" s="28">
        <v>3178</v>
      </c>
      <c r="L290" s="28">
        <v>3178</v>
      </c>
      <c r="M290" s="28">
        <v>3878.5</v>
      </c>
      <c r="N290" s="28">
        <v>3782.7</v>
      </c>
      <c r="O290" s="28">
        <v>3782.7</v>
      </c>
      <c r="P290" s="28">
        <v>4344.1000000000004</v>
      </c>
      <c r="Q290" s="28">
        <v>4344.1000000000004</v>
      </c>
      <c r="R290" s="118">
        <f>(ULB_Data[[#This Row],[Total score (obtained) SS2020]]-ULB_Data[[#This Row],[NA 2020]])/ULB_Data[[#This Row],[NA 2020]]</f>
        <v>0.78961156278229438</v>
      </c>
      <c r="S290" s="118">
        <f>(ULB_Data[[#This Row],[Total score (obtained) SS2021]]-ULB_Data[[#This Row],[NA 2021]])/ULB_Data[[#This Row],[NA 2021]]</f>
        <v>0.441307915057915</v>
      </c>
      <c r="T290" s="118">
        <f>(ULB_Data[[#This Row],[Total score (obtained) SS2022]]-ULB_Data[[#This Row],[NA 2022]])/ULB_Data[[#This Row],[NA 2022]]</f>
        <v>0.441307915057915</v>
      </c>
      <c r="U290" s="118">
        <f>(ULB_Data[[#This Row],[Total score (obtained) SS2020]]-ULB_Data[[#This Row],[SA 2020]])/ULB_Data[[#This Row],[SA 2020]]</f>
        <v>0.19163909774436086</v>
      </c>
      <c r="V290" s="118">
        <f>(ULB_Data[[#This Row],[Total score (obtained) SS2021]]-ULB_Data[[#This Row],[SA 2021]])/ULB_Data[[#This Row],[SA 2021]]</f>
        <v>-6.0292636878540001E-2</v>
      </c>
      <c r="W290" s="118">
        <f>(ULB_Data[[#This Row],[Total score (obtained) SS2022]]-ULB_Data[[#This Row],[SA 2022]])/ULB_Data[[#This Row],[SA 2022]]</f>
        <v>-6.0292636878540001E-2</v>
      </c>
      <c r="X290" s="118">
        <f>(ULB_Data[[#This Row],[Total score (obtained) SS2020]]-ULB_Data[[#This Row],[SA Cat 2020]])/ULB_Data[[#This Row],[SA Cat 2020]]</f>
        <v>2.1580507928322758E-2</v>
      </c>
      <c r="Y290" s="118">
        <f>(ULB_Data[[#This Row],[Total score (obtained) SS2021]]-ULB_Data[[#This Row],[SA Cat 2021]])/ULB_Data[[#This Row],[SA Cat 2021]]</f>
        <v>-0.21051365426811536</v>
      </c>
      <c r="Z290" s="118">
        <f>(ULB_Data[[#This Row],[Total score (obtained) SS2022]]-ULB_Data[[#This Row],[SA Cat 2022]])/ULB_Data[[#This Row],[SA Cat 2022]]</f>
        <v>-0.21051365426811536</v>
      </c>
      <c r="AA290" s="118">
        <f>(ULB_Data[[#This Row],[Total score (obtained) SS2021]]-ULB_Data[[#This Row],[SA Cat t.10 2021]])/ULB_Data[[#This Row],[SA Cat t.10 2021]]</f>
        <v>-0.31254114776363351</v>
      </c>
      <c r="AB290" s="118">
        <f>(ULB_Data[[#This Row],[Total score (obtained) SS2022]]-ULB_Data[[#This Row],[SA Cat t.10 2022]])/ULB_Data[[#This Row],[SA Cat t.10 2022]]</f>
        <v>-0.31254114776363351</v>
      </c>
      <c r="AC290" s="122">
        <v>306.24</v>
      </c>
      <c r="AD290" s="122">
        <v>913.6</v>
      </c>
      <c r="AE290" s="122">
        <v>915</v>
      </c>
      <c r="AF290" s="122">
        <v>706.64</v>
      </c>
      <c r="AG290" s="122">
        <v>1509.3</v>
      </c>
      <c r="AH290" s="122">
        <v>1509.3</v>
      </c>
      <c r="AI290" s="122">
        <v>948.15</v>
      </c>
      <c r="AJ290" s="122">
        <v>1786.5</v>
      </c>
      <c r="AK290" s="122">
        <v>1786.5</v>
      </c>
      <c r="AL290" s="122">
        <v>2014.9</v>
      </c>
      <c r="AM290" s="122">
        <v>2014.9</v>
      </c>
      <c r="AN290" s="118">
        <f>(ULB_Data[[#This Row],[SLP- obtained SS2020]]-ULB_Data[[#This Row],[SLP NA 2020]])/ULB_Data[[#This Row],[SLP NA 2020]]</f>
        <v>2.2424895506792057</v>
      </c>
      <c r="AO290" s="118">
        <f>(ULB_Data[[#This Row],[SLP- obtained SS2021]]-ULB_Data[[#This Row],[SLP NA 2021]])/ULB_Data[[#This Row],[SLP NA 2021]]</f>
        <v>0.59971541155866892</v>
      </c>
      <c r="AP290" s="118">
        <f>(ULB_Data[[#This Row],[SLP- obtained SS2022]]-ULB_Data[[#This Row],[SLP NA 2022]])/ULB_Data[[#This Row],[SLP NA 2022]]</f>
        <v>0.5972677595628415</v>
      </c>
      <c r="AQ290" s="118">
        <f>(ULB_Data[[#This Row],[SLP- obtained SS2020]]-ULB_Data[[#This Row],[SLP SA 2020]])/ULB_Data[[#This Row],[SLP SA 2020]]</f>
        <v>0.40521340427940683</v>
      </c>
      <c r="AR290" s="118">
        <f>(ULB_Data[[#This Row],[SLP- obtained SS2021]]-ULB_Data[[#This Row],[SLP SA 2021]])/ULB_Data[[#This Row],[SLP SA 2021]]</f>
        <v>-3.1670310740078152E-2</v>
      </c>
      <c r="AS290" s="118">
        <f>(ULB_Data[[#This Row],[SLP- obtained SS2022]]-ULB_Data[[#This Row],[SLP SA 2022]])/ULB_Data[[#This Row],[SLP SA 2022]]</f>
        <v>-3.1670310740078152E-2</v>
      </c>
      <c r="AT290" s="118">
        <f>(ULB_Data[[#This Row],[SLP- obtained SS2020]]-ULB_Data[[#This Row],[SLP SA cat 2020]])/ULB_Data[[#This Row],[SLP SA cat 2020]]</f>
        <v>4.7281548278226067E-2</v>
      </c>
      <c r="AU290" s="118">
        <f>(ULB_Data[[#This Row],[SLP- obtained SS2021]]-ULB_Data[[#This Row],[SLP SA cat 2021]])/ULB_Data[[#This Row],[SLP SA cat 2021]]</f>
        <v>-0.18191995521970333</v>
      </c>
      <c r="AV290" s="118">
        <f>(ULB_Data[[#This Row],[SLP- obtained SS2022]]-ULB_Data[[#This Row],[SLP SA cat 2022]])/ULB_Data[[#This Row],[SLP SA cat 2022]]</f>
        <v>-0.18191995521970333</v>
      </c>
      <c r="AW290" s="118">
        <f>(ULB_Data[[#This Row],[SLP- obtained SS2021]]-ULB_Data[[#This Row],[SLP SA cat t.10 2021]])/ULB_Data[[#This Row],[SLP SA cat t.10 2021]]</f>
        <v>-0.27465382897414264</v>
      </c>
      <c r="AX290" s="118">
        <f>(ULB_Data[[#This Row],[SLP- obtained SS2022]]-ULB_Data[[#This Row],[SLP SA cat t.10 2022]])/ULB_Data[[#This Row],[SLP SA cat t.10 2022]]</f>
        <v>-0.27465382897414264</v>
      </c>
      <c r="AY290" s="122">
        <v>232.44</v>
      </c>
      <c r="AZ290" s="122">
        <v>298.10000000000002</v>
      </c>
      <c r="BA290" s="122">
        <v>295</v>
      </c>
      <c r="BB290" s="122">
        <v>421.09</v>
      </c>
      <c r="BC290" s="122">
        <v>522.70000000000005</v>
      </c>
      <c r="BD290" s="122">
        <v>525</v>
      </c>
      <c r="BE290" s="122">
        <v>566.66</v>
      </c>
      <c r="BF290" s="122">
        <v>651.51</v>
      </c>
      <c r="BG290" s="122">
        <v>651.51</v>
      </c>
      <c r="BH290" s="122">
        <v>1020</v>
      </c>
      <c r="BI290" s="122">
        <v>1020</v>
      </c>
      <c r="BJ290" s="118">
        <f>(ULB_Data[[#This Row],[Cert.- obtained SS2020]]-ULB_Data[[#This Row],[NA cert 2020]])/ULB_Data[[#This Row],[NA cert 2020]]</f>
        <v>0.29065565307176044</v>
      </c>
      <c r="BK290" s="118">
        <f>(ULB_Data[[#This Row],[Cert.- obtained SS2021]]-ULB_Data[[#This Row],[NA cert 2021]])/ULB_Data[[#This Row],[NA cert 2021]]</f>
        <v>6.3737001006372931E-3</v>
      </c>
      <c r="BL290" s="118">
        <f>(ULB_Data[[#This Row],[Cert.- obtained SS2022]]-ULB_Data[[#This Row],[NA cert 2022]])/ULB_Data[[#This Row],[NA cert 2022]]</f>
        <v>1.6949152542372881E-2</v>
      </c>
      <c r="BM290" s="118">
        <f>(ULB_Data[[#This Row],[Cert.- obtained SS2020]]-ULB_Data[[#This Row],[SA Cert 2020]])/ULB_Data[[#This Row],[SA Cert 2020]]</f>
        <v>-0.2875632287634472</v>
      </c>
      <c r="BN290" s="118">
        <f>(ULB_Data[[#This Row],[Cert.- obtained SS2021]]-ULB_Data[[#This Row],[SA cert 2021]])/ULB_Data[[#This Row],[SA cert 2021]]</f>
        <v>-0.42605701167017412</v>
      </c>
      <c r="BO290" s="118">
        <f>(ULB_Data[[#This Row],[Cert.- obtained SS2022]]-ULB_Data[[#This Row],[SA cert 2022]])/ULB_Data[[#This Row],[SA cert 2022]]</f>
        <v>-0.42857142857142855</v>
      </c>
      <c r="BP290" s="118">
        <f>(ULB_Data[[#This Row],[Cert.- obtained SS2020]]-ULB_Data[[#This Row],[SA cert cat 2020]])/ULB_Data[[#This Row],[SA cert cat 2020]]</f>
        <v>-0.47058200684713936</v>
      </c>
      <c r="BQ290" s="118">
        <f>(ULB_Data[[#This Row],[Cert.- obtained SS2021]]-ULB_Data[[#This Row],[SA cert cat 2021]])/ULB_Data[[#This Row],[SA cert cat 2021]]</f>
        <v>-0.53953124280517561</v>
      </c>
      <c r="BR290" s="118">
        <f>(ULB_Data[[#This Row],[Cert.- obtained SS2022]]-ULB_Data[[#This Row],[SA cert cat 2022]])/ULB_Data[[#This Row],[SA cert cat 2022]]</f>
        <v>-0.53953124280517561</v>
      </c>
      <c r="BS290" s="118">
        <f>(ULB_Data[[#This Row],[Cert.- obtained SS2021]]-ULB_Data[[#This Row],[SA cert cat t.10 2021]])/ULB_Data[[#This Row],[SA cert cat t.10 2021]]</f>
        <v>-0.70588235294117652</v>
      </c>
      <c r="BT290" s="118">
        <f>(ULB_Data[[#This Row],[Cert.- obtained SS2022]]-ULB_Data[[#This Row],[SA cert cat t.10 2022]])/ULB_Data[[#This Row],[SA cert cat t.10 2022]]</f>
        <v>-0.70588235294117652</v>
      </c>
      <c r="BU290" s="122">
        <v>855.72</v>
      </c>
      <c r="BV290" s="122">
        <v>860.25</v>
      </c>
      <c r="BW290" s="122">
        <v>865</v>
      </c>
      <c r="BX290" s="122">
        <v>1100</v>
      </c>
      <c r="BY290" s="122">
        <v>1147.0899999999999</v>
      </c>
      <c r="BZ290" s="122">
        <v>1150</v>
      </c>
      <c r="CA290" s="122">
        <v>1201.1099999999999</v>
      </c>
      <c r="CB290" s="122">
        <v>1344.7</v>
      </c>
      <c r="CC290" s="122">
        <v>1344.7</v>
      </c>
      <c r="CD290" s="122">
        <v>1496.04</v>
      </c>
      <c r="CE290" s="122">
        <v>1496.04</v>
      </c>
      <c r="CF290" s="118">
        <f>(ULB_Data[[#This Row],[CP- obtained SS2020]]-ULB_Data[[#This Row],[NA CV 2020]])/ULB_Data[[#This Row],[NA CV 2020]]</f>
        <v>0.47104192960314112</v>
      </c>
      <c r="CG290" s="118">
        <f>(ULB_Data[[#This Row],[CV- obtained SS2021]]-ULB_Data[[#This Row],[NA CV 2021]])/ULB_Data[[#This Row],[NA CV 2021]]</f>
        <v>0.42387678000581236</v>
      </c>
      <c r="CH290" s="118">
        <f>(ULB_Data[[#This Row],[CV- obtained SS2022]]-ULB_Data[[#This Row],[NA CV 2022]])/ULB_Data[[#This Row],[NA CV 2022]]</f>
        <v>0.4160578034682082</v>
      </c>
      <c r="CI290" s="118">
        <f>(ULB_Data[[#This Row],[CP- obtained SS2020]]-ULB_Data[[#This Row],[SA CV 2020]])/ULB_Data[[#This Row],[SA CV 2020]]</f>
        <v>0.14436363636363633</v>
      </c>
      <c r="CJ290" s="118">
        <f>(ULB_Data[[#This Row],[CV- obtained SS2021]]-ULB_Data[[#This Row],[SA CV 2021]])/ULB_Data[[#This Row],[SA CV 2021]]</f>
        <v>6.7823797609603595E-2</v>
      </c>
      <c r="CK290" s="118">
        <f>(ULB_Data[[#This Row],[CV- obtained SS2022]]-ULB_Data[[#This Row],[SA CV 2022]])/ULB_Data[[#This Row],[SA CV 2022]]</f>
        <v>6.5121739130434869E-2</v>
      </c>
      <c r="CL290" s="118">
        <f>(ULB_Data[[#This Row],[CP- obtained SS2020]]-ULB_Data[[#This Row],[SA CV  cat 2020]])/ULB_Data[[#This Row],[SA CV  cat 2020]]</f>
        <v>4.8030571721157982E-2</v>
      </c>
      <c r="CM290" s="118">
        <f>(ULB_Data[[#This Row],[CV- obtained SS2021]]-ULB_Data[[#This Row],[SA CV cat 2021]])/ULB_Data[[#This Row],[SA CV cat 2021]]</f>
        <v>-8.9097940060980096E-2</v>
      </c>
      <c r="CN290" s="118">
        <f>(ULB_Data[[#This Row],[CV- obtained SS2022]]-ULB_Data[[#This Row],[SA CV cat 2022]])/ULB_Data[[#This Row],[SA CV cat 2022]]</f>
        <v>-8.9097940060980096E-2</v>
      </c>
      <c r="CO290" s="118">
        <f>(ULB_Data[[#This Row],[CV- obtained SS2021]]-ULB_Data[[#This Row],[SA CV cat t.10 2021]])/ULB_Data[[#This Row],[SA CV cat t.10 2021]]</f>
        <v>-0.181245153872891</v>
      </c>
      <c r="CP290" s="118">
        <f>(ULB_Data[[#This Row],[CV- obtained SS2022]]-ULB_Data[[#This Row],[SA CV cat t.10 2022]])/ULB_Data[[#This Row],[SA CV cat t.10 2022]]</f>
        <v>-0.181245153872891</v>
      </c>
      <c r="CQ290" s="60">
        <v>46</v>
      </c>
      <c r="CR290" s="60">
        <v>14</v>
      </c>
      <c r="CS290" s="28">
        <v>128</v>
      </c>
      <c r="CT290" s="27">
        <v>32</v>
      </c>
      <c r="CU290" s="28">
        <v>128</v>
      </c>
      <c r="CV290" s="27">
        <v>32</v>
      </c>
      <c r="CW290" s="27" t="s">
        <v>414</v>
      </c>
      <c r="CX290" s="28" t="s">
        <v>414</v>
      </c>
      <c r="CY290" s="28" t="s">
        <v>414</v>
      </c>
      <c r="CZ290" s="27" t="s">
        <v>405</v>
      </c>
      <c r="DA290" s="28" t="s">
        <v>405</v>
      </c>
      <c r="DB290" s="28" t="s">
        <v>405</v>
      </c>
      <c r="DC290" s="22">
        <v>992.98</v>
      </c>
      <c r="DD290" s="22">
        <v>1500</v>
      </c>
      <c r="DE290" s="66">
        <v>66.2</v>
      </c>
      <c r="DF290" s="22">
        <v>300</v>
      </c>
      <c r="DG290" s="22">
        <v>1500</v>
      </c>
      <c r="DH290" s="66">
        <v>20</v>
      </c>
      <c r="DI290" s="22">
        <v>1410.43</v>
      </c>
      <c r="DJ290" s="22">
        <v>1500</v>
      </c>
      <c r="DK290" s="66">
        <v>94.03</v>
      </c>
      <c r="DL290" s="22">
        <v>1258.8</v>
      </c>
      <c r="DM290" s="22">
        <v>1500</v>
      </c>
      <c r="DN290" s="66">
        <v>83.92</v>
      </c>
      <c r="DO290" s="22">
        <v>3962.2</v>
      </c>
      <c r="DP290" s="22">
        <v>6000</v>
      </c>
      <c r="DQ290" s="66">
        <v>66.040000000000006</v>
      </c>
      <c r="DR290" s="26">
        <v>1461.5</v>
      </c>
      <c r="DS290" s="67">
        <v>2400</v>
      </c>
      <c r="DT290" s="159">
        <f>ULB_Data[[#This Row],[SLP- obtained SS2021]]/ULB_Data[[#This Row],[SLP-max. marks SS2021]]</f>
        <v>0.60895833333333338</v>
      </c>
      <c r="DU290" s="159">
        <f>ULB_Data[[#This Row],[SLP- obtained SS2021]]/ULB_Data[[#This Row],[Total score (obtained) SS2021]]</f>
        <v>0.48938685168380558</v>
      </c>
      <c r="DV290" s="26">
        <v>1461.5</v>
      </c>
      <c r="DW290" s="66">
        <v>2400</v>
      </c>
      <c r="DX290" s="159">
        <f>ULB_Data[[#This Row],[SLP- obtained SS2022]]/ULB_Data[[#This Row],[SLP-max. marks SS2022]]</f>
        <v>0.60895833333333338</v>
      </c>
      <c r="DY290" s="159">
        <f>ULB_Data[[#This Row],[SLP- obtained SS2022]]/ULB_Data[[#This Row],[Total score (obtained) SS2022]]</f>
        <v>0.48938685168380558</v>
      </c>
      <c r="DZ290" s="86">
        <v>1224.8900000000001</v>
      </c>
      <c r="EA290" s="67">
        <v>1800</v>
      </c>
      <c r="EB290" s="159">
        <f>ULB_Data[[#This Row],[CV- obtained SS2021]]/ULB_Data[[#This Row],[CV-max. marks SS2021]]</f>
        <v>0.68049444444444451</v>
      </c>
      <c r="EC290" s="159">
        <f>ULB_Data[[#This Row],[CV- obtained SS2021]]/ULB_Data[[#This Row],[Total score (obtained) SS2021]]</f>
        <v>0.41015741413546125</v>
      </c>
      <c r="ED290" s="86">
        <v>1224.8900000000001</v>
      </c>
      <c r="EE290" s="66">
        <v>1800</v>
      </c>
      <c r="EF290" s="159">
        <f>ULB_Data[[#This Row],[CV- obtained SS2022]]/ULB_Data[[#This Row],[CV-max. marks SS2022]]</f>
        <v>0.68049444444444451</v>
      </c>
      <c r="EG290" s="159">
        <f>ULB_Data[[#This Row],[CV- obtained SS2022]]/ULB_Data[[#This Row],[Total score (obtained) SS2022]]</f>
        <v>0.41015741413546125</v>
      </c>
      <c r="EH290" s="26">
        <v>300</v>
      </c>
      <c r="EI290" s="67">
        <v>1800</v>
      </c>
      <c r="EJ290" s="159">
        <f>ULB_Data[[#This Row],[Cert.- obtained SS2021]]/ULB_Data[[#This Row],[Cert.-max. marks SS2021]]</f>
        <v>0.16666666666666666</v>
      </c>
      <c r="EK290" s="159">
        <f>ULB_Data[[#This Row],[Cert.- obtained SS2021]]/ULB_Data[[#This Row],[Total score (obtained) SS2021]]</f>
        <v>0.10045573418073327</v>
      </c>
      <c r="EL290" s="26">
        <v>300</v>
      </c>
      <c r="EM290" s="66">
        <v>1800</v>
      </c>
      <c r="EN290" s="159">
        <f>ULB_Data[[#This Row],[Cert.- obtained SS2022]]/ULB_Data[[#This Row],[Cert.-max. marks SS2022]]</f>
        <v>0.16666666666666666</v>
      </c>
      <c r="EO290" s="159">
        <f>ULB_Data[[#This Row],[Cert.- obtained SS2022]]/ULB_Data[[#This Row],[Total score (obtained) SS2022]]</f>
        <v>0.10045573418073327</v>
      </c>
      <c r="EP290" s="26">
        <v>2986.39</v>
      </c>
      <c r="EQ290" s="26">
        <v>6000</v>
      </c>
      <c r="ER290" s="66">
        <v>49.77</v>
      </c>
      <c r="ES290" s="26">
        <v>2986.39</v>
      </c>
      <c r="ET290" s="66">
        <v>6000</v>
      </c>
      <c r="EU290" s="128">
        <f>(ULB_Data[[#This Row],[Total score (obtained) SS2022]]/ULB_Data[[#This Row],[Total score (max) SS2022]])*100</f>
        <v>49.773166666666661</v>
      </c>
      <c r="EV290" s="26">
        <v>1292.98</v>
      </c>
      <c r="EW290" s="26">
        <v>3000</v>
      </c>
      <c r="EX290" s="66">
        <v>43.1</v>
      </c>
      <c r="EY290" s="26">
        <v>1761.5</v>
      </c>
      <c r="EZ290" s="26">
        <v>4200</v>
      </c>
      <c r="FA290" s="100">
        <v>41.94</v>
      </c>
      <c r="FB290" s="26">
        <v>1761.5</v>
      </c>
      <c r="FC290" s="138">
        <v>4200</v>
      </c>
      <c r="FD290" s="140">
        <f>(ULB_Data[[#This Row],[SLP + Cert. (obtained) SS2022]]/ULB_Data[[#This Row],[SLP + Cert. (max.) SS2022]])*100</f>
        <v>41.94047619047619</v>
      </c>
    </row>
    <row r="291" spans="1:160" ht="15.75" thickBot="1">
      <c r="A291" s="104">
        <v>290</v>
      </c>
      <c r="B291" s="65" t="s">
        <v>226</v>
      </c>
      <c r="C291" s="65" t="s">
        <v>95</v>
      </c>
      <c r="D291" s="65" t="s">
        <v>83</v>
      </c>
      <c r="E291" s="22">
        <v>24221</v>
      </c>
      <c r="F291" s="28" t="s">
        <v>411</v>
      </c>
      <c r="G291" s="28">
        <v>2214</v>
      </c>
      <c r="H291" s="28">
        <v>2072</v>
      </c>
      <c r="I291" s="28">
        <v>2072</v>
      </c>
      <c r="J291" s="28">
        <v>3325</v>
      </c>
      <c r="K291" s="28">
        <v>3178</v>
      </c>
      <c r="L291" s="28">
        <v>3178</v>
      </c>
      <c r="M291" s="28">
        <v>3070.1</v>
      </c>
      <c r="N291" s="28">
        <v>2928.3</v>
      </c>
      <c r="O291" s="28">
        <v>2928.3</v>
      </c>
      <c r="P291" s="28">
        <v>4349.2</v>
      </c>
      <c r="Q291" s="28">
        <v>4349.2</v>
      </c>
      <c r="R291" s="118">
        <f>(ULB_Data[[#This Row],[Total score (obtained) SS2020]]-ULB_Data[[#This Row],[NA 2020]])/ULB_Data[[#This Row],[NA 2020]]</f>
        <v>0.53981481481481486</v>
      </c>
      <c r="S291" s="118">
        <f>(ULB_Data[[#This Row],[Total score (obtained) SS2021]]-ULB_Data[[#This Row],[NA 2021]])/ULB_Data[[#This Row],[NA 2021]]</f>
        <v>0.65007239382239368</v>
      </c>
      <c r="T291" s="118">
        <f>(ULB_Data[[#This Row],[Total score (obtained) SS2022]]-ULB_Data[[#This Row],[NA 2022]])/ULB_Data[[#This Row],[NA 2022]]</f>
        <v>0.65007239382239368</v>
      </c>
      <c r="U291" s="118">
        <f>(ULB_Data[[#This Row],[Total score (obtained) SS2020]]-ULB_Data[[#This Row],[SA 2020]])/ULB_Data[[#This Row],[SA 2020]]</f>
        <v>2.5308270676691755E-2</v>
      </c>
      <c r="V291" s="118">
        <f>(ULB_Data[[#This Row],[Total score (obtained) SS2021]]-ULB_Data[[#This Row],[SA 2021]])/ULB_Data[[#This Row],[SA 2021]]</f>
        <v>7.5818124606670811E-2</v>
      </c>
      <c r="W291" s="118">
        <f>(ULB_Data[[#This Row],[Total score (obtained) SS2022]]-ULB_Data[[#This Row],[SA 2022]])/ULB_Data[[#This Row],[SA 2022]]</f>
        <v>7.5818124606670811E-2</v>
      </c>
      <c r="X291" s="118">
        <f>(ULB_Data[[#This Row],[Total score (obtained) SS2020]]-ULB_Data[[#This Row],[SA Cat 2020]])/ULB_Data[[#This Row],[SA Cat 2020]]</f>
        <v>0.11043614214520706</v>
      </c>
      <c r="Y291" s="118">
        <f>(ULB_Data[[#This Row],[Total score (obtained) SS2021]]-ULB_Data[[#This Row],[SA Cat 2021]])/ULB_Data[[#This Row],[SA Cat 2021]]</f>
        <v>0.16755455383669693</v>
      </c>
      <c r="Z291" s="118">
        <f>(ULB_Data[[#This Row],[Total score (obtained) SS2022]]-ULB_Data[[#This Row],[SA Cat 2022]])/ULB_Data[[#This Row],[SA Cat 2022]]</f>
        <v>0.16755455383669693</v>
      </c>
      <c r="AA291" s="118">
        <f>(ULB_Data[[#This Row],[Total score (obtained) SS2021]]-ULB_Data[[#This Row],[SA Cat t.10 2021]])/ULB_Data[[#This Row],[SA Cat t.10 2021]]</f>
        <v>-0.21388991078819095</v>
      </c>
      <c r="AB291" s="118">
        <f>(ULB_Data[[#This Row],[Total score (obtained) SS2022]]-ULB_Data[[#This Row],[SA Cat t.10 2022]])/ULB_Data[[#This Row],[SA Cat t.10 2022]]</f>
        <v>-0.21388991078819095</v>
      </c>
      <c r="AC291" s="122">
        <v>306.24</v>
      </c>
      <c r="AD291" s="122">
        <v>913.6</v>
      </c>
      <c r="AE291" s="122">
        <v>915</v>
      </c>
      <c r="AF291" s="122">
        <v>706.64</v>
      </c>
      <c r="AG291" s="122">
        <v>1509.3</v>
      </c>
      <c r="AH291" s="122">
        <v>1509.3</v>
      </c>
      <c r="AI291" s="122">
        <v>593.21</v>
      </c>
      <c r="AJ291" s="122">
        <v>1412.08</v>
      </c>
      <c r="AK291" s="122">
        <v>1412.08</v>
      </c>
      <c r="AL291" s="122">
        <v>1984.11</v>
      </c>
      <c r="AM291" s="122">
        <v>1984.11</v>
      </c>
      <c r="AN291" s="118">
        <f>(ULB_Data[[#This Row],[SLP- obtained SS2020]]-ULB_Data[[#This Row],[SLP NA 2020]])/ULB_Data[[#This Row],[SLP NA 2020]]</f>
        <v>1.2969892894461859</v>
      </c>
      <c r="AO291" s="118">
        <f>(ULB_Data[[#This Row],[SLP- obtained SS2021]]-ULB_Data[[#This Row],[SLP NA 2021]])/ULB_Data[[#This Row],[SLP NA 2021]]</f>
        <v>0.61901269702276718</v>
      </c>
      <c r="AP291" s="118">
        <f>(ULB_Data[[#This Row],[SLP- obtained SS2022]]-ULB_Data[[#This Row],[SLP NA 2022]])/ULB_Data[[#This Row],[SLP NA 2022]]</f>
        <v>0.61653551912568316</v>
      </c>
      <c r="AQ291" s="118">
        <f>(ULB_Data[[#This Row],[SLP- obtained SS2020]]-ULB_Data[[#This Row],[SLP SA 2020]])/ULB_Data[[#This Row],[SLP SA 2020]]</f>
        <v>-4.5426242499717485E-3</v>
      </c>
      <c r="AR291" s="118">
        <f>(ULB_Data[[#This Row],[SLP- obtained SS2021]]-ULB_Data[[#This Row],[SLP SA 2021]])/ULB_Data[[#This Row],[SLP SA 2021]]</f>
        <v>-1.9989399059166399E-2</v>
      </c>
      <c r="AS291" s="118">
        <f>(ULB_Data[[#This Row],[SLP- obtained SS2022]]-ULB_Data[[#This Row],[SLP SA 2022]])/ULB_Data[[#This Row],[SLP SA 2022]]</f>
        <v>-1.9989399059166399E-2</v>
      </c>
      <c r="AT291" s="118">
        <f>(ULB_Data[[#This Row],[SLP- obtained SS2020]]-ULB_Data[[#This Row],[SLP SA cat 2020]])/ULB_Data[[#This Row],[SLP SA cat 2020]]</f>
        <v>0.18580266684647917</v>
      </c>
      <c r="AU291" s="118">
        <f>(ULB_Data[[#This Row],[SLP- obtained SS2021]]-ULB_Data[[#This Row],[SLP SA cat 2021]])/ULB_Data[[#This Row],[SLP SA cat 2021]]</f>
        <v>4.7483145430853906E-2</v>
      </c>
      <c r="AV291" s="118">
        <f>(ULB_Data[[#This Row],[SLP- obtained SS2022]]-ULB_Data[[#This Row],[SLP SA cat 2022]])/ULB_Data[[#This Row],[SLP SA cat 2022]]</f>
        <v>4.7483145430853906E-2</v>
      </c>
      <c r="AW291" s="118">
        <f>(ULB_Data[[#This Row],[SLP- obtained SS2021]]-ULB_Data[[#This Row],[SLP SA cat t.10 2021]])/ULB_Data[[#This Row],[SLP SA cat t.10 2021]]</f>
        <v>-0.25451209862356411</v>
      </c>
      <c r="AX291" s="118">
        <f>(ULB_Data[[#This Row],[SLP- obtained SS2022]]-ULB_Data[[#This Row],[SLP SA cat t.10 2022]])/ULB_Data[[#This Row],[SLP SA cat t.10 2022]]</f>
        <v>-0.25451209862356411</v>
      </c>
      <c r="AY291" s="122">
        <v>232.44</v>
      </c>
      <c r="AZ291" s="122">
        <v>298.10000000000002</v>
      </c>
      <c r="BA291" s="122">
        <v>295</v>
      </c>
      <c r="BB291" s="122">
        <v>421.09</v>
      </c>
      <c r="BC291" s="122">
        <v>522.70000000000005</v>
      </c>
      <c r="BD291" s="122">
        <v>525</v>
      </c>
      <c r="BE291" s="122">
        <v>365.77</v>
      </c>
      <c r="BF291" s="122">
        <v>453.88</v>
      </c>
      <c r="BG291" s="122">
        <v>453.88</v>
      </c>
      <c r="BH291" s="122">
        <v>1100</v>
      </c>
      <c r="BI291" s="122">
        <v>1100</v>
      </c>
      <c r="BJ291" s="118">
        <f>(ULB_Data[[#This Row],[Cert.- obtained SS2020]]-ULB_Data[[#This Row],[NA cert 2020]])/ULB_Data[[#This Row],[NA cert 2020]]</f>
        <v>0.29065565307176044</v>
      </c>
      <c r="BK291" s="118">
        <f>(ULB_Data[[#This Row],[Cert.- obtained SS2021]]-ULB_Data[[#This Row],[NA cert 2021]])/ULB_Data[[#This Row],[NA cert 2021]]</f>
        <v>2.0191211003019118</v>
      </c>
      <c r="BL291" s="118">
        <f>(ULB_Data[[#This Row],[Cert.- obtained SS2022]]-ULB_Data[[#This Row],[NA cert 2022]])/ULB_Data[[#This Row],[NA cert 2022]]</f>
        <v>2.0508474576271185</v>
      </c>
      <c r="BM291" s="118">
        <f>(ULB_Data[[#This Row],[Cert.- obtained SS2020]]-ULB_Data[[#This Row],[SA Cert 2020]])/ULB_Data[[#This Row],[SA Cert 2020]]</f>
        <v>-0.2875632287634472</v>
      </c>
      <c r="BN291" s="118">
        <f>(ULB_Data[[#This Row],[Cert.- obtained SS2021]]-ULB_Data[[#This Row],[SA cert 2021]])/ULB_Data[[#This Row],[SA cert 2021]]</f>
        <v>0.72182896498947757</v>
      </c>
      <c r="BO291" s="118">
        <f>(ULB_Data[[#This Row],[Cert.- obtained SS2022]]-ULB_Data[[#This Row],[SA cert 2022]])/ULB_Data[[#This Row],[SA cert 2022]]</f>
        <v>0.7142857142857143</v>
      </c>
      <c r="BP291" s="118">
        <f>(ULB_Data[[#This Row],[Cert.- obtained SS2020]]-ULB_Data[[#This Row],[SA cert cat 2020]])/ULB_Data[[#This Row],[SA cert cat 2020]]</f>
        <v>-0.17981245044700217</v>
      </c>
      <c r="BQ291" s="118">
        <f>(ULB_Data[[#This Row],[Cert.- obtained SS2021]]-ULB_Data[[#This Row],[SA cert cat 2021]])/ULB_Data[[#This Row],[SA cert cat 2021]]</f>
        <v>0.98290296994800386</v>
      </c>
      <c r="BR291" s="118">
        <f>(ULB_Data[[#This Row],[Cert.- obtained SS2022]]-ULB_Data[[#This Row],[SA cert cat 2022]])/ULB_Data[[#This Row],[SA cert cat 2022]]</f>
        <v>0.98290296994800386</v>
      </c>
      <c r="BS291" s="118">
        <f>(ULB_Data[[#This Row],[Cert.- obtained SS2021]]-ULB_Data[[#This Row],[SA cert cat t.10 2021]])/ULB_Data[[#This Row],[SA cert cat t.10 2021]]</f>
        <v>-0.18181818181818182</v>
      </c>
      <c r="BT291" s="118">
        <f>(ULB_Data[[#This Row],[Cert.- obtained SS2022]]-ULB_Data[[#This Row],[SA cert cat t.10 2022]])/ULB_Data[[#This Row],[SA cert cat t.10 2022]]</f>
        <v>-0.18181818181818182</v>
      </c>
      <c r="BU291" s="122">
        <v>855.72</v>
      </c>
      <c r="BV291" s="122">
        <v>860.25</v>
      </c>
      <c r="BW291" s="122">
        <v>865</v>
      </c>
      <c r="BX291" s="122">
        <v>1100</v>
      </c>
      <c r="BY291" s="122">
        <v>1147.0899999999999</v>
      </c>
      <c r="BZ291" s="122">
        <v>1150</v>
      </c>
      <c r="CA291" s="122">
        <v>1056.55</v>
      </c>
      <c r="CB291" s="122">
        <v>1062.31</v>
      </c>
      <c r="CC291" s="122">
        <v>1062.31</v>
      </c>
      <c r="CD291" s="122">
        <v>1484.95</v>
      </c>
      <c r="CE291" s="122">
        <v>1484.95</v>
      </c>
      <c r="CF291" s="118">
        <f>(ULB_Data[[#This Row],[CP- obtained SS2020]]-ULB_Data[[#This Row],[NA CV 2020]])/ULB_Data[[#This Row],[NA CV 2020]]</f>
        <v>0.51036554012994906</v>
      </c>
      <c r="CG291" s="118">
        <f>(ULB_Data[[#This Row],[CV- obtained SS2021]]-ULB_Data[[#This Row],[NA CV 2021]])/ULB_Data[[#This Row],[NA CV 2021]]</f>
        <v>0.20874164487067706</v>
      </c>
      <c r="CH291" s="118">
        <f>(ULB_Data[[#This Row],[CV- obtained SS2022]]-ULB_Data[[#This Row],[NA CV 2022]])/ULB_Data[[#This Row],[NA CV 2022]]</f>
        <v>0.2021040462427745</v>
      </c>
      <c r="CI291" s="118">
        <f>(ULB_Data[[#This Row],[CP- obtained SS2020]]-ULB_Data[[#This Row],[SA CV 2020]])/ULB_Data[[#This Row],[SA CV 2020]]</f>
        <v>0.1749545454545455</v>
      </c>
      <c r="CJ291" s="118">
        <f>(ULB_Data[[#This Row],[CV- obtained SS2021]]-ULB_Data[[#This Row],[SA CV 2021]])/ULB_Data[[#This Row],[SA CV 2021]]</f>
        <v>-9.3514894210567606E-2</v>
      </c>
      <c r="CK291" s="118">
        <f>(ULB_Data[[#This Row],[CV- obtained SS2022]]-ULB_Data[[#This Row],[SA CV 2022]])/ULB_Data[[#This Row],[SA CV 2022]]</f>
        <v>-9.5808695652173967E-2</v>
      </c>
      <c r="CL291" s="118">
        <f>(ULB_Data[[#This Row],[CP- obtained SS2020]]-ULB_Data[[#This Row],[SA CV  cat 2020]])/ULB_Data[[#This Row],[SA CV  cat 2020]]</f>
        <v>0.22327386304481578</v>
      </c>
      <c r="CM291" s="118">
        <f>(ULB_Data[[#This Row],[CV- obtained SS2021]]-ULB_Data[[#This Row],[SA CV cat 2021]])/ULB_Data[[#This Row],[SA CV cat 2021]]</f>
        <v>-2.1170844668693706E-2</v>
      </c>
      <c r="CN291" s="118">
        <f>(ULB_Data[[#This Row],[CV- obtained SS2022]]-ULB_Data[[#This Row],[SA CV cat 2022]])/ULB_Data[[#This Row],[SA CV cat 2022]]</f>
        <v>-2.1170844668693706E-2</v>
      </c>
      <c r="CO291" s="118">
        <f>(ULB_Data[[#This Row],[CV- obtained SS2021]]-ULB_Data[[#This Row],[SA CV cat t.10 2021]])/ULB_Data[[#This Row],[SA CV cat t.10 2021]]</f>
        <v>-0.29976093471160653</v>
      </c>
      <c r="CP291" s="118">
        <f>(ULB_Data[[#This Row],[CV- obtained SS2022]]-ULB_Data[[#This Row],[SA CV cat t.10 2022]])/ULB_Data[[#This Row],[SA CV cat t.10 2022]]</f>
        <v>-0.29976093471160653</v>
      </c>
      <c r="CQ291" s="60">
        <v>74</v>
      </c>
      <c r="CR291" s="60">
        <v>51</v>
      </c>
      <c r="CS291" s="28">
        <v>54</v>
      </c>
      <c r="CT291" s="28">
        <v>42</v>
      </c>
      <c r="CU291" s="28">
        <v>54</v>
      </c>
      <c r="CV291" s="28">
        <v>42</v>
      </c>
      <c r="CW291" s="28" t="s">
        <v>414</v>
      </c>
      <c r="CX291" s="27" t="s">
        <v>401</v>
      </c>
      <c r="CY291" s="27" t="s">
        <v>401</v>
      </c>
      <c r="CZ291" s="28" t="s">
        <v>405</v>
      </c>
      <c r="DA291" s="27" t="s">
        <v>404</v>
      </c>
      <c r="DB291" s="27" t="s">
        <v>404</v>
      </c>
      <c r="DC291" s="22">
        <v>703.43</v>
      </c>
      <c r="DD291" s="22">
        <v>1500</v>
      </c>
      <c r="DE291" s="66">
        <v>46.9</v>
      </c>
      <c r="DF291" s="22">
        <v>300</v>
      </c>
      <c r="DG291" s="22">
        <v>1500</v>
      </c>
      <c r="DH291" s="66">
        <v>20</v>
      </c>
      <c r="DI291" s="22">
        <v>1113.27</v>
      </c>
      <c r="DJ291" s="22">
        <v>1500</v>
      </c>
      <c r="DK291" s="66">
        <v>74.22</v>
      </c>
      <c r="DL291" s="22">
        <v>1292.45</v>
      </c>
      <c r="DM291" s="22">
        <v>1500</v>
      </c>
      <c r="DN291" s="66">
        <v>86.16</v>
      </c>
      <c r="DO291" s="22">
        <v>3409.15</v>
      </c>
      <c r="DP291" s="22">
        <v>6000</v>
      </c>
      <c r="DQ291" s="66">
        <v>56.82</v>
      </c>
      <c r="DR291" s="26">
        <v>1479.13</v>
      </c>
      <c r="DS291" s="67">
        <v>2400</v>
      </c>
      <c r="DT291" s="159">
        <f>ULB_Data[[#This Row],[SLP- obtained SS2021]]/ULB_Data[[#This Row],[SLP-max. marks SS2021]]</f>
        <v>0.61630416666666676</v>
      </c>
      <c r="DU291" s="159">
        <f>ULB_Data[[#This Row],[SLP- obtained SS2021]]/ULB_Data[[#This Row],[Total score (obtained) SS2021]]</f>
        <v>0.43262697611839895</v>
      </c>
      <c r="DV291" s="26">
        <v>1479.13</v>
      </c>
      <c r="DW291" s="66">
        <v>2400</v>
      </c>
      <c r="DX291" s="159">
        <f>ULB_Data[[#This Row],[SLP- obtained SS2022]]/ULB_Data[[#This Row],[SLP-max. marks SS2022]]</f>
        <v>0.61630416666666676</v>
      </c>
      <c r="DY291" s="159">
        <f>ULB_Data[[#This Row],[SLP- obtained SS2022]]/ULB_Data[[#This Row],[Total score (obtained) SS2022]]</f>
        <v>0.43262697611839895</v>
      </c>
      <c r="DZ291" s="22">
        <v>1039.82</v>
      </c>
      <c r="EA291" s="67">
        <v>1800</v>
      </c>
      <c r="EB291" s="159">
        <f>ULB_Data[[#This Row],[CV- obtained SS2021]]/ULB_Data[[#This Row],[CV-max. marks SS2021]]</f>
        <v>0.57767777777777773</v>
      </c>
      <c r="EC291" s="159">
        <f>ULB_Data[[#This Row],[CV- obtained SS2021]]/ULB_Data[[#This Row],[Total score (obtained) SS2021]]</f>
        <v>0.30413431024144838</v>
      </c>
      <c r="ED291" s="22">
        <v>1039.82</v>
      </c>
      <c r="EE291" s="66">
        <v>1800</v>
      </c>
      <c r="EF291" s="159">
        <f>ULB_Data[[#This Row],[CV- obtained SS2022]]/ULB_Data[[#This Row],[CV-max. marks SS2022]]</f>
        <v>0.57767777777777773</v>
      </c>
      <c r="EG291" s="159">
        <f>ULB_Data[[#This Row],[CV- obtained SS2022]]/ULB_Data[[#This Row],[Total score (obtained) SS2022]]</f>
        <v>0.30413431024144838</v>
      </c>
      <c r="EH291" s="22">
        <v>900</v>
      </c>
      <c r="EI291" s="67">
        <v>1800</v>
      </c>
      <c r="EJ291" s="159">
        <f>ULB_Data[[#This Row],[Cert.- obtained SS2021]]/ULB_Data[[#This Row],[Cert.-max. marks SS2021]]</f>
        <v>0.5</v>
      </c>
      <c r="EK291" s="159">
        <f>ULB_Data[[#This Row],[Cert.- obtained SS2021]]/ULB_Data[[#This Row],[Total score (obtained) SS2021]]</f>
        <v>0.26323871364015267</v>
      </c>
      <c r="EL291" s="22">
        <v>900</v>
      </c>
      <c r="EM291" s="66">
        <v>1800</v>
      </c>
      <c r="EN291" s="159">
        <f>ULB_Data[[#This Row],[Cert.- obtained SS2022]]/ULB_Data[[#This Row],[Cert.-max. marks SS2022]]</f>
        <v>0.5</v>
      </c>
      <c r="EO291" s="159">
        <f>ULB_Data[[#This Row],[Cert.- obtained SS2022]]/ULB_Data[[#This Row],[Total score (obtained) SS2022]]</f>
        <v>0.26323871364015267</v>
      </c>
      <c r="EP291" s="22">
        <v>3418.95</v>
      </c>
      <c r="EQ291" s="26">
        <v>6000</v>
      </c>
      <c r="ER291" s="66">
        <v>56.98</v>
      </c>
      <c r="ES291" s="22">
        <v>3418.95</v>
      </c>
      <c r="ET291" s="66">
        <v>6000</v>
      </c>
      <c r="EU291" s="128">
        <f>(ULB_Data[[#This Row],[Total score (obtained) SS2022]]/ULB_Data[[#This Row],[Total score (max) SS2022]])*100</f>
        <v>56.982499999999995</v>
      </c>
      <c r="EV291" s="26">
        <v>1003.43</v>
      </c>
      <c r="EW291" s="26">
        <v>3000</v>
      </c>
      <c r="EX291" s="66">
        <v>33.450000000000003</v>
      </c>
      <c r="EY291" s="26">
        <v>2379.13</v>
      </c>
      <c r="EZ291" s="26">
        <v>4200</v>
      </c>
      <c r="FA291" s="100">
        <v>56.65</v>
      </c>
      <c r="FB291" s="26">
        <v>2379.13</v>
      </c>
      <c r="FC291" s="138">
        <v>4200</v>
      </c>
      <c r="FD291" s="140">
        <f>(ULB_Data[[#This Row],[SLP + Cert. (obtained) SS2022]]/ULB_Data[[#This Row],[SLP + Cert. (max.) SS2022]])*100</f>
        <v>56.64595238095238</v>
      </c>
    </row>
    <row r="292" spans="1:160" ht="15.75" thickBot="1">
      <c r="A292" s="104">
        <v>291</v>
      </c>
      <c r="B292" s="65" t="s">
        <v>343</v>
      </c>
      <c r="C292" s="65" t="s">
        <v>95</v>
      </c>
      <c r="D292" s="65" t="s">
        <v>83</v>
      </c>
      <c r="E292" s="26">
        <v>97551</v>
      </c>
      <c r="F292" s="28" t="s">
        <v>413</v>
      </c>
      <c r="G292" s="28">
        <v>2214</v>
      </c>
      <c r="H292" s="28">
        <v>2072</v>
      </c>
      <c r="I292" s="28">
        <v>2072</v>
      </c>
      <c r="J292" s="28">
        <v>3325</v>
      </c>
      <c r="K292" s="28">
        <v>3178</v>
      </c>
      <c r="L292" s="28">
        <v>3178</v>
      </c>
      <c r="M292" s="28">
        <v>3595.3</v>
      </c>
      <c r="N292" s="28">
        <v>3469.2</v>
      </c>
      <c r="O292" s="28">
        <v>3469.2</v>
      </c>
      <c r="P292" s="28">
        <v>4328.8</v>
      </c>
      <c r="Q292" s="28">
        <v>4328.8</v>
      </c>
      <c r="R292" s="118">
        <f>(ULB_Data[[#This Row],[Total score (obtained) SS2020]]-ULB_Data[[#This Row],[NA 2020]])/ULB_Data[[#This Row],[NA 2020]]</f>
        <v>0.34471544715447144</v>
      </c>
      <c r="S292" s="118">
        <f>(ULB_Data[[#This Row],[Total score (obtained) SS2021]]-ULB_Data[[#This Row],[NA 2021]])/ULB_Data[[#This Row],[NA 2021]]</f>
        <v>0.26975868725868729</v>
      </c>
      <c r="T292" s="118">
        <f>(ULB_Data[[#This Row],[Total score (obtained) SS2022]]-ULB_Data[[#This Row],[NA 2022]])/ULB_Data[[#This Row],[NA 2022]]</f>
        <v>0.26975868725868729</v>
      </c>
      <c r="U292" s="118">
        <f>(ULB_Data[[#This Row],[Total score (obtained) SS2020]]-ULB_Data[[#This Row],[SA 2020]])/ULB_Data[[#This Row],[SA 2020]]</f>
        <v>-0.10460150375939856</v>
      </c>
      <c r="V292" s="118">
        <f>(ULB_Data[[#This Row],[Total score (obtained) SS2021]]-ULB_Data[[#This Row],[SA 2021]])/ULB_Data[[#This Row],[SA 2021]]</f>
        <v>-0.17213971050975455</v>
      </c>
      <c r="W292" s="118">
        <f>(ULB_Data[[#This Row],[Total score (obtained) SS2022]]-ULB_Data[[#This Row],[SA 2022]])/ULB_Data[[#This Row],[SA 2022]]</f>
        <v>-0.17213971050975455</v>
      </c>
      <c r="X292" s="118">
        <f>(ULB_Data[[#This Row],[Total score (obtained) SS2020]]-ULB_Data[[#This Row],[SA Cat 2020]])/ULB_Data[[#This Row],[SA Cat 2020]]</f>
        <v>-0.17191889411175712</v>
      </c>
      <c r="Y292" s="118">
        <f>(ULB_Data[[#This Row],[Total score (obtained) SS2021]]-ULB_Data[[#This Row],[SA Cat 2021]])/ULB_Data[[#This Row],[SA Cat 2021]]</f>
        <v>-0.24162919405050151</v>
      </c>
      <c r="Z292" s="118">
        <f>(ULB_Data[[#This Row],[Total score (obtained) SS2022]]-ULB_Data[[#This Row],[SA Cat 2022]])/ULB_Data[[#This Row],[SA Cat 2022]]</f>
        <v>-0.24162919405050151</v>
      </c>
      <c r="AA292" s="118">
        <f>(ULB_Data[[#This Row],[Total score (obtained) SS2021]]-ULB_Data[[#This Row],[SA Cat t.10 2021]])/ULB_Data[[#This Row],[SA Cat t.10 2021]]</f>
        <v>-0.39222417298096474</v>
      </c>
      <c r="AB292" s="118">
        <f>(ULB_Data[[#This Row],[Total score (obtained) SS2022]]-ULB_Data[[#This Row],[SA Cat t.10 2022]])/ULB_Data[[#This Row],[SA Cat t.10 2022]]</f>
        <v>-0.39222417298096474</v>
      </c>
      <c r="AC292" s="122">
        <v>306.24</v>
      </c>
      <c r="AD292" s="122">
        <v>913.6</v>
      </c>
      <c r="AE292" s="122">
        <v>915</v>
      </c>
      <c r="AF292" s="122">
        <v>706.64</v>
      </c>
      <c r="AG292" s="122">
        <v>1509.3</v>
      </c>
      <c r="AH292" s="122">
        <v>1509.3</v>
      </c>
      <c r="AI292" s="122">
        <v>829.22</v>
      </c>
      <c r="AJ292" s="122">
        <v>1623.2</v>
      </c>
      <c r="AK292" s="122">
        <v>1623.2</v>
      </c>
      <c r="AL292" s="122">
        <v>1999.6</v>
      </c>
      <c r="AM292" s="122">
        <v>1999.6</v>
      </c>
      <c r="AN292" s="118">
        <f>(ULB_Data[[#This Row],[SLP- obtained SS2020]]-ULB_Data[[#This Row],[SLP NA 2020]])/ULB_Data[[#This Row],[SLP NA 2020]]</f>
        <v>1.3831635318704285</v>
      </c>
      <c r="AO292" s="118">
        <f>(ULB_Data[[#This Row],[SLP- obtained SS2021]]-ULB_Data[[#This Row],[SLP NA 2021]])/ULB_Data[[#This Row],[SLP NA 2021]]</f>
        <v>0.52818520140105085</v>
      </c>
      <c r="AP292" s="118">
        <f>(ULB_Data[[#This Row],[SLP- obtained SS2022]]-ULB_Data[[#This Row],[SLP NA 2022]])/ULB_Data[[#This Row],[SLP NA 2022]]</f>
        <v>0.5258469945355192</v>
      </c>
      <c r="AQ292" s="118">
        <f>(ULB_Data[[#This Row],[SLP- obtained SS2020]]-ULB_Data[[#This Row],[SLP SA 2020]])/ULB_Data[[#This Row],[SLP SA 2020]]</f>
        <v>3.2803124646213155E-2</v>
      </c>
      <c r="AR292" s="118">
        <f>(ULB_Data[[#This Row],[SLP- obtained SS2021]]-ULB_Data[[#This Row],[SLP SA 2021]])/ULB_Data[[#This Row],[SLP SA 2021]]</f>
        <v>-7.4968528456900468E-2</v>
      </c>
      <c r="AS292" s="118">
        <f>(ULB_Data[[#This Row],[SLP- obtained SS2022]]-ULB_Data[[#This Row],[SLP SA 2022]])/ULB_Data[[#This Row],[SLP SA 2022]]</f>
        <v>-7.4968528456900468E-2</v>
      </c>
      <c r="AT292" s="118">
        <f>(ULB_Data[[#This Row],[SLP- obtained SS2020]]-ULB_Data[[#This Row],[SLP SA cat 2020]])/ULB_Data[[#This Row],[SLP SA cat 2020]]</f>
        <v>-0.11987168664528107</v>
      </c>
      <c r="AU292" s="118">
        <f>(ULB_Data[[#This Row],[SLP- obtained SS2021]]-ULB_Data[[#This Row],[SLP SA cat 2021]])/ULB_Data[[#This Row],[SLP SA cat 2021]]</f>
        <v>-0.13987801872843761</v>
      </c>
      <c r="AV292" s="118">
        <f>(ULB_Data[[#This Row],[SLP- obtained SS2022]]-ULB_Data[[#This Row],[SLP SA cat 2022]])/ULB_Data[[#This Row],[SLP SA cat 2022]]</f>
        <v>-0.13987801872843761</v>
      </c>
      <c r="AW292" s="118">
        <f>(ULB_Data[[#This Row],[SLP- obtained SS2021]]-ULB_Data[[#This Row],[SLP SA cat t.10 2021]])/ULB_Data[[#This Row],[SLP SA cat t.10 2021]]</f>
        <v>-0.30178535707141418</v>
      </c>
      <c r="AX292" s="118">
        <f>(ULB_Data[[#This Row],[SLP- obtained SS2022]]-ULB_Data[[#This Row],[SLP SA cat t.10 2022]])/ULB_Data[[#This Row],[SLP SA cat t.10 2022]]</f>
        <v>-0.30178535707141418</v>
      </c>
      <c r="AY292" s="122">
        <v>232.44</v>
      </c>
      <c r="AZ292" s="122">
        <v>298.10000000000002</v>
      </c>
      <c r="BA292" s="122">
        <v>295</v>
      </c>
      <c r="BB292" s="122">
        <v>421.09</v>
      </c>
      <c r="BC292" s="122">
        <v>522.70000000000005</v>
      </c>
      <c r="BD292" s="122">
        <v>525</v>
      </c>
      <c r="BE292" s="122">
        <v>448.93</v>
      </c>
      <c r="BF292" s="122">
        <v>602.08000000000004</v>
      </c>
      <c r="BG292" s="122">
        <v>602.08000000000004</v>
      </c>
      <c r="BH292" s="122">
        <v>1100</v>
      </c>
      <c r="BI292" s="122">
        <v>1100</v>
      </c>
      <c r="BJ292" s="118">
        <f>(ULB_Data[[#This Row],[Cert.- obtained SS2020]]-ULB_Data[[#This Row],[NA cert 2020]])/ULB_Data[[#This Row],[NA cert 2020]]</f>
        <v>0.29065565307176044</v>
      </c>
      <c r="BK292" s="118">
        <f>(ULB_Data[[#This Row],[Cert.- obtained SS2021]]-ULB_Data[[#This Row],[NA cert 2021]])/ULB_Data[[#This Row],[NA cert 2021]]</f>
        <v>6.3737001006372931E-3</v>
      </c>
      <c r="BL292" s="118">
        <f>(ULB_Data[[#This Row],[Cert.- obtained SS2022]]-ULB_Data[[#This Row],[NA cert 2022]])/ULB_Data[[#This Row],[NA cert 2022]]</f>
        <v>1.6949152542372881E-2</v>
      </c>
      <c r="BM292" s="118">
        <f>(ULB_Data[[#This Row],[Cert.- obtained SS2020]]-ULB_Data[[#This Row],[SA Cert 2020]])/ULB_Data[[#This Row],[SA Cert 2020]]</f>
        <v>-0.2875632287634472</v>
      </c>
      <c r="BN292" s="118">
        <f>(ULB_Data[[#This Row],[Cert.- obtained SS2021]]-ULB_Data[[#This Row],[SA cert 2021]])/ULB_Data[[#This Row],[SA cert 2021]]</f>
        <v>-0.42605701167017412</v>
      </c>
      <c r="BO292" s="118">
        <f>(ULB_Data[[#This Row],[Cert.- obtained SS2022]]-ULB_Data[[#This Row],[SA cert 2022]])/ULB_Data[[#This Row],[SA cert 2022]]</f>
        <v>-0.42857142857142855</v>
      </c>
      <c r="BP292" s="118">
        <f>(ULB_Data[[#This Row],[Cert.- obtained SS2020]]-ULB_Data[[#This Row],[SA cert cat 2020]])/ULB_Data[[#This Row],[SA cert cat 2020]]</f>
        <v>-0.33174436994631679</v>
      </c>
      <c r="BQ292" s="118">
        <f>(ULB_Data[[#This Row],[Cert.- obtained SS2021]]-ULB_Data[[#This Row],[SA cert cat 2021]])/ULB_Data[[#This Row],[SA cert cat 2021]]</f>
        <v>-0.50172734520329532</v>
      </c>
      <c r="BR292" s="118">
        <f>(ULB_Data[[#This Row],[Cert.- obtained SS2022]]-ULB_Data[[#This Row],[SA cert cat 2022]])/ULB_Data[[#This Row],[SA cert cat 2022]]</f>
        <v>-0.50172734520329532</v>
      </c>
      <c r="BS292" s="118">
        <f>(ULB_Data[[#This Row],[Cert.- obtained SS2021]]-ULB_Data[[#This Row],[SA cert cat t.10 2021]])/ULB_Data[[#This Row],[SA cert cat t.10 2021]]</f>
        <v>-0.72727272727272729</v>
      </c>
      <c r="BT292" s="118">
        <f>(ULB_Data[[#This Row],[Cert.- obtained SS2022]]-ULB_Data[[#This Row],[SA cert cat t.10 2022]])/ULB_Data[[#This Row],[SA cert cat t.10 2022]]</f>
        <v>-0.72727272727272729</v>
      </c>
      <c r="BU292" s="122">
        <v>855.72</v>
      </c>
      <c r="BV292" s="122">
        <v>860.25</v>
      </c>
      <c r="BW292" s="122">
        <v>865</v>
      </c>
      <c r="BX292" s="122">
        <v>1100</v>
      </c>
      <c r="BY292" s="122">
        <v>1147.0899999999999</v>
      </c>
      <c r="BZ292" s="122">
        <v>1150</v>
      </c>
      <c r="CA292" s="122">
        <v>1163.58</v>
      </c>
      <c r="CB292" s="122">
        <v>1243.93</v>
      </c>
      <c r="CC292" s="122">
        <v>1243.93</v>
      </c>
      <c r="CD292" s="122">
        <v>1508.87</v>
      </c>
      <c r="CE292" s="122">
        <v>1508.87</v>
      </c>
      <c r="CF292" s="118">
        <f>(ULB_Data[[#This Row],[CP- obtained SS2020]]-ULB_Data[[#This Row],[NA CV 2020]])/ULB_Data[[#This Row],[NA CV 2020]]</f>
        <v>0.25191651474781462</v>
      </c>
      <c r="CG292" s="118">
        <f>(ULB_Data[[#This Row],[CV- obtained SS2021]]-ULB_Data[[#This Row],[NA CV 2021]])/ULB_Data[[#This Row],[NA CV 2021]]</f>
        <v>8.6637605347282737E-2</v>
      </c>
      <c r="CH292" s="118">
        <f>(ULB_Data[[#This Row],[CV- obtained SS2022]]-ULB_Data[[#This Row],[NA CV 2022]])/ULB_Data[[#This Row],[NA CV 2022]]</f>
        <v>8.0670520231213835E-2</v>
      </c>
      <c r="CI292" s="118">
        <f>(ULB_Data[[#This Row],[CP- obtained SS2020]]-ULB_Data[[#This Row],[SA CV 2020]])/ULB_Data[[#This Row],[SA CV 2020]]</f>
        <v>-2.6100000000000033E-2</v>
      </c>
      <c r="CJ292" s="118">
        <f>(ULB_Data[[#This Row],[CV- obtained SS2021]]-ULB_Data[[#This Row],[SA CV 2021]])/ULB_Data[[#This Row],[SA CV 2021]]</f>
        <v>-0.18508573869530723</v>
      </c>
      <c r="CK292" s="118">
        <f>(ULB_Data[[#This Row],[CV- obtained SS2022]]-ULB_Data[[#This Row],[SA CV 2022]])/ULB_Data[[#This Row],[SA CV 2022]]</f>
        <v>-0.18714782608695654</v>
      </c>
      <c r="CL292" s="118">
        <f>(ULB_Data[[#This Row],[CP- obtained SS2020]]-ULB_Data[[#This Row],[SA CV  cat 2020]])/ULB_Data[[#This Row],[SA CV  cat 2020]]</f>
        <v>-7.9315560597466417E-2</v>
      </c>
      <c r="CM292" s="118">
        <f>(ULB_Data[[#This Row],[CV- obtained SS2021]]-ULB_Data[[#This Row],[SA CV cat 2021]])/ULB_Data[[#This Row],[SA CV cat 2021]]</f>
        <v>-0.24852684636595312</v>
      </c>
      <c r="CN292" s="118">
        <f>(ULB_Data[[#This Row],[CV- obtained SS2022]]-ULB_Data[[#This Row],[SA CV cat 2022]])/ULB_Data[[#This Row],[SA CV cat 2022]]</f>
        <v>-0.24852684636595312</v>
      </c>
      <c r="CO292" s="118">
        <f>(ULB_Data[[#This Row],[CV- obtained SS2021]]-ULB_Data[[#This Row],[SA CV cat t.10 2021]])/ULB_Data[[#This Row],[SA CV cat t.10 2021]]</f>
        <v>-0.38047678063716556</v>
      </c>
      <c r="CP292" s="118">
        <f>(ULB_Data[[#This Row],[CV- obtained SS2022]]-ULB_Data[[#This Row],[SA CV cat t.10 2022]])/ULB_Data[[#This Row],[SA CV cat t.10 2022]]</f>
        <v>-0.38047678063716556</v>
      </c>
      <c r="CQ292" s="60">
        <v>73</v>
      </c>
      <c r="CR292" s="60">
        <v>43</v>
      </c>
      <c r="CS292" s="28">
        <v>89</v>
      </c>
      <c r="CT292" s="28">
        <v>44</v>
      </c>
      <c r="CU292" s="28">
        <v>89</v>
      </c>
      <c r="CV292" s="28">
        <v>44</v>
      </c>
      <c r="CW292" s="28" t="s">
        <v>414</v>
      </c>
      <c r="CX292" s="28" t="s">
        <v>414</v>
      </c>
      <c r="CY292" s="28" t="s">
        <v>414</v>
      </c>
      <c r="CZ292" s="28" t="s">
        <v>405</v>
      </c>
      <c r="DA292" s="28" t="s">
        <v>405</v>
      </c>
      <c r="DB292" s="28" t="s">
        <v>405</v>
      </c>
      <c r="DC292" s="22">
        <v>729.82</v>
      </c>
      <c r="DD292" s="22">
        <v>1500</v>
      </c>
      <c r="DE292" s="66">
        <v>48.65</v>
      </c>
      <c r="DF292" s="22">
        <v>300</v>
      </c>
      <c r="DG292" s="22">
        <v>1500</v>
      </c>
      <c r="DH292" s="66">
        <v>20</v>
      </c>
      <c r="DI292" s="22">
        <v>876.09</v>
      </c>
      <c r="DJ292" s="22">
        <v>1500</v>
      </c>
      <c r="DK292" s="66">
        <v>58.41</v>
      </c>
      <c r="DL292" s="22">
        <v>1071.29</v>
      </c>
      <c r="DM292" s="22">
        <v>1500</v>
      </c>
      <c r="DN292" s="66">
        <v>71.42</v>
      </c>
      <c r="DO292" s="22">
        <v>2977.2</v>
      </c>
      <c r="DP292" s="22">
        <v>6000</v>
      </c>
      <c r="DQ292" s="66">
        <v>49.62</v>
      </c>
      <c r="DR292" s="67">
        <v>1396.15</v>
      </c>
      <c r="DS292" s="67">
        <v>2400</v>
      </c>
      <c r="DT292" s="159">
        <f>ULB_Data[[#This Row],[SLP- obtained SS2021]]/ULB_Data[[#This Row],[SLP-max. marks SS2021]]</f>
        <v>0.58172916666666674</v>
      </c>
      <c r="DU292" s="159">
        <f>ULB_Data[[#This Row],[SLP- obtained SS2021]]/ULB_Data[[#This Row],[Total score (obtained) SS2021]]</f>
        <v>0.530665845667328</v>
      </c>
      <c r="DV292" s="67">
        <v>1396.15</v>
      </c>
      <c r="DW292" s="66">
        <v>2400</v>
      </c>
      <c r="DX292" s="159">
        <f>ULB_Data[[#This Row],[SLP- obtained SS2022]]/ULB_Data[[#This Row],[SLP-max. marks SS2022]]</f>
        <v>0.58172916666666674</v>
      </c>
      <c r="DY292" s="159">
        <f>ULB_Data[[#This Row],[SLP- obtained SS2022]]/ULB_Data[[#This Row],[Total score (obtained) SS2022]]</f>
        <v>0.530665845667328</v>
      </c>
      <c r="DZ292" s="67">
        <v>934.78</v>
      </c>
      <c r="EA292" s="67">
        <v>1800</v>
      </c>
      <c r="EB292" s="159">
        <f>ULB_Data[[#This Row],[CV- obtained SS2021]]/ULB_Data[[#This Row],[CV-max. marks SS2021]]</f>
        <v>0.51932222222222224</v>
      </c>
      <c r="EC292" s="159">
        <f>ULB_Data[[#This Row],[CV- obtained SS2021]]/ULB_Data[[#This Row],[Total score (obtained) SS2021]]</f>
        <v>0.35530266748766598</v>
      </c>
      <c r="ED292" s="67">
        <v>934.78</v>
      </c>
      <c r="EE292" s="66">
        <v>1800</v>
      </c>
      <c r="EF292" s="159">
        <f>ULB_Data[[#This Row],[CV- obtained SS2022]]/ULB_Data[[#This Row],[CV-max. marks SS2022]]</f>
        <v>0.51932222222222224</v>
      </c>
      <c r="EG292" s="159">
        <f>ULB_Data[[#This Row],[CV- obtained SS2022]]/ULB_Data[[#This Row],[Total score (obtained) SS2022]]</f>
        <v>0.35530266748766598</v>
      </c>
      <c r="EH292" s="67">
        <v>300</v>
      </c>
      <c r="EI292" s="67">
        <v>1800</v>
      </c>
      <c r="EJ292" s="159">
        <f>ULB_Data[[#This Row],[Cert.- obtained SS2021]]/ULB_Data[[#This Row],[Cert.-max. marks SS2021]]</f>
        <v>0.16666666666666666</v>
      </c>
      <c r="EK292" s="159">
        <f>ULB_Data[[#This Row],[Cert.- obtained SS2021]]/ULB_Data[[#This Row],[Total score (obtained) SS2021]]</f>
        <v>0.11402768592214189</v>
      </c>
      <c r="EL292" s="67">
        <v>300</v>
      </c>
      <c r="EM292" s="66">
        <v>1800</v>
      </c>
      <c r="EN292" s="159">
        <f>ULB_Data[[#This Row],[Cert.- obtained SS2022]]/ULB_Data[[#This Row],[Cert.-max. marks SS2022]]</f>
        <v>0.16666666666666666</v>
      </c>
      <c r="EO292" s="159">
        <f>ULB_Data[[#This Row],[Cert.- obtained SS2022]]/ULB_Data[[#This Row],[Total score (obtained) SS2022]]</f>
        <v>0.11402768592214189</v>
      </c>
      <c r="EP292" s="68">
        <v>2630.94</v>
      </c>
      <c r="EQ292" s="26">
        <v>6000</v>
      </c>
      <c r="ER292" s="66">
        <v>43.85</v>
      </c>
      <c r="ES292" s="68">
        <v>2630.94</v>
      </c>
      <c r="ET292" s="66">
        <v>6000</v>
      </c>
      <c r="EU292" s="128">
        <f>(ULB_Data[[#This Row],[Total score (obtained) SS2022]]/ULB_Data[[#This Row],[Total score (max) SS2022]])*100</f>
        <v>43.848999999999997</v>
      </c>
      <c r="EV292" s="26">
        <v>1029.82</v>
      </c>
      <c r="EW292" s="26">
        <v>3000</v>
      </c>
      <c r="EX292" s="66">
        <v>34.33</v>
      </c>
      <c r="EY292" s="26">
        <v>1696.15</v>
      </c>
      <c r="EZ292" s="26">
        <v>4200</v>
      </c>
      <c r="FA292" s="100">
        <v>40.380000000000003</v>
      </c>
      <c r="FB292" s="26">
        <v>1696.15</v>
      </c>
      <c r="FC292" s="138">
        <v>4200</v>
      </c>
      <c r="FD292" s="140">
        <f>(ULB_Data[[#This Row],[SLP + Cert. (obtained) SS2022]]/ULB_Data[[#This Row],[SLP + Cert. (max.) SS2022]])*100</f>
        <v>40.384523809523806</v>
      </c>
    </row>
    <row r="293" spans="1:160" ht="15.75" thickBot="1">
      <c r="A293" s="104">
        <v>292</v>
      </c>
      <c r="B293" s="65" t="s">
        <v>269</v>
      </c>
      <c r="C293" s="65" t="s">
        <v>95</v>
      </c>
      <c r="D293" s="65" t="s">
        <v>83</v>
      </c>
      <c r="E293" s="26">
        <v>72783</v>
      </c>
      <c r="F293" s="28" t="s">
        <v>413</v>
      </c>
      <c r="G293" s="28">
        <v>2214</v>
      </c>
      <c r="H293" s="28">
        <v>2072</v>
      </c>
      <c r="I293" s="28">
        <v>2072</v>
      </c>
      <c r="J293" s="28">
        <v>3325</v>
      </c>
      <c r="K293" s="28">
        <v>3178</v>
      </c>
      <c r="L293" s="28">
        <v>3178</v>
      </c>
      <c r="M293" s="28">
        <v>3595.3</v>
      </c>
      <c r="N293" s="28">
        <v>3469.2</v>
      </c>
      <c r="O293" s="28">
        <v>3469.2</v>
      </c>
      <c r="P293" s="28">
        <v>4328.8</v>
      </c>
      <c r="Q293" s="28">
        <v>4328.8</v>
      </c>
      <c r="R293" s="118">
        <f>(ULB_Data[[#This Row],[Total score (obtained) SS2020]]-ULB_Data[[#This Row],[NA 2020]])/ULB_Data[[#This Row],[NA 2020]]</f>
        <v>0.47354561878952117</v>
      </c>
      <c r="S293" s="118">
        <f>(ULB_Data[[#This Row],[Total score (obtained) SS2021]]-ULB_Data[[#This Row],[NA 2021]])/ULB_Data[[#This Row],[NA 2021]]</f>
        <v>0.74904922779922789</v>
      </c>
      <c r="T293" s="118">
        <f>(ULB_Data[[#This Row],[Total score (obtained) SS2022]]-ULB_Data[[#This Row],[NA 2022]])/ULB_Data[[#This Row],[NA 2022]]</f>
        <v>0.74904922779922789</v>
      </c>
      <c r="U293" s="118">
        <f>(ULB_Data[[#This Row],[Total score (obtained) SS2020]]-ULB_Data[[#This Row],[SA 2020]])/ULB_Data[[#This Row],[SA 2020]]</f>
        <v>-1.8818045112782004E-2</v>
      </c>
      <c r="V293" s="118">
        <f>(ULB_Data[[#This Row],[Total score (obtained) SS2021]]-ULB_Data[[#This Row],[SA 2021]])/ULB_Data[[#This Row],[SA 2021]]</f>
        <v>0.14034927627438648</v>
      </c>
      <c r="W293" s="118">
        <f>(ULB_Data[[#This Row],[Total score (obtained) SS2022]]-ULB_Data[[#This Row],[SA 2022]])/ULB_Data[[#This Row],[SA 2022]]</f>
        <v>0.14034927627438648</v>
      </c>
      <c r="X293" s="118">
        <f>(ULB_Data[[#This Row],[Total score (obtained) SS2020]]-ULB_Data[[#This Row],[SA Cat 2020]])/ULB_Data[[#This Row],[SA Cat 2020]]</f>
        <v>-9.2584763441159387E-2</v>
      </c>
      <c r="Y293" s="118">
        <f>(ULB_Data[[#This Row],[Total score (obtained) SS2021]]-ULB_Data[[#This Row],[SA Cat 2021]])/ULB_Data[[#This Row],[SA Cat 2021]]</f>
        <v>4.4629885852646253E-2</v>
      </c>
      <c r="Z293" s="118">
        <f>(ULB_Data[[#This Row],[Total score (obtained) SS2022]]-ULB_Data[[#This Row],[SA Cat 2022]])/ULB_Data[[#This Row],[SA Cat 2022]]</f>
        <v>4.4629885852646253E-2</v>
      </c>
      <c r="AA293" s="118">
        <f>(ULB_Data[[#This Row],[Total score (obtained) SS2021]]-ULB_Data[[#This Row],[SA Cat t.10 2021]])/ULB_Data[[#This Row],[SA Cat t.10 2021]]</f>
        <v>-0.16280955461097762</v>
      </c>
      <c r="AB293" s="118">
        <f>(ULB_Data[[#This Row],[Total score (obtained) SS2022]]-ULB_Data[[#This Row],[SA Cat t.10 2022]])/ULB_Data[[#This Row],[SA Cat t.10 2022]]</f>
        <v>-0.16280955461097762</v>
      </c>
      <c r="AC293" s="122">
        <v>306.24</v>
      </c>
      <c r="AD293" s="122">
        <v>913.6</v>
      </c>
      <c r="AE293" s="122">
        <v>915</v>
      </c>
      <c r="AF293" s="122">
        <v>706.64</v>
      </c>
      <c r="AG293" s="122">
        <v>1509.3</v>
      </c>
      <c r="AH293" s="122">
        <v>1509.3</v>
      </c>
      <c r="AI293" s="122">
        <v>829.22</v>
      </c>
      <c r="AJ293" s="122">
        <v>1623.2</v>
      </c>
      <c r="AK293" s="122">
        <v>1623.2</v>
      </c>
      <c r="AL293" s="122">
        <v>1999.6</v>
      </c>
      <c r="AM293" s="122">
        <v>1999.6</v>
      </c>
      <c r="AN293" s="118">
        <f>(ULB_Data[[#This Row],[SLP- obtained SS2020]]-ULB_Data[[#This Row],[SLP NA 2020]])/ULB_Data[[#This Row],[SLP NA 2020]]</f>
        <v>1.8874412225705328</v>
      </c>
      <c r="AO293" s="118">
        <f>(ULB_Data[[#This Row],[SLP- obtained SS2021]]-ULB_Data[[#This Row],[SLP NA 2021]])/ULB_Data[[#This Row],[SLP NA 2021]]</f>
        <v>0.93560639229422049</v>
      </c>
      <c r="AP293" s="118">
        <f>(ULB_Data[[#This Row],[SLP- obtained SS2022]]-ULB_Data[[#This Row],[SLP NA 2022]])/ULB_Data[[#This Row],[SLP NA 2022]]</f>
        <v>0.93264480874316924</v>
      </c>
      <c r="AQ293" s="118">
        <f>(ULB_Data[[#This Row],[SLP- obtained SS2020]]-ULB_Data[[#This Row],[SLP SA 2020]])/ULB_Data[[#This Row],[SLP SA 2020]]</f>
        <v>0.25134439035435302</v>
      </c>
      <c r="AR293" s="118">
        <f>(ULB_Data[[#This Row],[SLP- obtained SS2021]]-ULB_Data[[#This Row],[SLP SA 2021]])/ULB_Data[[#This Row],[SLP SA 2021]]</f>
        <v>0.17164910885841114</v>
      </c>
      <c r="AS293" s="118">
        <f>(ULB_Data[[#This Row],[SLP- obtained SS2022]]-ULB_Data[[#This Row],[SLP SA 2022]])/ULB_Data[[#This Row],[SLP SA 2022]]</f>
        <v>0.17164910885841114</v>
      </c>
      <c r="AT293" s="118">
        <f>(ULB_Data[[#This Row],[SLP- obtained SS2020]]-ULB_Data[[#This Row],[SLP SA cat 2020]])/ULB_Data[[#This Row],[SLP SA cat 2020]]</f>
        <v>6.6363570584404591E-2</v>
      </c>
      <c r="AU293" s="118">
        <f>(ULB_Data[[#This Row],[SLP- obtained SS2021]]-ULB_Data[[#This Row],[SLP SA cat 2021]])/ULB_Data[[#This Row],[SLP SA cat 2021]]</f>
        <v>8.9434450468210844E-2</v>
      </c>
      <c r="AV293" s="118">
        <f>(ULB_Data[[#This Row],[SLP- obtained SS2022]]-ULB_Data[[#This Row],[SLP SA cat 2022]])/ULB_Data[[#This Row],[SLP SA cat 2022]]</f>
        <v>8.9434450468210844E-2</v>
      </c>
      <c r="AW293" s="118">
        <f>(ULB_Data[[#This Row],[SLP- obtained SS2021]]-ULB_Data[[#This Row],[SLP SA cat t.10 2021]])/ULB_Data[[#This Row],[SLP SA cat t.10 2021]]</f>
        <v>-0.11563812762552513</v>
      </c>
      <c r="AX293" s="118">
        <f>(ULB_Data[[#This Row],[SLP- obtained SS2022]]-ULB_Data[[#This Row],[SLP SA cat t.10 2022]])/ULB_Data[[#This Row],[SLP SA cat t.10 2022]]</f>
        <v>-0.11563812762552513</v>
      </c>
      <c r="AY293" s="122">
        <v>232.44</v>
      </c>
      <c r="AZ293" s="122">
        <v>298.10000000000002</v>
      </c>
      <c r="BA293" s="122">
        <v>295</v>
      </c>
      <c r="BB293" s="122">
        <v>421.09</v>
      </c>
      <c r="BC293" s="122">
        <v>522.70000000000005</v>
      </c>
      <c r="BD293" s="122">
        <v>525</v>
      </c>
      <c r="BE293" s="122">
        <v>448.93</v>
      </c>
      <c r="BF293" s="122">
        <v>602.08000000000004</v>
      </c>
      <c r="BG293" s="122">
        <v>602.08000000000004</v>
      </c>
      <c r="BH293" s="122">
        <v>1100</v>
      </c>
      <c r="BI293" s="122">
        <v>1100</v>
      </c>
      <c r="BJ293" s="118">
        <f>(ULB_Data[[#This Row],[Cert.- obtained SS2020]]-ULB_Data[[#This Row],[NA cert 2020]])/ULB_Data[[#This Row],[NA cert 2020]]</f>
        <v>0.29065565307176044</v>
      </c>
      <c r="BK293" s="118">
        <f>(ULB_Data[[#This Row],[Cert.- obtained SS2021]]-ULB_Data[[#This Row],[NA cert 2021]])/ULB_Data[[#This Row],[NA cert 2021]]</f>
        <v>0.67728950016772882</v>
      </c>
      <c r="BL293" s="118">
        <f>(ULB_Data[[#This Row],[Cert.- obtained SS2022]]-ULB_Data[[#This Row],[NA cert 2022]])/ULB_Data[[#This Row],[NA cert 2022]]</f>
        <v>0.69491525423728817</v>
      </c>
      <c r="BM293" s="118">
        <f>(ULB_Data[[#This Row],[Cert.- obtained SS2020]]-ULB_Data[[#This Row],[SA Cert 2020]])/ULB_Data[[#This Row],[SA Cert 2020]]</f>
        <v>-0.2875632287634472</v>
      </c>
      <c r="BN293" s="118">
        <f>(ULB_Data[[#This Row],[Cert.- obtained SS2021]]-ULB_Data[[#This Row],[SA cert 2021]])/ULB_Data[[#This Row],[SA cert 2021]]</f>
        <v>-4.3428352783623579E-2</v>
      </c>
      <c r="BO293" s="118">
        <f>(ULB_Data[[#This Row],[Cert.- obtained SS2022]]-ULB_Data[[#This Row],[SA cert 2022]])/ULB_Data[[#This Row],[SA cert 2022]]</f>
        <v>-4.7619047619047616E-2</v>
      </c>
      <c r="BP293" s="118">
        <f>(ULB_Data[[#This Row],[Cert.- obtained SS2020]]-ULB_Data[[#This Row],[SA cert cat 2020]])/ULB_Data[[#This Row],[SA cert cat 2020]]</f>
        <v>-0.33174436994631679</v>
      </c>
      <c r="BQ293" s="118">
        <f>(ULB_Data[[#This Row],[Cert.- obtained SS2021]]-ULB_Data[[#This Row],[SA cert cat 2021]])/ULB_Data[[#This Row],[SA cert cat 2021]]</f>
        <v>-0.16954557533882547</v>
      </c>
      <c r="BR293" s="118">
        <f>(ULB_Data[[#This Row],[Cert.- obtained SS2022]]-ULB_Data[[#This Row],[SA cert cat 2022]])/ULB_Data[[#This Row],[SA cert cat 2022]]</f>
        <v>-0.16954557533882547</v>
      </c>
      <c r="BS293" s="118">
        <f>(ULB_Data[[#This Row],[Cert.- obtained SS2021]]-ULB_Data[[#This Row],[SA cert cat t.10 2021]])/ULB_Data[[#This Row],[SA cert cat t.10 2021]]</f>
        <v>-0.54545454545454541</v>
      </c>
      <c r="BT293" s="118">
        <f>(ULB_Data[[#This Row],[Cert.- obtained SS2022]]-ULB_Data[[#This Row],[SA cert cat t.10 2022]])/ULB_Data[[#This Row],[SA cert cat t.10 2022]]</f>
        <v>-0.54545454545454541</v>
      </c>
      <c r="BU293" s="122">
        <v>855.72</v>
      </c>
      <c r="BV293" s="122">
        <v>860.25</v>
      </c>
      <c r="BW293" s="122">
        <v>865</v>
      </c>
      <c r="BX293" s="122">
        <v>1100</v>
      </c>
      <c r="BY293" s="122">
        <v>1147.0899999999999</v>
      </c>
      <c r="BZ293" s="122">
        <v>1150</v>
      </c>
      <c r="CA293" s="122">
        <v>1163.58</v>
      </c>
      <c r="CB293" s="122">
        <v>1243.93</v>
      </c>
      <c r="CC293" s="122">
        <v>1243.93</v>
      </c>
      <c r="CD293" s="122">
        <v>1508.87</v>
      </c>
      <c r="CE293" s="122">
        <v>1508.87</v>
      </c>
      <c r="CF293" s="118">
        <f>(ULB_Data[[#This Row],[CP- obtained SS2020]]-ULB_Data[[#This Row],[NA CV 2020]])/ULB_Data[[#This Row],[NA CV 2020]]</f>
        <v>0.45142102556911134</v>
      </c>
      <c r="CG293" s="118">
        <f>(ULB_Data[[#This Row],[CV- obtained SS2021]]-ULB_Data[[#This Row],[NA CV 2021]])/ULB_Data[[#This Row],[NA CV 2021]]</f>
        <v>0.57587910491136307</v>
      </c>
      <c r="CH293" s="118">
        <f>(ULB_Data[[#This Row],[CV- obtained SS2022]]-ULB_Data[[#This Row],[NA CV 2022]])/ULB_Data[[#This Row],[NA CV 2022]]</f>
        <v>0.56722543352601162</v>
      </c>
      <c r="CI293" s="118">
        <f>(ULB_Data[[#This Row],[CP- obtained SS2020]]-ULB_Data[[#This Row],[SA CV 2020]])/ULB_Data[[#This Row],[SA CV 2020]]</f>
        <v>0.12909999999999999</v>
      </c>
      <c r="CJ293" s="118">
        <f>(ULB_Data[[#This Row],[CV- obtained SS2021]]-ULB_Data[[#This Row],[SA CV 2021]])/ULB_Data[[#This Row],[SA CV 2021]]</f>
        <v>0.18181659677967743</v>
      </c>
      <c r="CK293" s="118">
        <f>(ULB_Data[[#This Row],[CV- obtained SS2022]]-ULB_Data[[#This Row],[SA CV 2022]])/ULB_Data[[#This Row],[SA CV 2022]]</f>
        <v>0.17882608695652183</v>
      </c>
      <c r="CL293" s="118">
        <f>(ULB_Data[[#This Row],[CP- obtained SS2020]]-ULB_Data[[#This Row],[SA CV  cat 2020]])/ULB_Data[[#This Row],[SA CV  cat 2020]]</f>
        <v>6.7404046133484649E-2</v>
      </c>
      <c r="CM293" s="118">
        <f>(ULB_Data[[#This Row],[CV- obtained SS2021]]-ULB_Data[[#This Row],[SA CV cat 2021]])/ULB_Data[[#This Row],[SA CV cat 2021]]</f>
        <v>8.9812127692072724E-2</v>
      </c>
      <c r="CN293" s="118">
        <f>(ULB_Data[[#This Row],[CV- obtained SS2022]]-ULB_Data[[#This Row],[SA CV cat 2022]])/ULB_Data[[#This Row],[SA CV cat 2022]]</f>
        <v>8.9812127692072724E-2</v>
      </c>
      <c r="CO293" s="118">
        <f>(ULB_Data[[#This Row],[CV- obtained SS2021]]-ULB_Data[[#This Row],[SA CV cat t.10 2021]])/ULB_Data[[#This Row],[SA CV cat t.10 2021]]</f>
        <v>-0.10154619019531159</v>
      </c>
      <c r="CP293" s="118">
        <f>(ULB_Data[[#This Row],[CV- obtained SS2022]]-ULB_Data[[#This Row],[SA CV cat t.10 2022]])/ULB_Data[[#This Row],[SA CV cat t.10 2022]]</f>
        <v>-0.10154619019531159</v>
      </c>
      <c r="CQ293" s="60">
        <v>51</v>
      </c>
      <c r="CR293" s="60">
        <v>31</v>
      </c>
      <c r="CS293" s="28">
        <v>22</v>
      </c>
      <c r="CT293" s="28">
        <v>20</v>
      </c>
      <c r="CU293" s="28">
        <v>22</v>
      </c>
      <c r="CV293" s="28">
        <v>20</v>
      </c>
      <c r="CW293" s="28" t="s">
        <v>414</v>
      </c>
      <c r="CX293" s="28" t="s">
        <v>414</v>
      </c>
      <c r="CY293" s="28" t="s">
        <v>414</v>
      </c>
      <c r="CZ293" s="28" t="s">
        <v>405</v>
      </c>
      <c r="DA293" s="28" t="s">
        <v>408</v>
      </c>
      <c r="DB293" s="28" t="s">
        <v>408</v>
      </c>
      <c r="DC293" s="22">
        <v>884.25</v>
      </c>
      <c r="DD293" s="22">
        <v>1500</v>
      </c>
      <c r="DE293" s="66">
        <v>58.95</v>
      </c>
      <c r="DF293" s="22">
        <v>300</v>
      </c>
      <c r="DG293" s="22">
        <v>1500</v>
      </c>
      <c r="DH293" s="66">
        <v>20</v>
      </c>
      <c r="DI293" s="22">
        <v>836.17</v>
      </c>
      <c r="DJ293" s="22">
        <v>1500</v>
      </c>
      <c r="DK293" s="66">
        <v>55.74</v>
      </c>
      <c r="DL293" s="22">
        <v>1242.01</v>
      </c>
      <c r="DM293" s="22">
        <v>1500</v>
      </c>
      <c r="DN293" s="66">
        <v>82.8</v>
      </c>
      <c r="DO293" s="22">
        <v>3262.43</v>
      </c>
      <c r="DP293" s="22">
        <v>6000</v>
      </c>
      <c r="DQ293" s="66">
        <v>54.37</v>
      </c>
      <c r="DR293" s="22">
        <v>1768.37</v>
      </c>
      <c r="DS293" s="67">
        <v>2400</v>
      </c>
      <c r="DT293" s="159">
        <f>ULB_Data[[#This Row],[SLP- obtained SS2021]]/ULB_Data[[#This Row],[SLP-max. marks SS2021]]</f>
        <v>0.73682083333333326</v>
      </c>
      <c r="DU293" s="159">
        <f>ULB_Data[[#This Row],[SLP- obtained SS2021]]/ULB_Data[[#This Row],[Total score (obtained) SS2021]]</f>
        <v>0.48795677739974552</v>
      </c>
      <c r="DV293" s="22">
        <v>1768.37</v>
      </c>
      <c r="DW293" s="66">
        <v>2400</v>
      </c>
      <c r="DX293" s="159">
        <f>ULB_Data[[#This Row],[SLP- obtained SS2022]]/ULB_Data[[#This Row],[SLP-max. marks SS2022]]</f>
        <v>0.73682083333333326</v>
      </c>
      <c r="DY293" s="159">
        <f>ULB_Data[[#This Row],[SLP- obtained SS2022]]/ULB_Data[[#This Row],[Total score (obtained) SS2022]]</f>
        <v>0.48795677739974552</v>
      </c>
      <c r="DZ293" s="26">
        <v>1355.65</v>
      </c>
      <c r="EA293" s="67">
        <v>1800</v>
      </c>
      <c r="EB293" s="159">
        <f>ULB_Data[[#This Row],[CV- obtained SS2021]]/ULB_Data[[#This Row],[CV-max. marks SS2021]]</f>
        <v>0.75313888888888891</v>
      </c>
      <c r="EC293" s="159">
        <f>ULB_Data[[#This Row],[CV- obtained SS2021]]/ULB_Data[[#This Row],[Total score (obtained) SS2021]]</f>
        <v>0.37407251043727563</v>
      </c>
      <c r="ED293" s="26">
        <v>1355.65</v>
      </c>
      <c r="EE293" s="66">
        <v>1800</v>
      </c>
      <c r="EF293" s="159">
        <f>ULB_Data[[#This Row],[CV- obtained SS2022]]/ULB_Data[[#This Row],[CV-max. marks SS2022]]</f>
        <v>0.75313888888888891</v>
      </c>
      <c r="EG293" s="159">
        <f>ULB_Data[[#This Row],[CV- obtained SS2022]]/ULB_Data[[#This Row],[Total score (obtained) SS2022]]</f>
        <v>0.37407251043727563</v>
      </c>
      <c r="EH293" s="26">
        <v>500</v>
      </c>
      <c r="EI293" s="67">
        <v>1800</v>
      </c>
      <c r="EJ293" s="159">
        <f>ULB_Data[[#This Row],[Cert.- obtained SS2021]]/ULB_Data[[#This Row],[Cert.-max. marks SS2021]]</f>
        <v>0.27777777777777779</v>
      </c>
      <c r="EK293" s="159">
        <f>ULB_Data[[#This Row],[Cert.- obtained SS2021]]/ULB_Data[[#This Row],[Total score (obtained) SS2021]]</f>
        <v>0.13796795280392271</v>
      </c>
      <c r="EL293" s="26">
        <v>500</v>
      </c>
      <c r="EM293" s="66">
        <v>1800</v>
      </c>
      <c r="EN293" s="159">
        <f>ULB_Data[[#This Row],[Cert.- obtained SS2022]]/ULB_Data[[#This Row],[Cert.-max. marks SS2022]]</f>
        <v>0.27777777777777779</v>
      </c>
      <c r="EO293" s="159">
        <f>ULB_Data[[#This Row],[Cert.- obtained SS2022]]/ULB_Data[[#This Row],[Total score (obtained) SS2022]]</f>
        <v>0.13796795280392271</v>
      </c>
      <c r="EP293" s="22">
        <v>3624.03</v>
      </c>
      <c r="EQ293" s="26">
        <v>6000</v>
      </c>
      <c r="ER293" s="66">
        <v>60.4</v>
      </c>
      <c r="ES293" s="22">
        <v>3624.03</v>
      </c>
      <c r="ET293" s="66">
        <v>6000</v>
      </c>
      <c r="EU293" s="128">
        <f>(ULB_Data[[#This Row],[Total score (obtained) SS2022]]/ULB_Data[[#This Row],[Total score (max) SS2022]])*100</f>
        <v>60.400500000000001</v>
      </c>
      <c r="EV293" s="26">
        <v>1184.25</v>
      </c>
      <c r="EW293" s="26">
        <v>3000</v>
      </c>
      <c r="EX293" s="66">
        <v>39.479999999999997</v>
      </c>
      <c r="EY293" s="26">
        <v>2268.37</v>
      </c>
      <c r="EZ293" s="26">
        <v>4200</v>
      </c>
      <c r="FA293" s="100">
        <v>54.01</v>
      </c>
      <c r="FB293" s="26">
        <v>2268.37</v>
      </c>
      <c r="FC293" s="138">
        <v>4200</v>
      </c>
      <c r="FD293" s="140">
        <f>(ULB_Data[[#This Row],[SLP + Cert. (obtained) SS2022]]/ULB_Data[[#This Row],[SLP + Cert. (max.) SS2022]])*100</f>
        <v>54.008809523809518</v>
      </c>
    </row>
    <row r="294" spans="1:160" ht="15.75" thickBot="1">
      <c r="A294" s="104">
        <v>293</v>
      </c>
      <c r="B294" s="65" t="s">
        <v>186</v>
      </c>
      <c r="C294" s="65" t="s">
        <v>95</v>
      </c>
      <c r="D294" s="65" t="s">
        <v>83</v>
      </c>
      <c r="E294" s="26">
        <v>35375</v>
      </c>
      <c r="F294" s="28" t="s">
        <v>412</v>
      </c>
      <c r="G294" s="28">
        <v>2214</v>
      </c>
      <c r="H294" s="28">
        <v>2072</v>
      </c>
      <c r="I294" s="28">
        <v>2072</v>
      </c>
      <c r="J294" s="28">
        <v>3325</v>
      </c>
      <c r="K294" s="28">
        <v>3178</v>
      </c>
      <c r="L294" s="28">
        <v>3178</v>
      </c>
      <c r="M294" s="28">
        <v>3400</v>
      </c>
      <c r="N294" s="28">
        <v>3298.6</v>
      </c>
      <c r="O294" s="28">
        <v>3298.6</v>
      </c>
      <c r="P294" s="28">
        <v>4601.3999999999996</v>
      </c>
      <c r="Q294" s="28">
        <v>4601.3999999999996</v>
      </c>
      <c r="R294" s="118">
        <f>(ULB_Data[[#This Row],[Total score (obtained) SS2020]]-ULB_Data[[#This Row],[NA 2020]])/ULB_Data[[#This Row],[NA 2020]]</f>
        <v>0.42704155374887071</v>
      </c>
      <c r="S294" s="118">
        <f>(ULB_Data[[#This Row],[Total score (obtained) SS2021]]-ULB_Data[[#This Row],[NA 2021]])/ULB_Data[[#This Row],[NA 2021]]</f>
        <v>9.0772200772200731E-2</v>
      </c>
      <c r="T294" s="118">
        <f>(ULB_Data[[#This Row],[Total score (obtained) SS2022]]-ULB_Data[[#This Row],[NA 2022]])/ULB_Data[[#This Row],[NA 2022]]</f>
        <v>9.0772200772200731E-2</v>
      </c>
      <c r="U294" s="118">
        <f>(ULB_Data[[#This Row],[Total score (obtained) SS2020]]-ULB_Data[[#This Row],[SA 2020]])/ULB_Data[[#This Row],[SA 2020]]</f>
        <v>-4.9783458646616603E-2</v>
      </c>
      <c r="V294" s="118">
        <f>(ULB_Data[[#This Row],[Total score (obtained) SS2021]]-ULB_Data[[#This Row],[SA 2021]])/ULB_Data[[#This Row],[SA 2021]]</f>
        <v>-0.28883574575204535</v>
      </c>
      <c r="W294" s="118">
        <f>(ULB_Data[[#This Row],[Total score (obtained) SS2022]]-ULB_Data[[#This Row],[SA 2022]])/ULB_Data[[#This Row],[SA 2022]]</f>
        <v>-0.28883574575204535</v>
      </c>
      <c r="X294" s="118">
        <f>(ULB_Data[[#This Row],[Total score (obtained) SS2020]]-ULB_Data[[#This Row],[SA Cat 2020]])/ULB_Data[[#This Row],[SA Cat 2020]]</f>
        <v>-7.0744117647058888E-2</v>
      </c>
      <c r="Y294" s="118">
        <f>(ULB_Data[[#This Row],[Total score (obtained) SS2021]]-ULB_Data[[#This Row],[SA Cat 2021]])/ULB_Data[[#This Row],[SA Cat 2021]]</f>
        <v>-0.3148365973443279</v>
      </c>
      <c r="Z294" s="118">
        <f>(ULB_Data[[#This Row],[Total score (obtained) SS2022]]-ULB_Data[[#This Row],[SA Cat 2022]])/ULB_Data[[#This Row],[SA Cat 2022]]</f>
        <v>-0.3148365973443279</v>
      </c>
      <c r="AA294" s="118">
        <f>(ULB_Data[[#This Row],[Total score (obtained) SS2021]]-ULB_Data[[#This Row],[SA Cat t.10 2021]])/ULB_Data[[#This Row],[SA Cat t.10 2021]]</f>
        <v>-0.5088277480766723</v>
      </c>
      <c r="AB294" s="118">
        <f>(ULB_Data[[#This Row],[Total score (obtained) SS2022]]-ULB_Data[[#This Row],[SA Cat t.10 2022]])/ULB_Data[[#This Row],[SA Cat t.10 2022]]</f>
        <v>-0.5088277480766723</v>
      </c>
      <c r="AC294" s="122">
        <v>306.24</v>
      </c>
      <c r="AD294" s="122">
        <v>913.6</v>
      </c>
      <c r="AE294" s="122">
        <v>915</v>
      </c>
      <c r="AF294" s="122">
        <v>706.64</v>
      </c>
      <c r="AG294" s="122">
        <v>1509.3</v>
      </c>
      <c r="AH294" s="122">
        <v>1509.3</v>
      </c>
      <c r="AI294" s="122">
        <v>737.03</v>
      </c>
      <c r="AJ294" s="122">
        <v>1543.8</v>
      </c>
      <c r="AK294" s="122">
        <v>1543.8</v>
      </c>
      <c r="AL294" s="122">
        <v>2033.9</v>
      </c>
      <c r="AM294" s="122">
        <v>2033.9</v>
      </c>
      <c r="AN294" s="118">
        <f>(ULB_Data[[#This Row],[SLP- obtained SS2020]]-ULB_Data[[#This Row],[SLP NA 2020]])/ULB_Data[[#This Row],[SLP NA 2020]]</f>
        <v>1.3838819226750259</v>
      </c>
      <c r="AO294" s="118">
        <f>(ULB_Data[[#This Row],[SLP- obtained SS2021]]-ULB_Data[[#This Row],[SLP NA 2021]])/ULB_Data[[#This Row],[SLP NA 2021]]</f>
        <v>9.3345008756567399E-2</v>
      </c>
      <c r="AP294" s="118">
        <f>(ULB_Data[[#This Row],[SLP- obtained SS2022]]-ULB_Data[[#This Row],[SLP NA 2022]])/ULB_Data[[#This Row],[SLP NA 2022]]</f>
        <v>9.1672131147540983E-2</v>
      </c>
      <c r="AQ294" s="118">
        <f>(ULB_Data[[#This Row],[SLP- obtained SS2020]]-ULB_Data[[#This Row],[SLP SA 2020]])/ULB_Data[[#This Row],[SLP SA 2020]]</f>
        <v>3.3114457149326357E-2</v>
      </c>
      <c r="AR294" s="118">
        <f>(ULB_Data[[#This Row],[SLP- obtained SS2021]]-ULB_Data[[#This Row],[SLP SA 2021]])/ULB_Data[[#This Row],[SLP SA 2021]]</f>
        <v>-0.33818326376465907</v>
      </c>
      <c r="AS294" s="118">
        <f>(ULB_Data[[#This Row],[SLP- obtained SS2022]]-ULB_Data[[#This Row],[SLP SA 2022]])/ULB_Data[[#This Row],[SLP SA 2022]]</f>
        <v>-0.33818326376465907</v>
      </c>
      <c r="AT294" s="118">
        <f>(ULB_Data[[#This Row],[SLP- obtained SS2020]]-ULB_Data[[#This Row],[SLP SA cat 2020]])/ULB_Data[[#This Row],[SLP SA cat 2020]]</f>
        <v>-9.4840101488406301E-3</v>
      </c>
      <c r="AU294" s="118">
        <f>(ULB_Data[[#This Row],[SLP- obtained SS2021]]-ULB_Data[[#This Row],[SLP SA cat 2021]])/ULB_Data[[#This Row],[SLP SA cat 2021]]</f>
        <v>-0.35297318305479986</v>
      </c>
      <c r="AV294" s="118">
        <f>(ULB_Data[[#This Row],[SLP- obtained SS2022]]-ULB_Data[[#This Row],[SLP SA cat 2022]])/ULB_Data[[#This Row],[SLP SA cat 2022]]</f>
        <v>-0.35297318305479986</v>
      </c>
      <c r="AW294" s="118">
        <f>(ULB_Data[[#This Row],[SLP- obtained SS2021]]-ULB_Data[[#This Row],[SLP SA cat t.10 2021]])/ULB_Data[[#This Row],[SLP SA cat t.10 2021]]</f>
        <v>-0.50888440926299228</v>
      </c>
      <c r="AX294" s="118">
        <f>(ULB_Data[[#This Row],[SLP- obtained SS2022]]-ULB_Data[[#This Row],[SLP SA cat t.10 2022]])/ULB_Data[[#This Row],[SLP SA cat t.10 2022]]</f>
        <v>-0.50888440926299228</v>
      </c>
      <c r="AY294" s="122">
        <v>232.44</v>
      </c>
      <c r="AZ294" s="122">
        <v>298.10000000000002</v>
      </c>
      <c r="BA294" s="122">
        <v>295</v>
      </c>
      <c r="BB294" s="122">
        <v>421.09</v>
      </c>
      <c r="BC294" s="122">
        <v>522.70000000000005</v>
      </c>
      <c r="BD294" s="122">
        <v>525</v>
      </c>
      <c r="BE294" s="122">
        <v>433.64</v>
      </c>
      <c r="BF294" s="122">
        <v>570</v>
      </c>
      <c r="BG294" s="122">
        <v>570</v>
      </c>
      <c r="BH294" s="122">
        <v>1100</v>
      </c>
      <c r="BI294" s="122">
        <v>1100</v>
      </c>
      <c r="BJ294" s="118">
        <f>(ULB_Data[[#This Row],[Cert.- obtained SS2020]]-ULB_Data[[#This Row],[NA cert 2020]])/ULB_Data[[#This Row],[NA cert 2020]]</f>
        <v>0.29065565307176044</v>
      </c>
      <c r="BK294" s="118">
        <f>(ULB_Data[[#This Row],[Cert.- obtained SS2021]]-ULB_Data[[#This Row],[NA cert 2021]])/ULB_Data[[#This Row],[NA cert 2021]]</f>
        <v>6.3737001006372931E-3</v>
      </c>
      <c r="BL294" s="118">
        <f>(ULB_Data[[#This Row],[Cert.- obtained SS2022]]-ULB_Data[[#This Row],[NA cert 2022]])/ULB_Data[[#This Row],[NA cert 2022]]</f>
        <v>1.6949152542372881E-2</v>
      </c>
      <c r="BM294" s="118">
        <f>(ULB_Data[[#This Row],[Cert.- obtained SS2020]]-ULB_Data[[#This Row],[SA Cert 2020]])/ULB_Data[[#This Row],[SA Cert 2020]]</f>
        <v>-0.2875632287634472</v>
      </c>
      <c r="BN294" s="118">
        <f>(ULB_Data[[#This Row],[Cert.- obtained SS2021]]-ULB_Data[[#This Row],[SA cert 2021]])/ULB_Data[[#This Row],[SA cert 2021]]</f>
        <v>-0.42605701167017412</v>
      </c>
      <c r="BO294" s="118">
        <f>(ULB_Data[[#This Row],[Cert.- obtained SS2022]]-ULB_Data[[#This Row],[SA cert 2022]])/ULB_Data[[#This Row],[SA cert 2022]]</f>
        <v>-0.42857142857142855</v>
      </c>
      <c r="BP294" s="118">
        <f>(ULB_Data[[#This Row],[Cert.- obtained SS2020]]-ULB_Data[[#This Row],[SA cert cat 2020]])/ULB_Data[[#This Row],[SA cert cat 2020]]</f>
        <v>-0.30818190203855733</v>
      </c>
      <c r="BQ294" s="118">
        <f>(ULB_Data[[#This Row],[Cert.- obtained SS2021]]-ULB_Data[[#This Row],[SA cert cat 2021]])/ULB_Data[[#This Row],[SA cert cat 2021]]</f>
        <v>-0.47368421052631576</v>
      </c>
      <c r="BR294" s="118">
        <f>(ULB_Data[[#This Row],[Cert.- obtained SS2022]]-ULB_Data[[#This Row],[SA cert cat 2022]])/ULB_Data[[#This Row],[SA cert cat 2022]]</f>
        <v>-0.47368421052631576</v>
      </c>
      <c r="BS294" s="118">
        <f>(ULB_Data[[#This Row],[Cert.- obtained SS2021]]-ULB_Data[[#This Row],[SA cert cat t.10 2021]])/ULB_Data[[#This Row],[SA cert cat t.10 2021]]</f>
        <v>-0.72727272727272729</v>
      </c>
      <c r="BT294" s="118">
        <f>(ULB_Data[[#This Row],[Cert.- obtained SS2022]]-ULB_Data[[#This Row],[SA cert cat t.10 2022]])/ULB_Data[[#This Row],[SA cert cat t.10 2022]]</f>
        <v>-0.72727272727272729</v>
      </c>
      <c r="BU294" s="122">
        <v>855.72</v>
      </c>
      <c r="BV294" s="122">
        <v>860.25</v>
      </c>
      <c r="BW294" s="122">
        <v>865</v>
      </c>
      <c r="BX294" s="122">
        <v>1100</v>
      </c>
      <c r="BY294" s="122">
        <v>1147.0899999999999</v>
      </c>
      <c r="BZ294" s="122">
        <v>1150</v>
      </c>
      <c r="CA294" s="122">
        <v>1114.93</v>
      </c>
      <c r="CB294" s="122">
        <v>1184.79</v>
      </c>
      <c r="CC294" s="122">
        <v>1184.79</v>
      </c>
      <c r="CD294" s="122">
        <v>1531.86</v>
      </c>
      <c r="CE294" s="122">
        <v>1531.86</v>
      </c>
      <c r="CF294" s="118">
        <f>(ULB_Data[[#This Row],[CP- obtained SS2020]]-ULB_Data[[#This Row],[NA CV 2020]])/ULB_Data[[#This Row],[NA CV 2020]]</f>
        <v>0.36894077501986633</v>
      </c>
      <c r="CG294" s="118">
        <f>(ULB_Data[[#This Row],[CV- obtained SS2021]]-ULB_Data[[#This Row],[NA CV 2021]])/ULB_Data[[#This Row],[NA CV 2021]]</f>
        <v>0.11734960767218837</v>
      </c>
      <c r="CH294" s="118">
        <f>(ULB_Data[[#This Row],[CV- obtained SS2022]]-ULB_Data[[#This Row],[NA CV 2022]])/ULB_Data[[#This Row],[NA CV 2022]]</f>
        <v>0.11121387283237</v>
      </c>
      <c r="CI294" s="118">
        <f>(ULB_Data[[#This Row],[CP- obtained SS2020]]-ULB_Data[[#This Row],[SA CV 2020]])/ULB_Data[[#This Row],[SA CV 2020]]</f>
        <v>6.4936363636363695E-2</v>
      </c>
      <c r="CJ294" s="118">
        <f>(ULB_Data[[#This Row],[CV- obtained SS2021]]-ULB_Data[[#This Row],[SA CV 2021]])/ULB_Data[[#This Row],[SA CV 2021]]</f>
        <v>-0.16205354418572204</v>
      </c>
      <c r="CK294" s="118">
        <f>(ULB_Data[[#This Row],[CV- obtained SS2022]]-ULB_Data[[#This Row],[SA CV 2022]])/ULB_Data[[#This Row],[SA CV 2022]]</f>
        <v>-0.16417391304347823</v>
      </c>
      <c r="CL294" s="118">
        <f>(ULB_Data[[#This Row],[CP- obtained SS2020]]-ULB_Data[[#This Row],[SA CV  cat 2020]])/ULB_Data[[#This Row],[SA CV  cat 2020]]</f>
        <v>5.0675827181975545E-2</v>
      </c>
      <c r="CM294" s="118">
        <f>(ULB_Data[[#This Row],[CV- obtained SS2021]]-ULB_Data[[#This Row],[SA CV cat 2021]])/ULB_Data[[#This Row],[SA CV cat 2021]]</f>
        <v>-0.18871698782062638</v>
      </c>
      <c r="CN294" s="118">
        <f>(ULB_Data[[#This Row],[CV- obtained SS2022]]-ULB_Data[[#This Row],[SA CV cat 2022]])/ULB_Data[[#This Row],[SA CV cat 2022]]</f>
        <v>-0.18871698782062638</v>
      </c>
      <c r="CO294" s="118">
        <f>(ULB_Data[[#This Row],[CV- obtained SS2021]]-ULB_Data[[#This Row],[SA CV cat t.10 2021]])/ULB_Data[[#This Row],[SA CV cat t.10 2021]]</f>
        <v>-0.37252751556930785</v>
      </c>
      <c r="CP294" s="118">
        <f>(ULB_Data[[#This Row],[CV- obtained SS2022]]-ULB_Data[[#This Row],[SA CV cat t.10 2022]])/ULB_Data[[#This Row],[SA CV cat t.10 2022]]</f>
        <v>-0.37252751556930785</v>
      </c>
      <c r="CQ294" s="60">
        <v>86</v>
      </c>
      <c r="CR294" s="60">
        <v>63</v>
      </c>
      <c r="CS294" s="28">
        <v>211</v>
      </c>
      <c r="CT294" s="28">
        <v>101</v>
      </c>
      <c r="CU294" s="28">
        <v>211</v>
      </c>
      <c r="CV294" s="28">
        <v>101</v>
      </c>
      <c r="CW294" s="28" t="s">
        <v>414</v>
      </c>
      <c r="CX294" s="28" t="s">
        <v>414</v>
      </c>
      <c r="CY294" s="28" t="s">
        <v>414</v>
      </c>
      <c r="CZ294" s="28" t="s">
        <v>405</v>
      </c>
      <c r="DA294" s="28" t="s">
        <v>405</v>
      </c>
      <c r="DB294" s="28" t="s">
        <v>405</v>
      </c>
      <c r="DC294" s="22">
        <v>730.04</v>
      </c>
      <c r="DD294" s="22">
        <v>1500</v>
      </c>
      <c r="DE294" s="66">
        <v>48.67</v>
      </c>
      <c r="DF294" s="22">
        <v>300</v>
      </c>
      <c r="DG294" s="22">
        <v>1500</v>
      </c>
      <c r="DH294" s="66">
        <v>20</v>
      </c>
      <c r="DI294" s="22">
        <v>958</v>
      </c>
      <c r="DJ294" s="22">
        <v>1500</v>
      </c>
      <c r="DK294" s="66">
        <v>63.87</v>
      </c>
      <c r="DL294" s="22">
        <v>1171.43</v>
      </c>
      <c r="DM294" s="22">
        <v>1500</v>
      </c>
      <c r="DN294" s="66">
        <v>78.099999999999994</v>
      </c>
      <c r="DO294" s="22">
        <v>3159.47</v>
      </c>
      <c r="DP294" s="22">
        <v>6000</v>
      </c>
      <c r="DQ294" s="66">
        <v>52.66</v>
      </c>
      <c r="DR294" s="67">
        <v>998.88</v>
      </c>
      <c r="DS294" s="67">
        <v>2400</v>
      </c>
      <c r="DT294" s="159">
        <f>ULB_Data[[#This Row],[SLP- obtained SS2021]]/ULB_Data[[#This Row],[SLP-max. marks SS2021]]</f>
        <v>0.41620000000000001</v>
      </c>
      <c r="DU294" s="159">
        <f>ULB_Data[[#This Row],[SLP- obtained SS2021]]/ULB_Data[[#This Row],[Total score (obtained) SS2021]]</f>
        <v>0.44196665604757357</v>
      </c>
      <c r="DV294" s="67">
        <v>998.88</v>
      </c>
      <c r="DW294" s="66">
        <v>2400</v>
      </c>
      <c r="DX294" s="159">
        <f>ULB_Data[[#This Row],[SLP- obtained SS2022]]/ULB_Data[[#This Row],[SLP-max. marks SS2022]]</f>
        <v>0.41620000000000001</v>
      </c>
      <c r="DY294" s="159">
        <f>ULB_Data[[#This Row],[SLP- obtained SS2022]]/ULB_Data[[#This Row],[Total score (obtained) SS2022]]</f>
        <v>0.44196665604757357</v>
      </c>
      <c r="DZ294" s="67">
        <v>961.2</v>
      </c>
      <c r="EA294" s="67">
        <v>1800</v>
      </c>
      <c r="EB294" s="159">
        <f>ULB_Data[[#This Row],[CV- obtained SS2021]]/ULB_Data[[#This Row],[CV-max. marks SS2021]]</f>
        <v>0.53400000000000003</v>
      </c>
      <c r="EC294" s="159">
        <f>ULB_Data[[#This Row],[CV- obtained SS2021]]/ULB_Data[[#This Row],[Total score (obtained) SS2021]]</f>
        <v>0.42529467983434216</v>
      </c>
      <c r="ED294" s="67">
        <v>961.2</v>
      </c>
      <c r="EE294" s="66">
        <v>1800</v>
      </c>
      <c r="EF294" s="159">
        <f>ULB_Data[[#This Row],[CV- obtained SS2022]]/ULB_Data[[#This Row],[CV-max. marks SS2022]]</f>
        <v>0.53400000000000003</v>
      </c>
      <c r="EG294" s="159">
        <f>ULB_Data[[#This Row],[CV- obtained SS2022]]/ULB_Data[[#This Row],[Total score (obtained) SS2022]]</f>
        <v>0.42529467983434216</v>
      </c>
      <c r="EH294" s="67">
        <v>300</v>
      </c>
      <c r="EI294" s="67">
        <v>1800</v>
      </c>
      <c r="EJ294" s="159">
        <f>ULB_Data[[#This Row],[Cert.- obtained SS2021]]/ULB_Data[[#This Row],[Cert.-max. marks SS2021]]</f>
        <v>0.16666666666666666</v>
      </c>
      <c r="EK294" s="159">
        <f>ULB_Data[[#This Row],[Cert.- obtained SS2021]]/ULB_Data[[#This Row],[Total score (obtained) SS2021]]</f>
        <v>0.13273866411808433</v>
      </c>
      <c r="EL294" s="67">
        <v>300</v>
      </c>
      <c r="EM294" s="66">
        <v>1800</v>
      </c>
      <c r="EN294" s="159">
        <f>ULB_Data[[#This Row],[Cert.- obtained SS2022]]/ULB_Data[[#This Row],[Cert.-max. marks SS2022]]</f>
        <v>0.16666666666666666</v>
      </c>
      <c r="EO294" s="159">
        <f>ULB_Data[[#This Row],[Cert.- obtained SS2022]]/ULB_Data[[#This Row],[Total score (obtained) SS2022]]</f>
        <v>0.13273866411808433</v>
      </c>
      <c r="EP294" s="68">
        <v>2260.08</v>
      </c>
      <c r="EQ294" s="26">
        <v>6000</v>
      </c>
      <c r="ER294" s="66">
        <v>37.67</v>
      </c>
      <c r="ES294" s="68">
        <v>2260.08</v>
      </c>
      <c r="ET294" s="66">
        <v>6000</v>
      </c>
      <c r="EU294" s="128">
        <f>(ULB_Data[[#This Row],[Total score (obtained) SS2022]]/ULB_Data[[#This Row],[Total score (max) SS2022]])*100</f>
        <v>37.667999999999999</v>
      </c>
      <c r="EV294" s="26">
        <v>1030.04</v>
      </c>
      <c r="EW294" s="26">
        <v>3000</v>
      </c>
      <c r="EX294" s="66">
        <v>34.33</v>
      </c>
      <c r="EY294" s="26">
        <v>1298.8800000000001</v>
      </c>
      <c r="EZ294" s="26">
        <v>4200</v>
      </c>
      <c r="FA294" s="100">
        <v>30.93</v>
      </c>
      <c r="FB294" s="26">
        <v>1298.8800000000001</v>
      </c>
      <c r="FC294" s="138">
        <v>4200</v>
      </c>
      <c r="FD294" s="140">
        <f>(ULB_Data[[#This Row],[SLP + Cert. (obtained) SS2022]]/ULB_Data[[#This Row],[SLP + Cert. (max.) SS2022]])*100</f>
        <v>30.925714285714289</v>
      </c>
    </row>
    <row r="295" spans="1:160" ht="15.75" thickBot="1">
      <c r="A295" s="104">
        <v>294</v>
      </c>
      <c r="B295" s="65" t="s">
        <v>191</v>
      </c>
      <c r="C295" s="65" t="s">
        <v>95</v>
      </c>
      <c r="D295" s="65" t="s">
        <v>83</v>
      </c>
      <c r="E295" s="26">
        <v>31071</v>
      </c>
      <c r="F295" s="28" t="s">
        <v>412</v>
      </c>
      <c r="G295" s="28">
        <v>2214</v>
      </c>
      <c r="H295" s="28">
        <v>2072</v>
      </c>
      <c r="I295" s="28">
        <v>2072</v>
      </c>
      <c r="J295" s="28">
        <v>3325</v>
      </c>
      <c r="K295" s="28">
        <v>3178</v>
      </c>
      <c r="L295" s="28">
        <v>3178</v>
      </c>
      <c r="M295" s="28">
        <v>3400</v>
      </c>
      <c r="N295" s="28">
        <v>3298.6</v>
      </c>
      <c r="O295" s="28">
        <v>3298.6</v>
      </c>
      <c r="P295" s="28">
        <v>4601.3999999999996</v>
      </c>
      <c r="Q295" s="28">
        <v>4601.3999999999996</v>
      </c>
      <c r="R295" s="118">
        <f>(ULB_Data[[#This Row],[Total score (obtained) SS2020]]-ULB_Data[[#This Row],[NA 2020]])/ULB_Data[[#This Row],[NA 2020]]</f>
        <v>0.6797967479674798</v>
      </c>
      <c r="S295" s="118">
        <f>(ULB_Data[[#This Row],[Total score (obtained) SS2021]]-ULB_Data[[#This Row],[NA 2021]])/ULB_Data[[#This Row],[NA 2021]]</f>
        <v>0.86497586872586874</v>
      </c>
      <c r="T295" s="118">
        <f>(ULB_Data[[#This Row],[Total score (obtained) SS2022]]-ULB_Data[[#This Row],[NA 2022]])/ULB_Data[[#This Row],[NA 2022]]</f>
        <v>0.86497586872586874</v>
      </c>
      <c r="U295" s="118">
        <f>(ULB_Data[[#This Row],[Total score (obtained) SS2020]]-ULB_Data[[#This Row],[SA 2020]])/ULB_Data[[#This Row],[SA 2020]]</f>
        <v>0.11851729323308276</v>
      </c>
      <c r="V295" s="118">
        <f>(ULB_Data[[#This Row],[Total score (obtained) SS2021]]-ULB_Data[[#This Row],[SA 2021]])/ULB_Data[[#This Row],[SA 2021]]</f>
        <v>0.21593140339836375</v>
      </c>
      <c r="W295" s="118">
        <f>(ULB_Data[[#This Row],[Total score (obtained) SS2022]]-ULB_Data[[#This Row],[SA 2022]])/ULB_Data[[#This Row],[SA 2022]]</f>
        <v>0.21593140339836375</v>
      </c>
      <c r="X295" s="118">
        <f>(ULB_Data[[#This Row],[Total score (obtained) SS2020]]-ULB_Data[[#This Row],[SA Cat 2020]])/ULB_Data[[#This Row],[SA Cat 2020]]</f>
        <v>9.3844117647058869E-2</v>
      </c>
      <c r="Y295" s="118">
        <f>(ULB_Data[[#This Row],[Total score (obtained) SS2021]]-ULB_Data[[#This Row],[SA Cat 2021]])/ULB_Data[[#This Row],[SA Cat 2021]]</f>
        <v>0.17147577760261934</v>
      </c>
      <c r="Z295" s="118">
        <f>(ULB_Data[[#This Row],[Total score (obtained) SS2022]]-ULB_Data[[#This Row],[SA Cat 2022]])/ULB_Data[[#This Row],[SA Cat 2022]]</f>
        <v>0.17147577760261934</v>
      </c>
      <c r="AA295" s="118">
        <f>(ULB_Data[[#This Row],[Total score (obtained) SS2021]]-ULB_Data[[#This Row],[SA Cat t.10 2021]])/ULB_Data[[#This Row],[SA Cat t.10 2021]]</f>
        <v>-0.16020558960316419</v>
      </c>
      <c r="AB295" s="118">
        <f>(ULB_Data[[#This Row],[Total score (obtained) SS2022]]-ULB_Data[[#This Row],[SA Cat t.10 2022]])/ULB_Data[[#This Row],[SA Cat t.10 2022]]</f>
        <v>-0.16020558960316419</v>
      </c>
      <c r="AC295" s="122">
        <v>306.24</v>
      </c>
      <c r="AD295" s="122">
        <v>913.6</v>
      </c>
      <c r="AE295" s="122">
        <v>915</v>
      </c>
      <c r="AF295" s="122">
        <v>706.64</v>
      </c>
      <c r="AG295" s="122">
        <v>1509.3</v>
      </c>
      <c r="AH295" s="122">
        <v>1509.3</v>
      </c>
      <c r="AI295" s="122">
        <v>737.03</v>
      </c>
      <c r="AJ295" s="122">
        <v>1543.8</v>
      </c>
      <c r="AK295" s="122">
        <v>1543.8</v>
      </c>
      <c r="AL295" s="122">
        <v>2033.9</v>
      </c>
      <c r="AM295" s="122">
        <v>2033.9</v>
      </c>
      <c r="AN295" s="118">
        <f>(ULB_Data[[#This Row],[SLP- obtained SS2020]]-ULB_Data[[#This Row],[SLP NA 2020]])/ULB_Data[[#This Row],[SLP NA 2020]]</f>
        <v>1.5956112852664577</v>
      </c>
      <c r="AO295" s="118">
        <f>(ULB_Data[[#This Row],[SLP- obtained SS2021]]-ULB_Data[[#This Row],[SLP NA 2021]])/ULB_Data[[#This Row],[SLP NA 2021]]</f>
        <v>0.7143279334500876</v>
      </c>
      <c r="AP295" s="118">
        <f>(ULB_Data[[#This Row],[SLP- obtained SS2022]]-ULB_Data[[#This Row],[SLP NA 2022]])/ULB_Data[[#This Row],[SLP NA 2022]]</f>
        <v>0.7117049180327869</v>
      </c>
      <c r="AQ295" s="118">
        <f>(ULB_Data[[#This Row],[SLP- obtained SS2020]]-ULB_Data[[#This Row],[SLP SA 2020]])/ULB_Data[[#This Row],[SLP SA 2020]]</f>
        <v>0.12487263670327184</v>
      </c>
      <c r="AR295" s="118">
        <f>(ULB_Data[[#This Row],[SLP- obtained SS2021]]-ULB_Data[[#This Row],[SLP SA 2021]])/ULB_Data[[#This Row],[SLP SA 2021]]</f>
        <v>3.7706221427151715E-2</v>
      </c>
      <c r="AS295" s="118">
        <f>(ULB_Data[[#This Row],[SLP- obtained SS2022]]-ULB_Data[[#This Row],[SLP SA 2022]])/ULB_Data[[#This Row],[SLP SA 2022]]</f>
        <v>3.7706221427151715E-2</v>
      </c>
      <c r="AT295" s="118">
        <f>(ULB_Data[[#This Row],[SLP- obtained SS2020]]-ULB_Data[[#This Row],[SLP SA cat 2020]])/ULB_Data[[#This Row],[SLP SA cat 2020]]</f>
        <v>7.8490699157429178E-2</v>
      </c>
      <c r="AU295" s="118">
        <f>(ULB_Data[[#This Row],[SLP- obtained SS2021]]-ULB_Data[[#This Row],[SLP SA cat 2021]])/ULB_Data[[#This Row],[SLP SA cat 2021]]</f>
        <v>1.4516129032258117E-2</v>
      </c>
      <c r="AV295" s="118">
        <f>(ULB_Data[[#This Row],[SLP- obtained SS2022]]-ULB_Data[[#This Row],[SLP SA cat 2022]])/ULB_Data[[#This Row],[SLP SA cat 2022]]</f>
        <v>1.4516129032258117E-2</v>
      </c>
      <c r="AW295" s="118">
        <f>(ULB_Data[[#This Row],[SLP- obtained SS2021]]-ULB_Data[[#This Row],[SLP SA cat t.10 2021]])/ULB_Data[[#This Row],[SLP SA cat t.10 2021]]</f>
        <v>-0.22994739171050693</v>
      </c>
      <c r="AX295" s="118">
        <f>(ULB_Data[[#This Row],[SLP- obtained SS2022]]-ULB_Data[[#This Row],[SLP SA cat t.10 2022]])/ULB_Data[[#This Row],[SLP SA cat t.10 2022]]</f>
        <v>-0.22994739171050693</v>
      </c>
      <c r="AY295" s="122">
        <v>232.44</v>
      </c>
      <c r="AZ295" s="122">
        <v>298.10000000000002</v>
      </c>
      <c r="BA295" s="122">
        <v>295</v>
      </c>
      <c r="BB295" s="122">
        <v>421.09</v>
      </c>
      <c r="BC295" s="122">
        <v>522.70000000000005</v>
      </c>
      <c r="BD295" s="122">
        <v>525</v>
      </c>
      <c r="BE295" s="122">
        <v>433.64</v>
      </c>
      <c r="BF295" s="122">
        <v>570</v>
      </c>
      <c r="BG295" s="122">
        <v>570</v>
      </c>
      <c r="BH295" s="122">
        <v>1100</v>
      </c>
      <c r="BI295" s="122">
        <v>1100</v>
      </c>
      <c r="BJ295" s="118">
        <f>(ULB_Data[[#This Row],[Cert.- obtained SS2020]]-ULB_Data[[#This Row],[NA cert 2020]])/ULB_Data[[#This Row],[NA cert 2020]]</f>
        <v>0.29065565307176044</v>
      </c>
      <c r="BK295" s="118">
        <f>(ULB_Data[[#This Row],[Cert.- obtained SS2021]]-ULB_Data[[#This Row],[NA cert 2021]])/ULB_Data[[#This Row],[NA cert 2021]]</f>
        <v>2.6900369003690034</v>
      </c>
      <c r="BL295" s="118">
        <f>(ULB_Data[[#This Row],[Cert.- obtained SS2022]]-ULB_Data[[#This Row],[NA cert 2022]])/ULB_Data[[#This Row],[NA cert 2022]]</f>
        <v>2.7288135593220337</v>
      </c>
      <c r="BM295" s="118">
        <f>(ULB_Data[[#This Row],[Cert.- obtained SS2020]]-ULB_Data[[#This Row],[SA Cert 2020]])/ULB_Data[[#This Row],[SA Cert 2020]]</f>
        <v>-0.2875632287634472</v>
      </c>
      <c r="BN295" s="118">
        <f>(ULB_Data[[#This Row],[Cert.- obtained SS2021]]-ULB_Data[[#This Row],[SA cert 2021]])/ULB_Data[[#This Row],[SA cert 2021]]</f>
        <v>1.1044576238760282</v>
      </c>
      <c r="BO295" s="118">
        <f>(ULB_Data[[#This Row],[Cert.- obtained SS2022]]-ULB_Data[[#This Row],[SA cert 2022]])/ULB_Data[[#This Row],[SA cert 2022]]</f>
        <v>1.0952380952380953</v>
      </c>
      <c r="BP295" s="118">
        <f>(ULB_Data[[#This Row],[Cert.- obtained SS2020]]-ULB_Data[[#This Row],[SA cert cat 2020]])/ULB_Data[[#This Row],[SA cert cat 2020]]</f>
        <v>-0.30818190203855733</v>
      </c>
      <c r="BQ295" s="118">
        <f>(ULB_Data[[#This Row],[Cert.- obtained SS2021]]-ULB_Data[[#This Row],[SA cert cat 2021]])/ULB_Data[[#This Row],[SA cert cat 2021]]</f>
        <v>0.92982456140350878</v>
      </c>
      <c r="BR295" s="118">
        <f>(ULB_Data[[#This Row],[Cert.- obtained SS2022]]-ULB_Data[[#This Row],[SA cert cat 2022]])/ULB_Data[[#This Row],[SA cert cat 2022]]</f>
        <v>0.92982456140350878</v>
      </c>
      <c r="BS295" s="118">
        <f>(ULB_Data[[#This Row],[Cert.- obtained SS2021]]-ULB_Data[[#This Row],[SA cert cat t.10 2021]])/ULB_Data[[#This Row],[SA cert cat t.10 2021]]</f>
        <v>0</v>
      </c>
      <c r="BT295" s="118">
        <f>(ULB_Data[[#This Row],[Cert.- obtained SS2022]]-ULB_Data[[#This Row],[SA cert cat t.10 2022]])/ULB_Data[[#This Row],[SA cert cat t.10 2022]]</f>
        <v>0</v>
      </c>
      <c r="BU295" s="122">
        <v>855.72</v>
      </c>
      <c r="BV295" s="122">
        <v>860.25</v>
      </c>
      <c r="BW295" s="122">
        <v>865</v>
      </c>
      <c r="BX295" s="122">
        <v>1100</v>
      </c>
      <c r="BY295" s="122">
        <v>1147.0899999999999</v>
      </c>
      <c r="BZ295" s="122">
        <v>1150</v>
      </c>
      <c r="CA295" s="122">
        <v>1114.93</v>
      </c>
      <c r="CB295" s="122">
        <v>1184.79</v>
      </c>
      <c r="CC295" s="122">
        <v>1184.79</v>
      </c>
      <c r="CD295" s="122">
        <v>1531.86</v>
      </c>
      <c r="CE295" s="122">
        <v>1531.86</v>
      </c>
      <c r="CF295" s="118">
        <f>(ULB_Data[[#This Row],[CP- obtained SS2020]]-ULB_Data[[#This Row],[NA CV 2020]])/ULB_Data[[#This Row],[NA CV 2020]]</f>
        <v>0.59064881035852856</v>
      </c>
      <c r="CG295" s="118">
        <f>(ULB_Data[[#This Row],[CV- obtained SS2021]]-ULB_Data[[#This Row],[NA CV 2021]])/ULB_Data[[#This Row],[NA CV 2021]]</f>
        <v>0.39265329845975006</v>
      </c>
      <c r="CH295" s="118">
        <f>(ULB_Data[[#This Row],[CV- obtained SS2022]]-ULB_Data[[#This Row],[NA CV 2022]])/ULB_Data[[#This Row],[NA CV 2022]]</f>
        <v>0.38500578034682076</v>
      </c>
      <c r="CI295" s="118">
        <f>(ULB_Data[[#This Row],[CP- obtained SS2020]]-ULB_Data[[#This Row],[SA CV 2020]])/ULB_Data[[#This Row],[SA CV 2020]]</f>
        <v>0.23740909090909099</v>
      </c>
      <c r="CJ295" s="118">
        <f>(ULB_Data[[#This Row],[CV- obtained SS2021]]-ULB_Data[[#This Row],[SA CV 2021]])/ULB_Data[[#This Row],[SA CV 2021]]</f>
        <v>4.4408023781917771E-2</v>
      </c>
      <c r="CK295" s="118">
        <f>(ULB_Data[[#This Row],[CV- obtained SS2022]]-ULB_Data[[#This Row],[SA CV 2022]])/ULB_Data[[#This Row],[SA CV 2022]]</f>
        <v>4.1765217391304323E-2</v>
      </c>
      <c r="CL295" s="118">
        <f>(ULB_Data[[#This Row],[CP- obtained SS2020]]-ULB_Data[[#This Row],[SA CV  cat 2020]])/ULB_Data[[#This Row],[SA CV  cat 2020]]</f>
        <v>0.22083897643798267</v>
      </c>
      <c r="CM295" s="118">
        <f>(ULB_Data[[#This Row],[CV- obtained SS2021]]-ULB_Data[[#This Row],[SA CV cat 2021]])/ULB_Data[[#This Row],[SA CV cat 2021]]</f>
        <v>1.1174976156112062E-2</v>
      </c>
      <c r="CN295" s="118">
        <f>(ULB_Data[[#This Row],[CV- obtained SS2022]]-ULB_Data[[#This Row],[SA CV cat 2022]])/ULB_Data[[#This Row],[SA CV cat 2022]]</f>
        <v>1.1174976156112062E-2</v>
      </c>
      <c r="CO295" s="118">
        <f>(ULB_Data[[#This Row],[CV- obtained SS2021]]-ULB_Data[[#This Row],[SA CV cat t.10 2021]])/ULB_Data[[#This Row],[SA CV cat t.10 2021]]</f>
        <v>-0.21792461452090919</v>
      </c>
      <c r="CP295" s="118">
        <f>(ULB_Data[[#This Row],[CV- obtained SS2022]]-ULB_Data[[#This Row],[SA CV cat t.10 2022]])/ULB_Data[[#This Row],[SA CV cat t.10 2022]]</f>
        <v>-0.21792461452090919</v>
      </c>
      <c r="CQ295" s="60">
        <v>39</v>
      </c>
      <c r="CR295" s="60">
        <v>33</v>
      </c>
      <c r="CS295" s="28">
        <v>28</v>
      </c>
      <c r="CT295" s="28">
        <v>27</v>
      </c>
      <c r="CU295" s="28">
        <v>28</v>
      </c>
      <c r="CV295" s="28">
        <v>27</v>
      </c>
      <c r="CW295" s="28" t="s">
        <v>414</v>
      </c>
      <c r="CX295" s="28" t="s">
        <v>401</v>
      </c>
      <c r="CY295" s="28" t="s">
        <v>401</v>
      </c>
      <c r="CZ295" s="28" t="s">
        <v>405</v>
      </c>
      <c r="DA295" s="28" t="s">
        <v>408</v>
      </c>
      <c r="DB295" s="28" t="s">
        <v>408</v>
      </c>
      <c r="DC295" s="22">
        <v>794.88</v>
      </c>
      <c r="DD295" s="22">
        <v>1500</v>
      </c>
      <c r="DE295" s="66">
        <v>52.99</v>
      </c>
      <c r="DF295" s="22">
        <v>300</v>
      </c>
      <c r="DG295" s="22">
        <v>1500</v>
      </c>
      <c r="DH295" s="66">
        <v>20</v>
      </c>
      <c r="DI295" s="22">
        <v>1263.04</v>
      </c>
      <c r="DJ295" s="22">
        <v>1500</v>
      </c>
      <c r="DK295" s="66">
        <v>84.2</v>
      </c>
      <c r="DL295" s="22">
        <v>1361.15</v>
      </c>
      <c r="DM295" s="22">
        <v>1500</v>
      </c>
      <c r="DN295" s="66">
        <v>90.74</v>
      </c>
      <c r="DO295" s="22">
        <v>3719.07</v>
      </c>
      <c r="DP295" s="22">
        <v>6000</v>
      </c>
      <c r="DQ295" s="66">
        <v>61.98</v>
      </c>
      <c r="DR295" s="67">
        <v>1566.21</v>
      </c>
      <c r="DS295" s="67">
        <v>2400</v>
      </c>
      <c r="DT295" s="159">
        <f>ULB_Data[[#This Row],[SLP- obtained SS2021]]/ULB_Data[[#This Row],[SLP-max. marks SS2021]]</f>
        <v>0.65258749999999999</v>
      </c>
      <c r="DU295" s="159">
        <f>ULB_Data[[#This Row],[SLP- obtained SS2021]]/ULB_Data[[#This Row],[Total score (obtained) SS2021]]</f>
        <v>0.40530972535278698</v>
      </c>
      <c r="DV295" s="67">
        <v>1566.21</v>
      </c>
      <c r="DW295" s="66">
        <v>2400</v>
      </c>
      <c r="DX295" s="159">
        <f>ULB_Data[[#This Row],[SLP- obtained SS2022]]/ULB_Data[[#This Row],[SLP-max. marks SS2022]]</f>
        <v>0.65258749999999999</v>
      </c>
      <c r="DY295" s="159">
        <f>ULB_Data[[#This Row],[SLP- obtained SS2022]]/ULB_Data[[#This Row],[Total score (obtained) SS2022]]</f>
        <v>0.40530972535278698</v>
      </c>
      <c r="DZ295" s="67">
        <v>1198.03</v>
      </c>
      <c r="EA295" s="67">
        <v>1800</v>
      </c>
      <c r="EB295" s="159">
        <f>ULB_Data[[#This Row],[CV- obtained SS2021]]/ULB_Data[[#This Row],[CV-max. marks SS2021]]</f>
        <v>0.66557222222222223</v>
      </c>
      <c r="EC295" s="159">
        <f>ULB_Data[[#This Row],[CV- obtained SS2021]]/ULB_Data[[#This Row],[Total score (obtained) SS2021]]</f>
        <v>0.31003071763326717</v>
      </c>
      <c r="ED295" s="67">
        <v>1198.03</v>
      </c>
      <c r="EE295" s="66">
        <v>1800</v>
      </c>
      <c r="EF295" s="159">
        <f>ULB_Data[[#This Row],[CV- obtained SS2022]]/ULB_Data[[#This Row],[CV-max. marks SS2022]]</f>
        <v>0.66557222222222223</v>
      </c>
      <c r="EG295" s="159">
        <f>ULB_Data[[#This Row],[CV- obtained SS2022]]/ULB_Data[[#This Row],[Total score (obtained) SS2022]]</f>
        <v>0.31003071763326717</v>
      </c>
      <c r="EH295" s="67">
        <v>1100</v>
      </c>
      <c r="EI295" s="67">
        <v>1800</v>
      </c>
      <c r="EJ295" s="159">
        <f>ULB_Data[[#This Row],[Cert.- obtained SS2021]]/ULB_Data[[#This Row],[Cert.-max. marks SS2021]]</f>
        <v>0.61111111111111116</v>
      </c>
      <c r="EK295" s="159">
        <f>ULB_Data[[#This Row],[Cert.- obtained SS2021]]/ULB_Data[[#This Row],[Total score (obtained) SS2021]]</f>
        <v>0.28466214485162633</v>
      </c>
      <c r="EL295" s="67">
        <v>1100</v>
      </c>
      <c r="EM295" s="66">
        <v>1800</v>
      </c>
      <c r="EN295" s="159">
        <f>ULB_Data[[#This Row],[Cert.- obtained SS2022]]/ULB_Data[[#This Row],[Cert.-max. marks SS2022]]</f>
        <v>0.61111111111111116</v>
      </c>
      <c r="EO295" s="159">
        <f>ULB_Data[[#This Row],[Cert.- obtained SS2022]]/ULB_Data[[#This Row],[Total score (obtained) SS2022]]</f>
        <v>0.28466214485162633</v>
      </c>
      <c r="EP295" s="68">
        <v>3864.23</v>
      </c>
      <c r="EQ295" s="26">
        <v>6000</v>
      </c>
      <c r="ER295" s="66">
        <v>64.400000000000006</v>
      </c>
      <c r="ES295" s="68">
        <v>3864.23</v>
      </c>
      <c r="ET295" s="66">
        <v>6000</v>
      </c>
      <c r="EU295" s="128">
        <f>(ULB_Data[[#This Row],[Total score (obtained) SS2022]]/ULB_Data[[#This Row],[Total score (max) SS2022]])*100</f>
        <v>64.403833333333338</v>
      </c>
      <c r="EV295" s="26">
        <v>1094.8800000000001</v>
      </c>
      <c r="EW295" s="26">
        <v>3000</v>
      </c>
      <c r="EX295" s="66">
        <v>36.5</v>
      </c>
      <c r="EY295" s="26">
        <v>2666.21</v>
      </c>
      <c r="EZ295" s="26">
        <v>4200</v>
      </c>
      <c r="FA295" s="100">
        <v>63.48</v>
      </c>
      <c r="FB295" s="26">
        <v>2666.21</v>
      </c>
      <c r="FC295" s="138">
        <v>4200</v>
      </c>
      <c r="FD295" s="140">
        <f>(ULB_Data[[#This Row],[SLP + Cert. (obtained) SS2022]]/ULB_Data[[#This Row],[SLP + Cert. (max.) SS2022]])*100</f>
        <v>63.481190476190477</v>
      </c>
    </row>
    <row r="296" spans="1:160" ht="15.75" thickBot="1">
      <c r="A296" s="104">
        <v>295</v>
      </c>
      <c r="B296" s="65" t="s">
        <v>313</v>
      </c>
      <c r="C296" s="65" t="s">
        <v>95</v>
      </c>
      <c r="D296" s="65" t="s">
        <v>83</v>
      </c>
      <c r="E296" s="26">
        <v>26602</v>
      </c>
      <c r="F296" s="28" t="s">
        <v>412</v>
      </c>
      <c r="G296" s="28">
        <v>2214</v>
      </c>
      <c r="H296" s="28">
        <v>2072</v>
      </c>
      <c r="I296" s="28">
        <v>2072</v>
      </c>
      <c r="J296" s="28">
        <v>3325</v>
      </c>
      <c r="K296" s="28">
        <v>3178</v>
      </c>
      <c r="L296" s="28">
        <v>3178</v>
      </c>
      <c r="M296" s="28">
        <v>3400</v>
      </c>
      <c r="N296" s="28">
        <v>3298.6</v>
      </c>
      <c r="O296" s="28">
        <v>3298.6</v>
      </c>
      <c r="P296" s="28">
        <v>4601.3999999999996</v>
      </c>
      <c r="Q296" s="28">
        <v>4601.3999999999996</v>
      </c>
      <c r="R296" s="118">
        <f>(ULB_Data[[#This Row],[Total score (obtained) SS2020]]-ULB_Data[[#This Row],[NA 2020]])/ULB_Data[[#This Row],[NA 2020]]</f>
        <v>0.44601174345076777</v>
      </c>
      <c r="S296" s="118">
        <f>(ULB_Data[[#This Row],[Total score (obtained) SS2021]]-ULB_Data[[#This Row],[NA 2021]])/ULB_Data[[#This Row],[NA 2021]]</f>
        <v>0.66819980694980707</v>
      </c>
      <c r="T296" s="118">
        <f>(ULB_Data[[#This Row],[Total score (obtained) SS2022]]-ULB_Data[[#This Row],[NA 2022]])/ULB_Data[[#This Row],[NA 2022]]</f>
        <v>0.66819980694980707</v>
      </c>
      <c r="U296" s="118">
        <f>(ULB_Data[[#This Row],[Total score (obtained) SS2020]]-ULB_Data[[#This Row],[SA 2020]])/ULB_Data[[#This Row],[SA 2020]]</f>
        <v>-3.7151879699248179E-2</v>
      </c>
      <c r="V296" s="118">
        <f>(ULB_Data[[#This Row],[Total score (obtained) SS2021]]-ULB_Data[[#This Row],[SA 2021]])/ULB_Data[[#This Row],[SA 2021]]</f>
        <v>8.7636878539962312E-2</v>
      </c>
      <c r="W296" s="118">
        <f>(ULB_Data[[#This Row],[Total score (obtained) SS2022]]-ULB_Data[[#This Row],[SA 2022]])/ULB_Data[[#This Row],[SA 2022]]</f>
        <v>8.7636878539962312E-2</v>
      </c>
      <c r="X296" s="118">
        <f>(ULB_Data[[#This Row],[Total score (obtained) SS2020]]-ULB_Data[[#This Row],[SA Cat 2020]])/ULB_Data[[#This Row],[SA Cat 2020]]</f>
        <v>-5.8391176470588294E-2</v>
      </c>
      <c r="Y296" s="118">
        <f>(ULB_Data[[#This Row],[Total score (obtained) SS2021]]-ULB_Data[[#This Row],[SA Cat 2021]])/ULB_Data[[#This Row],[SA Cat 2021]]</f>
        <v>4.7871824410356006E-2</v>
      </c>
      <c r="Z296" s="118">
        <f>(ULB_Data[[#This Row],[Total score (obtained) SS2022]]-ULB_Data[[#This Row],[SA Cat 2022]])/ULB_Data[[#This Row],[SA Cat 2022]]</f>
        <v>4.7871824410356006E-2</v>
      </c>
      <c r="AA296" s="118">
        <f>(ULB_Data[[#This Row],[Total score (obtained) SS2021]]-ULB_Data[[#This Row],[SA Cat t.10 2021]])/ULB_Data[[#This Row],[SA Cat t.10 2021]]</f>
        <v>-0.24881340461598633</v>
      </c>
      <c r="AB296" s="118">
        <f>(ULB_Data[[#This Row],[Total score (obtained) SS2022]]-ULB_Data[[#This Row],[SA Cat t.10 2022]])/ULB_Data[[#This Row],[SA Cat t.10 2022]]</f>
        <v>-0.24881340461598633</v>
      </c>
      <c r="AC296" s="122">
        <v>306.24</v>
      </c>
      <c r="AD296" s="122">
        <v>913.6</v>
      </c>
      <c r="AE296" s="122">
        <v>915</v>
      </c>
      <c r="AF296" s="122">
        <v>706.64</v>
      </c>
      <c r="AG296" s="122">
        <v>1509.3</v>
      </c>
      <c r="AH296" s="122">
        <v>1509.3</v>
      </c>
      <c r="AI296" s="122">
        <v>737.03</v>
      </c>
      <c r="AJ296" s="122">
        <v>1543.8</v>
      </c>
      <c r="AK296" s="122">
        <v>1543.8</v>
      </c>
      <c r="AL296" s="122">
        <v>2033.9</v>
      </c>
      <c r="AM296" s="122">
        <v>2033.9</v>
      </c>
      <c r="AN296" s="118">
        <f>(ULB_Data[[#This Row],[SLP- obtained SS2020]]-ULB_Data[[#This Row],[SLP NA 2020]])/ULB_Data[[#This Row],[SLP NA 2020]]</f>
        <v>1.1269919017763845</v>
      </c>
      <c r="AO296" s="118">
        <f>(ULB_Data[[#This Row],[SLP- obtained SS2021]]-ULB_Data[[#This Row],[SLP NA 2021]])/ULB_Data[[#This Row],[SLP NA 2021]]</f>
        <v>1.0520796847635725</v>
      </c>
      <c r="AP296" s="118">
        <f>(ULB_Data[[#This Row],[SLP- obtained SS2022]]-ULB_Data[[#This Row],[SLP NA 2022]])/ULB_Data[[#This Row],[SLP NA 2022]]</f>
        <v>1.0489398907103824</v>
      </c>
      <c r="AQ296" s="118">
        <f>(ULB_Data[[#This Row],[SLP- obtained SS2020]]-ULB_Data[[#This Row],[SLP SA 2020]])/ULB_Data[[#This Row],[SLP SA 2020]]</f>
        <v>-7.8215215668515775E-2</v>
      </c>
      <c r="AR296" s="118">
        <f>(ULB_Data[[#This Row],[SLP- obtained SS2021]]-ULB_Data[[#This Row],[SLP SA 2021]])/ULB_Data[[#This Row],[SLP SA 2021]]</f>
        <v>0.24215199098920032</v>
      </c>
      <c r="AS296" s="118">
        <f>(ULB_Data[[#This Row],[SLP- obtained SS2022]]-ULB_Data[[#This Row],[SLP SA 2022]])/ULB_Data[[#This Row],[SLP SA 2022]]</f>
        <v>0.24215199098920032</v>
      </c>
      <c r="AT296" s="118">
        <f>(ULB_Data[[#This Row],[SLP- obtained SS2020]]-ULB_Data[[#This Row],[SLP SA cat 2020]])/ULB_Data[[#This Row],[SLP SA cat 2020]]</f>
        <v>-0.11622322022170058</v>
      </c>
      <c r="AU296" s="118">
        <f>(ULB_Data[[#This Row],[SLP- obtained SS2021]]-ULB_Data[[#This Row],[SLP SA cat 2021]])/ULB_Data[[#This Row],[SLP SA cat 2021]]</f>
        <v>0.21439305609534914</v>
      </c>
      <c r="AV296" s="118">
        <f>(ULB_Data[[#This Row],[SLP- obtained SS2022]]-ULB_Data[[#This Row],[SLP SA cat 2022]])/ULB_Data[[#This Row],[SLP SA cat 2022]]</f>
        <v>0.21439305609534914</v>
      </c>
      <c r="AW296" s="118">
        <f>(ULB_Data[[#This Row],[SLP- obtained SS2021]]-ULB_Data[[#This Row],[SLP SA cat t.10 2021]])/ULB_Data[[#This Row],[SLP SA cat t.10 2021]]</f>
        <v>-7.8233934805054389E-2</v>
      </c>
      <c r="AX296" s="118">
        <f>(ULB_Data[[#This Row],[SLP- obtained SS2022]]-ULB_Data[[#This Row],[SLP SA cat t.10 2022]])/ULB_Data[[#This Row],[SLP SA cat t.10 2022]]</f>
        <v>-7.8233934805054389E-2</v>
      </c>
      <c r="AY296" s="122">
        <v>232.44</v>
      </c>
      <c r="AZ296" s="122">
        <v>298.10000000000002</v>
      </c>
      <c r="BA296" s="122">
        <v>295</v>
      </c>
      <c r="BB296" s="122">
        <v>421.09</v>
      </c>
      <c r="BC296" s="122">
        <v>522.70000000000005</v>
      </c>
      <c r="BD296" s="122">
        <v>525</v>
      </c>
      <c r="BE296" s="122">
        <v>433.64</v>
      </c>
      <c r="BF296" s="122">
        <v>570</v>
      </c>
      <c r="BG296" s="122">
        <v>570</v>
      </c>
      <c r="BH296" s="122">
        <v>1100</v>
      </c>
      <c r="BI296" s="122">
        <v>1100</v>
      </c>
      <c r="BJ296" s="118">
        <f>(ULB_Data[[#This Row],[Cert.- obtained SS2020]]-ULB_Data[[#This Row],[NA cert 2020]])/ULB_Data[[#This Row],[NA cert 2020]]</f>
        <v>0.29065565307176044</v>
      </c>
      <c r="BK296" s="118">
        <f>(ULB_Data[[#This Row],[Cert.- obtained SS2021]]-ULB_Data[[#This Row],[NA cert 2021]])/ULB_Data[[#This Row],[NA cert 2021]]</f>
        <v>0.67728950016772882</v>
      </c>
      <c r="BL296" s="118">
        <f>(ULB_Data[[#This Row],[Cert.- obtained SS2022]]-ULB_Data[[#This Row],[NA cert 2022]])/ULB_Data[[#This Row],[NA cert 2022]]</f>
        <v>0.69491525423728817</v>
      </c>
      <c r="BM296" s="118">
        <f>(ULB_Data[[#This Row],[Cert.- obtained SS2020]]-ULB_Data[[#This Row],[SA Cert 2020]])/ULB_Data[[#This Row],[SA Cert 2020]]</f>
        <v>-0.2875632287634472</v>
      </c>
      <c r="BN296" s="118">
        <f>(ULB_Data[[#This Row],[Cert.- obtained SS2021]]-ULB_Data[[#This Row],[SA cert 2021]])/ULB_Data[[#This Row],[SA cert 2021]]</f>
        <v>-4.3428352783623579E-2</v>
      </c>
      <c r="BO296" s="118">
        <f>(ULB_Data[[#This Row],[Cert.- obtained SS2022]]-ULB_Data[[#This Row],[SA cert 2022]])/ULB_Data[[#This Row],[SA cert 2022]]</f>
        <v>-4.7619047619047616E-2</v>
      </c>
      <c r="BP296" s="118">
        <f>(ULB_Data[[#This Row],[Cert.- obtained SS2020]]-ULB_Data[[#This Row],[SA cert cat 2020]])/ULB_Data[[#This Row],[SA cert cat 2020]]</f>
        <v>-0.30818190203855733</v>
      </c>
      <c r="BQ296" s="118">
        <f>(ULB_Data[[#This Row],[Cert.- obtained SS2021]]-ULB_Data[[#This Row],[SA cert cat 2021]])/ULB_Data[[#This Row],[SA cert cat 2021]]</f>
        <v>-0.12280701754385964</v>
      </c>
      <c r="BR296" s="118">
        <f>(ULB_Data[[#This Row],[Cert.- obtained SS2022]]-ULB_Data[[#This Row],[SA cert cat 2022]])/ULB_Data[[#This Row],[SA cert cat 2022]]</f>
        <v>-0.12280701754385964</v>
      </c>
      <c r="BS296" s="118">
        <f>(ULB_Data[[#This Row],[Cert.- obtained SS2021]]-ULB_Data[[#This Row],[SA cert cat t.10 2021]])/ULB_Data[[#This Row],[SA cert cat t.10 2021]]</f>
        <v>-0.54545454545454541</v>
      </c>
      <c r="BT296" s="118">
        <f>(ULB_Data[[#This Row],[Cert.- obtained SS2022]]-ULB_Data[[#This Row],[SA cert cat t.10 2022]])/ULB_Data[[#This Row],[SA cert cat t.10 2022]]</f>
        <v>-0.54545454545454541</v>
      </c>
      <c r="BU296" s="122">
        <v>855.72</v>
      </c>
      <c r="BV296" s="122">
        <v>860.25</v>
      </c>
      <c r="BW296" s="122">
        <v>865</v>
      </c>
      <c r="BX296" s="122">
        <v>1100</v>
      </c>
      <c r="BY296" s="122">
        <v>1147.0899999999999</v>
      </c>
      <c r="BZ296" s="122">
        <v>1150</v>
      </c>
      <c r="CA296" s="122">
        <v>1114.93</v>
      </c>
      <c r="CB296" s="122">
        <v>1184.79</v>
      </c>
      <c r="CC296" s="122">
        <v>1184.79</v>
      </c>
      <c r="CD296" s="122">
        <v>1531.86</v>
      </c>
      <c r="CE296" s="122">
        <v>1531.86</v>
      </c>
      <c r="CF296" s="118">
        <f>(ULB_Data[[#This Row],[CP- obtained SS2020]]-ULB_Data[[#This Row],[NA CV 2020]])/ULB_Data[[#This Row],[NA CV 2020]]</f>
        <v>0.40711915112419933</v>
      </c>
      <c r="CG296" s="118">
        <f>(ULB_Data[[#This Row],[CV- obtained SS2021]]-ULB_Data[[#This Row],[NA CV 2021]])/ULB_Data[[#This Row],[NA CV 2021]]</f>
        <v>0.25746004068584716</v>
      </c>
      <c r="CH296" s="118">
        <f>(ULB_Data[[#This Row],[CV- obtained SS2022]]-ULB_Data[[#This Row],[NA CV 2022]])/ULB_Data[[#This Row],[NA CV 2022]]</f>
        <v>0.25055491329479773</v>
      </c>
      <c r="CI296" s="118">
        <f>(ULB_Data[[#This Row],[CP- obtained SS2020]]-ULB_Data[[#This Row],[SA CV 2020]])/ULB_Data[[#This Row],[SA CV 2020]]</f>
        <v>9.463636363636356E-2</v>
      </c>
      <c r="CJ296" s="118">
        <f>(ULB_Data[[#This Row],[CV- obtained SS2021]]-ULB_Data[[#This Row],[SA CV 2021]])/ULB_Data[[#This Row],[SA CV 2021]]</f>
        <v>-5.697896416148681E-2</v>
      </c>
      <c r="CK296" s="118">
        <f>(ULB_Data[[#This Row],[CV- obtained SS2022]]-ULB_Data[[#This Row],[SA CV 2022]])/ULB_Data[[#This Row],[SA CV 2022]]</f>
        <v>-5.9365217391304334E-2</v>
      </c>
      <c r="CL296" s="118">
        <f>(ULB_Data[[#This Row],[CP- obtained SS2020]]-ULB_Data[[#This Row],[SA CV  cat 2020]])/ULB_Data[[#This Row],[SA CV  cat 2020]]</f>
        <v>7.997811521799561E-2</v>
      </c>
      <c r="CM296" s="118">
        <f>(ULB_Data[[#This Row],[CV- obtained SS2021]]-ULB_Data[[#This Row],[SA CV cat 2021]])/ULB_Data[[#This Row],[SA CV cat 2021]]</f>
        <v>-8.6985879354147103E-2</v>
      </c>
      <c r="CN296" s="118">
        <f>(ULB_Data[[#This Row],[CV- obtained SS2022]]-ULB_Data[[#This Row],[SA CV cat 2022]])/ULB_Data[[#This Row],[SA CV cat 2022]]</f>
        <v>-8.6985879354147103E-2</v>
      </c>
      <c r="CO296" s="118">
        <f>(ULB_Data[[#This Row],[CV- obtained SS2021]]-ULB_Data[[#This Row],[SA CV cat t.10 2021]])/ULB_Data[[#This Row],[SA CV cat t.10 2021]]</f>
        <v>-0.29384539057093984</v>
      </c>
      <c r="CP296" s="118">
        <f>(ULB_Data[[#This Row],[CV- obtained SS2022]]-ULB_Data[[#This Row],[SA CV cat t.10 2022]])/ULB_Data[[#This Row],[SA CV cat t.10 2022]]</f>
        <v>-0.29384539057093984</v>
      </c>
      <c r="CQ296" s="60">
        <v>82</v>
      </c>
      <c r="CR296" s="60">
        <v>59</v>
      </c>
      <c r="CS296" s="28">
        <v>58</v>
      </c>
      <c r="CT296" s="28">
        <v>51</v>
      </c>
      <c r="CU296" s="28">
        <v>58</v>
      </c>
      <c r="CV296" s="28">
        <v>51</v>
      </c>
      <c r="CW296" s="28" t="s">
        <v>414</v>
      </c>
      <c r="CX296" s="28" t="s">
        <v>406</v>
      </c>
      <c r="CY296" s="28" t="s">
        <v>406</v>
      </c>
      <c r="CZ296" s="28" t="s">
        <v>405</v>
      </c>
      <c r="DA296" s="28" t="s">
        <v>405</v>
      </c>
      <c r="DB296" s="28" t="s">
        <v>405</v>
      </c>
      <c r="DC296" s="22">
        <v>651.37</v>
      </c>
      <c r="DD296" s="22">
        <v>1500</v>
      </c>
      <c r="DE296" s="66">
        <v>43.42</v>
      </c>
      <c r="DF296" s="22">
        <v>300</v>
      </c>
      <c r="DG296" s="22">
        <v>1500</v>
      </c>
      <c r="DH296" s="66">
        <v>20</v>
      </c>
      <c r="DI296" s="22">
        <v>1046</v>
      </c>
      <c r="DJ296" s="22">
        <v>1500</v>
      </c>
      <c r="DK296" s="66">
        <v>69.73</v>
      </c>
      <c r="DL296" s="22">
        <v>1204.0999999999999</v>
      </c>
      <c r="DM296" s="22">
        <v>1500</v>
      </c>
      <c r="DN296" s="66">
        <v>80.27</v>
      </c>
      <c r="DO296" s="22">
        <v>3201.47</v>
      </c>
      <c r="DP296" s="22">
        <v>6000</v>
      </c>
      <c r="DQ296" s="66">
        <v>53.36</v>
      </c>
      <c r="DR296" s="67">
        <v>1874.78</v>
      </c>
      <c r="DS296" s="67">
        <v>2400</v>
      </c>
      <c r="DT296" s="159">
        <f>ULB_Data[[#This Row],[SLP- obtained SS2021]]/ULB_Data[[#This Row],[SLP-max. marks SS2021]]</f>
        <v>0.78115833333333329</v>
      </c>
      <c r="DU296" s="159">
        <f>ULB_Data[[#This Row],[SLP- obtained SS2021]]/ULB_Data[[#This Row],[Total score (obtained) SS2021]]</f>
        <v>0.54239102447266174</v>
      </c>
      <c r="DV296" s="67">
        <v>1874.78</v>
      </c>
      <c r="DW296" s="66">
        <v>2400</v>
      </c>
      <c r="DX296" s="159">
        <f>ULB_Data[[#This Row],[SLP- obtained SS2022]]/ULB_Data[[#This Row],[SLP-max. marks SS2022]]</f>
        <v>0.78115833333333329</v>
      </c>
      <c r="DY296" s="159">
        <f>ULB_Data[[#This Row],[SLP- obtained SS2022]]/ULB_Data[[#This Row],[Total score (obtained) SS2022]]</f>
        <v>0.54239102447266174</v>
      </c>
      <c r="DZ296" s="67">
        <v>1081.73</v>
      </c>
      <c r="EA296" s="67">
        <v>1800</v>
      </c>
      <c r="EB296" s="159">
        <f>ULB_Data[[#This Row],[CV- obtained SS2021]]/ULB_Data[[#This Row],[CV-max. marks SS2021]]</f>
        <v>0.60096111111111117</v>
      </c>
      <c r="EC296" s="159">
        <f>ULB_Data[[#This Row],[CV- obtained SS2021]]/ULB_Data[[#This Row],[Total score (obtained) SS2021]]</f>
        <v>0.31295439619732041</v>
      </c>
      <c r="ED296" s="67">
        <v>1081.73</v>
      </c>
      <c r="EE296" s="66">
        <v>1800</v>
      </c>
      <c r="EF296" s="159">
        <f>ULB_Data[[#This Row],[CV- obtained SS2022]]/ULB_Data[[#This Row],[CV-max. marks SS2022]]</f>
        <v>0.60096111111111117</v>
      </c>
      <c r="EG296" s="159">
        <f>ULB_Data[[#This Row],[CV- obtained SS2022]]/ULB_Data[[#This Row],[Total score (obtained) SS2022]]</f>
        <v>0.31295439619732041</v>
      </c>
      <c r="EH296" s="67">
        <v>500</v>
      </c>
      <c r="EI296" s="67">
        <v>1800</v>
      </c>
      <c r="EJ296" s="159">
        <f>ULB_Data[[#This Row],[Cert.- obtained SS2021]]/ULB_Data[[#This Row],[Cert.-max. marks SS2021]]</f>
        <v>0.27777777777777779</v>
      </c>
      <c r="EK296" s="159">
        <f>ULB_Data[[#This Row],[Cert.- obtained SS2021]]/ULB_Data[[#This Row],[Total score (obtained) SS2021]]</f>
        <v>0.14465457933001785</v>
      </c>
      <c r="EL296" s="67">
        <v>500</v>
      </c>
      <c r="EM296" s="66">
        <v>1800</v>
      </c>
      <c r="EN296" s="159">
        <f>ULB_Data[[#This Row],[Cert.- obtained SS2022]]/ULB_Data[[#This Row],[Cert.-max. marks SS2022]]</f>
        <v>0.27777777777777779</v>
      </c>
      <c r="EO296" s="159">
        <f>ULB_Data[[#This Row],[Cert.- obtained SS2022]]/ULB_Data[[#This Row],[Total score (obtained) SS2022]]</f>
        <v>0.14465457933001785</v>
      </c>
      <c r="EP296" s="68">
        <v>3456.51</v>
      </c>
      <c r="EQ296" s="26">
        <v>6000</v>
      </c>
      <c r="ER296" s="66">
        <v>57.61</v>
      </c>
      <c r="ES296" s="68">
        <v>3456.51</v>
      </c>
      <c r="ET296" s="66">
        <v>6000</v>
      </c>
      <c r="EU296" s="128">
        <f>(ULB_Data[[#This Row],[Total score (obtained) SS2022]]/ULB_Data[[#This Row],[Total score (max) SS2022]])*100</f>
        <v>57.608500000000006</v>
      </c>
      <c r="EV296" s="26">
        <v>951.37</v>
      </c>
      <c r="EW296" s="26">
        <v>3000</v>
      </c>
      <c r="EX296" s="66">
        <v>31.71</v>
      </c>
      <c r="EY296" s="26">
        <v>2374.7800000000002</v>
      </c>
      <c r="EZ296" s="26">
        <v>4200</v>
      </c>
      <c r="FA296" s="100">
        <v>56.54</v>
      </c>
      <c r="FB296" s="26">
        <v>2374.7800000000002</v>
      </c>
      <c r="FC296" s="138">
        <v>4200</v>
      </c>
      <c r="FD296" s="140">
        <f>(ULB_Data[[#This Row],[SLP + Cert. (obtained) SS2022]]/ULB_Data[[#This Row],[SLP + Cert. (max.) SS2022]])*100</f>
        <v>56.542380952380952</v>
      </c>
    </row>
    <row r="297" spans="1:160" ht="15.75" thickBot="1">
      <c r="A297" s="104">
        <v>296</v>
      </c>
      <c r="B297" s="65" t="s">
        <v>95</v>
      </c>
      <c r="C297" s="65" t="s">
        <v>95</v>
      </c>
      <c r="D297" s="65" t="s">
        <v>83</v>
      </c>
      <c r="E297" s="22">
        <v>460228</v>
      </c>
      <c r="F297" s="28" t="s">
        <v>410</v>
      </c>
      <c r="G297" s="28">
        <v>2214</v>
      </c>
      <c r="H297" s="28">
        <v>2072</v>
      </c>
      <c r="I297" s="28">
        <v>2072</v>
      </c>
      <c r="J297" s="28">
        <v>3325</v>
      </c>
      <c r="K297" s="28">
        <v>3178</v>
      </c>
      <c r="L297" s="28">
        <v>3178</v>
      </c>
      <c r="M297" s="28">
        <v>3878.5</v>
      </c>
      <c r="N297" s="28">
        <v>3782.7</v>
      </c>
      <c r="O297" s="28">
        <v>3782.7</v>
      </c>
      <c r="P297" s="28">
        <v>4344.1000000000004</v>
      </c>
      <c r="Q297" s="28">
        <v>4344.1000000000004</v>
      </c>
      <c r="R297" s="118">
        <f>(ULB_Data[[#This Row],[Total score (obtained) SS2020]]-ULB_Data[[#This Row],[NA 2020]])/ULB_Data[[#This Row],[NA 2020]]</f>
        <v>0.67219512195121944</v>
      </c>
      <c r="S297" s="118">
        <f>(ULB_Data[[#This Row],[Total score (obtained) SS2021]]-ULB_Data[[#This Row],[NA 2021]])/ULB_Data[[#This Row],[NA 2021]]</f>
        <v>0.81296332046332043</v>
      </c>
      <c r="T297" s="118">
        <f>(ULB_Data[[#This Row],[Total score (obtained) SS2022]]-ULB_Data[[#This Row],[NA 2022]])/ULB_Data[[#This Row],[NA 2022]]</f>
        <v>0.81296332046332043</v>
      </c>
      <c r="U297" s="118">
        <f>(ULB_Data[[#This Row],[Total score (obtained) SS2020]]-ULB_Data[[#This Row],[SA 2020]])/ULB_Data[[#This Row],[SA 2020]]</f>
        <v>0.1134556390977443</v>
      </c>
      <c r="V297" s="118">
        <f>(ULB_Data[[#This Row],[Total score (obtained) SS2021]]-ULB_Data[[#This Row],[SA 2021]])/ULB_Data[[#This Row],[SA 2021]]</f>
        <v>0.18202013845185652</v>
      </c>
      <c r="W297" s="118">
        <f>(ULB_Data[[#This Row],[Total score (obtained) SS2022]]-ULB_Data[[#This Row],[SA 2022]])/ULB_Data[[#This Row],[SA 2022]]</f>
        <v>0.18202013845185652</v>
      </c>
      <c r="X297" s="118">
        <f>(ULB_Data[[#This Row],[Total score (obtained) SS2020]]-ULB_Data[[#This Row],[SA Cat 2020]])/ULB_Data[[#This Row],[SA Cat 2020]]</f>
        <v>-4.5445404151089393E-2</v>
      </c>
      <c r="Y297" s="118">
        <f>(ULB_Data[[#This Row],[Total score (obtained) SS2021]]-ULB_Data[[#This Row],[SA Cat 2021]])/ULB_Data[[#This Row],[SA Cat 2021]]</f>
        <v>-6.9368440531894634E-3</v>
      </c>
      <c r="Z297" s="118">
        <f>(ULB_Data[[#This Row],[Total score (obtained) SS2022]]-ULB_Data[[#This Row],[SA Cat 2022]])/ULB_Data[[#This Row],[SA Cat 2022]]</f>
        <v>-6.9368440531894634E-3</v>
      </c>
      <c r="AA297" s="118">
        <f>(ULB_Data[[#This Row],[Total score (obtained) SS2021]]-ULB_Data[[#This Row],[SA Cat t.10 2021]])/ULB_Data[[#This Row],[SA Cat t.10 2021]]</f>
        <v>-0.13527312907161443</v>
      </c>
      <c r="AB297" s="118">
        <f>(ULB_Data[[#This Row],[Total score (obtained) SS2022]]-ULB_Data[[#This Row],[SA Cat t.10 2022]])/ULB_Data[[#This Row],[SA Cat t.10 2022]]</f>
        <v>-0.13527312907161443</v>
      </c>
      <c r="AC297" s="122">
        <v>306.24</v>
      </c>
      <c r="AD297" s="122">
        <v>913.6</v>
      </c>
      <c r="AE297" s="122">
        <v>915</v>
      </c>
      <c r="AF297" s="122">
        <v>706.64</v>
      </c>
      <c r="AG297" s="122">
        <v>1509.3</v>
      </c>
      <c r="AH297" s="122">
        <v>1509.3</v>
      </c>
      <c r="AI297" s="122">
        <v>948.15</v>
      </c>
      <c r="AJ297" s="122">
        <v>1786.5</v>
      </c>
      <c r="AK297" s="122">
        <v>1786.5</v>
      </c>
      <c r="AL297" s="122">
        <v>2014.9</v>
      </c>
      <c r="AM297" s="122">
        <v>2014.9</v>
      </c>
      <c r="AN297" s="118">
        <f>(ULB_Data[[#This Row],[SLP- obtained SS2020]]-ULB_Data[[#This Row],[SLP NA 2020]])/ULB_Data[[#This Row],[SLP NA 2020]]</f>
        <v>2.3805512016718913</v>
      </c>
      <c r="AO297" s="118">
        <f>(ULB_Data[[#This Row],[SLP- obtained SS2021]]-ULB_Data[[#This Row],[SLP NA 2021]])/ULB_Data[[#This Row],[SLP NA 2021]]</f>
        <v>0.70719133099824871</v>
      </c>
      <c r="AP297" s="118">
        <f>(ULB_Data[[#This Row],[SLP- obtained SS2022]]-ULB_Data[[#This Row],[SLP NA 2022]])/ULB_Data[[#This Row],[SLP NA 2022]]</f>
        <v>0.7045792349726776</v>
      </c>
      <c r="AQ297" s="118">
        <f>(ULB_Data[[#This Row],[SLP- obtained SS2020]]-ULB_Data[[#This Row],[SLP SA 2020]])/ULB_Data[[#This Row],[SLP SA 2020]]</f>
        <v>0.46504585078682215</v>
      </c>
      <c r="AR297" s="118">
        <f>(ULB_Data[[#This Row],[SLP- obtained SS2021]]-ULB_Data[[#This Row],[SLP SA 2021]])/ULB_Data[[#This Row],[SLP SA 2021]]</f>
        <v>3.3386338037500893E-2</v>
      </c>
      <c r="AS297" s="118">
        <f>(ULB_Data[[#This Row],[SLP- obtained SS2022]]-ULB_Data[[#This Row],[SLP SA 2022]])/ULB_Data[[#This Row],[SLP SA 2022]]</f>
        <v>3.3386338037500893E-2</v>
      </c>
      <c r="AT297" s="118">
        <f>(ULB_Data[[#This Row],[SLP- obtained SS2020]]-ULB_Data[[#This Row],[SLP SA cat 2020]])/ULB_Data[[#This Row],[SLP SA cat 2020]]</f>
        <v>9.1873648684279927E-2</v>
      </c>
      <c r="AU297" s="118">
        <f>(ULB_Data[[#This Row],[SLP- obtained SS2021]]-ULB_Data[[#This Row],[SLP SA cat 2021]])/ULB_Data[[#This Row],[SLP SA cat 2021]]</f>
        <v>-0.12695773859501816</v>
      </c>
      <c r="AV297" s="118">
        <f>(ULB_Data[[#This Row],[SLP- obtained SS2022]]-ULB_Data[[#This Row],[SLP SA cat 2022]])/ULB_Data[[#This Row],[SLP SA cat 2022]]</f>
        <v>-0.12695773859501816</v>
      </c>
      <c r="AW297" s="118">
        <f>(ULB_Data[[#This Row],[SLP- obtained SS2021]]-ULB_Data[[#This Row],[SLP SA cat t.10 2021]])/ULB_Data[[#This Row],[SLP SA cat t.10 2021]]</f>
        <v>-0.22592188197925456</v>
      </c>
      <c r="AX297" s="118">
        <f>(ULB_Data[[#This Row],[SLP- obtained SS2022]]-ULB_Data[[#This Row],[SLP SA cat t.10 2022]])/ULB_Data[[#This Row],[SLP SA cat t.10 2022]]</f>
        <v>-0.22592188197925456</v>
      </c>
      <c r="AY297" s="122">
        <v>232.44</v>
      </c>
      <c r="AZ297" s="122">
        <v>298.10000000000002</v>
      </c>
      <c r="BA297" s="122">
        <v>295</v>
      </c>
      <c r="BB297" s="122">
        <v>421.09</v>
      </c>
      <c r="BC297" s="122">
        <v>522.70000000000005</v>
      </c>
      <c r="BD297" s="122">
        <v>525</v>
      </c>
      <c r="BE297" s="122">
        <v>566.66</v>
      </c>
      <c r="BF297" s="122">
        <v>651.51</v>
      </c>
      <c r="BG297" s="122">
        <v>651.51</v>
      </c>
      <c r="BH297" s="122">
        <v>1020</v>
      </c>
      <c r="BI297" s="122">
        <v>1020</v>
      </c>
      <c r="BJ297" s="118">
        <f>(ULB_Data[[#This Row],[Cert.- obtained SS2020]]-ULB_Data[[#This Row],[NA cert 2020]])/ULB_Data[[#This Row],[NA cert 2020]]</f>
        <v>2.871966959215281</v>
      </c>
      <c r="BK297" s="118">
        <f>(ULB_Data[[#This Row],[Cert.- obtained SS2021]]-ULB_Data[[#This Row],[NA cert 2021]])/ULB_Data[[#This Row],[NA cert 2021]]</f>
        <v>2.6900369003690034</v>
      </c>
      <c r="BL297" s="118">
        <f>(ULB_Data[[#This Row],[Cert.- obtained SS2022]]-ULB_Data[[#This Row],[NA cert 2022]])/ULB_Data[[#This Row],[NA cert 2022]]</f>
        <v>2.7288135593220337</v>
      </c>
      <c r="BM297" s="118">
        <f>(ULB_Data[[#This Row],[Cert.- obtained SS2020]]-ULB_Data[[#This Row],[SA Cert 2020]])/ULB_Data[[#This Row],[SA Cert 2020]]</f>
        <v>1.1373103137096583</v>
      </c>
      <c r="BN297" s="118">
        <f>(ULB_Data[[#This Row],[Cert.- obtained SS2021]]-ULB_Data[[#This Row],[SA cert 2021]])/ULB_Data[[#This Row],[SA cert 2021]]</f>
        <v>1.1044576238760282</v>
      </c>
      <c r="BO297" s="118">
        <f>(ULB_Data[[#This Row],[Cert.- obtained SS2022]]-ULB_Data[[#This Row],[SA cert 2022]])/ULB_Data[[#This Row],[SA cert 2022]]</f>
        <v>1.0952380952380953</v>
      </c>
      <c r="BP297" s="118">
        <f>(ULB_Data[[#This Row],[Cert.- obtained SS2020]]-ULB_Data[[#This Row],[SA cert cat 2020]])/ULB_Data[[#This Row],[SA cert cat 2020]]</f>
        <v>0.58825397945858193</v>
      </c>
      <c r="BQ297" s="118">
        <f>(ULB_Data[[#This Row],[Cert.- obtained SS2021]]-ULB_Data[[#This Row],[SA cert cat 2021]])/ULB_Data[[#This Row],[SA cert cat 2021]]</f>
        <v>0.68838544304768923</v>
      </c>
      <c r="BR297" s="118">
        <f>(ULB_Data[[#This Row],[Cert.- obtained SS2022]]-ULB_Data[[#This Row],[SA cert cat 2022]])/ULB_Data[[#This Row],[SA cert cat 2022]]</f>
        <v>0.68838544304768923</v>
      </c>
      <c r="BS297" s="118">
        <f>(ULB_Data[[#This Row],[Cert.- obtained SS2021]]-ULB_Data[[#This Row],[SA cert cat t.10 2021]])/ULB_Data[[#This Row],[SA cert cat t.10 2021]]</f>
        <v>7.8431372549019607E-2</v>
      </c>
      <c r="BT297" s="118">
        <f>(ULB_Data[[#This Row],[Cert.- obtained SS2022]]-ULB_Data[[#This Row],[SA cert cat t.10 2022]])/ULB_Data[[#This Row],[SA cert cat t.10 2022]]</f>
        <v>7.8431372549019607E-2</v>
      </c>
      <c r="BU297" s="122">
        <v>855.72</v>
      </c>
      <c r="BV297" s="122">
        <v>860.25</v>
      </c>
      <c r="BW297" s="122">
        <v>865</v>
      </c>
      <c r="BX297" s="122">
        <v>1100</v>
      </c>
      <c r="BY297" s="122">
        <v>1147.0899999999999</v>
      </c>
      <c r="BZ297" s="122">
        <v>1150</v>
      </c>
      <c r="CA297" s="122">
        <v>1201.1099999999999</v>
      </c>
      <c r="CB297" s="122">
        <v>1344.7</v>
      </c>
      <c r="CC297" s="122">
        <v>1344.7</v>
      </c>
      <c r="CD297" s="122">
        <v>1496.04</v>
      </c>
      <c r="CE297" s="122">
        <v>1496.04</v>
      </c>
      <c r="CF297" s="118">
        <f>(ULB_Data[[#This Row],[CP- obtained SS2020]]-ULB_Data[[#This Row],[NA CV 2020]])/ULB_Data[[#This Row],[NA CV 2020]]</f>
        <v>0.10549011358855698</v>
      </c>
      <c r="CG297" s="118">
        <f>(ULB_Data[[#This Row],[CV- obtained SS2021]]-ULB_Data[[#This Row],[NA CV 2021]])/ULB_Data[[#This Row],[NA CV 2021]]</f>
        <v>0.27494333042720137</v>
      </c>
      <c r="CH297" s="118">
        <f>(ULB_Data[[#This Row],[CV- obtained SS2022]]-ULB_Data[[#This Row],[NA CV 2022]])/ULB_Data[[#This Row],[NA CV 2022]]</f>
        <v>0.26794219653179191</v>
      </c>
      <c r="CI297" s="118">
        <f>(ULB_Data[[#This Row],[CP- obtained SS2020]]-ULB_Data[[#This Row],[SA CV 2020]])/ULB_Data[[#This Row],[SA CV 2020]]</f>
        <v>-0.14000909090909089</v>
      </c>
      <c r="CJ297" s="118">
        <f>(ULB_Data[[#This Row],[CV- obtained SS2021]]-ULB_Data[[#This Row],[SA CV 2021]])/ULB_Data[[#This Row],[SA CV 2021]]</f>
        <v>-4.3867525651866843E-2</v>
      </c>
      <c r="CK297" s="118">
        <f>(ULB_Data[[#This Row],[CV- obtained SS2022]]-ULB_Data[[#This Row],[SA CV 2022]])/ULB_Data[[#This Row],[SA CV 2022]]</f>
        <v>-4.6286956521739149E-2</v>
      </c>
      <c r="CL297" s="118">
        <f>(ULB_Data[[#This Row],[CP- obtained SS2020]]-ULB_Data[[#This Row],[SA CV  cat 2020]])/ULB_Data[[#This Row],[SA CV  cat 2020]]</f>
        <v>-0.2124035267377675</v>
      </c>
      <c r="CM297" s="118">
        <f>(ULB_Data[[#This Row],[CV- obtained SS2021]]-ULB_Data[[#This Row],[SA CV cat 2021]])/ULB_Data[[#This Row],[SA CV cat 2021]]</f>
        <v>-0.18437569718152752</v>
      </c>
      <c r="CN297" s="118">
        <f>(ULB_Data[[#This Row],[CV- obtained SS2022]]-ULB_Data[[#This Row],[SA CV cat 2022]])/ULB_Data[[#This Row],[SA CV cat 2022]]</f>
        <v>-0.18437569718152752</v>
      </c>
      <c r="CO297" s="118">
        <f>(ULB_Data[[#This Row],[CV- obtained SS2021]]-ULB_Data[[#This Row],[SA CV cat t.10 2021]])/ULB_Data[[#This Row],[SA CV cat t.10 2021]]</f>
        <v>-0.26688457527873588</v>
      </c>
      <c r="CP297" s="118">
        <f>(ULB_Data[[#This Row],[CV- obtained SS2022]]-ULB_Data[[#This Row],[SA CV cat t.10 2022]])/ULB_Data[[#This Row],[SA CV cat t.10 2022]]</f>
        <v>-0.26688457527873588</v>
      </c>
      <c r="CQ297" s="60">
        <v>64</v>
      </c>
      <c r="CR297" s="60">
        <v>20</v>
      </c>
      <c r="CS297" s="28">
        <v>55</v>
      </c>
      <c r="CT297" s="28">
        <v>19</v>
      </c>
      <c r="CU297" s="28">
        <v>55</v>
      </c>
      <c r="CV297" s="28">
        <v>19</v>
      </c>
      <c r="CW297" s="27" t="s">
        <v>401</v>
      </c>
      <c r="CX297" s="28" t="s">
        <v>401</v>
      </c>
      <c r="CY297" s="28" t="s">
        <v>401</v>
      </c>
      <c r="CZ297" s="27" t="s">
        <v>405</v>
      </c>
      <c r="DA297" s="28" t="s">
        <v>408</v>
      </c>
      <c r="DB297" s="28" t="s">
        <v>408</v>
      </c>
      <c r="DC297" s="22">
        <v>1035.26</v>
      </c>
      <c r="DD297" s="22">
        <v>1500</v>
      </c>
      <c r="DE297" s="66">
        <v>69.02</v>
      </c>
      <c r="DF297" s="22">
        <v>900</v>
      </c>
      <c r="DG297" s="22">
        <v>1500</v>
      </c>
      <c r="DH297" s="66">
        <v>60</v>
      </c>
      <c r="DI297" s="22">
        <v>821</v>
      </c>
      <c r="DJ297" s="22">
        <v>1500</v>
      </c>
      <c r="DK297" s="66">
        <v>54.73</v>
      </c>
      <c r="DL297" s="22">
        <v>945.99</v>
      </c>
      <c r="DM297" s="22">
        <v>1500</v>
      </c>
      <c r="DN297" s="66">
        <v>63.07</v>
      </c>
      <c r="DO297" s="22">
        <v>3702.24</v>
      </c>
      <c r="DP297" s="22">
        <v>6000</v>
      </c>
      <c r="DQ297" s="66">
        <v>61.7</v>
      </c>
      <c r="DR297" s="22">
        <v>1559.69</v>
      </c>
      <c r="DS297" s="67">
        <v>2400</v>
      </c>
      <c r="DT297" s="159">
        <f>ULB_Data[[#This Row],[SLP- obtained SS2021]]/ULB_Data[[#This Row],[SLP-max. marks SS2021]]</f>
        <v>0.6498708333333334</v>
      </c>
      <c r="DU297" s="159">
        <f>ULB_Data[[#This Row],[SLP- obtained SS2021]]/ULB_Data[[#This Row],[Total score (obtained) SS2021]]</f>
        <v>0.41520207855267993</v>
      </c>
      <c r="DV297" s="22">
        <v>1559.69</v>
      </c>
      <c r="DW297" s="66">
        <v>2400</v>
      </c>
      <c r="DX297" s="159">
        <f>ULB_Data[[#This Row],[SLP- obtained SS2022]]/ULB_Data[[#This Row],[SLP-max. marks SS2022]]</f>
        <v>0.6498708333333334</v>
      </c>
      <c r="DY297" s="159">
        <f>ULB_Data[[#This Row],[SLP- obtained SS2022]]/ULB_Data[[#This Row],[Total score (obtained) SS2022]]</f>
        <v>0.41520207855267993</v>
      </c>
      <c r="DZ297" s="22">
        <v>1096.77</v>
      </c>
      <c r="EA297" s="67">
        <v>1800</v>
      </c>
      <c r="EB297" s="159">
        <f>ULB_Data[[#This Row],[CV- obtained SS2021]]/ULB_Data[[#This Row],[CV-max. marks SS2021]]</f>
        <v>0.60931666666666662</v>
      </c>
      <c r="EC297" s="159">
        <f>ULB_Data[[#This Row],[CV- obtained SS2021]]/ULB_Data[[#This Row],[Total score (obtained) SS2021]]</f>
        <v>0.29196903467626434</v>
      </c>
      <c r="ED297" s="22">
        <v>1096.77</v>
      </c>
      <c r="EE297" s="66">
        <v>1800</v>
      </c>
      <c r="EF297" s="159">
        <f>ULB_Data[[#This Row],[CV- obtained SS2022]]/ULB_Data[[#This Row],[CV-max. marks SS2022]]</f>
        <v>0.60931666666666662</v>
      </c>
      <c r="EG297" s="159">
        <f>ULB_Data[[#This Row],[CV- obtained SS2022]]/ULB_Data[[#This Row],[Total score (obtained) SS2022]]</f>
        <v>0.29196903467626434</v>
      </c>
      <c r="EH297" s="22">
        <v>1100</v>
      </c>
      <c r="EI297" s="67">
        <v>1800</v>
      </c>
      <c r="EJ297" s="159">
        <f>ULB_Data[[#This Row],[Cert.- obtained SS2021]]/ULB_Data[[#This Row],[Cert.-max. marks SS2021]]</f>
        <v>0.61111111111111116</v>
      </c>
      <c r="EK297" s="159">
        <f>ULB_Data[[#This Row],[Cert.- obtained SS2021]]/ULB_Data[[#This Row],[Total score (obtained) SS2021]]</f>
        <v>0.29282888677105573</v>
      </c>
      <c r="EL297" s="22">
        <v>1100</v>
      </c>
      <c r="EM297" s="66">
        <v>1800</v>
      </c>
      <c r="EN297" s="159">
        <f>ULB_Data[[#This Row],[Cert.- obtained SS2022]]/ULB_Data[[#This Row],[Cert.-max. marks SS2022]]</f>
        <v>0.61111111111111116</v>
      </c>
      <c r="EO297" s="159">
        <f>ULB_Data[[#This Row],[Cert.- obtained SS2022]]/ULB_Data[[#This Row],[Total score (obtained) SS2022]]</f>
        <v>0.29282888677105573</v>
      </c>
      <c r="EP297" s="22">
        <v>3756.46</v>
      </c>
      <c r="EQ297" s="26">
        <v>6000</v>
      </c>
      <c r="ER297" s="66">
        <v>62.61</v>
      </c>
      <c r="ES297" s="22">
        <v>3756.46</v>
      </c>
      <c r="ET297" s="66">
        <v>6000</v>
      </c>
      <c r="EU297" s="128">
        <f>(ULB_Data[[#This Row],[Total score (obtained) SS2022]]/ULB_Data[[#This Row],[Total score (max) SS2022]])*100</f>
        <v>62.607666666666674</v>
      </c>
      <c r="EV297" s="26">
        <v>1935.26</v>
      </c>
      <c r="EW297" s="26">
        <v>3000</v>
      </c>
      <c r="EX297" s="66">
        <v>64.510000000000005</v>
      </c>
      <c r="EY297" s="26">
        <v>2659.69</v>
      </c>
      <c r="EZ297" s="26">
        <v>4200</v>
      </c>
      <c r="FA297" s="100">
        <v>63.33</v>
      </c>
      <c r="FB297" s="26">
        <v>2659.69</v>
      </c>
      <c r="FC297" s="138">
        <v>4200</v>
      </c>
      <c r="FD297" s="140">
        <f>(ULB_Data[[#This Row],[SLP + Cert. (obtained) SS2022]]/ULB_Data[[#This Row],[SLP + Cert. (max.) SS2022]])*100</f>
        <v>63.32595238095238</v>
      </c>
    </row>
    <row r="298" spans="1:160" ht="15.75" thickBot="1">
      <c r="A298" s="104">
        <v>297</v>
      </c>
      <c r="B298" s="69" t="s">
        <v>199</v>
      </c>
      <c r="C298" s="65" t="s">
        <v>95</v>
      </c>
      <c r="D298" s="65" t="s">
        <v>83</v>
      </c>
      <c r="E298" s="26">
        <v>46762</v>
      </c>
      <c r="F298" s="28" t="s">
        <v>412</v>
      </c>
      <c r="G298" s="28">
        <v>2214</v>
      </c>
      <c r="H298" s="28">
        <v>2072</v>
      </c>
      <c r="I298" s="28">
        <v>2072</v>
      </c>
      <c r="J298" s="28">
        <v>3325</v>
      </c>
      <c r="K298" s="28">
        <v>3178</v>
      </c>
      <c r="L298" s="28">
        <v>3178</v>
      </c>
      <c r="M298" s="28">
        <v>3400</v>
      </c>
      <c r="N298" s="28">
        <v>3298.6</v>
      </c>
      <c r="O298" s="28">
        <v>3298.6</v>
      </c>
      <c r="P298" s="28">
        <v>4601.3999999999996</v>
      </c>
      <c r="Q298" s="28">
        <v>4601.3999999999996</v>
      </c>
      <c r="R298" s="118">
        <f>(ULB_Data[[#This Row],[Total score (obtained) SS2020]]-ULB_Data[[#This Row],[NA 2020]])/ULB_Data[[#This Row],[NA 2020]]</f>
        <v>0.9841327913279132</v>
      </c>
      <c r="S298" s="118">
        <f>(ULB_Data[[#This Row],[Total score (obtained) SS2021]]-ULB_Data[[#This Row],[NA 2021]])/ULB_Data[[#This Row],[NA 2021]]</f>
        <v>0.81750965250965257</v>
      </c>
      <c r="T298" s="118">
        <f>(ULB_Data[[#This Row],[Total score (obtained) SS2022]]-ULB_Data[[#This Row],[NA 2022]])/ULB_Data[[#This Row],[NA 2022]]</f>
        <v>0.81750965250965257</v>
      </c>
      <c r="U298" s="118">
        <f>(ULB_Data[[#This Row],[Total score (obtained) SS2020]]-ULB_Data[[#This Row],[SA 2020]])/ULB_Data[[#This Row],[SA 2020]]</f>
        <v>0.32116390977443604</v>
      </c>
      <c r="V298" s="118">
        <f>(ULB_Data[[#This Row],[Total score (obtained) SS2021]]-ULB_Data[[#This Row],[SA 2021]])/ULB_Data[[#This Row],[SA 2021]]</f>
        <v>0.18498426683448713</v>
      </c>
      <c r="W298" s="118">
        <f>(ULB_Data[[#This Row],[Total score (obtained) SS2022]]-ULB_Data[[#This Row],[SA 2022]])/ULB_Data[[#This Row],[SA 2022]]</f>
        <v>0.18498426683448713</v>
      </c>
      <c r="X298" s="118">
        <f>(ULB_Data[[#This Row],[Total score (obtained) SS2020]]-ULB_Data[[#This Row],[SA Cat 2020]])/ULB_Data[[#This Row],[SA Cat 2020]]</f>
        <v>0.29202058823529409</v>
      </c>
      <c r="Y298" s="118">
        <f>(ULB_Data[[#This Row],[Total score (obtained) SS2021]]-ULB_Data[[#This Row],[SA Cat 2021]])/ULB_Data[[#This Row],[SA Cat 2021]]</f>
        <v>0.14166009822348882</v>
      </c>
      <c r="Z298" s="118">
        <f>(ULB_Data[[#This Row],[Total score (obtained) SS2022]]-ULB_Data[[#This Row],[SA Cat 2022]])/ULB_Data[[#This Row],[SA Cat 2022]]</f>
        <v>0.14166009822348882</v>
      </c>
      <c r="AA298" s="118">
        <f>(ULB_Data[[#This Row],[Total score (obtained) SS2021]]-ULB_Data[[#This Row],[SA Cat t.10 2021]])/ULB_Data[[#This Row],[SA Cat t.10 2021]]</f>
        <v>-0.18157951927674176</v>
      </c>
      <c r="AB298" s="118">
        <f>(ULB_Data[[#This Row],[Total score (obtained) SS2022]]-ULB_Data[[#This Row],[SA Cat t.10 2022]])/ULB_Data[[#This Row],[SA Cat t.10 2022]]</f>
        <v>-0.18157951927674176</v>
      </c>
      <c r="AC298" s="122">
        <v>306.24</v>
      </c>
      <c r="AD298" s="122">
        <v>913.6</v>
      </c>
      <c r="AE298" s="122">
        <v>915</v>
      </c>
      <c r="AF298" s="122">
        <v>706.64</v>
      </c>
      <c r="AG298" s="122">
        <v>1509.3</v>
      </c>
      <c r="AH298" s="122">
        <v>1509.3</v>
      </c>
      <c r="AI298" s="122">
        <v>737.03</v>
      </c>
      <c r="AJ298" s="122">
        <v>1543.8</v>
      </c>
      <c r="AK298" s="122">
        <v>1543.8</v>
      </c>
      <c r="AL298" s="122">
        <v>2033.9</v>
      </c>
      <c r="AM298" s="122">
        <v>2033.9</v>
      </c>
      <c r="AN298" s="118">
        <f>(ULB_Data[[#This Row],[SLP- obtained SS2020]]-ULB_Data[[#This Row],[SLP NA 2020]])/ULB_Data[[#This Row],[SLP NA 2020]]</f>
        <v>2.0961664054336464</v>
      </c>
      <c r="AO298" s="118">
        <f>(ULB_Data[[#This Row],[SLP- obtained SS2021]]-ULB_Data[[#This Row],[SLP NA 2021]])/ULB_Data[[#This Row],[SLP NA 2021]]</f>
        <v>0.95500218914185631</v>
      </c>
      <c r="AP298" s="118">
        <f>(ULB_Data[[#This Row],[SLP- obtained SS2022]]-ULB_Data[[#This Row],[SLP NA 2022]])/ULB_Data[[#This Row],[SLP NA 2022]]</f>
        <v>0.95201092896174855</v>
      </c>
      <c r="AQ298" s="118">
        <f>(ULB_Data[[#This Row],[SLP- obtained SS2020]]-ULB_Data[[#This Row],[SLP SA 2020]])/ULB_Data[[#This Row],[SLP SA 2020]]</f>
        <v>0.34180063398618815</v>
      </c>
      <c r="AR298" s="118">
        <f>(ULB_Data[[#This Row],[SLP- obtained SS2021]]-ULB_Data[[#This Row],[SLP SA 2021]])/ULB_Data[[#This Row],[SLP SA 2021]]</f>
        <v>0.18338965083151129</v>
      </c>
      <c r="AS298" s="118">
        <f>(ULB_Data[[#This Row],[SLP- obtained SS2022]]-ULB_Data[[#This Row],[SLP SA 2022]])/ULB_Data[[#This Row],[SLP SA 2022]]</f>
        <v>0.18338965083151129</v>
      </c>
      <c r="AT298" s="118">
        <f>(ULB_Data[[#This Row],[SLP- obtained SS2020]]-ULB_Data[[#This Row],[SLP SA cat 2020]])/ULB_Data[[#This Row],[SLP SA cat 2020]]</f>
        <v>0.28647409196369211</v>
      </c>
      <c r="AU298" s="118">
        <f>(ULB_Data[[#This Row],[SLP- obtained SS2021]]-ULB_Data[[#This Row],[SLP SA cat 2021]])/ULB_Data[[#This Row],[SLP SA cat 2021]]</f>
        <v>0.1569439046508615</v>
      </c>
      <c r="AV298" s="118">
        <f>(ULB_Data[[#This Row],[SLP- obtained SS2022]]-ULB_Data[[#This Row],[SLP SA cat 2022]])/ULB_Data[[#This Row],[SLP SA cat 2022]]</f>
        <v>0.1569439046508615</v>
      </c>
      <c r="AW298" s="118">
        <f>(ULB_Data[[#This Row],[SLP- obtained SS2021]]-ULB_Data[[#This Row],[SLP SA cat t.10 2021]])/ULB_Data[[#This Row],[SLP SA cat t.10 2021]]</f>
        <v>-0.12183981513348748</v>
      </c>
      <c r="AX298" s="118">
        <f>(ULB_Data[[#This Row],[SLP- obtained SS2022]]-ULB_Data[[#This Row],[SLP SA cat t.10 2022]])/ULB_Data[[#This Row],[SLP SA cat t.10 2022]]</f>
        <v>-0.12183981513348748</v>
      </c>
      <c r="AY298" s="122">
        <v>232.44</v>
      </c>
      <c r="AZ298" s="122">
        <v>298.10000000000002</v>
      </c>
      <c r="BA298" s="122">
        <v>295</v>
      </c>
      <c r="BB298" s="122">
        <v>421.09</v>
      </c>
      <c r="BC298" s="122">
        <v>522.70000000000005</v>
      </c>
      <c r="BD298" s="122">
        <v>525</v>
      </c>
      <c r="BE298" s="122">
        <v>433.64</v>
      </c>
      <c r="BF298" s="122">
        <v>570</v>
      </c>
      <c r="BG298" s="122">
        <v>570</v>
      </c>
      <c r="BH298" s="122">
        <v>1100</v>
      </c>
      <c r="BI298" s="122">
        <v>1100</v>
      </c>
      <c r="BJ298" s="118">
        <f>(ULB_Data[[#This Row],[Cert.- obtained SS2020]]-ULB_Data[[#This Row],[NA cert 2020]])/ULB_Data[[#This Row],[NA cert 2020]]</f>
        <v>2.0115298571674409</v>
      </c>
      <c r="BK298" s="118">
        <f>(ULB_Data[[#This Row],[Cert.- obtained SS2021]]-ULB_Data[[#This Row],[NA cert 2021]])/ULB_Data[[#This Row],[NA cert 2021]]</f>
        <v>1.3482053002348204</v>
      </c>
      <c r="BL298" s="118">
        <f>(ULB_Data[[#This Row],[Cert.- obtained SS2022]]-ULB_Data[[#This Row],[NA cert 2022]])/ULB_Data[[#This Row],[NA cert 2022]]</f>
        <v>1.3728813559322033</v>
      </c>
      <c r="BM298" s="118">
        <f>(ULB_Data[[#This Row],[Cert.- obtained SS2020]]-ULB_Data[[#This Row],[SA Cert 2020]])/ULB_Data[[#This Row],[SA Cert 2020]]</f>
        <v>0.6623524662186232</v>
      </c>
      <c r="BN298" s="118">
        <f>(ULB_Data[[#This Row],[Cert.- obtained SS2021]]-ULB_Data[[#This Row],[SA cert 2021]])/ULB_Data[[#This Row],[SA cert 2021]]</f>
        <v>0.33920030610292701</v>
      </c>
      <c r="BO298" s="118">
        <f>(ULB_Data[[#This Row],[Cert.- obtained SS2022]]-ULB_Data[[#This Row],[SA cert 2022]])/ULB_Data[[#This Row],[SA cert 2022]]</f>
        <v>0.33333333333333331</v>
      </c>
      <c r="BP298" s="118">
        <f>(ULB_Data[[#This Row],[Cert.- obtained SS2020]]-ULB_Data[[#This Row],[SA cert cat 2020]])/ULB_Data[[#This Row],[SA cert cat 2020]]</f>
        <v>0.61424222857669963</v>
      </c>
      <c r="BQ298" s="118">
        <f>(ULB_Data[[#This Row],[Cert.- obtained SS2021]]-ULB_Data[[#This Row],[SA cert cat 2021]])/ULB_Data[[#This Row],[SA cert cat 2021]]</f>
        <v>0.22807017543859648</v>
      </c>
      <c r="BR298" s="118">
        <f>(ULB_Data[[#This Row],[Cert.- obtained SS2022]]-ULB_Data[[#This Row],[SA cert cat 2022]])/ULB_Data[[#This Row],[SA cert cat 2022]]</f>
        <v>0.22807017543859648</v>
      </c>
      <c r="BS298" s="118">
        <f>(ULB_Data[[#This Row],[Cert.- obtained SS2021]]-ULB_Data[[#This Row],[SA cert cat t.10 2021]])/ULB_Data[[#This Row],[SA cert cat t.10 2021]]</f>
        <v>-0.36363636363636365</v>
      </c>
      <c r="BT298" s="118">
        <f>(ULB_Data[[#This Row],[Cert.- obtained SS2022]]-ULB_Data[[#This Row],[SA cert cat t.10 2022]])/ULB_Data[[#This Row],[SA cert cat t.10 2022]]</f>
        <v>-0.36363636363636365</v>
      </c>
      <c r="BU298" s="122">
        <v>855.72</v>
      </c>
      <c r="BV298" s="122">
        <v>860.25</v>
      </c>
      <c r="BW298" s="122">
        <v>865</v>
      </c>
      <c r="BX298" s="122">
        <v>1100</v>
      </c>
      <c r="BY298" s="122">
        <v>1147.0899999999999</v>
      </c>
      <c r="BZ298" s="122">
        <v>1150</v>
      </c>
      <c r="CA298" s="122">
        <v>1114.93</v>
      </c>
      <c r="CB298" s="122">
        <v>1184.79</v>
      </c>
      <c r="CC298" s="122">
        <v>1184.79</v>
      </c>
      <c r="CD298" s="122">
        <v>1531.86</v>
      </c>
      <c r="CE298" s="122">
        <v>1531.86</v>
      </c>
      <c r="CF298" s="118">
        <f>(ULB_Data[[#This Row],[CP- obtained SS2020]]-ULB_Data[[#This Row],[NA CV 2020]])/ULB_Data[[#This Row],[NA CV 2020]]</f>
        <v>0.55601131211143828</v>
      </c>
      <c r="CG298" s="118">
        <f>(ULB_Data[[#This Row],[CV- obtained SS2021]]-ULB_Data[[#This Row],[NA CV 2021]])/ULB_Data[[#This Row],[NA CV 2021]]</f>
        <v>0.4876954373728567</v>
      </c>
      <c r="CH298" s="118">
        <f>(ULB_Data[[#This Row],[CV- obtained SS2022]]-ULB_Data[[#This Row],[NA CV 2022]])/ULB_Data[[#This Row],[NA CV 2022]]</f>
        <v>0.47952601156069358</v>
      </c>
      <c r="CI298" s="118">
        <f>(ULB_Data[[#This Row],[CP- obtained SS2020]]-ULB_Data[[#This Row],[SA CV 2020]])/ULB_Data[[#This Row],[SA CV 2020]]</f>
        <v>0.21046363636363635</v>
      </c>
      <c r="CJ298" s="118">
        <f>(ULB_Data[[#This Row],[CV- obtained SS2021]]-ULB_Data[[#This Row],[SA CV 2021]])/ULB_Data[[#This Row],[SA CV 2021]]</f>
        <v>0.11568403525442647</v>
      </c>
      <c r="CK298" s="118">
        <f>(ULB_Data[[#This Row],[CV- obtained SS2022]]-ULB_Data[[#This Row],[SA CV 2022]])/ULB_Data[[#This Row],[SA CV 2022]]</f>
        <v>0.11286086956521736</v>
      </c>
      <c r="CL298" s="118">
        <f>(ULB_Data[[#This Row],[CP- obtained SS2020]]-ULB_Data[[#This Row],[SA CV  cat 2020]])/ULB_Data[[#This Row],[SA CV  cat 2020]]</f>
        <v>0.19425434780658868</v>
      </c>
      <c r="CM298" s="118">
        <f>(ULB_Data[[#This Row],[CV- obtained SS2021]]-ULB_Data[[#This Row],[SA CV cat 2021]])/ULB_Data[[#This Row],[SA CV cat 2021]]</f>
        <v>8.0182986014399174E-2</v>
      </c>
      <c r="CN298" s="118">
        <f>(ULB_Data[[#This Row],[CV- obtained SS2022]]-ULB_Data[[#This Row],[SA CV cat 2022]])/ULB_Data[[#This Row],[SA CV cat 2022]]</f>
        <v>8.0182986014399174E-2</v>
      </c>
      <c r="CO298" s="118">
        <f>(ULB_Data[[#This Row],[CV- obtained SS2021]]-ULB_Data[[#This Row],[SA CV cat t.10 2021]])/ULB_Data[[#This Row],[SA CV cat t.10 2021]]</f>
        <v>-0.16455159087645083</v>
      </c>
      <c r="CP298" s="118">
        <f>(ULB_Data[[#This Row],[CV- obtained SS2022]]-ULB_Data[[#This Row],[SA CV cat t.10 2022]])/ULB_Data[[#This Row],[SA CV cat t.10 2022]]</f>
        <v>-0.16455159087645083</v>
      </c>
      <c r="CQ298" s="60">
        <v>15</v>
      </c>
      <c r="CR298" s="60">
        <v>14</v>
      </c>
      <c r="CS298" s="28">
        <v>35</v>
      </c>
      <c r="CT298" s="28">
        <v>34</v>
      </c>
      <c r="CU298" s="28">
        <v>35</v>
      </c>
      <c r="CV298" s="28">
        <v>34</v>
      </c>
      <c r="CW298" s="28" t="s">
        <v>406</v>
      </c>
      <c r="CX298" s="28" t="s">
        <v>406</v>
      </c>
      <c r="CY298" s="28" t="s">
        <v>406</v>
      </c>
      <c r="CZ298" s="28" t="s">
        <v>408</v>
      </c>
      <c r="DA298" s="28" t="s">
        <v>408</v>
      </c>
      <c r="DB298" s="28" t="s">
        <v>408</v>
      </c>
      <c r="DC298" s="22">
        <v>948.17</v>
      </c>
      <c r="DD298" s="22">
        <v>1500</v>
      </c>
      <c r="DE298" s="66">
        <v>63.21</v>
      </c>
      <c r="DF298" s="22">
        <v>700</v>
      </c>
      <c r="DG298" s="22">
        <v>1500</v>
      </c>
      <c r="DH298" s="66">
        <v>46.67</v>
      </c>
      <c r="DI298" s="22">
        <v>1413.19</v>
      </c>
      <c r="DJ298" s="22">
        <v>1500</v>
      </c>
      <c r="DK298" s="66">
        <v>94.21</v>
      </c>
      <c r="DL298" s="22">
        <v>1331.51</v>
      </c>
      <c r="DM298" s="22">
        <v>1500</v>
      </c>
      <c r="DN298" s="66">
        <v>88.77</v>
      </c>
      <c r="DO298" s="22">
        <v>4392.87</v>
      </c>
      <c r="DP298" s="22">
        <v>6000</v>
      </c>
      <c r="DQ298" s="66">
        <v>73.209999999999994</v>
      </c>
      <c r="DR298" s="67">
        <v>1786.09</v>
      </c>
      <c r="DS298" s="67">
        <v>2400</v>
      </c>
      <c r="DT298" s="159">
        <f>ULB_Data[[#This Row],[SLP- obtained SS2021]]/ULB_Data[[#This Row],[SLP-max. marks SS2021]]</f>
        <v>0.74420416666666667</v>
      </c>
      <c r="DU298" s="159">
        <f>ULB_Data[[#This Row],[SLP- obtained SS2021]]/ULB_Data[[#This Row],[Total score (obtained) SS2021]]</f>
        <v>0.47428223947656323</v>
      </c>
      <c r="DV298" s="67">
        <v>1786.09</v>
      </c>
      <c r="DW298" s="66">
        <v>2400</v>
      </c>
      <c r="DX298" s="159">
        <f>ULB_Data[[#This Row],[SLP- obtained SS2022]]/ULB_Data[[#This Row],[SLP-max. marks SS2022]]</f>
        <v>0.74420416666666667</v>
      </c>
      <c r="DY298" s="159">
        <f>ULB_Data[[#This Row],[SLP- obtained SS2022]]/ULB_Data[[#This Row],[Total score (obtained) SS2022]]</f>
        <v>0.47428223947656323</v>
      </c>
      <c r="DZ298" s="67">
        <v>1279.79</v>
      </c>
      <c r="EA298" s="67">
        <v>1800</v>
      </c>
      <c r="EB298" s="159">
        <f>ULB_Data[[#This Row],[CV- obtained SS2021]]/ULB_Data[[#This Row],[CV-max. marks SS2021]]</f>
        <v>0.71099444444444437</v>
      </c>
      <c r="EC298" s="159">
        <f>ULB_Data[[#This Row],[CV- obtained SS2021]]/ULB_Data[[#This Row],[Total score (obtained) SS2021]]</f>
        <v>0.33983823170148808</v>
      </c>
      <c r="ED298" s="67">
        <v>1279.79</v>
      </c>
      <c r="EE298" s="66">
        <v>1800</v>
      </c>
      <c r="EF298" s="159">
        <f>ULB_Data[[#This Row],[CV- obtained SS2022]]/ULB_Data[[#This Row],[CV-max. marks SS2022]]</f>
        <v>0.71099444444444437</v>
      </c>
      <c r="EG298" s="159">
        <f>ULB_Data[[#This Row],[CV- obtained SS2022]]/ULB_Data[[#This Row],[Total score (obtained) SS2022]]</f>
        <v>0.33983823170148808</v>
      </c>
      <c r="EH298" s="67">
        <v>700</v>
      </c>
      <c r="EI298" s="67">
        <v>1800</v>
      </c>
      <c r="EJ298" s="159">
        <f>ULB_Data[[#This Row],[Cert.- obtained SS2021]]/ULB_Data[[#This Row],[Cert.-max. marks SS2021]]</f>
        <v>0.3888888888888889</v>
      </c>
      <c r="EK298" s="159">
        <f>ULB_Data[[#This Row],[Cert.- obtained SS2021]]/ULB_Data[[#This Row],[Total score (obtained) SS2021]]</f>
        <v>0.18587952882194864</v>
      </c>
      <c r="EL298" s="67">
        <v>700</v>
      </c>
      <c r="EM298" s="66">
        <v>1800</v>
      </c>
      <c r="EN298" s="159">
        <f>ULB_Data[[#This Row],[Cert.- obtained SS2022]]/ULB_Data[[#This Row],[Cert.-max. marks SS2022]]</f>
        <v>0.3888888888888889</v>
      </c>
      <c r="EO298" s="159">
        <f>ULB_Data[[#This Row],[Cert.- obtained SS2022]]/ULB_Data[[#This Row],[Total score (obtained) SS2022]]</f>
        <v>0.18587952882194864</v>
      </c>
      <c r="EP298" s="68">
        <v>3765.88</v>
      </c>
      <c r="EQ298" s="26">
        <v>6000</v>
      </c>
      <c r="ER298" s="66">
        <v>62.76</v>
      </c>
      <c r="ES298" s="68">
        <v>3765.88</v>
      </c>
      <c r="ET298" s="66">
        <v>6000</v>
      </c>
      <c r="EU298" s="128">
        <f>(ULB_Data[[#This Row],[Total score (obtained) SS2022]]/ULB_Data[[#This Row],[Total score (max) SS2022]])*100</f>
        <v>62.76466666666667</v>
      </c>
      <c r="EV298" s="26">
        <v>1648.17</v>
      </c>
      <c r="EW298" s="26">
        <v>3000</v>
      </c>
      <c r="EX298" s="66">
        <v>54.94</v>
      </c>
      <c r="EY298" s="26">
        <v>2486.09</v>
      </c>
      <c r="EZ298" s="26">
        <v>4200</v>
      </c>
      <c r="FA298" s="100">
        <v>59.19</v>
      </c>
      <c r="FB298" s="26">
        <v>2486.09</v>
      </c>
      <c r="FC298" s="138">
        <v>4200</v>
      </c>
      <c r="FD298" s="140">
        <f>(ULB_Data[[#This Row],[SLP + Cert. (obtained) SS2022]]/ULB_Data[[#This Row],[SLP + Cert. (max.) SS2022]])*100</f>
        <v>59.192619047619054</v>
      </c>
    </row>
    <row r="299" spans="1:160" ht="30.75" thickBot="1">
      <c r="A299" s="104">
        <v>298</v>
      </c>
      <c r="B299" s="78" t="s">
        <v>381</v>
      </c>
      <c r="C299" s="65" t="s">
        <v>95</v>
      </c>
      <c r="D299" s="65" t="s">
        <v>83</v>
      </c>
      <c r="E299" s="26">
        <v>22553</v>
      </c>
      <c r="F299" s="28" t="s">
        <v>411</v>
      </c>
      <c r="G299" s="28">
        <v>2214</v>
      </c>
      <c r="H299" s="28">
        <v>2072</v>
      </c>
      <c r="I299" s="28">
        <v>2072</v>
      </c>
      <c r="J299" s="28">
        <v>3325</v>
      </c>
      <c r="K299" s="28">
        <v>3178</v>
      </c>
      <c r="L299" s="28">
        <v>3178</v>
      </c>
      <c r="M299" s="28">
        <v>3070.1</v>
      </c>
      <c r="N299" s="28">
        <v>2928.3</v>
      </c>
      <c r="O299" s="28">
        <v>2928.3</v>
      </c>
      <c r="P299" s="28">
        <v>4349.2</v>
      </c>
      <c r="Q299" s="28">
        <v>4349.2</v>
      </c>
      <c r="R299" s="118">
        <f>(ULB_Data[[#This Row],[Total score (obtained) SS2020]]-ULB_Data[[#This Row],[NA 2020]])/ULB_Data[[#This Row],[NA 2020]]</f>
        <v>-1</v>
      </c>
      <c r="S299" s="118">
        <f>(ULB_Data[[#This Row],[Total score (obtained) SS2021]]-ULB_Data[[#This Row],[NA 2021]])/ULB_Data[[#This Row],[NA 2021]]</f>
        <v>0.10434362934362926</v>
      </c>
      <c r="T299" s="118">
        <f>(ULB_Data[[#This Row],[Total score (obtained) SS2022]]-ULB_Data[[#This Row],[NA 2022]])/ULB_Data[[#This Row],[NA 2022]]</f>
        <v>0.10434362934362926</v>
      </c>
      <c r="U299" s="118">
        <f>(ULB_Data[[#This Row],[Total score (obtained) SS2020]]-ULB_Data[[#This Row],[SA 2020]])/ULB_Data[[#This Row],[SA 2020]]</f>
        <v>-1</v>
      </c>
      <c r="V299" s="118">
        <f>(ULB_Data[[#This Row],[Total score (obtained) SS2021]]-ULB_Data[[#This Row],[SA 2021]])/ULB_Data[[#This Row],[SA 2021]]</f>
        <v>-0.27998741346758976</v>
      </c>
      <c r="W299" s="118">
        <f>(ULB_Data[[#This Row],[Total score (obtained) SS2022]]-ULB_Data[[#This Row],[SA 2022]])/ULB_Data[[#This Row],[SA 2022]]</f>
        <v>-0.27998741346758976</v>
      </c>
      <c r="X299" s="118">
        <f>(ULB_Data[[#This Row],[Total score (obtained) SS2020]]-ULB_Data[[#This Row],[SA Cat 2020]])/ULB_Data[[#This Row],[SA Cat 2020]]</f>
        <v>-1</v>
      </c>
      <c r="Y299" s="118">
        <f>(ULB_Data[[#This Row],[Total score (obtained) SS2021]]-ULB_Data[[#This Row],[SA Cat 2021]])/ULB_Data[[#This Row],[SA Cat 2021]]</f>
        <v>-0.21859099136017496</v>
      </c>
      <c r="Z299" s="118">
        <f>(ULB_Data[[#This Row],[Total score (obtained) SS2022]]-ULB_Data[[#This Row],[SA Cat 2022]])/ULB_Data[[#This Row],[SA Cat 2022]]</f>
        <v>-0.21859099136017496</v>
      </c>
      <c r="AA299" s="118">
        <f>(ULB_Data[[#This Row],[Total score (obtained) SS2021]]-ULB_Data[[#This Row],[SA Cat t.10 2021]])/ULB_Data[[#This Row],[SA Cat t.10 2021]]</f>
        <v>-0.47388025383978666</v>
      </c>
      <c r="AB299" s="118">
        <f>(ULB_Data[[#This Row],[Total score (obtained) SS2022]]-ULB_Data[[#This Row],[SA Cat t.10 2022]])/ULB_Data[[#This Row],[SA Cat t.10 2022]]</f>
        <v>-0.47388025383978666</v>
      </c>
      <c r="AC299" s="122">
        <v>306.24</v>
      </c>
      <c r="AD299" s="122">
        <v>913.6</v>
      </c>
      <c r="AE299" s="122">
        <v>915</v>
      </c>
      <c r="AF299" s="122">
        <v>706.64</v>
      </c>
      <c r="AG299" s="122">
        <v>1509.3</v>
      </c>
      <c r="AH299" s="122">
        <v>1509.3</v>
      </c>
      <c r="AI299" s="122">
        <v>593.21</v>
      </c>
      <c r="AJ299" s="122">
        <v>1412.08</v>
      </c>
      <c r="AK299" s="122">
        <v>1412.08</v>
      </c>
      <c r="AL299" s="122">
        <v>1984.11</v>
      </c>
      <c r="AM299" s="122">
        <v>1984.11</v>
      </c>
      <c r="AN299" s="118">
        <f>(ULB_Data[[#This Row],[SLP- obtained SS2020]]-ULB_Data[[#This Row],[SLP NA 2020]])/ULB_Data[[#This Row],[SLP NA 2020]]</f>
        <v>-1</v>
      </c>
      <c r="AO299" s="118">
        <f>(ULB_Data[[#This Row],[SLP- obtained SS2021]]-ULB_Data[[#This Row],[SLP NA 2021]])/ULB_Data[[#This Row],[SLP NA 2021]]</f>
        <v>0.39689141856392296</v>
      </c>
      <c r="AP299" s="118">
        <f>(ULB_Data[[#This Row],[SLP- obtained SS2022]]-ULB_Data[[#This Row],[SLP NA 2022]])/ULB_Data[[#This Row],[SLP NA 2022]]</f>
        <v>0.39475409836065578</v>
      </c>
      <c r="AQ299" s="118">
        <f>(ULB_Data[[#This Row],[SLP- obtained SS2020]]-ULB_Data[[#This Row],[SLP SA 2020]])/ULB_Data[[#This Row],[SLP SA 2020]]</f>
        <v>-1</v>
      </c>
      <c r="AR299" s="118">
        <f>(ULB_Data[[#This Row],[SLP- obtained SS2021]]-ULB_Data[[#This Row],[SLP SA 2021]])/ULB_Data[[#This Row],[SLP SA 2021]]</f>
        <v>-0.15444245676803811</v>
      </c>
      <c r="AS299" s="118">
        <f>(ULB_Data[[#This Row],[SLP- obtained SS2022]]-ULB_Data[[#This Row],[SLP SA 2022]])/ULB_Data[[#This Row],[SLP SA 2022]]</f>
        <v>-0.15444245676803811</v>
      </c>
      <c r="AT299" s="118">
        <f>(ULB_Data[[#This Row],[SLP- obtained SS2020]]-ULB_Data[[#This Row],[SLP SA cat 2020]])/ULB_Data[[#This Row],[SLP SA cat 2020]]</f>
        <v>-1</v>
      </c>
      <c r="AU299" s="118">
        <f>(ULB_Data[[#This Row],[SLP- obtained SS2021]]-ULB_Data[[#This Row],[SLP SA cat 2021]])/ULB_Data[[#This Row],[SLP SA cat 2021]]</f>
        <v>-9.6226842671803217E-2</v>
      </c>
      <c r="AV299" s="118">
        <f>(ULB_Data[[#This Row],[SLP- obtained SS2022]]-ULB_Data[[#This Row],[SLP SA cat 2022]])/ULB_Data[[#This Row],[SLP SA cat 2022]]</f>
        <v>-9.6226842671803217E-2</v>
      </c>
      <c r="AW299" s="118">
        <f>(ULB_Data[[#This Row],[SLP- obtained SS2021]]-ULB_Data[[#This Row],[SLP SA cat t.10 2021]])/ULB_Data[[#This Row],[SLP SA cat t.10 2021]]</f>
        <v>-0.35678969411978162</v>
      </c>
      <c r="AX299" s="118">
        <f>(ULB_Data[[#This Row],[SLP- obtained SS2022]]-ULB_Data[[#This Row],[SLP SA cat t.10 2022]])/ULB_Data[[#This Row],[SLP SA cat t.10 2022]]</f>
        <v>-0.35678969411978162</v>
      </c>
      <c r="AY299" s="122">
        <v>232.44</v>
      </c>
      <c r="AZ299" s="122">
        <v>298.10000000000002</v>
      </c>
      <c r="BA299" s="122">
        <v>295</v>
      </c>
      <c r="BB299" s="122">
        <v>421.09</v>
      </c>
      <c r="BC299" s="122">
        <v>522.70000000000005</v>
      </c>
      <c r="BD299" s="122">
        <v>525</v>
      </c>
      <c r="BE299" s="122">
        <v>365.77</v>
      </c>
      <c r="BF299" s="122">
        <v>453.88</v>
      </c>
      <c r="BG299" s="122">
        <v>453.88</v>
      </c>
      <c r="BH299" s="122">
        <v>1100</v>
      </c>
      <c r="BI299" s="122">
        <v>1100</v>
      </c>
      <c r="BJ299" s="118">
        <f>(ULB_Data[[#This Row],[Cert.- obtained SS2020]]-ULB_Data[[#This Row],[NA cert 2020]])/ULB_Data[[#This Row],[NA cert 2020]]</f>
        <v>-1</v>
      </c>
      <c r="BK299" s="118">
        <f>(ULB_Data[[#This Row],[Cert.- obtained SS2021]]-ULB_Data[[#This Row],[NA cert 2021]])/ULB_Data[[#This Row],[NA cert 2021]]</f>
        <v>-1</v>
      </c>
      <c r="BL299" s="118">
        <f>(ULB_Data[[#This Row],[Cert.- obtained SS2022]]-ULB_Data[[#This Row],[NA cert 2022]])/ULB_Data[[#This Row],[NA cert 2022]]</f>
        <v>-1</v>
      </c>
      <c r="BM299" s="118">
        <f>(ULB_Data[[#This Row],[Cert.- obtained SS2020]]-ULB_Data[[#This Row],[SA Cert 2020]])/ULB_Data[[#This Row],[SA Cert 2020]]</f>
        <v>-1</v>
      </c>
      <c r="BN299" s="118">
        <f>(ULB_Data[[#This Row],[Cert.- obtained SS2021]]-ULB_Data[[#This Row],[SA cert 2021]])/ULB_Data[[#This Row],[SA cert 2021]]</f>
        <v>-1</v>
      </c>
      <c r="BO299" s="118">
        <f>(ULB_Data[[#This Row],[Cert.- obtained SS2022]]-ULB_Data[[#This Row],[SA cert 2022]])/ULB_Data[[#This Row],[SA cert 2022]]</f>
        <v>-1</v>
      </c>
      <c r="BP299" s="118">
        <f>(ULB_Data[[#This Row],[Cert.- obtained SS2020]]-ULB_Data[[#This Row],[SA cert cat 2020]])/ULB_Data[[#This Row],[SA cert cat 2020]]</f>
        <v>-1</v>
      </c>
      <c r="BQ299" s="118">
        <f>(ULB_Data[[#This Row],[Cert.- obtained SS2021]]-ULB_Data[[#This Row],[SA cert cat 2021]])/ULB_Data[[#This Row],[SA cert cat 2021]]</f>
        <v>-1</v>
      </c>
      <c r="BR299" s="118">
        <f>(ULB_Data[[#This Row],[Cert.- obtained SS2022]]-ULB_Data[[#This Row],[SA cert cat 2022]])/ULB_Data[[#This Row],[SA cert cat 2022]]</f>
        <v>-1</v>
      </c>
      <c r="BS299" s="118">
        <f>(ULB_Data[[#This Row],[Cert.- obtained SS2021]]-ULB_Data[[#This Row],[SA cert cat t.10 2021]])/ULB_Data[[#This Row],[SA cert cat t.10 2021]]</f>
        <v>-1</v>
      </c>
      <c r="BT299" s="118">
        <f>(ULB_Data[[#This Row],[Cert.- obtained SS2022]]-ULB_Data[[#This Row],[SA cert cat t.10 2022]])/ULB_Data[[#This Row],[SA cert cat t.10 2022]]</f>
        <v>-1</v>
      </c>
      <c r="BU299" s="122">
        <v>855.72</v>
      </c>
      <c r="BV299" s="122">
        <v>860.25</v>
      </c>
      <c r="BW299" s="122">
        <v>865</v>
      </c>
      <c r="BX299" s="122">
        <v>1100</v>
      </c>
      <c r="BY299" s="122">
        <v>1147.0899999999999</v>
      </c>
      <c r="BZ299" s="122">
        <v>1150</v>
      </c>
      <c r="CA299" s="122">
        <v>1056.55</v>
      </c>
      <c r="CB299" s="122">
        <v>1062.31</v>
      </c>
      <c r="CC299" s="122">
        <v>1062.31</v>
      </c>
      <c r="CD299" s="122">
        <v>1484.95</v>
      </c>
      <c r="CE299" s="122">
        <v>1484.95</v>
      </c>
      <c r="CF299" s="118">
        <f>(ULB_Data[[#This Row],[CP- obtained SS2020]]-ULB_Data[[#This Row],[NA CV 2020]])/ULB_Data[[#This Row],[NA CV 2020]]</f>
        <v>-1</v>
      </c>
      <c r="CG299" s="118">
        <f>(ULB_Data[[#This Row],[CV- obtained SS2021]]-ULB_Data[[#This Row],[NA CV 2021]])/ULB_Data[[#This Row],[NA CV 2021]]</f>
        <v>0.17640220866027317</v>
      </c>
      <c r="CH299" s="118">
        <f>(ULB_Data[[#This Row],[CV- obtained SS2022]]-ULB_Data[[#This Row],[NA CV 2022]])/ULB_Data[[#This Row],[NA CV 2022]]</f>
        <v>0.16994219653179191</v>
      </c>
      <c r="CI299" s="118">
        <f>(ULB_Data[[#This Row],[CP- obtained SS2020]]-ULB_Data[[#This Row],[SA CV 2020]])/ULB_Data[[#This Row],[SA CV 2020]]</f>
        <v>-1</v>
      </c>
      <c r="CJ299" s="118">
        <f>(ULB_Data[[#This Row],[CV- obtained SS2021]]-ULB_Data[[#This Row],[SA CV 2021]])/ULB_Data[[#This Row],[SA CV 2021]]</f>
        <v>-0.11776756836865453</v>
      </c>
      <c r="CK299" s="118">
        <f>(ULB_Data[[#This Row],[CV- obtained SS2022]]-ULB_Data[[#This Row],[SA CV 2022]])/ULB_Data[[#This Row],[SA CV 2022]]</f>
        <v>-0.12</v>
      </c>
      <c r="CL299" s="118">
        <f>(ULB_Data[[#This Row],[CP- obtained SS2020]]-ULB_Data[[#This Row],[SA CV  cat 2020]])/ULB_Data[[#This Row],[SA CV  cat 2020]]</f>
        <v>-1</v>
      </c>
      <c r="CM299" s="118">
        <f>(ULB_Data[[#This Row],[CV- obtained SS2021]]-ULB_Data[[#This Row],[SA CV cat 2021]])/ULB_Data[[#This Row],[SA CV cat 2021]]</f>
        <v>-4.7359057149043073E-2</v>
      </c>
      <c r="CN299" s="118">
        <f>(ULB_Data[[#This Row],[CV- obtained SS2022]]-ULB_Data[[#This Row],[SA CV cat 2022]])/ULB_Data[[#This Row],[SA CV cat 2022]]</f>
        <v>-4.7359057149043073E-2</v>
      </c>
      <c r="CO299" s="118">
        <f>(ULB_Data[[#This Row],[CV- obtained SS2021]]-ULB_Data[[#This Row],[SA CV cat t.10 2021]])/ULB_Data[[#This Row],[SA CV cat t.10 2021]]</f>
        <v>-0.31849557224148961</v>
      </c>
      <c r="CP299" s="118">
        <f>(ULB_Data[[#This Row],[CV- obtained SS2022]]-ULB_Data[[#This Row],[SA CV cat t.10 2022]])/ULB_Data[[#This Row],[SA CV cat t.10 2022]]</f>
        <v>-0.31849557224148961</v>
      </c>
      <c r="CQ299" s="60" t="s">
        <v>427</v>
      </c>
      <c r="CR299" s="60" t="s">
        <v>427</v>
      </c>
      <c r="CS299" s="28">
        <v>415</v>
      </c>
      <c r="CT299" s="28">
        <v>161</v>
      </c>
      <c r="CU299" s="28">
        <v>415</v>
      </c>
      <c r="CV299" s="28">
        <v>161</v>
      </c>
      <c r="CW299" s="28" t="s">
        <v>427</v>
      </c>
      <c r="CX299" s="28" t="s">
        <v>414</v>
      </c>
      <c r="CY299" s="28" t="s">
        <v>414</v>
      </c>
      <c r="CZ299" s="28" t="s">
        <v>415</v>
      </c>
      <c r="DA299" s="28" t="s">
        <v>415</v>
      </c>
      <c r="DB299" s="28" t="s">
        <v>415</v>
      </c>
      <c r="DC299" s="29"/>
      <c r="DD299" s="22">
        <v>1500</v>
      </c>
      <c r="DE299" s="66">
        <v>0</v>
      </c>
      <c r="DF299" s="29"/>
      <c r="DG299" s="22">
        <v>1500</v>
      </c>
      <c r="DH299" s="66">
        <v>0</v>
      </c>
      <c r="DI299" s="29"/>
      <c r="DJ299" s="22">
        <v>1500</v>
      </c>
      <c r="DK299" s="66">
        <v>0</v>
      </c>
      <c r="DL299" s="29"/>
      <c r="DM299" s="22">
        <v>1500</v>
      </c>
      <c r="DN299" s="66">
        <v>0</v>
      </c>
      <c r="DO299" s="21"/>
      <c r="DP299" s="22">
        <v>6000</v>
      </c>
      <c r="DQ299" s="66">
        <v>0</v>
      </c>
      <c r="DR299" s="22">
        <v>1276.2</v>
      </c>
      <c r="DS299" s="67">
        <v>2400</v>
      </c>
      <c r="DT299" s="159">
        <f>ULB_Data[[#This Row],[SLP- obtained SS2021]]/ULB_Data[[#This Row],[SLP-max. marks SS2021]]</f>
        <v>0.53175000000000006</v>
      </c>
      <c r="DU299" s="159">
        <f>ULB_Data[[#This Row],[SLP- obtained SS2021]]/ULB_Data[[#This Row],[Total score (obtained) SS2021]]</f>
        <v>0.55773096757276464</v>
      </c>
      <c r="DV299" s="22">
        <v>1276.2</v>
      </c>
      <c r="DW299" s="66">
        <v>2400</v>
      </c>
      <c r="DX299" s="159">
        <f>ULB_Data[[#This Row],[SLP- obtained SS2022]]/ULB_Data[[#This Row],[SLP-max. marks SS2022]]</f>
        <v>0.53175000000000006</v>
      </c>
      <c r="DY299" s="159">
        <f>ULB_Data[[#This Row],[SLP- obtained SS2022]]/ULB_Data[[#This Row],[Total score (obtained) SS2022]]</f>
        <v>0.55773096757276464</v>
      </c>
      <c r="DZ299" s="22">
        <v>1012</v>
      </c>
      <c r="EA299" s="67">
        <v>1800</v>
      </c>
      <c r="EB299" s="159">
        <f>ULB_Data[[#This Row],[CV- obtained SS2021]]/ULB_Data[[#This Row],[CV-max. marks SS2021]]</f>
        <v>0.56222222222222218</v>
      </c>
      <c r="EC299" s="159">
        <f>ULB_Data[[#This Row],[CV- obtained SS2021]]/ULB_Data[[#This Row],[Total score (obtained) SS2021]]</f>
        <v>0.44226903242723542</v>
      </c>
      <c r="ED299" s="22">
        <v>1012</v>
      </c>
      <c r="EE299" s="66">
        <v>1800</v>
      </c>
      <c r="EF299" s="159">
        <f>ULB_Data[[#This Row],[CV- obtained SS2022]]/ULB_Data[[#This Row],[CV-max. marks SS2022]]</f>
        <v>0.56222222222222218</v>
      </c>
      <c r="EG299" s="159">
        <f>ULB_Data[[#This Row],[CV- obtained SS2022]]/ULB_Data[[#This Row],[Total score (obtained) SS2022]]</f>
        <v>0.44226903242723542</v>
      </c>
      <c r="EH299" s="22">
        <v>0</v>
      </c>
      <c r="EI299" s="67">
        <v>1800</v>
      </c>
      <c r="EJ299" s="159">
        <f>ULB_Data[[#This Row],[Cert.- obtained SS2021]]/ULB_Data[[#This Row],[Cert.-max. marks SS2021]]</f>
        <v>0</v>
      </c>
      <c r="EK299" s="159">
        <f>ULB_Data[[#This Row],[Cert.- obtained SS2021]]/ULB_Data[[#This Row],[Total score (obtained) SS2021]]</f>
        <v>0</v>
      </c>
      <c r="EL299" s="22">
        <v>0</v>
      </c>
      <c r="EM299" s="66">
        <v>1800</v>
      </c>
      <c r="EN299" s="159">
        <f>ULB_Data[[#This Row],[Cert.- obtained SS2022]]/ULB_Data[[#This Row],[Cert.-max. marks SS2022]]</f>
        <v>0</v>
      </c>
      <c r="EO299" s="159">
        <f>ULB_Data[[#This Row],[Cert.- obtained SS2022]]/ULB_Data[[#This Row],[Total score (obtained) SS2022]]</f>
        <v>0</v>
      </c>
      <c r="EP299" s="26">
        <v>2288.1999999999998</v>
      </c>
      <c r="EQ299" s="26">
        <v>6000</v>
      </c>
      <c r="ER299" s="66">
        <v>38.14</v>
      </c>
      <c r="ES299" s="26">
        <v>2288.1999999999998</v>
      </c>
      <c r="ET299" s="66">
        <v>6000</v>
      </c>
      <c r="EU299" s="128">
        <f>(ULB_Data[[#This Row],[Total score (obtained) SS2022]]/ULB_Data[[#This Row],[Total score (max) SS2022]])*100</f>
        <v>38.136666666666663</v>
      </c>
      <c r="EV299" s="26">
        <v>0</v>
      </c>
      <c r="EW299" s="26">
        <v>3000</v>
      </c>
      <c r="EX299" s="66">
        <v>0</v>
      </c>
      <c r="EY299" s="26">
        <v>1276.2</v>
      </c>
      <c r="EZ299" s="26">
        <v>4200</v>
      </c>
      <c r="FA299" s="100">
        <v>30.39</v>
      </c>
      <c r="FB299" s="26">
        <v>1276.2</v>
      </c>
      <c r="FC299" s="138">
        <v>4200</v>
      </c>
      <c r="FD299" s="140">
        <f>(ULB_Data[[#This Row],[SLP + Cert. (obtained) SS2022]]/ULB_Data[[#This Row],[SLP + Cert. (max.) SS2022]])*100</f>
        <v>30.38571428571429</v>
      </c>
    </row>
    <row r="300" spans="1:160" ht="15.75" thickBot="1">
      <c r="A300" s="104">
        <v>299</v>
      </c>
      <c r="B300" s="65" t="s">
        <v>87</v>
      </c>
      <c r="C300" s="65" t="s">
        <v>95</v>
      </c>
      <c r="D300" s="65" t="s">
        <v>83</v>
      </c>
      <c r="E300" s="26">
        <v>59609</v>
      </c>
      <c r="F300" s="28" t="s">
        <v>413</v>
      </c>
      <c r="G300" s="28">
        <v>2214</v>
      </c>
      <c r="H300" s="28">
        <v>2072</v>
      </c>
      <c r="I300" s="28">
        <v>2072</v>
      </c>
      <c r="J300" s="28">
        <v>3325</v>
      </c>
      <c r="K300" s="28">
        <v>3178</v>
      </c>
      <c r="L300" s="28">
        <v>3178</v>
      </c>
      <c r="M300" s="28">
        <v>3595.3</v>
      </c>
      <c r="N300" s="28">
        <v>3469.2</v>
      </c>
      <c r="O300" s="28">
        <v>3469.2</v>
      </c>
      <c r="P300" s="28">
        <v>4328.8</v>
      </c>
      <c r="Q300" s="28">
        <v>4328.8</v>
      </c>
      <c r="R300" s="118">
        <f>(ULB_Data[[#This Row],[Total score (obtained) SS2020]]-ULB_Data[[#This Row],[NA 2020]])/ULB_Data[[#This Row],[NA 2020]]</f>
        <v>0.49446702800361336</v>
      </c>
      <c r="S300" s="118">
        <f>(ULB_Data[[#This Row],[Total score (obtained) SS2021]]-ULB_Data[[#This Row],[NA 2021]])/ULB_Data[[#This Row],[NA 2021]]</f>
        <v>0.23111969111969116</v>
      </c>
      <c r="T300" s="118">
        <f>(ULB_Data[[#This Row],[Total score (obtained) SS2022]]-ULB_Data[[#This Row],[NA 2022]])/ULB_Data[[#This Row],[NA 2022]]</f>
        <v>0.23111969111969116</v>
      </c>
      <c r="U300" s="118">
        <f>(ULB_Data[[#This Row],[Total score (obtained) SS2020]]-ULB_Data[[#This Row],[SA 2020]])/ULB_Data[[#This Row],[SA 2020]]</f>
        <v>-4.887218045112782E-3</v>
      </c>
      <c r="V300" s="118">
        <f>(ULB_Data[[#This Row],[Total score (obtained) SS2021]]-ULB_Data[[#This Row],[SA 2021]])/ULB_Data[[#This Row],[SA 2021]]</f>
        <v>-0.19733165512901193</v>
      </c>
      <c r="W300" s="118">
        <f>(ULB_Data[[#This Row],[Total score (obtained) SS2022]]-ULB_Data[[#This Row],[SA 2022]])/ULB_Data[[#This Row],[SA 2022]]</f>
        <v>-0.19733165512901193</v>
      </c>
      <c r="X300" s="118">
        <f>(ULB_Data[[#This Row],[Total score (obtained) SS2020]]-ULB_Data[[#This Row],[SA Cat 2020]])/ULB_Data[[#This Row],[SA Cat 2020]]</f>
        <v>-7.9701276666759427E-2</v>
      </c>
      <c r="Y300" s="118">
        <f>(ULB_Data[[#This Row],[Total score (obtained) SS2021]]-ULB_Data[[#This Row],[SA Cat 2021]])/ULB_Data[[#This Row],[SA Cat 2021]]</f>
        <v>-0.26470656059033776</v>
      </c>
      <c r="Z300" s="118">
        <f>(ULB_Data[[#This Row],[Total score (obtained) SS2022]]-ULB_Data[[#This Row],[SA Cat 2022]])/ULB_Data[[#This Row],[SA Cat 2022]]</f>
        <v>-0.26470656059033776</v>
      </c>
      <c r="AA300" s="118">
        <f>(ULB_Data[[#This Row],[Total score (obtained) SS2021]]-ULB_Data[[#This Row],[SA Cat t.10 2021]])/ULB_Data[[#This Row],[SA Cat t.10 2021]]</f>
        <v>-0.41071890593235999</v>
      </c>
      <c r="AB300" s="118">
        <f>(ULB_Data[[#This Row],[Total score (obtained) SS2022]]-ULB_Data[[#This Row],[SA Cat t.10 2022]])/ULB_Data[[#This Row],[SA Cat t.10 2022]]</f>
        <v>-0.41071890593235999</v>
      </c>
      <c r="AC300" s="122">
        <v>306.24</v>
      </c>
      <c r="AD300" s="122">
        <v>913.6</v>
      </c>
      <c r="AE300" s="122">
        <v>915</v>
      </c>
      <c r="AF300" s="122">
        <v>706.64</v>
      </c>
      <c r="AG300" s="122">
        <v>1509.3</v>
      </c>
      <c r="AH300" s="122">
        <v>1509.3</v>
      </c>
      <c r="AI300" s="122">
        <v>829.22</v>
      </c>
      <c r="AJ300" s="122">
        <v>1623.2</v>
      </c>
      <c r="AK300" s="122">
        <v>1623.2</v>
      </c>
      <c r="AL300" s="122">
        <v>1999.6</v>
      </c>
      <c r="AM300" s="122">
        <v>1999.6</v>
      </c>
      <c r="AN300" s="118">
        <f>(ULB_Data[[#This Row],[SLP- obtained SS2020]]-ULB_Data[[#This Row],[SLP NA 2020]])/ULB_Data[[#This Row],[SLP NA 2020]]</f>
        <v>1.5042776907001043</v>
      </c>
      <c r="AO300" s="118">
        <f>(ULB_Data[[#This Row],[SLP- obtained SS2021]]-ULB_Data[[#This Row],[SLP NA 2021]])/ULB_Data[[#This Row],[SLP NA 2021]]</f>
        <v>0.11822460595446584</v>
      </c>
      <c r="AP300" s="118">
        <f>(ULB_Data[[#This Row],[SLP- obtained SS2022]]-ULB_Data[[#This Row],[SLP NA 2022]])/ULB_Data[[#This Row],[SLP NA 2022]]</f>
        <v>0.1165136612021858</v>
      </c>
      <c r="AQ300" s="118">
        <f>(ULB_Data[[#This Row],[SLP- obtained SS2020]]-ULB_Data[[#This Row],[SLP SA 2020]])/ULB_Data[[#This Row],[SLP SA 2020]]</f>
        <v>8.5290954375636788E-2</v>
      </c>
      <c r="AR300" s="118">
        <f>(ULB_Data[[#This Row],[SLP- obtained SS2021]]-ULB_Data[[#This Row],[SLP SA 2021]])/ULB_Data[[#This Row],[SLP SA 2021]]</f>
        <v>-0.32312330219306962</v>
      </c>
      <c r="AS300" s="118">
        <f>(ULB_Data[[#This Row],[SLP- obtained SS2022]]-ULB_Data[[#This Row],[SLP SA 2022]])/ULB_Data[[#This Row],[SLP SA 2022]]</f>
        <v>-0.32312330219306962</v>
      </c>
      <c r="AT300" s="118">
        <f>(ULB_Data[[#This Row],[SLP- obtained SS2020]]-ULB_Data[[#This Row],[SLP SA cat 2020]])/ULB_Data[[#This Row],[SLP SA cat 2020]]</f>
        <v>-7.5142905380960495E-2</v>
      </c>
      <c r="AU300" s="118">
        <f>(ULB_Data[[#This Row],[SLP- obtained SS2021]]-ULB_Data[[#This Row],[SLP SA cat 2021]])/ULB_Data[[#This Row],[SLP SA cat 2021]]</f>
        <v>-0.37061976343026121</v>
      </c>
      <c r="AV300" s="118">
        <f>(ULB_Data[[#This Row],[SLP- obtained SS2022]]-ULB_Data[[#This Row],[SLP SA cat 2022]])/ULB_Data[[#This Row],[SLP SA cat 2022]]</f>
        <v>-0.37061976343026121</v>
      </c>
      <c r="AW300" s="118">
        <f>(ULB_Data[[#This Row],[SLP- obtained SS2021]]-ULB_Data[[#This Row],[SLP SA cat t.10 2021]])/ULB_Data[[#This Row],[SLP SA cat t.10 2021]]</f>
        <v>-0.48909281856371273</v>
      </c>
      <c r="AX300" s="118">
        <f>(ULB_Data[[#This Row],[SLP- obtained SS2022]]-ULB_Data[[#This Row],[SLP SA cat t.10 2022]])/ULB_Data[[#This Row],[SLP SA cat t.10 2022]]</f>
        <v>-0.48909281856371273</v>
      </c>
      <c r="AY300" s="122">
        <v>232.44</v>
      </c>
      <c r="AZ300" s="122">
        <v>298.10000000000002</v>
      </c>
      <c r="BA300" s="122">
        <v>295</v>
      </c>
      <c r="BB300" s="122">
        <v>421.09</v>
      </c>
      <c r="BC300" s="122">
        <v>522.70000000000005</v>
      </c>
      <c r="BD300" s="122">
        <v>525</v>
      </c>
      <c r="BE300" s="122">
        <v>448.93</v>
      </c>
      <c r="BF300" s="122">
        <v>602.08000000000004</v>
      </c>
      <c r="BG300" s="122">
        <v>602.08000000000004</v>
      </c>
      <c r="BH300" s="122">
        <v>1100</v>
      </c>
      <c r="BI300" s="122">
        <v>1100</v>
      </c>
      <c r="BJ300" s="118">
        <f>(ULB_Data[[#This Row],[Cert.- obtained SS2020]]-ULB_Data[[#This Row],[NA cert 2020]])/ULB_Data[[#This Row],[NA cert 2020]]</f>
        <v>0.29065565307176044</v>
      </c>
      <c r="BK300" s="118">
        <f>(ULB_Data[[#This Row],[Cert.- obtained SS2021]]-ULB_Data[[#This Row],[NA cert 2021]])/ULB_Data[[#This Row],[NA cert 2021]]</f>
        <v>0.67728950016772882</v>
      </c>
      <c r="BL300" s="118">
        <f>(ULB_Data[[#This Row],[Cert.- obtained SS2022]]-ULB_Data[[#This Row],[NA cert 2022]])/ULB_Data[[#This Row],[NA cert 2022]]</f>
        <v>0.69491525423728817</v>
      </c>
      <c r="BM300" s="118">
        <f>(ULB_Data[[#This Row],[Cert.- obtained SS2020]]-ULB_Data[[#This Row],[SA Cert 2020]])/ULB_Data[[#This Row],[SA Cert 2020]]</f>
        <v>-0.2875632287634472</v>
      </c>
      <c r="BN300" s="118">
        <f>(ULB_Data[[#This Row],[Cert.- obtained SS2021]]-ULB_Data[[#This Row],[SA cert 2021]])/ULB_Data[[#This Row],[SA cert 2021]]</f>
        <v>-4.3428352783623579E-2</v>
      </c>
      <c r="BO300" s="118">
        <f>(ULB_Data[[#This Row],[Cert.- obtained SS2022]]-ULB_Data[[#This Row],[SA cert 2022]])/ULB_Data[[#This Row],[SA cert 2022]]</f>
        <v>-4.7619047619047616E-2</v>
      </c>
      <c r="BP300" s="118">
        <f>(ULB_Data[[#This Row],[Cert.- obtained SS2020]]-ULB_Data[[#This Row],[SA cert cat 2020]])/ULB_Data[[#This Row],[SA cert cat 2020]]</f>
        <v>-0.33174436994631679</v>
      </c>
      <c r="BQ300" s="118">
        <f>(ULB_Data[[#This Row],[Cert.- obtained SS2021]]-ULB_Data[[#This Row],[SA cert cat 2021]])/ULB_Data[[#This Row],[SA cert cat 2021]]</f>
        <v>-0.16954557533882547</v>
      </c>
      <c r="BR300" s="118">
        <f>(ULB_Data[[#This Row],[Cert.- obtained SS2022]]-ULB_Data[[#This Row],[SA cert cat 2022]])/ULB_Data[[#This Row],[SA cert cat 2022]]</f>
        <v>-0.16954557533882547</v>
      </c>
      <c r="BS300" s="118">
        <f>(ULB_Data[[#This Row],[Cert.- obtained SS2021]]-ULB_Data[[#This Row],[SA cert cat t.10 2021]])/ULB_Data[[#This Row],[SA cert cat t.10 2021]]</f>
        <v>-0.54545454545454541</v>
      </c>
      <c r="BT300" s="118">
        <f>(ULB_Data[[#This Row],[Cert.- obtained SS2022]]-ULB_Data[[#This Row],[SA cert cat t.10 2022]])/ULB_Data[[#This Row],[SA cert cat t.10 2022]]</f>
        <v>-0.54545454545454541</v>
      </c>
      <c r="BU300" s="122">
        <v>855.72</v>
      </c>
      <c r="BV300" s="122">
        <v>860.25</v>
      </c>
      <c r="BW300" s="122">
        <v>865</v>
      </c>
      <c r="BX300" s="122">
        <v>1100</v>
      </c>
      <c r="BY300" s="122">
        <v>1147.0899999999999</v>
      </c>
      <c r="BZ300" s="122">
        <v>1150</v>
      </c>
      <c r="CA300" s="122">
        <v>1163.58</v>
      </c>
      <c r="CB300" s="122">
        <v>1243.93</v>
      </c>
      <c r="CC300" s="122">
        <v>1243.93</v>
      </c>
      <c r="CD300" s="122">
        <v>1508.87</v>
      </c>
      <c r="CE300" s="122">
        <v>1508.87</v>
      </c>
      <c r="CF300" s="118">
        <f>(ULB_Data[[#This Row],[CP- obtained SS2020]]-ULB_Data[[#This Row],[NA CV 2020]])/ULB_Data[[#This Row],[NA CV 2020]]</f>
        <v>0.39279203477773089</v>
      </c>
      <c r="CG300" s="118">
        <f>(ULB_Data[[#This Row],[CV- obtained SS2021]]-ULB_Data[[#This Row],[NA CV 2021]])/ULB_Data[[#This Row],[NA CV 2021]]</f>
        <v>0.1964777680906713</v>
      </c>
      <c r="CH300" s="118">
        <f>(ULB_Data[[#This Row],[CV- obtained SS2022]]-ULB_Data[[#This Row],[NA CV 2022]])/ULB_Data[[#This Row],[NA CV 2022]]</f>
        <v>0.18990751445086704</v>
      </c>
      <c r="CI300" s="118">
        <f>(ULB_Data[[#This Row],[CP- obtained SS2020]]-ULB_Data[[#This Row],[SA CV 2020]])/ULB_Data[[#This Row],[SA CV 2020]]</f>
        <v>8.3490909090909018E-2</v>
      </c>
      <c r="CJ300" s="118">
        <f>(ULB_Data[[#This Row],[CV- obtained SS2021]]-ULB_Data[[#This Row],[SA CV 2021]])/ULB_Data[[#This Row],[SA CV 2021]]</f>
        <v>-0.10271208013320658</v>
      </c>
      <c r="CK300" s="118">
        <f>(ULB_Data[[#This Row],[CV- obtained SS2022]]-ULB_Data[[#This Row],[SA CV 2022]])/ULB_Data[[#This Row],[SA CV 2022]]</f>
        <v>-0.10498260869565219</v>
      </c>
      <c r="CL300" s="118">
        <f>(ULB_Data[[#This Row],[CP- obtained SS2020]]-ULB_Data[[#This Row],[SA CV  cat 2020]])/ULB_Data[[#This Row],[SA CV  cat 2020]]</f>
        <v>2.4287113907079869E-2</v>
      </c>
      <c r="CM300" s="118">
        <f>(ULB_Data[[#This Row],[CV- obtained SS2021]]-ULB_Data[[#This Row],[SA CV cat 2021]])/ULB_Data[[#This Row],[SA CV cat 2021]]</f>
        <v>-0.17256598040082646</v>
      </c>
      <c r="CN300" s="118">
        <f>(ULB_Data[[#This Row],[CV- obtained SS2022]]-ULB_Data[[#This Row],[SA CV cat 2022]])/ULB_Data[[#This Row],[SA CV cat 2022]]</f>
        <v>-0.17256598040082646</v>
      </c>
      <c r="CO300" s="118">
        <f>(ULB_Data[[#This Row],[CV- obtained SS2021]]-ULB_Data[[#This Row],[SA CV cat t.10 2021]])/ULB_Data[[#This Row],[SA CV cat t.10 2021]]</f>
        <v>-0.31785375811037397</v>
      </c>
      <c r="CP300" s="118">
        <f>(ULB_Data[[#This Row],[CV- obtained SS2022]]-ULB_Data[[#This Row],[SA CV cat t.10 2022]])/ULB_Data[[#This Row],[SA CV cat t.10 2022]]</f>
        <v>-0.31785375811037397</v>
      </c>
      <c r="CQ300" s="60">
        <v>46</v>
      </c>
      <c r="CR300" s="60">
        <v>27</v>
      </c>
      <c r="CS300" s="28">
        <v>92</v>
      </c>
      <c r="CT300" s="28">
        <v>46</v>
      </c>
      <c r="CU300" s="28">
        <v>92</v>
      </c>
      <c r="CV300" s="28">
        <v>46</v>
      </c>
      <c r="CW300" s="28" t="s">
        <v>414</v>
      </c>
      <c r="CX300" s="28" t="s">
        <v>414</v>
      </c>
      <c r="CY300" s="28" t="s">
        <v>414</v>
      </c>
      <c r="CZ300" s="28" t="s">
        <v>405</v>
      </c>
      <c r="DA300" s="28" t="s">
        <v>408</v>
      </c>
      <c r="DB300" s="28" t="s">
        <v>408</v>
      </c>
      <c r="DC300" s="22">
        <v>766.91</v>
      </c>
      <c r="DD300" s="22">
        <v>1500</v>
      </c>
      <c r="DE300" s="66">
        <v>51.13</v>
      </c>
      <c r="DF300" s="22">
        <v>300</v>
      </c>
      <c r="DG300" s="22">
        <v>1500</v>
      </c>
      <c r="DH300" s="66">
        <v>20</v>
      </c>
      <c r="DI300" s="22">
        <v>1050</v>
      </c>
      <c r="DJ300" s="22">
        <v>1500</v>
      </c>
      <c r="DK300" s="66">
        <v>70</v>
      </c>
      <c r="DL300" s="22">
        <v>1191.8399999999999</v>
      </c>
      <c r="DM300" s="22">
        <v>1500</v>
      </c>
      <c r="DN300" s="66">
        <v>79.459999999999994</v>
      </c>
      <c r="DO300" s="22">
        <v>3308.75</v>
      </c>
      <c r="DP300" s="22">
        <v>6000</v>
      </c>
      <c r="DQ300" s="66">
        <v>55.15</v>
      </c>
      <c r="DR300" s="67">
        <v>1021.61</v>
      </c>
      <c r="DS300" s="67">
        <v>2400</v>
      </c>
      <c r="DT300" s="159">
        <f>ULB_Data[[#This Row],[SLP- obtained SS2021]]/ULB_Data[[#This Row],[SLP-max. marks SS2021]]</f>
        <v>0.42567083333333333</v>
      </c>
      <c r="DU300" s="159">
        <f>ULB_Data[[#This Row],[SLP- obtained SS2021]]/ULB_Data[[#This Row],[Total score (obtained) SS2021]]</f>
        <v>0.40049316314369943</v>
      </c>
      <c r="DV300" s="67">
        <v>1021.61</v>
      </c>
      <c r="DW300" s="66">
        <v>2400</v>
      </c>
      <c r="DX300" s="159">
        <f>ULB_Data[[#This Row],[SLP- obtained SS2022]]/ULB_Data[[#This Row],[SLP-max. marks SS2022]]</f>
        <v>0.42567083333333333</v>
      </c>
      <c r="DY300" s="159">
        <f>ULB_Data[[#This Row],[SLP- obtained SS2022]]/ULB_Data[[#This Row],[Total score (obtained) SS2022]]</f>
        <v>0.40049316314369943</v>
      </c>
      <c r="DZ300" s="67">
        <v>1029.27</v>
      </c>
      <c r="EA300" s="67">
        <v>1800</v>
      </c>
      <c r="EB300" s="159">
        <f>ULB_Data[[#This Row],[CV- obtained SS2021]]/ULB_Data[[#This Row],[CV-max. marks SS2021]]</f>
        <v>0.57181666666666664</v>
      </c>
      <c r="EC300" s="159">
        <f>ULB_Data[[#This Row],[CV- obtained SS2021]]/ULB_Data[[#This Row],[Total score (obtained) SS2021]]</f>
        <v>0.40349604842250514</v>
      </c>
      <c r="ED300" s="67">
        <v>1029.27</v>
      </c>
      <c r="EE300" s="66">
        <v>1800</v>
      </c>
      <c r="EF300" s="159">
        <f>ULB_Data[[#This Row],[CV- obtained SS2022]]/ULB_Data[[#This Row],[CV-max. marks SS2022]]</f>
        <v>0.57181666666666664</v>
      </c>
      <c r="EG300" s="159">
        <f>ULB_Data[[#This Row],[CV- obtained SS2022]]/ULB_Data[[#This Row],[Total score (obtained) SS2022]]</f>
        <v>0.40349604842250514</v>
      </c>
      <c r="EH300" s="67">
        <v>500</v>
      </c>
      <c r="EI300" s="67">
        <v>1800</v>
      </c>
      <c r="EJ300" s="159">
        <f>ULB_Data[[#This Row],[Cert.- obtained SS2021]]/ULB_Data[[#This Row],[Cert.-max. marks SS2021]]</f>
        <v>0.27777777777777779</v>
      </c>
      <c r="EK300" s="159">
        <f>ULB_Data[[#This Row],[Cert.- obtained SS2021]]/ULB_Data[[#This Row],[Total score (obtained) SS2021]]</f>
        <v>0.19601078843379538</v>
      </c>
      <c r="EL300" s="67">
        <v>500</v>
      </c>
      <c r="EM300" s="66">
        <v>1800</v>
      </c>
      <c r="EN300" s="159">
        <f>ULB_Data[[#This Row],[Cert.- obtained SS2022]]/ULB_Data[[#This Row],[Cert.-max. marks SS2022]]</f>
        <v>0.27777777777777779</v>
      </c>
      <c r="EO300" s="159">
        <f>ULB_Data[[#This Row],[Cert.- obtained SS2022]]/ULB_Data[[#This Row],[Total score (obtained) SS2022]]</f>
        <v>0.19601078843379538</v>
      </c>
      <c r="EP300" s="68">
        <v>2550.88</v>
      </c>
      <c r="EQ300" s="26">
        <v>6000</v>
      </c>
      <c r="ER300" s="66">
        <v>42.51</v>
      </c>
      <c r="ES300" s="68">
        <v>2550.88</v>
      </c>
      <c r="ET300" s="66">
        <v>6000</v>
      </c>
      <c r="EU300" s="128">
        <f>(ULB_Data[[#This Row],[Total score (obtained) SS2022]]/ULB_Data[[#This Row],[Total score (max) SS2022]])*100</f>
        <v>42.51466666666667</v>
      </c>
      <c r="EV300" s="26">
        <v>1066.9100000000001</v>
      </c>
      <c r="EW300" s="26">
        <v>3000</v>
      </c>
      <c r="EX300" s="66">
        <v>35.56</v>
      </c>
      <c r="EY300" s="26">
        <v>1521.61</v>
      </c>
      <c r="EZ300" s="26">
        <v>4200</v>
      </c>
      <c r="FA300" s="100">
        <v>36.229999999999997</v>
      </c>
      <c r="FB300" s="26">
        <v>1521.61</v>
      </c>
      <c r="FC300" s="138">
        <v>4200</v>
      </c>
      <c r="FD300" s="140">
        <f>(ULB_Data[[#This Row],[SLP + Cert. (obtained) SS2022]]/ULB_Data[[#This Row],[SLP + Cert. (max.) SS2022]])*100</f>
        <v>36.228809523809517</v>
      </c>
    </row>
    <row r="301" spans="1:160" ht="15.75" thickBot="1">
      <c r="A301" s="104">
        <v>300</v>
      </c>
      <c r="B301" s="65" t="s">
        <v>301</v>
      </c>
      <c r="C301" s="65" t="s">
        <v>95</v>
      </c>
      <c r="D301" s="65" t="s">
        <v>83</v>
      </c>
      <c r="E301" s="26">
        <v>37666</v>
      </c>
      <c r="F301" s="28" t="s">
        <v>412</v>
      </c>
      <c r="G301" s="28">
        <v>2214</v>
      </c>
      <c r="H301" s="28">
        <v>2072</v>
      </c>
      <c r="I301" s="28">
        <v>2072</v>
      </c>
      <c r="J301" s="28">
        <v>3325</v>
      </c>
      <c r="K301" s="28">
        <v>3178</v>
      </c>
      <c r="L301" s="28">
        <v>3178</v>
      </c>
      <c r="M301" s="28">
        <v>3400</v>
      </c>
      <c r="N301" s="28">
        <v>3298.6</v>
      </c>
      <c r="O301" s="28">
        <v>3298.6</v>
      </c>
      <c r="P301" s="28">
        <v>4601.3999999999996</v>
      </c>
      <c r="Q301" s="28">
        <v>4601.3999999999996</v>
      </c>
      <c r="R301" s="118">
        <f>(ULB_Data[[#This Row],[Total score (obtained) SS2020]]-ULB_Data[[#This Row],[NA 2020]])/ULB_Data[[#This Row],[NA 2020]]</f>
        <v>0.33561878952122853</v>
      </c>
      <c r="S301" s="118">
        <f>(ULB_Data[[#This Row],[Total score (obtained) SS2021]]-ULB_Data[[#This Row],[NA 2021]])/ULB_Data[[#This Row],[NA 2021]]</f>
        <v>0.16311776061776062</v>
      </c>
      <c r="T301" s="118">
        <f>(ULB_Data[[#This Row],[Total score (obtained) SS2022]]-ULB_Data[[#This Row],[NA 2022]])/ULB_Data[[#This Row],[NA 2022]]</f>
        <v>0.16311776061776062</v>
      </c>
      <c r="U301" s="118">
        <f>(ULB_Data[[#This Row],[Total score (obtained) SS2020]]-ULB_Data[[#This Row],[SA 2020]])/ULB_Data[[#This Row],[SA 2020]]</f>
        <v>-0.11065864661654137</v>
      </c>
      <c r="V301" s="118">
        <f>(ULB_Data[[#This Row],[Total score (obtained) SS2021]]-ULB_Data[[#This Row],[SA 2021]])/ULB_Data[[#This Row],[SA 2021]]</f>
        <v>-0.24166771554436753</v>
      </c>
      <c r="W301" s="118">
        <f>(ULB_Data[[#This Row],[Total score (obtained) SS2022]]-ULB_Data[[#This Row],[SA 2022]])/ULB_Data[[#This Row],[SA 2022]]</f>
        <v>-0.24166771554436753</v>
      </c>
      <c r="X301" s="118">
        <f>(ULB_Data[[#This Row],[Total score (obtained) SS2020]]-ULB_Data[[#This Row],[SA Cat 2020]])/ULB_Data[[#This Row],[SA Cat 2020]]</f>
        <v>-0.1302764705882353</v>
      </c>
      <c r="Y301" s="118">
        <f>(ULB_Data[[#This Row],[Total score (obtained) SS2021]]-ULB_Data[[#This Row],[SA Cat 2021]])/ULB_Data[[#This Row],[SA Cat 2021]]</f>
        <v>-0.26939307585036071</v>
      </c>
      <c r="Z301" s="118">
        <f>(ULB_Data[[#This Row],[Total score (obtained) SS2022]]-ULB_Data[[#This Row],[SA Cat 2022]])/ULB_Data[[#This Row],[SA Cat 2022]]</f>
        <v>-0.26939307585036071</v>
      </c>
      <c r="AA301" s="118">
        <f>(ULB_Data[[#This Row],[Total score (obtained) SS2021]]-ULB_Data[[#This Row],[SA Cat t.10 2021]])/ULB_Data[[#This Row],[SA Cat t.10 2021]]</f>
        <v>-0.47625070630677613</v>
      </c>
      <c r="AB301" s="118">
        <f>(ULB_Data[[#This Row],[Total score (obtained) SS2022]]-ULB_Data[[#This Row],[SA Cat t.10 2022]])/ULB_Data[[#This Row],[SA Cat t.10 2022]]</f>
        <v>-0.47625070630677613</v>
      </c>
      <c r="AC301" s="122">
        <v>306.24</v>
      </c>
      <c r="AD301" s="122">
        <v>913.6</v>
      </c>
      <c r="AE301" s="122">
        <v>915</v>
      </c>
      <c r="AF301" s="122">
        <v>706.64</v>
      </c>
      <c r="AG301" s="122">
        <v>1509.3</v>
      </c>
      <c r="AH301" s="122">
        <v>1509.3</v>
      </c>
      <c r="AI301" s="122">
        <v>737.03</v>
      </c>
      <c r="AJ301" s="122">
        <v>1543.8</v>
      </c>
      <c r="AK301" s="122">
        <v>1543.8</v>
      </c>
      <c r="AL301" s="122">
        <v>2033.9</v>
      </c>
      <c r="AM301" s="122">
        <v>2033.9</v>
      </c>
      <c r="AN301" s="118">
        <f>(ULB_Data[[#This Row],[SLP- obtained SS2020]]-ULB_Data[[#This Row],[SLP NA 2020]])/ULB_Data[[#This Row],[SLP NA 2020]]</f>
        <v>0.10096656217345877</v>
      </c>
      <c r="AO301" s="118">
        <f>(ULB_Data[[#This Row],[SLP- obtained SS2021]]-ULB_Data[[#This Row],[SLP NA 2021]])/ULB_Data[[#This Row],[SLP NA 2021]]</f>
        <v>0.13284807355516637</v>
      </c>
      <c r="AP301" s="118">
        <f>(ULB_Data[[#This Row],[SLP- obtained SS2022]]-ULB_Data[[#This Row],[SLP NA 2022]])/ULB_Data[[#This Row],[SLP NA 2022]]</f>
        <v>0.13111475409836068</v>
      </c>
      <c r="AQ301" s="118">
        <f>(ULB_Data[[#This Row],[SLP- obtained SS2020]]-ULB_Data[[#This Row],[SLP SA 2020]])/ULB_Data[[#This Row],[SLP SA 2020]]</f>
        <v>-0.52286878750141508</v>
      </c>
      <c r="AR301" s="118">
        <f>(ULB_Data[[#This Row],[SLP- obtained SS2021]]-ULB_Data[[#This Row],[SLP SA 2021]])/ULB_Data[[#This Row],[SLP SA 2021]]</f>
        <v>-0.31427151659709796</v>
      </c>
      <c r="AS301" s="118">
        <f>(ULB_Data[[#This Row],[SLP- obtained SS2022]]-ULB_Data[[#This Row],[SLP SA 2022]])/ULB_Data[[#This Row],[SLP SA 2022]]</f>
        <v>-0.31427151659709796</v>
      </c>
      <c r="AT301" s="118">
        <f>(ULB_Data[[#This Row],[SLP- obtained SS2020]]-ULB_Data[[#This Row],[SLP SA cat 2020]])/ULB_Data[[#This Row],[SLP SA cat 2020]]</f>
        <v>-0.5425423659823887</v>
      </c>
      <c r="AU301" s="118">
        <f>(ULB_Data[[#This Row],[SLP- obtained SS2021]]-ULB_Data[[#This Row],[SLP SA cat 2021]])/ULB_Data[[#This Row],[SLP SA cat 2021]]</f>
        <v>-0.32959580256509907</v>
      </c>
      <c r="AV301" s="118">
        <f>(ULB_Data[[#This Row],[SLP- obtained SS2022]]-ULB_Data[[#This Row],[SLP SA cat 2022]])/ULB_Data[[#This Row],[SLP SA cat 2022]]</f>
        <v>-0.32959580256509907</v>
      </c>
      <c r="AW301" s="118">
        <f>(ULB_Data[[#This Row],[SLP- obtained SS2021]]-ULB_Data[[#This Row],[SLP SA cat t.10 2021]])/ULB_Data[[#This Row],[SLP SA cat t.10 2021]]</f>
        <v>-0.49114017404985499</v>
      </c>
      <c r="AX301" s="118">
        <f>(ULB_Data[[#This Row],[SLP- obtained SS2022]]-ULB_Data[[#This Row],[SLP SA cat t.10 2022]])/ULB_Data[[#This Row],[SLP SA cat t.10 2022]]</f>
        <v>-0.49114017404985499</v>
      </c>
      <c r="AY301" s="122">
        <v>232.44</v>
      </c>
      <c r="AZ301" s="122">
        <v>298.10000000000002</v>
      </c>
      <c r="BA301" s="122">
        <v>295</v>
      </c>
      <c r="BB301" s="122">
        <v>421.09</v>
      </c>
      <c r="BC301" s="122">
        <v>522.70000000000005</v>
      </c>
      <c r="BD301" s="122">
        <v>525</v>
      </c>
      <c r="BE301" s="122">
        <v>433.64</v>
      </c>
      <c r="BF301" s="122">
        <v>570</v>
      </c>
      <c r="BG301" s="122">
        <v>570</v>
      </c>
      <c r="BH301" s="122">
        <v>1100</v>
      </c>
      <c r="BI301" s="122">
        <v>1100</v>
      </c>
      <c r="BJ301" s="118">
        <f>(ULB_Data[[#This Row],[Cert.- obtained SS2020]]-ULB_Data[[#This Row],[NA cert 2020]])/ULB_Data[[#This Row],[NA cert 2020]]</f>
        <v>0.29065565307176044</v>
      </c>
      <c r="BK301" s="118">
        <f>(ULB_Data[[#This Row],[Cert.- obtained SS2021]]-ULB_Data[[#This Row],[NA cert 2021]])/ULB_Data[[#This Row],[NA cert 2021]]</f>
        <v>6.3737001006372931E-3</v>
      </c>
      <c r="BL301" s="118">
        <f>(ULB_Data[[#This Row],[Cert.- obtained SS2022]]-ULB_Data[[#This Row],[NA cert 2022]])/ULB_Data[[#This Row],[NA cert 2022]]</f>
        <v>1.6949152542372881E-2</v>
      </c>
      <c r="BM301" s="118">
        <f>(ULB_Data[[#This Row],[Cert.- obtained SS2020]]-ULB_Data[[#This Row],[SA Cert 2020]])/ULB_Data[[#This Row],[SA Cert 2020]]</f>
        <v>-0.2875632287634472</v>
      </c>
      <c r="BN301" s="118">
        <f>(ULB_Data[[#This Row],[Cert.- obtained SS2021]]-ULB_Data[[#This Row],[SA cert 2021]])/ULB_Data[[#This Row],[SA cert 2021]]</f>
        <v>-0.42605701167017412</v>
      </c>
      <c r="BO301" s="118">
        <f>(ULB_Data[[#This Row],[Cert.- obtained SS2022]]-ULB_Data[[#This Row],[SA cert 2022]])/ULB_Data[[#This Row],[SA cert 2022]]</f>
        <v>-0.42857142857142855</v>
      </c>
      <c r="BP301" s="118">
        <f>(ULB_Data[[#This Row],[Cert.- obtained SS2020]]-ULB_Data[[#This Row],[SA cert cat 2020]])/ULB_Data[[#This Row],[SA cert cat 2020]]</f>
        <v>-0.30818190203855733</v>
      </c>
      <c r="BQ301" s="118">
        <f>(ULB_Data[[#This Row],[Cert.- obtained SS2021]]-ULB_Data[[#This Row],[SA cert cat 2021]])/ULB_Data[[#This Row],[SA cert cat 2021]]</f>
        <v>-0.47368421052631576</v>
      </c>
      <c r="BR301" s="118">
        <f>(ULB_Data[[#This Row],[Cert.- obtained SS2022]]-ULB_Data[[#This Row],[SA cert cat 2022]])/ULB_Data[[#This Row],[SA cert cat 2022]]</f>
        <v>-0.47368421052631576</v>
      </c>
      <c r="BS301" s="118">
        <f>(ULB_Data[[#This Row],[Cert.- obtained SS2021]]-ULB_Data[[#This Row],[SA cert cat t.10 2021]])/ULB_Data[[#This Row],[SA cert cat t.10 2021]]</f>
        <v>-0.72727272727272729</v>
      </c>
      <c r="BT301" s="118">
        <f>(ULB_Data[[#This Row],[Cert.- obtained SS2022]]-ULB_Data[[#This Row],[SA cert cat t.10 2022]])/ULB_Data[[#This Row],[SA cert cat t.10 2022]]</f>
        <v>-0.72727272727272729</v>
      </c>
      <c r="BU301" s="122">
        <v>855.72</v>
      </c>
      <c r="BV301" s="122">
        <v>860.25</v>
      </c>
      <c r="BW301" s="122">
        <v>865</v>
      </c>
      <c r="BX301" s="122">
        <v>1100</v>
      </c>
      <c r="BY301" s="122">
        <v>1147.0899999999999</v>
      </c>
      <c r="BZ301" s="122">
        <v>1150</v>
      </c>
      <c r="CA301" s="122">
        <v>1114.93</v>
      </c>
      <c r="CB301" s="122">
        <v>1184.79</v>
      </c>
      <c r="CC301" s="122">
        <v>1184.79</v>
      </c>
      <c r="CD301" s="122">
        <v>1531.86</v>
      </c>
      <c r="CE301" s="122">
        <v>1531.86</v>
      </c>
      <c r="CF301" s="118">
        <f>(ULB_Data[[#This Row],[CP- obtained SS2020]]-ULB_Data[[#This Row],[NA CV 2020]])/ULB_Data[[#This Row],[NA CV 2020]]</f>
        <v>0.25030383770392189</v>
      </c>
      <c r="CG301" s="118">
        <f>(ULB_Data[[#This Row],[CV- obtained SS2021]]-ULB_Data[[#This Row],[NA CV 2021]])/ULB_Data[[#This Row],[NA CV 2021]]</f>
        <v>0.24960185992444059</v>
      </c>
      <c r="CH301" s="118">
        <f>(ULB_Data[[#This Row],[CV- obtained SS2022]]-ULB_Data[[#This Row],[NA CV 2022]])/ULB_Data[[#This Row],[NA CV 2022]]</f>
        <v>0.24273988439306363</v>
      </c>
      <c r="CI301" s="118">
        <f>(ULB_Data[[#This Row],[CP- obtained SS2020]]-ULB_Data[[#This Row],[SA CV 2020]])/ULB_Data[[#This Row],[SA CV 2020]]</f>
        <v>-2.7354545454545381E-2</v>
      </c>
      <c r="CJ301" s="118">
        <f>(ULB_Data[[#This Row],[CV- obtained SS2021]]-ULB_Data[[#This Row],[SA CV 2021]])/ULB_Data[[#This Row],[SA CV 2021]]</f>
        <v>-6.2872137321395793E-2</v>
      </c>
      <c r="CK301" s="118">
        <f>(ULB_Data[[#This Row],[CV- obtained SS2022]]-ULB_Data[[#This Row],[SA CV 2022]])/ULB_Data[[#This Row],[SA CV 2022]]</f>
        <v>-6.5243478260869542E-2</v>
      </c>
      <c r="CL301" s="118">
        <f>(ULB_Data[[#This Row],[CP- obtained SS2020]]-ULB_Data[[#This Row],[SA CV  cat 2020]])/ULB_Data[[#This Row],[SA CV  cat 2020]]</f>
        <v>-4.0379216632434302E-2</v>
      </c>
      <c r="CM301" s="118">
        <f>(ULB_Data[[#This Row],[CV- obtained SS2021]]-ULB_Data[[#This Row],[SA CV cat 2021]])/ULB_Data[[#This Row],[SA CV cat 2021]]</f>
        <v>-9.2691531832645391E-2</v>
      </c>
      <c r="CN301" s="118">
        <f>(ULB_Data[[#This Row],[CV- obtained SS2022]]-ULB_Data[[#This Row],[SA CV cat 2022]])/ULB_Data[[#This Row],[SA CV cat 2022]]</f>
        <v>-9.2691531832645391E-2</v>
      </c>
      <c r="CO301" s="118">
        <f>(ULB_Data[[#This Row],[CV- obtained SS2021]]-ULB_Data[[#This Row],[SA CV cat t.10 2021]])/ULB_Data[[#This Row],[SA CV cat t.10 2021]]</f>
        <v>-0.29825832647892098</v>
      </c>
      <c r="CP301" s="118">
        <f>(ULB_Data[[#This Row],[CV- obtained SS2022]]-ULB_Data[[#This Row],[SA CV cat t.10 2022]])/ULB_Data[[#This Row],[SA CV cat t.10 2022]]</f>
        <v>-0.29825832647892098</v>
      </c>
      <c r="CQ301" s="60">
        <v>115</v>
      </c>
      <c r="CR301" s="60">
        <v>76</v>
      </c>
      <c r="CS301" s="28">
        <v>194</v>
      </c>
      <c r="CT301" s="28">
        <v>98</v>
      </c>
      <c r="CU301" s="28">
        <v>194</v>
      </c>
      <c r="CV301" s="28">
        <v>98</v>
      </c>
      <c r="CW301" s="28" t="s">
        <v>414</v>
      </c>
      <c r="CX301" s="28" t="s">
        <v>414</v>
      </c>
      <c r="CY301" s="28" t="s">
        <v>414</v>
      </c>
      <c r="CZ301" s="28" t="s">
        <v>405</v>
      </c>
      <c r="DA301" s="28" t="s">
        <v>405</v>
      </c>
      <c r="DB301" s="28" t="s">
        <v>405</v>
      </c>
      <c r="DC301" s="22">
        <v>337.16</v>
      </c>
      <c r="DD301" s="22">
        <v>1500</v>
      </c>
      <c r="DE301" s="66">
        <v>22.48</v>
      </c>
      <c r="DF301" s="22">
        <v>300</v>
      </c>
      <c r="DG301" s="22">
        <v>1500</v>
      </c>
      <c r="DH301" s="66">
        <v>20</v>
      </c>
      <c r="DI301" s="22">
        <v>1250</v>
      </c>
      <c r="DJ301" s="22">
        <v>1500</v>
      </c>
      <c r="DK301" s="66">
        <v>83.33</v>
      </c>
      <c r="DL301" s="22">
        <v>1069.9100000000001</v>
      </c>
      <c r="DM301" s="22">
        <v>1500</v>
      </c>
      <c r="DN301" s="66">
        <v>71.33</v>
      </c>
      <c r="DO301" s="22">
        <v>2957.06</v>
      </c>
      <c r="DP301" s="22">
        <v>6000</v>
      </c>
      <c r="DQ301" s="66">
        <v>49.28</v>
      </c>
      <c r="DR301" s="22">
        <v>1034.97</v>
      </c>
      <c r="DS301" s="67">
        <v>2400</v>
      </c>
      <c r="DT301" s="159">
        <f>ULB_Data[[#This Row],[SLP- obtained SS2021]]/ULB_Data[[#This Row],[SLP-max. marks SS2021]]</f>
        <v>0.4312375</v>
      </c>
      <c r="DU301" s="159">
        <f>ULB_Data[[#This Row],[SLP- obtained SS2021]]/ULB_Data[[#This Row],[Total score (obtained) SS2021]]</f>
        <v>0.42945169669457839</v>
      </c>
      <c r="DV301" s="22">
        <v>1034.97</v>
      </c>
      <c r="DW301" s="66">
        <v>2400</v>
      </c>
      <c r="DX301" s="159">
        <f>ULB_Data[[#This Row],[SLP- obtained SS2022]]/ULB_Data[[#This Row],[SLP-max. marks SS2022]]</f>
        <v>0.4312375</v>
      </c>
      <c r="DY301" s="159">
        <f>ULB_Data[[#This Row],[SLP- obtained SS2022]]/ULB_Data[[#This Row],[Total score (obtained) SS2022]]</f>
        <v>0.42945169669457839</v>
      </c>
      <c r="DZ301" s="26">
        <v>1074.97</v>
      </c>
      <c r="EA301" s="67">
        <v>1800</v>
      </c>
      <c r="EB301" s="159">
        <f>ULB_Data[[#This Row],[CV- obtained SS2021]]/ULB_Data[[#This Row],[CV-max. marks SS2021]]</f>
        <v>0.59720555555555555</v>
      </c>
      <c r="EC301" s="159">
        <f>ULB_Data[[#This Row],[CV- obtained SS2021]]/ULB_Data[[#This Row],[Total score (obtained) SS2021]]</f>
        <v>0.44604934480784075</v>
      </c>
      <c r="ED301" s="26">
        <v>1074.97</v>
      </c>
      <c r="EE301" s="66">
        <v>1800</v>
      </c>
      <c r="EF301" s="159">
        <f>ULB_Data[[#This Row],[CV- obtained SS2022]]/ULB_Data[[#This Row],[CV-max. marks SS2022]]</f>
        <v>0.59720555555555555</v>
      </c>
      <c r="EG301" s="159">
        <f>ULB_Data[[#This Row],[CV- obtained SS2022]]/ULB_Data[[#This Row],[Total score (obtained) SS2022]]</f>
        <v>0.44604934480784075</v>
      </c>
      <c r="EH301" s="26">
        <v>300</v>
      </c>
      <c r="EI301" s="67">
        <v>1800</v>
      </c>
      <c r="EJ301" s="159">
        <f>ULB_Data[[#This Row],[Cert.- obtained SS2021]]/ULB_Data[[#This Row],[Cert.-max. marks SS2021]]</f>
        <v>0.16666666666666666</v>
      </c>
      <c r="EK301" s="159">
        <f>ULB_Data[[#This Row],[Cert.- obtained SS2021]]/ULB_Data[[#This Row],[Total score (obtained) SS2021]]</f>
        <v>0.12448236084946764</v>
      </c>
      <c r="EL301" s="26">
        <v>300</v>
      </c>
      <c r="EM301" s="66">
        <v>1800</v>
      </c>
      <c r="EN301" s="159">
        <f>ULB_Data[[#This Row],[Cert.- obtained SS2022]]/ULB_Data[[#This Row],[Cert.-max. marks SS2022]]</f>
        <v>0.16666666666666666</v>
      </c>
      <c r="EO301" s="159">
        <f>ULB_Data[[#This Row],[Cert.- obtained SS2022]]/ULB_Data[[#This Row],[Total score (obtained) SS2022]]</f>
        <v>0.12448236084946764</v>
      </c>
      <c r="EP301" s="22">
        <v>2409.98</v>
      </c>
      <c r="EQ301" s="26">
        <v>6000</v>
      </c>
      <c r="ER301" s="66">
        <v>40.17</v>
      </c>
      <c r="ES301" s="22">
        <v>2409.98</v>
      </c>
      <c r="ET301" s="66">
        <v>6000</v>
      </c>
      <c r="EU301" s="128">
        <f>(ULB_Data[[#This Row],[Total score (obtained) SS2022]]/ULB_Data[[#This Row],[Total score (max) SS2022]])*100</f>
        <v>40.166333333333334</v>
      </c>
      <c r="EV301" s="26">
        <v>637.16</v>
      </c>
      <c r="EW301" s="26">
        <v>3000</v>
      </c>
      <c r="EX301" s="66">
        <v>21.24</v>
      </c>
      <c r="EY301" s="26">
        <v>1334.97</v>
      </c>
      <c r="EZ301" s="26">
        <v>4200</v>
      </c>
      <c r="FA301" s="100">
        <v>31.79</v>
      </c>
      <c r="FB301" s="26">
        <v>1334.97</v>
      </c>
      <c r="FC301" s="138">
        <v>4200</v>
      </c>
      <c r="FD301" s="140">
        <f>(ULB_Data[[#This Row],[SLP + Cert. (obtained) SS2022]]/ULB_Data[[#This Row],[SLP + Cert. (max.) SS2022]])*100</f>
        <v>31.785000000000004</v>
      </c>
    </row>
    <row r="302" spans="1:160" ht="15.75" thickBot="1">
      <c r="A302" s="104">
        <v>301</v>
      </c>
      <c r="B302" s="65" t="s">
        <v>200</v>
      </c>
      <c r="C302" s="65" t="s">
        <v>95</v>
      </c>
      <c r="D302" s="65" t="s">
        <v>83</v>
      </c>
      <c r="E302" s="26">
        <v>27039</v>
      </c>
      <c r="F302" s="28" t="s">
        <v>412</v>
      </c>
      <c r="G302" s="28">
        <v>2214</v>
      </c>
      <c r="H302" s="28">
        <v>2072</v>
      </c>
      <c r="I302" s="28">
        <v>2072</v>
      </c>
      <c r="J302" s="28">
        <v>3325</v>
      </c>
      <c r="K302" s="28">
        <v>3178</v>
      </c>
      <c r="L302" s="28">
        <v>3178</v>
      </c>
      <c r="M302" s="28">
        <v>3400</v>
      </c>
      <c r="N302" s="28">
        <v>3298.6</v>
      </c>
      <c r="O302" s="28">
        <v>3298.6</v>
      </c>
      <c r="P302" s="28">
        <v>4601.3999999999996</v>
      </c>
      <c r="Q302" s="28">
        <v>4601.3999999999996</v>
      </c>
      <c r="R302" s="118">
        <f>(ULB_Data[[#This Row],[Total score (obtained) SS2020]]-ULB_Data[[#This Row],[NA 2020]])/ULB_Data[[#This Row],[NA 2020]]</f>
        <v>0.48326106594399282</v>
      </c>
      <c r="S302" s="118">
        <f>(ULB_Data[[#This Row],[Total score (obtained) SS2021]]-ULB_Data[[#This Row],[NA 2021]])/ULB_Data[[#This Row],[NA 2021]]</f>
        <v>0.84065154440154433</v>
      </c>
      <c r="T302" s="118">
        <f>(ULB_Data[[#This Row],[Total score (obtained) SS2022]]-ULB_Data[[#This Row],[NA 2022]])/ULB_Data[[#This Row],[NA 2022]]</f>
        <v>0.84065154440154433</v>
      </c>
      <c r="U302" s="118">
        <f>(ULB_Data[[#This Row],[Total score (obtained) SS2020]]-ULB_Data[[#This Row],[SA 2020]])/ULB_Data[[#This Row],[SA 2020]]</f>
        <v>-1.2348872180451111E-2</v>
      </c>
      <c r="V302" s="118">
        <f>(ULB_Data[[#This Row],[Total score (obtained) SS2021]]-ULB_Data[[#This Row],[SA 2021]])/ULB_Data[[#This Row],[SA 2021]]</f>
        <v>0.20007237256135932</v>
      </c>
      <c r="W302" s="118">
        <f>(ULB_Data[[#This Row],[Total score (obtained) SS2022]]-ULB_Data[[#This Row],[SA 2022]])/ULB_Data[[#This Row],[SA 2022]]</f>
        <v>0.20007237256135932</v>
      </c>
      <c r="X302" s="118">
        <f>(ULB_Data[[#This Row],[Total score (obtained) SS2020]]-ULB_Data[[#This Row],[SA Cat 2020]])/ULB_Data[[#This Row],[SA Cat 2020]]</f>
        <v>-3.4135294117647041E-2</v>
      </c>
      <c r="Y302" s="118">
        <f>(ULB_Data[[#This Row],[Total score (obtained) SS2021]]-ULB_Data[[#This Row],[SA Cat 2021]])/ULB_Data[[#This Row],[SA Cat 2021]]</f>
        <v>0.15619656824107198</v>
      </c>
      <c r="Z302" s="118">
        <f>(ULB_Data[[#This Row],[Total score (obtained) SS2022]]-ULB_Data[[#This Row],[SA Cat 2022]])/ULB_Data[[#This Row],[SA Cat 2022]]</f>
        <v>0.15619656824107198</v>
      </c>
      <c r="AA302" s="118">
        <f>(ULB_Data[[#This Row],[Total score (obtained) SS2021]]-ULB_Data[[#This Row],[SA Cat t.10 2021]])/ULB_Data[[#This Row],[SA Cat t.10 2021]]</f>
        <v>-0.17115877776328939</v>
      </c>
      <c r="AB302" s="118">
        <f>(ULB_Data[[#This Row],[Total score (obtained) SS2022]]-ULB_Data[[#This Row],[SA Cat t.10 2022]])/ULB_Data[[#This Row],[SA Cat t.10 2022]]</f>
        <v>-0.17115877776328939</v>
      </c>
      <c r="AC302" s="122">
        <v>306.24</v>
      </c>
      <c r="AD302" s="122">
        <v>913.6</v>
      </c>
      <c r="AE302" s="122">
        <v>915</v>
      </c>
      <c r="AF302" s="122">
        <v>706.64</v>
      </c>
      <c r="AG302" s="122">
        <v>1509.3</v>
      </c>
      <c r="AH302" s="122">
        <v>1509.3</v>
      </c>
      <c r="AI302" s="122">
        <v>737.03</v>
      </c>
      <c r="AJ302" s="122">
        <v>1543.8</v>
      </c>
      <c r="AK302" s="122">
        <v>1543.8</v>
      </c>
      <c r="AL302" s="122">
        <v>2033.9</v>
      </c>
      <c r="AM302" s="122">
        <v>2033.9</v>
      </c>
      <c r="AN302" s="118">
        <f>(ULB_Data[[#This Row],[SLP- obtained SS2020]]-ULB_Data[[#This Row],[SLP NA 2020]])/ULB_Data[[#This Row],[SLP NA 2020]]</f>
        <v>1.0116248693834899</v>
      </c>
      <c r="AO302" s="118">
        <f>(ULB_Data[[#This Row],[SLP- obtained SS2021]]-ULB_Data[[#This Row],[SLP NA 2021]])/ULB_Data[[#This Row],[SLP NA 2021]]</f>
        <v>1.0311624343257444</v>
      </c>
      <c r="AP302" s="118">
        <f>(ULB_Data[[#This Row],[SLP- obtained SS2022]]-ULB_Data[[#This Row],[SLP NA 2022]])/ULB_Data[[#This Row],[SLP NA 2022]]</f>
        <v>1.0280546448087433</v>
      </c>
      <c r="AQ302" s="118">
        <f>(ULB_Data[[#This Row],[SLP- obtained SS2020]]-ULB_Data[[#This Row],[SLP SA 2020]])/ULB_Data[[#This Row],[SLP SA 2020]]</f>
        <v>-0.12821238537303298</v>
      </c>
      <c r="AR302" s="118">
        <f>(ULB_Data[[#This Row],[SLP- obtained SS2021]]-ULB_Data[[#This Row],[SLP SA 2021]])/ULB_Data[[#This Row],[SLP SA 2021]]</f>
        <v>0.22949049228119003</v>
      </c>
      <c r="AS302" s="118">
        <f>(ULB_Data[[#This Row],[SLP- obtained SS2022]]-ULB_Data[[#This Row],[SLP SA 2022]])/ULB_Data[[#This Row],[SLP SA 2022]]</f>
        <v>0.22949049228119003</v>
      </c>
      <c r="AT302" s="118">
        <f>(ULB_Data[[#This Row],[SLP- obtained SS2020]]-ULB_Data[[#This Row],[SLP SA cat 2020]])/ULB_Data[[#This Row],[SLP SA cat 2020]]</f>
        <v>-0.16415885377800091</v>
      </c>
      <c r="AU302" s="118">
        <f>(ULB_Data[[#This Row],[SLP- obtained SS2021]]-ULB_Data[[#This Row],[SLP SA cat 2021]])/ULB_Data[[#This Row],[SLP SA cat 2021]]</f>
        <v>0.20201450965150936</v>
      </c>
      <c r="AV302" s="118">
        <f>(ULB_Data[[#This Row],[SLP- obtained SS2022]]-ULB_Data[[#This Row],[SLP SA cat 2022]])/ULB_Data[[#This Row],[SLP SA cat 2022]]</f>
        <v>0.20201450965150936</v>
      </c>
      <c r="AW302" s="118">
        <f>(ULB_Data[[#This Row],[SLP- obtained SS2021]]-ULB_Data[[#This Row],[SLP SA cat t.10 2021]])/ULB_Data[[#This Row],[SLP SA cat t.10 2021]]</f>
        <v>-8.7629676975269188E-2</v>
      </c>
      <c r="AX302" s="118">
        <f>(ULB_Data[[#This Row],[SLP- obtained SS2022]]-ULB_Data[[#This Row],[SLP SA cat t.10 2022]])/ULB_Data[[#This Row],[SLP SA cat t.10 2022]]</f>
        <v>-8.7629676975269188E-2</v>
      </c>
      <c r="AY302" s="122">
        <v>232.44</v>
      </c>
      <c r="AZ302" s="122">
        <v>298.10000000000002</v>
      </c>
      <c r="BA302" s="122">
        <v>295</v>
      </c>
      <c r="BB302" s="122">
        <v>421.09</v>
      </c>
      <c r="BC302" s="122">
        <v>522.70000000000005</v>
      </c>
      <c r="BD302" s="122">
        <v>525</v>
      </c>
      <c r="BE302" s="122">
        <v>433.64</v>
      </c>
      <c r="BF302" s="122">
        <v>570</v>
      </c>
      <c r="BG302" s="122">
        <v>570</v>
      </c>
      <c r="BH302" s="122">
        <v>1100</v>
      </c>
      <c r="BI302" s="122">
        <v>1100</v>
      </c>
      <c r="BJ302" s="118">
        <f>(ULB_Data[[#This Row],[Cert.- obtained SS2020]]-ULB_Data[[#This Row],[NA cert 2020]])/ULB_Data[[#This Row],[NA cert 2020]]</f>
        <v>1.1510927551196009</v>
      </c>
      <c r="BK302" s="118">
        <f>(ULB_Data[[#This Row],[Cert.- obtained SS2021]]-ULB_Data[[#This Row],[NA cert 2021]])/ULB_Data[[#This Row],[NA cert 2021]]</f>
        <v>0.67728950016772882</v>
      </c>
      <c r="BL302" s="118">
        <f>(ULB_Data[[#This Row],[Cert.- obtained SS2022]]-ULB_Data[[#This Row],[NA cert 2022]])/ULB_Data[[#This Row],[NA cert 2022]]</f>
        <v>0.69491525423728817</v>
      </c>
      <c r="BM302" s="118">
        <f>(ULB_Data[[#This Row],[Cert.- obtained SS2020]]-ULB_Data[[#This Row],[SA Cert 2020]])/ULB_Data[[#This Row],[SA Cert 2020]]</f>
        <v>0.187394618727588</v>
      </c>
      <c r="BN302" s="118">
        <f>(ULB_Data[[#This Row],[Cert.- obtained SS2021]]-ULB_Data[[#This Row],[SA cert 2021]])/ULB_Data[[#This Row],[SA cert 2021]]</f>
        <v>-4.3428352783623579E-2</v>
      </c>
      <c r="BO302" s="118">
        <f>(ULB_Data[[#This Row],[Cert.- obtained SS2022]]-ULB_Data[[#This Row],[SA cert 2022]])/ULB_Data[[#This Row],[SA cert 2022]]</f>
        <v>-4.7619047619047616E-2</v>
      </c>
      <c r="BP302" s="118">
        <f>(ULB_Data[[#This Row],[Cert.- obtained SS2020]]-ULB_Data[[#This Row],[SA cert cat 2020]])/ULB_Data[[#This Row],[SA cert cat 2020]]</f>
        <v>0.15303016326907115</v>
      </c>
      <c r="BQ302" s="118">
        <f>(ULB_Data[[#This Row],[Cert.- obtained SS2021]]-ULB_Data[[#This Row],[SA cert cat 2021]])/ULB_Data[[#This Row],[SA cert cat 2021]]</f>
        <v>-0.12280701754385964</v>
      </c>
      <c r="BR302" s="118">
        <f>(ULB_Data[[#This Row],[Cert.- obtained SS2022]]-ULB_Data[[#This Row],[SA cert cat 2022]])/ULB_Data[[#This Row],[SA cert cat 2022]]</f>
        <v>-0.12280701754385964</v>
      </c>
      <c r="BS302" s="118">
        <f>(ULB_Data[[#This Row],[Cert.- obtained SS2021]]-ULB_Data[[#This Row],[SA cert cat t.10 2021]])/ULB_Data[[#This Row],[SA cert cat t.10 2021]]</f>
        <v>-0.54545454545454541</v>
      </c>
      <c r="BT302" s="118">
        <f>(ULB_Data[[#This Row],[Cert.- obtained SS2022]]-ULB_Data[[#This Row],[SA cert cat t.10 2022]])/ULB_Data[[#This Row],[SA cert cat t.10 2022]]</f>
        <v>-0.54545454545454541</v>
      </c>
      <c r="BU302" s="122">
        <v>855.72</v>
      </c>
      <c r="BV302" s="122">
        <v>860.25</v>
      </c>
      <c r="BW302" s="122">
        <v>865</v>
      </c>
      <c r="BX302" s="122">
        <v>1100</v>
      </c>
      <c r="BY302" s="122">
        <v>1147.0899999999999</v>
      </c>
      <c r="BZ302" s="122">
        <v>1150</v>
      </c>
      <c r="CA302" s="122">
        <v>1114.93</v>
      </c>
      <c r="CB302" s="122">
        <v>1184.79</v>
      </c>
      <c r="CC302" s="122">
        <v>1184.79</v>
      </c>
      <c r="CD302" s="122">
        <v>1531.86</v>
      </c>
      <c r="CE302" s="122">
        <v>1531.86</v>
      </c>
      <c r="CF302" s="118">
        <f>(ULB_Data[[#This Row],[CP- obtained SS2020]]-ULB_Data[[#This Row],[NA CV 2020]])/ULB_Data[[#This Row],[NA CV 2020]]</f>
        <v>0.4488617772168465</v>
      </c>
      <c r="CG302" s="118">
        <f>(ULB_Data[[#This Row],[CV- obtained SS2021]]-ULB_Data[[#This Row],[NA CV 2021]])/ULB_Data[[#This Row],[NA CV 2021]]</f>
        <v>0.69504213891310673</v>
      </c>
      <c r="CH302" s="118">
        <f>(ULB_Data[[#This Row],[CV- obtained SS2022]]-ULB_Data[[#This Row],[NA CV 2022]])/ULB_Data[[#This Row],[NA CV 2022]]</f>
        <v>0.68573410404624291</v>
      </c>
      <c r="CI302" s="118">
        <f>(ULB_Data[[#This Row],[CP- obtained SS2020]]-ULB_Data[[#This Row],[SA CV 2020]])/ULB_Data[[#This Row],[SA CV 2020]]</f>
        <v>0.12710909090909084</v>
      </c>
      <c r="CJ302" s="118">
        <f>(ULB_Data[[#This Row],[CV- obtained SS2021]]-ULB_Data[[#This Row],[SA CV 2021]])/ULB_Data[[#This Row],[SA CV 2021]]</f>
        <v>0.27118186018533874</v>
      </c>
      <c r="CK302" s="118">
        <f>(ULB_Data[[#This Row],[CV- obtained SS2022]]-ULB_Data[[#This Row],[SA CV 2022]])/ULB_Data[[#This Row],[SA CV 2022]]</f>
        <v>0.26796521739130441</v>
      </c>
      <c r="CL302" s="118">
        <f>(ULB_Data[[#This Row],[CP- obtained SS2020]]-ULB_Data[[#This Row],[SA CV  cat 2020]])/ULB_Data[[#This Row],[SA CV  cat 2020]]</f>
        <v>0.11201600100454726</v>
      </c>
      <c r="CM302" s="118">
        <f>(ULB_Data[[#This Row],[CV- obtained SS2021]]-ULB_Data[[#This Row],[SA CV cat 2021]])/ULB_Data[[#This Row],[SA CV cat 2021]]</f>
        <v>0.23073287249217173</v>
      </c>
      <c r="CN302" s="118">
        <f>(ULB_Data[[#This Row],[CV- obtained SS2022]]-ULB_Data[[#This Row],[SA CV cat 2022]])/ULB_Data[[#This Row],[SA CV cat 2022]]</f>
        <v>0.23073287249217173</v>
      </c>
      <c r="CO302" s="118">
        <f>(ULB_Data[[#This Row],[CV- obtained SS2021]]-ULB_Data[[#This Row],[SA CV cat t.10 2021]])/ULB_Data[[#This Row],[SA CV cat t.10 2021]]</f>
        <v>-4.8111446215711506E-2</v>
      </c>
      <c r="CP302" s="118">
        <f>(ULB_Data[[#This Row],[CV- obtained SS2022]]-ULB_Data[[#This Row],[SA CV cat t.10 2022]])/ULB_Data[[#This Row],[SA CV cat t.10 2022]]</f>
        <v>-4.8111446215711506E-2</v>
      </c>
      <c r="CQ302" s="60">
        <v>73</v>
      </c>
      <c r="CR302" s="60">
        <v>51</v>
      </c>
      <c r="CS302" s="28">
        <v>32</v>
      </c>
      <c r="CT302" s="28">
        <v>31</v>
      </c>
      <c r="CU302" s="28">
        <v>32</v>
      </c>
      <c r="CV302" s="28">
        <v>31</v>
      </c>
      <c r="CW302" s="28" t="s">
        <v>406</v>
      </c>
      <c r="CX302" s="28" t="s">
        <v>406</v>
      </c>
      <c r="CY302" s="28" t="s">
        <v>406</v>
      </c>
      <c r="CZ302" s="28" t="s">
        <v>405</v>
      </c>
      <c r="DA302" s="28" t="s">
        <v>405</v>
      </c>
      <c r="DB302" s="28" t="s">
        <v>405</v>
      </c>
      <c r="DC302" s="22">
        <v>616.04</v>
      </c>
      <c r="DD302" s="22">
        <v>1500</v>
      </c>
      <c r="DE302" s="66">
        <v>41.07</v>
      </c>
      <c r="DF302" s="22">
        <v>500</v>
      </c>
      <c r="DG302" s="22">
        <v>1500</v>
      </c>
      <c r="DH302" s="66">
        <v>33.33</v>
      </c>
      <c r="DI302" s="22">
        <v>928.09</v>
      </c>
      <c r="DJ302" s="22">
        <v>1500</v>
      </c>
      <c r="DK302" s="66">
        <v>61.87</v>
      </c>
      <c r="DL302" s="22">
        <v>1239.82</v>
      </c>
      <c r="DM302" s="22">
        <v>1500</v>
      </c>
      <c r="DN302" s="66">
        <v>82.65</v>
      </c>
      <c r="DO302" s="22">
        <v>3283.94</v>
      </c>
      <c r="DP302" s="22">
        <v>6000</v>
      </c>
      <c r="DQ302" s="66">
        <v>54.73</v>
      </c>
      <c r="DR302" s="67">
        <v>1855.67</v>
      </c>
      <c r="DS302" s="67">
        <v>2400</v>
      </c>
      <c r="DT302" s="159">
        <f>ULB_Data[[#This Row],[SLP- obtained SS2021]]/ULB_Data[[#This Row],[SLP-max. marks SS2021]]</f>
        <v>0.77319583333333342</v>
      </c>
      <c r="DU302" s="159">
        <f>ULB_Data[[#This Row],[SLP- obtained SS2021]]/ULB_Data[[#This Row],[Total score (obtained) SS2021]]</f>
        <v>0.48656337592394</v>
      </c>
      <c r="DV302" s="67">
        <v>1855.67</v>
      </c>
      <c r="DW302" s="66">
        <v>2400</v>
      </c>
      <c r="DX302" s="159">
        <f>ULB_Data[[#This Row],[SLP- obtained SS2022]]/ULB_Data[[#This Row],[SLP-max. marks SS2022]]</f>
        <v>0.77319583333333342</v>
      </c>
      <c r="DY302" s="159">
        <f>ULB_Data[[#This Row],[SLP- obtained SS2022]]/ULB_Data[[#This Row],[Total score (obtained) SS2022]]</f>
        <v>0.48656337592394</v>
      </c>
      <c r="DZ302" s="67">
        <v>1458.16</v>
      </c>
      <c r="EA302" s="67">
        <v>1800</v>
      </c>
      <c r="EB302" s="159">
        <f>ULB_Data[[#This Row],[CV- obtained SS2021]]/ULB_Data[[#This Row],[CV-max. marks SS2021]]</f>
        <v>0.81008888888888897</v>
      </c>
      <c r="EC302" s="159">
        <f>ULB_Data[[#This Row],[CV- obtained SS2021]]/ULB_Data[[#This Row],[Total score (obtained) SS2021]]</f>
        <v>0.38233481827978699</v>
      </c>
      <c r="ED302" s="67">
        <v>1458.16</v>
      </c>
      <c r="EE302" s="66">
        <v>1800</v>
      </c>
      <c r="EF302" s="159">
        <f>ULB_Data[[#This Row],[CV- obtained SS2022]]/ULB_Data[[#This Row],[CV-max. marks SS2022]]</f>
        <v>0.81008888888888897</v>
      </c>
      <c r="EG302" s="159">
        <f>ULB_Data[[#This Row],[CV- obtained SS2022]]/ULB_Data[[#This Row],[Total score (obtained) SS2022]]</f>
        <v>0.38233481827978699</v>
      </c>
      <c r="EH302" s="67">
        <v>500</v>
      </c>
      <c r="EI302" s="67">
        <v>1800</v>
      </c>
      <c r="EJ302" s="159">
        <f>ULB_Data[[#This Row],[Cert.- obtained SS2021]]/ULB_Data[[#This Row],[Cert.-max. marks SS2021]]</f>
        <v>0.27777777777777779</v>
      </c>
      <c r="EK302" s="159">
        <f>ULB_Data[[#This Row],[Cert.- obtained SS2021]]/ULB_Data[[#This Row],[Total score (obtained) SS2021]]</f>
        <v>0.13110180579627304</v>
      </c>
      <c r="EL302" s="67">
        <v>500</v>
      </c>
      <c r="EM302" s="66">
        <v>1800</v>
      </c>
      <c r="EN302" s="159">
        <f>ULB_Data[[#This Row],[Cert.- obtained SS2022]]/ULB_Data[[#This Row],[Cert.-max. marks SS2022]]</f>
        <v>0.27777777777777779</v>
      </c>
      <c r="EO302" s="159">
        <f>ULB_Data[[#This Row],[Cert.- obtained SS2022]]/ULB_Data[[#This Row],[Total score (obtained) SS2022]]</f>
        <v>0.13110180579627304</v>
      </c>
      <c r="EP302" s="68">
        <v>3813.83</v>
      </c>
      <c r="EQ302" s="26">
        <v>6000</v>
      </c>
      <c r="ER302" s="66">
        <v>63.56</v>
      </c>
      <c r="ES302" s="68">
        <v>3813.83</v>
      </c>
      <c r="ET302" s="66">
        <v>6000</v>
      </c>
      <c r="EU302" s="128">
        <f>(ULB_Data[[#This Row],[Total score (obtained) SS2022]]/ULB_Data[[#This Row],[Total score (max) SS2022]])*100</f>
        <v>63.563833333333328</v>
      </c>
      <c r="EV302" s="26">
        <v>1116.04</v>
      </c>
      <c r="EW302" s="26">
        <v>3000</v>
      </c>
      <c r="EX302" s="66">
        <v>37.200000000000003</v>
      </c>
      <c r="EY302" s="26">
        <v>2355.67</v>
      </c>
      <c r="EZ302" s="26">
        <v>4200</v>
      </c>
      <c r="FA302" s="100">
        <v>56.09</v>
      </c>
      <c r="FB302" s="26">
        <v>2355.67</v>
      </c>
      <c r="FC302" s="138">
        <v>4200</v>
      </c>
      <c r="FD302" s="140">
        <f>(ULB_Data[[#This Row],[SLP + Cert. (obtained) SS2022]]/ULB_Data[[#This Row],[SLP + Cert. (max.) SS2022]])*100</f>
        <v>56.087380952380947</v>
      </c>
    </row>
    <row r="303" spans="1:160" ht="15.75" thickBot="1">
      <c r="A303" s="104">
        <v>302</v>
      </c>
      <c r="B303" s="65" t="s">
        <v>172</v>
      </c>
      <c r="C303" s="65" t="s">
        <v>95</v>
      </c>
      <c r="D303" s="65" t="s">
        <v>83</v>
      </c>
      <c r="E303" s="26">
        <v>20584</v>
      </c>
      <c r="F303" s="28" t="s">
        <v>411</v>
      </c>
      <c r="G303" s="28">
        <v>2214</v>
      </c>
      <c r="H303" s="28">
        <v>2072</v>
      </c>
      <c r="I303" s="28">
        <v>2072</v>
      </c>
      <c r="J303" s="28">
        <v>3325</v>
      </c>
      <c r="K303" s="28">
        <v>3178</v>
      </c>
      <c r="L303" s="28">
        <v>3178</v>
      </c>
      <c r="M303" s="28">
        <v>3070.1</v>
      </c>
      <c r="N303" s="28">
        <v>2928.3</v>
      </c>
      <c r="O303" s="28">
        <v>2928.3</v>
      </c>
      <c r="P303" s="28">
        <v>4349.2</v>
      </c>
      <c r="Q303" s="28">
        <v>4349.2</v>
      </c>
      <c r="R303" s="118">
        <f>(ULB_Data[[#This Row],[Total score (obtained) SS2020]]-ULB_Data[[#This Row],[NA 2020]])/ULB_Data[[#This Row],[NA 2020]]</f>
        <v>0.36357723577235773</v>
      </c>
      <c r="S303" s="118">
        <f>(ULB_Data[[#This Row],[Total score (obtained) SS2021]]-ULB_Data[[#This Row],[NA 2021]])/ULB_Data[[#This Row],[NA 2021]]</f>
        <v>0.35582046332046341</v>
      </c>
      <c r="T303" s="118">
        <f>(ULB_Data[[#This Row],[Total score (obtained) SS2022]]-ULB_Data[[#This Row],[NA 2022]])/ULB_Data[[#This Row],[NA 2022]]</f>
        <v>0.35582046332046341</v>
      </c>
      <c r="U303" s="118">
        <f>(ULB_Data[[#This Row],[Total score (obtained) SS2020]]-ULB_Data[[#This Row],[SA 2020]])/ULB_Data[[#This Row],[SA 2020]]</f>
        <v>-9.2042105263157883E-2</v>
      </c>
      <c r="V303" s="118">
        <f>(ULB_Data[[#This Row],[Total score (obtained) SS2021]]-ULB_Data[[#This Row],[SA 2021]])/ULB_Data[[#This Row],[SA 2021]]</f>
        <v>-0.11602894902454366</v>
      </c>
      <c r="W303" s="118">
        <f>(ULB_Data[[#This Row],[Total score (obtained) SS2022]]-ULB_Data[[#This Row],[SA 2022]])/ULB_Data[[#This Row],[SA 2022]]</f>
        <v>-0.11602894902454366</v>
      </c>
      <c r="X303" s="118">
        <f>(ULB_Data[[#This Row],[Total score (obtained) SS2020]]-ULB_Data[[#This Row],[SA Cat 2020]])/ULB_Data[[#This Row],[SA Cat 2020]]</f>
        <v>-1.6657437868473297E-2</v>
      </c>
      <c r="Y303" s="118">
        <f>(ULB_Data[[#This Row],[Total score (obtained) SS2021]]-ULB_Data[[#This Row],[SA Cat 2021]])/ULB_Data[[#This Row],[SA Cat 2021]]</f>
        <v>-4.0651572584776134E-2</v>
      </c>
      <c r="Z303" s="118">
        <f>(ULB_Data[[#This Row],[Total score (obtained) SS2022]]-ULB_Data[[#This Row],[SA Cat 2022]])/ULB_Data[[#This Row],[SA Cat 2022]]</f>
        <v>-4.0651572584776134E-2</v>
      </c>
      <c r="AA303" s="118">
        <f>(ULB_Data[[#This Row],[Total score (obtained) SS2021]]-ULB_Data[[#This Row],[SA Cat t.10 2021]])/ULB_Data[[#This Row],[SA Cat t.10 2021]]</f>
        <v>-0.35407431251724447</v>
      </c>
      <c r="AB303" s="118">
        <f>(ULB_Data[[#This Row],[Total score (obtained) SS2022]]-ULB_Data[[#This Row],[SA Cat t.10 2022]])/ULB_Data[[#This Row],[SA Cat t.10 2022]]</f>
        <v>-0.35407431251724447</v>
      </c>
      <c r="AC303" s="122">
        <v>306.24</v>
      </c>
      <c r="AD303" s="122">
        <v>913.6</v>
      </c>
      <c r="AE303" s="122">
        <v>915</v>
      </c>
      <c r="AF303" s="122">
        <v>706.64</v>
      </c>
      <c r="AG303" s="122">
        <v>1509.3</v>
      </c>
      <c r="AH303" s="122">
        <v>1509.3</v>
      </c>
      <c r="AI303" s="122">
        <v>593.21</v>
      </c>
      <c r="AJ303" s="122">
        <v>1412.08</v>
      </c>
      <c r="AK303" s="122">
        <v>1412.08</v>
      </c>
      <c r="AL303" s="122">
        <v>1984.11</v>
      </c>
      <c r="AM303" s="122">
        <v>1984.11</v>
      </c>
      <c r="AN303" s="118">
        <f>(ULB_Data[[#This Row],[SLP- obtained SS2020]]-ULB_Data[[#This Row],[SLP NA 2020]])/ULB_Data[[#This Row],[SLP NA 2020]]</f>
        <v>0.52560083594566342</v>
      </c>
      <c r="AO303" s="118">
        <f>(ULB_Data[[#This Row],[SLP- obtained SS2021]]-ULB_Data[[#This Row],[SLP NA 2021]])/ULB_Data[[#This Row],[SLP NA 2021]]</f>
        <v>0.48281523642732049</v>
      </c>
      <c r="AP303" s="118">
        <f>(ULB_Data[[#This Row],[SLP- obtained SS2022]]-ULB_Data[[#This Row],[SLP NA 2022]])/ULB_Data[[#This Row],[SLP NA 2022]]</f>
        <v>0.48054644808743174</v>
      </c>
      <c r="AQ303" s="118">
        <f>(ULB_Data[[#This Row],[SLP- obtained SS2020]]-ULB_Data[[#This Row],[SLP SA 2020]])/ULB_Data[[#This Row],[SLP SA 2020]]</f>
        <v>-0.33884297520661155</v>
      </c>
      <c r="AR303" s="118">
        <f>(ULB_Data[[#This Row],[SLP- obtained SS2021]]-ULB_Data[[#This Row],[SLP SA 2021]])/ULB_Data[[#This Row],[SLP SA 2021]]</f>
        <v>-0.10243159080368378</v>
      </c>
      <c r="AS303" s="118">
        <f>(ULB_Data[[#This Row],[SLP- obtained SS2022]]-ULB_Data[[#This Row],[SLP SA 2022]])/ULB_Data[[#This Row],[SLP SA 2022]]</f>
        <v>-0.10243159080368378</v>
      </c>
      <c r="AT303" s="118">
        <f>(ULB_Data[[#This Row],[SLP- obtained SS2020]]-ULB_Data[[#This Row],[SLP SA cat 2020]])/ULB_Data[[#This Row],[SLP SA cat 2020]]</f>
        <v>-0.21242055932974838</v>
      </c>
      <c r="AU303" s="118">
        <f>(ULB_Data[[#This Row],[SLP- obtained SS2021]]-ULB_Data[[#This Row],[SLP SA cat 2021]])/ULB_Data[[#This Row],[SLP SA cat 2021]]</f>
        <v>-4.0635091496232428E-2</v>
      </c>
      <c r="AV303" s="118">
        <f>(ULB_Data[[#This Row],[SLP- obtained SS2022]]-ULB_Data[[#This Row],[SLP SA cat 2022]])/ULB_Data[[#This Row],[SLP SA cat 2022]]</f>
        <v>-4.0635091496232428E-2</v>
      </c>
      <c r="AW303" s="118">
        <f>(ULB_Data[[#This Row],[SLP- obtained SS2021]]-ULB_Data[[#This Row],[SLP SA cat t.10 2021]])/ULB_Data[[#This Row],[SLP SA cat t.10 2021]]</f>
        <v>-0.31722535544904257</v>
      </c>
      <c r="AX303" s="118">
        <f>(ULB_Data[[#This Row],[SLP- obtained SS2022]]-ULB_Data[[#This Row],[SLP SA cat t.10 2022]])/ULB_Data[[#This Row],[SLP SA cat t.10 2022]]</f>
        <v>-0.31722535544904257</v>
      </c>
      <c r="AY303" s="122">
        <v>232.44</v>
      </c>
      <c r="AZ303" s="122">
        <v>298.10000000000002</v>
      </c>
      <c r="BA303" s="122">
        <v>295</v>
      </c>
      <c r="BB303" s="122">
        <v>421.09</v>
      </c>
      <c r="BC303" s="122">
        <v>522.70000000000005</v>
      </c>
      <c r="BD303" s="122">
        <v>525</v>
      </c>
      <c r="BE303" s="122">
        <v>365.77</v>
      </c>
      <c r="BF303" s="122">
        <v>453.88</v>
      </c>
      <c r="BG303" s="122">
        <v>453.88</v>
      </c>
      <c r="BH303" s="122">
        <v>1100</v>
      </c>
      <c r="BI303" s="122">
        <v>1100</v>
      </c>
      <c r="BJ303" s="118">
        <f>(ULB_Data[[#This Row],[Cert.- obtained SS2020]]-ULB_Data[[#This Row],[NA cert 2020]])/ULB_Data[[#This Row],[NA cert 2020]]</f>
        <v>0.29065565307176044</v>
      </c>
      <c r="BK303" s="118">
        <f>(ULB_Data[[#This Row],[Cert.- obtained SS2021]]-ULB_Data[[#This Row],[NA cert 2021]])/ULB_Data[[#This Row],[NA cert 2021]]</f>
        <v>6.3737001006372931E-3</v>
      </c>
      <c r="BL303" s="118">
        <f>(ULB_Data[[#This Row],[Cert.- obtained SS2022]]-ULB_Data[[#This Row],[NA cert 2022]])/ULB_Data[[#This Row],[NA cert 2022]]</f>
        <v>1.6949152542372881E-2</v>
      </c>
      <c r="BM303" s="118">
        <f>(ULB_Data[[#This Row],[Cert.- obtained SS2020]]-ULB_Data[[#This Row],[SA Cert 2020]])/ULB_Data[[#This Row],[SA Cert 2020]]</f>
        <v>-0.2875632287634472</v>
      </c>
      <c r="BN303" s="118">
        <f>(ULB_Data[[#This Row],[Cert.- obtained SS2021]]-ULB_Data[[#This Row],[SA cert 2021]])/ULB_Data[[#This Row],[SA cert 2021]]</f>
        <v>-0.42605701167017412</v>
      </c>
      <c r="BO303" s="118">
        <f>(ULB_Data[[#This Row],[Cert.- obtained SS2022]]-ULB_Data[[#This Row],[SA cert 2022]])/ULB_Data[[#This Row],[SA cert 2022]]</f>
        <v>-0.42857142857142855</v>
      </c>
      <c r="BP303" s="118">
        <f>(ULB_Data[[#This Row],[Cert.- obtained SS2020]]-ULB_Data[[#This Row],[SA cert cat 2020]])/ULB_Data[[#This Row],[SA cert cat 2020]]</f>
        <v>-0.17981245044700217</v>
      </c>
      <c r="BQ303" s="118">
        <f>(ULB_Data[[#This Row],[Cert.- obtained SS2021]]-ULB_Data[[#This Row],[SA cert cat 2021]])/ULB_Data[[#This Row],[SA cert cat 2021]]</f>
        <v>-0.33903234335066534</v>
      </c>
      <c r="BR303" s="118">
        <f>(ULB_Data[[#This Row],[Cert.- obtained SS2022]]-ULB_Data[[#This Row],[SA cert cat 2022]])/ULB_Data[[#This Row],[SA cert cat 2022]]</f>
        <v>-0.33903234335066534</v>
      </c>
      <c r="BS303" s="118">
        <f>(ULB_Data[[#This Row],[Cert.- obtained SS2021]]-ULB_Data[[#This Row],[SA cert cat t.10 2021]])/ULB_Data[[#This Row],[SA cert cat t.10 2021]]</f>
        <v>-0.72727272727272729</v>
      </c>
      <c r="BT303" s="118">
        <f>(ULB_Data[[#This Row],[Cert.- obtained SS2022]]-ULB_Data[[#This Row],[SA cert cat t.10 2022]])/ULB_Data[[#This Row],[SA cert cat t.10 2022]]</f>
        <v>-0.72727272727272729</v>
      </c>
      <c r="BU303" s="122">
        <v>855.72</v>
      </c>
      <c r="BV303" s="122">
        <v>860.25</v>
      </c>
      <c r="BW303" s="122">
        <v>865</v>
      </c>
      <c r="BX303" s="122">
        <v>1100</v>
      </c>
      <c r="BY303" s="122">
        <v>1147.0899999999999</v>
      </c>
      <c r="BZ303" s="122">
        <v>1150</v>
      </c>
      <c r="CA303" s="122">
        <v>1056.55</v>
      </c>
      <c r="CB303" s="122">
        <v>1062.31</v>
      </c>
      <c r="CC303" s="122">
        <v>1062.31</v>
      </c>
      <c r="CD303" s="122">
        <v>1484.95</v>
      </c>
      <c r="CE303" s="122">
        <v>1484.95</v>
      </c>
      <c r="CF303" s="118">
        <f>(ULB_Data[[#This Row],[CP- obtained SS2020]]-ULB_Data[[#This Row],[NA CV 2020]])/ULB_Data[[#This Row],[NA CV 2020]]</f>
        <v>0.29407983919973807</v>
      </c>
      <c r="CG303" s="118">
        <f>(ULB_Data[[#This Row],[CV- obtained SS2021]]-ULB_Data[[#This Row],[NA CV 2021]])/ULB_Data[[#This Row],[NA CV 2021]]</f>
        <v>0.34212147631502465</v>
      </c>
      <c r="CH303" s="118">
        <f>(ULB_Data[[#This Row],[CV- obtained SS2022]]-ULB_Data[[#This Row],[NA CV 2022]])/ULB_Data[[#This Row],[NA CV 2022]]</f>
        <v>0.33475144508670512</v>
      </c>
      <c r="CI303" s="118">
        <f>(ULB_Data[[#This Row],[CP- obtained SS2020]]-ULB_Data[[#This Row],[SA CV 2020]])/ULB_Data[[#This Row],[SA CV 2020]]</f>
        <v>6.6999999999999005E-3</v>
      </c>
      <c r="CJ303" s="118">
        <f>(ULB_Data[[#This Row],[CV- obtained SS2021]]-ULB_Data[[#This Row],[SA CV 2021]])/ULB_Data[[#This Row],[SA CV 2021]]</f>
        <v>6.5121306959349552E-3</v>
      </c>
      <c r="CK303" s="118">
        <f>(ULB_Data[[#This Row],[CV- obtained SS2022]]-ULB_Data[[#This Row],[SA CV 2022]])/ULB_Data[[#This Row],[SA CV 2022]]</f>
        <v>3.9652173913043006E-3</v>
      </c>
      <c r="CL303" s="118">
        <f>(ULB_Data[[#This Row],[CP- obtained SS2020]]-ULB_Data[[#This Row],[SA CV  cat 2020]])/ULB_Data[[#This Row],[SA CV  cat 2020]]</f>
        <v>4.8099947943779225E-2</v>
      </c>
      <c r="CM303" s="118">
        <f>(ULB_Data[[#This Row],[CV- obtained SS2021]]-ULB_Data[[#This Row],[SA CV cat 2021]])/ULB_Data[[#This Row],[SA CV cat 2021]]</f>
        <v>8.68390582786569E-2</v>
      </c>
      <c r="CN303" s="118">
        <f>(ULB_Data[[#This Row],[CV- obtained SS2022]]-ULB_Data[[#This Row],[SA CV cat 2022]])/ULB_Data[[#This Row],[SA CV cat 2022]]</f>
        <v>8.68390582786569E-2</v>
      </c>
      <c r="CO303" s="118">
        <f>(ULB_Data[[#This Row],[CV- obtained SS2021]]-ULB_Data[[#This Row],[SA CV cat t.10 2021]])/ULB_Data[[#This Row],[SA CV cat t.10 2021]]</f>
        <v>-0.22249233980942126</v>
      </c>
      <c r="CP303" s="118">
        <f>(ULB_Data[[#This Row],[CV- obtained SS2022]]-ULB_Data[[#This Row],[SA CV cat t.10 2022]])/ULB_Data[[#This Row],[SA CV cat t.10 2022]]</f>
        <v>-0.22249233980942126</v>
      </c>
      <c r="CQ303" s="60">
        <v>163</v>
      </c>
      <c r="CR303" s="60">
        <v>102</v>
      </c>
      <c r="CS303" s="28">
        <v>218</v>
      </c>
      <c r="CT303" s="28">
        <v>106</v>
      </c>
      <c r="CU303" s="28">
        <v>218</v>
      </c>
      <c r="CV303" s="28">
        <v>106</v>
      </c>
      <c r="CW303" s="28" t="s">
        <v>414</v>
      </c>
      <c r="CX303" s="28" t="s">
        <v>414</v>
      </c>
      <c r="CY303" s="28" t="s">
        <v>414</v>
      </c>
      <c r="CZ303" s="28" t="s">
        <v>405</v>
      </c>
      <c r="DA303" s="28" t="s">
        <v>405</v>
      </c>
      <c r="DB303" s="28" t="s">
        <v>405</v>
      </c>
      <c r="DC303" s="22">
        <v>467.2</v>
      </c>
      <c r="DD303" s="22">
        <v>1500</v>
      </c>
      <c r="DE303" s="66">
        <v>31.15</v>
      </c>
      <c r="DF303" s="22">
        <v>300</v>
      </c>
      <c r="DG303" s="22">
        <v>1500</v>
      </c>
      <c r="DH303" s="66">
        <v>20</v>
      </c>
      <c r="DI303" s="22">
        <v>1144.3900000000001</v>
      </c>
      <c r="DJ303" s="22">
        <v>1500</v>
      </c>
      <c r="DK303" s="66">
        <v>76.290000000000006</v>
      </c>
      <c r="DL303" s="22">
        <v>1107.3699999999999</v>
      </c>
      <c r="DM303" s="22">
        <v>1500</v>
      </c>
      <c r="DN303" s="66">
        <v>73.819999999999993</v>
      </c>
      <c r="DO303" s="22">
        <v>3018.96</v>
      </c>
      <c r="DP303" s="22">
        <v>6000</v>
      </c>
      <c r="DQ303" s="66">
        <v>50.32</v>
      </c>
      <c r="DR303" s="22">
        <v>1354.7</v>
      </c>
      <c r="DS303" s="67">
        <v>2400</v>
      </c>
      <c r="DT303" s="159">
        <f>ULB_Data[[#This Row],[SLP- obtained SS2021]]/ULB_Data[[#This Row],[SLP-max. marks SS2021]]</f>
        <v>0.5644583333333334</v>
      </c>
      <c r="DU303" s="159">
        <f>ULB_Data[[#This Row],[SLP- obtained SS2021]]/ULB_Data[[#This Row],[Total score (obtained) SS2021]]</f>
        <v>0.48222663619600892</v>
      </c>
      <c r="DV303" s="22">
        <v>1354.7</v>
      </c>
      <c r="DW303" s="66">
        <v>2400</v>
      </c>
      <c r="DX303" s="159">
        <f>ULB_Data[[#This Row],[SLP- obtained SS2022]]/ULB_Data[[#This Row],[SLP-max. marks SS2022]]</f>
        <v>0.5644583333333334</v>
      </c>
      <c r="DY303" s="159">
        <f>ULB_Data[[#This Row],[SLP- obtained SS2022]]/ULB_Data[[#This Row],[Total score (obtained) SS2022]]</f>
        <v>0.48222663619600892</v>
      </c>
      <c r="DZ303" s="22">
        <v>1154.56</v>
      </c>
      <c r="EA303" s="67">
        <v>1800</v>
      </c>
      <c r="EB303" s="159">
        <f>ULB_Data[[#This Row],[CV- obtained SS2021]]/ULB_Data[[#This Row],[CV-max. marks SS2021]]</f>
        <v>0.64142222222222223</v>
      </c>
      <c r="EC303" s="159">
        <f>ULB_Data[[#This Row],[CV- obtained SS2021]]/ULB_Data[[#This Row],[Total score (obtained) SS2021]]</f>
        <v>0.41098367541630176</v>
      </c>
      <c r="ED303" s="22">
        <v>1154.56</v>
      </c>
      <c r="EE303" s="66">
        <v>1800</v>
      </c>
      <c r="EF303" s="159">
        <f>ULB_Data[[#This Row],[CV- obtained SS2022]]/ULB_Data[[#This Row],[CV-max. marks SS2022]]</f>
        <v>0.64142222222222223</v>
      </c>
      <c r="EG303" s="159">
        <f>ULB_Data[[#This Row],[CV- obtained SS2022]]/ULB_Data[[#This Row],[Total score (obtained) SS2022]]</f>
        <v>0.41098367541630176</v>
      </c>
      <c r="EH303" s="22">
        <v>300</v>
      </c>
      <c r="EI303" s="67">
        <v>1800</v>
      </c>
      <c r="EJ303" s="159">
        <f>ULB_Data[[#This Row],[Cert.- obtained SS2021]]/ULB_Data[[#This Row],[Cert.-max. marks SS2021]]</f>
        <v>0.16666666666666666</v>
      </c>
      <c r="EK303" s="159">
        <f>ULB_Data[[#This Row],[Cert.- obtained SS2021]]/ULB_Data[[#This Row],[Total score (obtained) SS2021]]</f>
        <v>0.10678968838768928</v>
      </c>
      <c r="EL303" s="22">
        <v>300</v>
      </c>
      <c r="EM303" s="66">
        <v>1800</v>
      </c>
      <c r="EN303" s="159">
        <f>ULB_Data[[#This Row],[Cert.- obtained SS2022]]/ULB_Data[[#This Row],[Cert.-max. marks SS2022]]</f>
        <v>0.16666666666666666</v>
      </c>
      <c r="EO303" s="159">
        <f>ULB_Data[[#This Row],[Cert.- obtained SS2022]]/ULB_Data[[#This Row],[Total score (obtained) SS2022]]</f>
        <v>0.10678968838768928</v>
      </c>
      <c r="EP303" s="22">
        <v>2809.26</v>
      </c>
      <c r="EQ303" s="26">
        <v>6000</v>
      </c>
      <c r="ER303" s="66">
        <v>46.82</v>
      </c>
      <c r="ES303" s="22">
        <v>2809.26</v>
      </c>
      <c r="ET303" s="66">
        <v>6000</v>
      </c>
      <c r="EU303" s="128">
        <f>(ULB_Data[[#This Row],[Total score (obtained) SS2022]]/ULB_Data[[#This Row],[Total score (max) SS2022]])*100</f>
        <v>46.820999999999998</v>
      </c>
      <c r="EV303" s="26">
        <v>767.2</v>
      </c>
      <c r="EW303" s="26">
        <v>3000</v>
      </c>
      <c r="EX303" s="66">
        <v>25.57</v>
      </c>
      <c r="EY303" s="26">
        <v>1654.7</v>
      </c>
      <c r="EZ303" s="26">
        <v>4200</v>
      </c>
      <c r="FA303" s="100">
        <v>39.4</v>
      </c>
      <c r="FB303" s="26">
        <v>1654.7</v>
      </c>
      <c r="FC303" s="138">
        <v>4200</v>
      </c>
      <c r="FD303" s="140">
        <f>(ULB_Data[[#This Row],[SLP + Cert. (obtained) SS2022]]/ULB_Data[[#This Row],[SLP + Cert. (max.) SS2022]])*100</f>
        <v>39.397619047619045</v>
      </c>
    </row>
    <row r="304" spans="1:160" ht="30.75" thickBot="1">
      <c r="A304" s="104">
        <v>303</v>
      </c>
      <c r="B304" s="78" t="s">
        <v>423</v>
      </c>
      <c r="C304" s="65" t="s">
        <v>95</v>
      </c>
      <c r="D304" s="65" t="s">
        <v>83</v>
      </c>
      <c r="E304" s="26">
        <v>23470</v>
      </c>
      <c r="F304" s="28" t="s">
        <v>411</v>
      </c>
      <c r="G304" s="28">
        <v>2214</v>
      </c>
      <c r="H304" s="28">
        <v>2072</v>
      </c>
      <c r="I304" s="28">
        <v>2072</v>
      </c>
      <c r="J304" s="28">
        <v>3325</v>
      </c>
      <c r="K304" s="28">
        <v>3178</v>
      </c>
      <c r="L304" s="28">
        <v>3178</v>
      </c>
      <c r="M304" s="28">
        <v>3070.1</v>
      </c>
      <c r="N304" s="28">
        <v>2928.3</v>
      </c>
      <c r="O304" s="28">
        <v>2928.3</v>
      </c>
      <c r="P304" s="28">
        <v>4349.2</v>
      </c>
      <c r="Q304" s="28">
        <v>4349.2</v>
      </c>
      <c r="R304" s="118">
        <f>(ULB_Data[[#This Row],[Total score (obtained) SS2020]]-ULB_Data[[#This Row],[NA 2020]])/ULB_Data[[#This Row],[NA 2020]]</f>
        <v>-1</v>
      </c>
      <c r="S304" s="118">
        <f>(ULB_Data[[#This Row],[Total score (obtained) SS2021]]-ULB_Data[[#This Row],[NA 2021]])/ULB_Data[[#This Row],[NA 2021]]</f>
        <v>8.7668918918918967E-2</v>
      </c>
      <c r="T304" s="118">
        <f>(ULB_Data[[#This Row],[Total score (obtained) SS2022]]-ULB_Data[[#This Row],[NA 2022]])/ULB_Data[[#This Row],[NA 2022]]</f>
        <v>8.7668918918918967E-2</v>
      </c>
      <c r="U304" s="118">
        <f>(ULB_Data[[#This Row],[Total score (obtained) SS2020]]-ULB_Data[[#This Row],[SA 2020]])/ULB_Data[[#This Row],[SA 2020]]</f>
        <v>-1</v>
      </c>
      <c r="V304" s="118">
        <f>(ULB_Data[[#This Row],[Total score (obtained) SS2021]]-ULB_Data[[#This Row],[SA 2021]])/ULB_Data[[#This Row],[SA 2021]]</f>
        <v>-0.29085903083700437</v>
      </c>
      <c r="W304" s="118">
        <f>(ULB_Data[[#This Row],[Total score (obtained) SS2022]]-ULB_Data[[#This Row],[SA 2022]])/ULB_Data[[#This Row],[SA 2022]]</f>
        <v>-0.29085903083700437</v>
      </c>
      <c r="X304" s="118">
        <f>(ULB_Data[[#This Row],[Total score (obtained) SS2020]]-ULB_Data[[#This Row],[SA Cat 2020]])/ULB_Data[[#This Row],[SA Cat 2020]]</f>
        <v>-1</v>
      </c>
      <c r="Y304" s="118">
        <f>(ULB_Data[[#This Row],[Total score (obtained) SS2021]]-ULB_Data[[#This Row],[SA Cat 2021]])/ULB_Data[[#This Row],[SA Cat 2021]]</f>
        <v>-0.23038964586961719</v>
      </c>
      <c r="Z304" s="118">
        <f>(ULB_Data[[#This Row],[Total score (obtained) SS2022]]-ULB_Data[[#This Row],[SA Cat 2022]])/ULB_Data[[#This Row],[SA Cat 2022]]</f>
        <v>-0.23038964586961719</v>
      </c>
      <c r="AA304" s="118">
        <f>(ULB_Data[[#This Row],[Total score (obtained) SS2021]]-ULB_Data[[#This Row],[SA Cat t.10 2021]])/ULB_Data[[#This Row],[SA Cat t.10 2021]]</f>
        <v>-0.48182424353904163</v>
      </c>
      <c r="AB304" s="118">
        <f>(ULB_Data[[#This Row],[Total score (obtained) SS2022]]-ULB_Data[[#This Row],[SA Cat t.10 2022]])/ULB_Data[[#This Row],[SA Cat t.10 2022]]</f>
        <v>-0.48182424353904163</v>
      </c>
      <c r="AC304" s="122">
        <v>306.24</v>
      </c>
      <c r="AD304" s="122">
        <v>913.6</v>
      </c>
      <c r="AE304" s="122">
        <v>915</v>
      </c>
      <c r="AF304" s="122">
        <v>706.64</v>
      </c>
      <c r="AG304" s="122">
        <v>1509.3</v>
      </c>
      <c r="AH304" s="122">
        <v>1509.3</v>
      </c>
      <c r="AI304" s="122">
        <v>593.21</v>
      </c>
      <c r="AJ304" s="122">
        <v>1412.08</v>
      </c>
      <c r="AK304" s="122">
        <v>1412.08</v>
      </c>
      <c r="AL304" s="122">
        <v>1984.11</v>
      </c>
      <c r="AM304" s="122">
        <v>1984.11</v>
      </c>
      <c r="AN304" s="118">
        <f>(ULB_Data[[#This Row],[SLP- obtained SS2020]]-ULB_Data[[#This Row],[SLP NA 2020]])/ULB_Data[[#This Row],[SLP NA 2020]]</f>
        <v>-1</v>
      </c>
      <c r="AO304" s="118">
        <f>(ULB_Data[[#This Row],[SLP- obtained SS2021]]-ULB_Data[[#This Row],[SLP NA 2021]])/ULB_Data[[#This Row],[SLP NA 2021]]</f>
        <v>0.43105297723292474</v>
      </c>
      <c r="AP304" s="118">
        <f>(ULB_Data[[#This Row],[SLP- obtained SS2022]]-ULB_Data[[#This Row],[SLP NA 2022]])/ULB_Data[[#This Row],[SLP NA 2022]]</f>
        <v>0.42886338797814216</v>
      </c>
      <c r="AQ304" s="118">
        <f>(ULB_Data[[#This Row],[SLP- obtained SS2020]]-ULB_Data[[#This Row],[SLP SA 2020]])/ULB_Data[[#This Row],[SLP SA 2020]]</f>
        <v>-1</v>
      </c>
      <c r="AR304" s="118">
        <f>(ULB_Data[[#This Row],[SLP- obtained SS2021]]-ULB_Data[[#This Row],[SLP SA 2021]])/ULB_Data[[#This Row],[SLP SA 2021]]</f>
        <v>-0.13376399655469415</v>
      </c>
      <c r="AS304" s="118">
        <f>(ULB_Data[[#This Row],[SLP- obtained SS2022]]-ULB_Data[[#This Row],[SLP SA 2022]])/ULB_Data[[#This Row],[SLP SA 2022]]</f>
        <v>-0.13376399655469415</v>
      </c>
      <c r="AT304" s="118">
        <f>(ULB_Data[[#This Row],[SLP- obtained SS2020]]-ULB_Data[[#This Row],[SLP SA cat 2020]])/ULB_Data[[#This Row],[SLP SA cat 2020]]</f>
        <v>-1</v>
      </c>
      <c r="AU304" s="118">
        <f>(ULB_Data[[#This Row],[SLP- obtained SS2021]]-ULB_Data[[#This Row],[SLP SA cat 2021]])/ULB_Data[[#This Row],[SLP SA cat 2021]]</f>
        <v>-7.4124695484674985E-2</v>
      </c>
      <c r="AV304" s="118">
        <f>(ULB_Data[[#This Row],[SLP- obtained SS2022]]-ULB_Data[[#This Row],[SLP SA cat 2022]])/ULB_Data[[#This Row],[SLP SA cat 2022]]</f>
        <v>-7.4124695484674985E-2</v>
      </c>
      <c r="AW304" s="118">
        <f>(ULB_Data[[#This Row],[SLP- obtained SS2021]]-ULB_Data[[#This Row],[SLP SA cat t.10 2021]])/ULB_Data[[#This Row],[SLP SA cat t.10 2021]]</f>
        <v>-0.34105971947119862</v>
      </c>
      <c r="AX304" s="118">
        <f>(ULB_Data[[#This Row],[SLP- obtained SS2022]]-ULB_Data[[#This Row],[SLP SA cat t.10 2022]])/ULB_Data[[#This Row],[SLP SA cat t.10 2022]]</f>
        <v>-0.34105971947119862</v>
      </c>
      <c r="AY304" s="122">
        <v>232.44</v>
      </c>
      <c r="AZ304" s="122">
        <v>298.10000000000002</v>
      </c>
      <c r="BA304" s="122">
        <v>295</v>
      </c>
      <c r="BB304" s="122">
        <v>421.09</v>
      </c>
      <c r="BC304" s="122">
        <v>522.70000000000005</v>
      </c>
      <c r="BD304" s="122">
        <v>525</v>
      </c>
      <c r="BE304" s="122">
        <v>365.77</v>
      </c>
      <c r="BF304" s="122">
        <v>453.88</v>
      </c>
      <c r="BG304" s="122">
        <v>453.88</v>
      </c>
      <c r="BH304" s="122">
        <v>1100</v>
      </c>
      <c r="BI304" s="122">
        <v>1100</v>
      </c>
      <c r="BJ304" s="118">
        <f>(ULB_Data[[#This Row],[Cert.- obtained SS2020]]-ULB_Data[[#This Row],[NA cert 2020]])/ULB_Data[[#This Row],[NA cert 2020]]</f>
        <v>-1</v>
      </c>
      <c r="BK304" s="118">
        <f>(ULB_Data[[#This Row],[Cert.- obtained SS2021]]-ULB_Data[[#This Row],[NA cert 2021]])/ULB_Data[[#This Row],[NA cert 2021]]</f>
        <v>-1</v>
      </c>
      <c r="BL304" s="118">
        <f>(ULB_Data[[#This Row],[Cert.- obtained SS2022]]-ULB_Data[[#This Row],[NA cert 2022]])/ULB_Data[[#This Row],[NA cert 2022]]</f>
        <v>-1</v>
      </c>
      <c r="BM304" s="118">
        <f>(ULB_Data[[#This Row],[Cert.- obtained SS2020]]-ULB_Data[[#This Row],[SA Cert 2020]])/ULB_Data[[#This Row],[SA Cert 2020]]</f>
        <v>-1</v>
      </c>
      <c r="BN304" s="118">
        <f>(ULB_Data[[#This Row],[Cert.- obtained SS2021]]-ULB_Data[[#This Row],[SA cert 2021]])/ULB_Data[[#This Row],[SA cert 2021]]</f>
        <v>-1</v>
      </c>
      <c r="BO304" s="118">
        <f>(ULB_Data[[#This Row],[Cert.- obtained SS2022]]-ULB_Data[[#This Row],[SA cert 2022]])/ULB_Data[[#This Row],[SA cert 2022]]</f>
        <v>-1</v>
      </c>
      <c r="BP304" s="118">
        <f>(ULB_Data[[#This Row],[Cert.- obtained SS2020]]-ULB_Data[[#This Row],[SA cert cat 2020]])/ULB_Data[[#This Row],[SA cert cat 2020]]</f>
        <v>-1</v>
      </c>
      <c r="BQ304" s="118">
        <f>(ULB_Data[[#This Row],[Cert.- obtained SS2021]]-ULB_Data[[#This Row],[SA cert cat 2021]])/ULB_Data[[#This Row],[SA cert cat 2021]]</f>
        <v>-1</v>
      </c>
      <c r="BR304" s="118">
        <f>(ULB_Data[[#This Row],[Cert.- obtained SS2022]]-ULB_Data[[#This Row],[SA cert cat 2022]])/ULB_Data[[#This Row],[SA cert cat 2022]]</f>
        <v>-1</v>
      </c>
      <c r="BS304" s="118">
        <f>(ULB_Data[[#This Row],[Cert.- obtained SS2021]]-ULB_Data[[#This Row],[SA cert cat t.10 2021]])/ULB_Data[[#This Row],[SA cert cat t.10 2021]]</f>
        <v>-1</v>
      </c>
      <c r="BT304" s="118">
        <f>(ULB_Data[[#This Row],[Cert.- obtained SS2022]]-ULB_Data[[#This Row],[SA cert cat t.10 2022]])/ULB_Data[[#This Row],[SA cert cat t.10 2022]]</f>
        <v>-1</v>
      </c>
      <c r="BU304" s="122">
        <v>855.72</v>
      </c>
      <c r="BV304" s="122">
        <v>860.25</v>
      </c>
      <c r="BW304" s="122">
        <v>865</v>
      </c>
      <c r="BX304" s="122">
        <v>1100</v>
      </c>
      <c r="BY304" s="122">
        <v>1147.0899999999999</v>
      </c>
      <c r="BZ304" s="122">
        <v>1150</v>
      </c>
      <c r="CA304" s="122">
        <v>1056.55</v>
      </c>
      <c r="CB304" s="122">
        <v>1062.31</v>
      </c>
      <c r="CC304" s="122">
        <v>1062.31</v>
      </c>
      <c r="CD304" s="122">
        <v>1484.95</v>
      </c>
      <c r="CE304" s="122">
        <v>1484.95</v>
      </c>
      <c r="CF304" s="118">
        <f>(ULB_Data[[#This Row],[CP- obtained SS2020]]-ULB_Data[[#This Row],[NA CV 2020]])/ULB_Data[[#This Row],[NA CV 2020]]</f>
        <v>-1</v>
      </c>
      <c r="CG304" s="118">
        <f>(ULB_Data[[#This Row],[CV- obtained SS2021]]-ULB_Data[[#This Row],[NA CV 2021]])/ULB_Data[[#This Row],[NA CV 2021]]</f>
        <v>9.995931415286255E-2</v>
      </c>
      <c r="CH304" s="118">
        <f>(ULB_Data[[#This Row],[CV- obtained SS2022]]-ULB_Data[[#This Row],[NA CV 2022]])/ULB_Data[[#This Row],[NA CV 2022]]</f>
        <v>9.3919075144508687E-2</v>
      </c>
      <c r="CI304" s="118">
        <f>(ULB_Data[[#This Row],[CP- obtained SS2020]]-ULB_Data[[#This Row],[SA CV 2020]])/ULB_Data[[#This Row],[SA CV 2020]]</f>
        <v>-1</v>
      </c>
      <c r="CJ304" s="118">
        <f>(ULB_Data[[#This Row],[CV- obtained SS2021]]-ULB_Data[[#This Row],[SA CV 2021]])/ULB_Data[[#This Row],[SA CV 2021]]</f>
        <v>-0.17509524100114196</v>
      </c>
      <c r="CK304" s="118">
        <f>(ULB_Data[[#This Row],[CV- obtained SS2022]]-ULB_Data[[#This Row],[SA CV 2022]])/ULB_Data[[#This Row],[SA CV 2022]]</f>
        <v>-0.17718260869565217</v>
      </c>
      <c r="CL304" s="118">
        <f>(ULB_Data[[#This Row],[CP- obtained SS2020]]-ULB_Data[[#This Row],[SA CV  cat 2020]])/ULB_Data[[#This Row],[SA CV  cat 2020]]</f>
        <v>-1</v>
      </c>
      <c r="CM304" s="118">
        <f>(ULB_Data[[#This Row],[CV- obtained SS2021]]-ULB_Data[[#This Row],[SA CV cat 2021]])/ULB_Data[[#This Row],[SA CV cat 2021]]</f>
        <v>-0.10926189153825148</v>
      </c>
      <c r="CN304" s="118">
        <f>(ULB_Data[[#This Row],[CV- obtained SS2022]]-ULB_Data[[#This Row],[SA CV cat 2022]])/ULB_Data[[#This Row],[SA CV cat 2022]]</f>
        <v>-0.10926189153825148</v>
      </c>
      <c r="CO304" s="118">
        <f>(ULB_Data[[#This Row],[CV- obtained SS2021]]-ULB_Data[[#This Row],[SA CV cat t.10 2021]])/ULB_Data[[#This Row],[SA CV cat t.10 2021]]</f>
        <v>-0.36277989157884105</v>
      </c>
      <c r="CP304" s="118">
        <f>(ULB_Data[[#This Row],[CV- obtained SS2022]]-ULB_Data[[#This Row],[SA CV cat t.10 2022]])/ULB_Data[[#This Row],[SA CV cat t.10 2022]]</f>
        <v>-0.36277989157884105</v>
      </c>
      <c r="CQ304" s="60" t="s">
        <v>427</v>
      </c>
      <c r="CR304" s="60" t="s">
        <v>427</v>
      </c>
      <c r="CS304" s="28">
        <v>428</v>
      </c>
      <c r="CT304" s="28">
        <v>165</v>
      </c>
      <c r="CU304" s="28">
        <v>428</v>
      </c>
      <c r="CV304" s="28">
        <v>165</v>
      </c>
      <c r="CW304" s="28" t="s">
        <v>427</v>
      </c>
      <c r="CX304" s="28" t="s">
        <v>414</v>
      </c>
      <c r="CY304" s="28" t="s">
        <v>414</v>
      </c>
      <c r="CZ304" s="28" t="s">
        <v>415</v>
      </c>
      <c r="DA304" s="28" t="s">
        <v>415</v>
      </c>
      <c r="DB304" s="28" t="s">
        <v>415</v>
      </c>
      <c r="DC304" s="29"/>
      <c r="DD304" s="21"/>
      <c r="DE304" s="87"/>
      <c r="DF304" s="21"/>
      <c r="DG304" s="21"/>
      <c r="DH304" s="87"/>
      <c r="DI304" s="21"/>
      <c r="DJ304" s="21"/>
      <c r="DK304" s="87"/>
      <c r="DL304" s="29"/>
      <c r="DM304" s="21"/>
      <c r="DN304" s="87"/>
      <c r="DO304" s="21"/>
      <c r="DP304" s="21"/>
      <c r="DQ304" s="87"/>
      <c r="DR304" s="22">
        <v>1307.4100000000001</v>
      </c>
      <c r="DS304" s="67">
        <v>2400</v>
      </c>
      <c r="DT304" s="159">
        <f>ULB_Data[[#This Row],[SLP- obtained SS2021]]/ULB_Data[[#This Row],[SLP-max. marks SS2021]]</f>
        <v>0.54475416666666665</v>
      </c>
      <c r="DU304" s="159">
        <f>ULB_Data[[#This Row],[SLP- obtained SS2021]]/ULB_Data[[#This Row],[Total score (obtained) SS2021]]</f>
        <v>0.58013001131497799</v>
      </c>
      <c r="DV304" s="22">
        <v>1307.4100000000001</v>
      </c>
      <c r="DW304" s="66">
        <v>2400</v>
      </c>
      <c r="DX304" s="159">
        <f>ULB_Data[[#This Row],[SLP- obtained SS2022]]/ULB_Data[[#This Row],[SLP-max. marks SS2022]]</f>
        <v>0.54475416666666665</v>
      </c>
      <c r="DY304" s="159">
        <f>ULB_Data[[#This Row],[SLP- obtained SS2022]]/ULB_Data[[#This Row],[Total score (obtained) SS2022]]</f>
        <v>0.58013001131497799</v>
      </c>
      <c r="DZ304" s="22">
        <v>946.24</v>
      </c>
      <c r="EA304" s="67">
        <v>1800</v>
      </c>
      <c r="EB304" s="159">
        <f>ULB_Data[[#This Row],[CV- obtained SS2021]]/ULB_Data[[#This Row],[CV-max. marks SS2021]]</f>
        <v>0.52568888888888887</v>
      </c>
      <c r="EC304" s="159">
        <f>ULB_Data[[#This Row],[CV- obtained SS2021]]/ULB_Data[[#This Row],[Total score (obtained) SS2021]]</f>
        <v>0.41986998868502207</v>
      </c>
      <c r="ED304" s="22">
        <v>946.24</v>
      </c>
      <c r="EE304" s="66">
        <v>1800</v>
      </c>
      <c r="EF304" s="159">
        <f>ULB_Data[[#This Row],[CV- obtained SS2022]]/ULB_Data[[#This Row],[CV-max. marks SS2022]]</f>
        <v>0.52568888888888887</v>
      </c>
      <c r="EG304" s="159">
        <f>ULB_Data[[#This Row],[CV- obtained SS2022]]/ULB_Data[[#This Row],[Total score (obtained) SS2022]]</f>
        <v>0.41986998868502207</v>
      </c>
      <c r="EH304" s="22">
        <v>0</v>
      </c>
      <c r="EI304" s="67">
        <v>1800</v>
      </c>
      <c r="EJ304" s="159">
        <f>ULB_Data[[#This Row],[Cert.- obtained SS2021]]/ULB_Data[[#This Row],[Cert.-max. marks SS2021]]</f>
        <v>0</v>
      </c>
      <c r="EK304" s="159">
        <f>ULB_Data[[#This Row],[Cert.- obtained SS2021]]/ULB_Data[[#This Row],[Total score (obtained) SS2021]]</f>
        <v>0</v>
      </c>
      <c r="EL304" s="22">
        <v>0</v>
      </c>
      <c r="EM304" s="66">
        <v>1800</v>
      </c>
      <c r="EN304" s="159">
        <f>ULB_Data[[#This Row],[Cert.- obtained SS2022]]/ULB_Data[[#This Row],[Cert.-max. marks SS2022]]</f>
        <v>0</v>
      </c>
      <c r="EO304" s="159">
        <f>ULB_Data[[#This Row],[Cert.- obtained SS2022]]/ULB_Data[[#This Row],[Total score (obtained) SS2022]]</f>
        <v>0</v>
      </c>
      <c r="EP304" s="26">
        <v>2253.65</v>
      </c>
      <c r="EQ304" s="26">
        <v>6000</v>
      </c>
      <c r="ER304" s="66">
        <v>37.56</v>
      </c>
      <c r="ES304" s="26">
        <v>2253.65</v>
      </c>
      <c r="ET304" s="66">
        <v>6000</v>
      </c>
      <c r="EU304" s="128">
        <f>(ULB_Data[[#This Row],[Total score (obtained) SS2022]]/ULB_Data[[#This Row],[Total score (max) SS2022]])*100</f>
        <v>37.560833333333335</v>
      </c>
      <c r="EV304" s="26">
        <v>0</v>
      </c>
      <c r="EW304" s="26">
        <v>0</v>
      </c>
      <c r="EX304" s="88" t="e">
        <v>#DIV/0!</v>
      </c>
      <c r="EY304" s="26">
        <v>1307.4100000000001</v>
      </c>
      <c r="EZ304" s="26">
        <v>4200</v>
      </c>
      <c r="FA304" s="100">
        <v>31.13</v>
      </c>
      <c r="FB304" s="26">
        <v>1307.4100000000001</v>
      </c>
      <c r="FC304" s="138">
        <v>4200</v>
      </c>
      <c r="FD304" s="140">
        <f>(ULB_Data[[#This Row],[SLP + Cert. (obtained) SS2022]]/ULB_Data[[#This Row],[SLP + Cert. (max.) SS2022]])*100</f>
        <v>31.128809523809526</v>
      </c>
    </row>
    <row r="305" spans="1:160" ht="15.75" thickBot="1">
      <c r="A305" s="104">
        <v>304</v>
      </c>
      <c r="B305" s="69" t="s">
        <v>82</v>
      </c>
      <c r="C305" s="65" t="s">
        <v>95</v>
      </c>
      <c r="D305" s="65" t="s">
        <v>83</v>
      </c>
      <c r="E305" s="26">
        <v>35411</v>
      </c>
      <c r="F305" s="28" t="s">
        <v>412</v>
      </c>
      <c r="G305" s="28">
        <v>2214</v>
      </c>
      <c r="H305" s="28">
        <v>2072</v>
      </c>
      <c r="I305" s="28">
        <v>2072</v>
      </c>
      <c r="J305" s="28">
        <v>3325</v>
      </c>
      <c r="K305" s="28">
        <v>3178</v>
      </c>
      <c r="L305" s="28">
        <v>3178</v>
      </c>
      <c r="M305" s="28">
        <v>3400</v>
      </c>
      <c r="N305" s="28">
        <v>3298.6</v>
      </c>
      <c r="O305" s="28">
        <v>3298.6</v>
      </c>
      <c r="P305" s="28">
        <v>4601.3999999999996</v>
      </c>
      <c r="Q305" s="28">
        <v>4601.3999999999996</v>
      </c>
      <c r="R305" s="118">
        <f>(ULB_Data[[#This Row],[Total score (obtained) SS2020]]-ULB_Data[[#This Row],[NA 2020]])/ULB_Data[[#This Row],[NA 2020]]</f>
        <v>0.89637308039747055</v>
      </c>
      <c r="S305" s="118">
        <f>(ULB_Data[[#This Row],[Total score (obtained) SS2021]]-ULB_Data[[#This Row],[NA 2021]])/ULB_Data[[#This Row],[NA 2021]]</f>
        <v>0.42427123552123558</v>
      </c>
      <c r="T305" s="118">
        <f>(ULB_Data[[#This Row],[Total score (obtained) SS2022]]-ULB_Data[[#This Row],[NA 2022]])/ULB_Data[[#This Row],[NA 2022]]</f>
        <v>0.42427123552123558</v>
      </c>
      <c r="U305" s="118">
        <f>(ULB_Data[[#This Row],[Total score (obtained) SS2020]]-ULB_Data[[#This Row],[SA 2020]])/ULB_Data[[#This Row],[SA 2020]]</f>
        <v>0.26272781954887209</v>
      </c>
      <c r="V305" s="118">
        <f>(ULB_Data[[#This Row],[Total score (obtained) SS2021]]-ULB_Data[[#This Row],[SA 2021]])/ULB_Data[[#This Row],[SA 2021]]</f>
        <v>-7.1400251730648165E-2</v>
      </c>
      <c r="W305" s="118">
        <f>(ULB_Data[[#This Row],[Total score (obtained) SS2022]]-ULB_Data[[#This Row],[SA 2022]])/ULB_Data[[#This Row],[SA 2022]]</f>
        <v>-7.1400251730648165E-2</v>
      </c>
      <c r="X305" s="118">
        <f>(ULB_Data[[#This Row],[Total score (obtained) SS2020]]-ULB_Data[[#This Row],[SA Cat 2020]])/ULB_Data[[#This Row],[SA Cat 2020]]</f>
        <v>0.23487352941176462</v>
      </c>
      <c r="Y305" s="118">
        <f>(ULB_Data[[#This Row],[Total score (obtained) SS2021]]-ULB_Data[[#This Row],[SA Cat 2021]])/ULB_Data[[#This Row],[SA Cat 2021]]</f>
        <v>-0.10535075486570053</v>
      </c>
      <c r="Z305" s="118">
        <f>(ULB_Data[[#This Row],[Total score (obtained) SS2022]]-ULB_Data[[#This Row],[SA Cat 2022]])/ULB_Data[[#This Row],[SA Cat 2022]]</f>
        <v>-0.10535075486570053</v>
      </c>
      <c r="AA305" s="118">
        <f>(ULB_Data[[#This Row],[Total score (obtained) SS2021]]-ULB_Data[[#This Row],[SA Cat t.10 2021]])/ULB_Data[[#This Row],[SA Cat t.10 2021]]</f>
        <v>-0.35865388794714642</v>
      </c>
      <c r="AB305" s="118">
        <f>(ULB_Data[[#This Row],[Total score (obtained) SS2022]]-ULB_Data[[#This Row],[SA Cat t.10 2022]])/ULB_Data[[#This Row],[SA Cat t.10 2022]]</f>
        <v>-0.35865388794714642</v>
      </c>
      <c r="AC305" s="122">
        <v>306.24</v>
      </c>
      <c r="AD305" s="122">
        <v>913.6</v>
      </c>
      <c r="AE305" s="122">
        <v>915</v>
      </c>
      <c r="AF305" s="122">
        <v>706.64</v>
      </c>
      <c r="AG305" s="122">
        <v>1509.3</v>
      </c>
      <c r="AH305" s="122">
        <v>1509.3</v>
      </c>
      <c r="AI305" s="122">
        <v>737.03</v>
      </c>
      <c r="AJ305" s="122">
        <v>1543.8</v>
      </c>
      <c r="AK305" s="122">
        <v>1543.8</v>
      </c>
      <c r="AL305" s="122">
        <v>2033.9</v>
      </c>
      <c r="AM305" s="122">
        <v>2033.9</v>
      </c>
      <c r="AN305" s="118">
        <f>(ULB_Data[[#This Row],[SLP- obtained SS2020]]-ULB_Data[[#This Row],[SLP NA 2020]])/ULB_Data[[#This Row],[SLP NA 2020]]</f>
        <v>2.1851815569487982</v>
      </c>
      <c r="AO305" s="118">
        <f>(ULB_Data[[#This Row],[SLP- obtained SS2021]]-ULB_Data[[#This Row],[SLP NA 2021]])/ULB_Data[[#This Row],[SLP NA 2021]]</f>
        <v>0.52842600700525377</v>
      </c>
      <c r="AP305" s="118">
        <f>(ULB_Data[[#This Row],[SLP- obtained SS2022]]-ULB_Data[[#This Row],[SLP NA 2022]])/ULB_Data[[#This Row],[SLP NA 2022]]</f>
        <v>0.52608743169398897</v>
      </c>
      <c r="AQ305" s="118">
        <f>(ULB_Data[[#This Row],[SLP- obtained SS2020]]-ULB_Data[[#This Row],[SLP SA 2020]])/ULB_Data[[#This Row],[SLP SA 2020]]</f>
        <v>0.38037756141741191</v>
      </c>
      <c r="AR305" s="118">
        <f>(ULB_Data[[#This Row],[SLP- obtained SS2021]]-ULB_Data[[#This Row],[SLP SA 2021]])/ULB_Data[[#This Row],[SLP SA 2021]]</f>
        <v>-7.4822765520439982E-2</v>
      </c>
      <c r="AS305" s="118">
        <f>(ULB_Data[[#This Row],[SLP- obtained SS2022]]-ULB_Data[[#This Row],[SLP SA 2022]])/ULB_Data[[#This Row],[SLP SA 2022]]</f>
        <v>-7.4822765520439982E-2</v>
      </c>
      <c r="AT305" s="118">
        <f>(ULB_Data[[#This Row],[SLP- obtained SS2020]]-ULB_Data[[#This Row],[SLP SA cat 2020]])/ULB_Data[[#This Row],[SLP SA cat 2020]]</f>
        <v>0.32346037474729655</v>
      </c>
      <c r="AU305" s="118">
        <f>(ULB_Data[[#This Row],[SLP- obtained SS2021]]-ULB_Data[[#This Row],[SLP SA cat 2021]])/ULB_Data[[#This Row],[SLP SA cat 2021]]</f>
        <v>-9.5498121518331439E-2</v>
      </c>
      <c r="AV305" s="118">
        <f>(ULB_Data[[#This Row],[SLP- obtained SS2022]]-ULB_Data[[#This Row],[SLP SA cat 2022]])/ULB_Data[[#This Row],[SLP SA cat 2022]]</f>
        <v>-9.5498121518331439E-2</v>
      </c>
      <c r="AW305" s="118">
        <f>(ULB_Data[[#This Row],[SLP- obtained SS2021]]-ULB_Data[[#This Row],[SLP SA cat t.10 2021]])/ULB_Data[[#This Row],[SLP SA cat t.10 2021]]</f>
        <v>-0.31345198879000941</v>
      </c>
      <c r="AX305" s="118">
        <f>(ULB_Data[[#This Row],[SLP- obtained SS2022]]-ULB_Data[[#This Row],[SLP SA cat t.10 2022]])/ULB_Data[[#This Row],[SLP SA cat t.10 2022]]</f>
        <v>-0.31345198879000941</v>
      </c>
      <c r="AY305" s="122">
        <v>232.44</v>
      </c>
      <c r="AZ305" s="122">
        <v>298.10000000000002</v>
      </c>
      <c r="BA305" s="122">
        <v>295</v>
      </c>
      <c r="BB305" s="122">
        <v>421.09</v>
      </c>
      <c r="BC305" s="122">
        <v>522.70000000000005</v>
      </c>
      <c r="BD305" s="122">
        <v>525</v>
      </c>
      <c r="BE305" s="122">
        <v>433.64</v>
      </c>
      <c r="BF305" s="122">
        <v>570</v>
      </c>
      <c r="BG305" s="122">
        <v>570</v>
      </c>
      <c r="BH305" s="122">
        <v>1100</v>
      </c>
      <c r="BI305" s="122">
        <v>1100</v>
      </c>
      <c r="BJ305" s="118">
        <f>(ULB_Data[[#This Row],[Cert.- obtained SS2020]]-ULB_Data[[#This Row],[NA cert 2020]])/ULB_Data[[#This Row],[NA cert 2020]]</f>
        <v>2.0115298571674409</v>
      </c>
      <c r="BK305" s="118">
        <f>(ULB_Data[[#This Row],[Cert.- obtained SS2021]]-ULB_Data[[#This Row],[NA cert 2021]])/ULB_Data[[#This Row],[NA cert 2021]]</f>
        <v>0.67728950016772882</v>
      </c>
      <c r="BL305" s="118">
        <f>(ULB_Data[[#This Row],[Cert.- obtained SS2022]]-ULB_Data[[#This Row],[NA cert 2022]])/ULB_Data[[#This Row],[NA cert 2022]]</f>
        <v>0.69491525423728817</v>
      </c>
      <c r="BM305" s="118">
        <f>(ULB_Data[[#This Row],[Cert.- obtained SS2020]]-ULB_Data[[#This Row],[SA Cert 2020]])/ULB_Data[[#This Row],[SA Cert 2020]]</f>
        <v>0.6623524662186232</v>
      </c>
      <c r="BN305" s="118">
        <f>(ULB_Data[[#This Row],[Cert.- obtained SS2021]]-ULB_Data[[#This Row],[SA cert 2021]])/ULB_Data[[#This Row],[SA cert 2021]]</f>
        <v>-4.3428352783623579E-2</v>
      </c>
      <c r="BO305" s="118">
        <f>(ULB_Data[[#This Row],[Cert.- obtained SS2022]]-ULB_Data[[#This Row],[SA cert 2022]])/ULB_Data[[#This Row],[SA cert 2022]]</f>
        <v>-4.7619047619047616E-2</v>
      </c>
      <c r="BP305" s="118">
        <f>(ULB_Data[[#This Row],[Cert.- obtained SS2020]]-ULB_Data[[#This Row],[SA cert cat 2020]])/ULB_Data[[#This Row],[SA cert cat 2020]]</f>
        <v>0.61424222857669963</v>
      </c>
      <c r="BQ305" s="118">
        <f>(ULB_Data[[#This Row],[Cert.- obtained SS2021]]-ULB_Data[[#This Row],[SA cert cat 2021]])/ULB_Data[[#This Row],[SA cert cat 2021]]</f>
        <v>-0.12280701754385964</v>
      </c>
      <c r="BR305" s="118">
        <f>(ULB_Data[[#This Row],[Cert.- obtained SS2022]]-ULB_Data[[#This Row],[SA cert cat 2022]])/ULB_Data[[#This Row],[SA cert cat 2022]]</f>
        <v>-0.12280701754385964</v>
      </c>
      <c r="BS305" s="118">
        <f>(ULB_Data[[#This Row],[Cert.- obtained SS2021]]-ULB_Data[[#This Row],[SA cert cat t.10 2021]])/ULB_Data[[#This Row],[SA cert cat t.10 2021]]</f>
        <v>-0.54545454545454541</v>
      </c>
      <c r="BT305" s="118">
        <f>(ULB_Data[[#This Row],[Cert.- obtained SS2022]]-ULB_Data[[#This Row],[SA cert cat t.10 2022]])/ULB_Data[[#This Row],[SA cert cat t.10 2022]]</f>
        <v>-0.54545454545454541</v>
      </c>
      <c r="BU305" s="122">
        <v>855.72</v>
      </c>
      <c r="BV305" s="122">
        <v>860.25</v>
      </c>
      <c r="BW305" s="122">
        <v>865</v>
      </c>
      <c r="BX305" s="122">
        <v>1100</v>
      </c>
      <c r="BY305" s="122">
        <v>1147.0899999999999</v>
      </c>
      <c r="BZ305" s="122">
        <v>1150</v>
      </c>
      <c r="CA305" s="122">
        <v>1114.93</v>
      </c>
      <c r="CB305" s="122">
        <v>1184.79</v>
      </c>
      <c r="CC305" s="122">
        <v>1184.79</v>
      </c>
      <c r="CD305" s="122">
        <v>1531.86</v>
      </c>
      <c r="CE305" s="122">
        <v>1531.86</v>
      </c>
      <c r="CF305" s="118">
        <f>(ULB_Data[[#This Row],[CP- obtained SS2020]]-ULB_Data[[#This Row],[NA CV 2020]])/ULB_Data[[#This Row],[NA CV 2020]]</f>
        <v>0.35378394802038049</v>
      </c>
      <c r="CG305" s="118">
        <f>(ULB_Data[[#This Row],[CV- obtained SS2021]]-ULB_Data[[#This Row],[NA CV 2021]])/ULB_Data[[#This Row],[NA CV 2021]]</f>
        <v>0.22607381575123514</v>
      </c>
      <c r="CH305" s="118">
        <f>(ULB_Data[[#This Row],[CV- obtained SS2022]]-ULB_Data[[#This Row],[NA CV 2022]])/ULB_Data[[#This Row],[NA CV 2022]]</f>
        <v>0.21934104046242778</v>
      </c>
      <c r="CI305" s="118">
        <f>(ULB_Data[[#This Row],[CP- obtained SS2020]]-ULB_Data[[#This Row],[SA CV 2020]])/ULB_Data[[#This Row],[SA CV 2020]]</f>
        <v>5.3145454545454579E-2</v>
      </c>
      <c r="CJ305" s="118">
        <f>(ULB_Data[[#This Row],[CV- obtained SS2021]]-ULB_Data[[#This Row],[SA CV 2021]])/ULB_Data[[#This Row],[SA CV 2021]]</f>
        <v>-8.0516785954022702E-2</v>
      </c>
      <c r="CK305" s="118">
        <f>(ULB_Data[[#This Row],[CV- obtained SS2022]]-ULB_Data[[#This Row],[SA CV 2022]])/ULB_Data[[#This Row],[SA CV 2022]]</f>
        <v>-8.2843478260869546E-2</v>
      </c>
      <c r="CL305" s="118">
        <f>(ULB_Data[[#This Row],[CP- obtained SS2020]]-ULB_Data[[#This Row],[SA CV  cat 2020]])/ULB_Data[[#This Row],[SA CV  cat 2020]]</f>
        <v>3.9042809862502553E-2</v>
      </c>
      <c r="CM305" s="118">
        <f>(ULB_Data[[#This Row],[CV- obtained SS2021]]-ULB_Data[[#This Row],[SA CV cat 2021]])/ULB_Data[[#This Row],[SA CV cat 2021]]</f>
        <v>-0.10977472801087108</v>
      </c>
      <c r="CN305" s="118">
        <f>(ULB_Data[[#This Row],[CV- obtained SS2022]]-ULB_Data[[#This Row],[SA CV cat 2022]])/ULB_Data[[#This Row],[SA CV cat 2022]]</f>
        <v>-0.10977472801087108</v>
      </c>
      <c r="CO305" s="118">
        <f>(ULB_Data[[#This Row],[CV- obtained SS2021]]-ULB_Data[[#This Row],[SA CV cat t.10 2021]])/ULB_Data[[#This Row],[SA CV cat t.10 2021]]</f>
        <v>-0.31147102215607164</v>
      </c>
      <c r="CP305" s="118">
        <f>(ULB_Data[[#This Row],[CV- obtained SS2022]]-ULB_Data[[#This Row],[SA CV cat t.10 2022]])/ULB_Data[[#This Row],[SA CV cat t.10 2022]]</f>
        <v>-0.31147102215607164</v>
      </c>
      <c r="CQ305" s="60">
        <v>23</v>
      </c>
      <c r="CR305" s="60">
        <v>22</v>
      </c>
      <c r="CS305" s="28">
        <v>110</v>
      </c>
      <c r="CT305" s="28">
        <v>68</v>
      </c>
      <c r="CU305" s="28">
        <v>110</v>
      </c>
      <c r="CV305" s="28">
        <v>68</v>
      </c>
      <c r="CW305" s="28" t="s">
        <v>406</v>
      </c>
      <c r="CX305" s="28" t="s">
        <v>414</v>
      </c>
      <c r="CY305" s="28" t="s">
        <v>414</v>
      </c>
      <c r="CZ305" s="28" t="s">
        <v>408</v>
      </c>
      <c r="DA305" s="28" t="s">
        <v>408</v>
      </c>
      <c r="DB305" s="28" t="s">
        <v>408</v>
      </c>
      <c r="DC305" s="22">
        <v>975.43</v>
      </c>
      <c r="DD305" s="22">
        <v>1500</v>
      </c>
      <c r="DE305" s="66">
        <v>65.03</v>
      </c>
      <c r="DF305" s="22">
        <v>700</v>
      </c>
      <c r="DG305" s="22">
        <v>1500</v>
      </c>
      <c r="DH305" s="66">
        <v>46.67</v>
      </c>
      <c r="DI305" s="22">
        <v>1364.68</v>
      </c>
      <c r="DJ305" s="22">
        <v>1500</v>
      </c>
      <c r="DK305" s="66">
        <v>90.98</v>
      </c>
      <c r="DL305" s="22">
        <v>1158.46</v>
      </c>
      <c r="DM305" s="22">
        <v>1500</v>
      </c>
      <c r="DN305" s="66">
        <v>77.23</v>
      </c>
      <c r="DO305" s="22">
        <v>4198.57</v>
      </c>
      <c r="DP305" s="22">
        <v>6000</v>
      </c>
      <c r="DQ305" s="66">
        <v>69.98</v>
      </c>
      <c r="DR305" s="67">
        <v>1396.37</v>
      </c>
      <c r="DS305" s="67">
        <v>2400</v>
      </c>
      <c r="DT305" s="159">
        <f>ULB_Data[[#This Row],[SLP- obtained SS2021]]/ULB_Data[[#This Row],[SLP-max. marks SS2021]]</f>
        <v>0.58182083333333334</v>
      </c>
      <c r="DU305" s="159">
        <f>ULB_Data[[#This Row],[SLP- obtained SS2021]]/ULB_Data[[#This Row],[Total score (obtained) SS2021]]</f>
        <v>0.47317093006312916</v>
      </c>
      <c r="DV305" s="67">
        <v>1396.37</v>
      </c>
      <c r="DW305" s="66">
        <v>2400</v>
      </c>
      <c r="DX305" s="159">
        <f>ULB_Data[[#This Row],[SLP- obtained SS2022]]/ULB_Data[[#This Row],[SLP-max. marks SS2022]]</f>
        <v>0.58182083333333334</v>
      </c>
      <c r="DY305" s="159">
        <f>ULB_Data[[#This Row],[SLP- obtained SS2022]]/ULB_Data[[#This Row],[Total score (obtained) SS2022]]</f>
        <v>0.47317093006312916</v>
      </c>
      <c r="DZ305" s="67">
        <v>1054.73</v>
      </c>
      <c r="EA305" s="67">
        <v>1800</v>
      </c>
      <c r="EB305" s="159">
        <f>ULB_Data[[#This Row],[CV- obtained SS2021]]/ULB_Data[[#This Row],[CV-max. marks SS2021]]</f>
        <v>0.58596111111111115</v>
      </c>
      <c r="EC305" s="159">
        <f>ULB_Data[[#This Row],[CV- obtained SS2021]]/ULB_Data[[#This Row],[Total score (obtained) SS2021]]</f>
        <v>0.3574035356427625</v>
      </c>
      <c r="ED305" s="67">
        <v>1054.73</v>
      </c>
      <c r="EE305" s="66">
        <v>1800</v>
      </c>
      <c r="EF305" s="159">
        <f>ULB_Data[[#This Row],[CV- obtained SS2022]]/ULB_Data[[#This Row],[CV-max. marks SS2022]]</f>
        <v>0.58596111111111115</v>
      </c>
      <c r="EG305" s="159">
        <f>ULB_Data[[#This Row],[CV- obtained SS2022]]/ULB_Data[[#This Row],[Total score (obtained) SS2022]]</f>
        <v>0.3574035356427625</v>
      </c>
      <c r="EH305" s="67">
        <v>500</v>
      </c>
      <c r="EI305" s="67">
        <v>1800</v>
      </c>
      <c r="EJ305" s="159">
        <f>ULB_Data[[#This Row],[Cert.- obtained SS2021]]/ULB_Data[[#This Row],[Cert.-max. marks SS2021]]</f>
        <v>0.27777777777777779</v>
      </c>
      <c r="EK305" s="159">
        <f>ULB_Data[[#This Row],[Cert.- obtained SS2021]]/ULB_Data[[#This Row],[Total score (obtained) SS2021]]</f>
        <v>0.16942892287256572</v>
      </c>
      <c r="EL305" s="67">
        <v>500</v>
      </c>
      <c r="EM305" s="66">
        <v>1800</v>
      </c>
      <c r="EN305" s="159">
        <f>ULB_Data[[#This Row],[Cert.- obtained SS2022]]/ULB_Data[[#This Row],[Cert.-max. marks SS2022]]</f>
        <v>0.27777777777777779</v>
      </c>
      <c r="EO305" s="159">
        <f>ULB_Data[[#This Row],[Cert.- obtained SS2022]]/ULB_Data[[#This Row],[Total score (obtained) SS2022]]</f>
        <v>0.16942892287256572</v>
      </c>
      <c r="EP305" s="68">
        <v>2951.09</v>
      </c>
      <c r="EQ305" s="26">
        <v>6000</v>
      </c>
      <c r="ER305" s="66">
        <v>49.18</v>
      </c>
      <c r="ES305" s="68">
        <v>2951.09</v>
      </c>
      <c r="ET305" s="66">
        <v>6000</v>
      </c>
      <c r="EU305" s="128">
        <f>(ULB_Data[[#This Row],[Total score (obtained) SS2022]]/ULB_Data[[#This Row],[Total score (max) SS2022]])*100</f>
        <v>49.18483333333333</v>
      </c>
      <c r="EV305" s="26">
        <v>1675.43</v>
      </c>
      <c r="EW305" s="26">
        <v>3000</v>
      </c>
      <c r="EX305" s="66">
        <v>55.85</v>
      </c>
      <c r="EY305" s="26">
        <v>1896.37</v>
      </c>
      <c r="EZ305" s="26">
        <v>4200</v>
      </c>
      <c r="FA305" s="100">
        <v>45.15</v>
      </c>
      <c r="FB305" s="26">
        <v>1896.37</v>
      </c>
      <c r="FC305" s="138">
        <v>4200</v>
      </c>
      <c r="FD305" s="140">
        <f>(ULB_Data[[#This Row],[SLP + Cert. (obtained) SS2022]]/ULB_Data[[#This Row],[SLP + Cert. (max.) SS2022]])*100</f>
        <v>45.151666666666664</v>
      </c>
    </row>
    <row r="306" spans="1:160" ht="15.75" thickBot="1">
      <c r="A306" s="104">
        <v>305</v>
      </c>
      <c r="B306" s="69" t="s">
        <v>283</v>
      </c>
      <c r="C306" s="65" t="s">
        <v>95</v>
      </c>
      <c r="D306" s="65" t="s">
        <v>83</v>
      </c>
      <c r="E306" s="26">
        <v>36706</v>
      </c>
      <c r="F306" s="28" t="s">
        <v>412</v>
      </c>
      <c r="G306" s="28">
        <v>2214</v>
      </c>
      <c r="H306" s="28">
        <v>2072</v>
      </c>
      <c r="I306" s="28">
        <v>2072</v>
      </c>
      <c r="J306" s="28">
        <v>3325</v>
      </c>
      <c r="K306" s="28">
        <v>3178</v>
      </c>
      <c r="L306" s="28">
        <v>3178</v>
      </c>
      <c r="M306" s="28">
        <v>3400</v>
      </c>
      <c r="N306" s="28">
        <v>3298.6</v>
      </c>
      <c r="O306" s="28">
        <v>3298.6</v>
      </c>
      <c r="P306" s="28">
        <v>4601.3999999999996</v>
      </c>
      <c r="Q306" s="28">
        <v>4601.3999999999996</v>
      </c>
      <c r="R306" s="118">
        <f>(ULB_Data[[#This Row],[Total score (obtained) SS2020]]-ULB_Data[[#This Row],[NA 2020]])/ULB_Data[[#This Row],[NA 2020]]</f>
        <v>0.21210930442637765</v>
      </c>
      <c r="S306" s="118">
        <f>(ULB_Data[[#This Row],[Total score (obtained) SS2021]]-ULB_Data[[#This Row],[NA 2021]])/ULB_Data[[#This Row],[NA 2021]]</f>
        <v>0.88086389961389966</v>
      </c>
      <c r="T306" s="118">
        <f>(ULB_Data[[#This Row],[Total score (obtained) SS2022]]-ULB_Data[[#This Row],[NA 2022]])/ULB_Data[[#This Row],[NA 2022]]</f>
        <v>0.88086389961389966</v>
      </c>
      <c r="U306" s="118">
        <f>(ULB_Data[[#This Row],[Total score (obtained) SS2020]]-ULB_Data[[#This Row],[SA 2020]])/ULB_Data[[#This Row],[SA 2020]]</f>
        <v>-0.19289924812030071</v>
      </c>
      <c r="V306" s="118">
        <f>(ULB_Data[[#This Row],[Total score (obtained) SS2021]]-ULB_Data[[#This Row],[SA 2021]])/ULB_Data[[#This Row],[SA 2021]]</f>
        <v>0.22629011957205791</v>
      </c>
      <c r="W306" s="118">
        <f>(ULB_Data[[#This Row],[Total score (obtained) SS2022]]-ULB_Data[[#This Row],[SA 2022]])/ULB_Data[[#This Row],[SA 2022]]</f>
        <v>0.22629011957205791</v>
      </c>
      <c r="X306" s="118">
        <f>(ULB_Data[[#This Row],[Total score (obtained) SS2020]]-ULB_Data[[#This Row],[SA Cat 2020]])/ULB_Data[[#This Row],[SA Cat 2020]]</f>
        <v>-0.21070294117647054</v>
      </c>
      <c r="Y306" s="118">
        <f>(ULB_Data[[#This Row],[Total score (obtained) SS2021]]-ULB_Data[[#This Row],[SA Cat 2021]])/ULB_Data[[#This Row],[SA Cat 2021]]</f>
        <v>0.18145576911416972</v>
      </c>
      <c r="Z306" s="118">
        <f>(ULB_Data[[#This Row],[Total score (obtained) SS2022]]-ULB_Data[[#This Row],[SA Cat 2022]])/ULB_Data[[#This Row],[SA Cat 2022]]</f>
        <v>0.18145576911416972</v>
      </c>
      <c r="AA306" s="118">
        <f>(ULB_Data[[#This Row],[Total score (obtained) SS2021]]-ULB_Data[[#This Row],[SA Cat t.10 2021]])/ULB_Data[[#This Row],[SA Cat t.10 2021]]</f>
        <v>-0.15305124527317765</v>
      </c>
      <c r="AB306" s="118">
        <f>(ULB_Data[[#This Row],[Total score (obtained) SS2022]]-ULB_Data[[#This Row],[SA Cat t.10 2022]])/ULB_Data[[#This Row],[SA Cat t.10 2022]]</f>
        <v>-0.15305124527317765</v>
      </c>
      <c r="AC306" s="122">
        <v>306.24</v>
      </c>
      <c r="AD306" s="122">
        <v>913.6</v>
      </c>
      <c r="AE306" s="122">
        <v>915</v>
      </c>
      <c r="AF306" s="122">
        <v>706.64</v>
      </c>
      <c r="AG306" s="122">
        <v>1509.3</v>
      </c>
      <c r="AH306" s="122">
        <v>1509.3</v>
      </c>
      <c r="AI306" s="122">
        <v>737.03</v>
      </c>
      <c r="AJ306" s="122">
        <v>1543.8</v>
      </c>
      <c r="AK306" s="122">
        <v>1543.8</v>
      </c>
      <c r="AL306" s="122">
        <v>2033.9</v>
      </c>
      <c r="AM306" s="122">
        <v>2033.9</v>
      </c>
      <c r="AN306" s="118">
        <f>(ULB_Data[[#This Row],[SLP- obtained SS2020]]-ULB_Data[[#This Row],[SLP NA 2020]])/ULB_Data[[#This Row],[SLP NA 2020]]</f>
        <v>0.59339080459770099</v>
      </c>
      <c r="AO306" s="118">
        <f>(ULB_Data[[#This Row],[SLP- obtained SS2021]]-ULB_Data[[#This Row],[SLP NA 2021]])/ULB_Data[[#This Row],[SLP NA 2021]]</f>
        <v>0.68212565674255687</v>
      </c>
      <c r="AP306" s="118">
        <f>(ULB_Data[[#This Row],[SLP- obtained SS2022]]-ULB_Data[[#This Row],[SLP NA 2022]])/ULB_Data[[#This Row],[SLP NA 2022]]</f>
        <v>0.67955191256830594</v>
      </c>
      <c r="AQ306" s="118">
        <f>(ULB_Data[[#This Row],[SLP- obtained SS2020]]-ULB_Data[[#This Row],[SLP SA 2020]])/ULB_Data[[#This Row],[SLP SA 2020]]</f>
        <v>-0.3094645080946451</v>
      </c>
      <c r="AR306" s="118">
        <f>(ULB_Data[[#This Row],[SLP- obtained SS2021]]-ULB_Data[[#This Row],[SLP SA 2021]])/ULB_Data[[#This Row],[SLP SA 2021]]</f>
        <v>1.8213741469555431E-2</v>
      </c>
      <c r="AS306" s="118">
        <f>(ULB_Data[[#This Row],[SLP- obtained SS2022]]-ULB_Data[[#This Row],[SLP SA 2022]])/ULB_Data[[#This Row],[SLP SA 2022]]</f>
        <v>1.8213741469555431E-2</v>
      </c>
      <c r="AT306" s="118">
        <f>(ULB_Data[[#This Row],[SLP- obtained SS2020]]-ULB_Data[[#This Row],[SLP SA cat 2020]])/ULB_Data[[#This Row],[SLP SA cat 2020]]</f>
        <v>-0.33793739739223644</v>
      </c>
      <c r="AU306" s="118">
        <f>(ULB_Data[[#This Row],[SLP- obtained SS2021]]-ULB_Data[[#This Row],[SLP SA cat 2021]])/ULB_Data[[#This Row],[SLP SA cat 2021]]</f>
        <v>-4.5407436196398436E-3</v>
      </c>
      <c r="AV306" s="118">
        <f>(ULB_Data[[#This Row],[SLP- obtained SS2022]]-ULB_Data[[#This Row],[SLP SA cat 2022]])/ULB_Data[[#This Row],[SLP SA cat 2022]]</f>
        <v>-4.5407436196398436E-3</v>
      </c>
      <c r="AW306" s="118">
        <f>(ULB_Data[[#This Row],[SLP- obtained SS2021]]-ULB_Data[[#This Row],[SLP SA cat t.10 2021]])/ULB_Data[[#This Row],[SLP SA cat t.10 2021]]</f>
        <v>-0.24441221298982255</v>
      </c>
      <c r="AX306" s="118">
        <f>(ULB_Data[[#This Row],[SLP- obtained SS2022]]-ULB_Data[[#This Row],[SLP SA cat t.10 2022]])/ULB_Data[[#This Row],[SLP SA cat t.10 2022]]</f>
        <v>-0.24441221298982255</v>
      </c>
      <c r="AY306" s="122">
        <v>232.44</v>
      </c>
      <c r="AZ306" s="122">
        <v>298.10000000000002</v>
      </c>
      <c r="BA306" s="122">
        <v>295</v>
      </c>
      <c r="BB306" s="122">
        <v>421.09</v>
      </c>
      <c r="BC306" s="122">
        <v>522.70000000000005</v>
      </c>
      <c r="BD306" s="122">
        <v>525</v>
      </c>
      <c r="BE306" s="122">
        <v>433.64</v>
      </c>
      <c r="BF306" s="122">
        <v>570</v>
      </c>
      <c r="BG306" s="122">
        <v>570</v>
      </c>
      <c r="BH306" s="122">
        <v>1100</v>
      </c>
      <c r="BI306" s="122">
        <v>1100</v>
      </c>
      <c r="BJ306" s="118">
        <f>(ULB_Data[[#This Row],[Cert.- obtained SS2020]]-ULB_Data[[#This Row],[NA cert 2020]])/ULB_Data[[#This Row],[NA cert 2020]]</f>
        <v>0.29065565307176044</v>
      </c>
      <c r="BK306" s="118">
        <f>(ULB_Data[[#This Row],[Cert.- obtained SS2021]]-ULB_Data[[#This Row],[NA cert 2021]])/ULB_Data[[#This Row],[NA cert 2021]]</f>
        <v>2.6900369003690034</v>
      </c>
      <c r="BL306" s="118">
        <f>(ULB_Data[[#This Row],[Cert.- obtained SS2022]]-ULB_Data[[#This Row],[NA cert 2022]])/ULB_Data[[#This Row],[NA cert 2022]]</f>
        <v>2.7288135593220337</v>
      </c>
      <c r="BM306" s="118">
        <f>(ULB_Data[[#This Row],[Cert.- obtained SS2020]]-ULB_Data[[#This Row],[SA Cert 2020]])/ULB_Data[[#This Row],[SA Cert 2020]]</f>
        <v>-0.2875632287634472</v>
      </c>
      <c r="BN306" s="118">
        <f>(ULB_Data[[#This Row],[Cert.- obtained SS2021]]-ULB_Data[[#This Row],[SA cert 2021]])/ULB_Data[[#This Row],[SA cert 2021]]</f>
        <v>1.1044576238760282</v>
      </c>
      <c r="BO306" s="118">
        <f>(ULB_Data[[#This Row],[Cert.- obtained SS2022]]-ULB_Data[[#This Row],[SA cert 2022]])/ULB_Data[[#This Row],[SA cert 2022]]</f>
        <v>1.0952380952380953</v>
      </c>
      <c r="BP306" s="118">
        <f>(ULB_Data[[#This Row],[Cert.- obtained SS2020]]-ULB_Data[[#This Row],[SA cert cat 2020]])/ULB_Data[[#This Row],[SA cert cat 2020]]</f>
        <v>-0.30818190203855733</v>
      </c>
      <c r="BQ306" s="118">
        <f>(ULB_Data[[#This Row],[Cert.- obtained SS2021]]-ULB_Data[[#This Row],[SA cert cat 2021]])/ULB_Data[[#This Row],[SA cert cat 2021]]</f>
        <v>0.92982456140350878</v>
      </c>
      <c r="BR306" s="118">
        <f>(ULB_Data[[#This Row],[Cert.- obtained SS2022]]-ULB_Data[[#This Row],[SA cert cat 2022]])/ULB_Data[[#This Row],[SA cert cat 2022]]</f>
        <v>0.92982456140350878</v>
      </c>
      <c r="BS306" s="118">
        <f>(ULB_Data[[#This Row],[Cert.- obtained SS2021]]-ULB_Data[[#This Row],[SA cert cat t.10 2021]])/ULB_Data[[#This Row],[SA cert cat t.10 2021]]</f>
        <v>0</v>
      </c>
      <c r="BT306" s="118">
        <f>(ULB_Data[[#This Row],[Cert.- obtained SS2022]]-ULB_Data[[#This Row],[SA cert cat t.10 2022]])/ULB_Data[[#This Row],[SA cert cat t.10 2022]]</f>
        <v>0</v>
      </c>
      <c r="BU306" s="122">
        <v>855.72</v>
      </c>
      <c r="BV306" s="122">
        <v>860.25</v>
      </c>
      <c r="BW306" s="122">
        <v>865</v>
      </c>
      <c r="BX306" s="122">
        <v>1100</v>
      </c>
      <c r="BY306" s="122">
        <v>1147.0899999999999</v>
      </c>
      <c r="BZ306" s="122">
        <v>1150</v>
      </c>
      <c r="CA306" s="122">
        <v>1114.93</v>
      </c>
      <c r="CB306" s="122">
        <v>1184.79</v>
      </c>
      <c r="CC306" s="122">
        <v>1184.79</v>
      </c>
      <c r="CD306" s="122">
        <v>1531.86</v>
      </c>
      <c r="CE306" s="122">
        <v>1531.86</v>
      </c>
      <c r="CF306" s="118">
        <f>(ULB_Data[[#This Row],[CP- obtained SS2020]]-ULB_Data[[#This Row],[NA CV 2020]])/ULB_Data[[#This Row],[NA CV 2020]]</f>
        <v>0.34389753657738509</v>
      </c>
      <c r="CG306" s="118">
        <f>(ULB_Data[[#This Row],[CV- obtained SS2021]]-ULB_Data[[#This Row],[NA CV 2021]])/ULB_Data[[#This Row],[NA CV 2021]]</f>
        <v>0.46510897994768952</v>
      </c>
      <c r="CH306" s="118">
        <f>(ULB_Data[[#This Row],[CV- obtained SS2022]]-ULB_Data[[#This Row],[NA CV 2022]])/ULB_Data[[#This Row],[NA CV 2022]]</f>
        <v>0.45706358381502876</v>
      </c>
      <c r="CI306" s="118">
        <f>(ULB_Data[[#This Row],[CP- obtained SS2020]]-ULB_Data[[#This Row],[SA CV 2020]])/ULB_Data[[#This Row],[SA CV 2020]]</f>
        <v>4.5454545454545456E-2</v>
      </c>
      <c r="CJ306" s="118">
        <f>(ULB_Data[[#This Row],[CV- obtained SS2021]]-ULB_Data[[#This Row],[SA CV 2021]])/ULB_Data[[#This Row],[SA CV 2021]]</f>
        <v>9.8745521275575579E-2</v>
      </c>
      <c r="CK306" s="118">
        <f>(ULB_Data[[#This Row],[CV- obtained SS2022]]-ULB_Data[[#This Row],[SA CV 2022]])/ULB_Data[[#This Row],[SA CV 2022]]</f>
        <v>9.5965217391304258E-2</v>
      </c>
      <c r="CL306" s="118">
        <f>(ULB_Data[[#This Row],[CP- obtained SS2020]]-ULB_Data[[#This Row],[SA CV  cat 2020]])/ULB_Data[[#This Row],[SA CV  cat 2020]]</f>
        <v>3.1454889544635031E-2</v>
      </c>
      <c r="CM306" s="118">
        <f>(ULB_Data[[#This Row],[CV- obtained SS2021]]-ULB_Data[[#This Row],[SA CV cat 2021]])/ULB_Data[[#This Row],[SA CV cat 2021]]</f>
        <v>6.378345529587516E-2</v>
      </c>
      <c r="CN306" s="118">
        <f>(ULB_Data[[#This Row],[CV- obtained SS2022]]-ULB_Data[[#This Row],[SA CV cat 2022]])/ULB_Data[[#This Row],[SA CV cat 2022]]</f>
        <v>6.378345529587516E-2</v>
      </c>
      <c r="CO306" s="118">
        <f>(ULB_Data[[#This Row],[CV- obtained SS2021]]-ULB_Data[[#This Row],[SA CV cat t.10 2021]])/ULB_Data[[#This Row],[SA CV cat t.10 2021]]</f>
        <v>-0.17723551760604755</v>
      </c>
      <c r="CP306" s="118">
        <f>(ULB_Data[[#This Row],[CV- obtained SS2022]]-ULB_Data[[#This Row],[SA CV cat t.10 2022]])/ULB_Data[[#This Row],[SA CV cat t.10 2022]]</f>
        <v>-0.17723551760604755</v>
      </c>
      <c r="CQ306" s="60">
        <v>160</v>
      </c>
      <c r="CR306" s="60">
        <v>90</v>
      </c>
      <c r="CS306" s="28">
        <v>25</v>
      </c>
      <c r="CT306" s="28">
        <v>24</v>
      </c>
      <c r="CU306" s="28">
        <v>25</v>
      </c>
      <c r="CV306" s="28">
        <v>24</v>
      </c>
      <c r="CW306" s="28" t="s">
        <v>414</v>
      </c>
      <c r="CX306" s="28" t="s">
        <v>401</v>
      </c>
      <c r="CY306" s="28" t="s">
        <v>401</v>
      </c>
      <c r="CZ306" s="28" t="s">
        <v>405</v>
      </c>
      <c r="DA306" s="28" t="s">
        <v>408</v>
      </c>
      <c r="DB306" s="28" t="s">
        <v>408</v>
      </c>
      <c r="DC306" s="22">
        <v>487.96</v>
      </c>
      <c r="DD306" s="22">
        <v>1500</v>
      </c>
      <c r="DE306" s="66">
        <v>32.53</v>
      </c>
      <c r="DF306" s="22">
        <v>300</v>
      </c>
      <c r="DG306" s="22">
        <v>1500</v>
      </c>
      <c r="DH306" s="66">
        <v>20</v>
      </c>
      <c r="DI306" s="22">
        <v>745.65</v>
      </c>
      <c r="DJ306" s="22">
        <v>1500</v>
      </c>
      <c r="DK306" s="66">
        <v>49.71</v>
      </c>
      <c r="DL306" s="22">
        <v>1150</v>
      </c>
      <c r="DM306" s="22">
        <v>1500</v>
      </c>
      <c r="DN306" s="66">
        <v>76.67</v>
      </c>
      <c r="DO306" s="22">
        <v>2683.61</v>
      </c>
      <c r="DP306" s="22">
        <v>6000</v>
      </c>
      <c r="DQ306" s="66">
        <v>44.73</v>
      </c>
      <c r="DR306" s="22">
        <v>1536.79</v>
      </c>
      <c r="DS306" s="67">
        <v>2400</v>
      </c>
      <c r="DT306" s="159">
        <f>ULB_Data[[#This Row],[SLP- obtained SS2021]]/ULB_Data[[#This Row],[SLP-max. marks SS2021]]</f>
        <v>0.64032916666666662</v>
      </c>
      <c r="DU306" s="159">
        <f>ULB_Data[[#This Row],[SLP- obtained SS2021]]/ULB_Data[[#This Row],[Total score (obtained) SS2021]]</f>
        <v>0.39433688721245008</v>
      </c>
      <c r="DV306" s="22">
        <v>1536.79</v>
      </c>
      <c r="DW306" s="66">
        <v>2400</v>
      </c>
      <c r="DX306" s="159">
        <f>ULB_Data[[#This Row],[SLP- obtained SS2022]]/ULB_Data[[#This Row],[SLP-max. marks SS2022]]</f>
        <v>0.64032916666666662</v>
      </c>
      <c r="DY306" s="159">
        <f>ULB_Data[[#This Row],[SLP- obtained SS2022]]/ULB_Data[[#This Row],[Total score (obtained) SS2022]]</f>
        <v>0.39433688721245008</v>
      </c>
      <c r="DZ306" s="22">
        <v>1260.3599999999999</v>
      </c>
      <c r="EA306" s="67">
        <v>1800</v>
      </c>
      <c r="EB306" s="159">
        <f>ULB_Data[[#This Row],[CV- obtained SS2021]]/ULB_Data[[#This Row],[CV-max. marks SS2021]]</f>
        <v>0.70019999999999993</v>
      </c>
      <c r="EC306" s="159">
        <f>ULB_Data[[#This Row],[CV- obtained SS2021]]/ULB_Data[[#This Row],[Total score (obtained) SS2021]]</f>
        <v>0.32340556560563488</v>
      </c>
      <c r="ED306" s="22">
        <v>1260.3599999999999</v>
      </c>
      <c r="EE306" s="66">
        <v>1800</v>
      </c>
      <c r="EF306" s="159">
        <f>ULB_Data[[#This Row],[CV- obtained SS2022]]/ULB_Data[[#This Row],[CV-max. marks SS2022]]</f>
        <v>0.70019999999999993</v>
      </c>
      <c r="EG306" s="159">
        <f>ULB_Data[[#This Row],[CV- obtained SS2022]]/ULB_Data[[#This Row],[Total score (obtained) SS2022]]</f>
        <v>0.32340556560563488</v>
      </c>
      <c r="EH306" s="22">
        <v>1100</v>
      </c>
      <c r="EI306" s="67">
        <v>1800</v>
      </c>
      <c r="EJ306" s="159">
        <f>ULB_Data[[#This Row],[Cert.- obtained SS2021]]/ULB_Data[[#This Row],[Cert.-max. marks SS2021]]</f>
        <v>0.61111111111111116</v>
      </c>
      <c r="EK306" s="159">
        <f>ULB_Data[[#This Row],[Cert.- obtained SS2021]]/ULB_Data[[#This Row],[Total score (obtained) SS2021]]</f>
        <v>0.28225754718191498</v>
      </c>
      <c r="EL306" s="22">
        <v>1100</v>
      </c>
      <c r="EM306" s="66">
        <v>1800</v>
      </c>
      <c r="EN306" s="159">
        <f>ULB_Data[[#This Row],[Cert.- obtained SS2022]]/ULB_Data[[#This Row],[Cert.-max. marks SS2022]]</f>
        <v>0.61111111111111116</v>
      </c>
      <c r="EO306" s="159">
        <f>ULB_Data[[#This Row],[Cert.- obtained SS2022]]/ULB_Data[[#This Row],[Total score (obtained) SS2022]]</f>
        <v>0.28225754718191498</v>
      </c>
      <c r="EP306" s="22">
        <v>3897.15</v>
      </c>
      <c r="EQ306" s="26">
        <v>6000</v>
      </c>
      <c r="ER306" s="66">
        <v>64.95</v>
      </c>
      <c r="ES306" s="22">
        <v>3897.15</v>
      </c>
      <c r="ET306" s="66">
        <v>6000</v>
      </c>
      <c r="EU306" s="128">
        <f>(ULB_Data[[#This Row],[Total score (obtained) SS2022]]/ULB_Data[[#This Row],[Total score (max) SS2022]])*100</f>
        <v>64.952500000000001</v>
      </c>
      <c r="EV306" s="26">
        <v>787.96</v>
      </c>
      <c r="EW306" s="26">
        <v>3000</v>
      </c>
      <c r="EX306" s="66">
        <v>26.27</v>
      </c>
      <c r="EY306" s="26">
        <v>2636.79</v>
      </c>
      <c r="EZ306" s="26">
        <v>4200</v>
      </c>
      <c r="FA306" s="100">
        <v>62.78</v>
      </c>
      <c r="FB306" s="26">
        <v>2636.79</v>
      </c>
      <c r="FC306" s="138">
        <v>4200</v>
      </c>
      <c r="FD306" s="140">
        <f>(ULB_Data[[#This Row],[SLP + Cert. (obtained) SS2022]]/ULB_Data[[#This Row],[SLP + Cert. (max.) SS2022]])*100</f>
        <v>62.780714285714289</v>
      </c>
    </row>
    <row r="307" spans="1:160" ht="29.25" thickBot="1">
      <c r="A307" s="104">
        <v>306</v>
      </c>
      <c r="B307" s="65" t="s">
        <v>305</v>
      </c>
      <c r="C307" s="65" t="s">
        <v>175</v>
      </c>
      <c r="D307" s="65" t="s">
        <v>83</v>
      </c>
      <c r="E307" s="26">
        <v>1253</v>
      </c>
      <c r="F307" s="28" t="s">
        <v>411</v>
      </c>
      <c r="G307" s="28">
        <v>2214</v>
      </c>
      <c r="H307" s="28">
        <v>2072</v>
      </c>
      <c r="I307" s="28">
        <v>2072</v>
      </c>
      <c r="J307" s="28">
        <v>3325</v>
      </c>
      <c r="K307" s="28">
        <v>3178</v>
      </c>
      <c r="L307" s="28">
        <v>3178</v>
      </c>
      <c r="M307" s="28">
        <v>3070.1</v>
      </c>
      <c r="N307" s="28">
        <v>2928.3</v>
      </c>
      <c r="O307" s="28">
        <v>2928.3</v>
      </c>
      <c r="P307" s="28">
        <v>4349.2</v>
      </c>
      <c r="Q307" s="28">
        <v>4349.2</v>
      </c>
      <c r="R307" s="118">
        <f>(ULB_Data[[#This Row],[Total score (obtained) SS2020]]-ULB_Data[[#This Row],[NA 2020]])/ULB_Data[[#This Row],[NA 2020]]</f>
        <v>0.10554200542005424</v>
      </c>
      <c r="S307" s="118">
        <f>(ULB_Data[[#This Row],[Total score (obtained) SS2021]]-ULB_Data[[#This Row],[NA 2021]])/ULB_Data[[#This Row],[NA 2021]]</f>
        <v>7.0738416988417069E-2</v>
      </c>
      <c r="T307" s="118">
        <f>(ULB_Data[[#This Row],[Total score (obtained) SS2022]]-ULB_Data[[#This Row],[NA 2022]])/ULB_Data[[#This Row],[NA 2022]]</f>
        <v>7.0738416988417069E-2</v>
      </c>
      <c r="U307" s="118">
        <f>(ULB_Data[[#This Row],[Total score (obtained) SS2020]]-ULB_Data[[#This Row],[SA 2020]])/ULB_Data[[#This Row],[SA 2020]]</f>
        <v>-0.26385864661654135</v>
      </c>
      <c r="V307" s="118">
        <f>(ULB_Data[[#This Row],[Total score (obtained) SS2021]]-ULB_Data[[#This Row],[SA 2021]])/ULB_Data[[#This Row],[SA 2021]]</f>
        <v>-0.30189741976085582</v>
      </c>
      <c r="W307" s="118">
        <f>(ULB_Data[[#This Row],[Total score (obtained) SS2022]]-ULB_Data[[#This Row],[SA 2022]])/ULB_Data[[#This Row],[SA 2022]]</f>
        <v>-0.30189741976085582</v>
      </c>
      <c r="X307" s="118">
        <f>(ULB_Data[[#This Row],[Total score (obtained) SS2020]]-ULB_Data[[#This Row],[SA Cat 2020]])/ULB_Data[[#This Row],[SA Cat 2020]]</f>
        <v>-0.20273932445197221</v>
      </c>
      <c r="Y307" s="118">
        <f>(ULB_Data[[#This Row],[Total score (obtained) SS2021]]-ULB_Data[[#This Row],[SA Cat 2021]])/ULB_Data[[#This Row],[SA Cat 2021]]</f>
        <v>-0.24236929276371955</v>
      </c>
      <c r="Z307" s="118">
        <f>(ULB_Data[[#This Row],[Total score (obtained) SS2022]]-ULB_Data[[#This Row],[SA Cat 2022]])/ULB_Data[[#This Row],[SA Cat 2022]]</f>
        <v>-0.24236929276371955</v>
      </c>
      <c r="AA307" s="118">
        <f>(ULB_Data[[#This Row],[Total score (obtained) SS2021]]-ULB_Data[[#This Row],[SA Cat t.10 2021]])/ULB_Data[[#This Row],[SA Cat t.10 2021]]</f>
        <v>-0.48989009473006523</v>
      </c>
      <c r="AB307" s="118">
        <f>(ULB_Data[[#This Row],[Total score (obtained) SS2022]]-ULB_Data[[#This Row],[SA Cat t.10 2022]])/ULB_Data[[#This Row],[SA Cat t.10 2022]]</f>
        <v>-0.48989009473006523</v>
      </c>
      <c r="AC307" s="122">
        <v>306.24</v>
      </c>
      <c r="AD307" s="122">
        <v>913.6</v>
      </c>
      <c r="AE307" s="122">
        <v>915</v>
      </c>
      <c r="AF307" s="122">
        <v>706.64</v>
      </c>
      <c r="AG307" s="122">
        <v>1509.3</v>
      </c>
      <c r="AH307" s="122">
        <v>1509.3</v>
      </c>
      <c r="AI307" s="122">
        <v>593.21</v>
      </c>
      <c r="AJ307" s="122">
        <v>1412.08</v>
      </c>
      <c r="AK307" s="122">
        <v>1412.08</v>
      </c>
      <c r="AL307" s="122">
        <v>1984.11</v>
      </c>
      <c r="AM307" s="122">
        <v>1984.11</v>
      </c>
      <c r="AN307" s="118">
        <f>(ULB_Data[[#This Row],[SLP- obtained SS2020]]-ULB_Data[[#This Row],[SLP NA 2020]])/ULB_Data[[#This Row],[SLP NA 2020]]</f>
        <v>0.11177507836990601</v>
      </c>
      <c r="AO307" s="118">
        <f>(ULB_Data[[#This Row],[SLP- obtained SS2021]]-ULB_Data[[#This Row],[SLP NA 2021]])/ULB_Data[[#This Row],[SLP NA 2021]]</f>
        <v>0.46900175131348498</v>
      </c>
      <c r="AP307" s="118">
        <f>(ULB_Data[[#This Row],[SLP- obtained SS2022]]-ULB_Data[[#This Row],[SLP NA 2022]])/ULB_Data[[#This Row],[SLP NA 2022]]</f>
        <v>0.46675409836065568</v>
      </c>
      <c r="AQ307" s="118">
        <f>(ULB_Data[[#This Row],[SLP- obtained SS2020]]-ULB_Data[[#This Row],[SLP SA 2020]])/ULB_Data[[#This Row],[SLP SA 2020]]</f>
        <v>-0.51818464847730095</v>
      </c>
      <c r="AR307" s="118">
        <f>(ULB_Data[[#This Row],[SLP- obtained SS2021]]-ULB_Data[[#This Row],[SLP SA 2021]])/ULB_Data[[#This Row],[SLP SA 2021]]</f>
        <v>-0.11079308288610616</v>
      </c>
      <c r="AS307" s="118">
        <f>(ULB_Data[[#This Row],[SLP- obtained SS2022]]-ULB_Data[[#This Row],[SLP SA 2022]])/ULB_Data[[#This Row],[SLP SA 2022]]</f>
        <v>-0.11079308288610616</v>
      </c>
      <c r="AT307" s="118">
        <f>(ULB_Data[[#This Row],[SLP- obtained SS2020]]-ULB_Data[[#This Row],[SLP SA cat 2020]])/ULB_Data[[#This Row],[SLP SA cat 2020]]</f>
        <v>-0.42605485409888572</v>
      </c>
      <c r="AU307" s="118">
        <f>(ULB_Data[[#This Row],[SLP- obtained SS2021]]-ULB_Data[[#This Row],[SLP SA cat 2021]])/ULB_Data[[#This Row],[SLP SA cat 2021]]</f>
        <v>-4.9572262194776499E-2</v>
      </c>
      <c r="AV307" s="118">
        <f>(ULB_Data[[#This Row],[SLP- obtained SS2022]]-ULB_Data[[#This Row],[SLP SA cat 2022]])/ULB_Data[[#This Row],[SLP SA cat 2022]]</f>
        <v>-4.9572262194776499E-2</v>
      </c>
      <c r="AW307" s="118">
        <f>(ULB_Data[[#This Row],[SLP- obtained SS2021]]-ULB_Data[[#This Row],[SLP SA cat t.10 2021]])/ULB_Data[[#This Row],[SLP SA cat t.10 2021]]</f>
        <v>-0.32358588989521753</v>
      </c>
      <c r="AX307" s="118">
        <f>(ULB_Data[[#This Row],[SLP- obtained SS2022]]-ULB_Data[[#This Row],[SLP SA cat t.10 2022]])/ULB_Data[[#This Row],[SLP SA cat t.10 2022]]</f>
        <v>-0.32358588989521753</v>
      </c>
      <c r="AY307" s="122">
        <v>232.44</v>
      </c>
      <c r="AZ307" s="122">
        <v>298.10000000000002</v>
      </c>
      <c r="BA307" s="122">
        <v>295</v>
      </c>
      <c r="BB307" s="122">
        <v>421.09</v>
      </c>
      <c r="BC307" s="122">
        <v>522.70000000000005</v>
      </c>
      <c r="BD307" s="122">
        <v>525</v>
      </c>
      <c r="BE307" s="122">
        <v>365.77</v>
      </c>
      <c r="BF307" s="122">
        <v>453.88</v>
      </c>
      <c r="BG307" s="122">
        <v>453.88</v>
      </c>
      <c r="BH307" s="122">
        <v>1100</v>
      </c>
      <c r="BI307" s="122">
        <v>1100</v>
      </c>
      <c r="BJ307" s="118">
        <f>(ULB_Data[[#This Row],[Cert.- obtained SS2020]]-ULB_Data[[#This Row],[NA cert 2020]])/ULB_Data[[#This Row],[NA cert 2020]]</f>
        <v>0.29065565307176044</v>
      </c>
      <c r="BK307" s="118">
        <f>(ULB_Data[[#This Row],[Cert.- obtained SS2021]]-ULB_Data[[#This Row],[NA cert 2021]])/ULB_Data[[#This Row],[NA cert 2021]]</f>
        <v>-1</v>
      </c>
      <c r="BL307" s="118">
        <f>(ULB_Data[[#This Row],[Cert.- obtained SS2022]]-ULB_Data[[#This Row],[NA cert 2022]])/ULB_Data[[#This Row],[NA cert 2022]]</f>
        <v>-1</v>
      </c>
      <c r="BM307" s="118">
        <f>(ULB_Data[[#This Row],[Cert.- obtained SS2020]]-ULB_Data[[#This Row],[SA Cert 2020]])/ULB_Data[[#This Row],[SA Cert 2020]]</f>
        <v>-0.2875632287634472</v>
      </c>
      <c r="BN307" s="118">
        <f>(ULB_Data[[#This Row],[Cert.- obtained SS2021]]-ULB_Data[[#This Row],[SA cert 2021]])/ULB_Data[[#This Row],[SA cert 2021]]</f>
        <v>-1</v>
      </c>
      <c r="BO307" s="118">
        <f>(ULB_Data[[#This Row],[Cert.- obtained SS2022]]-ULB_Data[[#This Row],[SA cert 2022]])/ULB_Data[[#This Row],[SA cert 2022]]</f>
        <v>-1</v>
      </c>
      <c r="BP307" s="118">
        <f>(ULB_Data[[#This Row],[Cert.- obtained SS2020]]-ULB_Data[[#This Row],[SA cert cat 2020]])/ULB_Data[[#This Row],[SA cert cat 2020]]</f>
        <v>-0.17981245044700217</v>
      </c>
      <c r="BQ307" s="118">
        <f>(ULB_Data[[#This Row],[Cert.- obtained SS2021]]-ULB_Data[[#This Row],[SA cert cat 2021]])/ULB_Data[[#This Row],[SA cert cat 2021]]</f>
        <v>-1</v>
      </c>
      <c r="BR307" s="118">
        <f>(ULB_Data[[#This Row],[Cert.- obtained SS2022]]-ULB_Data[[#This Row],[SA cert cat 2022]])/ULB_Data[[#This Row],[SA cert cat 2022]]</f>
        <v>-1</v>
      </c>
      <c r="BS307" s="118">
        <f>(ULB_Data[[#This Row],[Cert.- obtained SS2021]]-ULB_Data[[#This Row],[SA cert cat t.10 2021]])/ULB_Data[[#This Row],[SA cert cat t.10 2021]]</f>
        <v>-1</v>
      </c>
      <c r="BT307" s="118">
        <f>(ULB_Data[[#This Row],[Cert.- obtained SS2022]]-ULB_Data[[#This Row],[SA cert cat t.10 2022]])/ULB_Data[[#This Row],[SA cert cat t.10 2022]]</f>
        <v>-1</v>
      </c>
      <c r="BU307" s="122">
        <v>855.72</v>
      </c>
      <c r="BV307" s="122">
        <v>860.25</v>
      </c>
      <c r="BW307" s="122">
        <v>865</v>
      </c>
      <c r="BX307" s="122">
        <v>1100</v>
      </c>
      <c r="BY307" s="122">
        <v>1147.0899999999999</v>
      </c>
      <c r="BZ307" s="122">
        <v>1150</v>
      </c>
      <c r="CA307" s="122">
        <v>1056.55</v>
      </c>
      <c r="CB307" s="122">
        <v>1062.31</v>
      </c>
      <c r="CC307" s="122">
        <v>1062.31</v>
      </c>
      <c r="CD307" s="122">
        <v>1484.95</v>
      </c>
      <c r="CE307" s="122">
        <v>1484.95</v>
      </c>
      <c r="CF307" s="118">
        <f>(ULB_Data[[#This Row],[CP- obtained SS2020]]-ULB_Data[[#This Row],[NA CV 2020]])/ULB_Data[[#This Row],[NA CV 2020]]</f>
        <v>-4.5575655588276538E-2</v>
      </c>
      <c r="CG307" s="118">
        <f>(ULB_Data[[#This Row],[CV- obtained SS2021]]-ULB_Data[[#This Row],[NA CV 2021]])/ULB_Data[[#This Row],[NA CV 2021]]</f>
        <v>1.8878233071781471E-2</v>
      </c>
      <c r="CH307" s="118">
        <f>(ULB_Data[[#This Row],[CV- obtained SS2022]]-ULB_Data[[#This Row],[NA CV 2022]])/ULB_Data[[#This Row],[NA CV 2022]]</f>
        <v>1.3283236994219664E-2</v>
      </c>
      <c r="CI307" s="118">
        <f>(ULB_Data[[#This Row],[CP- obtained SS2020]]-ULB_Data[[#This Row],[SA CV 2020]])/ULB_Data[[#This Row],[SA CV 2020]]</f>
        <v>-0.25752727272727272</v>
      </c>
      <c r="CJ307" s="118">
        <f>(ULB_Data[[#This Row],[CV- obtained SS2021]]-ULB_Data[[#This Row],[SA CV 2021]])/ULB_Data[[#This Row],[SA CV 2021]]</f>
        <v>-0.23590128063185969</v>
      </c>
      <c r="CK307" s="118">
        <f>(ULB_Data[[#This Row],[CV- obtained SS2022]]-ULB_Data[[#This Row],[SA CV 2022]])/ULB_Data[[#This Row],[SA CV 2022]]</f>
        <v>-0.23783478260869564</v>
      </c>
      <c r="CL307" s="118">
        <f>(ULB_Data[[#This Row],[CP- obtained SS2020]]-ULB_Data[[#This Row],[SA CV  cat 2020]])/ULB_Data[[#This Row],[SA CV  cat 2020]]</f>
        <v>-0.22699351663432865</v>
      </c>
      <c r="CM307" s="118">
        <f>(ULB_Data[[#This Row],[CV- obtained SS2021]]-ULB_Data[[#This Row],[SA CV cat 2021]])/ULB_Data[[#This Row],[SA CV cat 2021]]</f>
        <v>-0.17492069170016281</v>
      </c>
      <c r="CN307" s="118">
        <f>(ULB_Data[[#This Row],[CV- obtained SS2022]]-ULB_Data[[#This Row],[SA CV cat 2022]])/ULB_Data[[#This Row],[SA CV cat 2022]]</f>
        <v>-0.17492069170016281</v>
      </c>
      <c r="CO307" s="118">
        <f>(ULB_Data[[#This Row],[CV- obtained SS2021]]-ULB_Data[[#This Row],[SA CV cat t.10 2021]])/ULB_Data[[#This Row],[SA CV cat t.10 2021]]</f>
        <v>-0.40975117007306644</v>
      </c>
      <c r="CP307" s="118">
        <f>(ULB_Data[[#This Row],[CV- obtained SS2022]]-ULB_Data[[#This Row],[SA CV cat t.10 2022]])/ULB_Data[[#This Row],[SA CV cat t.10 2022]]</f>
        <v>-0.40975117007306644</v>
      </c>
      <c r="CQ307" s="60">
        <v>328</v>
      </c>
      <c r="CR307" s="60">
        <v>152</v>
      </c>
      <c r="CS307" s="27">
        <v>433</v>
      </c>
      <c r="CT307" s="27">
        <v>168</v>
      </c>
      <c r="CU307" s="27">
        <v>433</v>
      </c>
      <c r="CV307" s="27">
        <v>168</v>
      </c>
      <c r="CW307" s="28" t="s">
        <v>414</v>
      </c>
      <c r="CX307" s="27" t="s">
        <v>414</v>
      </c>
      <c r="CY307" s="27" t="s">
        <v>414</v>
      </c>
      <c r="CZ307" s="28" t="s">
        <v>405</v>
      </c>
      <c r="DA307" s="27" t="s">
        <v>415</v>
      </c>
      <c r="DB307" s="27" t="s">
        <v>415</v>
      </c>
      <c r="DC307" s="26">
        <v>340.47</v>
      </c>
      <c r="DD307" s="22">
        <v>1500</v>
      </c>
      <c r="DE307" s="66">
        <v>22.7</v>
      </c>
      <c r="DF307" s="26">
        <v>300</v>
      </c>
      <c r="DG307" s="22">
        <v>1500</v>
      </c>
      <c r="DH307" s="66">
        <v>20</v>
      </c>
      <c r="DI307" s="26">
        <v>990.48</v>
      </c>
      <c r="DJ307" s="22">
        <v>1500</v>
      </c>
      <c r="DK307" s="66">
        <v>66.03</v>
      </c>
      <c r="DL307" s="26">
        <v>816.72</v>
      </c>
      <c r="DM307" s="22">
        <v>1500</v>
      </c>
      <c r="DN307" s="66">
        <v>54.45</v>
      </c>
      <c r="DO307" s="22">
        <v>2447.67</v>
      </c>
      <c r="DP307" s="22">
        <v>6000</v>
      </c>
      <c r="DQ307" s="66">
        <v>40.79</v>
      </c>
      <c r="DR307" s="67">
        <v>1342.08</v>
      </c>
      <c r="DS307" s="67">
        <v>2400</v>
      </c>
      <c r="DT307" s="159">
        <f>ULB_Data[[#This Row],[SLP- obtained SS2021]]/ULB_Data[[#This Row],[SLP-max. marks SS2021]]</f>
        <v>0.55919999999999992</v>
      </c>
      <c r="DU307" s="159">
        <f>ULB_Data[[#This Row],[SLP- obtained SS2021]]/ULB_Data[[#This Row],[Total score (obtained) SS2021]]</f>
        <v>0.60493020278828247</v>
      </c>
      <c r="DV307" s="67">
        <v>1342.08</v>
      </c>
      <c r="DW307" s="66">
        <v>2400</v>
      </c>
      <c r="DX307" s="159">
        <f>ULB_Data[[#This Row],[SLP- obtained SS2022]]/ULB_Data[[#This Row],[SLP-max. marks SS2022]]</f>
        <v>0.55919999999999992</v>
      </c>
      <c r="DY307" s="159">
        <f>ULB_Data[[#This Row],[SLP- obtained SS2022]]/ULB_Data[[#This Row],[Total score (obtained) SS2022]]</f>
        <v>0.60493020278828247</v>
      </c>
      <c r="DZ307" s="67">
        <v>876.49</v>
      </c>
      <c r="EA307" s="67">
        <v>1800</v>
      </c>
      <c r="EB307" s="159">
        <f>ULB_Data[[#This Row],[CV- obtained SS2021]]/ULB_Data[[#This Row],[CV-max. marks SS2021]]</f>
        <v>0.48693888888888892</v>
      </c>
      <c r="EC307" s="159">
        <f>ULB_Data[[#This Row],[CV- obtained SS2021]]/ULB_Data[[#This Row],[Total score (obtained) SS2021]]</f>
        <v>0.39506979721171742</v>
      </c>
      <c r="ED307" s="67">
        <v>876.49</v>
      </c>
      <c r="EE307" s="66">
        <v>1800</v>
      </c>
      <c r="EF307" s="159">
        <f>ULB_Data[[#This Row],[CV- obtained SS2022]]/ULB_Data[[#This Row],[CV-max. marks SS2022]]</f>
        <v>0.48693888888888892</v>
      </c>
      <c r="EG307" s="159">
        <f>ULB_Data[[#This Row],[CV- obtained SS2022]]/ULB_Data[[#This Row],[Total score (obtained) SS2022]]</f>
        <v>0.39506979721171742</v>
      </c>
      <c r="EH307" s="67">
        <v>0</v>
      </c>
      <c r="EI307" s="67">
        <v>1800</v>
      </c>
      <c r="EJ307" s="159">
        <f>ULB_Data[[#This Row],[Cert.- obtained SS2021]]/ULB_Data[[#This Row],[Cert.-max. marks SS2021]]</f>
        <v>0</v>
      </c>
      <c r="EK307" s="159">
        <f>ULB_Data[[#This Row],[Cert.- obtained SS2021]]/ULB_Data[[#This Row],[Total score (obtained) SS2021]]</f>
        <v>0</v>
      </c>
      <c r="EL307" s="67">
        <v>0</v>
      </c>
      <c r="EM307" s="66">
        <v>1800</v>
      </c>
      <c r="EN307" s="159">
        <f>ULB_Data[[#This Row],[Cert.- obtained SS2022]]/ULB_Data[[#This Row],[Cert.-max. marks SS2022]]</f>
        <v>0</v>
      </c>
      <c r="EO307" s="159">
        <f>ULB_Data[[#This Row],[Cert.- obtained SS2022]]/ULB_Data[[#This Row],[Total score (obtained) SS2022]]</f>
        <v>0</v>
      </c>
      <c r="EP307" s="68">
        <v>2218.5700000000002</v>
      </c>
      <c r="EQ307" s="26">
        <v>6000</v>
      </c>
      <c r="ER307" s="66">
        <v>36.979999999999997</v>
      </c>
      <c r="ES307" s="68">
        <v>2218.5700000000002</v>
      </c>
      <c r="ET307" s="66">
        <v>6000</v>
      </c>
      <c r="EU307" s="128">
        <f>(ULB_Data[[#This Row],[Total score (obtained) SS2022]]/ULB_Data[[#This Row],[Total score (max) SS2022]])*100</f>
        <v>36.976166666666671</v>
      </c>
      <c r="EV307" s="26">
        <v>640.47</v>
      </c>
      <c r="EW307" s="26">
        <v>3000</v>
      </c>
      <c r="EX307" s="66">
        <v>21.35</v>
      </c>
      <c r="EY307" s="26">
        <v>1342.08</v>
      </c>
      <c r="EZ307" s="26">
        <v>4200</v>
      </c>
      <c r="FA307" s="100">
        <v>31.95</v>
      </c>
      <c r="FB307" s="26">
        <v>1342.08</v>
      </c>
      <c r="FC307" s="138">
        <v>4200</v>
      </c>
      <c r="FD307" s="140">
        <f>(ULB_Data[[#This Row],[SLP + Cert. (obtained) SS2022]]/ULB_Data[[#This Row],[SLP + Cert. (max.) SS2022]])*100</f>
        <v>31.954285714285714</v>
      </c>
    </row>
    <row r="308" spans="1:160" ht="15.75" thickBot="1">
      <c r="A308" s="104">
        <v>307</v>
      </c>
      <c r="B308" s="65" t="s">
        <v>175</v>
      </c>
      <c r="C308" s="65" t="s">
        <v>175</v>
      </c>
      <c r="D308" s="65" t="s">
        <v>83</v>
      </c>
      <c r="E308" s="26">
        <v>111037</v>
      </c>
      <c r="F308" s="28" t="s">
        <v>410</v>
      </c>
      <c r="G308" s="28">
        <v>2214</v>
      </c>
      <c r="H308" s="28">
        <v>2072</v>
      </c>
      <c r="I308" s="28">
        <v>2072</v>
      </c>
      <c r="J308" s="28">
        <v>3325</v>
      </c>
      <c r="K308" s="28">
        <v>3178</v>
      </c>
      <c r="L308" s="28">
        <v>3178</v>
      </c>
      <c r="M308" s="28">
        <v>3878.5</v>
      </c>
      <c r="N308" s="28">
        <v>3782.7</v>
      </c>
      <c r="O308" s="28">
        <v>3782.7</v>
      </c>
      <c r="P308" s="28">
        <v>4344.1000000000004</v>
      </c>
      <c r="Q308" s="28">
        <v>4344.1000000000004</v>
      </c>
      <c r="R308" s="118">
        <f>(ULB_Data[[#This Row],[Total score (obtained) SS2020]]-ULB_Data[[#This Row],[NA 2020]])/ULB_Data[[#This Row],[NA 2020]]</f>
        <v>0.86297651309846435</v>
      </c>
      <c r="S308" s="118">
        <f>(ULB_Data[[#This Row],[Total score (obtained) SS2021]]-ULB_Data[[#This Row],[NA 2021]])/ULB_Data[[#This Row],[NA 2021]]</f>
        <v>0.77340250965250956</v>
      </c>
      <c r="T308" s="118">
        <f>(ULB_Data[[#This Row],[Total score (obtained) SS2022]]-ULB_Data[[#This Row],[NA 2022]])/ULB_Data[[#This Row],[NA 2022]]</f>
        <v>0.77340250965250956</v>
      </c>
      <c r="U308" s="118">
        <f>(ULB_Data[[#This Row],[Total score (obtained) SS2020]]-ULB_Data[[#This Row],[SA 2020]])/ULB_Data[[#This Row],[SA 2020]]</f>
        <v>0.24049022556390981</v>
      </c>
      <c r="V308" s="118">
        <f>(ULB_Data[[#This Row],[Total score (obtained) SS2021]]-ULB_Data[[#This Row],[SA 2021]])/ULB_Data[[#This Row],[SA 2021]]</f>
        <v>0.15622718691000623</v>
      </c>
      <c r="W308" s="118">
        <f>(ULB_Data[[#This Row],[Total score (obtained) SS2022]]-ULB_Data[[#This Row],[SA 2022]])/ULB_Data[[#This Row],[SA 2022]]</f>
        <v>0.15622718691000623</v>
      </c>
      <c r="X308" s="118">
        <f>(ULB_Data[[#This Row],[Total score (obtained) SS2020]]-ULB_Data[[#This Row],[SA Cat 2020]])/ULB_Data[[#This Row],[SA Cat 2020]]</f>
        <v>6.3460100554338039E-2</v>
      </c>
      <c r="Y308" s="118">
        <f>(ULB_Data[[#This Row],[Total score (obtained) SS2021]]-ULB_Data[[#This Row],[SA Cat 2021]])/ULB_Data[[#This Row],[SA Cat 2021]]</f>
        <v>-2.8606550876358168E-2</v>
      </c>
      <c r="Z308" s="118">
        <f>(ULB_Data[[#This Row],[Total score (obtained) SS2022]]-ULB_Data[[#This Row],[SA Cat 2022]])/ULB_Data[[#This Row],[SA Cat 2022]]</f>
        <v>-2.8606550876358168E-2</v>
      </c>
      <c r="AA308" s="118">
        <f>(ULB_Data[[#This Row],[Total score (obtained) SS2021]]-ULB_Data[[#This Row],[SA Cat t.10 2021]])/ULB_Data[[#This Row],[SA Cat t.10 2021]]</f>
        <v>-0.15414240003683169</v>
      </c>
      <c r="AB308" s="118">
        <f>(ULB_Data[[#This Row],[Total score (obtained) SS2022]]-ULB_Data[[#This Row],[SA Cat t.10 2022]])/ULB_Data[[#This Row],[SA Cat t.10 2022]]</f>
        <v>-0.15414240003683169</v>
      </c>
      <c r="AC308" s="122">
        <v>306.24</v>
      </c>
      <c r="AD308" s="122">
        <v>913.6</v>
      </c>
      <c r="AE308" s="122">
        <v>915</v>
      </c>
      <c r="AF308" s="122">
        <v>706.64</v>
      </c>
      <c r="AG308" s="122">
        <v>1509.3</v>
      </c>
      <c r="AH308" s="122">
        <v>1509.3</v>
      </c>
      <c r="AI308" s="122">
        <v>948.15</v>
      </c>
      <c r="AJ308" s="122">
        <v>1786.5</v>
      </c>
      <c r="AK308" s="122">
        <v>1786.5</v>
      </c>
      <c r="AL308" s="122">
        <v>2014.9</v>
      </c>
      <c r="AM308" s="122">
        <v>2014.9</v>
      </c>
      <c r="AN308" s="118">
        <f>(ULB_Data[[#This Row],[SLP- obtained SS2020]]-ULB_Data[[#This Row],[SLP NA 2020]])/ULB_Data[[#This Row],[SLP NA 2020]]</f>
        <v>2.3060997910135841</v>
      </c>
      <c r="AO308" s="118">
        <f>(ULB_Data[[#This Row],[SLP- obtained SS2021]]-ULB_Data[[#This Row],[SLP NA 2021]])/ULB_Data[[#This Row],[SLP NA 2021]]</f>
        <v>1.0746716287215412</v>
      </c>
      <c r="AP308" s="118">
        <f>(ULB_Data[[#This Row],[SLP- obtained SS2022]]-ULB_Data[[#This Row],[SLP NA 2022]])/ULB_Data[[#This Row],[SLP NA 2022]]</f>
        <v>1.0714972677595629</v>
      </c>
      <c r="AQ308" s="118">
        <f>(ULB_Data[[#This Row],[SLP- obtained SS2020]]-ULB_Data[[#This Row],[SLP SA 2020]])/ULB_Data[[#This Row],[SLP SA 2020]]</f>
        <v>0.43278048228235033</v>
      </c>
      <c r="AR308" s="118">
        <f>(ULB_Data[[#This Row],[SLP- obtained SS2021]]-ULB_Data[[#This Row],[SLP SA 2021]])/ULB_Data[[#This Row],[SLP SA 2021]]</f>
        <v>0.25582720466441405</v>
      </c>
      <c r="AS308" s="118">
        <f>(ULB_Data[[#This Row],[SLP- obtained SS2022]]-ULB_Data[[#This Row],[SLP SA 2022]])/ULB_Data[[#This Row],[SLP SA 2022]]</f>
        <v>0.25582720466441405</v>
      </c>
      <c r="AT308" s="118">
        <f>(ULB_Data[[#This Row],[SLP- obtained SS2020]]-ULB_Data[[#This Row],[SLP SA cat 2020]])/ULB_Data[[#This Row],[SLP SA cat 2020]]</f>
        <v>6.7826820650740985E-2</v>
      </c>
      <c r="AU308" s="118">
        <f>(ULB_Data[[#This Row],[SLP- obtained SS2021]]-ULB_Data[[#This Row],[SLP SA cat 2021]])/ULB_Data[[#This Row],[SLP SA cat 2021]]</f>
        <v>6.0968373915477228E-2</v>
      </c>
      <c r="AV308" s="118">
        <f>(ULB_Data[[#This Row],[SLP- obtained SS2022]]-ULB_Data[[#This Row],[SLP SA cat 2022]])/ULB_Data[[#This Row],[SLP SA cat 2022]]</f>
        <v>6.0968373915477228E-2</v>
      </c>
      <c r="AW308" s="118">
        <f>(ULB_Data[[#This Row],[SLP- obtained SS2021]]-ULB_Data[[#This Row],[SLP SA cat t.10 2021]])/ULB_Data[[#This Row],[SLP SA cat t.10 2021]]</f>
        <v>-5.9298228199910673E-2</v>
      </c>
      <c r="AX308" s="118">
        <f>(ULB_Data[[#This Row],[SLP- obtained SS2022]]-ULB_Data[[#This Row],[SLP SA cat t.10 2022]])/ULB_Data[[#This Row],[SLP SA cat t.10 2022]]</f>
        <v>-5.9298228199910673E-2</v>
      </c>
      <c r="AY308" s="122">
        <v>232.44</v>
      </c>
      <c r="AZ308" s="122">
        <v>298.10000000000002</v>
      </c>
      <c r="BA308" s="122">
        <v>295</v>
      </c>
      <c r="BB308" s="122">
        <v>421.09</v>
      </c>
      <c r="BC308" s="122">
        <v>522.70000000000005</v>
      </c>
      <c r="BD308" s="122">
        <v>525</v>
      </c>
      <c r="BE308" s="122">
        <v>566.66</v>
      </c>
      <c r="BF308" s="122">
        <v>651.51</v>
      </c>
      <c r="BG308" s="122">
        <v>651.51</v>
      </c>
      <c r="BH308" s="122">
        <v>1020</v>
      </c>
      <c r="BI308" s="122">
        <v>1020</v>
      </c>
      <c r="BJ308" s="118">
        <f>(ULB_Data[[#This Row],[Cert.- obtained SS2020]]-ULB_Data[[#This Row],[NA cert 2020]])/ULB_Data[[#This Row],[NA cert 2020]]</f>
        <v>1.1510927551196009</v>
      </c>
      <c r="BK308" s="118">
        <f>(ULB_Data[[#This Row],[Cert.- obtained SS2021]]-ULB_Data[[#This Row],[NA cert 2021]])/ULB_Data[[#This Row],[NA cert 2021]]</f>
        <v>0.67728950016772882</v>
      </c>
      <c r="BL308" s="118">
        <f>(ULB_Data[[#This Row],[Cert.- obtained SS2022]]-ULB_Data[[#This Row],[NA cert 2022]])/ULB_Data[[#This Row],[NA cert 2022]]</f>
        <v>0.69491525423728817</v>
      </c>
      <c r="BM308" s="118">
        <f>(ULB_Data[[#This Row],[Cert.- obtained SS2020]]-ULB_Data[[#This Row],[SA Cert 2020]])/ULB_Data[[#This Row],[SA Cert 2020]]</f>
        <v>0.187394618727588</v>
      </c>
      <c r="BN308" s="118">
        <f>(ULB_Data[[#This Row],[Cert.- obtained SS2021]]-ULB_Data[[#This Row],[SA cert 2021]])/ULB_Data[[#This Row],[SA cert 2021]]</f>
        <v>-4.3428352783623579E-2</v>
      </c>
      <c r="BO308" s="118">
        <f>(ULB_Data[[#This Row],[Cert.- obtained SS2022]]-ULB_Data[[#This Row],[SA cert 2022]])/ULB_Data[[#This Row],[SA cert 2022]]</f>
        <v>-4.7619047619047616E-2</v>
      </c>
      <c r="BP308" s="118">
        <f>(ULB_Data[[#This Row],[Cert.- obtained SS2020]]-ULB_Data[[#This Row],[SA cert cat 2020]])/ULB_Data[[#This Row],[SA cert cat 2020]]</f>
        <v>-0.11763667807856558</v>
      </c>
      <c r="BQ308" s="118">
        <f>(ULB_Data[[#This Row],[Cert.- obtained SS2021]]-ULB_Data[[#This Row],[SA cert cat 2021]])/ULB_Data[[#This Row],[SA cert cat 2021]]</f>
        <v>-0.23255207134195943</v>
      </c>
      <c r="BR308" s="118">
        <f>(ULB_Data[[#This Row],[Cert.- obtained SS2022]]-ULB_Data[[#This Row],[SA cert cat 2022]])/ULB_Data[[#This Row],[SA cert cat 2022]]</f>
        <v>-0.23255207134195943</v>
      </c>
      <c r="BS308" s="118">
        <f>(ULB_Data[[#This Row],[Cert.- obtained SS2021]]-ULB_Data[[#This Row],[SA cert cat t.10 2021]])/ULB_Data[[#This Row],[SA cert cat t.10 2021]]</f>
        <v>-0.50980392156862742</v>
      </c>
      <c r="BT308" s="118">
        <f>(ULB_Data[[#This Row],[Cert.- obtained SS2022]]-ULB_Data[[#This Row],[SA cert cat t.10 2022]])/ULB_Data[[#This Row],[SA cert cat t.10 2022]]</f>
        <v>-0.50980392156862742</v>
      </c>
      <c r="BU308" s="122">
        <v>855.72</v>
      </c>
      <c r="BV308" s="122">
        <v>860.25</v>
      </c>
      <c r="BW308" s="122">
        <v>865</v>
      </c>
      <c r="BX308" s="122">
        <v>1100</v>
      </c>
      <c r="BY308" s="122">
        <v>1147.0899999999999</v>
      </c>
      <c r="BZ308" s="122">
        <v>1150</v>
      </c>
      <c r="CA308" s="122">
        <v>1201.1099999999999</v>
      </c>
      <c r="CB308" s="122">
        <v>1344.7</v>
      </c>
      <c r="CC308" s="122">
        <v>1344.7</v>
      </c>
      <c r="CD308" s="122">
        <v>1496.04</v>
      </c>
      <c r="CE308" s="122">
        <v>1496.04</v>
      </c>
      <c r="CF308" s="118">
        <f>(ULB_Data[[#This Row],[CP- obtained SS2020]]-ULB_Data[[#This Row],[NA CV 2020]])/ULB_Data[[#This Row],[NA CV 2020]]</f>
        <v>0.52289300238395742</v>
      </c>
      <c r="CG308" s="118">
        <f>(ULB_Data[[#This Row],[CV- obtained SS2021]]-ULB_Data[[#This Row],[NA CV 2021]])/ULB_Data[[#This Row],[NA CV 2021]]</f>
        <v>0.48684684684684676</v>
      </c>
      <c r="CH308" s="118">
        <f>(ULB_Data[[#This Row],[CV- obtained SS2022]]-ULB_Data[[#This Row],[NA CV 2022]])/ULB_Data[[#This Row],[NA CV 2022]]</f>
        <v>0.47868208092485542</v>
      </c>
      <c r="CI308" s="118">
        <f>(ULB_Data[[#This Row],[CP- obtained SS2020]]-ULB_Data[[#This Row],[SA CV 2020]])/ULB_Data[[#This Row],[SA CV 2020]]</f>
        <v>0.18470000000000006</v>
      </c>
      <c r="CJ308" s="118">
        <f>(ULB_Data[[#This Row],[CV- obtained SS2021]]-ULB_Data[[#This Row],[SA CV 2021]])/ULB_Data[[#This Row],[SA CV 2021]]</f>
        <v>0.11504764229485048</v>
      </c>
      <c r="CK308" s="118">
        <f>(ULB_Data[[#This Row],[CV- obtained SS2022]]-ULB_Data[[#This Row],[SA CV 2022]])/ULB_Data[[#This Row],[SA CV 2022]]</f>
        <v>0.1122260869565217</v>
      </c>
      <c r="CL308" s="118">
        <f>(ULB_Data[[#This Row],[CP- obtained SS2020]]-ULB_Data[[#This Row],[SA CV  cat 2020]])/ULB_Data[[#This Row],[SA CV  cat 2020]]</f>
        <v>8.4971401453655518E-2</v>
      </c>
      <c r="CM308" s="118">
        <f>(ULB_Data[[#This Row],[CV- obtained SS2021]]-ULB_Data[[#This Row],[SA CV cat 2021]])/ULB_Data[[#This Row],[SA CV cat 2021]]</f>
        <v>-4.8813861827917082E-2</v>
      </c>
      <c r="CN308" s="118">
        <f>(ULB_Data[[#This Row],[CV- obtained SS2022]]-ULB_Data[[#This Row],[SA CV cat 2022]])/ULB_Data[[#This Row],[SA CV cat 2022]]</f>
        <v>-4.8813861827917082E-2</v>
      </c>
      <c r="CO308" s="118">
        <f>(ULB_Data[[#This Row],[CV- obtained SS2021]]-ULB_Data[[#This Row],[SA CV cat t.10 2021]])/ULB_Data[[#This Row],[SA CV cat t.10 2021]]</f>
        <v>-0.14503622897783483</v>
      </c>
      <c r="CP308" s="118">
        <f>(ULB_Data[[#This Row],[CV- obtained SS2022]]-ULB_Data[[#This Row],[SA CV cat t.10 2022]])/ULB_Data[[#This Row],[SA CV cat t.10 2022]]</f>
        <v>-0.14503622897783483</v>
      </c>
      <c r="CQ308" s="60">
        <v>41</v>
      </c>
      <c r="CR308" s="60">
        <v>13</v>
      </c>
      <c r="CS308" s="28">
        <v>61</v>
      </c>
      <c r="CT308" s="28">
        <v>20</v>
      </c>
      <c r="CU308" s="28">
        <v>61</v>
      </c>
      <c r="CV308" s="28">
        <v>20</v>
      </c>
      <c r="CW308" s="28" t="s">
        <v>414</v>
      </c>
      <c r="CX308" s="28" t="s">
        <v>414</v>
      </c>
      <c r="CY308" s="28" t="s">
        <v>414</v>
      </c>
      <c r="CZ308" s="28" t="s">
        <v>408</v>
      </c>
      <c r="DA308" s="28" t="s">
        <v>408</v>
      </c>
      <c r="DB308" s="28" t="s">
        <v>408</v>
      </c>
      <c r="DC308" s="26">
        <v>1012.46</v>
      </c>
      <c r="DD308" s="22">
        <v>1500</v>
      </c>
      <c r="DE308" s="66">
        <v>67.5</v>
      </c>
      <c r="DF308" s="26">
        <v>500</v>
      </c>
      <c r="DG308" s="22">
        <v>1500</v>
      </c>
      <c r="DH308" s="66">
        <v>33.33</v>
      </c>
      <c r="DI308" s="26">
        <v>1309</v>
      </c>
      <c r="DJ308" s="22">
        <v>1500</v>
      </c>
      <c r="DK308" s="66">
        <v>87.27</v>
      </c>
      <c r="DL308" s="26">
        <v>1303.17</v>
      </c>
      <c r="DM308" s="22">
        <v>1500</v>
      </c>
      <c r="DN308" s="66">
        <v>86.88</v>
      </c>
      <c r="DO308" s="22">
        <v>4124.63</v>
      </c>
      <c r="DP308" s="22">
        <v>6000</v>
      </c>
      <c r="DQ308" s="66">
        <v>68.739999999999995</v>
      </c>
      <c r="DR308" s="67">
        <v>1895.42</v>
      </c>
      <c r="DS308" s="67">
        <v>2400</v>
      </c>
      <c r="DT308" s="159">
        <f>ULB_Data[[#This Row],[SLP- obtained SS2021]]/ULB_Data[[#This Row],[SLP-max. marks SS2021]]</f>
        <v>0.78975833333333334</v>
      </c>
      <c r="DU308" s="159">
        <f>ULB_Data[[#This Row],[SLP- obtained SS2021]]/ULB_Data[[#This Row],[Total score (obtained) SS2021]]</f>
        <v>0.51583212908458054</v>
      </c>
      <c r="DV308" s="67">
        <v>1895.42</v>
      </c>
      <c r="DW308" s="66">
        <v>2400</v>
      </c>
      <c r="DX308" s="159">
        <f>ULB_Data[[#This Row],[SLP- obtained SS2022]]/ULB_Data[[#This Row],[SLP-max. marks SS2022]]</f>
        <v>0.78975833333333334</v>
      </c>
      <c r="DY308" s="159">
        <f>ULB_Data[[#This Row],[SLP- obtained SS2022]]/ULB_Data[[#This Row],[Total score (obtained) SS2022]]</f>
        <v>0.51583212908458054</v>
      </c>
      <c r="DZ308" s="67">
        <v>1279.06</v>
      </c>
      <c r="EA308" s="67">
        <v>1800</v>
      </c>
      <c r="EB308" s="159">
        <f>ULB_Data[[#This Row],[CV- obtained SS2021]]/ULB_Data[[#This Row],[CV-max. marks SS2021]]</f>
        <v>0.71058888888888883</v>
      </c>
      <c r="EC308" s="159">
        <f>ULB_Data[[#This Row],[CV- obtained SS2021]]/ULB_Data[[#This Row],[Total score (obtained) SS2021]]</f>
        <v>0.3480918440382203</v>
      </c>
      <c r="ED308" s="67">
        <v>1279.06</v>
      </c>
      <c r="EE308" s="66">
        <v>1800</v>
      </c>
      <c r="EF308" s="159">
        <f>ULB_Data[[#This Row],[CV- obtained SS2022]]/ULB_Data[[#This Row],[CV-max. marks SS2022]]</f>
        <v>0.71058888888888883</v>
      </c>
      <c r="EG308" s="159">
        <f>ULB_Data[[#This Row],[CV- obtained SS2022]]/ULB_Data[[#This Row],[Total score (obtained) SS2022]]</f>
        <v>0.3480918440382203</v>
      </c>
      <c r="EH308" s="67">
        <v>500</v>
      </c>
      <c r="EI308" s="67">
        <v>1800</v>
      </c>
      <c r="EJ308" s="159">
        <f>ULB_Data[[#This Row],[Cert.- obtained SS2021]]/ULB_Data[[#This Row],[Cert.-max. marks SS2021]]</f>
        <v>0.27777777777777779</v>
      </c>
      <c r="EK308" s="159">
        <f>ULB_Data[[#This Row],[Cert.- obtained SS2021]]/ULB_Data[[#This Row],[Total score (obtained) SS2021]]</f>
        <v>0.13607330541109108</v>
      </c>
      <c r="EL308" s="67">
        <v>500</v>
      </c>
      <c r="EM308" s="66">
        <v>1800</v>
      </c>
      <c r="EN308" s="159">
        <f>ULB_Data[[#This Row],[Cert.- obtained SS2022]]/ULB_Data[[#This Row],[Cert.-max. marks SS2022]]</f>
        <v>0.27777777777777779</v>
      </c>
      <c r="EO308" s="159">
        <f>ULB_Data[[#This Row],[Cert.- obtained SS2022]]/ULB_Data[[#This Row],[Total score (obtained) SS2022]]</f>
        <v>0.13607330541109108</v>
      </c>
      <c r="EP308" s="68">
        <v>3674.49</v>
      </c>
      <c r="EQ308" s="26">
        <v>6000</v>
      </c>
      <c r="ER308" s="66">
        <v>61.24</v>
      </c>
      <c r="ES308" s="68">
        <v>3674.49</v>
      </c>
      <c r="ET308" s="66">
        <v>6000</v>
      </c>
      <c r="EU308" s="128">
        <f>(ULB_Data[[#This Row],[Total score (obtained) SS2022]]/ULB_Data[[#This Row],[Total score (max) SS2022]])*100</f>
        <v>61.241499999999995</v>
      </c>
      <c r="EV308" s="26">
        <v>1512.46</v>
      </c>
      <c r="EW308" s="26">
        <v>3000</v>
      </c>
      <c r="EX308" s="66">
        <v>50.42</v>
      </c>
      <c r="EY308" s="26">
        <v>2395.42</v>
      </c>
      <c r="EZ308" s="26">
        <v>4200</v>
      </c>
      <c r="FA308" s="100">
        <v>57.03</v>
      </c>
      <c r="FB308" s="26">
        <v>2395.42</v>
      </c>
      <c r="FC308" s="138">
        <v>4200</v>
      </c>
      <c r="FD308" s="140">
        <f>(ULB_Data[[#This Row],[SLP + Cert. (obtained) SS2022]]/ULB_Data[[#This Row],[SLP + Cert. (max.) SS2022]])*100</f>
        <v>57.033809523809531</v>
      </c>
    </row>
    <row r="309" spans="1:160" ht="15.75" thickBot="1">
      <c r="A309" s="104">
        <v>308</v>
      </c>
      <c r="B309" s="69" t="s">
        <v>284</v>
      </c>
      <c r="C309" s="65" t="s">
        <v>175</v>
      </c>
      <c r="D309" s="65" t="s">
        <v>83</v>
      </c>
      <c r="E309" s="26">
        <v>34207</v>
      </c>
      <c r="F309" s="28" t="s">
        <v>412</v>
      </c>
      <c r="G309" s="28">
        <v>2214</v>
      </c>
      <c r="H309" s="28">
        <v>2072</v>
      </c>
      <c r="I309" s="28">
        <v>2072</v>
      </c>
      <c r="J309" s="28">
        <v>3325</v>
      </c>
      <c r="K309" s="28">
        <v>3178</v>
      </c>
      <c r="L309" s="28">
        <v>3178</v>
      </c>
      <c r="M309" s="28">
        <v>3400</v>
      </c>
      <c r="N309" s="28">
        <v>3298.6</v>
      </c>
      <c r="O309" s="28">
        <v>3298.6</v>
      </c>
      <c r="P309" s="28">
        <v>4601.3999999999996</v>
      </c>
      <c r="Q309" s="28">
        <v>4601.3999999999996</v>
      </c>
      <c r="R309" s="118">
        <f>(ULB_Data[[#This Row],[Total score (obtained) SS2020]]-ULB_Data[[#This Row],[NA 2020]])/ULB_Data[[#This Row],[NA 2020]]</f>
        <v>0.37244354110207778</v>
      </c>
      <c r="S309" s="118">
        <f>(ULB_Data[[#This Row],[Total score (obtained) SS2021]]-ULB_Data[[#This Row],[NA 2021]])/ULB_Data[[#This Row],[NA 2021]]</f>
        <v>7.6592664092664006E-2</v>
      </c>
      <c r="T309" s="118">
        <f>(ULB_Data[[#This Row],[Total score (obtained) SS2022]]-ULB_Data[[#This Row],[NA 2022]])/ULB_Data[[#This Row],[NA 2022]]</f>
        <v>7.6592664092664006E-2</v>
      </c>
      <c r="U309" s="118">
        <f>(ULB_Data[[#This Row],[Total score (obtained) SS2020]]-ULB_Data[[#This Row],[SA 2020]])/ULB_Data[[#This Row],[SA 2020]]</f>
        <v>-8.6138345864661611E-2</v>
      </c>
      <c r="V309" s="118">
        <f>(ULB_Data[[#This Row],[Total score (obtained) SS2021]]-ULB_Data[[#This Row],[SA 2021]])/ULB_Data[[#This Row],[SA 2021]]</f>
        <v>-0.2980805538074261</v>
      </c>
      <c r="W309" s="118">
        <f>(ULB_Data[[#This Row],[Total score (obtained) SS2022]]-ULB_Data[[#This Row],[SA 2022]])/ULB_Data[[#This Row],[SA 2022]]</f>
        <v>-0.2980805538074261</v>
      </c>
      <c r="X309" s="118">
        <f>(ULB_Data[[#This Row],[Total score (obtained) SS2020]]-ULB_Data[[#This Row],[SA Cat 2020]])/ULB_Data[[#This Row],[SA Cat 2020]]</f>
        <v>-0.10629705882352937</v>
      </c>
      <c r="Y309" s="118">
        <f>(ULB_Data[[#This Row],[Total score (obtained) SS2021]]-ULB_Data[[#This Row],[SA Cat 2021]])/ULB_Data[[#This Row],[SA Cat 2021]]</f>
        <v>-0.32374340629357912</v>
      </c>
      <c r="Z309" s="118">
        <f>(ULB_Data[[#This Row],[Total score (obtained) SS2022]]-ULB_Data[[#This Row],[SA Cat 2022]])/ULB_Data[[#This Row],[SA Cat 2022]]</f>
        <v>-0.32374340629357912</v>
      </c>
      <c r="AA309" s="118">
        <f>(ULB_Data[[#This Row],[Total score (obtained) SS2021]]-ULB_Data[[#This Row],[SA Cat t.10 2021]])/ULB_Data[[#This Row],[SA Cat t.10 2021]]</f>
        <v>-0.51521276133350724</v>
      </c>
      <c r="AB309" s="118">
        <f>(ULB_Data[[#This Row],[Total score (obtained) SS2022]]-ULB_Data[[#This Row],[SA Cat t.10 2022]])/ULB_Data[[#This Row],[SA Cat t.10 2022]]</f>
        <v>-0.51521276133350724</v>
      </c>
      <c r="AC309" s="122">
        <v>306.24</v>
      </c>
      <c r="AD309" s="122">
        <v>913.6</v>
      </c>
      <c r="AE309" s="122">
        <v>915</v>
      </c>
      <c r="AF309" s="122">
        <v>706.64</v>
      </c>
      <c r="AG309" s="122">
        <v>1509.3</v>
      </c>
      <c r="AH309" s="122">
        <v>1509.3</v>
      </c>
      <c r="AI309" s="122">
        <v>737.03</v>
      </c>
      <c r="AJ309" s="122">
        <v>1543.8</v>
      </c>
      <c r="AK309" s="122">
        <v>1543.8</v>
      </c>
      <c r="AL309" s="122">
        <v>2033.9</v>
      </c>
      <c r="AM309" s="122">
        <v>2033.9</v>
      </c>
      <c r="AN309" s="118">
        <f>(ULB_Data[[#This Row],[SLP- obtained SS2020]]-ULB_Data[[#This Row],[SLP NA 2020]])/ULB_Data[[#This Row],[SLP NA 2020]]</f>
        <v>0.10220741901776388</v>
      </c>
      <c r="AO309" s="118">
        <f>(ULB_Data[[#This Row],[SLP- obtained SS2021]]-ULB_Data[[#This Row],[SLP NA 2021]])/ULB_Data[[#This Row],[SLP NA 2021]]</f>
        <v>0.11130691768826613</v>
      </c>
      <c r="AP309" s="118">
        <f>(ULB_Data[[#This Row],[SLP- obtained SS2022]]-ULB_Data[[#This Row],[SLP NA 2022]])/ULB_Data[[#This Row],[SLP NA 2022]]</f>
        <v>0.10960655737704914</v>
      </c>
      <c r="AQ309" s="118">
        <f>(ULB_Data[[#This Row],[SLP- obtained SS2020]]-ULB_Data[[#This Row],[SLP SA 2020]])/ULB_Data[[#This Row],[SLP SA 2020]]</f>
        <v>-0.52233103135967396</v>
      </c>
      <c r="AR309" s="118">
        <f>(ULB_Data[[#This Row],[SLP- obtained SS2021]]-ULB_Data[[#This Row],[SLP SA 2021]])/ULB_Data[[#This Row],[SLP SA 2021]]</f>
        <v>-0.32731067382230172</v>
      </c>
      <c r="AS309" s="118">
        <f>(ULB_Data[[#This Row],[SLP- obtained SS2022]]-ULB_Data[[#This Row],[SLP SA 2022]])/ULB_Data[[#This Row],[SLP SA 2022]]</f>
        <v>-0.32731067382230172</v>
      </c>
      <c r="AT309" s="118">
        <f>(ULB_Data[[#This Row],[SLP- obtained SS2020]]-ULB_Data[[#This Row],[SLP SA cat 2020]])/ULB_Data[[#This Row],[SLP SA cat 2020]]</f>
        <v>-0.54202678317029152</v>
      </c>
      <c r="AU309" s="118">
        <f>(ULB_Data[[#This Row],[SLP- obtained SS2021]]-ULB_Data[[#This Row],[SLP SA cat 2021]])/ULB_Data[[#This Row],[SLP SA cat 2021]]</f>
        <v>-0.34234356781966574</v>
      </c>
      <c r="AV309" s="118">
        <f>(ULB_Data[[#This Row],[SLP- obtained SS2022]]-ULB_Data[[#This Row],[SLP SA cat 2022]])/ULB_Data[[#This Row],[SLP SA cat 2022]]</f>
        <v>-0.34234356781966574</v>
      </c>
      <c r="AW309" s="118">
        <f>(ULB_Data[[#This Row],[SLP- obtained SS2021]]-ULB_Data[[#This Row],[SLP SA cat t.10 2021]])/ULB_Data[[#This Row],[SLP SA cat t.10 2021]]</f>
        <v>-0.50081616598652834</v>
      </c>
      <c r="AX309" s="118">
        <f>(ULB_Data[[#This Row],[SLP- obtained SS2022]]-ULB_Data[[#This Row],[SLP SA cat t.10 2022]])/ULB_Data[[#This Row],[SLP SA cat t.10 2022]]</f>
        <v>-0.50081616598652834</v>
      </c>
      <c r="AY309" s="122">
        <v>232.44</v>
      </c>
      <c r="AZ309" s="122">
        <v>298.10000000000002</v>
      </c>
      <c r="BA309" s="122">
        <v>295</v>
      </c>
      <c r="BB309" s="122">
        <v>421.09</v>
      </c>
      <c r="BC309" s="122">
        <v>522.70000000000005</v>
      </c>
      <c r="BD309" s="122">
        <v>525</v>
      </c>
      <c r="BE309" s="122">
        <v>433.64</v>
      </c>
      <c r="BF309" s="122">
        <v>570</v>
      </c>
      <c r="BG309" s="122">
        <v>570</v>
      </c>
      <c r="BH309" s="122">
        <v>1100</v>
      </c>
      <c r="BI309" s="122">
        <v>1100</v>
      </c>
      <c r="BJ309" s="118">
        <f>(ULB_Data[[#This Row],[Cert.- obtained SS2020]]-ULB_Data[[#This Row],[NA cert 2020]])/ULB_Data[[#This Row],[NA cert 2020]]</f>
        <v>-0.13956289795215968</v>
      </c>
      <c r="BK309" s="118">
        <f>(ULB_Data[[#This Row],[Cert.- obtained SS2021]]-ULB_Data[[#This Row],[NA cert 2021]])/ULB_Data[[#This Row],[NA cert 2021]]</f>
        <v>6.3737001006372931E-3</v>
      </c>
      <c r="BL309" s="118">
        <f>(ULB_Data[[#This Row],[Cert.- obtained SS2022]]-ULB_Data[[#This Row],[NA cert 2022]])/ULB_Data[[#This Row],[NA cert 2022]]</f>
        <v>1.6949152542372881E-2</v>
      </c>
      <c r="BM309" s="118">
        <f>(ULB_Data[[#This Row],[Cert.- obtained SS2020]]-ULB_Data[[#This Row],[SA Cert 2020]])/ULB_Data[[#This Row],[SA Cert 2020]]</f>
        <v>-0.5250421525089648</v>
      </c>
      <c r="BN309" s="118">
        <f>(ULB_Data[[#This Row],[Cert.- obtained SS2021]]-ULB_Data[[#This Row],[SA cert 2021]])/ULB_Data[[#This Row],[SA cert 2021]]</f>
        <v>-0.42605701167017412</v>
      </c>
      <c r="BO309" s="118">
        <f>(ULB_Data[[#This Row],[Cert.- obtained SS2022]]-ULB_Data[[#This Row],[SA cert 2022]])/ULB_Data[[#This Row],[SA cert 2022]]</f>
        <v>-0.42857142857142855</v>
      </c>
      <c r="BP309" s="118">
        <f>(ULB_Data[[#This Row],[Cert.- obtained SS2020]]-ULB_Data[[#This Row],[SA cert cat 2020]])/ULB_Data[[#This Row],[SA cert cat 2020]]</f>
        <v>-0.53878793469237152</v>
      </c>
      <c r="BQ309" s="118">
        <f>(ULB_Data[[#This Row],[Cert.- obtained SS2021]]-ULB_Data[[#This Row],[SA cert cat 2021]])/ULB_Data[[#This Row],[SA cert cat 2021]]</f>
        <v>-0.47368421052631576</v>
      </c>
      <c r="BR309" s="118">
        <f>(ULB_Data[[#This Row],[Cert.- obtained SS2022]]-ULB_Data[[#This Row],[SA cert cat 2022]])/ULB_Data[[#This Row],[SA cert cat 2022]]</f>
        <v>-0.47368421052631576</v>
      </c>
      <c r="BS309" s="118">
        <f>(ULB_Data[[#This Row],[Cert.- obtained SS2021]]-ULB_Data[[#This Row],[SA cert cat t.10 2021]])/ULB_Data[[#This Row],[SA cert cat t.10 2021]]</f>
        <v>-0.72727272727272729</v>
      </c>
      <c r="BT309" s="118">
        <f>(ULB_Data[[#This Row],[Cert.- obtained SS2022]]-ULB_Data[[#This Row],[SA cert cat t.10 2022]])/ULB_Data[[#This Row],[SA cert cat t.10 2022]]</f>
        <v>-0.72727272727272729</v>
      </c>
      <c r="BU309" s="122">
        <v>855.72</v>
      </c>
      <c r="BV309" s="122">
        <v>860.25</v>
      </c>
      <c r="BW309" s="122">
        <v>865</v>
      </c>
      <c r="BX309" s="122">
        <v>1100</v>
      </c>
      <c r="BY309" s="122">
        <v>1147.0899999999999</v>
      </c>
      <c r="BZ309" s="122">
        <v>1150</v>
      </c>
      <c r="CA309" s="122">
        <v>1114.93</v>
      </c>
      <c r="CB309" s="122">
        <v>1184.79</v>
      </c>
      <c r="CC309" s="122">
        <v>1184.79</v>
      </c>
      <c r="CD309" s="122">
        <v>1531.86</v>
      </c>
      <c r="CE309" s="122">
        <v>1531.86</v>
      </c>
      <c r="CF309" s="118">
        <f>(ULB_Data[[#This Row],[CP- obtained SS2020]]-ULB_Data[[#This Row],[NA CV 2020]])/ULB_Data[[#This Row],[NA CV 2020]]</f>
        <v>0.36163698406020667</v>
      </c>
      <c r="CG309" s="118">
        <f>(ULB_Data[[#This Row],[CV- obtained SS2021]]-ULB_Data[[#This Row],[NA CV 2021]])/ULB_Data[[#This Row],[NA CV 2021]]</f>
        <v>6.4132519616390535E-2</v>
      </c>
      <c r="CH309" s="118">
        <f>(ULB_Data[[#This Row],[CV- obtained SS2022]]-ULB_Data[[#This Row],[NA CV 2022]])/ULB_Data[[#This Row],[NA CV 2022]]</f>
        <v>5.8289017341040417E-2</v>
      </c>
      <c r="CI309" s="118">
        <f>(ULB_Data[[#This Row],[CP- obtained SS2020]]-ULB_Data[[#This Row],[SA CV 2020]])/ULB_Data[[#This Row],[SA CV 2020]]</f>
        <v>5.9254545454545511E-2</v>
      </c>
      <c r="CJ309" s="118">
        <f>(ULB_Data[[#This Row],[CV- obtained SS2021]]-ULB_Data[[#This Row],[SA CV 2021]])/ULB_Data[[#This Row],[SA CV 2021]]</f>
        <v>-0.20196322869173297</v>
      </c>
      <c r="CK309" s="118">
        <f>(ULB_Data[[#This Row],[CV- obtained SS2022]]-ULB_Data[[#This Row],[SA CV 2022]])/ULB_Data[[#This Row],[SA CV 2022]]</f>
        <v>-0.20398260869565221</v>
      </c>
      <c r="CL309" s="118">
        <f>(ULB_Data[[#This Row],[CP- obtained SS2020]]-ULB_Data[[#This Row],[SA CV  cat 2020]])/ULB_Data[[#This Row],[SA CV  cat 2020]]</f>
        <v>4.5070094086624268E-2</v>
      </c>
      <c r="CM309" s="118">
        <f>(ULB_Data[[#This Row],[CV- obtained SS2021]]-ULB_Data[[#This Row],[SA CV cat 2021]])/ULB_Data[[#This Row],[SA CV cat 2021]]</f>
        <v>-0.22735674676524956</v>
      </c>
      <c r="CN309" s="118">
        <f>(ULB_Data[[#This Row],[CV- obtained SS2022]]-ULB_Data[[#This Row],[SA CV cat 2022]])/ULB_Data[[#This Row],[SA CV cat 2022]]</f>
        <v>-0.22735674676524956</v>
      </c>
      <c r="CO309" s="118">
        <f>(ULB_Data[[#This Row],[CV- obtained SS2021]]-ULB_Data[[#This Row],[SA CV cat t.10 2021]])/ULB_Data[[#This Row],[SA CV cat t.10 2021]]</f>
        <v>-0.4024127531236536</v>
      </c>
      <c r="CP309" s="118">
        <f>(ULB_Data[[#This Row],[CV- obtained SS2022]]-ULB_Data[[#This Row],[SA CV cat t.10 2022]])/ULB_Data[[#This Row],[SA CV cat t.10 2022]]</f>
        <v>-0.4024127531236536</v>
      </c>
      <c r="CQ309" s="60">
        <v>101</v>
      </c>
      <c r="CR309" s="60">
        <v>70</v>
      </c>
      <c r="CS309" s="28">
        <v>216</v>
      </c>
      <c r="CT309" s="27">
        <v>102</v>
      </c>
      <c r="CU309" s="28">
        <v>216</v>
      </c>
      <c r="CV309" s="27">
        <v>102</v>
      </c>
      <c r="CW309" s="28" t="s">
        <v>414</v>
      </c>
      <c r="CX309" s="28" t="s">
        <v>414</v>
      </c>
      <c r="CY309" s="28" t="s">
        <v>414</v>
      </c>
      <c r="CZ309" s="28" t="s">
        <v>407</v>
      </c>
      <c r="DA309" s="28" t="s">
        <v>405</v>
      </c>
      <c r="DB309" s="28" t="s">
        <v>405</v>
      </c>
      <c r="DC309" s="26">
        <v>337.54</v>
      </c>
      <c r="DD309" s="22">
        <v>1500</v>
      </c>
      <c r="DE309" s="66">
        <v>22.5</v>
      </c>
      <c r="DF309" s="26">
        <v>200</v>
      </c>
      <c r="DG309" s="22">
        <v>1500</v>
      </c>
      <c r="DH309" s="66">
        <v>13.33</v>
      </c>
      <c r="DI309" s="26">
        <v>1335.87</v>
      </c>
      <c r="DJ309" s="22">
        <v>1500</v>
      </c>
      <c r="DK309" s="66">
        <v>89.06</v>
      </c>
      <c r="DL309" s="26">
        <v>1165.18</v>
      </c>
      <c r="DM309" s="22">
        <v>1500</v>
      </c>
      <c r="DN309" s="66">
        <v>77.680000000000007</v>
      </c>
      <c r="DO309" s="22">
        <v>3038.59</v>
      </c>
      <c r="DP309" s="22">
        <v>6000</v>
      </c>
      <c r="DQ309" s="66">
        <v>50.64</v>
      </c>
      <c r="DR309" s="67">
        <v>1015.29</v>
      </c>
      <c r="DS309" s="67">
        <v>2400</v>
      </c>
      <c r="DT309" s="159">
        <f>ULB_Data[[#This Row],[SLP- obtained SS2021]]/ULB_Data[[#This Row],[SLP-max. marks SS2021]]</f>
        <v>0.42303750000000001</v>
      </c>
      <c r="DU309" s="159">
        <f>ULB_Data[[#This Row],[SLP- obtained SS2021]]/ULB_Data[[#This Row],[Total score (obtained) SS2021]]</f>
        <v>0.45514412516250508</v>
      </c>
      <c r="DV309" s="67">
        <v>1015.29</v>
      </c>
      <c r="DW309" s="66">
        <v>2400</v>
      </c>
      <c r="DX309" s="159">
        <f>ULB_Data[[#This Row],[SLP- obtained SS2022]]/ULB_Data[[#This Row],[SLP-max. marks SS2022]]</f>
        <v>0.42303750000000001</v>
      </c>
      <c r="DY309" s="159">
        <f>ULB_Data[[#This Row],[SLP- obtained SS2022]]/ULB_Data[[#This Row],[Total score (obtained) SS2022]]</f>
        <v>0.45514412516250508</v>
      </c>
      <c r="DZ309" s="67">
        <v>915.42</v>
      </c>
      <c r="EA309" s="67">
        <v>1800</v>
      </c>
      <c r="EB309" s="159">
        <f>ULB_Data[[#This Row],[CV- obtained SS2021]]/ULB_Data[[#This Row],[CV-max. marks SS2021]]</f>
        <v>0.50856666666666661</v>
      </c>
      <c r="EC309" s="159">
        <f>ULB_Data[[#This Row],[CV- obtained SS2021]]/ULB_Data[[#This Row],[Total score (obtained) SS2021]]</f>
        <v>0.41037342538216703</v>
      </c>
      <c r="ED309" s="67">
        <v>915.42</v>
      </c>
      <c r="EE309" s="66">
        <v>1800</v>
      </c>
      <c r="EF309" s="159">
        <f>ULB_Data[[#This Row],[CV- obtained SS2022]]/ULB_Data[[#This Row],[CV-max. marks SS2022]]</f>
        <v>0.50856666666666661</v>
      </c>
      <c r="EG309" s="159">
        <f>ULB_Data[[#This Row],[CV- obtained SS2022]]/ULB_Data[[#This Row],[Total score (obtained) SS2022]]</f>
        <v>0.41037342538216703</v>
      </c>
      <c r="EH309" s="67">
        <v>300</v>
      </c>
      <c r="EI309" s="67">
        <v>1800</v>
      </c>
      <c r="EJ309" s="159">
        <f>ULB_Data[[#This Row],[Cert.- obtained SS2021]]/ULB_Data[[#This Row],[Cert.-max. marks SS2021]]</f>
        <v>0.16666666666666666</v>
      </c>
      <c r="EK309" s="159">
        <f>ULB_Data[[#This Row],[Cert.- obtained SS2021]]/ULB_Data[[#This Row],[Total score (obtained) SS2021]]</f>
        <v>0.13448693235307305</v>
      </c>
      <c r="EL309" s="67">
        <v>300</v>
      </c>
      <c r="EM309" s="66">
        <v>1800</v>
      </c>
      <c r="EN309" s="159">
        <f>ULB_Data[[#This Row],[Cert.- obtained SS2022]]/ULB_Data[[#This Row],[Cert.-max. marks SS2022]]</f>
        <v>0.16666666666666666</v>
      </c>
      <c r="EO309" s="159">
        <f>ULB_Data[[#This Row],[Cert.- obtained SS2022]]/ULB_Data[[#This Row],[Total score (obtained) SS2022]]</f>
        <v>0.13448693235307305</v>
      </c>
      <c r="EP309" s="68">
        <v>2230.6999999999998</v>
      </c>
      <c r="EQ309" s="26">
        <v>6000</v>
      </c>
      <c r="ER309" s="66">
        <v>37.18</v>
      </c>
      <c r="ES309" s="68">
        <v>2230.6999999999998</v>
      </c>
      <c r="ET309" s="66">
        <v>6000</v>
      </c>
      <c r="EU309" s="128">
        <f>(ULB_Data[[#This Row],[Total score (obtained) SS2022]]/ULB_Data[[#This Row],[Total score (max) SS2022]])*100</f>
        <v>37.178333333333327</v>
      </c>
      <c r="EV309" s="26">
        <v>537.54</v>
      </c>
      <c r="EW309" s="26">
        <v>3000</v>
      </c>
      <c r="EX309" s="66">
        <v>17.920000000000002</v>
      </c>
      <c r="EY309" s="26">
        <v>1315.29</v>
      </c>
      <c r="EZ309" s="26">
        <v>4200</v>
      </c>
      <c r="FA309" s="100">
        <v>31.32</v>
      </c>
      <c r="FB309" s="26">
        <v>1315.29</v>
      </c>
      <c r="FC309" s="138">
        <v>4200</v>
      </c>
      <c r="FD309" s="140">
        <f>(ULB_Data[[#This Row],[SLP + Cert. (obtained) SS2022]]/ULB_Data[[#This Row],[SLP + Cert. (max.) SS2022]])*100</f>
        <v>31.316428571428574</v>
      </c>
    </row>
    <row r="310" spans="1:160" ht="15.75" thickBot="1">
      <c r="A310" s="104">
        <v>309</v>
      </c>
      <c r="B310" s="65" t="s">
        <v>77</v>
      </c>
      <c r="C310" s="65" t="s">
        <v>175</v>
      </c>
      <c r="D310" s="65" t="s">
        <v>83</v>
      </c>
      <c r="E310" s="26">
        <v>61376</v>
      </c>
      <c r="F310" s="28" t="s">
        <v>413</v>
      </c>
      <c r="G310" s="28">
        <v>2214</v>
      </c>
      <c r="H310" s="28">
        <v>2072</v>
      </c>
      <c r="I310" s="28">
        <v>2072</v>
      </c>
      <c r="J310" s="28">
        <v>3325</v>
      </c>
      <c r="K310" s="28">
        <v>3178</v>
      </c>
      <c r="L310" s="28">
        <v>3178</v>
      </c>
      <c r="M310" s="28">
        <v>3595.3</v>
      </c>
      <c r="N310" s="28">
        <v>3469.2</v>
      </c>
      <c r="O310" s="28">
        <v>3469.2</v>
      </c>
      <c r="P310" s="28">
        <v>4328.8</v>
      </c>
      <c r="Q310" s="28">
        <v>4328.8</v>
      </c>
      <c r="R310" s="118">
        <f>(ULB_Data[[#This Row],[Total score (obtained) SS2020]]-ULB_Data[[#This Row],[NA 2020]])/ULB_Data[[#This Row],[NA 2020]]</f>
        <v>0.81756549232158993</v>
      </c>
      <c r="S310" s="118">
        <f>(ULB_Data[[#This Row],[Total score (obtained) SS2021]]-ULB_Data[[#This Row],[NA 2021]])/ULB_Data[[#This Row],[NA 2021]]</f>
        <v>0.78903957528957525</v>
      </c>
      <c r="T310" s="118">
        <f>(ULB_Data[[#This Row],[Total score (obtained) SS2022]]-ULB_Data[[#This Row],[NA 2022]])/ULB_Data[[#This Row],[NA 2022]]</f>
        <v>0.78903957528957525</v>
      </c>
      <c r="U310" s="118">
        <f>(ULB_Data[[#This Row],[Total score (obtained) SS2020]]-ULB_Data[[#This Row],[SA 2020]])/ULB_Data[[#This Row],[SA 2020]]</f>
        <v>0.21025263157894741</v>
      </c>
      <c r="V310" s="118">
        <f>(ULB_Data[[#This Row],[Total score (obtained) SS2021]]-ULB_Data[[#This Row],[SA 2021]])/ULB_Data[[#This Row],[SA 2021]]</f>
        <v>0.16642227816236624</v>
      </c>
      <c r="W310" s="118">
        <f>(ULB_Data[[#This Row],[Total score (obtained) SS2022]]-ULB_Data[[#This Row],[SA 2022]])/ULB_Data[[#This Row],[SA 2022]]</f>
        <v>0.16642227816236624</v>
      </c>
      <c r="X310" s="118">
        <f>(ULB_Data[[#This Row],[Total score (obtained) SS2020]]-ULB_Data[[#This Row],[SA Cat 2020]])/ULB_Data[[#This Row],[SA Cat 2020]]</f>
        <v>0.11926403916223957</v>
      </c>
      <c r="Y310" s="118">
        <f>(ULB_Data[[#This Row],[Total score (obtained) SS2021]]-ULB_Data[[#This Row],[SA Cat 2021]])/ULB_Data[[#This Row],[SA Cat 2021]]</f>
        <v>6.8514354894500196E-2</v>
      </c>
      <c r="Z310" s="118">
        <f>(ULB_Data[[#This Row],[Total score (obtained) SS2022]]-ULB_Data[[#This Row],[SA Cat 2022]])/ULB_Data[[#This Row],[SA Cat 2022]]</f>
        <v>6.8514354894500196E-2</v>
      </c>
      <c r="AA310" s="118">
        <f>(ULB_Data[[#This Row],[Total score (obtained) SS2021]]-ULB_Data[[#This Row],[SA Cat t.10 2021]])/ULB_Data[[#This Row],[SA Cat t.10 2021]]</f>
        <v>-0.14366799112918135</v>
      </c>
      <c r="AB310" s="118">
        <f>(ULB_Data[[#This Row],[Total score (obtained) SS2022]]-ULB_Data[[#This Row],[SA Cat t.10 2022]])/ULB_Data[[#This Row],[SA Cat t.10 2022]]</f>
        <v>-0.14366799112918135</v>
      </c>
      <c r="AC310" s="122">
        <v>306.24</v>
      </c>
      <c r="AD310" s="122">
        <v>913.6</v>
      </c>
      <c r="AE310" s="122">
        <v>915</v>
      </c>
      <c r="AF310" s="122">
        <v>706.64</v>
      </c>
      <c r="AG310" s="122">
        <v>1509.3</v>
      </c>
      <c r="AH310" s="122">
        <v>1509.3</v>
      </c>
      <c r="AI310" s="122">
        <v>829.22</v>
      </c>
      <c r="AJ310" s="122">
        <v>1623.2</v>
      </c>
      <c r="AK310" s="122">
        <v>1623.2</v>
      </c>
      <c r="AL310" s="122">
        <v>1999.6</v>
      </c>
      <c r="AM310" s="122">
        <v>1999.6</v>
      </c>
      <c r="AN310" s="118">
        <f>(ULB_Data[[#This Row],[SLP- obtained SS2020]]-ULB_Data[[#This Row],[SLP NA 2020]])/ULB_Data[[#This Row],[SLP NA 2020]]</f>
        <v>1.3584117032392895</v>
      </c>
      <c r="AO310" s="118">
        <f>(ULB_Data[[#This Row],[SLP- obtained SS2021]]-ULB_Data[[#This Row],[SLP NA 2021]])/ULB_Data[[#This Row],[SLP NA 2021]]</f>
        <v>0.83257443082311733</v>
      </c>
      <c r="AP310" s="118">
        <f>(ULB_Data[[#This Row],[SLP- obtained SS2022]]-ULB_Data[[#This Row],[SLP NA 2022]])/ULB_Data[[#This Row],[SLP NA 2022]]</f>
        <v>0.82977049180327866</v>
      </c>
      <c r="AQ310" s="118">
        <f>(ULB_Data[[#This Row],[SLP- obtained SS2020]]-ULB_Data[[#This Row],[SLP SA 2020]])/ULB_Data[[#This Row],[SLP SA 2020]]</f>
        <v>2.2076304766217626E-2</v>
      </c>
      <c r="AR310" s="118">
        <f>(ULB_Data[[#This Row],[SLP- obtained SS2021]]-ULB_Data[[#This Row],[SLP SA 2021]])/ULB_Data[[#This Row],[SLP SA 2021]]</f>
        <v>0.10928244881733258</v>
      </c>
      <c r="AS310" s="118">
        <f>(ULB_Data[[#This Row],[SLP- obtained SS2022]]-ULB_Data[[#This Row],[SLP SA 2022]])/ULB_Data[[#This Row],[SLP SA 2022]]</f>
        <v>0.10928244881733258</v>
      </c>
      <c r="AT310" s="118">
        <f>(ULB_Data[[#This Row],[SLP- obtained SS2020]]-ULB_Data[[#This Row],[SLP SA cat 2020]])/ULB_Data[[#This Row],[SLP SA cat 2020]]</f>
        <v>-0.12901280721642028</v>
      </c>
      <c r="AU310" s="118">
        <f>(ULB_Data[[#This Row],[SLP- obtained SS2021]]-ULB_Data[[#This Row],[SLP SA cat 2021]])/ULB_Data[[#This Row],[SLP SA cat 2021]]</f>
        <v>3.1444061113849162E-2</v>
      </c>
      <c r="AV310" s="118">
        <f>(ULB_Data[[#This Row],[SLP- obtained SS2022]]-ULB_Data[[#This Row],[SLP SA cat 2022]])/ULB_Data[[#This Row],[SLP SA cat 2022]]</f>
        <v>3.1444061113849162E-2</v>
      </c>
      <c r="AW310" s="118">
        <f>(ULB_Data[[#This Row],[SLP- obtained SS2021]]-ULB_Data[[#This Row],[SLP SA cat t.10 2021]])/ULB_Data[[#This Row],[SLP SA cat t.10 2021]]</f>
        <v>-0.16271254250850165</v>
      </c>
      <c r="AX310" s="118">
        <f>(ULB_Data[[#This Row],[SLP- obtained SS2022]]-ULB_Data[[#This Row],[SLP SA cat t.10 2022]])/ULB_Data[[#This Row],[SLP SA cat t.10 2022]]</f>
        <v>-0.16271254250850165</v>
      </c>
      <c r="AY310" s="122">
        <v>232.44</v>
      </c>
      <c r="AZ310" s="122">
        <v>298.10000000000002</v>
      </c>
      <c r="BA310" s="122">
        <v>295</v>
      </c>
      <c r="BB310" s="122">
        <v>421.09</v>
      </c>
      <c r="BC310" s="122">
        <v>522.70000000000005</v>
      </c>
      <c r="BD310" s="122">
        <v>525</v>
      </c>
      <c r="BE310" s="122">
        <v>448.93</v>
      </c>
      <c r="BF310" s="122">
        <v>602.08000000000004</v>
      </c>
      <c r="BG310" s="122">
        <v>602.08000000000004</v>
      </c>
      <c r="BH310" s="122">
        <v>1100</v>
      </c>
      <c r="BI310" s="122">
        <v>1100</v>
      </c>
      <c r="BJ310" s="118">
        <f>(ULB_Data[[#This Row],[Cert.- obtained SS2020]]-ULB_Data[[#This Row],[NA cert 2020]])/ULB_Data[[#This Row],[NA cert 2020]]</f>
        <v>1.1510927551196009</v>
      </c>
      <c r="BK310" s="118">
        <f>(ULB_Data[[#This Row],[Cert.- obtained SS2021]]-ULB_Data[[#This Row],[NA cert 2021]])/ULB_Data[[#This Row],[NA cert 2021]]</f>
        <v>1.3482053002348204</v>
      </c>
      <c r="BL310" s="118">
        <f>(ULB_Data[[#This Row],[Cert.- obtained SS2022]]-ULB_Data[[#This Row],[NA cert 2022]])/ULB_Data[[#This Row],[NA cert 2022]]</f>
        <v>1.3728813559322033</v>
      </c>
      <c r="BM310" s="118">
        <f>(ULB_Data[[#This Row],[Cert.- obtained SS2020]]-ULB_Data[[#This Row],[SA Cert 2020]])/ULB_Data[[#This Row],[SA Cert 2020]]</f>
        <v>0.187394618727588</v>
      </c>
      <c r="BN310" s="118">
        <f>(ULB_Data[[#This Row],[Cert.- obtained SS2021]]-ULB_Data[[#This Row],[SA cert 2021]])/ULB_Data[[#This Row],[SA cert 2021]]</f>
        <v>0.33920030610292701</v>
      </c>
      <c r="BO310" s="118">
        <f>(ULB_Data[[#This Row],[Cert.- obtained SS2022]]-ULB_Data[[#This Row],[SA cert 2022]])/ULB_Data[[#This Row],[SA cert 2022]]</f>
        <v>0.33333333333333331</v>
      </c>
      <c r="BP310" s="118">
        <f>(ULB_Data[[#This Row],[Cert.- obtained SS2020]]-ULB_Data[[#This Row],[SA cert cat 2020]])/ULB_Data[[#This Row],[SA cert cat 2020]]</f>
        <v>0.11375938342280532</v>
      </c>
      <c r="BQ310" s="118">
        <f>(ULB_Data[[#This Row],[Cert.- obtained SS2021]]-ULB_Data[[#This Row],[SA cert cat 2021]])/ULB_Data[[#This Row],[SA cert cat 2021]]</f>
        <v>0.16263619452564435</v>
      </c>
      <c r="BR310" s="118">
        <f>(ULB_Data[[#This Row],[Cert.- obtained SS2022]]-ULB_Data[[#This Row],[SA cert cat 2022]])/ULB_Data[[#This Row],[SA cert cat 2022]]</f>
        <v>0.16263619452564435</v>
      </c>
      <c r="BS310" s="118">
        <f>(ULB_Data[[#This Row],[Cert.- obtained SS2021]]-ULB_Data[[#This Row],[SA cert cat t.10 2021]])/ULB_Data[[#This Row],[SA cert cat t.10 2021]]</f>
        <v>-0.36363636363636365</v>
      </c>
      <c r="BT310" s="118">
        <f>(ULB_Data[[#This Row],[Cert.- obtained SS2022]]-ULB_Data[[#This Row],[SA cert cat t.10 2022]])/ULB_Data[[#This Row],[SA cert cat t.10 2022]]</f>
        <v>-0.36363636363636365</v>
      </c>
      <c r="BU310" s="122">
        <v>855.72</v>
      </c>
      <c r="BV310" s="122">
        <v>860.25</v>
      </c>
      <c r="BW310" s="122">
        <v>865</v>
      </c>
      <c r="BX310" s="122">
        <v>1100</v>
      </c>
      <c r="BY310" s="122">
        <v>1147.0899999999999</v>
      </c>
      <c r="BZ310" s="122">
        <v>1150</v>
      </c>
      <c r="CA310" s="122">
        <v>1163.58</v>
      </c>
      <c r="CB310" s="122">
        <v>1243.93</v>
      </c>
      <c r="CC310" s="122">
        <v>1243.93</v>
      </c>
      <c r="CD310" s="122">
        <v>1508.87</v>
      </c>
      <c r="CE310" s="122">
        <v>1508.87</v>
      </c>
      <c r="CF310" s="118">
        <f>(ULB_Data[[#This Row],[CP- obtained SS2020]]-ULB_Data[[#This Row],[NA CV 2020]])/ULB_Data[[#This Row],[NA CV 2020]]</f>
        <v>0.55865236292245124</v>
      </c>
      <c r="CG310" s="118">
        <f>(ULB_Data[[#This Row],[CV- obtained SS2021]]-ULB_Data[[#This Row],[NA CV 2021]])/ULB_Data[[#This Row],[NA CV 2021]]</f>
        <v>0.54915431560592864</v>
      </c>
      <c r="CH310" s="118">
        <f>(ULB_Data[[#This Row],[CV- obtained SS2022]]-ULB_Data[[#This Row],[NA CV 2022]])/ULB_Data[[#This Row],[NA CV 2022]]</f>
        <v>0.54064739884393076</v>
      </c>
      <c r="CI310" s="118">
        <f>(ULB_Data[[#This Row],[CP- obtained SS2020]]-ULB_Data[[#This Row],[SA CV 2020]])/ULB_Data[[#This Row],[SA CV 2020]]</f>
        <v>0.2125181818181818</v>
      </c>
      <c r="CJ310" s="118">
        <f>(ULB_Data[[#This Row],[CV- obtained SS2021]]-ULB_Data[[#This Row],[SA CV 2021]])/ULB_Data[[#This Row],[SA CV 2021]]</f>
        <v>0.16177457740892187</v>
      </c>
      <c r="CK310" s="118">
        <f>(ULB_Data[[#This Row],[CV- obtained SS2022]]-ULB_Data[[#This Row],[SA CV 2022]])/ULB_Data[[#This Row],[SA CV 2022]]</f>
        <v>0.15883478260869571</v>
      </c>
      <c r="CL310" s="118">
        <f>(ULB_Data[[#This Row],[CP- obtained SS2020]]-ULB_Data[[#This Row],[SA CV  cat 2020]])/ULB_Data[[#This Row],[SA CV  cat 2020]]</f>
        <v>0.14626411591811483</v>
      </c>
      <c r="CM310" s="118">
        <f>(ULB_Data[[#This Row],[CV- obtained SS2021]]-ULB_Data[[#This Row],[SA CV cat 2021]])/ULB_Data[[#This Row],[SA CV cat 2021]]</f>
        <v>7.1330380326867282E-2</v>
      </c>
      <c r="CN310" s="118">
        <f>(ULB_Data[[#This Row],[CV- obtained SS2022]]-ULB_Data[[#This Row],[SA CV cat 2022]])/ULB_Data[[#This Row],[SA CV cat 2022]]</f>
        <v>7.1330380326867282E-2</v>
      </c>
      <c r="CO310" s="118">
        <f>(ULB_Data[[#This Row],[CV- obtained SS2021]]-ULB_Data[[#This Row],[SA CV cat t.10 2021]])/ULB_Data[[#This Row],[SA CV cat t.10 2021]]</f>
        <v>-0.11678275795794192</v>
      </c>
      <c r="CP310" s="118">
        <f>(ULB_Data[[#This Row],[CV- obtained SS2022]]-ULB_Data[[#This Row],[SA CV cat t.10 2022]])/ULB_Data[[#This Row],[SA CV cat t.10 2022]]</f>
        <v>-0.11678275795794192</v>
      </c>
      <c r="CQ310" s="60">
        <v>14</v>
      </c>
      <c r="CR310" s="60">
        <v>14</v>
      </c>
      <c r="CS310" s="28">
        <v>21</v>
      </c>
      <c r="CT310" s="28">
        <v>19</v>
      </c>
      <c r="CU310" s="28">
        <v>21</v>
      </c>
      <c r="CV310" s="28">
        <v>19</v>
      </c>
      <c r="CW310" s="28" t="s">
        <v>406</v>
      </c>
      <c r="CX310" s="28" t="s">
        <v>406</v>
      </c>
      <c r="CY310" s="28" t="s">
        <v>406</v>
      </c>
      <c r="CZ310" s="28" t="s">
        <v>405</v>
      </c>
      <c r="DA310" s="28" t="s">
        <v>408</v>
      </c>
      <c r="DB310" s="28" t="s">
        <v>408</v>
      </c>
      <c r="DC310" s="26">
        <v>722.24</v>
      </c>
      <c r="DD310" s="22">
        <v>1500</v>
      </c>
      <c r="DE310" s="66">
        <v>48.15</v>
      </c>
      <c r="DF310" s="26">
        <v>500</v>
      </c>
      <c r="DG310" s="22">
        <v>1500</v>
      </c>
      <c r="DH310" s="66">
        <v>33.33</v>
      </c>
      <c r="DI310" s="26">
        <v>1468.09</v>
      </c>
      <c r="DJ310" s="22">
        <v>1500</v>
      </c>
      <c r="DK310" s="66">
        <v>97.87</v>
      </c>
      <c r="DL310" s="26">
        <v>1333.77</v>
      </c>
      <c r="DM310" s="22">
        <v>1500</v>
      </c>
      <c r="DN310" s="66">
        <v>88.92</v>
      </c>
      <c r="DO310" s="22">
        <v>4024.09</v>
      </c>
      <c r="DP310" s="22">
        <v>6000</v>
      </c>
      <c r="DQ310" s="66">
        <v>67.069999999999993</v>
      </c>
      <c r="DR310" s="67">
        <v>1674.24</v>
      </c>
      <c r="DS310" s="67">
        <v>2400</v>
      </c>
      <c r="DT310" s="159">
        <f>ULB_Data[[#This Row],[SLP- obtained SS2021]]/ULB_Data[[#This Row],[SLP-max. marks SS2021]]</f>
        <v>0.6976</v>
      </c>
      <c r="DU310" s="159">
        <f>ULB_Data[[#This Row],[SLP- obtained SS2021]]/ULB_Data[[#This Row],[Total score (obtained) SS2021]]</f>
        <v>0.45165624013661049</v>
      </c>
      <c r="DV310" s="67">
        <v>1674.24</v>
      </c>
      <c r="DW310" s="66">
        <v>2400</v>
      </c>
      <c r="DX310" s="159">
        <f>ULB_Data[[#This Row],[SLP- obtained SS2022]]/ULB_Data[[#This Row],[SLP-max. marks SS2022]]</f>
        <v>0.6976</v>
      </c>
      <c r="DY310" s="159">
        <f>ULB_Data[[#This Row],[SLP- obtained SS2022]]/ULB_Data[[#This Row],[Total score (obtained) SS2022]]</f>
        <v>0.45165624013661049</v>
      </c>
      <c r="DZ310" s="67">
        <v>1332.66</v>
      </c>
      <c r="EA310" s="67">
        <v>1800</v>
      </c>
      <c r="EB310" s="159">
        <f>ULB_Data[[#This Row],[CV- obtained SS2021]]/ULB_Data[[#This Row],[CV-max. marks SS2021]]</f>
        <v>0.74036666666666673</v>
      </c>
      <c r="EC310" s="159">
        <f>ULB_Data[[#This Row],[CV- obtained SS2021]]/ULB_Data[[#This Row],[Total score (obtained) SS2021]]</f>
        <v>0.35950891448087213</v>
      </c>
      <c r="ED310" s="67">
        <v>1332.66</v>
      </c>
      <c r="EE310" s="66">
        <v>1800</v>
      </c>
      <c r="EF310" s="159">
        <f>ULB_Data[[#This Row],[CV- obtained SS2022]]/ULB_Data[[#This Row],[CV-max. marks SS2022]]</f>
        <v>0.74036666666666673</v>
      </c>
      <c r="EG310" s="159">
        <f>ULB_Data[[#This Row],[CV- obtained SS2022]]/ULB_Data[[#This Row],[Total score (obtained) SS2022]]</f>
        <v>0.35950891448087213</v>
      </c>
      <c r="EH310" s="67">
        <v>700</v>
      </c>
      <c r="EI310" s="67">
        <v>1800</v>
      </c>
      <c r="EJ310" s="159">
        <f>ULB_Data[[#This Row],[Cert.- obtained SS2021]]/ULB_Data[[#This Row],[Cert.-max. marks SS2021]]</f>
        <v>0.3888888888888889</v>
      </c>
      <c r="EK310" s="159">
        <f>ULB_Data[[#This Row],[Cert.- obtained SS2021]]/ULB_Data[[#This Row],[Total score (obtained) SS2021]]</f>
        <v>0.18883754306170403</v>
      </c>
      <c r="EL310" s="67">
        <v>700</v>
      </c>
      <c r="EM310" s="66">
        <v>1800</v>
      </c>
      <c r="EN310" s="159">
        <f>ULB_Data[[#This Row],[Cert.- obtained SS2022]]/ULB_Data[[#This Row],[Cert.-max. marks SS2022]]</f>
        <v>0.3888888888888889</v>
      </c>
      <c r="EO310" s="159">
        <f>ULB_Data[[#This Row],[Cert.- obtained SS2022]]/ULB_Data[[#This Row],[Total score (obtained) SS2022]]</f>
        <v>0.18883754306170403</v>
      </c>
      <c r="EP310" s="68">
        <v>3706.89</v>
      </c>
      <c r="EQ310" s="26">
        <v>6000</v>
      </c>
      <c r="ER310" s="66">
        <v>61.78</v>
      </c>
      <c r="ES310" s="68">
        <v>3706.89</v>
      </c>
      <c r="ET310" s="66">
        <v>6000</v>
      </c>
      <c r="EU310" s="128">
        <f>(ULB_Data[[#This Row],[Total score (obtained) SS2022]]/ULB_Data[[#This Row],[Total score (max) SS2022]])*100</f>
        <v>61.781500000000001</v>
      </c>
      <c r="EV310" s="26">
        <v>1222.24</v>
      </c>
      <c r="EW310" s="26">
        <v>3000</v>
      </c>
      <c r="EX310" s="66">
        <v>40.74</v>
      </c>
      <c r="EY310" s="26">
        <v>2374.2399999999998</v>
      </c>
      <c r="EZ310" s="26">
        <v>4200</v>
      </c>
      <c r="FA310" s="100">
        <v>56.53</v>
      </c>
      <c r="FB310" s="26">
        <v>2374.2399999999998</v>
      </c>
      <c r="FC310" s="138">
        <v>4200</v>
      </c>
      <c r="FD310" s="140">
        <f>(ULB_Data[[#This Row],[SLP + Cert. (obtained) SS2022]]/ULB_Data[[#This Row],[SLP + Cert. (max.) SS2022]])*100</f>
        <v>56.529523809523809</v>
      </c>
    </row>
    <row r="311" spans="1:160" ht="15.75" thickBot="1">
      <c r="A311" s="104">
        <v>310</v>
      </c>
      <c r="B311" s="65" t="s">
        <v>389</v>
      </c>
      <c r="C311" s="65" t="s">
        <v>175</v>
      </c>
      <c r="D311" s="65" t="s">
        <v>83</v>
      </c>
      <c r="E311" s="26">
        <v>26363</v>
      </c>
      <c r="F311" s="28" t="s">
        <v>412</v>
      </c>
      <c r="G311" s="28">
        <v>2214</v>
      </c>
      <c r="H311" s="28">
        <v>2072</v>
      </c>
      <c r="I311" s="28">
        <v>2072</v>
      </c>
      <c r="J311" s="28">
        <v>3325</v>
      </c>
      <c r="K311" s="28">
        <v>3178</v>
      </c>
      <c r="L311" s="28">
        <v>3178</v>
      </c>
      <c r="M311" s="28">
        <v>3400</v>
      </c>
      <c r="N311" s="28">
        <v>3298.6</v>
      </c>
      <c r="O311" s="28">
        <v>3298.6</v>
      </c>
      <c r="P311" s="28">
        <v>4601.3999999999996</v>
      </c>
      <c r="Q311" s="28">
        <v>4601.3999999999996</v>
      </c>
      <c r="R311" s="118">
        <f>(ULB_Data[[#This Row],[Total score (obtained) SS2020]]-ULB_Data[[#This Row],[NA 2020]])/ULB_Data[[#This Row],[NA 2020]]</f>
        <v>0.51264227642276416</v>
      </c>
      <c r="S311" s="118">
        <f>(ULB_Data[[#This Row],[Total score (obtained) SS2021]]-ULB_Data[[#This Row],[NA 2021]])/ULB_Data[[#This Row],[NA 2021]]</f>
        <v>0.29970559845559835</v>
      </c>
      <c r="T311" s="118">
        <f>(ULB_Data[[#This Row],[Total score (obtained) SS2022]]-ULB_Data[[#This Row],[NA 2022]])/ULB_Data[[#This Row],[NA 2022]]</f>
        <v>0.29970559845559835</v>
      </c>
      <c r="U311" s="118">
        <f>(ULB_Data[[#This Row],[Total score (obtained) SS2020]]-ULB_Data[[#This Row],[SA 2020]])/ULB_Data[[#This Row],[SA 2020]]</f>
        <v>7.2150375939848965E-3</v>
      </c>
      <c r="V311" s="118">
        <f>(ULB_Data[[#This Row],[Total score (obtained) SS2021]]-ULB_Data[[#This Row],[SA 2021]])/ULB_Data[[#This Row],[SA 2021]]</f>
        <v>-0.15261485210824424</v>
      </c>
      <c r="W311" s="118">
        <f>(ULB_Data[[#This Row],[Total score (obtained) SS2022]]-ULB_Data[[#This Row],[SA 2022]])/ULB_Data[[#This Row],[SA 2022]]</f>
        <v>-0.15261485210824424</v>
      </c>
      <c r="X311" s="118">
        <f>(ULB_Data[[#This Row],[Total score (obtained) SS2020]]-ULB_Data[[#This Row],[SA Cat 2020]])/ULB_Data[[#This Row],[SA Cat 2020]]</f>
        <v>-1.5002941176470653E-2</v>
      </c>
      <c r="Y311" s="118">
        <f>(ULB_Data[[#This Row],[Total score (obtained) SS2021]]-ULB_Data[[#This Row],[SA Cat 2021]])/ULB_Data[[#This Row],[SA Cat 2021]]</f>
        <v>-0.18359607106044992</v>
      </c>
      <c r="Z311" s="118">
        <f>(ULB_Data[[#This Row],[Total score (obtained) SS2022]]-ULB_Data[[#This Row],[SA Cat 2022]])/ULB_Data[[#This Row],[SA Cat 2022]]</f>
        <v>-0.18359607106044992</v>
      </c>
      <c r="AA311" s="118">
        <f>(ULB_Data[[#This Row],[Total score (obtained) SS2021]]-ULB_Data[[#This Row],[SA Cat t.10 2021]])/ULB_Data[[#This Row],[SA Cat t.10 2021]]</f>
        <v>-0.41474551223540662</v>
      </c>
      <c r="AB311" s="118">
        <f>(ULB_Data[[#This Row],[Total score (obtained) SS2022]]-ULB_Data[[#This Row],[SA Cat t.10 2022]])/ULB_Data[[#This Row],[SA Cat t.10 2022]]</f>
        <v>-0.41474551223540662</v>
      </c>
      <c r="AC311" s="122">
        <v>306.24</v>
      </c>
      <c r="AD311" s="122">
        <v>913.6</v>
      </c>
      <c r="AE311" s="122">
        <v>915</v>
      </c>
      <c r="AF311" s="122">
        <v>706.64</v>
      </c>
      <c r="AG311" s="122">
        <v>1509.3</v>
      </c>
      <c r="AH311" s="122">
        <v>1509.3</v>
      </c>
      <c r="AI311" s="122">
        <v>737.03</v>
      </c>
      <c r="AJ311" s="122">
        <v>1543.8</v>
      </c>
      <c r="AK311" s="122">
        <v>1543.8</v>
      </c>
      <c r="AL311" s="122">
        <v>2033.9</v>
      </c>
      <c r="AM311" s="122">
        <v>2033.9</v>
      </c>
      <c r="AN311" s="118">
        <f>(ULB_Data[[#This Row],[SLP- obtained SS2020]]-ULB_Data[[#This Row],[SLP NA 2020]])/ULB_Data[[#This Row],[SLP NA 2020]]</f>
        <v>1.3618403866248692</v>
      </c>
      <c r="AO311" s="118">
        <f>(ULB_Data[[#This Row],[SLP- obtained SS2021]]-ULB_Data[[#This Row],[SLP NA 2021]])/ULB_Data[[#This Row],[SLP NA 2021]]</f>
        <v>0.48879159369527153</v>
      </c>
      <c r="AP311" s="118">
        <f>(ULB_Data[[#This Row],[SLP- obtained SS2022]]-ULB_Data[[#This Row],[SLP NA 2022]])/ULB_Data[[#This Row],[SLP NA 2022]]</f>
        <v>0.48651366120218587</v>
      </c>
      <c r="AQ311" s="118">
        <f>(ULB_Data[[#This Row],[SLP- obtained SS2020]]-ULB_Data[[#This Row],[SLP SA 2020]])/ULB_Data[[#This Row],[SLP SA 2020]]</f>
        <v>2.3562209894712978E-2</v>
      </c>
      <c r="AR311" s="118">
        <f>(ULB_Data[[#This Row],[SLP- obtained SS2021]]-ULB_Data[[#This Row],[SLP SA 2021]])/ULB_Data[[#This Row],[SLP SA 2021]]</f>
        <v>-9.8814019744252218E-2</v>
      </c>
      <c r="AS311" s="118">
        <f>(ULB_Data[[#This Row],[SLP- obtained SS2022]]-ULB_Data[[#This Row],[SLP SA 2022]])/ULB_Data[[#This Row],[SLP SA 2022]]</f>
        <v>-9.8814019744252218E-2</v>
      </c>
      <c r="AT311" s="118">
        <f>(ULB_Data[[#This Row],[SLP- obtained SS2020]]-ULB_Data[[#This Row],[SLP SA cat 2020]])/ULB_Data[[#This Row],[SLP SA cat 2020]]</f>
        <v>-1.8642389047935647E-2</v>
      </c>
      <c r="AU311" s="118">
        <f>(ULB_Data[[#This Row],[SLP- obtained SS2021]]-ULB_Data[[#This Row],[SLP SA cat 2021]])/ULB_Data[[#This Row],[SLP SA cat 2021]]</f>
        <v>-0.11895323228397453</v>
      </c>
      <c r="AV311" s="118">
        <f>(ULB_Data[[#This Row],[SLP- obtained SS2022]]-ULB_Data[[#This Row],[SLP SA cat 2022]])/ULB_Data[[#This Row],[SLP SA cat 2022]]</f>
        <v>-0.11895323228397453</v>
      </c>
      <c r="AW311" s="118">
        <f>(ULB_Data[[#This Row],[SLP- obtained SS2021]]-ULB_Data[[#This Row],[SLP SA cat t.10 2021]])/ULB_Data[[#This Row],[SLP SA cat t.10 2021]]</f>
        <v>-0.33125522395398005</v>
      </c>
      <c r="AX311" s="118">
        <f>(ULB_Data[[#This Row],[SLP- obtained SS2022]]-ULB_Data[[#This Row],[SLP SA cat t.10 2022]])/ULB_Data[[#This Row],[SLP SA cat t.10 2022]]</f>
        <v>-0.33125522395398005</v>
      </c>
      <c r="AY311" s="122">
        <v>232.44</v>
      </c>
      <c r="AZ311" s="122">
        <v>298.10000000000002</v>
      </c>
      <c r="BA311" s="122">
        <v>295</v>
      </c>
      <c r="BB311" s="122">
        <v>421.09</v>
      </c>
      <c r="BC311" s="122">
        <v>522.70000000000005</v>
      </c>
      <c r="BD311" s="122">
        <v>525</v>
      </c>
      <c r="BE311" s="122">
        <v>433.64</v>
      </c>
      <c r="BF311" s="122">
        <v>570</v>
      </c>
      <c r="BG311" s="122">
        <v>570</v>
      </c>
      <c r="BH311" s="122">
        <v>1100</v>
      </c>
      <c r="BI311" s="122">
        <v>1100</v>
      </c>
      <c r="BJ311" s="118">
        <f>(ULB_Data[[#This Row],[Cert.- obtained SS2020]]-ULB_Data[[#This Row],[NA cert 2020]])/ULB_Data[[#This Row],[NA cert 2020]]</f>
        <v>-1</v>
      </c>
      <c r="BK311" s="118">
        <f>(ULB_Data[[#This Row],[Cert.- obtained SS2021]]-ULB_Data[[#This Row],[NA cert 2021]])/ULB_Data[[#This Row],[NA cert 2021]]</f>
        <v>6.3737001006372931E-3</v>
      </c>
      <c r="BL311" s="118">
        <f>(ULB_Data[[#This Row],[Cert.- obtained SS2022]]-ULB_Data[[#This Row],[NA cert 2022]])/ULB_Data[[#This Row],[NA cert 2022]]</f>
        <v>1.6949152542372881E-2</v>
      </c>
      <c r="BM311" s="118">
        <f>(ULB_Data[[#This Row],[Cert.- obtained SS2020]]-ULB_Data[[#This Row],[SA Cert 2020]])/ULB_Data[[#This Row],[SA Cert 2020]]</f>
        <v>-1</v>
      </c>
      <c r="BN311" s="118">
        <f>(ULB_Data[[#This Row],[Cert.- obtained SS2021]]-ULB_Data[[#This Row],[SA cert 2021]])/ULB_Data[[#This Row],[SA cert 2021]]</f>
        <v>-0.42605701167017412</v>
      </c>
      <c r="BO311" s="118">
        <f>(ULB_Data[[#This Row],[Cert.- obtained SS2022]]-ULB_Data[[#This Row],[SA cert 2022]])/ULB_Data[[#This Row],[SA cert 2022]]</f>
        <v>-0.42857142857142855</v>
      </c>
      <c r="BP311" s="118">
        <f>(ULB_Data[[#This Row],[Cert.- obtained SS2020]]-ULB_Data[[#This Row],[SA cert cat 2020]])/ULB_Data[[#This Row],[SA cert cat 2020]]</f>
        <v>-1</v>
      </c>
      <c r="BQ311" s="118">
        <f>(ULB_Data[[#This Row],[Cert.- obtained SS2021]]-ULB_Data[[#This Row],[SA cert cat 2021]])/ULB_Data[[#This Row],[SA cert cat 2021]]</f>
        <v>-0.47368421052631576</v>
      </c>
      <c r="BR311" s="118">
        <f>(ULB_Data[[#This Row],[Cert.- obtained SS2022]]-ULB_Data[[#This Row],[SA cert cat 2022]])/ULB_Data[[#This Row],[SA cert cat 2022]]</f>
        <v>-0.47368421052631576</v>
      </c>
      <c r="BS311" s="118">
        <f>(ULB_Data[[#This Row],[Cert.- obtained SS2021]]-ULB_Data[[#This Row],[SA cert cat t.10 2021]])/ULB_Data[[#This Row],[SA cert cat t.10 2021]]</f>
        <v>-0.72727272727272729</v>
      </c>
      <c r="BT311" s="118">
        <f>(ULB_Data[[#This Row],[Cert.- obtained SS2022]]-ULB_Data[[#This Row],[SA cert cat t.10 2022]])/ULB_Data[[#This Row],[SA cert cat t.10 2022]]</f>
        <v>-0.72727272727272729</v>
      </c>
      <c r="BU311" s="122">
        <v>855.72</v>
      </c>
      <c r="BV311" s="122">
        <v>860.25</v>
      </c>
      <c r="BW311" s="122">
        <v>865</v>
      </c>
      <c r="BX311" s="122">
        <v>1100</v>
      </c>
      <c r="BY311" s="122">
        <v>1147.0899999999999</v>
      </c>
      <c r="BZ311" s="122">
        <v>1150</v>
      </c>
      <c r="CA311" s="122">
        <v>1114.93</v>
      </c>
      <c r="CB311" s="122">
        <v>1184.79</v>
      </c>
      <c r="CC311" s="122">
        <v>1184.79</v>
      </c>
      <c r="CD311" s="122">
        <v>1531.86</v>
      </c>
      <c r="CE311" s="122">
        <v>1531.86</v>
      </c>
      <c r="CF311" s="118">
        <f>(ULB_Data[[#This Row],[CP- obtained SS2020]]-ULB_Data[[#This Row],[NA CV 2020]])/ULB_Data[[#This Row],[NA CV 2020]]</f>
        <v>0.42184359369887348</v>
      </c>
      <c r="CG311" s="118">
        <f>(ULB_Data[[#This Row],[CV- obtained SS2021]]-ULB_Data[[#This Row],[NA CV 2021]])/ULB_Data[[#This Row],[NA CV 2021]]</f>
        <v>0.2006160999709386</v>
      </c>
      <c r="CH311" s="118">
        <f>(ULB_Data[[#This Row],[CV- obtained SS2022]]-ULB_Data[[#This Row],[NA CV 2022]])/ULB_Data[[#This Row],[NA CV 2022]]</f>
        <v>0.19402312138728314</v>
      </c>
      <c r="CI311" s="118">
        <f>(ULB_Data[[#This Row],[CP- obtained SS2020]]-ULB_Data[[#This Row],[SA CV 2020]])/ULB_Data[[#This Row],[SA CV 2020]]</f>
        <v>0.10609090909090914</v>
      </c>
      <c r="CJ311" s="118">
        <f>(ULB_Data[[#This Row],[CV- obtained SS2021]]-ULB_Data[[#This Row],[SA CV 2021]])/ULB_Data[[#This Row],[SA CV 2021]]</f>
        <v>-9.96085747413019E-2</v>
      </c>
      <c r="CK311" s="118">
        <f>(ULB_Data[[#This Row],[CV- obtained SS2022]]-ULB_Data[[#This Row],[SA CV 2022]])/ULB_Data[[#This Row],[SA CV 2022]]</f>
        <v>-0.10188695652173919</v>
      </c>
      <c r="CL311" s="118">
        <f>(ULB_Data[[#This Row],[CP- obtained SS2020]]-ULB_Data[[#This Row],[SA CV  cat 2020]])/ULB_Data[[#This Row],[SA CV  cat 2020]]</f>
        <v>9.1279273138223899E-2</v>
      </c>
      <c r="CM311" s="118">
        <f>(ULB_Data[[#This Row],[CV- obtained SS2021]]-ULB_Data[[#This Row],[SA CV cat 2021]])/ULB_Data[[#This Row],[SA CV cat 2021]]</f>
        <v>-0.1282590163657695</v>
      </c>
      <c r="CN311" s="118">
        <f>(ULB_Data[[#This Row],[CV- obtained SS2022]]-ULB_Data[[#This Row],[SA CV cat 2022]])/ULB_Data[[#This Row],[SA CV cat 2022]]</f>
        <v>-0.1282590163657695</v>
      </c>
      <c r="CO311" s="118">
        <f>(ULB_Data[[#This Row],[CV- obtained SS2021]]-ULB_Data[[#This Row],[SA CV cat t.10 2021]])/ULB_Data[[#This Row],[SA CV cat t.10 2021]]</f>
        <v>-0.32576736777512305</v>
      </c>
      <c r="CP311" s="118">
        <f>(ULB_Data[[#This Row],[CV- obtained SS2022]]-ULB_Data[[#This Row],[SA CV cat t.10 2022]])/ULB_Data[[#This Row],[SA CV cat t.10 2022]]</f>
        <v>-0.32576736777512305</v>
      </c>
      <c r="CQ311" s="60">
        <v>66</v>
      </c>
      <c r="CR311" s="60">
        <v>48</v>
      </c>
      <c r="CS311" s="28">
        <v>156</v>
      </c>
      <c r="CT311" s="27">
        <v>85</v>
      </c>
      <c r="CU311" s="28">
        <v>156</v>
      </c>
      <c r="CV311" s="27">
        <v>85</v>
      </c>
      <c r="CW311" s="28" t="s">
        <v>414</v>
      </c>
      <c r="CX311" s="28" t="s">
        <v>414</v>
      </c>
      <c r="CY311" s="28" t="s">
        <v>414</v>
      </c>
      <c r="CZ311" s="28" t="s">
        <v>415</v>
      </c>
      <c r="DA311" s="28" t="s">
        <v>405</v>
      </c>
      <c r="DB311" s="28" t="s">
        <v>405</v>
      </c>
      <c r="DC311" s="26">
        <v>723.29</v>
      </c>
      <c r="DD311" s="22">
        <v>1500</v>
      </c>
      <c r="DE311" s="66">
        <v>48.22</v>
      </c>
      <c r="DF311" s="26">
        <v>0</v>
      </c>
      <c r="DG311" s="22">
        <v>1500</v>
      </c>
      <c r="DH311" s="66">
        <v>0</v>
      </c>
      <c r="DI311" s="26">
        <v>1409</v>
      </c>
      <c r="DJ311" s="22">
        <v>1500</v>
      </c>
      <c r="DK311" s="66">
        <v>93.93</v>
      </c>
      <c r="DL311" s="26">
        <v>1216.7</v>
      </c>
      <c r="DM311" s="22">
        <v>1500</v>
      </c>
      <c r="DN311" s="66">
        <v>81.11</v>
      </c>
      <c r="DO311" s="22">
        <v>3348.99</v>
      </c>
      <c r="DP311" s="22">
        <v>6000</v>
      </c>
      <c r="DQ311" s="66">
        <v>55.82</v>
      </c>
      <c r="DR311" s="67">
        <v>1360.16</v>
      </c>
      <c r="DS311" s="67">
        <v>2400</v>
      </c>
      <c r="DT311" s="159">
        <f>ULB_Data[[#This Row],[SLP- obtained SS2021]]/ULB_Data[[#This Row],[SLP-max. marks SS2021]]</f>
        <v>0.56673333333333342</v>
      </c>
      <c r="DU311" s="159">
        <f>ULB_Data[[#This Row],[SLP- obtained SS2021]]/ULB_Data[[#This Row],[Total score (obtained) SS2021]]</f>
        <v>0.50507428545965649</v>
      </c>
      <c r="DV311" s="67">
        <v>1360.16</v>
      </c>
      <c r="DW311" s="66">
        <v>2400</v>
      </c>
      <c r="DX311" s="159">
        <f>ULB_Data[[#This Row],[SLP- obtained SS2022]]/ULB_Data[[#This Row],[SLP-max. marks SS2022]]</f>
        <v>0.56673333333333342</v>
      </c>
      <c r="DY311" s="159">
        <f>ULB_Data[[#This Row],[SLP- obtained SS2022]]/ULB_Data[[#This Row],[Total score (obtained) SS2022]]</f>
        <v>0.50507428545965649</v>
      </c>
      <c r="DZ311" s="67">
        <v>1032.83</v>
      </c>
      <c r="EA311" s="67">
        <v>1800</v>
      </c>
      <c r="EB311" s="159">
        <f>ULB_Data[[#This Row],[CV- obtained SS2021]]/ULB_Data[[#This Row],[CV-max. marks SS2021]]</f>
        <v>0.57379444444444438</v>
      </c>
      <c r="EC311" s="159">
        <f>ULB_Data[[#This Row],[CV- obtained SS2021]]/ULB_Data[[#This Row],[Total score (obtained) SS2021]]</f>
        <v>0.38352537514064294</v>
      </c>
      <c r="ED311" s="67">
        <v>1032.83</v>
      </c>
      <c r="EE311" s="66">
        <v>1800</v>
      </c>
      <c r="EF311" s="159">
        <f>ULB_Data[[#This Row],[CV- obtained SS2022]]/ULB_Data[[#This Row],[CV-max. marks SS2022]]</f>
        <v>0.57379444444444438</v>
      </c>
      <c r="EG311" s="159">
        <f>ULB_Data[[#This Row],[CV- obtained SS2022]]/ULB_Data[[#This Row],[Total score (obtained) SS2022]]</f>
        <v>0.38352537514064294</v>
      </c>
      <c r="EH311" s="67">
        <v>300</v>
      </c>
      <c r="EI311" s="67">
        <v>1800</v>
      </c>
      <c r="EJ311" s="159">
        <f>ULB_Data[[#This Row],[Cert.- obtained SS2021]]/ULB_Data[[#This Row],[Cert.-max. marks SS2021]]</f>
        <v>0.16666666666666666</v>
      </c>
      <c r="EK311" s="159">
        <f>ULB_Data[[#This Row],[Cert.- obtained SS2021]]/ULB_Data[[#This Row],[Total score (obtained) SS2021]]</f>
        <v>0.11140033939970072</v>
      </c>
      <c r="EL311" s="67">
        <v>300</v>
      </c>
      <c r="EM311" s="66">
        <v>1800</v>
      </c>
      <c r="EN311" s="159">
        <f>ULB_Data[[#This Row],[Cert.- obtained SS2022]]/ULB_Data[[#This Row],[Cert.-max. marks SS2022]]</f>
        <v>0.16666666666666666</v>
      </c>
      <c r="EO311" s="159">
        <f>ULB_Data[[#This Row],[Cert.- obtained SS2022]]/ULB_Data[[#This Row],[Total score (obtained) SS2022]]</f>
        <v>0.11140033939970072</v>
      </c>
      <c r="EP311" s="68">
        <v>2692.99</v>
      </c>
      <c r="EQ311" s="26">
        <v>6000</v>
      </c>
      <c r="ER311" s="66">
        <v>44.88</v>
      </c>
      <c r="ES311" s="68">
        <v>2692.99</v>
      </c>
      <c r="ET311" s="66">
        <v>6000</v>
      </c>
      <c r="EU311" s="128">
        <f>(ULB_Data[[#This Row],[Total score (obtained) SS2022]]/ULB_Data[[#This Row],[Total score (max) SS2022]])*100</f>
        <v>44.883166666666661</v>
      </c>
      <c r="EV311" s="26">
        <v>723.29</v>
      </c>
      <c r="EW311" s="26">
        <v>3000</v>
      </c>
      <c r="EX311" s="66">
        <v>24.11</v>
      </c>
      <c r="EY311" s="26">
        <v>1660.16</v>
      </c>
      <c r="EZ311" s="26">
        <v>4200</v>
      </c>
      <c r="FA311" s="100">
        <v>39.53</v>
      </c>
      <c r="FB311" s="26">
        <v>1660.16</v>
      </c>
      <c r="FC311" s="138">
        <v>4200</v>
      </c>
      <c r="FD311" s="140">
        <f>(ULB_Data[[#This Row],[SLP + Cert. (obtained) SS2022]]/ULB_Data[[#This Row],[SLP + Cert. (max.) SS2022]])*100</f>
        <v>39.527619047619048</v>
      </c>
    </row>
    <row r="312" spans="1:160" ht="15.75" thickBot="1">
      <c r="A312" s="104">
        <v>311</v>
      </c>
      <c r="B312" s="69" t="s">
        <v>132</v>
      </c>
      <c r="C312" s="65" t="s">
        <v>83</v>
      </c>
      <c r="D312" s="65" t="s">
        <v>83</v>
      </c>
      <c r="E312" s="26">
        <v>12353</v>
      </c>
      <c r="F312" s="28" t="s">
        <v>411</v>
      </c>
      <c r="G312" s="28">
        <v>2214</v>
      </c>
      <c r="H312" s="28">
        <v>2072</v>
      </c>
      <c r="I312" s="28">
        <v>2072</v>
      </c>
      <c r="J312" s="28">
        <v>3325</v>
      </c>
      <c r="K312" s="28">
        <v>3178</v>
      </c>
      <c r="L312" s="28">
        <v>3178</v>
      </c>
      <c r="M312" s="28">
        <v>3070.1</v>
      </c>
      <c r="N312" s="28">
        <v>2928.3</v>
      </c>
      <c r="O312" s="28">
        <v>2928.3</v>
      </c>
      <c r="P312" s="28">
        <v>4349.2</v>
      </c>
      <c r="Q312" s="28">
        <v>4349.2</v>
      </c>
      <c r="R312" s="118">
        <f>(ULB_Data[[#This Row],[Total score (obtained) SS2020]]-ULB_Data[[#This Row],[NA 2020]])/ULB_Data[[#This Row],[NA 2020]]</f>
        <v>0.82508581752484178</v>
      </c>
      <c r="S312" s="118">
        <f>(ULB_Data[[#This Row],[Total score (obtained) SS2021]]-ULB_Data[[#This Row],[NA 2021]])/ULB_Data[[#This Row],[NA 2021]]</f>
        <v>0.55678571428571422</v>
      </c>
      <c r="T312" s="118">
        <f>(ULB_Data[[#This Row],[Total score (obtained) SS2022]]-ULB_Data[[#This Row],[NA 2022]])/ULB_Data[[#This Row],[NA 2022]]</f>
        <v>0.55678571428571422</v>
      </c>
      <c r="U312" s="118">
        <f>(ULB_Data[[#This Row],[Total score (obtained) SS2020]]-ULB_Data[[#This Row],[SA 2020]])/ULB_Data[[#This Row],[SA 2020]]</f>
        <v>0.21526015037593979</v>
      </c>
      <c r="V312" s="118">
        <f>(ULB_Data[[#This Row],[Total score (obtained) SS2021]]-ULB_Data[[#This Row],[SA 2021]])/ULB_Data[[#This Row],[SA 2021]]</f>
        <v>1.4996853366897375E-2</v>
      </c>
      <c r="W312" s="118">
        <f>(ULB_Data[[#This Row],[Total score (obtained) SS2022]]-ULB_Data[[#This Row],[SA 2022]])/ULB_Data[[#This Row],[SA 2022]]</f>
        <v>1.4996853366897375E-2</v>
      </c>
      <c r="X312" s="118">
        <f>(ULB_Data[[#This Row],[Total score (obtained) SS2020]]-ULB_Data[[#This Row],[SA Cat 2020]])/ULB_Data[[#This Row],[SA Cat 2020]]</f>
        <v>0.31615908276603366</v>
      </c>
      <c r="Y312" s="118">
        <f>(ULB_Data[[#This Row],[Total score (obtained) SS2021]]-ULB_Data[[#This Row],[SA Cat 2021]])/ULB_Data[[#This Row],[SA Cat 2021]]</f>
        <v>0.10154697264624514</v>
      </c>
      <c r="Z312" s="118">
        <f>(ULB_Data[[#This Row],[Total score (obtained) SS2022]]-ULB_Data[[#This Row],[SA Cat 2022]])/ULB_Data[[#This Row],[SA Cat 2022]]</f>
        <v>0.10154697264624514</v>
      </c>
      <c r="AA312" s="118">
        <f>(ULB_Data[[#This Row],[Total score (obtained) SS2021]]-ULB_Data[[#This Row],[SA Cat t.10 2021]])/ULB_Data[[#This Row],[SA Cat t.10 2021]]</f>
        <v>-0.25833256690885681</v>
      </c>
      <c r="AB312" s="118">
        <f>(ULB_Data[[#This Row],[Total score (obtained) SS2022]]-ULB_Data[[#This Row],[SA Cat t.10 2022]])/ULB_Data[[#This Row],[SA Cat t.10 2022]]</f>
        <v>-0.25833256690885681</v>
      </c>
      <c r="AC312" s="122">
        <v>306.24</v>
      </c>
      <c r="AD312" s="122">
        <v>913.6</v>
      </c>
      <c r="AE312" s="122">
        <v>915</v>
      </c>
      <c r="AF312" s="122">
        <v>706.64</v>
      </c>
      <c r="AG312" s="122">
        <v>1509.3</v>
      </c>
      <c r="AH312" s="122">
        <v>1509.3</v>
      </c>
      <c r="AI312" s="122">
        <v>593.21</v>
      </c>
      <c r="AJ312" s="122">
        <v>1412.08</v>
      </c>
      <c r="AK312" s="122">
        <v>1412.08</v>
      </c>
      <c r="AL312" s="122">
        <v>1984.11</v>
      </c>
      <c r="AM312" s="122">
        <v>1984.11</v>
      </c>
      <c r="AN312" s="118">
        <f>(ULB_Data[[#This Row],[SLP- obtained SS2020]]-ULB_Data[[#This Row],[SLP NA 2020]])/ULB_Data[[#This Row],[SLP NA 2020]]</f>
        <v>1.8345088819226749</v>
      </c>
      <c r="AO312" s="118">
        <f>(ULB_Data[[#This Row],[SLP- obtained SS2021]]-ULB_Data[[#This Row],[SLP NA 2021]])/ULB_Data[[#This Row],[SLP NA 2021]]</f>
        <v>0.65875656742556921</v>
      </c>
      <c r="AP312" s="118">
        <f>(ULB_Data[[#This Row],[SLP- obtained SS2022]]-ULB_Data[[#This Row],[SLP NA 2022]])/ULB_Data[[#This Row],[SLP NA 2022]]</f>
        <v>0.65621857923497273</v>
      </c>
      <c r="AQ312" s="118">
        <f>(ULB_Data[[#This Row],[SLP- obtained SS2020]]-ULB_Data[[#This Row],[SLP SA 2020]])/ULB_Data[[#This Row],[SLP SA 2020]]</f>
        <v>0.22840484546586662</v>
      </c>
      <c r="AR312" s="118">
        <f>(ULB_Data[[#This Row],[SLP- obtained SS2021]]-ULB_Data[[#This Row],[SLP SA 2021]])/ULB_Data[[#This Row],[SLP SA 2021]]</f>
        <v>4.0681110448552976E-3</v>
      </c>
      <c r="AS312" s="118">
        <f>(ULB_Data[[#This Row],[SLP- obtained SS2022]]-ULB_Data[[#This Row],[SLP SA 2022]])/ULB_Data[[#This Row],[SLP SA 2022]]</f>
        <v>4.0681110448552976E-3</v>
      </c>
      <c r="AT312" s="118">
        <f>(ULB_Data[[#This Row],[SLP- obtained SS2020]]-ULB_Data[[#This Row],[SLP SA cat 2020]])/ULB_Data[[#This Row],[SLP SA cat 2020]]</f>
        <v>0.46329293167680907</v>
      </c>
      <c r="AU312" s="118">
        <f>(ULB_Data[[#This Row],[SLP- obtained SS2021]]-ULB_Data[[#This Row],[SLP SA cat 2021]])/ULB_Data[[#This Row],[SLP SA cat 2021]]</f>
        <v>7.3196986006458645E-2</v>
      </c>
      <c r="AV312" s="118">
        <f>(ULB_Data[[#This Row],[SLP- obtained SS2022]]-ULB_Data[[#This Row],[SLP SA cat 2022]])/ULB_Data[[#This Row],[SLP SA cat 2022]]</f>
        <v>7.3196986006458645E-2</v>
      </c>
      <c r="AW312" s="118">
        <f>(ULB_Data[[#This Row],[SLP- obtained SS2021]]-ULB_Data[[#This Row],[SLP SA cat t.10 2021]])/ULB_Data[[#This Row],[SLP SA cat t.10 2021]]</f>
        <v>-0.23621170197216881</v>
      </c>
      <c r="AX312" s="118">
        <f>(ULB_Data[[#This Row],[SLP- obtained SS2022]]-ULB_Data[[#This Row],[SLP SA cat t.10 2022]])/ULB_Data[[#This Row],[SLP SA cat t.10 2022]]</f>
        <v>-0.23621170197216881</v>
      </c>
      <c r="AY312" s="122">
        <v>232.44</v>
      </c>
      <c r="AZ312" s="122">
        <v>298.10000000000002</v>
      </c>
      <c r="BA312" s="122">
        <v>295</v>
      </c>
      <c r="BB312" s="122">
        <v>421.09</v>
      </c>
      <c r="BC312" s="122">
        <v>522.70000000000005</v>
      </c>
      <c r="BD312" s="122">
        <v>525</v>
      </c>
      <c r="BE312" s="122">
        <v>365.77</v>
      </c>
      <c r="BF312" s="122">
        <v>453.88</v>
      </c>
      <c r="BG312" s="122">
        <v>453.88</v>
      </c>
      <c r="BH312" s="122">
        <v>1100</v>
      </c>
      <c r="BI312" s="122">
        <v>1100</v>
      </c>
      <c r="BJ312" s="118">
        <f>(ULB_Data[[#This Row],[Cert.- obtained SS2020]]-ULB_Data[[#This Row],[NA cert 2020]])/ULB_Data[[#This Row],[NA cert 2020]]</f>
        <v>2.0115298571674409</v>
      </c>
      <c r="BK312" s="118">
        <f>(ULB_Data[[#This Row],[Cert.- obtained SS2021]]-ULB_Data[[#This Row],[NA cert 2021]])/ULB_Data[[#This Row],[NA cert 2021]]</f>
        <v>0.67728950016772882</v>
      </c>
      <c r="BL312" s="118">
        <f>(ULB_Data[[#This Row],[Cert.- obtained SS2022]]-ULB_Data[[#This Row],[NA cert 2022]])/ULB_Data[[#This Row],[NA cert 2022]]</f>
        <v>0.69491525423728817</v>
      </c>
      <c r="BM312" s="118">
        <f>(ULB_Data[[#This Row],[Cert.- obtained SS2020]]-ULB_Data[[#This Row],[SA Cert 2020]])/ULB_Data[[#This Row],[SA Cert 2020]]</f>
        <v>0.6623524662186232</v>
      </c>
      <c r="BN312" s="118">
        <f>(ULB_Data[[#This Row],[Cert.- obtained SS2021]]-ULB_Data[[#This Row],[SA cert 2021]])/ULB_Data[[#This Row],[SA cert 2021]]</f>
        <v>-4.3428352783623579E-2</v>
      </c>
      <c r="BO312" s="118">
        <f>(ULB_Data[[#This Row],[Cert.- obtained SS2022]]-ULB_Data[[#This Row],[SA cert 2022]])/ULB_Data[[#This Row],[SA cert 2022]]</f>
        <v>-4.7619047619047616E-2</v>
      </c>
      <c r="BP312" s="118">
        <f>(ULB_Data[[#This Row],[Cert.- obtained SS2020]]-ULB_Data[[#This Row],[SA cert cat 2020]])/ULB_Data[[#This Row],[SA cert cat 2020]]</f>
        <v>0.91377094895699496</v>
      </c>
      <c r="BQ312" s="118">
        <f>(ULB_Data[[#This Row],[Cert.- obtained SS2021]]-ULB_Data[[#This Row],[SA cert cat 2021]])/ULB_Data[[#This Row],[SA cert cat 2021]]</f>
        <v>0.10161276108222439</v>
      </c>
      <c r="BR312" s="118">
        <f>(ULB_Data[[#This Row],[Cert.- obtained SS2022]]-ULB_Data[[#This Row],[SA cert cat 2022]])/ULB_Data[[#This Row],[SA cert cat 2022]]</f>
        <v>0.10161276108222439</v>
      </c>
      <c r="BS312" s="118">
        <f>(ULB_Data[[#This Row],[Cert.- obtained SS2021]]-ULB_Data[[#This Row],[SA cert cat t.10 2021]])/ULB_Data[[#This Row],[SA cert cat t.10 2021]]</f>
        <v>-0.54545454545454541</v>
      </c>
      <c r="BT312" s="118">
        <f>(ULB_Data[[#This Row],[Cert.- obtained SS2022]]-ULB_Data[[#This Row],[SA cert cat t.10 2022]])/ULB_Data[[#This Row],[SA cert cat t.10 2022]]</f>
        <v>-0.54545454545454541</v>
      </c>
      <c r="BU312" s="122">
        <v>855.72</v>
      </c>
      <c r="BV312" s="122">
        <v>860.25</v>
      </c>
      <c r="BW312" s="122">
        <v>865</v>
      </c>
      <c r="BX312" s="122">
        <v>1100</v>
      </c>
      <c r="BY312" s="122">
        <v>1147.0899999999999</v>
      </c>
      <c r="BZ312" s="122">
        <v>1150</v>
      </c>
      <c r="CA312" s="122">
        <v>1056.55</v>
      </c>
      <c r="CB312" s="122">
        <v>1062.31</v>
      </c>
      <c r="CC312" s="122">
        <v>1062.31</v>
      </c>
      <c r="CD312" s="122">
        <v>1484.95</v>
      </c>
      <c r="CE312" s="122">
        <v>1484.95</v>
      </c>
      <c r="CF312" s="118">
        <f>(ULB_Data[[#This Row],[CP- obtained SS2020]]-ULB_Data[[#This Row],[NA CV 2020]])/ULB_Data[[#This Row],[NA CV 2020]]</f>
        <v>0.40472350768943105</v>
      </c>
      <c r="CG312" s="118">
        <f>(ULB_Data[[#This Row],[CV- obtained SS2021]]-ULB_Data[[#This Row],[NA CV 2021]])/ULB_Data[[#This Row],[NA CV 2021]]</f>
        <v>0.4068352223190933</v>
      </c>
      <c r="CH312" s="118">
        <f>(ULB_Data[[#This Row],[CV- obtained SS2022]]-ULB_Data[[#This Row],[NA CV 2022]])/ULB_Data[[#This Row],[NA CV 2022]]</f>
        <v>0.39910982658959537</v>
      </c>
      <c r="CI312" s="118">
        <f>(ULB_Data[[#This Row],[CP- obtained SS2020]]-ULB_Data[[#This Row],[SA CV 2020]])/ULB_Data[[#This Row],[SA CV 2020]]</f>
        <v>9.2772727272727229E-2</v>
      </c>
      <c r="CJ312" s="118">
        <f>(ULB_Data[[#This Row],[CV- obtained SS2021]]-ULB_Data[[#This Row],[SA CV 2021]])/ULB_Data[[#This Row],[SA CV 2021]]</f>
        <v>5.5043632147434032E-2</v>
      </c>
      <c r="CK312" s="118">
        <f>(ULB_Data[[#This Row],[CV- obtained SS2022]]-ULB_Data[[#This Row],[SA CV 2022]])/ULB_Data[[#This Row],[SA CV 2022]]</f>
        <v>5.2373913043478278E-2</v>
      </c>
      <c r="CL312" s="118">
        <f>(ULB_Data[[#This Row],[CP- obtained SS2020]]-ULB_Data[[#This Row],[SA CV  cat 2020]])/ULB_Data[[#This Row],[SA CV  cat 2020]]</f>
        <v>0.13771236571861248</v>
      </c>
      <c r="CM312" s="118">
        <f>(ULB_Data[[#This Row],[CV- obtained SS2021]]-ULB_Data[[#This Row],[SA CV cat 2021]])/ULB_Data[[#This Row],[SA CV cat 2021]]</f>
        <v>0.13924372358351148</v>
      </c>
      <c r="CN312" s="118">
        <f>(ULB_Data[[#This Row],[CV- obtained SS2022]]-ULB_Data[[#This Row],[SA CV cat 2022]])/ULB_Data[[#This Row],[SA CV cat 2022]]</f>
        <v>0.13924372358351148</v>
      </c>
      <c r="CO312" s="118">
        <f>(ULB_Data[[#This Row],[CV- obtained SS2021]]-ULB_Data[[#This Row],[SA CV cat t.10 2021]])/ULB_Data[[#This Row],[SA CV cat t.10 2021]]</f>
        <v>-0.18500286204922725</v>
      </c>
      <c r="CP312" s="118">
        <f>(ULB_Data[[#This Row],[CV- obtained SS2022]]-ULB_Data[[#This Row],[SA CV cat t.10 2022]])/ULB_Data[[#This Row],[SA CV cat t.10 2022]]</f>
        <v>-0.18500286204922725</v>
      </c>
      <c r="CQ312" s="60">
        <v>22</v>
      </c>
      <c r="CR312" s="60">
        <v>16</v>
      </c>
      <c r="CS312" s="27">
        <v>93</v>
      </c>
      <c r="CT312" s="27">
        <v>58</v>
      </c>
      <c r="CU312" s="27">
        <v>93</v>
      </c>
      <c r="CV312" s="27">
        <v>58</v>
      </c>
      <c r="CW312" s="28" t="s">
        <v>406</v>
      </c>
      <c r="CX312" s="27" t="s">
        <v>414</v>
      </c>
      <c r="CY312" s="27" t="s">
        <v>414</v>
      </c>
      <c r="CZ312" s="28" t="s">
        <v>408</v>
      </c>
      <c r="DA312" s="27" t="s">
        <v>408</v>
      </c>
      <c r="DB312" s="27" t="s">
        <v>408</v>
      </c>
      <c r="DC312" s="22">
        <v>868.04</v>
      </c>
      <c r="DD312" s="22">
        <v>1500</v>
      </c>
      <c r="DE312" s="66">
        <v>57.87</v>
      </c>
      <c r="DF312" s="22">
        <v>700</v>
      </c>
      <c r="DG312" s="22">
        <v>1500</v>
      </c>
      <c r="DH312" s="66">
        <v>46.67</v>
      </c>
      <c r="DI312" s="22">
        <v>1270.6500000000001</v>
      </c>
      <c r="DJ312" s="22">
        <v>1500</v>
      </c>
      <c r="DK312" s="66">
        <v>84.71</v>
      </c>
      <c r="DL312" s="22">
        <v>1202.05</v>
      </c>
      <c r="DM312" s="22">
        <v>1500</v>
      </c>
      <c r="DN312" s="66">
        <v>80.14</v>
      </c>
      <c r="DO312" s="22">
        <v>4040.74</v>
      </c>
      <c r="DP312" s="22">
        <v>6000</v>
      </c>
      <c r="DQ312" s="66">
        <v>67.349999999999994</v>
      </c>
      <c r="DR312" s="67">
        <v>1515.44</v>
      </c>
      <c r="DS312" s="67">
        <v>2400</v>
      </c>
      <c r="DT312" s="159">
        <f>ULB_Data[[#This Row],[SLP- obtained SS2021]]/ULB_Data[[#This Row],[SLP-max. marks SS2021]]</f>
        <v>0.6314333333333334</v>
      </c>
      <c r="DU312" s="159">
        <f>ULB_Data[[#This Row],[SLP- obtained SS2021]]/ULB_Data[[#This Row],[Total score (obtained) SS2021]]</f>
        <v>0.46980772927090891</v>
      </c>
      <c r="DV312" s="67">
        <v>1515.44</v>
      </c>
      <c r="DW312" s="66">
        <v>2400</v>
      </c>
      <c r="DX312" s="159">
        <f>ULB_Data[[#This Row],[SLP- obtained SS2022]]/ULB_Data[[#This Row],[SLP-max. marks SS2022]]</f>
        <v>0.6314333333333334</v>
      </c>
      <c r="DY312" s="159">
        <f>ULB_Data[[#This Row],[SLP- obtained SS2022]]/ULB_Data[[#This Row],[Total score (obtained) SS2022]]</f>
        <v>0.46980772927090891</v>
      </c>
      <c r="DZ312" s="67">
        <v>1210.23</v>
      </c>
      <c r="EA312" s="67">
        <v>1800</v>
      </c>
      <c r="EB312" s="159">
        <f>ULB_Data[[#This Row],[CV- obtained SS2021]]/ULB_Data[[#This Row],[CV-max. marks SS2021]]</f>
        <v>0.67235</v>
      </c>
      <c r="EC312" s="159">
        <f>ULB_Data[[#This Row],[CV- obtained SS2021]]/ULB_Data[[#This Row],[Total score (obtained) SS2021]]</f>
        <v>0.3751883335503432</v>
      </c>
      <c r="ED312" s="67">
        <v>1210.23</v>
      </c>
      <c r="EE312" s="66">
        <v>1800</v>
      </c>
      <c r="EF312" s="159">
        <f>ULB_Data[[#This Row],[CV- obtained SS2022]]/ULB_Data[[#This Row],[CV-max. marks SS2022]]</f>
        <v>0.67235</v>
      </c>
      <c r="EG312" s="159">
        <f>ULB_Data[[#This Row],[CV- obtained SS2022]]/ULB_Data[[#This Row],[Total score (obtained) SS2022]]</f>
        <v>0.3751883335503432</v>
      </c>
      <c r="EH312" s="67">
        <v>500</v>
      </c>
      <c r="EI312" s="67">
        <v>1800</v>
      </c>
      <c r="EJ312" s="159">
        <f>ULB_Data[[#This Row],[Cert.- obtained SS2021]]/ULB_Data[[#This Row],[Cert.-max. marks SS2021]]</f>
        <v>0.27777777777777779</v>
      </c>
      <c r="EK312" s="159">
        <f>ULB_Data[[#This Row],[Cert.- obtained SS2021]]/ULB_Data[[#This Row],[Total score (obtained) SS2021]]</f>
        <v>0.15500703731949431</v>
      </c>
      <c r="EL312" s="67">
        <v>500</v>
      </c>
      <c r="EM312" s="66">
        <v>1800</v>
      </c>
      <c r="EN312" s="159">
        <f>ULB_Data[[#This Row],[Cert.- obtained SS2022]]/ULB_Data[[#This Row],[Cert.-max. marks SS2022]]</f>
        <v>0.27777777777777779</v>
      </c>
      <c r="EO312" s="159">
        <f>ULB_Data[[#This Row],[Cert.- obtained SS2022]]/ULB_Data[[#This Row],[Total score (obtained) SS2022]]</f>
        <v>0.15500703731949431</v>
      </c>
      <c r="EP312" s="68">
        <v>3225.66</v>
      </c>
      <c r="EQ312" s="26">
        <v>6000</v>
      </c>
      <c r="ER312" s="66">
        <v>53.76</v>
      </c>
      <c r="ES312" s="68">
        <v>3225.66</v>
      </c>
      <c r="ET312" s="66">
        <v>6000</v>
      </c>
      <c r="EU312" s="128">
        <f>(ULB_Data[[#This Row],[Total score (obtained) SS2022]]/ULB_Data[[#This Row],[Total score (max) SS2022]])*100</f>
        <v>53.760999999999996</v>
      </c>
      <c r="EV312" s="26">
        <v>1568.04</v>
      </c>
      <c r="EW312" s="26">
        <v>3000</v>
      </c>
      <c r="EX312" s="66">
        <v>52.27</v>
      </c>
      <c r="EY312" s="26">
        <v>2015.44</v>
      </c>
      <c r="EZ312" s="26">
        <v>4200</v>
      </c>
      <c r="FA312" s="100">
        <v>47.99</v>
      </c>
      <c r="FB312" s="26">
        <v>2015.44</v>
      </c>
      <c r="FC312" s="138">
        <v>4200</v>
      </c>
      <c r="FD312" s="140">
        <f>(ULB_Data[[#This Row],[SLP + Cert. (obtained) SS2022]]/ULB_Data[[#This Row],[SLP + Cert. (max.) SS2022]])*100</f>
        <v>47.986666666666665</v>
      </c>
    </row>
    <row r="313" spans="1:160" ht="15.75" thickBot="1">
      <c r="A313" s="104">
        <v>312</v>
      </c>
      <c r="B313" s="65" t="s">
        <v>297</v>
      </c>
      <c r="C313" s="65" t="s">
        <v>83</v>
      </c>
      <c r="D313" s="65" t="s">
        <v>83</v>
      </c>
      <c r="E313" s="26">
        <v>25341</v>
      </c>
      <c r="F313" s="28" t="s">
        <v>412</v>
      </c>
      <c r="G313" s="28">
        <v>2214</v>
      </c>
      <c r="H313" s="28">
        <v>2072</v>
      </c>
      <c r="I313" s="28">
        <v>2072</v>
      </c>
      <c r="J313" s="28">
        <v>3325</v>
      </c>
      <c r="K313" s="28">
        <v>3178</v>
      </c>
      <c r="L313" s="28">
        <v>3178</v>
      </c>
      <c r="M313" s="28">
        <v>3400</v>
      </c>
      <c r="N313" s="28">
        <v>3298.6</v>
      </c>
      <c r="O313" s="28">
        <v>3298.6</v>
      </c>
      <c r="P313" s="28">
        <v>4601.3999999999996</v>
      </c>
      <c r="Q313" s="28">
        <v>4601.3999999999996</v>
      </c>
      <c r="R313" s="118">
        <f>(ULB_Data[[#This Row],[Total score (obtained) SS2020]]-ULB_Data[[#This Row],[NA 2020]])/ULB_Data[[#This Row],[NA 2020]]</f>
        <v>0.29206413730803982</v>
      </c>
      <c r="S313" s="118">
        <f>(ULB_Data[[#This Row],[Total score (obtained) SS2021]]-ULB_Data[[#This Row],[NA 2021]])/ULB_Data[[#This Row],[NA 2021]]</f>
        <v>0.36112934362934374</v>
      </c>
      <c r="T313" s="118">
        <f>(ULB_Data[[#This Row],[Total score (obtained) SS2022]]-ULB_Data[[#This Row],[NA 2022]])/ULB_Data[[#This Row],[NA 2022]]</f>
        <v>0.36112934362934374</v>
      </c>
      <c r="U313" s="118">
        <f>(ULB_Data[[#This Row],[Total score (obtained) SS2020]]-ULB_Data[[#This Row],[SA 2020]])/ULB_Data[[#This Row],[SA 2020]]</f>
        <v>-0.13966015037593982</v>
      </c>
      <c r="V313" s="118">
        <f>(ULB_Data[[#This Row],[Total score (obtained) SS2021]]-ULB_Data[[#This Row],[SA 2021]])/ULB_Data[[#This Row],[SA 2021]]</f>
        <v>-0.11256765261170541</v>
      </c>
      <c r="W313" s="118">
        <f>(ULB_Data[[#This Row],[Total score (obtained) SS2022]]-ULB_Data[[#This Row],[SA 2022]])/ULB_Data[[#This Row],[SA 2022]]</f>
        <v>-0.11256765261170541</v>
      </c>
      <c r="X313" s="118">
        <f>(ULB_Data[[#This Row],[Total score (obtained) SS2020]]-ULB_Data[[#This Row],[SA Cat 2020]])/ULB_Data[[#This Row],[SA Cat 2020]]</f>
        <v>-0.15863823529411761</v>
      </c>
      <c r="Y313" s="118">
        <f>(ULB_Data[[#This Row],[Total score (obtained) SS2021]]-ULB_Data[[#This Row],[SA Cat 2021]])/ULB_Data[[#This Row],[SA Cat 2021]]</f>
        <v>-0.14501303583338376</v>
      </c>
      <c r="Z313" s="118">
        <f>(ULB_Data[[#This Row],[Total score (obtained) SS2022]]-ULB_Data[[#This Row],[SA Cat 2022]])/ULB_Data[[#This Row],[SA Cat 2022]]</f>
        <v>-0.14501303583338376</v>
      </c>
      <c r="AA313" s="118">
        <f>(ULB_Data[[#This Row],[Total score (obtained) SS2021]]-ULB_Data[[#This Row],[SA Cat t.10 2021]])/ULB_Data[[#This Row],[SA Cat t.10 2021]]</f>
        <v>-0.38708653887947136</v>
      </c>
      <c r="AB313" s="118">
        <f>(ULB_Data[[#This Row],[Total score (obtained) SS2022]]-ULB_Data[[#This Row],[SA Cat t.10 2022]])/ULB_Data[[#This Row],[SA Cat t.10 2022]]</f>
        <v>-0.38708653887947136</v>
      </c>
      <c r="AC313" s="122">
        <v>306.24</v>
      </c>
      <c r="AD313" s="122">
        <v>913.6</v>
      </c>
      <c r="AE313" s="122">
        <v>915</v>
      </c>
      <c r="AF313" s="122">
        <v>706.64</v>
      </c>
      <c r="AG313" s="122">
        <v>1509.3</v>
      </c>
      <c r="AH313" s="122">
        <v>1509.3</v>
      </c>
      <c r="AI313" s="122">
        <v>737.03</v>
      </c>
      <c r="AJ313" s="122">
        <v>1543.8</v>
      </c>
      <c r="AK313" s="122">
        <v>1543.8</v>
      </c>
      <c r="AL313" s="122">
        <v>2033.9</v>
      </c>
      <c r="AM313" s="122">
        <v>2033.9</v>
      </c>
      <c r="AN313" s="118">
        <f>(ULB_Data[[#This Row],[SLP- obtained SS2020]]-ULB_Data[[#This Row],[SLP NA 2020]])/ULB_Data[[#This Row],[SLP NA 2020]]</f>
        <v>0.94383490073145226</v>
      </c>
      <c r="AO313" s="118">
        <f>(ULB_Data[[#This Row],[SLP- obtained SS2021]]-ULB_Data[[#This Row],[SLP NA 2021]])/ULB_Data[[#This Row],[SLP NA 2021]]</f>
        <v>0.56303633975481604</v>
      </c>
      <c r="AP313" s="118">
        <f>(ULB_Data[[#This Row],[SLP- obtained SS2022]]-ULB_Data[[#This Row],[SLP NA 2022]])/ULB_Data[[#This Row],[SLP NA 2022]]</f>
        <v>0.56064480874316935</v>
      </c>
      <c r="AQ313" s="118">
        <f>(ULB_Data[[#This Row],[SLP- obtained SS2020]]-ULB_Data[[#This Row],[SLP SA 2020]])/ULB_Data[[#This Row],[SLP SA 2020]]</f>
        <v>-0.15759085248499946</v>
      </c>
      <c r="AR313" s="118">
        <f>(ULB_Data[[#This Row],[SLP- obtained SS2021]]-ULB_Data[[#This Row],[SLP SA 2021]])/ULB_Data[[#This Row],[SLP SA 2021]]</f>
        <v>-5.3872656198237556E-2</v>
      </c>
      <c r="AS313" s="118">
        <f>(ULB_Data[[#This Row],[SLP- obtained SS2022]]-ULB_Data[[#This Row],[SLP SA 2022]])/ULB_Data[[#This Row],[SLP SA 2022]]</f>
        <v>-5.3872656198237556E-2</v>
      </c>
      <c r="AT313" s="118">
        <f>(ULB_Data[[#This Row],[SLP- obtained SS2020]]-ULB_Data[[#This Row],[SLP SA cat 2020]])/ULB_Data[[#This Row],[SLP SA cat 2020]]</f>
        <v>-0.19232595688099535</v>
      </c>
      <c r="AU313" s="118">
        <f>(ULB_Data[[#This Row],[SLP- obtained SS2021]]-ULB_Data[[#This Row],[SLP SA cat 2021]])/ULB_Data[[#This Row],[SLP SA cat 2021]]</f>
        <v>-7.5016193807487988E-2</v>
      </c>
      <c r="AV313" s="118">
        <f>(ULB_Data[[#This Row],[SLP- obtained SS2022]]-ULB_Data[[#This Row],[SLP SA cat 2022]])/ULB_Data[[#This Row],[SLP SA cat 2022]]</f>
        <v>-7.5016193807487988E-2</v>
      </c>
      <c r="AW313" s="118">
        <f>(ULB_Data[[#This Row],[SLP- obtained SS2021]]-ULB_Data[[#This Row],[SLP SA cat t.10 2021]])/ULB_Data[[#This Row],[SLP SA cat t.10 2021]]</f>
        <v>-0.29790550174541525</v>
      </c>
      <c r="AX313" s="118">
        <f>(ULB_Data[[#This Row],[SLP- obtained SS2022]]-ULB_Data[[#This Row],[SLP SA cat t.10 2022]])/ULB_Data[[#This Row],[SLP SA cat t.10 2022]]</f>
        <v>-0.29790550174541525</v>
      </c>
      <c r="AY313" s="122">
        <v>232.44</v>
      </c>
      <c r="AZ313" s="122">
        <v>298.10000000000002</v>
      </c>
      <c r="BA313" s="122">
        <v>295</v>
      </c>
      <c r="BB313" s="122">
        <v>421.09</v>
      </c>
      <c r="BC313" s="122">
        <v>522.70000000000005</v>
      </c>
      <c r="BD313" s="122">
        <v>525</v>
      </c>
      <c r="BE313" s="122">
        <v>433.64</v>
      </c>
      <c r="BF313" s="122">
        <v>570</v>
      </c>
      <c r="BG313" s="122">
        <v>570</v>
      </c>
      <c r="BH313" s="122">
        <v>1100</v>
      </c>
      <c r="BI313" s="122">
        <v>1100</v>
      </c>
      <c r="BJ313" s="118">
        <f>(ULB_Data[[#This Row],[Cert.- obtained SS2020]]-ULB_Data[[#This Row],[NA cert 2020]])/ULB_Data[[#This Row],[NA cert 2020]]</f>
        <v>0.29065565307176044</v>
      </c>
      <c r="BK313" s="118">
        <f>(ULB_Data[[#This Row],[Cert.- obtained SS2021]]-ULB_Data[[#This Row],[NA cert 2021]])/ULB_Data[[#This Row],[NA cert 2021]]</f>
        <v>6.3737001006372931E-3</v>
      </c>
      <c r="BL313" s="118">
        <f>(ULB_Data[[#This Row],[Cert.- obtained SS2022]]-ULB_Data[[#This Row],[NA cert 2022]])/ULB_Data[[#This Row],[NA cert 2022]]</f>
        <v>1.6949152542372881E-2</v>
      </c>
      <c r="BM313" s="118">
        <f>(ULB_Data[[#This Row],[Cert.- obtained SS2020]]-ULB_Data[[#This Row],[SA Cert 2020]])/ULB_Data[[#This Row],[SA Cert 2020]]</f>
        <v>-0.2875632287634472</v>
      </c>
      <c r="BN313" s="118">
        <f>(ULB_Data[[#This Row],[Cert.- obtained SS2021]]-ULB_Data[[#This Row],[SA cert 2021]])/ULB_Data[[#This Row],[SA cert 2021]]</f>
        <v>-0.42605701167017412</v>
      </c>
      <c r="BO313" s="118">
        <f>(ULB_Data[[#This Row],[Cert.- obtained SS2022]]-ULB_Data[[#This Row],[SA cert 2022]])/ULB_Data[[#This Row],[SA cert 2022]]</f>
        <v>-0.42857142857142855</v>
      </c>
      <c r="BP313" s="118">
        <f>(ULB_Data[[#This Row],[Cert.- obtained SS2020]]-ULB_Data[[#This Row],[SA cert cat 2020]])/ULB_Data[[#This Row],[SA cert cat 2020]]</f>
        <v>-0.30818190203855733</v>
      </c>
      <c r="BQ313" s="118">
        <f>(ULB_Data[[#This Row],[Cert.- obtained SS2021]]-ULB_Data[[#This Row],[SA cert cat 2021]])/ULB_Data[[#This Row],[SA cert cat 2021]]</f>
        <v>-0.47368421052631576</v>
      </c>
      <c r="BR313" s="118">
        <f>(ULB_Data[[#This Row],[Cert.- obtained SS2022]]-ULB_Data[[#This Row],[SA cert cat 2022]])/ULB_Data[[#This Row],[SA cert cat 2022]]</f>
        <v>-0.47368421052631576</v>
      </c>
      <c r="BS313" s="118">
        <f>(ULB_Data[[#This Row],[Cert.- obtained SS2021]]-ULB_Data[[#This Row],[SA cert cat t.10 2021]])/ULB_Data[[#This Row],[SA cert cat t.10 2021]]</f>
        <v>-0.72727272727272729</v>
      </c>
      <c r="BT313" s="118">
        <f>(ULB_Data[[#This Row],[Cert.- obtained SS2022]]-ULB_Data[[#This Row],[SA cert cat t.10 2022]])/ULB_Data[[#This Row],[SA cert cat t.10 2022]]</f>
        <v>-0.72727272727272729</v>
      </c>
      <c r="BU313" s="122">
        <v>855.72</v>
      </c>
      <c r="BV313" s="122">
        <v>860.25</v>
      </c>
      <c r="BW313" s="122">
        <v>865</v>
      </c>
      <c r="BX313" s="122">
        <v>1100</v>
      </c>
      <c r="BY313" s="122">
        <v>1147.0899999999999</v>
      </c>
      <c r="BZ313" s="122">
        <v>1150</v>
      </c>
      <c r="CA313" s="122">
        <v>1114.93</v>
      </c>
      <c r="CB313" s="122">
        <v>1184.79</v>
      </c>
      <c r="CC313" s="122">
        <v>1184.79</v>
      </c>
      <c r="CD313" s="122">
        <v>1531.86</v>
      </c>
      <c r="CE313" s="122">
        <v>1531.86</v>
      </c>
      <c r="CF313" s="118">
        <f>(ULB_Data[[#This Row],[CP- obtained SS2020]]-ULB_Data[[#This Row],[NA CV 2020]])/ULB_Data[[#This Row],[NA CV 2020]]</f>
        <v>0.12811433646519887</v>
      </c>
      <c r="CG313" s="118">
        <f>(ULB_Data[[#This Row],[CV- obtained SS2021]]-ULB_Data[[#This Row],[NA CV 2021]])/ULB_Data[[#This Row],[NA CV 2021]]</f>
        <v>0.26970066841034585</v>
      </c>
      <c r="CH313" s="118">
        <f>(ULB_Data[[#This Row],[CV- obtained SS2022]]-ULB_Data[[#This Row],[NA CV 2022]])/ULB_Data[[#This Row],[NA CV 2022]]</f>
        <v>0.26272832369942195</v>
      </c>
      <c r="CI313" s="118">
        <f>(ULB_Data[[#This Row],[CP- obtained SS2020]]-ULB_Data[[#This Row],[SA CV 2020]])/ULB_Data[[#This Row],[SA CV 2020]]</f>
        <v>-0.12240909090909088</v>
      </c>
      <c r="CJ313" s="118">
        <f>(ULB_Data[[#This Row],[CV- obtained SS2021]]-ULB_Data[[#This Row],[SA CV 2021]])/ULB_Data[[#This Row],[SA CV 2021]]</f>
        <v>-4.7799213662397831E-2</v>
      </c>
      <c r="CK313" s="118">
        <f>(ULB_Data[[#This Row],[CV- obtained SS2022]]-ULB_Data[[#This Row],[SA CV 2022]])/ULB_Data[[#This Row],[SA CV 2022]]</f>
        <v>-5.0208695652173924E-2</v>
      </c>
      <c r="CL313" s="118">
        <f>(ULB_Data[[#This Row],[CP- obtained SS2020]]-ULB_Data[[#This Row],[SA CV  cat 2020]])/ULB_Data[[#This Row],[SA CV  cat 2020]]</f>
        <v>-0.13416088902442308</v>
      </c>
      <c r="CM313" s="118">
        <f>(ULB_Data[[#This Row],[CV- obtained SS2021]]-ULB_Data[[#This Row],[SA CV cat 2021]])/ULB_Data[[#This Row],[SA CV cat 2021]]</f>
        <v>-7.8098228378024784E-2</v>
      </c>
      <c r="CN313" s="118">
        <f>(ULB_Data[[#This Row],[CV- obtained SS2022]]-ULB_Data[[#This Row],[SA CV cat 2022]])/ULB_Data[[#This Row],[SA CV cat 2022]]</f>
        <v>-7.8098228378024784E-2</v>
      </c>
      <c r="CO313" s="118">
        <f>(ULB_Data[[#This Row],[CV- obtained SS2021]]-ULB_Data[[#This Row],[SA CV cat t.10 2021]])/ULB_Data[[#This Row],[SA CV cat t.10 2021]]</f>
        <v>-0.28697139425273849</v>
      </c>
      <c r="CP313" s="118">
        <f>(ULB_Data[[#This Row],[CV- obtained SS2022]]-ULB_Data[[#This Row],[SA CV cat t.10 2022]])/ULB_Data[[#This Row],[SA CV cat t.10 2022]]</f>
        <v>-0.28697139425273849</v>
      </c>
      <c r="CQ313" s="60">
        <v>131</v>
      </c>
      <c r="CR313" s="60">
        <v>82</v>
      </c>
      <c r="CS313" s="28">
        <v>134</v>
      </c>
      <c r="CT313" s="27">
        <v>80</v>
      </c>
      <c r="CU313" s="28">
        <v>134</v>
      </c>
      <c r="CV313" s="27">
        <v>80</v>
      </c>
      <c r="CW313" s="28" t="s">
        <v>414</v>
      </c>
      <c r="CX313" s="27" t="s">
        <v>414</v>
      </c>
      <c r="CY313" s="27" t="s">
        <v>414</v>
      </c>
      <c r="CZ313" s="28" t="s">
        <v>405</v>
      </c>
      <c r="DA313" s="28" t="s">
        <v>405</v>
      </c>
      <c r="DB313" s="28" t="s">
        <v>405</v>
      </c>
      <c r="DC313" s="22">
        <v>595.28</v>
      </c>
      <c r="DD313" s="22">
        <v>1500</v>
      </c>
      <c r="DE313" s="66">
        <v>39.69</v>
      </c>
      <c r="DF313" s="22">
        <v>300</v>
      </c>
      <c r="DG313" s="22">
        <v>1500</v>
      </c>
      <c r="DH313" s="66">
        <v>20</v>
      </c>
      <c r="DI313" s="22">
        <v>1000</v>
      </c>
      <c r="DJ313" s="22">
        <v>1500</v>
      </c>
      <c r="DK313" s="66">
        <v>66.67</v>
      </c>
      <c r="DL313" s="22">
        <v>965.35</v>
      </c>
      <c r="DM313" s="22">
        <v>1500</v>
      </c>
      <c r="DN313" s="66">
        <v>64.36</v>
      </c>
      <c r="DO313" s="22">
        <v>2860.63</v>
      </c>
      <c r="DP313" s="22">
        <v>6000</v>
      </c>
      <c r="DQ313" s="66">
        <v>47.68</v>
      </c>
      <c r="DR313" s="67">
        <v>1427.99</v>
      </c>
      <c r="DS313" s="67">
        <v>2400</v>
      </c>
      <c r="DT313" s="159">
        <f>ULB_Data[[#This Row],[SLP- obtained SS2021]]/ULB_Data[[#This Row],[SLP-max. marks SS2021]]</f>
        <v>0.59499583333333339</v>
      </c>
      <c r="DU313" s="159">
        <f>ULB_Data[[#This Row],[SLP- obtained SS2021]]/ULB_Data[[#This Row],[Total score (obtained) SS2021]]</f>
        <v>0.50633274946281548</v>
      </c>
      <c r="DV313" s="67">
        <v>1427.99</v>
      </c>
      <c r="DW313" s="66">
        <v>2400</v>
      </c>
      <c r="DX313" s="159">
        <f>ULB_Data[[#This Row],[SLP- obtained SS2022]]/ULB_Data[[#This Row],[SLP-max. marks SS2022]]</f>
        <v>0.59499583333333339</v>
      </c>
      <c r="DY313" s="159">
        <f>ULB_Data[[#This Row],[SLP- obtained SS2022]]/ULB_Data[[#This Row],[Total score (obtained) SS2022]]</f>
        <v>0.50633274946281548</v>
      </c>
      <c r="DZ313" s="67">
        <v>1092.26</v>
      </c>
      <c r="EA313" s="67">
        <v>1800</v>
      </c>
      <c r="EB313" s="159">
        <f>ULB_Data[[#This Row],[CV- obtained SS2021]]/ULB_Data[[#This Row],[CV-max. marks SS2021]]</f>
        <v>0.60681111111111108</v>
      </c>
      <c r="EC313" s="159">
        <f>ULB_Data[[#This Row],[CV- obtained SS2021]]/ULB_Data[[#This Row],[Total score (obtained) SS2021]]</f>
        <v>0.38729053349691162</v>
      </c>
      <c r="ED313" s="67">
        <v>1092.26</v>
      </c>
      <c r="EE313" s="66">
        <v>1800</v>
      </c>
      <c r="EF313" s="159">
        <f>ULB_Data[[#This Row],[CV- obtained SS2022]]/ULB_Data[[#This Row],[CV-max. marks SS2022]]</f>
        <v>0.60681111111111108</v>
      </c>
      <c r="EG313" s="159">
        <f>ULB_Data[[#This Row],[CV- obtained SS2022]]/ULB_Data[[#This Row],[Total score (obtained) SS2022]]</f>
        <v>0.38729053349691162</v>
      </c>
      <c r="EH313" s="67">
        <v>300</v>
      </c>
      <c r="EI313" s="67">
        <v>1800</v>
      </c>
      <c r="EJ313" s="159">
        <f>ULB_Data[[#This Row],[Cert.- obtained SS2021]]/ULB_Data[[#This Row],[Cert.-max. marks SS2021]]</f>
        <v>0.16666666666666666</v>
      </c>
      <c r="EK313" s="159">
        <f>ULB_Data[[#This Row],[Cert.- obtained SS2021]]/ULB_Data[[#This Row],[Total score (obtained) SS2021]]</f>
        <v>0.10637317126789728</v>
      </c>
      <c r="EL313" s="67">
        <v>300</v>
      </c>
      <c r="EM313" s="66">
        <v>1800</v>
      </c>
      <c r="EN313" s="159">
        <f>ULB_Data[[#This Row],[Cert.- obtained SS2022]]/ULB_Data[[#This Row],[Cert.-max. marks SS2022]]</f>
        <v>0.16666666666666666</v>
      </c>
      <c r="EO313" s="159">
        <f>ULB_Data[[#This Row],[Cert.- obtained SS2022]]/ULB_Data[[#This Row],[Total score (obtained) SS2022]]</f>
        <v>0.10637317126789728</v>
      </c>
      <c r="EP313" s="68">
        <v>2820.26</v>
      </c>
      <c r="EQ313" s="26">
        <v>6000</v>
      </c>
      <c r="ER313" s="66">
        <v>47</v>
      </c>
      <c r="ES313" s="68">
        <v>2820.26</v>
      </c>
      <c r="ET313" s="66">
        <v>6000</v>
      </c>
      <c r="EU313" s="128">
        <f>(ULB_Data[[#This Row],[Total score (obtained) SS2022]]/ULB_Data[[#This Row],[Total score (max) SS2022]])*100</f>
        <v>47.004333333333335</v>
      </c>
      <c r="EV313" s="26">
        <v>895.28</v>
      </c>
      <c r="EW313" s="26">
        <v>3000</v>
      </c>
      <c r="EX313" s="66">
        <v>29.84</v>
      </c>
      <c r="EY313" s="26">
        <v>1727.99</v>
      </c>
      <c r="EZ313" s="26">
        <v>4200</v>
      </c>
      <c r="FA313" s="100">
        <v>41.14</v>
      </c>
      <c r="FB313" s="26">
        <v>1727.99</v>
      </c>
      <c r="FC313" s="138">
        <v>4200</v>
      </c>
      <c r="FD313" s="140">
        <f>(ULB_Data[[#This Row],[SLP + Cert. (obtained) SS2022]]/ULB_Data[[#This Row],[SLP + Cert. (max.) SS2022]])*100</f>
        <v>41.14261904761905</v>
      </c>
    </row>
    <row r="314" spans="1:160" ht="15.75" thickBot="1">
      <c r="A314" s="104">
        <v>313</v>
      </c>
      <c r="B314" s="65" t="s">
        <v>281</v>
      </c>
      <c r="C314" s="65" t="s">
        <v>83</v>
      </c>
      <c r="D314" s="65" t="s">
        <v>83</v>
      </c>
      <c r="E314" s="26">
        <v>12049</v>
      </c>
      <c r="F314" s="28" t="s">
        <v>411</v>
      </c>
      <c r="G314" s="28">
        <v>2214</v>
      </c>
      <c r="H314" s="28">
        <v>2072</v>
      </c>
      <c r="I314" s="28">
        <v>2072</v>
      </c>
      <c r="J314" s="28">
        <v>3325</v>
      </c>
      <c r="K314" s="28">
        <v>3178</v>
      </c>
      <c r="L314" s="28">
        <v>3178</v>
      </c>
      <c r="M314" s="28">
        <v>3070.1</v>
      </c>
      <c r="N314" s="28">
        <v>2928.3</v>
      </c>
      <c r="O314" s="28">
        <v>2928.3</v>
      </c>
      <c r="P314" s="28">
        <v>4349.2</v>
      </c>
      <c r="Q314" s="28">
        <v>4349.2</v>
      </c>
      <c r="R314" s="118">
        <f>(ULB_Data[[#This Row],[Total score (obtained) SS2020]]-ULB_Data[[#This Row],[NA 2020]])/ULB_Data[[#This Row],[NA 2020]]</f>
        <v>0.4646928635953026</v>
      </c>
      <c r="S314" s="118">
        <f>(ULB_Data[[#This Row],[Total score (obtained) SS2021]]-ULB_Data[[#This Row],[NA 2021]])/ULB_Data[[#This Row],[NA 2021]]</f>
        <v>0.28328185328185329</v>
      </c>
      <c r="T314" s="118">
        <f>(ULB_Data[[#This Row],[Total score (obtained) SS2022]]-ULB_Data[[#This Row],[NA 2022]])/ULB_Data[[#This Row],[NA 2022]]</f>
        <v>0.28328185328185329</v>
      </c>
      <c r="U314" s="118">
        <f>(ULB_Data[[#This Row],[Total score (obtained) SS2020]]-ULB_Data[[#This Row],[SA 2020]])/ULB_Data[[#This Row],[SA 2020]]</f>
        <v>-2.4712781954887238E-2</v>
      </c>
      <c r="V314" s="118">
        <f>(ULB_Data[[#This Row],[Total score (obtained) SS2021]]-ULB_Data[[#This Row],[SA 2021]])/ULB_Data[[#This Row],[SA 2021]]</f>
        <v>-0.16332284455632473</v>
      </c>
      <c r="W314" s="118">
        <f>(ULB_Data[[#This Row],[Total score (obtained) SS2022]]-ULB_Data[[#This Row],[SA 2022]])/ULB_Data[[#This Row],[SA 2022]]</f>
        <v>-0.16332284455632473</v>
      </c>
      <c r="X314" s="118">
        <f>(ULB_Data[[#This Row],[Total score (obtained) SS2020]]-ULB_Data[[#This Row],[SA Cat 2020]])/ULB_Data[[#This Row],[SA Cat 2020]]</f>
        <v>5.626201100941338E-2</v>
      </c>
      <c r="Y314" s="118">
        <f>(ULB_Data[[#This Row],[Total score (obtained) SS2021]]-ULB_Data[[#This Row],[SA Cat 2021]])/ULB_Data[[#This Row],[SA Cat 2021]]</f>
        <v>-9.1978280913840846E-2</v>
      </c>
      <c r="Z314" s="118">
        <f>(ULB_Data[[#This Row],[Total score (obtained) SS2022]]-ULB_Data[[#This Row],[SA Cat 2022]])/ULB_Data[[#This Row],[SA Cat 2022]]</f>
        <v>-9.1978280913840846E-2</v>
      </c>
      <c r="AA314" s="118">
        <f>(ULB_Data[[#This Row],[Total score (obtained) SS2021]]-ULB_Data[[#This Row],[SA Cat t.10 2021]])/ULB_Data[[#This Row],[SA Cat t.10 2021]]</f>
        <v>-0.38863239216407613</v>
      </c>
      <c r="AB314" s="118">
        <f>(ULB_Data[[#This Row],[Total score (obtained) SS2022]]-ULB_Data[[#This Row],[SA Cat t.10 2022]])/ULB_Data[[#This Row],[SA Cat t.10 2022]]</f>
        <v>-0.38863239216407613</v>
      </c>
      <c r="AC314" s="122">
        <v>306.24</v>
      </c>
      <c r="AD314" s="122">
        <v>913.6</v>
      </c>
      <c r="AE314" s="122">
        <v>915</v>
      </c>
      <c r="AF314" s="122">
        <v>706.64</v>
      </c>
      <c r="AG314" s="122">
        <v>1509.3</v>
      </c>
      <c r="AH314" s="122">
        <v>1509.3</v>
      </c>
      <c r="AI314" s="122">
        <v>593.21</v>
      </c>
      <c r="AJ314" s="122">
        <v>1412.08</v>
      </c>
      <c r="AK314" s="122">
        <v>1412.08</v>
      </c>
      <c r="AL314" s="122">
        <v>1984.11</v>
      </c>
      <c r="AM314" s="122">
        <v>1984.11</v>
      </c>
      <c r="AN314" s="118">
        <f>(ULB_Data[[#This Row],[SLP- obtained SS2020]]-ULB_Data[[#This Row],[SLP NA 2020]])/ULB_Data[[#This Row],[SLP NA 2020]]</f>
        <v>0.80165882967607105</v>
      </c>
      <c r="AO314" s="118">
        <f>(ULB_Data[[#This Row],[SLP- obtained SS2021]]-ULB_Data[[#This Row],[SLP NA 2021]])/ULB_Data[[#This Row],[SLP NA 2021]]</f>
        <v>0.43108581436077059</v>
      </c>
      <c r="AP314" s="118">
        <f>(ULB_Data[[#This Row],[SLP- obtained SS2022]]-ULB_Data[[#This Row],[SLP NA 2022]])/ULB_Data[[#This Row],[SLP NA 2022]]</f>
        <v>0.42889617486338805</v>
      </c>
      <c r="AQ314" s="118">
        <f>(ULB_Data[[#This Row],[SLP- obtained SS2020]]-ULB_Data[[#This Row],[SLP SA 2020]])/ULB_Data[[#This Row],[SLP SA 2020]]</f>
        <v>-0.21920638514660928</v>
      </c>
      <c r="AR314" s="118">
        <f>(ULB_Data[[#This Row],[SLP- obtained SS2021]]-ULB_Data[[#This Row],[SLP SA 2021]])/ULB_Data[[#This Row],[SLP SA 2021]]</f>
        <v>-0.13374411979063136</v>
      </c>
      <c r="AS314" s="118">
        <f>(ULB_Data[[#This Row],[SLP- obtained SS2022]]-ULB_Data[[#This Row],[SLP SA 2022]])/ULB_Data[[#This Row],[SLP SA 2022]]</f>
        <v>-0.13374411979063136</v>
      </c>
      <c r="AT314" s="118">
        <f>(ULB_Data[[#This Row],[SLP- obtained SS2020]]-ULB_Data[[#This Row],[SLP SA cat 2020]])/ULB_Data[[#This Row],[SLP SA cat 2020]]</f>
        <v>-6.9907789821479785E-2</v>
      </c>
      <c r="AU314" s="118">
        <f>(ULB_Data[[#This Row],[SLP- obtained SS2021]]-ULB_Data[[#This Row],[SLP SA cat 2021]])/ULB_Data[[#This Row],[SLP SA cat 2021]]</f>
        <v>-7.410345022944867E-2</v>
      </c>
      <c r="AV314" s="118">
        <f>(ULB_Data[[#This Row],[SLP- obtained SS2022]]-ULB_Data[[#This Row],[SLP SA cat 2022]])/ULB_Data[[#This Row],[SLP SA cat 2022]]</f>
        <v>-7.410345022944867E-2</v>
      </c>
      <c r="AW314" s="118">
        <f>(ULB_Data[[#This Row],[SLP- obtained SS2021]]-ULB_Data[[#This Row],[SLP SA cat t.10 2021]])/ULB_Data[[#This Row],[SLP SA cat t.10 2021]]</f>
        <v>-0.34104459934177028</v>
      </c>
      <c r="AX314" s="118">
        <f>(ULB_Data[[#This Row],[SLP- obtained SS2022]]-ULB_Data[[#This Row],[SLP SA cat t.10 2022]])/ULB_Data[[#This Row],[SLP SA cat t.10 2022]]</f>
        <v>-0.34104459934177028</v>
      </c>
      <c r="AY314" s="122">
        <v>232.44</v>
      </c>
      <c r="AZ314" s="122">
        <v>298.10000000000002</v>
      </c>
      <c r="BA314" s="122">
        <v>295</v>
      </c>
      <c r="BB314" s="122">
        <v>421.09</v>
      </c>
      <c r="BC314" s="122">
        <v>522.70000000000005</v>
      </c>
      <c r="BD314" s="122">
        <v>525</v>
      </c>
      <c r="BE314" s="122">
        <v>365.77</v>
      </c>
      <c r="BF314" s="122">
        <v>453.88</v>
      </c>
      <c r="BG314" s="122">
        <v>453.88</v>
      </c>
      <c r="BH314" s="122">
        <v>1100</v>
      </c>
      <c r="BI314" s="122">
        <v>1100</v>
      </c>
      <c r="BJ314" s="118">
        <f>(ULB_Data[[#This Row],[Cert.- obtained SS2020]]-ULB_Data[[#This Row],[NA cert 2020]])/ULB_Data[[#This Row],[NA cert 2020]]</f>
        <v>0.29065565307176044</v>
      </c>
      <c r="BK314" s="118">
        <f>(ULB_Data[[#This Row],[Cert.- obtained SS2021]]-ULB_Data[[#This Row],[NA cert 2021]])/ULB_Data[[#This Row],[NA cert 2021]]</f>
        <v>0.67728950016772882</v>
      </c>
      <c r="BL314" s="118">
        <f>(ULB_Data[[#This Row],[Cert.- obtained SS2022]]-ULB_Data[[#This Row],[NA cert 2022]])/ULB_Data[[#This Row],[NA cert 2022]]</f>
        <v>0.69491525423728817</v>
      </c>
      <c r="BM314" s="118">
        <f>(ULB_Data[[#This Row],[Cert.- obtained SS2020]]-ULB_Data[[#This Row],[SA Cert 2020]])/ULB_Data[[#This Row],[SA Cert 2020]]</f>
        <v>-0.2875632287634472</v>
      </c>
      <c r="BN314" s="118">
        <f>(ULB_Data[[#This Row],[Cert.- obtained SS2021]]-ULB_Data[[#This Row],[SA cert 2021]])/ULB_Data[[#This Row],[SA cert 2021]]</f>
        <v>-4.3428352783623579E-2</v>
      </c>
      <c r="BO314" s="118">
        <f>(ULB_Data[[#This Row],[Cert.- obtained SS2022]]-ULB_Data[[#This Row],[SA cert 2022]])/ULB_Data[[#This Row],[SA cert 2022]]</f>
        <v>-4.7619047619047616E-2</v>
      </c>
      <c r="BP314" s="118">
        <f>(ULB_Data[[#This Row],[Cert.- obtained SS2020]]-ULB_Data[[#This Row],[SA cert cat 2020]])/ULB_Data[[#This Row],[SA cert cat 2020]]</f>
        <v>-0.17981245044700217</v>
      </c>
      <c r="BQ314" s="118">
        <f>(ULB_Data[[#This Row],[Cert.- obtained SS2021]]-ULB_Data[[#This Row],[SA cert cat 2021]])/ULB_Data[[#This Row],[SA cert cat 2021]]</f>
        <v>0.10161276108222439</v>
      </c>
      <c r="BR314" s="118">
        <f>(ULB_Data[[#This Row],[Cert.- obtained SS2022]]-ULB_Data[[#This Row],[SA cert cat 2022]])/ULB_Data[[#This Row],[SA cert cat 2022]]</f>
        <v>0.10161276108222439</v>
      </c>
      <c r="BS314" s="118">
        <f>(ULB_Data[[#This Row],[Cert.- obtained SS2021]]-ULB_Data[[#This Row],[SA cert cat t.10 2021]])/ULB_Data[[#This Row],[SA cert cat t.10 2021]]</f>
        <v>-0.54545454545454541</v>
      </c>
      <c r="BT314" s="118">
        <f>(ULB_Data[[#This Row],[Cert.- obtained SS2022]]-ULB_Data[[#This Row],[SA cert cat t.10 2022]])/ULB_Data[[#This Row],[SA cert cat t.10 2022]]</f>
        <v>-0.54545454545454541</v>
      </c>
      <c r="BU314" s="122">
        <v>855.72</v>
      </c>
      <c r="BV314" s="122">
        <v>860.25</v>
      </c>
      <c r="BW314" s="122">
        <v>865</v>
      </c>
      <c r="BX314" s="122">
        <v>1100</v>
      </c>
      <c r="BY314" s="122">
        <v>1147.0899999999999</v>
      </c>
      <c r="BZ314" s="122">
        <v>1150</v>
      </c>
      <c r="CA314" s="122">
        <v>1056.55</v>
      </c>
      <c r="CB314" s="122">
        <v>1062.31</v>
      </c>
      <c r="CC314" s="122">
        <v>1062.31</v>
      </c>
      <c r="CD314" s="122">
        <v>1484.95</v>
      </c>
      <c r="CE314" s="122">
        <v>1484.95</v>
      </c>
      <c r="CF314" s="118">
        <f>(ULB_Data[[#This Row],[CP- obtained SS2020]]-ULB_Data[[#This Row],[NA CV 2020]])/ULB_Data[[#This Row],[NA CV 2020]]</f>
        <v>0.42176179124012536</v>
      </c>
      <c r="CG314" s="118">
        <f>(ULB_Data[[#This Row],[CV- obtained SS2021]]-ULB_Data[[#This Row],[NA CV 2021]])/ULB_Data[[#This Row],[NA CV 2021]]</f>
        <v>-1.0136588201104363E-2</v>
      </c>
      <c r="CH314" s="118">
        <f>(ULB_Data[[#This Row],[CV- obtained SS2022]]-ULB_Data[[#This Row],[NA CV 2022]])/ULB_Data[[#This Row],[NA CV 2022]]</f>
        <v>-1.5572254335260147E-2</v>
      </c>
      <c r="CI314" s="118">
        <f>(ULB_Data[[#This Row],[CP- obtained SS2020]]-ULB_Data[[#This Row],[SA CV 2020]])/ULB_Data[[#This Row],[SA CV 2020]]</f>
        <v>0.10602727272727283</v>
      </c>
      <c r="CJ314" s="118">
        <f>(ULB_Data[[#This Row],[CV- obtained SS2021]]-ULB_Data[[#This Row],[SA CV 2021]])/ULB_Data[[#This Row],[SA CV 2021]]</f>
        <v>-0.2576606892222929</v>
      </c>
      <c r="CK314" s="118">
        <f>(ULB_Data[[#This Row],[CV- obtained SS2022]]-ULB_Data[[#This Row],[SA CV 2022]])/ULB_Data[[#This Row],[SA CV 2022]]</f>
        <v>-0.25953913043478261</v>
      </c>
      <c r="CL314" s="118">
        <f>(ULB_Data[[#This Row],[CP- obtained SS2020]]-ULB_Data[[#This Row],[SA CV  cat 2020]])/ULB_Data[[#This Row],[SA CV  cat 2020]]</f>
        <v>0.15151199659268388</v>
      </c>
      <c r="CM314" s="118">
        <f>(ULB_Data[[#This Row],[CV- obtained SS2021]]-ULB_Data[[#This Row],[SA CV cat 2021]])/ULB_Data[[#This Row],[SA CV cat 2021]]</f>
        <v>-0.19841665803767261</v>
      </c>
      <c r="CN314" s="118">
        <f>(ULB_Data[[#This Row],[CV- obtained SS2022]]-ULB_Data[[#This Row],[SA CV cat 2022]])/ULB_Data[[#This Row],[SA CV cat 2022]]</f>
        <v>-0.19841665803767261</v>
      </c>
      <c r="CO314" s="118">
        <f>(ULB_Data[[#This Row],[CV- obtained SS2021]]-ULB_Data[[#This Row],[SA CV cat t.10 2021]])/ULB_Data[[#This Row],[SA CV cat t.10 2021]]</f>
        <v>-0.42655981682884947</v>
      </c>
      <c r="CP314" s="118">
        <f>(ULB_Data[[#This Row],[CV- obtained SS2022]]-ULB_Data[[#This Row],[SA CV cat t.10 2022]])/ULB_Data[[#This Row],[SA CV cat t.10 2022]]</f>
        <v>-0.42655981682884947</v>
      </c>
      <c r="CQ314" s="60">
        <v>100</v>
      </c>
      <c r="CR314" s="60">
        <v>65</v>
      </c>
      <c r="CS314" s="27">
        <v>285</v>
      </c>
      <c r="CT314" s="27">
        <v>126</v>
      </c>
      <c r="CU314" s="27">
        <v>285</v>
      </c>
      <c r="CV314" s="27">
        <v>126</v>
      </c>
      <c r="CW314" s="28" t="s">
        <v>414</v>
      </c>
      <c r="CX314" s="27" t="s">
        <v>414</v>
      </c>
      <c r="CY314" s="27" t="s">
        <v>414</v>
      </c>
      <c r="CZ314" s="28" t="s">
        <v>405</v>
      </c>
      <c r="DA314" s="27" t="s">
        <v>408</v>
      </c>
      <c r="DB314" s="27" t="s">
        <v>408</v>
      </c>
      <c r="DC314" s="22">
        <v>551.74</v>
      </c>
      <c r="DD314" s="22">
        <v>1500</v>
      </c>
      <c r="DE314" s="66">
        <v>36.78</v>
      </c>
      <c r="DF314" s="22">
        <v>300</v>
      </c>
      <c r="DG314" s="22">
        <v>1500</v>
      </c>
      <c r="DH314" s="66">
        <v>20</v>
      </c>
      <c r="DI314" s="22">
        <v>1174.47</v>
      </c>
      <c r="DJ314" s="22">
        <v>1500</v>
      </c>
      <c r="DK314" s="66">
        <v>78.3</v>
      </c>
      <c r="DL314" s="22">
        <v>1216.6300000000001</v>
      </c>
      <c r="DM314" s="22">
        <v>1500</v>
      </c>
      <c r="DN314" s="66">
        <v>81.11</v>
      </c>
      <c r="DO314" s="22">
        <v>3242.83</v>
      </c>
      <c r="DP314" s="22">
        <v>6000</v>
      </c>
      <c r="DQ314" s="66">
        <v>54.05</v>
      </c>
      <c r="DR314" s="67">
        <v>1307.44</v>
      </c>
      <c r="DS314" s="67">
        <v>2400</v>
      </c>
      <c r="DT314" s="159">
        <f>ULB_Data[[#This Row],[SLP- obtained SS2021]]/ULB_Data[[#This Row],[SLP-max. marks SS2021]]</f>
        <v>0.54476666666666673</v>
      </c>
      <c r="DU314" s="159">
        <f>ULB_Data[[#This Row],[SLP- obtained SS2021]]/ULB_Data[[#This Row],[Total score (obtained) SS2021]]</f>
        <v>0.49171104491981826</v>
      </c>
      <c r="DV314" s="67">
        <v>1307.44</v>
      </c>
      <c r="DW314" s="66">
        <v>2400</v>
      </c>
      <c r="DX314" s="159">
        <f>ULB_Data[[#This Row],[SLP- obtained SS2022]]/ULB_Data[[#This Row],[SLP-max. marks SS2022]]</f>
        <v>0.54476666666666673</v>
      </c>
      <c r="DY314" s="159">
        <f>ULB_Data[[#This Row],[SLP- obtained SS2022]]/ULB_Data[[#This Row],[Total score (obtained) SS2022]]</f>
        <v>0.49171104491981826</v>
      </c>
      <c r="DZ314" s="67">
        <v>851.53</v>
      </c>
      <c r="EA314" s="67">
        <v>1800</v>
      </c>
      <c r="EB314" s="159">
        <f>ULB_Data[[#This Row],[CV- obtained SS2021]]/ULB_Data[[#This Row],[CV-max. marks SS2021]]</f>
        <v>0.47307222222222223</v>
      </c>
      <c r="EC314" s="159">
        <f>ULB_Data[[#This Row],[CV- obtained SS2021]]/ULB_Data[[#This Row],[Total score (obtained) SS2021]]</f>
        <v>0.3202492703914312</v>
      </c>
      <c r="ED314" s="67">
        <v>851.53</v>
      </c>
      <c r="EE314" s="66">
        <v>1800</v>
      </c>
      <c r="EF314" s="159">
        <f>ULB_Data[[#This Row],[CV- obtained SS2022]]/ULB_Data[[#This Row],[CV-max. marks SS2022]]</f>
        <v>0.47307222222222223</v>
      </c>
      <c r="EG314" s="159">
        <f>ULB_Data[[#This Row],[CV- obtained SS2022]]/ULB_Data[[#This Row],[Total score (obtained) SS2022]]</f>
        <v>0.3202492703914312</v>
      </c>
      <c r="EH314" s="67">
        <v>500</v>
      </c>
      <c r="EI314" s="67">
        <v>1800</v>
      </c>
      <c r="EJ314" s="159">
        <f>ULB_Data[[#This Row],[Cert.- obtained SS2021]]/ULB_Data[[#This Row],[Cert.-max. marks SS2021]]</f>
        <v>0.27777777777777779</v>
      </c>
      <c r="EK314" s="159">
        <f>ULB_Data[[#This Row],[Cert.- obtained SS2021]]/ULB_Data[[#This Row],[Total score (obtained) SS2021]]</f>
        <v>0.18804344555766164</v>
      </c>
      <c r="EL314" s="67">
        <v>500</v>
      </c>
      <c r="EM314" s="66">
        <v>1800</v>
      </c>
      <c r="EN314" s="159">
        <f>ULB_Data[[#This Row],[Cert.- obtained SS2022]]/ULB_Data[[#This Row],[Cert.-max. marks SS2022]]</f>
        <v>0.27777777777777779</v>
      </c>
      <c r="EO314" s="159">
        <f>ULB_Data[[#This Row],[Cert.- obtained SS2022]]/ULB_Data[[#This Row],[Total score (obtained) SS2022]]</f>
        <v>0.18804344555766164</v>
      </c>
      <c r="EP314" s="68">
        <v>2658.96</v>
      </c>
      <c r="EQ314" s="26">
        <v>6000</v>
      </c>
      <c r="ER314" s="66">
        <v>44.32</v>
      </c>
      <c r="ES314" s="68">
        <v>2658.96</v>
      </c>
      <c r="ET314" s="66">
        <v>6000</v>
      </c>
      <c r="EU314" s="128">
        <f>(ULB_Data[[#This Row],[Total score (obtained) SS2022]]/ULB_Data[[#This Row],[Total score (max) SS2022]])*100</f>
        <v>44.316000000000003</v>
      </c>
      <c r="EV314" s="26">
        <v>851.74</v>
      </c>
      <c r="EW314" s="26">
        <v>3000</v>
      </c>
      <c r="EX314" s="66">
        <v>28.39</v>
      </c>
      <c r="EY314" s="26">
        <v>1807.44</v>
      </c>
      <c r="EZ314" s="26">
        <v>4200</v>
      </c>
      <c r="FA314" s="100">
        <v>43.03</v>
      </c>
      <c r="FB314" s="26">
        <v>1807.44</v>
      </c>
      <c r="FC314" s="138">
        <v>4200</v>
      </c>
      <c r="FD314" s="140">
        <f>(ULB_Data[[#This Row],[SLP + Cert. (obtained) SS2022]]/ULB_Data[[#This Row],[SLP + Cert. (max.) SS2022]])*100</f>
        <v>43.034285714285716</v>
      </c>
    </row>
    <row r="315" spans="1:160" ht="30.75" thickBot="1">
      <c r="A315" s="104">
        <v>314</v>
      </c>
      <c r="B315" s="65" t="s">
        <v>390</v>
      </c>
      <c r="C315" s="65" t="s">
        <v>83</v>
      </c>
      <c r="D315" s="65" t="s">
        <v>83</v>
      </c>
      <c r="E315" s="28" t="s">
        <v>429</v>
      </c>
      <c r="F315" s="28" t="s">
        <v>431</v>
      </c>
      <c r="G315" s="28">
        <v>2214</v>
      </c>
      <c r="H315" s="28">
        <v>2072</v>
      </c>
      <c r="I315" s="28">
        <v>2072</v>
      </c>
      <c r="J315" s="28">
        <v>3325</v>
      </c>
      <c r="K315" s="28">
        <v>3178</v>
      </c>
      <c r="L315" s="28">
        <v>3178</v>
      </c>
      <c r="M315" s="28" t="s">
        <v>432</v>
      </c>
      <c r="N315" s="28" t="s">
        <v>432</v>
      </c>
      <c r="O315" s="28" t="s">
        <v>432</v>
      </c>
      <c r="P315" s="28" t="s">
        <v>432</v>
      </c>
      <c r="Q315" s="28" t="s">
        <v>432</v>
      </c>
      <c r="R315" s="118">
        <f>(ULB_Data[[#This Row],[Total score (obtained) SS2020]]-ULB_Data[[#This Row],[NA 2020]])/ULB_Data[[#This Row],[NA 2020]]</f>
        <v>-1</v>
      </c>
      <c r="S315" s="118">
        <f>(ULB_Data[[#This Row],[Total score (obtained) SS2021]]-ULB_Data[[#This Row],[NA 2021]])/ULB_Data[[#This Row],[NA 2021]]</f>
        <v>-1</v>
      </c>
      <c r="T315" s="118">
        <f>(ULB_Data[[#This Row],[Total score (obtained) SS2022]]-ULB_Data[[#This Row],[NA 2022]])/ULB_Data[[#This Row],[NA 2022]]</f>
        <v>-1</v>
      </c>
      <c r="U315" s="118">
        <f>(ULB_Data[[#This Row],[Total score (obtained) SS2020]]-ULB_Data[[#This Row],[SA 2020]])/ULB_Data[[#This Row],[SA 2020]]</f>
        <v>-1</v>
      </c>
      <c r="V315" s="118">
        <f>(ULB_Data[[#This Row],[Total score (obtained) SS2021]]-ULB_Data[[#This Row],[SA 2021]])/ULB_Data[[#This Row],[SA 2021]]</f>
        <v>-1</v>
      </c>
      <c r="W315" s="118">
        <f>(ULB_Data[[#This Row],[Total score (obtained) SS2022]]-ULB_Data[[#This Row],[SA 2022]])/ULB_Data[[#This Row],[SA 2022]]</f>
        <v>-1</v>
      </c>
      <c r="X315" s="118" t="e">
        <f>(ULB_Data[[#This Row],[Total score (obtained) SS2020]]-ULB_Data[[#This Row],[SA Cat 2020]])/ULB_Data[[#This Row],[SA Cat 2020]]</f>
        <v>#VALUE!</v>
      </c>
      <c r="Y315" s="118" t="e">
        <f>(ULB_Data[[#This Row],[Total score (obtained) SS2021]]-ULB_Data[[#This Row],[SA Cat 2021]])/ULB_Data[[#This Row],[SA Cat 2021]]</f>
        <v>#VALUE!</v>
      </c>
      <c r="Z315" s="118" t="e">
        <f>(ULB_Data[[#This Row],[Total score (obtained) SS2022]]-ULB_Data[[#This Row],[SA Cat 2022]])/ULB_Data[[#This Row],[SA Cat 2022]]</f>
        <v>#VALUE!</v>
      </c>
      <c r="AA315" s="118" t="e">
        <f>(ULB_Data[[#This Row],[Total score (obtained) SS2021]]-ULB_Data[[#This Row],[SA Cat t.10 2021]])/ULB_Data[[#This Row],[SA Cat t.10 2021]]</f>
        <v>#VALUE!</v>
      </c>
      <c r="AB315" s="118" t="e">
        <f>(ULB_Data[[#This Row],[Total score (obtained) SS2022]]-ULB_Data[[#This Row],[SA Cat t.10 2022]])/ULB_Data[[#This Row],[SA Cat t.10 2022]]</f>
        <v>#VALUE!</v>
      </c>
      <c r="AC315" s="122">
        <v>306.24</v>
      </c>
      <c r="AD315" s="122">
        <v>913.6</v>
      </c>
      <c r="AE315" s="122">
        <v>915</v>
      </c>
      <c r="AF315" s="122">
        <v>706.64</v>
      </c>
      <c r="AG315" s="122">
        <v>1509.3</v>
      </c>
      <c r="AH315" s="122">
        <v>1509.3</v>
      </c>
      <c r="AI315" s="122"/>
      <c r="AJ315" s="122"/>
      <c r="AK315" s="122"/>
      <c r="AL315" s="122"/>
      <c r="AM315" s="122"/>
      <c r="AN315" s="118">
        <f>(ULB_Data[[#This Row],[SLP- obtained SS2020]]-ULB_Data[[#This Row],[SLP NA 2020]])/ULB_Data[[#This Row],[SLP NA 2020]]</f>
        <v>-1</v>
      </c>
      <c r="AO315" s="118">
        <f>(ULB_Data[[#This Row],[SLP- obtained SS2021]]-ULB_Data[[#This Row],[SLP NA 2021]])/ULB_Data[[#This Row],[SLP NA 2021]]</f>
        <v>-1</v>
      </c>
      <c r="AP315" s="118">
        <f>(ULB_Data[[#This Row],[SLP- obtained SS2022]]-ULB_Data[[#This Row],[SLP NA 2022]])/ULB_Data[[#This Row],[SLP NA 2022]]</f>
        <v>-1</v>
      </c>
      <c r="AQ315" s="118">
        <f>(ULB_Data[[#This Row],[SLP- obtained SS2020]]-ULB_Data[[#This Row],[SLP SA 2020]])/ULB_Data[[#This Row],[SLP SA 2020]]</f>
        <v>-1</v>
      </c>
      <c r="AR315" s="118">
        <f>(ULB_Data[[#This Row],[SLP- obtained SS2021]]-ULB_Data[[#This Row],[SLP SA 2021]])/ULB_Data[[#This Row],[SLP SA 2021]]</f>
        <v>-1</v>
      </c>
      <c r="AS315" s="118">
        <f>(ULB_Data[[#This Row],[SLP- obtained SS2022]]-ULB_Data[[#This Row],[SLP SA 2022]])/ULB_Data[[#This Row],[SLP SA 2022]]</f>
        <v>-1</v>
      </c>
      <c r="AT315" s="118" t="e">
        <f>(ULB_Data[[#This Row],[SLP- obtained SS2020]]-ULB_Data[[#This Row],[SLP SA cat 2020]])/ULB_Data[[#This Row],[SLP SA cat 2020]]</f>
        <v>#DIV/0!</v>
      </c>
      <c r="AU315" s="118" t="e">
        <f>(ULB_Data[[#This Row],[SLP- obtained SS2021]]-ULB_Data[[#This Row],[SLP SA cat 2021]])/ULB_Data[[#This Row],[SLP SA cat 2021]]</f>
        <v>#DIV/0!</v>
      </c>
      <c r="AV315" s="118" t="e">
        <f>(ULB_Data[[#This Row],[SLP- obtained SS2022]]-ULB_Data[[#This Row],[SLP SA cat 2022]])/ULB_Data[[#This Row],[SLP SA cat 2022]]</f>
        <v>#DIV/0!</v>
      </c>
      <c r="AW315" s="118" t="e">
        <f>(ULB_Data[[#This Row],[SLP- obtained SS2021]]-ULB_Data[[#This Row],[SLP SA cat t.10 2021]])/ULB_Data[[#This Row],[SLP SA cat t.10 2021]]</f>
        <v>#DIV/0!</v>
      </c>
      <c r="AX315" s="118" t="e">
        <f>(ULB_Data[[#This Row],[SLP- obtained SS2022]]-ULB_Data[[#This Row],[SLP SA cat t.10 2022]])/ULB_Data[[#This Row],[SLP SA cat t.10 2022]]</f>
        <v>#DIV/0!</v>
      </c>
      <c r="AY315" s="122">
        <v>232.44</v>
      </c>
      <c r="AZ315" s="122">
        <v>298.10000000000002</v>
      </c>
      <c r="BA315" s="122">
        <v>295</v>
      </c>
      <c r="BB315" s="122">
        <v>421.09</v>
      </c>
      <c r="BC315" s="122">
        <v>522.70000000000005</v>
      </c>
      <c r="BD315" s="122">
        <v>525</v>
      </c>
      <c r="BE315" s="122"/>
      <c r="BF315" s="122"/>
      <c r="BG315" s="122"/>
      <c r="BH315" s="122"/>
      <c r="BI315" s="122"/>
      <c r="BJ315" s="118">
        <f>(ULB_Data[[#This Row],[Cert.- obtained SS2020]]-ULB_Data[[#This Row],[NA cert 2020]])/ULB_Data[[#This Row],[NA cert 2020]]</f>
        <v>-1</v>
      </c>
      <c r="BK315" s="118">
        <f>(ULB_Data[[#This Row],[Cert.- obtained SS2021]]-ULB_Data[[#This Row],[NA cert 2021]])/ULB_Data[[#This Row],[NA cert 2021]]</f>
        <v>-1</v>
      </c>
      <c r="BL315" s="118">
        <f>(ULB_Data[[#This Row],[Cert.- obtained SS2022]]-ULB_Data[[#This Row],[NA cert 2022]])/ULB_Data[[#This Row],[NA cert 2022]]</f>
        <v>-1</v>
      </c>
      <c r="BM315" s="118">
        <f>(ULB_Data[[#This Row],[Cert.- obtained SS2020]]-ULB_Data[[#This Row],[SA Cert 2020]])/ULB_Data[[#This Row],[SA Cert 2020]]</f>
        <v>-1</v>
      </c>
      <c r="BN315" s="118">
        <f>(ULB_Data[[#This Row],[Cert.- obtained SS2021]]-ULB_Data[[#This Row],[SA cert 2021]])/ULB_Data[[#This Row],[SA cert 2021]]</f>
        <v>-1</v>
      </c>
      <c r="BO315" s="118">
        <f>(ULB_Data[[#This Row],[Cert.- obtained SS2022]]-ULB_Data[[#This Row],[SA cert 2022]])/ULB_Data[[#This Row],[SA cert 2022]]</f>
        <v>-1</v>
      </c>
      <c r="BP315" s="118" t="e">
        <f>(ULB_Data[[#This Row],[Cert.- obtained SS2020]]-ULB_Data[[#This Row],[SA cert cat 2020]])/ULB_Data[[#This Row],[SA cert cat 2020]]</f>
        <v>#DIV/0!</v>
      </c>
      <c r="BQ315" s="118" t="e">
        <f>(ULB_Data[[#This Row],[Cert.- obtained SS2021]]-ULB_Data[[#This Row],[SA cert cat 2021]])/ULB_Data[[#This Row],[SA cert cat 2021]]</f>
        <v>#DIV/0!</v>
      </c>
      <c r="BR315" s="118" t="e">
        <f>(ULB_Data[[#This Row],[Cert.- obtained SS2022]]-ULB_Data[[#This Row],[SA cert cat 2022]])/ULB_Data[[#This Row],[SA cert cat 2022]]</f>
        <v>#DIV/0!</v>
      </c>
      <c r="BS315" s="118" t="e">
        <f>(ULB_Data[[#This Row],[Cert.- obtained SS2021]]-ULB_Data[[#This Row],[SA cert cat t.10 2021]])/ULB_Data[[#This Row],[SA cert cat t.10 2021]]</f>
        <v>#DIV/0!</v>
      </c>
      <c r="BT315" s="118" t="e">
        <f>(ULB_Data[[#This Row],[Cert.- obtained SS2022]]-ULB_Data[[#This Row],[SA cert cat t.10 2022]])/ULB_Data[[#This Row],[SA cert cat t.10 2022]]</f>
        <v>#DIV/0!</v>
      </c>
      <c r="BU315" s="122">
        <v>855.72</v>
      </c>
      <c r="BV315" s="122">
        <v>860.25</v>
      </c>
      <c r="BW315" s="122">
        <v>865</v>
      </c>
      <c r="BX315" s="122">
        <v>1100</v>
      </c>
      <c r="BY315" s="122">
        <v>1147.0899999999999</v>
      </c>
      <c r="BZ315" s="122">
        <v>1150</v>
      </c>
      <c r="CA315" s="122"/>
      <c r="CB315" s="122"/>
      <c r="CC315" s="122"/>
      <c r="CD315" s="122"/>
      <c r="CE315" s="122"/>
      <c r="CF315" s="118">
        <f>(ULB_Data[[#This Row],[CP- obtained SS2020]]-ULB_Data[[#This Row],[NA CV 2020]])/ULB_Data[[#This Row],[NA CV 2020]]</f>
        <v>-1</v>
      </c>
      <c r="CG315" s="118">
        <f>(ULB_Data[[#This Row],[CV- obtained SS2021]]-ULB_Data[[#This Row],[NA CV 2021]])/ULB_Data[[#This Row],[NA CV 2021]]</f>
        <v>-1</v>
      </c>
      <c r="CH315" s="118">
        <f>(ULB_Data[[#This Row],[CV- obtained SS2022]]-ULB_Data[[#This Row],[NA CV 2022]])/ULB_Data[[#This Row],[NA CV 2022]]</f>
        <v>-1</v>
      </c>
      <c r="CI315" s="118">
        <f>(ULB_Data[[#This Row],[CP- obtained SS2020]]-ULB_Data[[#This Row],[SA CV 2020]])/ULB_Data[[#This Row],[SA CV 2020]]</f>
        <v>-1</v>
      </c>
      <c r="CJ315" s="118">
        <f>(ULB_Data[[#This Row],[CV- obtained SS2021]]-ULB_Data[[#This Row],[SA CV 2021]])/ULB_Data[[#This Row],[SA CV 2021]]</f>
        <v>-1</v>
      </c>
      <c r="CK315" s="118">
        <f>(ULB_Data[[#This Row],[CV- obtained SS2022]]-ULB_Data[[#This Row],[SA CV 2022]])/ULB_Data[[#This Row],[SA CV 2022]]</f>
        <v>-1</v>
      </c>
      <c r="CL315" s="118" t="e">
        <f>(ULB_Data[[#This Row],[CP- obtained SS2020]]-ULB_Data[[#This Row],[SA CV  cat 2020]])/ULB_Data[[#This Row],[SA CV  cat 2020]]</f>
        <v>#DIV/0!</v>
      </c>
      <c r="CM315" s="118" t="e">
        <f>(ULB_Data[[#This Row],[CV- obtained SS2021]]-ULB_Data[[#This Row],[SA CV cat 2021]])/ULB_Data[[#This Row],[SA CV cat 2021]]</f>
        <v>#DIV/0!</v>
      </c>
      <c r="CN315" s="118" t="e">
        <f>(ULB_Data[[#This Row],[CV- obtained SS2022]]-ULB_Data[[#This Row],[SA CV cat 2022]])/ULB_Data[[#This Row],[SA CV cat 2022]]</f>
        <v>#DIV/0!</v>
      </c>
      <c r="CO315" s="118" t="e">
        <f>(ULB_Data[[#This Row],[CV- obtained SS2021]]-ULB_Data[[#This Row],[SA CV cat t.10 2021]])/ULB_Data[[#This Row],[SA CV cat t.10 2021]]</f>
        <v>#DIV/0!</v>
      </c>
      <c r="CP315" s="118" t="e">
        <f>(ULB_Data[[#This Row],[CV- obtained SS2022]]-ULB_Data[[#This Row],[SA CV cat t.10 2022]])/ULB_Data[[#This Row],[SA CV cat t.10 2022]]</f>
        <v>#DIV/0!</v>
      </c>
      <c r="CQ315" s="60"/>
      <c r="CR315" s="60"/>
      <c r="CS315" s="28"/>
      <c r="CT315" s="28"/>
      <c r="CU315" s="28"/>
      <c r="CV315" s="28"/>
      <c r="CW315" s="28" t="s">
        <v>414</v>
      </c>
      <c r="CX315" s="28"/>
      <c r="CY315" s="28"/>
      <c r="CZ315" s="28" t="s">
        <v>415</v>
      </c>
      <c r="DA315" s="28"/>
      <c r="DB315" s="28"/>
      <c r="DC315" s="24"/>
      <c r="DD315" s="22">
        <v>1500</v>
      </c>
      <c r="DE315" s="66">
        <v>0</v>
      </c>
      <c r="DF315" s="24"/>
      <c r="DG315" s="22">
        <v>1500</v>
      </c>
      <c r="DH315" s="66">
        <v>0</v>
      </c>
      <c r="DI315" s="24"/>
      <c r="DJ315" s="22">
        <v>1500</v>
      </c>
      <c r="DK315" s="66">
        <v>0</v>
      </c>
      <c r="DL315" s="24"/>
      <c r="DM315" s="22">
        <v>1500</v>
      </c>
      <c r="DN315" s="66">
        <v>0</v>
      </c>
      <c r="DO315" s="21"/>
      <c r="DP315" s="22">
        <v>6000</v>
      </c>
      <c r="DQ315" s="66">
        <v>0</v>
      </c>
      <c r="DR315" s="21"/>
      <c r="DS315" s="67">
        <v>2400</v>
      </c>
      <c r="DT315" s="159">
        <f>ULB_Data[[#This Row],[SLP- obtained SS2021]]/ULB_Data[[#This Row],[SLP-max. marks SS2021]]</f>
        <v>0</v>
      </c>
      <c r="DU315" s="159" t="e">
        <f>ULB_Data[[#This Row],[SLP- obtained SS2021]]/ULB_Data[[#This Row],[Total score (obtained) SS2021]]</f>
        <v>#DIV/0!</v>
      </c>
      <c r="DV315" s="21"/>
      <c r="DW315" s="66">
        <v>2400</v>
      </c>
      <c r="DX315" s="159">
        <f>ULB_Data[[#This Row],[SLP- obtained SS2022]]/ULB_Data[[#This Row],[SLP-max. marks SS2022]]</f>
        <v>0</v>
      </c>
      <c r="DY315" s="159" t="e">
        <f>ULB_Data[[#This Row],[SLP- obtained SS2022]]/ULB_Data[[#This Row],[Total score (obtained) SS2022]]</f>
        <v>#DIV/0!</v>
      </c>
      <c r="DZ315" s="21"/>
      <c r="EA315" s="67">
        <v>1800</v>
      </c>
      <c r="EB315" s="159">
        <f>ULB_Data[[#This Row],[CV- obtained SS2021]]/ULB_Data[[#This Row],[CV-max. marks SS2021]]</f>
        <v>0</v>
      </c>
      <c r="EC315" s="159" t="e">
        <f>ULB_Data[[#This Row],[CV- obtained SS2021]]/ULB_Data[[#This Row],[Total score (obtained) SS2021]]</f>
        <v>#DIV/0!</v>
      </c>
      <c r="ED315" s="21"/>
      <c r="EE315" s="66">
        <v>1800</v>
      </c>
      <c r="EF315" s="159">
        <f>ULB_Data[[#This Row],[CV- obtained SS2022]]/ULB_Data[[#This Row],[CV-max. marks SS2022]]</f>
        <v>0</v>
      </c>
      <c r="EG315" s="159" t="e">
        <f>ULB_Data[[#This Row],[CV- obtained SS2022]]/ULB_Data[[#This Row],[Total score (obtained) SS2022]]</f>
        <v>#DIV/0!</v>
      </c>
      <c r="EH315" s="21"/>
      <c r="EI315" s="67">
        <v>1800</v>
      </c>
      <c r="EJ315" s="159">
        <f>ULB_Data[[#This Row],[Cert.- obtained SS2021]]/ULB_Data[[#This Row],[Cert.-max. marks SS2021]]</f>
        <v>0</v>
      </c>
      <c r="EK315" s="159" t="e">
        <f>ULB_Data[[#This Row],[Cert.- obtained SS2021]]/ULB_Data[[#This Row],[Total score (obtained) SS2021]]</f>
        <v>#DIV/0!</v>
      </c>
      <c r="EL315" s="21"/>
      <c r="EM315" s="66">
        <v>1800</v>
      </c>
      <c r="EN315" s="159">
        <f>ULB_Data[[#This Row],[Cert.- obtained SS2022]]/ULB_Data[[#This Row],[Cert.-max. marks SS2022]]</f>
        <v>0</v>
      </c>
      <c r="EO315" s="159" t="e">
        <f>ULB_Data[[#This Row],[Cert.- obtained SS2022]]/ULB_Data[[#This Row],[Total score (obtained) SS2022]]</f>
        <v>#DIV/0!</v>
      </c>
      <c r="EP315" s="21"/>
      <c r="EQ315" s="26">
        <v>6000</v>
      </c>
      <c r="ER315" s="66">
        <v>0</v>
      </c>
      <c r="ES315" s="21"/>
      <c r="ET315" s="66">
        <v>6000</v>
      </c>
      <c r="EU315" s="128">
        <f>(ULB_Data[[#This Row],[Total score (obtained) SS2022]]/ULB_Data[[#This Row],[Total score (max) SS2022]])*100</f>
        <v>0</v>
      </c>
      <c r="EV315" s="26">
        <v>0</v>
      </c>
      <c r="EW315" s="26">
        <v>3000</v>
      </c>
      <c r="EX315" s="66">
        <v>0</v>
      </c>
      <c r="EY315" s="26">
        <v>0</v>
      </c>
      <c r="EZ315" s="26">
        <v>4200</v>
      </c>
      <c r="FA315" s="100">
        <v>0</v>
      </c>
      <c r="FB315" s="26">
        <v>0</v>
      </c>
      <c r="FC315" s="138">
        <v>4200</v>
      </c>
      <c r="FD315" s="140">
        <f>(ULB_Data[[#This Row],[SLP + Cert. (obtained) SS2022]]/ULB_Data[[#This Row],[SLP + Cert. (max.) SS2022]])*100</f>
        <v>0</v>
      </c>
    </row>
    <row r="316" spans="1:160" ht="15.75" thickBot="1">
      <c r="A316" s="104">
        <v>315</v>
      </c>
      <c r="B316" s="65" t="s">
        <v>328</v>
      </c>
      <c r="C316" s="65" t="s">
        <v>83</v>
      </c>
      <c r="D316" s="65" t="s">
        <v>83</v>
      </c>
      <c r="E316" s="26">
        <v>17734</v>
      </c>
      <c r="F316" s="28" t="s">
        <v>411</v>
      </c>
      <c r="G316" s="28">
        <v>2214</v>
      </c>
      <c r="H316" s="28">
        <v>2072</v>
      </c>
      <c r="I316" s="28">
        <v>2072</v>
      </c>
      <c r="J316" s="28">
        <v>3325</v>
      </c>
      <c r="K316" s="28">
        <v>3178</v>
      </c>
      <c r="L316" s="28">
        <v>3178</v>
      </c>
      <c r="M316" s="28">
        <v>3070.1</v>
      </c>
      <c r="N316" s="28">
        <v>2928.3</v>
      </c>
      <c r="O316" s="28">
        <v>2928.3</v>
      </c>
      <c r="P316" s="28">
        <v>4349.2</v>
      </c>
      <c r="Q316" s="28">
        <v>4349.2</v>
      </c>
      <c r="R316" s="118">
        <f>(ULB_Data[[#This Row],[Total score (obtained) SS2020]]-ULB_Data[[#This Row],[NA 2020]])/ULB_Data[[#This Row],[NA 2020]]</f>
        <v>0.59214092140921404</v>
      </c>
      <c r="S316" s="118">
        <f>(ULB_Data[[#This Row],[Total score (obtained) SS2021]]-ULB_Data[[#This Row],[NA 2021]])/ULB_Data[[#This Row],[NA 2021]]</f>
        <v>0.6837258687258686</v>
      </c>
      <c r="T316" s="118">
        <f>(ULB_Data[[#This Row],[Total score (obtained) SS2022]]-ULB_Data[[#This Row],[NA 2022]])/ULB_Data[[#This Row],[NA 2022]]</f>
        <v>0.6837258687258686</v>
      </c>
      <c r="U316" s="118">
        <f>(ULB_Data[[#This Row],[Total score (obtained) SS2020]]-ULB_Data[[#This Row],[SA 2020]])/ULB_Data[[#This Row],[SA 2020]]</f>
        <v>6.0150375939849621E-2</v>
      </c>
      <c r="V316" s="118">
        <f>(ULB_Data[[#This Row],[Total score (obtained) SS2021]]-ULB_Data[[#This Row],[SA 2021]])/ULB_Data[[#This Row],[SA 2021]]</f>
        <v>9.7759597230962822E-2</v>
      </c>
      <c r="W316" s="118">
        <f>(ULB_Data[[#This Row],[Total score (obtained) SS2022]]-ULB_Data[[#This Row],[SA 2022]])/ULB_Data[[#This Row],[SA 2022]]</f>
        <v>9.7759597230962822E-2</v>
      </c>
      <c r="X316" s="118">
        <f>(ULB_Data[[#This Row],[Total score (obtained) SS2020]]-ULB_Data[[#This Row],[SA Cat 2020]])/ULB_Data[[#This Row],[SA Cat 2020]]</f>
        <v>0.14817106934627539</v>
      </c>
      <c r="Y316" s="118">
        <f>(ULB_Data[[#This Row],[Total score (obtained) SS2021]]-ULB_Data[[#This Row],[SA Cat 2021]])/ULB_Data[[#This Row],[SA Cat 2021]]</f>
        <v>0.19136700474678128</v>
      </c>
      <c r="Z316" s="118">
        <f>(ULB_Data[[#This Row],[Total score (obtained) SS2022]]-ULB_Data[[#This Row],[SA Cat 2022]])/ULB_Data[[#This Row],[SA Cat 2022]]</f>
        <v>0.19136700474678128</v>
      </c>
      <c r="AA316" s="118">
        <f>(ULB_Data[[#This Row],[Total score (obtained) SS2021]]-ULB_Data[[#This Row],[SA Cat t.10 2021]])/ULB_Data[[#This Row],[SA Cat t.10 2021]]</f>
        <v>-0.19785707716361631</v>
      </c>
      <c r="AB316" s="118">
        <f>(ULB_Data[[#This Row],[Total score (obtained) SS2022]]-ULB_Data[[#This Row],[SA Cat t.10 2022]])/ULB_Data[[#This Row],[SA Cat t.10 2022]]</f>
        <v>-0.19785707716361631</v>
      </c>
      <c r="AC316" s="122">
        <v>306.24</v>
      </c>
      <c r="AD316" s="122">
        <v>913.6</v>
      </c>
      <c r="AE316" s="122">
        <v>915</v>
      </c>
      <c r="AF316" s="122">
        <v>706.64</v>
      </c>
      <c r="AG316" s="122">
        <v>1509.3</v>
      </c>
      <c r="AH316" s="122">
        <v>1509.3</v>
      </c>
      <c r="AI316" s="122">
        <v>593.21</v>
      </c>
      <c r="AJ316" s="122">
        <v>1412.08</v>
      </c>
      <c r="AK316" s="122">
        <v>1412.08</v>
      </c>
      <c r="AL316" s="122">
        <v>1984.11</v>
      </c>
      <c r="AM316" s="122">
        <v>1984.11</v>
      </c>
      <c r="AN316" s="118">
        <f>(ULB_Data[[#This Row],[SLP- obtained SS2020]]-ULB_Data[[#This Row],[SLP NA 2020]])/ULB_Data[[#This Row],[SLP NA 2020]]</f>
        <v>1.1856713688610241</v>
      </c>
      <c r="AO316" s="118">
        <f>(ULB_Data[[#This Row],[SLP- obtained SS2021]]-ULB_Data[[#This Row],[SLP NA 2021]])/ULB_Data[[#This Row],[SLP NA 2021]]</f>
        <v>0.90880035026269712</v>
      </c>
      <c r="AP316" s="118">
        <f>(ULB_Data[[#This Row],[SLP- obtained SS2022]]-ULB_Data[[#This Row],[SLP NA 2022]])/ULB_Data[[#This Row],[SLP NA 2022]]</f>
        <v>0.9058797814207652</v>
      </c>
      <c r="AQ316" s="118">
        <f>(ULB_Data[[#This Row],[SLP- obtained SS2020]]-ULB_Data[[#This Row],[SLP SA 2020]])/ULB_Data[[#This Row],[SLP SA 2020]]</f>
        <v>-5.278501075512277E-2</v>
      </c>
      <c r="AR316" s="118">
        <f>(ULB_Data[[#This Row],[SLP- obtained SS2021]]-ULB_Data[[#This Row],[SLP SA 2021]])/ULB_Data[[#This Row],[SLP SA 2021]]</f>
        <v>0.15542304379513694</v>
      </c>
      <c r="AS316" s="118">
        <f>(ULB_Data[[#This Row],[SLP- obtained SS2022]]-ULB_Data[[#This Row],[SLP SA 2022]])/ULB_Data[[#This Row],[SLP SA 2022]]</f>
        <v>0.15542304379513694</v>
      </c>
      <c r="AT316" s="118">
        <f>(ULB_Data[[#This Row],[SLP- obtained SS2020]]-ULB_Data[[#This Row],[SLP SA cat 2020]])/ULB_Data[[#This Row],[SLP SA cat 2020]]</f>
        <v>0.12833566527873769</v>
      </c>
      <c r="AU316" s="118">
        <f>(ULB_Data[[#This Row],[SLP- obtained SS2021]]-ULB_Data[[#This Row],[SLP SA cat 2021]])/ULB_Data[[#This Row],[SLP SA cat 2021]]</f>
        <v>0.23497252280324074</v>
      </c>
      <c r="AV316" s="118">
        <f>(ULB_Data[[#This Row],[SLP- obtained SS2022]]-ULB_Data[[#This Row],[SLP SA cat 2022]])/ULB_Data[[#This Row],[SLP SA cat 2022]]</f>
        <v>0.23497252280324074</v>
      </c>
      <c r="AW316" s="118">
        <f>(ULB_Data[[#This Row],[SLP- obtained SS2021]]-ULB_Data[[#This Row],[SLP SA cat t.10 2021]])/ULB_Data[[#This Row],[SLP SA cat t.10 2021]]</f>
        <v>-0.12107695641874684</v>
      </c>
      <c r="AX316" s="118">
        <f>(ULB_Data[[#This Row],[SLP- obtained SS2022]]-ULB_Data[[#This Row],[SLP SA cat t.10 2022]])/ULB_Data[[#This Row],[SLP SA cat t.10 2022]]</f>
        <v>-0.12107695641874684</v>
      </c>
      <c r="AY316" s="122">
        <v>232.44</v>
      </c>
      <c r="AZ316" s="122">
        <v>298.10000000000002</v>
      </c>
      <c r="BA316" s="122">
        <v>295</v>
      </c>
      <c r="BB316" s="122">
        <v>421.09</v>
      </c>
      <c r="BC316" s="122">
        <v>522.70000000000005</v>
      </c>
      <c r="BD316" s="122">
        <v>525</v>
      </c>
      <c r="BE316" s="122">
        <v>365.77</v>
      </c>
      <c r="BF316" s="122">
        <v>453.88</v>
      </c>
      <c r="BG316" s="122">
        <v>453.88</v>
      </c>
      <c r="BH316" s="122">
        <v>1100</v>
      </c>
      <c r="BI316" s="122">
        <v>1100</v>
      </c>
      <c r="BJ316" s="118">
        <f>(ULB_Data[[#This Row],[Cert.- obtained SS2020]]-ULB_Data[[#This Row],[NA cert 2020]])/ULB_Data[[#This Row],[NA cert 2020]]</f>
        <v>0.29065565307176044</v>
      </c>
      <c r="BK316" s="118">
        <f>(ULB_Data[[#This Row],[Cert.- obtained SS2021]]-ULB_Data[[#This Row],[NA cert 2021]])/ULB_Data[[#This Row],[NA cert 2021]]</f>
        <v>0.67728950016772882</v>
      </c>
      <c r="BL316" s="118">
        <f>(ULB_Data[[#This Row],[Cert.- obtained SS2022]]-ULB_Data[[#This Row],[NA cert 2022]])/ULB_Data[[#This Row],[NA cert 2022]]</f>
        <v>0.69491525423728817</v>
      </c>
      <c r="BM316" s="118">
        <f>(ULB_Data[[#This Row],[Cert.- obtained SS2020]]-ULB_Data[[#This Row],[SA Cert 2020]])/ULB_Data[[#This Row],[SA Cert 2020]]</f>
        <v>-0.2875632287634472</v>
      </c>
      <c r="BN316" s="118">
        <f>(ULB_Data[[#This Row],[Cert.- obtained SS2021]]-ULB_Data[[#This Row],[SA cert 2021]])/ULB_Data[[#This Row],[SA cert 2021]]</f>
        <v>-4.3428352783623579E-2</v>
      </c>
      <c r="BO316" s="118">
        <f>(ULB_Data[[#This Row],[Cert.- obtained SS2022]]-ULB_Data[[#This Row],[SA cert 2022]])/ULB_Data[[#This Row],[SA cert 2022]]</f>
        <v>-4.7619047619047616E-2</v>
      </c>
      <c r="BP316" s="118">
        <f>(ULB_Data[[#This Row],[Cert.- obtained SS2020]]-ULB_Data[[#This Row],[SA cert cat 2020]])/ULB_Data[[#This Row],[SA cert cat 2020]]</f>
        <v>-0.17981245044700217</v>
      </c>
      <c r="BQ316" s="118">
        <f>(ULB_Data[[#This Row],[Cert.- obtained SS2021]]-ULB_Data[[#This Row],[SA cert cat 2021]])/ULB_Data[[#This Row],[SA cert cat 2021]]</f>
        <v>0.10161276108222439</v>
      </c>
      <c r="BR316" s="118">
        <f>(ULB_Data[[#This Row],[Cert.- obtained SS2022]]-ULB_Data[[#This Row],[SA cert cat 2022]])/ULB_Data[[#This Row],[SA cert cat 2022]]</f>
        <v>0.10161276108222439</v>
      </c>
      <c r="BS316" s="118">
        <f>(ULB_Data[[#This Row],[Cert.- obtained SS2021]]-ULB_Data[[#This Row],[SA cert cat t.10 2021]])/ULB_Data[[#This Row],[SA cert cat t.10 2021]]</f>
        <v>-0.54545454545454541</v>
      </c>
      <c r="BT316" s="118">
        <f>(ULB_Data[[#This Row],[Cert.- obtained SS2022]]-ULB_Data[[#This Row],[SA cert cat t.10 2022]])/ULB_Data[[#This Row],[SA cert cat t.10 2022]]</f>
        <v>-0.54545454545454541</v>
      </c>
      <c r="BU316" s="122">
        <v>855.72</v>
      </c>
      <c r="BV316" s="122">
        <v>860.25</v>
      </c>
      <c r="BW316" s="122">
        <v>865</v>
      </c>
      <c r="BX316" s="122">
        <v>1100</v>
      </c>
      <c r="BY316" s="122">
        <v>1147.0899999999999</v>
      </c>
      <c r="BZ316" s="122">
        <v>1150</v>
      </c>
      <c r="CA316" s="122">
        <v>1056.55</v>
      </c>
      <c r="CB316" s="122">
        <v>1062.31</v>
      </c>
      <c r="CC316" s="122">
        <v>1062.31</v>
      </c>
      <c r="CD316" s="122">
        <v>1484.95</v>
      </c>
      <c r="CE316" s="122">
        <v>1484.95</v>
      </c>
      <c r="CF316" s="118">
        <f>(ULB_Data[[#This Row],[CP- obtained SS2020]]-ULB_Data[[#This Row],[NA CV 2020]])/ULB_Data[[#This Row],[NA CV 2020]]</f>
        <v>0.38433132333006109</v>
      </c>
      <c r="CG316" s="118">
        <f>(ULB_Data[[#This Row],[CV- obtained SS2021]]-ULB_Data[[#This Row],[NA CV 2021]])/ULB_Data[[#This Row],[NA CV 2021]]</f>
        <v>0.44702121476315021</v>
      </c>
      <c r="CH316" s="118">
        <f>(ULB_Data[[#This Row],[CV- obtained SS2022]]-ULB_Data[[#This Row],[NA CV 2022]])/ULB_Data[[#This Row],[NA CV 2022]]</f>
        <v>0.43907514450867047</v>
      </c>
      <c r="CI316" s="118">
        <f>(ULB_Data[[#This Row],[CP- obtained SS2020]]-ULB_Data[[#This Row],[SA CV 2020]])/ULB_Data[[#This Row],[SA CV 2020]]</f>
        <v>7.690909090909083E-2</v>
      </c>
      <c r="CJ316" s="118">
        <f>(ULB_Data[[#This Row],[CV- obtained SS2021]]-ULB_Data[[#This Row],[SA CV 2021]])/ULB_Data[[#This Row],[SA CV 2021]]</f>
        <v>8.5180761753654938E-2</v>
      </c>
      <c r="CK316" s="118">
        <f>(ULB_Data[[#This Row],[CV- obtained SS2022]]-ULB_Data[[#This Row],[SA CV 2022]])/ULB_Data[[#This Row],[SA CV 2022]]</f>
        <v>8.2434782608695606E-2</v>
      </c>
      <c r="CL316" s="118">
        <f>(ULB_Data[[#This Row],[CP- obtained SS2020]]-ULB_Data[[#This Row],[SA CV  cat 2020]])/ULB_Data[[#This Row],[SA CV  cat 2020]]</f>
        <v>0.12119634659978228</v>
      </c>
      <c r="CM316" s="118">
        <f>(ULB_Data[[#This Row],[CV- obtained SS2021]]-ULB_Data[[#This Row],[SA CV cat 2021]])/ULB_Data[[#This Row],[SA CV cat 2021]]</f>
        <v>0.17178601349888453</v>
      </c>
      <c r="CN316" s="118">
        <f>(ULB_Data[[#This Row],[CV- obtained SS2022]]-ULB_Data[[#This Row],[SA CV cat 2022]])/ULB_Data[[#This Row],[SA CV cat 2022]]</f>
        <v>0.17178601349888453</v>
      </c>
      <c r="CO316" s="118">
        <f>(ULB_Data[[#This Row],[CV- obtained SS2021]]-ULB_Data[[#This Row],[SA CV cat t.10 2021]])/ULB_Data[[#This Row],[SA CV cat t.10 2021]]</f>
        <v>-0.16172261692312878</v>
      </c>
      <c r="CP316" s="118">
        <f>(ULB_Data[[#This Row],[CV- obtained SS2022]]-ULB_Data[[#This Row],[SA CV cat t.10 2022]])/ULB_Data[[#This Row],[SA CV cat t.10 2022]]</f>
        <v>-0.16172261692312878</v>
      </c>
      <c r="CQ316" s="60">
        <v>223</v>
      </c>
      <c r="CR316" s="60">
        <v>45</v>
      </c>
      <c r="CS316" s="27">
        <v>46</v>
      </c>
      <c r="CT316" s="27">
        <v>37</v>
      </c>
      <c r="CU316" s="27">
        <v>46</v>
      </c>
      <c r="CV316" s="27">
        <v>37</v>
      </c>
      <c r="CW316" s="28" t="s">
        <v>414</v>
      </c>
      <c r="CX316" s="27" t="s">
        <v>414</v>
      </c>
      <c r="CY316" s="27" t="s">
        <v>414</v>
      </c>
      <c r="CZ316" s="28" t="s">
        <v>405</v>
      </c>
      <c r="DA316" s="27" t="s">
        <v>408</v>
      </c>
      <c r="DB316" s="27" t="s">
        <v>408</v>
      </c>
      <c r="DC316" s="22">
        <v>669.34</v>
      </c>
      <c r="DD316" s="22">
        <v>1500</v>
      </c>
      <c r="DE316" s="66">
        <v>44.62</v>
      </c>
      <c r="DF316" s="22">
        <v>300</v>
      </c>
      <c r="DG316" s="22">
        <v>1500</v>
      </c>
      <c r="DH316" s="66">
        <v>20</v>
      </c>
      <c r="DI316" s="22">
        <v>1371.06</v>
      </c>
      <c r="DJ316" s="22">
        <v>1500</v>
      </c>
      <c r="DK316" s="66">
        <v>91.4</v>
      </c>
      <c r="DL316" s="22">
        <v>1184.5999999999999</v>
      </c>
      <c r="DM316" s="22">
        <v>1500</v>
      </c>
      <c r="DN316" s="66">
        <v>78.97</v>
      </c>
      <c r="DO316" s="22">
        <v>3525</v>
      </c>
      <c r="DP316" s="22">
        <v>6000</v>
      </c>
      <c r="DQ316" s="66">
        <v>58.75</v>
      </c>
      <c r="DR316" s="67">
        <v>1743.88</v>
      </c>
      <c r="DS316" s="67">
        <v>2400</v>
      </c>
      <c r="DT316" s="159">
        <f>ULB_Data[[#This Row],[SLP- obtained SS2021]]/ULB_Data[[#This Row],[SLP-max. marks SS2021]]</f>
        <v>0.72661666666666669</v>
      </c>
      <c r="DU316" s="159">
        <f>ULB_Data[[#This Row],[SLP- obtained SS2021]]/ULB_Data[[#This Row],[Total score (obtained) SS2021]]</f>
        <v>0.4998681449717372</v>
      </c>
      <c r="DV316" s="67">
        <v>1743.88</v>
      </c>
      <c r="DW316" s="66">
        <v>2400</v>
      </c>
      <c r="DX316" s="159">
        <f>ULB_Data[[#This Row],[SLP- obtained SS2022]]/ULB_Data[[#This Row],[SLP-max. marks SS2022]]</f>
        <v>0.72661666666666669</v>
      </c>
      <c r="DY316" s="159">
        <f>ULB_Data[[#This Row],[SLP- obtained SS2022]]/ULB_Data[[#This Row],[Total score (obtained) SS2022]]</f>
        <v>0.4998681449717372</v>
      </c>
      <c r="DZ316" s="67">
        <v>1244.8</v>
      </c>
      <c r="EA316" s="67">
        <v>1800</v>
      </c>
      <c r="EB316" s="159">
        <f>ULB_Data[[#This Row],[CV- obtained SS2021]]/ULB_Data[[#This Row],[CV-max. marks SS2021]]</f>
        <v>0.69155555555555548</v>
      </c>
      <c r="EC316" s="159">
        <f>ULB_Data[[#This Row],[CV- obtained SS2021]]/ULB_Data[[#This Row],[Total score (obtained) SS2021]]</f>
        <v>0.35681117213387298</v>
      </c>
      <c r="ED316" s="67">
        <v>1244.8</v>
      </c>
      <c r="EE316" s="66">
        <v>1800</v>
      </c>
      <c r="EF316" s="159">
        <f>ULB_Data[[#This Row],[CV- obtained SS2022]]/ULB_Data[[#This Row],[CV-max. marks SS2022]]</f>
        <v>0.69155555555555548</v>
      </c>
      <c r="EG316" s="159">
        <f>ULB_Data[[#This Row],[CV- obtained SS2022]]/ULB_Data[[#This Row],[Total score (obtained) SS2022]]</f>
        <v>0.35681117213387298</v>
      </c>
      <c r="EH316" s="67">
        <v>500</v>
      </c>
      <c r="EI316" s="67">
        <v>1800</v>
      </c>
      <c r="EJ316" s="159">
        <f>ULB_Data[[#This Row],[Cert.- obtained SS2021]]/ULB_Data[[#This Row],[Cert.-max. marks SS2021]]</f>
        <v>0.27777777777777779</v>
      </c>
      <c r="EK316" s="159">
        <f>ULB_Data[[#This Row],[Cert.- obtained SS2021]]/ULB_Data[[#This Row],[Total score (obtained) SS2021]]</f>
        <v>0.14332068289438987</v>
      </c>
      <c r="EL316" s="67">
        <v>500</v>
      </c>
      <c r="EM316" s="66">
        <v>1800</v>
      </c>
      <c r="EN316" s="159">
        <f>ULB_Data[[#This Row],[Cert.- obtained SS2022]]/ULB_Data[[#This Row],[Cert.-max. marks SS2022]]</f>
        <v>0.27777777777777779</v>
      </c>
      <c r="EO316" s="159">
        <f>ULB_Data[[#This Row],[Cert.- obtained SS2022]]/ULB_Data[[#This Row],[Total score (obtained) SS2022]]</f>
        <v>0.14332068289438987</v>
      </c>
      <c r="EP316" s="68">
        <v>3488.68</v>
      </c>
      <c r="EQ316" s="26">
        <v>6000</v>
      </c>
      <c r="ER316" s="66">
        <v>58.14</v>
      </c>
      <c r="ES316" s="68">
        <v>3488.68</v>
      </c>
      <c r="ET316" s="66">
        <v>6000</v>
      </c>
      <c r="EU316" s="128">
        <f>(ULB_Data[[#This Row],[Total score (obtained) SS2022]]/ULB_Data[[#This Row],[Total score (max) SS2022]])*100</f>
        <v>58.144666666666666</v>
      </c>
      <c r="EV316" s="26">
        <v>969.34</v>
      </c>
      <c r="EW316" s="26">
        <v>3000</v>
      </c>
      <c r="EX316" s="66">
        <v>32.31</v>
      </c>
      <c r="EY316" s="26">
        <v>2243.88</v>
      </c>
      <c r="EZ316" s="26">
        <v>4200</v>
      </c>
      <c r="FA316" s="100">
        <v>53.43</v>
      </c>
      <c r="FB316" s="26">
        <v>2243.88</v>
      </c>
      <c r="FC316" s="138">
        <v>4200</v>
      </c>
      <c r="FD316" s="140">
        <f>(ULB_Data[[#This Row],[SLP + Cert. (obtained) SS2022]]/ULB_Data[[#This Row],[SLP + Cert. (max.) SS2022]])*100</f>
        <v>53.425714285714285</v>
      </c>
    </row>
    <row r="317" spans="1:160" ht="15.75" thickBot="1">
      <c r="A317" s="104">
        <v>316</v>
      </c>
      <c r="B317" s="65" t="s">
        <v>189</v>
      </c>
      <c r="C317" s="65" t="s">
        <v>83</v>
      </c>
      <c r="D317" s="65" t="s">
        <v>83</v>
      </c>
      <c r="E317" s="26">
        <v>30989</v>
      </c>
      <c r="F317" s="28" t="s">
        <v>412</v>
      </c>
      <c r="G317" s="28">
        <v>2214</v>
      </c>
      <c r="H317" s="28">
        <v>2072</v>
      </c>
      <c r="I317" s="28">
        <v>2072</v>
      </c>
      <c r="J317" s="28">
        <v>3325</v>
      </c>
      <c r="K317" s="28">
        <v>3178</v>
      </c>
      <c r="L317" s="28">
        <v>3178</v>
      </c>
      <c r="M317" s="28">
        <v>3400</v>
      </c>
      <c r="N317" s="28">
        <v>3298.6</v>
      </c>
      <c r="O317" s="28">
        <v>3298.6</v>
      </c>
      <c r="P317" s="28">
        <v>4601.3999999999996</v>
      </c>
      <c r="Q317" s="28">
        <v>4601.3999999999996</v>
      </c>
      <c r="R317" s="118">
        <f>(ULB_Data[[#This Row],[Total score (obtained) SS2020]]-ULB_Data[[#This Row],[NA 2020]])/ULB_Data[[#This Row],[NA 2020]]</f>
        <v>0.45879403794037937</v>
      </c>
      <c r="S317" s="118">
        <f>(ULB_Data[[#This Row],[Total score (obtained) SS2021]]-ULB_Data[[#This Row],[NA 2021]])/ULB_Data[[#This Row],[NA 2021]]</f>
        <v>0.78434845559845567</v>
      </c>
      <c r="T317" s="118">
        <f>(ULB_Data[[#This Row],[Total score (obtained) SS2022]]-ULB_Data[[#This Row],[NA 2022]])/ULB_Data[[#This Row],[NA 2022]]</f>
        <v>0.78434845559845567</v>
      </c>
      <c r="U317" s="118">
        <f>(ULB_Data[[#This Row],[Total score (obtained) SS2020]]-ULB_Data[[#This Row],[SA 2020]])/ULB_Data[[#This Row],[SA 2020]]</f>
        <v>-2.8640601503759404E-2</v>
      </c>
      <c r="V317" s="118">
        <f>(ULB_Data[[#This Row],[Total score (obtained) SS2021]]-ULB_Data[[#This Row],[SA 2021]])/ULB_Data[[#This Row],[SA 2021]]</f>
        <v>0.1633637507866583</v>
      </c>
      <c r="W317" s="118">
        <f>(ULB_Data[[#This Row],[Total score (obtained) SS2022]]-ULB_Data[[#This Row],[SA 2022]])/ULB_Data[[#This Row],[SA 2022]]</f>
        <v>0.1633637507866583</v>
      </c>
      <c r="X317" s="118">
        <f>(ULB_Data[[#This Row],[Total score (obtained) SS2020]]-ULB_Data[[#This Row],[SA Cat 2020]])/ULB_Data[[#This Row],[SA Cat 2020]]</f>
        <v>-5.0067647058823536E-2</v>
      </c>
      <c r="Y317" s="118">
        <f>(ULB_Data[[#This Row],[Total score (obtained) SS2021]]-ULB_Data[[#This Row],[SA Cat 2021]])/ULB_Data[[#This Row],[SA Cat 2021]]</f>
        <v>0.12083004911174443</v>
      </c>
      <c r="Z317" s="118">
        <f>(ULB_Data[[#This Row],[Total score (obtained) SS2022]]-ULB_Data[[#This Row],[SA Cat 2022]])/ULB_Data[[#This Row],[SA Cat 2022]]</f>
        <v>0.12083004911174443</v>
      </c>
      <c r="AA317" s="118">
        <f>(ULB_Data[[#This Row],[Total score (obtained) SS2021]]-ULB_Data[[#This Row],[SA Cat t.10 2021]])/ULB_Data[[#This Row],[SA Cat t.10 2021]]</f>
        <v>-0.19651193115138862</v>
      </c>
      <c r="AB317" s="118">
        <f>(ULB_Data[[#This Row],[Total score (obtained) SS2022]]-ULB_Data[[#This Row],[SA Cat t.10 2022]])/ULB_Data[[#This Row],[SA Cat t.10 2022]]</f>
        <v>-0.19651193115138862</v>
      </c>
      <c r="AC317" s="122">
        <v>306.24</v>
      </c>
      <c r="AD317" s="122">
        <v>913.6</v>
      </c>
      <c r="AE317" s="122">
        <v>915</v>
      </c>
      <c r="AF317" s="122">
        <v>706.64</v>
      </c>
      <c r="AG317" s="122">
        <v>1509.3</v>
      </c>
      <c r="AH317" s="122">
        <v>1509.3</v>
      </c>
      <c r="AI317" s="122">
        <v>737.03</v>
      </c>
      <c r="AJ317" s="122">
        <v>1543.8</v>
      </c>
      <c r="AK317" s="122">
        <v>1543.8</v>
      </c>
      <c r="AL317" s="122">
        <v>2033.9</v>
      </c>
      <c r="AM317" s="122">
        <v>2033.9</v>
      </c>
      <c r="AN317" s="118">
        <f>(ULB_Data[[#This Row],[SLP- obtained SS2020]]-ULB_Data[[#This Row],[SLP NA 2020]])/ULB_Data[[#This Row],[SLP NA 2020]]</f>
        <v>1.1867489550679204</v>
      </c>
      <c r="AO317" s="118">
        <f>(ULB_Data[[#This Row],[SLP- obtained SS2021]]-ULB_Data[[#This Row],[SLP NA 2021]])/ULB_Data[[#This Row],[SLP NA 2021]]</f>
        <v>0.74242556917688274</v>
      </c>
      <c r="AP317" s="118">
        <f>(ULB_Data[[#This Row],[SLP- obtained SS2022]]-ULB_Data[[#This Row],[SLP NA 2022]])/ULB_Data[[#This Row],[SLP NA 2022]]</f>
        <v>0.73975956284153022</v>
      </c>
      <c r="AQ317" s="118">
        <f>(ULB_Data[[#This Row],[SLP- obtained SS2020]]-ULB_Data[[#This Row],[SLP SA 2020]])/ULB_Data[[#This Row],[SLP SA 2020]]</f>
        <v>-5.2318012000452885E-2</v>
      </c>
      <c r="AR317" s="118">
        <f>(ULB_Data[[#This Row],[SLP- obtained SS2021]]-ULB_Data[[#This Row],[SLP SA 2021]])/ULB_Data[[#This Row],[SLP SA 2021]]</f>
        <v>5.4714105876896679E-2</v>
      </c>
      <c r="AS317" s="118">
        <f>(ULB_Data[[#This Row],[SLP- obtained SS2022]]-ULB_Data[[#This Row],[SLP SA 2022]])/ULB_Data[[#This Row],[SLP SA 2022]]</f>
        <v>5.4714105876896679E-2</v>
      </c>
      <c r="AT317" s="118">
        <f>(ULB_Data[[#This Row],[SLP- obtained SS2020]]-ULB_Data[[#This Row],[SLP SA cat 2020]])/ULB_Data[[#This Row],[SLP SA cat 2020]]</f>
        <v>-9.1393837428598593E-2</v>
      </c>
      <c r="AU317" s="118">
        <f>(ULB_Data[[#This Row],[SLP- obtained SS2021]]-ULB_Data[[#This Row],[SLP SA cat 2021]])/ULB_Data[[#This Row],[SLP SA cat 2021]]</f>
        <v>3.1143930560953593E-2</v>
      </c>
      <c r="AV317" s="118">
        <f>(ULB_Data[[#This Row],[SLP- obtained SS2022]]-ULB_Data[[#This Row],[SLP SA cat 2022]])/ULB_Data[[#This Row],[SLP SA cat 2022]]</f>
        <v>3.1143930560953593E-2</v>
      </c>
      <c r="AW317" s="118">
        <f>(ULB_Data[[#This Row],[SLP- obtained SS2021]]-ULB_Data[[#This Row],[SLP SA cat t.10 2021]])/ULB_Data[[#This Row],[SLP SA cat t.10 2021]]</f>
        <v>-0.21732631889473425</v>
      </c>
      <c r="AX317" s="118">
        <f>(ULB_Data[[#This Row],[SLP- obtained SS2022]]-ULB_Data[[#This Row],[SLP SA cat t.10 2022]])/ULB_Data[[#This Row],[SLP SA cat t.10 2022]]</f>
        <v>-0.21732631889473425</v>
      </c>
      <c r="AY317" s="122">
        <v>232.44</v>
      </c>
      <c r="AZ317" s="122">
        <v>298.10000000000002</v>
      </c>
      <c r="BA317" s="122">
        <v>295</v>
      </c>
      <c r="BB317" s="122">
        <v>421.09</v>
      </c>
      <c r="BC317" s="122">
        <v>522.70000000000005</v>
      </c>
      <c r="BD317" s="122">
        <v>525</v>
      </c>
      <c r="BE317" s="122">
        <v>433.64</v>
      </c>
      <c r="BF317" s="122">
        <v>570</v>
      </c>
      <c r="BG317" s="122">
        <v>570</v>
      </c>
      <c r="BH317" s="122">
        <v>1100</v>
      </c>
      <c r="BI317" s="122">
        <v>1100</v>
      </c>
      <c r="BJ317" s="118">
        <f>(ULB_Data[[#This Row],[Cert.- obtained SS2020]]-ULB_Data[[#This Row],[NA cert 2020]])/ULB_Data[[#This Row],[NA cert 2020]]</f>
        <v>0.29065565307176044</v>
      </c>
      <c r="BK317" s="118">
        <f>(ULB_Data[[#This Row],[Cert.- obtained SS2021]]-ULB_Data[[#This Row],[NA cert 2021]])/ULB_Data[[#This Row],[NA cert 2021]]</f>
        <v>1.3482053002348204</v>
      </c>
      <c r="BL317" s="118">
        <f>(ULB_Data[[#This Row],[Cert.- obtained SS2022]]-ULB_Data[[#This Row],[NA cert 2022]])/ULB_Data[[#This Row],[NA cert 2022]]</f>
        <v>1.3728813559322033</v>
      </c>
      <c r="BM317" s="118">
        <f>(ULB_Data[[#This Row],[Cert.- obtained SS2020]]-ULB_Data[[#This Row],[SA Cert 2020]])/ULB_Data[[#This Row],[SA Cert 2020]]</f>
        <v>-0.2875632287634472</v>
      </c>
      <c r="BN317" s="118">
        <f>(ULB_Data[[#This Row],[Cert.- obtained SS2021]]-ULB_Data[[#This Row],[SA cert 2021]])/ULB_Data[[#This Row],[SA cert 2021]]</f>
        <v>0.33920030610292701</v>
      </c>
      <c r="BO317" s="118">
        <f>(ULB_Data[[#This Row],[Cert.- obtained SS2022]]-ULB_Data[[#This Row],[SA cert 2022]])/ULB_Data[[#This Row],[SA cert 2022]]</f>
        <v>0.33333333333333331</v>
      </c>
      <c r="BP317" s="118">
        <f>(ULB_Data[[#This Row],[Cert.- obtained SS2020]]-ULB_Data[[#This Row],[SA cert cat 2020]])/ULB_Data[[#This Row],[SA cert cat 2020]]</f>
        <v>-0.30818190203855733</v>
      </c>
      <c r="BQ317" s="118">
        <f>(ULB_Data[[#This Row],[Cert.- obtained SS2021]]-ULB_Data[[#This Row],[SA cert cat 2021]])/ULB_Data[[#This Row],[SA cert cat 2021]]</f>
        <v>0.22807017543859648</v>
      </c>
      <c r="BR317" s="118">
        <f>(ULB_Data[[#This Row],[Cert.- obtained SS2022]]-ULB_Data[[#This Row],[SA cert cat 2022]])/ULB_Data[[#This Row],[SA cert cat 2022]]</f>
        <v>0.22807017543859648</v>
      </c>
      <c r="BS317" s="118">
        <f>(ULB_Data[[#This Row],[Cert.- obtained SS2021]]-ULB_Data[[#This Row],[SA cert cat t.10 2021]])/ULB_Data[[#This Row],[SA cert cat t.10 2021]]</f>
        <v>-0.36363636363636365</v>
      </c>
      <c r="BT317" s="118">
        <f>(ULB_Data[[#This Row],[Cert.- obtained SS2022]]-ULB_Data[[#This Row],[SA cert cat t.10 2022]])/ULB_Data[[#This Row],[SA cert cat t.10 2022]]</f>
        <v>-0.36363636363636365</v>
      </c>
      <c r="BU317" s="122">
        <v>855.72</v>
      </c>
      <c r="BV317" s="122">
        <v>860.25</v>
      </c>
      <c r="BW317" s="122">
        <v>865</v>
      </c>
      <c r="BX317" s="122">
        <v>1100</v>
      </c>
      <c r="BY317" s="122">
        <v>1147.0899999999999</v>
      </c>
      <c r="BZ317" s="122">
        <v>1150</v>
      </c>
      <c r="CA317" s="122">
        <v>1114.93</v>
      </c>
      <c r="CB317" s="122">
        <v>1184.79</v>
      </c>
      <c r="CC317" s="122">
        <v>1184.79</v>
      </c>
      <c r="CD317" s="122">
        <v>1531.86</v>
      </c>
      <c r="CE317" s="122">
        <v>1531.86</v>
      </c>
      <c r="CF317" s="118">
        <f>(ULB_Data[[#This Row],[CP- obtained SS2020]]-ULB_Data[[#This Row],[NA CV 2020]])/ULB_Data[[#This Row],[NA CV 2020]]</f>
        <v>0.31504464077034533</v>
      </c>
      <c r="CG317" s="118">
        <f>(ULB_Data[[#This Row],[CV- obtained SS2021]]-ULB_Data[[#This Row],[NA CV 2021]])/ULB_Data[[#This Row],[NA CV 2021]]</f>
        <v>0.63359488520778839</v>
      </c>
      <c r="CH317" s="118">
        <f>(ULB_Data[[#This Row],[CV- obtained SS2022]]-ULB_Data[[#This Row],[NA CV 2022]])/ULB_Data[[#This Row],[NA CV 2022]]</f>
        <v>0.62462427745664739</v>
      </c>
      <c r="CI317" s="118">
        <f>(ULB_Data[[#This Row],[CP- obtained SS2020]]-ULB_Data[[#This Row],[SA CV 2020]])/ULB_Data[[#This Row],[SA CV 2020]]</f>
        <v>2.3009090909090861E-2</v>
      </c>
      <c r="CJ317" s="118">
        <f>(ULB_Data[[#This Row],[CV- obtained SS2021]]-ULB_Data[[#This Row],[SA CV 2021]])/ULB_Data[[#This Row],[SA CV 2021]]</f>
        <v>0.22510003574261833</v>
      </c>
      <c r="CK317" s="118">
        <f>(ULB_Data[[#This Row],[CV- obtained SS2022]]-ULB_Data[[#This Row],[SA CV 2022]])/ULB_Data[[#This Row],[SA CV 2022]]</f>
        <v>0.22199999999999995</v>
      </c>
      <c r="CL317" s="118">
        <f>(ULB_Data[[#This Row],[CP- obtained SS2020]]-ULB_Data[[#This Row],[SA CV  cat 2020]])/ULB_Data[[#This Row],[SA CV  cat 2020]]</f>
        <v>9.3100015247592951E-3</v>
      </c>
      <c r="CM317" s="118">
        <f>(ULB_Data[[#This Row],[CV- obtained SS2021]]-ULB_Data[[#This Row],[SA CV cat 2021]])/ULB_Data[[#This Row],[SA CV cat 2021]]</f>
        <v>0.18611737101089645</v>
      </c>
      <c r="CN317" s="118">
        <f>(ULB_Data[[#This Row],[CV- obtained SS2022]]-ULB_Data[[#This Row],[SA CV cat 2022]])/ULB_Data[[#This Row],[SA CV cat 2022]]</f>
        <v>0.18611737101089645</v>
      </c>
      <c r="CO317" s="118">
        <f>(ULB_Data[[#This Row],[CV- obtained SS2021]]-ULB_Data[[#This Row],[SA CV cat t.10 2021]])/ULB_Data[[#This Row],[SA CV cat t.10 2021]]</f>
        <v>-8.2618516052380742E-2</v>
      </c>
      <c r="CP317" s="118">
        <f>(ULB_Data[[#This Row],[CV- obtained SS2022]]-ULB_Data[[#This Row],[SA CV cat t.10 2022]])/ULB_Data[[#This Row],[SA CV cat t.10 2022]]</f>
        <v>-8.2618516052380742E-2</v>
      </c>
      <c r="CQ317" s="60">
        <v>79</v>
      </c>
      <c r="CR317" s="60">
        <v>56</v>
      </c>
      <c r="CS317" s="28">
        <v>39</v>
      </c>
      <c r="CT317" s="27">
        <v>36</v>
      </c>
      <c r="CU317" s="28">
        <v>39</v>
      </c>
      <c r="CV317" s="27">
        <v>36</v>
      </c>
      <c r="CW317" s="28" t="s">
        <v>414</v>
      </c>
      <c r="CX317" s="28" t="s">
        <v>406</v>
      </c>
      <c r="CY317" s="28" t="s">
        <v>406</v>
      </c>
      <c r="CZ317" s="28" t="s">
        <v>405</v>
      </c>
      <c r="DA317" s="28" t="s">
        <v>408</v>
      </c>
      <c r="DB317" s="28" t="s">
        <v>408</v>
      </c>
      <c r="DC317" s="22">
        <v>669.67</v>
      </c>
      <c r="DD317" s="22">
        <v>1500</v>
      </c>
      <c r="DE317" s="66">
        <v>44.64</v>
      </c>
      <c r="DF317" s="22">
        <v>300</v>
      </c>
      <c r="DG317" s="22">
        <v>1500</v>
      </c>
      <c r="DH317" s="66">
        <v>20</v>
      </c>
      <c r="DI317" s="22">
        <v>1134.78</v>
      </c>
      <c r="DJ317" s="22">
        <v>1500</v>
      </c>
      <c r="DK317" s="66">
        <v>75.650000000000006</v>
      </c>
      <c r="DL317" s="22">
        <v>1125.31</v>
      </c>
      <c r="DM317" s="22">
        <v>1500</v>
      </c>
      <c r="DN317" s="66">
        <v>75.02</v>
      </c>
      <c r="DO317" s="22">
        <v>3229.77</v>
      </c>
      <c r="DP317" s="22">
        <v>6000</v>
      </c>
      <c r="DQ317" s="66">
        <v>53.83</v>
      </c>
      <c r="DR317" s="67">
        <v>1591.88</v>
      </c>
      <c r="DS317" s="67">
        <v>2400</v>
      </c>
      <c r="DT317" s="159">
        <f>ULB_Data[[#This Row],[SLP- obtained SS2021]]/ULB_Data[[#This Row],[SLP-max. marks SS2021]]</f>
        <v>0.66328333333333334</v>
      </c>
      <c r="DU317" s="159">
        <f>ULB_Data[[#This Row],[SLP- obtained SS2021]]/ULB_Data[[#This Row],[Total score (obtained) SS2021]]</f>
        <v>0.43056716353318891</v>
      </c>
      <c r="DV317" s="67">
        <v>1591.88</v>
      </c>
      <c r="DW317" s="66">
        <v>2400</v>
      </c>
      <c r="DX317" s="159">
        <f>ULB_Data[[#This Row],[SLP- obtained SS2022]]/ULB_Data[[#This Row],[SLP-max. marks SS2022]]</f>
        <v>0.66328333333333334</v>
      </c>
      <c r="DY317" s="159">
        <f>ULB_Data[[#This Row],[SLP- obtained SS2022]]/ULB_Data[[#This Row],[Total score (obtained) SS2022]]</f>
        <v>0.43056716353318891</v>
      </c>
      <c r="DZ317" s="67">
        <v>1405.3</v>
      </c>
      <c r="EA317" s="67">
        <v>1800</v>
      </c>
      <c r="EB317" s="159">
        <f>ULB_Data[[#This Row],[CV- obtained SS2021]]/ULB_Data[[#This Row],[CV-max. marks SS2021]]</f>
        <v>0.78072222222222221</v>
      </c>
      <c r="EC317" s="159">
        <f>ULB_Data[[#This Row],[CV- obtained SS2021]]/ULB_Data[[#This Row],[Total score (obtained) SS2021]]</f>
        <v>0.38010153712163625</v>
      </c>
      <c r="ED317" s="67">
        <v>1405.3</v>
      </c>
      <c r="EE317" s="66">
        <v>1800</v>
      </c>
      <c r="EF317" s="159">
        <f>ULB_Data[[#This Row],[CV- obtained SS2022]]/ULB_Data[[#This Row],[CV-max. marks SS2022]]</f>
        <v>0.78072222222222221</v>
      </c>
      <c r="EG317" s="159">
        <f>ULB_Data[[#This Row],[CV- obtained SS2022]]/ULB_Data[[#This Row],[Total score (obtained) SS2022]]</f>
        <v>0.38010153712163625</v>
      </c>
      <c r="EH317" s="67">
        <v>700</v>
      </c>
      <c r="EI317" s="67">
        <v>1800</v>
      </c>
      <c r="EJ317" s="159">
        <f>ULB_Data[[#This Row],[Cert.- obtained SS2021]]/ULB_Data[[#This Row],[Cert.-max. marks SS2021]]</f>
        <v>0.3888888888888889</v>
      </c>
      <c r="EK317" s="159">
        <f>ULB_Data[[#This Row],[Cert.- obtained SS2021]]/ULB_Data[[#This Row],[Total score (obtained) SS2021]]</f>
        <v>0.18933400411666221</v>
      </c>
      <c r="EL317" s="67">
        <v>700</v>
      </c>
      <c r="EM317" s="66">
        <v>1800</v>
      </c>
      <c r="EN317" s="159">
        <f>ULB_Data[[#This Row],[Cert.- obtained SS2022]]/ULB_Data[[#This Row],[Cert.-max. marks SS2022]]</f>
        <v>0.3888888888888889</v>
      </c>
      <c r="EO317" s="159">
        <f>ULB_Data[[#This Row],[Cert.- obtained SS2022]]/ULB_Data[[#This Row],[Total score (obtained) SS2022]]</f>
        <v>0.18933400411666221</v>
      </c>
      <c r="EP317" s="68">
        <v>3697.17</v>
      </c>
      <c r="EQ317" s="26">
        <v>6000</v>
      </c>
      <c r="ER317" s="66">
        <v>61.62</v>
      </c>
      <c r="ES317" s="68">
        <v>3697.17</v>
      </c>
      <c r="ET317" s="66">
        <v>6000</v>
      </c>
      <c r="EU317" s="128">
        <f>(ULB_Data[[#This Row],[Total score (obtained) SS2022]]/ULB_Data[[#This Row],[Total score (max) SS2022]])*100</f>
        <v>61.619500000000002</v>
      </c>
      <c r="EV317" s="26">
        <v>969.67</v>
      </c>
      <c r="EW317" s="26">
        <v>3000</v>
      </c>
      <c r="EX317" s="66">
        <v>32.32</v>
      </c>
      <c r="EY317" s="26">
        <v>2291.88</v>
      </c>
      <c r="EZ317" s="26">
        <v>4200</v>
      </c>
      <c r="FA317" s="100">
        <v>54.57</v>
      </c>
      <c r="FB317" s="26">
        <v>2291.88</v>
      </c>
      <c r="FC317" s="138">
        <v>4200</v>
      </c>
      <c r="FD317" s="140">
        <f>(ULB_Data[[#This Row],[SLP + Cert. (obtained) SS2022]]/ULB_Data[[#This Row],[SLP + Cert. (max.) SS2022]])*100</f>
        <v>54.568571428571431</v>
      </c>
    </row>
    <row r="318" spans="1:160" ht="15.75" thickBot="1">
      <c r="A318" s="104">
        <v>317</v>
      </c>
      <c r="B318" s="65" t="s">
        <v>295</v>
      </c>
      <c r="C318" s="65" t="s">
        <v>83</v>
      </c>
      <c r="D318" s="65" t="s">
        <v>83</v>
      </c>
      <c r="E318" s="26">
        <v>20541</v>
      </c>
      <c r="F318" s="28" t="s">
        <v>411</v>
      </c>
      <c r="G318" s="28">
        <v>2214</v>
      </c>
      <c r="H318" s="28">
        <v>2072</v>
      </c>
      <c r="I318" s="28">
        <v>2072</v>
      </c>
      <c r="J318" s="28">
        <v>3325</v>
      </c>
      <c r="K318" s="28">
        <v>3178</v>
      </c>
      <c r="L318" s="28">
        <v>3178</v>
      </c>
      <c r="M318" s="28">
        <v>3070.1</v>
      </c>
      <c r="N318" s="28">
        <v>2928.3</v>
      </c>
      <c r="O318" s="28">
        <v>2928.3</v>
      </c>
      <c r="P318" s="28">
        <v>4349.2</v>
      </c>
      <c r="Q318" s="28">
        <v>4349.2</v>
      </c>
      <c r="R318" s="118">
        <f>(ULB_Data[[#This Row],[Total score (obtained) SS2020]]-ULB_Data[[#This Row],[NA 2020]])/ULB_Data[[#This Row],[NA 2020]]</f>
        <v>0.18631436314363142</v>
      </c>
      <c r="S318" s="118">
        <f>(ULB_Data[[#This Row],[Total score (obtained) SS2021]]-ULB_Data[[#This Row],[NA 2021]])/ULB_Data[[#This Row],[NA 2021]]</f>
        <v>0.41973938223938217</v>
      </c>
      <c r="T318" s="118">
        <f>(ULB_Data[[#This Row],[Total score (obtained) SS2022]]-ULB_Data[[#This Row],[NA 2022]])/ULB_Data[[#This Row],[NA 2022]]</f>
        <v>0.41973938223938217</v>
      </c>
      <c r="U318" s="118">
        <f>(ULB_Data[[#This Row],[Total score (obtained) SS2020]]-ULB_Data[[#This Row],[SA 2020]])/ULB_Data[[#This Row],[SA 2020]]</f>
        <v>-0.2100751879699248</v>
      </c>
      <c r="V318" s="118">
        <f>(ULB_Data[[#This Row],[Total score (obtained) SS2021]]-ULB_Data[[#This Row],[SA 2021]])/ULB_Data[[#This Row],[SA 2021]]</f>
        <v>-7.4354940213971113E-2</v>
      </c>
      <c r="W318" s="118">
        <f>(ULB_Data[[#This Row],[Total score (obtained) SS2022]]-ULB_Data[[#This Row],[SA 2022]])/ULB_Data[[#This Row],[SA 2022]]</f>
        <v>-7.4354940213971113E-2</v>
      </c>
      <c r="X318" s="118">
        <f>(ULB_Data[[#This Row],[Total score (obtained) SS2020]]-ULB_Data[[#This Row],[SA Cat 2020]])/ULB_Data[[#This Row],[SA Cat 2020]]</f>
        <v>-0.14449040747858374</v>
      </c>
      <c r="Y318" s="118">
        <f>(ULB_Data[[#This Row],[Total score (obtained) SS2021]]-ULB_Data[[#This Row],[SA Cat 2021]])/ULB_Data[[#This Row],[SA Cat 2021]]</f>
        <v>4.576033876310363E-3</v>
      </c>
      <c r="Z318" s="118">
        <f>(ULB_Data[[#This Row],[Total score (obtained) SS2022]]-ULB_Data[[#This Row],[SA Cat 2022]])/ULB_Data[[#This Row],[SA Cat 2022]]</f>
        <v>4.576033876310363E-3</v>
      </c>
      <c r="AA318" s="118">
        <f>(ULB_Data[[#This Row],[Total score (obtained) SS2021]]-ULB_Data[[#This Row],[SA Cat t.10 2021]])/ULB_Data[[#This Row],[SA Cat t.10 2021]]</f>
        <v>-0.32362273521567186</v>
      </c>
      <c r="AB318" s="118">
        <f>(ULB_Data[[#This Row],[Total score (obtained) SS2022]]-ULB_Data[[#This Row],[SA Cat t.10 2022]])/ULB_Data[[#This Row],[SA Cat t.10 2022]]</f>
        <v>-0.32362273521567186</v>
      </c>
      <c r="AC318" s="122">
        <v>306.24</v>
      </c>
      <c r="AD318" s="122">
        <v>913.6</v>
      </c>
      <c r="AE318" s="122">
        <v>915</v>
      </c>
      <c r="AF318" s="122">
        <v>706.64</v>
      </c>
      <c r="AG318" s="122">
        <v>1509.3</v>
      </c>
      <c r="AH318" s="122">
        <v>1509.3</v>
      </c>
      <c r="AI318" s="122">
        <v>593.21</v>
      </c>
      <c r="AJ318" s="122">
        <v>1412.08</v>
      </c>
      <c r="AK318" s="122">
        <v>1412.08</v>
      </c>
      <c r="AL318" s="122">
        <v>1984.11</v>
      </c>
      <c r="AM318" s="122">
        <v>1984.11</v>
      </c>
      <c r="AN318" s="118">
        <f>(ULB_Data[[#This Row],[SLP- obtained SS2020]]-ULB_Data[[#This Row],[SLP NA 2020]])/ULB_Data[[#This Row],[SLP NA 2020]]</f>
        <v>0.72746865203761746</v>
      </c>
      <c r="AO318" s="118">
        <f>(ULB_Data[[#This Row],[SLP- obtained SS2021]]-ULB_Data[[#This Row],[SLP NA 2021]])/ULB_Data[[#This Row],[SLP NA 2021]]</f>
        <v>0.64297285464098064</v>
      </c>
      <c r="AP318" s="118">
        <f>(ULB_Data[[#This Row],[SLP- obtained SS2022]]-ULB_Data[[#This Row],[SLP NA 2022]])/ULB_Data[[#This Row],[SLP NA 2022]]</f>
        <v>0.6404590163934426</v>
      </c>
      <c r="AQ318" s="118">
        <f>(ULB_Data[[#This Row],[SLP- obtained SS2020]]-ULB_Data[[#This Row],[SLP SA 2020]])/ULB_Data[[#This Row],[SLP SA 2020]]</f>
        <v>-0.25135854183176726</v>
      </c>
      <c r="AR318" s="118">
        <f>(ULB_Data[[#This Row],[SLP- obtained SS2021]]-ULB_Data[[#This Row],[SLP SA 2021]])/ULB_Data[[#This Row],[SLP SA 2021]]</f>
        <v>-5.4859868813357006E-3</v>
      </c>
      <c r="AS318" s="118">
        <f>(ULB_Data[[#This Row],[SLP- obtained SS2022]]-ULB_Data[[#This Row],[SLP SA 2022]])/ULB_Data[[#This Row],[SLP SA 2022]]</f>
        <v>-5.4859868813357006E-3</v>
      </c>
      <c r="AT318" s="118">
        <f>(ULB_Data[[#This Row],[SLP- obtained SS2020]]-ULB_Data[[#This Row],[SLP SA cat 2020]])/ULB_Data[[#This Row],[SLP SA cat 2020]]</f>
        <v>-0.10820788590886879</v>
      </c>
      <c r="AU318" s="118">
        <f>(ULB_Data[[#This Row],[SLP- obtained SS2021]]-ULB_Data[[#This Row],[SLP SA cat 2021]])/ULB_Data[[#This Row],[SLP SA cat 2021]]</f>
        <v>6.2985099994334645E-2</v>
      </c>
      <c r="AV318" s="118">
        <f>(ULB_Data[[#This Row],[SLP- obtained SS2022]]-ULB_Data[[#This Row],[SLP SA cat 2022]])/ULB_Data[[#This Row],[SLP SA cat 2022]]</f>
        <v>6.2985099994334645E-2</v>
      </c>
      <c r="AW318" s="118">
        <f>(ULB_Data[[#This Row],[SLP- obtained SS2021]]-ULB_Data[[#This Row],[SLP SA cat t.10 2021]])/ULB_Data[[#This Row],[SLP SA cat t.10 2021]]</f>
        <v>-0.24347944418404219</v>
      </c>
      <c r="AX318" s="118">
        <f>(ULB_Data[[#This Row],[SLP- obtained SS2022]]-ULB_Data[[#This Row],[SLP SA cat t.10 2022]])/ULB_Data[[#This Row],[SLP SA cat t.10 2022]]</f>
        <v>-0.24347944418404219</v>
      </c>
      <c r="AY318" s="122">
        <v>232.44</v>
      </c>
      <c r="AZ318" s="122">
        <v>298.10000000000002</v>
      </c>
      <c r="BA318" s="122">
        <v>295</v>
      </c>
      <c r="BB318" s="122">
        <v>421.09</v>
      </c>
      <c r="BC318" s="122">
        <v>522.70000000000005</v>
      </c>
      <c r="BD318" s="122">
        <v>525</v>
      </c>
      <c r="BE318" s="122">
        <v>365.77</v>
      </c>
      <c r="BF318" s="122">
        <v>453.88</v>
      </c>
      <c r="BG318" s="122">
        <v>453.88</v>
      </c>
      <c r="BH318" s="122">
        <v>1100</v>
      </c>
      <c r="BI318" s="122">
        <v>1100</v>
      </c>
      <c r="BJ318" s="118">
        <f>(ULB_Data[[#This Row],[Cert.- obtained SS2020]]-ULB_Data[[#This Row],[NA cert 2020]])/ULB_Data[[#This Row],[NA cert 2020]]</f>
        <v>-0.13956289795215968</v>
      </c>
      <c r="BK318" s="118">
        <f>(ULB_Data[[#This Row],[Cert.- obtained SS2021]]-ULB_Data[[#This Row],[NA cert 2021]])/ULB_Data[[#This Row],[NA cert 2021]]</f>
        <v>6.3737001006372931E-3</v>
      </c>
      <c r="BL318" s="118">
        <f>(ULB_Data[[#This Row],[Cert.- obtained SS2022]]-ULB_Data[[#This Row],[NA cert 2022]])/ULB_Data[[#This Row],[NA cert 2022]]</f>
        <v>1.6949152542372881E-2</v>
      </c>
      <c r="BM318" s="118">
        <f>(ULB_Data[[#This Row],[Cert.- obtained SS2020]]-ULB_Data[[#This Row],[SA Cert 2020]])/ULB_Data[[#This Row],[SA Cert 2020]]</f>
        <v>-0.5250421525089648</v>
      </c>
      <c r="BN318" s="118">
        <f>(ULB_Data[[#This Row],[Cert.- obtained SS2021]]-ULB_Data[[#This Row],[SA cert 2021]])/ULB_Data[[#This Row],[SA cert 2021]]</f>
        <v>-0.42605701167017412</v>
      </c>
      <c r="BO318" s="118">
        <f>(ULB_Data[[#This Row],[Cert.- obtained SS2022]]-ULB_Data[[#This Row],[SA cert 2022]])/ULB_Data[[#This Row],[SA cert 2022]]</f>
        <v>-0.42857142857142855</v>
      </c>
      <c r="BP318" s="118">
        <f>(ULB_Data[[#This Row],[Cert.- obtained SS2020]]-ULB_Data[[#This Row],[SA cert cat 2020]])/ULB_Data[[#This Row],[SA cert cat 2020]]</f>
        <v>-0.45320830029800147</v>
      </c>
      <c r="BQ318" s="118">
        <f>(ULB_Data[[#This Row],[Cert.- obtained SS2021]]-ULB_Data[[#This Row],[SA cert cat 2021]])/ULB_Data[[#This Row],[SA cert cat 2021]]</f>
        <v>-0.33903234335066534</v>
      </c>
      <c r="BR318" s="118">
        <f>(ULB_Data[[#This Row],[Cert.- obtained SS2022]]-ULB_Data[[#This Row],[SA cert cat 2022]])/ULB_Data[[#This Row],[SA cert cat 2022]]</f>
        <v>-0.33903234335066534</v>
      </c>
      <c r="BS318" s="118">
        <f>(ULB_Data[[#This Row],[Cert.- obtained SS2021]]-ULB_Data[[#This Row],[SA cert cat t.10 2021]])/ULB_Data[[#This Row],[SA cert cat t.10 2021]]</f>
        <v>-0.72727272727272729</v>
      </c>
      <c r="BT318" s="118">
        <f>(ULB_Data[[#This Row],[Cert.- obtained SS2022]]-ULB_Data[[#This Row],[SA cert cat t.10 2022]])/ULB_Data[[#This Row],[SA cert cat t.10 2022]]</f>
        <v>-0.72727272727272729</v>
      </c>
      <c r="BU318" s="122">
        <v>855.72</v>
      </c>
      <c r="BV318" s="122">
        <v>860.25</v>
      </c>
      <c r="BW318" s="122">
        <v>865</v>
      </c>
      <c r="BX318" s="122">
        <v>1100</v>
      </c>
      <c r="BY318" s="122">
        <v>1147.0899999999999</v>
      </c>
      <c r="BZ318" s="122">
        <v>1150</v>
      </c>
      <c r="CA318" s="122">
        <v>1056.55</v>
      </c>
      <c r="CB318" s="122">
        <v>1062.31</v>
      </c>
      <c r="CC318" s="122">
        <v>1062.31</v>
      </c>
      <c r="CD318" s="122">
        <v>1484.95</v>
      </c>
      <c r="CE318" s="122">
        <v>1484.95</v>
      </c>
      <c r="CF318" s="118">
        <f>(ULB_Data[[#This Row],[CP- obtained SS2020]]-ULB_Data[[#This Row],[NA CV 2020]])/ULB_Data[[#This Row],[NA CV 2020]]</f>
        <v>0.18599541906231007</v>
      </c>
      <c r="CG318" s="118">
        <f>(ULB_Data[[#This Row],[CV- obtained SS2021]]-ULB_Data[[#This Row],[NA CV 2021]])/ULB_Data[[#This Row],[NA CV 2021]]</f>
        <v>0.32598663179308346</v>
      </c>
      <c r="CH318" s="118">
        <f>(ULB_Data[[#This Row],[CV- obtained SS2022]]-ULB_Data[[#This Row],[NA CV 2022]])/ULB_Data[[#This Row],[NA CV 2022]]</f>
        <v>0.31870520231213878</v>
      </c>
      <c r="CI318" s="118">
        <f>(ULB_Data[[#This Row],[CP- obtained SS2020]]-ULB_Data[[#This Row],[SA CV 2020]])/ULB_Data[[#This Row],[SA CV 2020]]</f>
        <v>-7.738181818181819E-2</v>
      </c>
      <c r="CJ318" s="118">
        <f>(ULB_Data[[#This Row],[CV- obtained SS2021]]-ULB_Data[[#This Row],[SA CV 2021]])/ULB_Data[[#This Row],[SA CV 2021]]</f>
        <v>-5.5880532477833953E-3</v>
      </c>
      <c r="CK318" s="118">
        <f>(ULB_Data[[#This Row],[CV- obtained SS2022]]-ULB_Data[[#This Row],[SA CV 2022]])/ULB_Data[[#This Row],[SA CV 2022]]</f>
        <v>-8.1043478260869016E-3</v>
      </c>
      <c r="CL318" s="118">
        <f>(ULB_Data[[#This Row],[CP- obtained SS2020]]-ULB_Data[[#This Row],[SA CV  cat 2020]])/ULB_Data[[#This Row],[SA CV  cat 2020]]</f>
        <v>-3.943968576972217E-2</v>
      </c>
      <c r="CM318" s="118">
        <f>(ULB_Data[[#This Row],[CV- obtained SS2021]]-ULB_Data[[#This Row],[SA CV cat 2021]])/ULB_Data[[#This Row],[SA CV cat 2021]]</f>
        <v>7.377319238263795E-2</v>
      </c>
      <c r="CN318" s="118">
        <f>(ULB_Data[[#This Row],[CV- obtained SS2022]]-ULB_Data[[#This Row],[SA CV cat 2022]])/ULB_Data[[#This Row],[SA CV cat 2022]]</f>
        <v>7.377319238263795E-2</v>
      </c>
      <c r="CO318" s="118">
        <f>(ULB_Data[[#This Row],[CV- obtained SS2021]]-ULB_Data[[#This Row],[SA CV cat t.10 2021]])/ULB_Data[[#This Row],[SA CV cat t.10 2021]]</f>
        <v>-0.23183945587393512</v>
      </c>
      <c r="CP318" s="118">
        <f>(ULB_Data[[#This Row],[CV- obtained SS2022]]-ULB_Data[[#This Row],[SA CV cat t.10 2022]])/ULB_Data[[#This Row],[SA CV cat t.10 2022]]</f>
        <v>-0.23183945587393512</v>
      </c>
      <c r="CQ318" s="60">
        <v>281</v>
      </c>
      <c r="CR318" s="60">
        <v>140</v>
      </c>
      <c r="CS318" s="27">
        <v>171</v>
      </c>
      <c r="CT318" s="27">
        <v>90</v>
      </c>
      <c r="CU318" s="27">
        <v>171</v>
      </c>
      <c r="CV318" s="27">
        <v>90</v>
      </c>
      <c r="CW318" s="28" t="s">
        <v>414</v>
      </c>
      <c r="CX318" s="27" t="s">
        <v>414</v>
      </c>
      <c r="CY318" s="27" t="s">
        <v>414</v>
      </c>
      <c r="CZ318" s="28" t="s">
        <v>407</v>
      </c>
      <c r="DA318" s="27" t="s">
        <v>405</v>
      </c>
      <c r="DB318" s="27" t="s">
        <v>405</v>
      </c>
      <c r="DC318" s="22">
        <v>529.02</v>
      </c>
      <c r="DD318" s="22">
        <v>1500</v>
      </c>
      <c r="DE318" s="66">
        <v>35.270000000000003</v>
      </c>
      <c r="DF318" s="22">
        <v>200</v>
      </c>
      <c r="DG318" s="22">
        <v>1500</v>
      </c>
      <c r="DH318" s="66">
        <v>13.33</v>
      </c>
      <c r="DI318" s="22">
        <v>882.61</v>
      </c>
      <c r="DJ318" s="22">
        <v>1500</v>
      </c>
      <c r="DK318" s="66">
        <v>58.84</v>
      </c>
      <c r="DL318" s="22">
        <v>1014.88</v>
      </c>
      <c r="DM318" s="22">
        <v>1500</v>
      </c>
      <c r="DN318" s="66">
        <v>67.66</v>
      </c>
      <c r="DO318" s="22">
        <v>2626.5</v>
      </c>
      <c r="DP318" s="22">
        <v>6000</v>
      </c>
      <c r="DQ318" s="66">
        <v>43.78</v>
      </c>
      <c r="DR318" s="67">
        <v>1501.02</v>
      </c>
      <c r="DS318" s="67">
        <v>2400</v>
      </c>
      <c r="DT318" s="159">
        <f>ULB_Data[[#This Row],[SLP- obtained SS2021]]/ULB_Data[[#This Row],[SLP-max. marks SS2021]]</f>
        <v>0.62542500000000001</v>
      </c>
      <c r="DU318" s="159">
        <f>ULB_Data[[#This Row],[SLP- obtained SS2021]]/ULB_Data[[#This Row],[Total score (obtained) SS2021]]</f>
        <v>0.51025597443655035</v>
      </c>
      <c r="DV318" s="67">
        <v>1501.02</v>
      </c>
      <c r="DW318" s="66">
        <v>2400</v>
      </c>
      <c r="DX318" s="159">
        <f>ULB_Data[[#This Row],[SLP- obtained SS2022]]/ULB_Data[[#This Row],[SLP-max. marks SS2022]]</f>
        <v>0.62542500000000001</v>
      </c>
      <c r="DY318" s="159">
        <f>ULB_Data[[#This Row],[SLP- obtained SS2022]]/ULB_Data[[#This Row],[Total score (obtained) SS2022]]</f>
        <v>0.51025597443655035</v>
      </c>
      <c r="DZ318" s="67">
        <v>1140.68</v>
      </c>
      <c r="EA318" s="67">
        <v>1800</v>
      </c>
      <c r="EB318" s="159">
        <f>ULB_Data[[#This Row],[CV- obtained SS2021]]/ULB_Data[[#This Row],[CV-max. marks SS2021]]</f>
        <v>0.63371111111111111</v>
      </c>
      <c r="EC318" s="159">
        <f>ULB_Data[[#This Row],[CV- obtained SS2021]]/ULB_Data[[#This Row],[Total score (obtained) SS2021]]</f>
        <v>0.3877621783322569</v>
      </c>
      <c r="ED318" s="67">
        <v>1140.68</v>
      </c>
      <c r="EE318" s="66">
        <v>1800</v>
      </c>
      <c r="EF318" s="159">
        <f>ULB_Data[[#This Row],[CV- obtained SS2022]]/ULB_Data[[#This Row],[CV-max. marks SS2022]]</f>
        <v>0.63371111111111111</v>
      </c>
      <c r="EG318" s="159">
        <f>ULB_Data[[#This Row],[CV- obtained SS2022]]/ULB_Data[[#This Row],[Total score (obtained) SS2022]]</f>
        <v>0.3877621783322569</v>
      </c>
      <c r="EH318" s="67">
        <v>300</v>
      </c>
      <c r="EI318" s="67">
        <v>1800</v>
      </c>
      <c r="EJ318" s="159">
        <f>ULB_Data[[#This Row],[Cert.- obtained SS2021]]/ULB_Data[[#This Row],[Cert.-max. marks SS2021]]</f>
        <v>0.16666666666666666</v>
      </c>
      <c r="EK318" s="159">
        <f>ULB_Data[[#This Row],[Cert.- obtained SS2021]]/ULB_Data[[#This Row],[Total score (obtained) SS2021]]</f>
        <v>0.10198184723119286</v>
      </c>
      <c r="EL318" s="67">
        <v>300</v>
      </c>
      <c r="EM318" s="66">
        <v>1800</v>
      </c>
      <c r="EN318" s="159">
        <f>ULB_Data[[#This Row],[Cert.- obtained SS2022]]/ULB_Data[[#This Row],[Cert.-max. marks SS2022]]</f>
        <v>0.16666666666666666</v>
      </c>
      <c r="EO318" s="159">
        <f>ULB_Data[[#This Row],[Cert.- obtained SS2022]]/ULB_Data[[#This Row],[Total score (obtained) SS2022]]</f>
        <v>0.10198184723119286</v>
      </c>
      <c r="EP318" s="68">
        <v>2941.7</v>
      </c>
      <c r="EQ318" s="26">
        <v>6000</v>
      </c>
      <c r="ER318" s="66">
        <v>49.03</v>
      </c>
      <c r="ES318" s="68">
        <v>2941.7</v>
      </c>
      <c r="ET318" s="66">
        <v>6000</v>
      </c>
      <c r="EU318" s="128">
        <f>(ULB_Data[[#This Row],[Total score (obtained) SS2022]]/ULB_Data[[#This Row],[Total score (max) SS2022]])*100</f>
        <v>49.028333333333329</v>
      </c>
      <c r="EV318" s="26">
        <v>729.02</v>
      </c>
      <c r="EW318" s="26">
        <v>3000</v>
      </c>
      <c r="EX318" s="66">
        <v>24.3</v>
      </c>
      <c r="EY318" s="26">
        <v>1801.02</v>
      </c>
      <c r="EZ318" s="26">
        <v>4200</v>
      </c>
      <c r="FA318" s="100">
        <v>42.88</v>
      </c>
      <c r="FB318" s="26">
        <v>1801.02</v>
      </c>
      <c r="FC318" s="138">
        <v>4200</v>
      </c>
      <c r="FD318" s="140">
        <f>(ULB_Data[[#This Row],[SLP + Cert. (obtained) SS2022]]/ULB_Data[[#This Row],[SLP + Cert. (max.) SS2022]])*100</f>
        <v>42.881428571428572</v>
      </c>
    </row>
    <row r="319" spans="1:160" ht="15.75" thickBot="1">
      <c r="A319" s="104">
        <v>318</v>
      </c>
      <c r="B319" s="65" t="s">
        <v>241</v>
      </c>
      <c r="C319" s="65" t="s">
        <v>83</v>
      </c>
      <c r="D319" s="65" t="s">
        <v>83</v>
      </c>
      <c r="E319" s="26">
        <v>481228</v>
      </c>
      <c r="F319" s="28" t="s">
        <v>410</v>
      </c>
      <c r="G319" s="28">
        <v>2214</v>
      </c>
      <c r="H319" s="28">
        <v>2072</v>
      </c>
      <c r="I319" s="28">
        <v>2072</v>
      </c>
      <c r="J319" s="28">
        <v>3325</v>
      </c>
      <c r="K319" s="28">
        <v>3178</v>
      </c>
      <c r="L319" s="28">
        <v>3178</v>
      </c>
      <c r="M319" s="28">
        <v>3878.5</v>
      </c>
      <c r="N319" s="28">
        <v>3782.7</v>
      </c>
      <c r="O319" s="28">
        <v>3782.7</v>
      </c>
      <c r="P319" s="28">
        <v>4344.1000000000004</v>
      </c>
      <c r="Q319" s="28">
        <v>4344.1000000000004</v>
      </c>
      <c r="R319" s="118">
        <f>(ULB_Data[[#This Row],[Total score (obtained) SS2020]]-ULB_Data[[#This Row],[NA 2020]])/ULB_Data[[#This Row],[NA 2020]]</f>
        <v>0.33744354110207764</v>
      </c>
      <c r="S319" s="118">
        <f>(ULB_Data[[#This Row],[Total score (obtained) SS2021]]-ULB_Data[[#This Row],[NA 2021]])/ULB_Data[[#This Row],[NA 2021]]</f>
        <v>0.55116312741312756</v>
      </c>
      <c r="T319" s="118">
        <f>(ULB_Data[[#This Row],[Total score (obtained) SS2022]]-ULB_Data[[#This Row],[NA 2022]])/ULB_Data[[#This Row],[NA 2022]]</f>
        <v>0.55116312741312756</v>
      </c>
      <c r="U319" s="118">
        <f>(ULB_Data[[#This Row],[Total score (obtained) SS2020]]-ULB_Data[[#This Row],[SA 2020]])/ULB_Data[[#This Row],[SA 2020]]</f>
        <v>-0.10944360902255641</v>
      </c>
      <c r="V319" s="118">
        <f>(ULB_Data[[#This Row],[Total score (obtained) SS2021]]-ULB_Data[[#This Row],[SA 2021]])/ULB_Data[[#This Row],[SA 2021]]</f>
        <v>1.1331025802391511E-2</v>
      </c>
      <c r="W319" s="118">
        <f>(ULB_Data[[#This Row],[Total score (obtained) SS2022]]-ULB_Data[[#This Row],[SA 2022]])/ULB_Data[[#This Row],[SA 2022]]</f>
        <v>1.1331025802391511E-2</v>
      </c>
      <c r="X319" s="118">
        <f>(ULB_Data[[#This Row],[Total score (obtained) SS2020]]-ULB_Data[[#This Row],[SA Cat 2020]])/ULB_Data[[#This Row],[SA Cat 2020]]</f>
        <v>-0.23653474281294318</v>
      </c>
      <c r="Y319" s="118">
        <f>(ULB_Data[[#This Row],[Total score (obtained) SS2021]]-ULB_Data[[#This Row],[SA Cat 2021]])/ULB_Data[[#This Row],[SA Cat 2021]]</f>
        <v>-0.15033970444391562</v>
      </c>
      <c r="Z319" s="118">
        <f>(ULB_Data[[#This Row],[Total score (obtained) SS2022]]-ULB_Data[[#This Row],[SA Cat 2022]])/ULB_Data[[#This Row],[SA Cat 2022]]</f>
        <v>-0.15033970444391562</v>
      </c>
      <c r="AA319" s="118">
        <f>(ULB_Data[[#This Row],[Total score (obtained) SS2021]]-ULB_Data[[#This Row],[SA Cat t.10 2021]])/ULB_Data[[#This Row],[SA Cat t.10 2021]]</f>
        <v>-0.26014364310213856</v>
      </c>
      <c r="AB319" s="118">
        <f>(ULB_Data[[#This Row],[Total score (obtained) SS2022]]-ULB_Data[[#This Row],[SA Cat t.10 2022]])/ULB_Data[[#This Row],[SA Cat t.10 2022]]</f>
        <v>-0.26014364310213856</v>
      </c>
      <c r="AC319" s="122">
        <v>306.24</v>
      </c>
      <c r="AD319" s="122">
        <v>913.6</v>
      </c>
      <c r="AE319" s="122">
        <v>915</v>
      </c>
      <c r="AF319" s="122">
        <v>706.64</v>
      </c>
      <c r="AG319" s="122">
        <v>1509.3</v>
      </c>
      <c r="AH319" s="122">
        <v>1509.3</v>
      </c>
      <c r="AI319" s="122">
        <v>948.15</v>
      </c>
      <c r="AJ319" s="122">
        <v>1786.5</v>
      </c>
      <c r="AK319" s="122">
        <v>1786.5</v>
      </c>
      <c r="AL319" s="122">
        <v>2014.9</v>
      </c>
      <c r="AM319" s="122">
        <v>2014.9</v>
      </c>
      <c r="AN319" s="118">
        <f>(ULB_Data[[#This Row],[SLP- obtained SS2020]]-ULB_Data[[#This Row],[SLP NA 2020]])/ULB_Data[[#This Row],[SLP NA 2020]]</f>
        <v>1.5740922152560082</v>
      </c>
      <c r="AO319" s="118">
        <f>(ULB_Data[[#This Row],[SLP- obtained SS2021]]-ULB_Data[[#This Row],[SLP NA 2021]])/ULB_Data[[#This Row],[SLP NA 2021]]</f>
        <v>0.80363397548161108</v>
      </c>
      <c r="AP319" s="118">
        <f>(ULB_Data[[#This Row],[SLP- obtained SS2022]]-ULB_Data[[#This Row],[SLP NA 2022]])/ULB_Data[[#This Row],[SLP NA 2022]]</f>
        <v>0.80087431693989064</v>
      </c>
      <c r="AQ319" s="118">
        <f>(ULB_Data[[#This Row],[SLP- obtained SS2020]]-ULB_Data[[#This Row],[SLP SA 2020]])/ULB_Data[[#This Row],[SLP SA 2020]]</f>
        <v>0.11554681308728629</v>
      </c>
      <c r="AR319" s="118">
        <f>(ULB_Data[[#This Row],[SLP- obtained SS2021]]-ULB_Data[[#This Row],[SLP SA 2021]])/ULB_Data[[#This Row],[SLP SA 2021]]</f>
        <v>9.1764394089975485E-2</v>
      </c>
      <c r="AS319" s="118">
        <f>(ULB_Data[[#This Row],[SLP- obtained SS2022]]-ULB_Data[[#This Row],[SLP SA 2022]])/ULB_Data[[#This Row],[SLP SA 2022]]</f>
        <v>9.1764394089975485E-2</v>
      </c>
      <c r="AT319" s="118">
        <f>(ULB_Data[[#This Row],[SLP- obtained SS2020]]-ULB_Data[[#This Row],[SLP SA cat 2020]])/ULB_Data[[#This Row],[SLP SA cat 2020]]</f>
        <v>-0.16860201444919054</v>
      </c>
      <c r="AU319" s="118">
        <f>(ULB_Data[[#This Row],[SLP- obtained SS2021]]-ULB_Data[[#This Row],[SLP SA cat 2021]])/ULB_Data[[#This Row],[SLP SA cat 2021]]</f>
        <v>-7.7637839350685731E-2</v>
      </c>
      <c r="AV319" s="118">
        <f>(ULB_Data[[#This Row],[SLP- obtained SS2022]]-ULB_Data[[#This Row],[SLP SA cat 2022]])/ULB_Data[[#This Row],[SLP SA cat 2022]]</f>
        <v>-7.7637839350685731E-2</v>
      </c>
      <c r="AW319" s="118">
        <f>(ULB_Data[[#This Row],[SLP- obtained SS2021]]-ULB_Data[[#This Row],[SLP SA cat t.10 2021]])/ULB_Data[[#This Row],[SLP SA cat t.10 2021]]</f>
        <v>-0.1821926646483697</v>
      </c>
      <c r="AX319" s="118">
        <f>(ULB_Data[[#This Row],[SLP- obtained SS2022]]-ULB_Data[[#This Row],[SLP SA cat t.10 2022]])/ULB_Data[[#This Row],[SLP SA cat t.10 2022]]</f>
        <v>-0.1821926646483697</v>
      </c>
      <c r="AY319" s="122">
        <v>232.44</v>
      </c>
      <c r="AZ319" s="122">
        <v>298.10000000000002</v>
      </c>
      <c r="BA319" s="122">
        <v>295</v>
      </c>
      <c r="BB319" s="122">
        <v>421.09</v>
      </c>
      <c r="BC319" s="122">
        <v>522.70000000000005</v>
      </c>
      <c r="BD319" s="122">
        <v>525</v>
      </c>
      <c r="BE319" s="122">
        <v>566.66</v>
      </c>
      <c r="BF319" s="122">
        <v>651.51</v>
      </c>
      <c r="BG319" s="122">
        <v>651.51</v>
      </c>
      <c r="BH319" s="122">
        <v>1020</v>
      </c>
      <c r="BI319" s="122">
        <v>1020</v>
      </c>
      <c r="BJ319" s="118">
        <f>(ULB_Data[[#This Row],[Cert.- obtained SS2020]]-ULB_Data[[#This Row],[NA cert 2020]])/ULB_Data[[#This Row],[NA cert 2020]]</f>
        <v>1.1510927551196009</v>
      </c>
      <c r="BK319" s="118">
        <f>(ULB_Data[[#This Row],[Cert.- obtained SS2021]]-ULB_Data[[#This Row],[NA cert 2021]])/ULB_Data[[#This Row],[NA cert 2021]]</f>
        <v>0.67728950016772882</v>
      </c>
      <c r="BL319" s="118">
        <f>(ULB_Data[[#This Row],[Cert.- obtained SS2022]]-ULB_Data[[#This Row],[NA cert 2022]])/ULB_Data[[#This Row],[NA cert 2022]]</f>
        <v>0.69491525423728817</v>
      </c>
      <c r="BM319" s="118">
        <f>(ULB_Data[[#This Row],[Cert.- obtained SS2020]]-ULB_Data[[#This Row],[SA Cert 2020]])/ULB_Data[[#This Row],[SA Cert 2020]]</f>
        <v>0.187394618727588</v>
      </c>
      <c r="BN319" s="118">
        <f>(ULB_Data[[#This Row],[Cert.- obtained SS2021]]-ULB_Data[[#This Row],[SA cert 2021]])/ULB_Data[[#This Row],[SA cert 2021]]</f>
        <v>-4.3428352783623579E-2</v>
      </c>
      <c r="BO319" s="118">
        <f>(ULB_Data[[#This Row],[Cert.- obtained SS2022]]-ULB_Data[[#This Row],[SA cert 2022]])/ULB_Data[[#This Row],[SA cert 2022]]</f>
        <v>-4.7619047619047616E-2</v>
      </c>
      <c r="BP319" s="118">
        <f>(ULB_Data[[#This Row],[Cert.- obtained SS2020]]-ULB_Data[[#This Row],[SA cert cat 2020]])/ULB_Data[[#This Row],[SA cert cat 2020]]</f>
        <v>-0.11763667807856558</v>
      </c>
      <c r="BQ319" s="118">
        <f>(ULB_Data[[#This Row],[Cert.- obtained SS2021]]-ULB_Data[[#This Row],[SA cert cat 2021]])/ULB_Data[[#This Row],[SA cert cat 2021]]</f>
        <v>-0.23255207134195943</v>
      </c>
      <c r="BR319" s="118">
        <f>(ULB_Data[[#This Row],[Cert.- obtained SS2022]]-ULB_Data[[#This Row],[SA cert cat 2022]])/ULB_Data[[#This Row],[SA cert cat 2022]]</f>
        <v>-0.23255207134195943</v>
      </c>
      <c r="BS319" s="118">
        <f>(ULB_Data[[#This Row],[Cert.- obtained SS2021]]-ULB_Data[[#This Row],[SA cert cat t.10 2021]])/ULB_Data[[#This Row],[SA cert cat t.10 2021]]</f>
        <v>-0.50980392156862742</v>
      </c>
      <c r="BT319" s="118">
        <f>(ULB_Data[[#This Row],[Cert.- obtained SS2022]]-ULB_Data[[#This Row],[SA cert cat t.10 2022]])/ULB_Data[[#This Row],[SA cert cat t.10 2022]]</f>
        <v>-0.50980392156862742</v>
      </c>
      <c r="BU319" s="122">
        <v>855.72</v>
      </c>
      <c r="BV319" s="122">
        <v>860.25</v>
      </c>
      <c r="BW319" s="122">
        <v>865</v>
      </c>
      <c r="BX319" s="122">
        <v>1100</v>
      </c>
      <c r="BY319" s="122">
        <v>1147.0899999999999</v>
      </c>
      <c r="BZ319" s="122">
        <v>1150</v>
      </c>
      <c r="CA319" s="122">
        <v>1201.1099999999999</v>
      </c>
      <c r="CB319" s="122">
        <v>1344.7</v>
      </c>
      <c r="CC319" s="122">
        <v>1344.7</v>
      </c>
      <c r="CD319" s="122">
        <v>1496.04</v>
      </c>
      <c r="CE319" s="122">
        <v>1496.04</v>
      </c>
      <c r="CF319" s="118">
        <f>(ULB_Data[[#This Row],[CP- obtained SS2020]]-ULB_Data[[#This Row],[NA CV 2020]])/ULB_Data[[#This Row],[NA CV 2020]]</f>
        <v>6.5547141588369925E-2</v>
      </c>
      <c r="CG319" s="118">
        <f>(ULB_Data[[#This Row],[CV- obtained SS2021]]-ULB_Data[[#This Row],[NA CV 2021]])/ULB_Data[[#This Row],[NA CV 2021]]</f>
        <v>0.23941877361232206</v>
      </c>
      <c r="CH319" s="118">
        <f>(ULB_Data[[#This Row],[CV- obtained SS2022]]-ULB_Data[[#This Row],[NA CV 2022]])/ULB_Data[[#This Row],[NA CV 2022]]</f>
        <v>0.23261271676300582</v>
      </c>
      <c r="CI319" s="118">
        <f>(ULB_Data[[#This Row],[CP- obtained SS2020]]-ULB_Data[[#This Row],[SA CV 2020]])/ULB_Data[[#This Row],[SA CV 2020]]</f>
        <v>-0.17108181818181822</v>
      </c>
      <c r="CJ319" s="118">
        <f>(ULB_Data[[#This Row],[CV- obtained SS2021]]-ULB_Data[[#This Row],[SA CV 2021]])/ULB_Data[[#This Row],[SA CV 2021]]</f>
        <v>-7.0508852836307423E-2</v>
      </c>
      <c r="CK319" s="118">
        <f>(ULB_Data[[#This Row],[CV- obtained SS2022]]-ULB_Data[[#This Row],[SA CV 2022]])/ULB_Data[[#This Row],[SA CV 2022]]</f>
        <v>-7.2860869565217354E-2</v>
      </c>
      <c r="CL319" s="118">
        <f>(ULB_Data[[#This Row],[CP- obtained SS2020]]-ULB_Data[[#This Row],[SA CV  cat 2020]])/ULB_Data[[#This Row],[SA CV  cat 2020]]</f>
        <v>-0.24086053733629725</v>
      </c>
      <c r="CM319" s="118">
        <f>(ULB_Data[[#This Row],[CV- obtained SS2021]]-ULB_Data[[#This Row],[SA CV cat 2021]])/ULB_Data[[#This Row],[SA CV cat 2021]]</f>
        <v>-0.20710195582657842</v>
      </c>
      <c r="CN319" s="118">
        <f>(ULB_Data[[#This Row],[CV- obtained SS2022]]-ULB_Data[[#This Row],[SA CV cat 2022]])/ULB_Data[[#This Row],[SA CV cat 2022]]</f>
        <v>-0.20710195582657842</v>
      </c>
      <c r="CO319" s="118">
        <f>(ULB_Data[[#This Row],[CV- obtained SS2021]]-ULB_Data[[#This Row],[SA CV cat t.10 2021]])/ULB_Data[[#This Row],[SA CV cat t.10 2021]]</f>
        <v>-0.28731183658190951</v>
      </c>
      <c r="CP319" s="118">
        <f>(ULB_Data[[#This Row],[CV- obtained SS2022]]-ULB_Data[[#This Row],[SA CV cat t.10 2022]])/ULB_Data[[#This Row],[SA CV cat t.10 2022]]</f>
        <v>-0.28731183658190951</v>
      </c>
      <c r="CQ319" s="60">
        <v>136</v>
      </c>
      <c r="CR319" s="60">
        <v>32</v>
      </c>
      <c r="CS319" s="28">
        <v>104</v>
      </c>
      <c r="CT319" s="28">
        <v>28</v>
      </c>
      <c r="CU319" s="28">
        <v>104</v>
      </c>
      <c r="CV319" s="28">
        <v>28</v>
      </c>
      <c r="CW319" s="28" t="s">
        <v>414</v>
      </c>
      <c r="CX319" s="28" t="s">
        <v>414</v>
      </c>
      <c r="CY319" s="28" t="s">
        <v>414</v>
      </c>
      <c r="CZ319" s="28" t="s">
        <v>408</v>
      </c>
      <c r="DA319" s="28" t="s">
        <v>408</v>
      </c>
      <c r="DB319" s="28" t="s">
        <v>408</v>
      </c>
      <c r="DC319" s="22">
        <v>788.29</v>
      </c>
      <c r="DD319" s="22">
        <v>1500</v>
      </c>
      <c r="DE319" s="66">
        <v>52.55</v>
      </c>
      <c r="DF319" s="22">
        <v>500</v>
      </c>
      <c r="DG319" s="22">
        <v>1500</v>
      </c>
      <c r="DH319" s="66">
        <v>33.33</v>
      </c>
      <c r="DI319" s="22">
        <v>761</v>
      </c>
      <c r="DJ319" s="22">
        <v>1500</v>
      </c>
      <c r="DK319" s="66">
        <v>50.73</v>
      </c>
      <c r="DL319" s="22">
        <v>911.81</v>
      </c>
      <c r="DM319" s="22">
        <v>1500</v>
      </c>
      <c r="DN319" s="66">
        <v>60.79</v>
      </c>
      <c r="DO319" s="22">
        <v>2961.1</v>
      </c>
      <c r="DP319" s="22">
        <v>6000</v>
      </c>
      <c r="DQ319" s="66">
        <v>49.35</v>
      </c>
      <c r="DR319" s="67">
        <v>1647.8</v>
      </c>
      <c r="DS319" s="67">
        <v>2400</v>
      </c>
      <c r="DT319" s="159">
        <f>ULB_Data[[#This Row],[SLP- obtained SS2021]]/ULB_Data[[#This Row],[SLP-max. marks SS2021]]</f>
        <v>0.68658333333333332</v>
      </c>
      <c r="DU319" s="159">
        <f>ULB_Data[[#This Row],[SLP- obtained SS2021]]/ULB_Data[[#This Row],[Total score (obtained) SS2021]]</f>
        <v>0.51269286654366353</v>
      </c>
      <c r="DV319" s="67">
        <v>1647.8</v>
      </c>
      <c r="DW319" s="66">
        <v>2400</v>
      </c>
      <c r="DX319" s="159">
        <f>ULB_Data[[#This Row],[SLP- obtained SS2022]]/ULB_Data[[#This Row],[SLP-max. marks SS2022]]</f>
        <v>0.68658333333333332</v>
      </c>
      <c r="DY319" s="159">
        <f>ULB_Data[[#This Row],[SLP- obtained SS2022]]/ULB_Data[[#This Row],[Total score (obtained) SS2022]]</f>
        <v>0.51269286654366353</v>
      </c>
      <c r="DZ319" s="67">
        <v>1066.21</v>
      </c>
      <c r="EA319" s="67">
        <v>1800</v>
      </c>
      <c r="EB319" s="159">
        <f>ULB_Data[[#This Row],[CV- obtained SS2021]]/ULB_Data[[#This Row],[CV-max. marks SS2021]]</f>
        <v>0.59233888888888886</v>
      </c>
      <c r="EC319" s="159">
        <f>ULB_Data[[#This Row],[CV- obtained SS2021]]/ULB_Data[[#This Row],[Total score (obtained) SS2021]]</f>
        <v>0.33173823354625531</v>
      </c>
      <c r="ED319" s="67">
        <v>1066.21</v>
      </c>
      <c r="EE319" s="66">
        <v>1800</v>
      </c>
      <c r="EF319" s="159">
        <f>ULB_Data[[#This Row],[CV- obtained SS2022]]/ULB_Data[[#This Row],[CV-max. marks SS2022]]</f>
        <v>0.59233888888888886</v>
      </c>
      <c r="EG319" s="159">
        <f>ULB_Data[[#This Row],[CV- obtained SS2022]]/ULB_Data[[#This Row],[Total score (obtained) SS2022]]</f>
        <v>0.33173823354625531</v>
      </c>
      <c r="EH319" s="67">
        <v>500</v>
      </c>
      <c r="EI319" s="67">
        <v>1800</v>
      </c>
      <c r="EJ319" s="159">
        <f>ULB_Data[[#This Row],[Cert.- obtained SS2021]]/ULB_Data[[#This Row],[Cert.-max. marks SS2021]]</f>
        <v>0.27777777777777779</v>
      </c>
      <c r="EK319" s="159">
        <f>ULB_Data[[#This Row],[Cert.- obtained SS2021]]/ULB_Data[[#This Row],[Total score (obtained) SS2021]]</f>
        <v>0.15556889991008116</v>
      </c>
      <c r="EL319" s="67">
        <v>500</v>
      </c>
      <c r="EM319" s="66">
        <v>1800</v>
      </c>
      <c r="EN319" s="159">
        <f>ULB_Data[[#This Row],[Cert.- obtained SS2022]]/ULB_Data[[#This Row],[Cert.-max. marks SS2022]]</f>
        <v>0.27777777777777779</v>
      </c>
      <c r="EO319" s="159">
        <f>ULB_Data[[#This Row],[Cert.- obtained SS2022]]/ULB_Data[[#This Row],[Total score (obtained) SS2022]]</f>
        <v>0.15556889991008116</v>
      </c>
      <c r="EP319" s="68">
        <v>3214.01</v>
      </c>
      <c r="EQ319" s="26">
        <v>6000</v>
      </c>
      <c r="ER319" s="66">
        <v>53.57</v>
      </c>
      <c r="ES319" s="68">
        <v>3214.01</v>
      </c>
      <c r="ET319" s="66">
        <v>6000</v>
      </c>
      <c r="EU319" s="128">
        <f>(ULB_Data[[#This Row],[Total score (obtained) SS2022]]/ULB_Data[[#This Row],[Total score (max) SS2022]])*100</f>
        <v>53.566833333333342</v>
      </c>
      <c r="EV319" s="26">
        <v>1288.29</v>
      </c>
      <c r="EW319" s="26">
        <v>3000</v>
      </c>
      <c r="EX319" s="66">
        <v>42.94</v>
      </c>
      <c r="EY319" s="26">
        <v>2147.8000000000002</v>
      </c>
      <c r="EZ319" s="26">
        <v>4200</v>
      </c>
      <c r="FA319" s="100">
        <v>51.14</v>
      </c>
      <c r="FB319" s="26">
        <v>2147.8000000000002</v>
      </c>
      <c r="FC319" s="138">
        <v>4200</v>
      </c>
      <c r="FD319" s="140">
        <f>(ULB_Data[[#This Row],[SLP + Cert. (obtained) SS2022]]/ULB_Data[[#This Row],[SLP + Cert. (max.) SS2022]])*100</f>
        <v>51.138095238095239</v>
      </c>
    </row>
    <row r="320" spans="1:160" ht="15.75" thickBot="1">
      <c r="A320" s="104">
        <v>319</v>
      </c>
      <c r="B320" s="65" t="s">
        <v>222</v>
      </c>
      <c r="C320" s="65" t="s">
        <v>83</v>
      </c>
      <c r="D320" s="65" t="s">
        <v>83</v>
      </c>
      <c r="E320" s="26">
        <v>80058</v>
      </c>
      <c r="F320" s="28" t="s">
        <v>413</v>
      </c>
      <c r="G320" s="28">
        <v>2214</v>
      </c>
      <c r="H320" s="28">
        <v>2072</v>
      </c>
      <c r="I320" s="28">
        <v>2072</v>
      </c>
      <c r="J320" s="28">
        <v>3325</v>
      </c>
      <c r="K320" s="28">
        <v>3178</v>
      </c>
      <c r="L320" s="28">
        <v>3178</v>
      </c>
      <c r="M320" s="28">
        <v>3595.3</v>
      </c>
      <c r="N320" s="28">
        <v>3469.2</v>
      </c>
      <c r="O320" s="28">
        <v>3469.2</v>
      </c>
      <c r="P320" s="28">
        <v>4328.8</v>
      </c>
      <c r="Q320" s="28">
        <v>4328.8</v>
      </c>
      <c r="R320" s="118">
        <f>(ULB_Data[[#This Row],[Total score (obtained) SS2020]]-ULB_Data[[#This Row],[NA 2020]])/ULB_Data[[#This Row],[NA 2020]]</f>
        <v>0.28285456187895203</v>
      </c>
      <c r="S320" s="118">
        <f>(ULB_Data[[#This Row],[Total score (obtained) SS2021]]-ULB_Data[[#This Row],[NA 2021]])/ULB_Data[[#This Row],[NA 2021]]</f>
        <v>0.62084942084942085</v>
      </c>
      <c r="T320" s="118">
        <f>(ULB_Data[[#This Row],[Total score (obtained) SS2022]]-ULB_Data[[#This Row],[NA 2022]])/ULB_Data[[#This Row],[NA 2022]]</f>
        <v>0.62084942084942085</v>
      </c>
      <c r="U320" s="118">
        <f>(ULB_Data[[#This Row],[Total score (obtained) SS2020]]-ULB_Data[[#This Row],[SA 2020]])/ULB_Data[[#This Row],[SA 2020]]</f>
        <v>-0.14579248120300758</v>
      </c>
      <c r="V320" s="118">
        <f>(ULB_Data[[#This Row],[Total score (obtained) SS2021]]-ULB_Data[[#This Row],[SA 2021]])/ULB_Data[[#This Row],[SA 2021]]</f>
        <v>5.6765261170547546E-2</v>
      </c>
      <c r="W320" s="118">
        <f>(ULB_Data[[#This Row],[Total score (obtained) SS2022]]-ULB_Data[[#This Row],[SA 2022]])/ULB_Data[[#This Row],[SA 2022]]</f>
        <v>5.6765261170547546E-2</v>
      </c>
      <c r="X320" s="118">
        <f>(ULB_Data[[#This Row],[Total score (obtained) SS2020]]-ULB_Data[[#This Row],[SA Cat 2020]])/ULB_Data[[#This Row],[SA Cat 2020]]</f>
        <v>-0.2100130726225907</v>
      </c>
      <c r="Y320" s="118">
        <f>(ULB_Data[[#This Row],[Total score (obtained) SS2021]]-ULB_Data[[#This Row],[SA Cat 2021]])/ULB_Data[[#This Row],[SA Cat 2021]]</f>
        <v>-3.1938199008416851E-2</v>
      </c>
      <c r="Z320" s="118">
        <f>(ULB_Data[[#This Row],[Total score (obtained) SS2022]]-ULB_Data[[#This Row],[SA Cat 2022]])/ULB_Data[[#This Row],[SA Cat 2022]]</f>
        <v>-3.1938199008416851E-2</v>
      </c>
      <c r="AA320" s="118">
        <f>(ULB_Data[[#This Row],[Total score (obtained) SS2021]]-ULB_Data[[#This Row],[SA Cat t.10 2021]])/ULB_Data[[#This Row],[SA Cat t.10 2021]]</f>
        <v>-0.22417298096470153</v>
      </c>
      <c r="AB320" s="118">
        <f>(ULB_Data[[#This Row],[Total score (obtained) SS2022]]-ULB_Data[[#This Row],[SA Cat t.10 2022]])/ULB_Data[[#This Row],[SA Cat t.10 2022]]</f>
        <v>-0.22417298096470153</v>
      </c>
      <c r="AC320" s="122">
        <v>306.24</v>
      </c>
      <c r="AD320" s="122">
        <v>913.6</v>
      </c>
      <c r="AE320" s="122">
        <v>915</v>
      </c>
      <c r="AF320" s="122">
        <v>706.64</v>
      </c>
      <c r="AG320" s="122">
        <v>1509.3</v>
      </c>
      <c r="AH320" s="122">
        <v>1509.3</v>
      </c>
      <c r="AI320" s="122">
        <v>829.22</v>
      </c>
      <c r="AJ320" s="122">
        <v>1623.2</v>
      </c>
      <c r="AK320" s="122">
        <v>1623.2</v>
      </c>
      <c r="AL320" s="122">
        <v>1999.6</v>
      </c>
      <c r="AM320" s="122">
        <v>1999.6</v>
      </c>
      <c r="AN320" s="118">
        <f>(ULB_Data[[#This Row],[SLP- obtained SS2020]]-ULB_Data[[#This Row],[SLP NA 2020]])/ULB_Data[[#This Row],[SLP NA 2020]]</f>
        <v>0.38077978056426337</v>
      </c>
      <c r="AO320" s="118">
        <f>(ULB_Data[[#This Row],[SLP- obtained SS2021]]-ULB_Data[[#This Row],[SLP NA 2021]])/ULB_Data[[#This Row],[SLP NA 2021]]</f>
        <v>0.80647985989492121</v>
      </c>
      <c r="AP320" s="118">
        <f>(ULB_Data[[#This Row],[SLP- obtained SS2022]]-ULB_Data[[#This Row],[SLP NA 2022]])/ULB_Data[[#This Row],[SLP NA 2022]]</f>
        <v>0.80371584699453558</v>
      </c>
      <c r="AQ320" s="118">
        <f>(ULB_Data[[#This Row],[SLP- obtained SS2020]]-ULB_Data[[#This Row],[SLP SA 2020]])/ULB_Data[[#This Row],[SLP SA 2020]]</f>
        <v>-0.40160477753877499</v>
      </c>
      <c r="AR320" s="118">
        <f>(ULB_Data[[#This Row],[SLP- obtained SS2021]]-ULB_Data[[#This Row],[SLP SA 2021]])/ULB_Data[[#This Row],[SLP SA 2021]]</f>
        <v>9.3487046975419166E-2</v>
      </c>
      <c r="AS320" s="118">
        <f>(ULB_Data[[#This Row],[SLP- obtained SS2022]]-ULB_Data[[#This Row],[SLP SA 2022]])/ULB_Data[[#This Row],[SLP SA 2022]]</f>
        <v>9.3487046975419166E-2</v>
      </c>
      <c r="AT320" s="118">
        <f>(ULB_Data[[#This Row],[SLP- obtained SS2020]]-ULB_Data[[#This Row],[SLP SA cat 2020]])/ULB_Data[[#This Row],[SLP SA cat 2020]]</f>
        <v>-0.49006295072477751</v>
      </c>
      <c r="AU320" s="118">
        <f>(ULB_Data[[#This Row],[SLP- obtained SS2021]]-ULB_Data[[#This Row],[SLP SA cat 2021]])/ULB_Data[[#This Row],[SLP SA cat 2021]]</f>
        <v>1.6757023164120283E-2</v>
      </c>
      <c r="AV320" s="118">
        <f>(ULB_Data[[#This Row],[SLP- obtained SS2022]]-ULB_Data[[#This Row],[SLP SA cat 2022]])/ULB_Data[[#This Row],[SLP SA cat 2022]]</f>
        <v>1.6757023164120283E-2</v>
      </c>
      <c r="AW320" s="118">
        <f>(ULB_Data[[#This Row],[SLP- obtained SS2021]]-ULB_Data[[#This Row],[SLP SA cat t.10 2021]])/ULB_Data[[#This Row],[SLP SA cat t.10 2021]]</f>
        <v>-0.17463492698539701</v>
      </c>
      <c r="AX320" s="118">
        <f>(ULB_Data[[#This Row],[SLP- obtained SS2022]]-ULB_Data[[#This Row],[SLP SA cat t.10 2022]])/ULB_Data[[#This Row],[SLP SA cat t.10 2022]]</f>
        <v>-0.17463492698539701</v>
      </c>
      <c r="AY320" s="122">
        <v>232.44</v>
      </c>
      <c r="AZ320" s="122">
        <v>298.10000000000002</v>
      </c>
      <c r="BA320" s="122">
        <v>295</v>
      </c>
      <c r="BB320" s="122">
        <v>421.09</v>
      </c>
      <c r="BC320" s="122">
        <v>522.70000000000005</v>
      </c>
      <c r="BD320" s="122">
        <v>525</v>
      </c>
      <c r="BE320" s="122">
        <v>448.93</v>
      </c>
      <c r="BF320" s="122">
        <v>602.08000000000004</v>
      </c>
      <c r="BG320" s="122">
        <v>602.08000000000004</v>
      </c>
      <c r="BH320" s="122">
        <v>1100</v>
      </c>
      <c r="BI320" s="122">
        <v>1100</v>
      </c>
      <c r="BJ320" s="118">
        <f>(ULB_Data[[#This Row],[Cert.- obtained SS2020]]-ULB_Data[[#This Row],[NA cert 2020]])/ULB_Data[[#This Row],[NA cert 2020]]</f>
        <v>1.1510927551196009</v>
      </c>
      <c r="BK320" s="118">
        <f>(ULB_Data[[#This Row],[Cert.- obtained SS2021]]-ULB_Data[[#This Row],[NA cert 2021]])/ULB_Data[[#This Row],[NA cert 2021]]</f>
        <v>0.67728950016772882</v>
      </c>
      <c r="BL320" s="118">
        <f>(ULB_Data[[#This Row],[Cert.- obtained SS2022]]-ULB_Data[[#This Row],[NA cert 2022]])/ULB_Data[[#This Row],[NA cert 2022]]</f>
        <v>0.69491525423728817</v>
      </c>
      <c r="BM320" s="118">
        <f>(ULB_Data[[#This Row],[Cert.- obtained SS2020]]-ULB_Data[[#This Row],[SA Cert 2020]])/ULB_Data[[#This Row],[SA Cert 2020]]</f>
        <v>0.187394618727588</v>
      </c>
      <c r="BN320" s="118">
        <f>(ULB_Data[[#This Row],[Cert.- obtained SS2021]]-ULB_Data[[#This Row],[SA cert 2021]])/ULB_Data[[#This Row],[SA cert 2021]]</f>
        <v>-4.3428352783623579E-2</v>
      </c>
      <c r="BO320" s="118">
        <f>(ULB_Data[[#This Row],[Cert.- obtained SS2022]]-ULB_Data[[#This Row],[SA cert 2022]])/ULB_Data[[#This Row],[SA cert 2022]]</f>
        <v>-4.7619047619047616E-2</v>
      </c>
      <c r="BP320" s="118">
        <f>(ULB_Data[[#This Row],[Cert.- obtained SS2020]]-ULB_Data[[#This Row],[SA cert cat 2020]])/ULB_Data[[#This Row],[SA cert cat 2020]]</f>
        <v>0.11375938342280532</v>
      </c>
      <c r="BQ320" s="118">
        <f>(ULB_Data[[#This Row],[Cert.- obtained SS2021]]-ULB_Data[[#This Row],[SA cert cat 2021]])/ULB_Data[[#This Row],[SA cert cat 2021]]</f>
        <v>-0.16954557533882547</v>
      </c>
      <c r="BR320" s="118">
        <f>(ULB_Data[[#This Row],[Cert.- obtained SS2022]]-ULB_Data[[#This Row],[SA cert cat 2022]])/ULB_Data[[#This Row],[SA cert cat 2022]]</f>
        <v>-0.16954557533882547</v>
      </c>
      <c r="BS320" s="118">
        <f>(ULB_Data[[#This Row],[Cert.- obtained SS2021]]-ULB_Data[[#This Row],[SA cert cat t.10 2021]])/ULB_Data[[#This Row],[SA cert cat t.10 2021]]</f>
        <v>-0.54545454545454541</v>
      </c>
      <c r="BT320" s="118">
        <f>(ULB_Data[[#This Row],[Cert.- obtained SS2022]]-ULB_Data[[#This Row],[SA cert cat t.10 2022]])/ULB_Data[[#This Row],[SA cert cat t.10 2022]]</f>
        <v>-0.54545454545454541</v>
      </c>
      <c r="BU320" s="122">
        <v>855.72</v>
      </c>
      <c r="BV320" s="122">
        <v>860.25</v>
      </c>
      <c r="BW320" s="122">
        <v>865</v>
      </c>
      <c r="BX320" s="122">
        <v>1100</v>
      </c>
      <c r="BY320" s="122">
        <v>1147.0899999999999</v>
      </c>
      <c r="BZ320" s="122">
        <v>1150</v>
      </c>
      <c r="CA320" s="122">
        <v>1163.58</v>
      </c>
      <c r="CB320" s="122">
        <v>1243.93</v>
      </c>
      <c r="CC320" s="122">
        <v>1243.93</v>
      </c>
      <c r="CD320" s="122">
        <v>1508.87</v>
      </c>
      <c r="CE320" s="122">
        <v>1508.87</v>
      </c>
      <c r="CF320" s="118">
        <f>(ULB_Data[[#This Row],[CP- obtained SS2020]]-ULB_Data[[#This Row],[NA CV 2020]])/ULB_Data[[#This Row],[NA CV 2020]]</f>
        <v>0.20385172720048619</v>
      </c>
      <c r="CG320" s="118">
        <f>(ULB_Data[[#This Row],[CV- obtained SS2021]]-ULB_Data[[#This Row],[NA CV 2021]])/ULB_Data[[#This Row],[NA CV 2021]]</f>
        <v>0.40424295263004939</v>
      </c>
      <c r="CH320" s="118">
        <f>(ULB_Data[[#This Row],[CV- obtained SS2022]]-ULB_Data[[#This Row],[NA CV 2022]])/ULB_Data[[#This Row],[NA CV 2022]]</f>
        <v>0.39653179190751447</v>
      </c>
      <c r="CI320" s="118">
        <f>(ULB_Data[[#This Row],[CP- obtained SS2020]]-ULB_Data[[#This Row],[SA CV 2020]])/ULB_Data[[#This Row],[SA CV 2020]]</f>
        <v>-6.3490909090909015E-2</v>
      </c>
      <c r="CJ320" s="118">
        <f>(ULB_Data[[#This Row],[CV- obtained SS2021]]-ULB_Data[[#This Row],[SA CV 2021]])/ULB_Data[[#This Row],[SA CV 2021]]</f>
        <v>5.3099582421606055E-2</v>
      </c>
      <c r="CK320" s="118">
        <f>(ULB_Data[[#This Row],[CV- obtained SS2022]]-ULB_Data[[#This Row],[SA CV 2022]])/ULB_Data[[#This Row],[SA CV 2022]]</f>
        <v>5.0434782608695654E-2</v>
      </c>
      <c r="CL320" s="118">
        <f>(ULB_Data[[#This Row],[CP- obtained SS2020]]-ULB_Data[[#This Row],[SA CV  cat 2020]])/ULB_Data[[#This Row],[SA CV  cat 2020]]</f>
        <v>-0.11466336650681505</v>
      </c>
      <c r="CM320" s="118">
        <f>(ULB_Data[[#This Row],[CV- obtained SS2021]]-ULB_Data[[#This Row],[SA CV cat 2021]])/ULB_Data[[#This Row],[SA CV cat 2021]]</f>
        <v>-2.8884261976156265E-2</v>
      </c>
      <c r="CN320" s="118">
        <f>(ULB_Data[[#This Row],[CV- obtained SS2022]]-ULB_Data[[#This Row],[SA CV cat 2022]])/ULB_Data[[#This Row],[SA CV cat 2022]]</f>
        <v>-2.8884261976156265E-2</v>
      </c>
      <c r="CO320" s="118">
        <f>(ULB_Data[[#This Row],[CV- obtained SS2021]]-ULB_Data[[#This Row],[SA CV cat t.10 2021]])/ULB_Data[[#This Row],[SA CV cat t.10 2021]]</f>
        <v>-0.19940087615235236</v>
      </c>
      <c r="CP320" s="118">
        <f>(ULB_Data[[#This Row],[CV- obtained SS2022]]-ULB_Data[[#This Row],[SA CV cat t.10 2022]])/ULB_Data[[#This Row],[SA CV cat t.10 2022]]</f>
        <v>-0.19940087615235236</v>
      </c>
      <c r="CQ320" s="60">
        <v>84</v>
      </c>
      <c r="CR320" s="60">
        <v>44</v>
      </c>
      <c r="CS320" s="28">
        <v>37</v>
      </c>
      <c r="CT320" s="27">
        <v>27</v>
      </c>
      <c r="CU320" s="28">
        <v>37</v>
      </c>
      <c r="CV320" s="27">
        <v>27</v>
      </c>
      <c r="CW320" s="28" t="s">
        <v>414</v>
      </c>
      <c r="CX320" s="28" t="s">
        <v>414</v>
      </c>
      <c r="CY320" s="28" t="s">
        <v>414</v>
      </c>
      <c r="CZ320" s="28" t="s">
        <v>408</v>
      </c>
      <c r="DA320" s="28" t="s">
        <v>408</v>
      </c>
      <c r="DB320" s="28" t="s">
        <v>408</v>
      </c>
      <c r="DC320" s="22">
        <v>422.85</v>
      </c>
      <c r="DD320" s="22">
        <v>1500</v>
      </c>
      <c r="DE320" s="66">
        <v>28.19</v>
      </c>
      <c r="DF320" s="22">
        <v>500</v>
      </c>
      <c r="DG320" s="22">
        <v>1500</v>
      </c>
      <c r="DH320" s="66">
        <v>33.33</v>
      </c>
      <c r="DI320" s="22">
        <v>887.23</v>
      </c>
      <c r="DJ320" s="22">
        <v>1500</v>
      </c>
      <c r="DK320" s="66">
        <v>59.15</v>
      </c>
      <c r="DL320" s="22">
        <v>1030.1600000000001</v>
      </c>
      <c r="DM320" s="22">
        <v>1500</v>
      </c>
      <c r="DN320" s="66">
        <v>68.680000000000007</v>
      </c>
      <c r="DO320" s="22">
        <v>2840.24</v>
      </c>
      <c r="DP320" s="22">
        <v>6000</v>
      </c>
      <c r="DQ320" s="66">
        <v>47.34</v>
      </c>
      <c r="DR320" s="67">
        <v>1650.4</v>
      </c>
      <c r="DS320" s="67">
        <v>2400</v>
      </c>
      <c r="DT320" s="159">
        <f>ULB_Data[[#This Row],[SLP- obtained SS2021]]/ULB_Data[[#This Row],[SLP-max. marks SS2021]]</f>
        <v>0.68766666666666676</v>
      </c>
      <c r="DU320" s="159">
        <f>ULB_Data[[#This Row],[SLP- obtained SS2021]]/ULB_Data[[#This Row],[Total score (obtained) SS2021]]</f>
        <v>0.49142448785135778</v>
      </c>
      <c r="DV320" s="67">
        <v>1650.4</v>
      </c>
      <c r="DW320" s="66">
        <v>2400</v>
      </c>
      <c r="DX320" s="159">
        <f>ULB_Data[[#This Row],[SLP- obtained SS2022]]/ULB_Data[[#This Row],[SLP-max. marks SS2022]]</f>
        <v>0.68766666666666676</v>
      </c>
      <c r="DY320" s="159">
        <f>ULB_Data[[#This Row],[SLP- obtained SS2022]]/ULB_Data[[#This Row],[Total score (obtained) SS2022]]</f>
        <v>0.49142448785135778</v>
      </c>
      <c r="DZ320" s="67">
        <v>1208</v>
      </c>
      <c r="EA320" s="67">
        <v>1800</v>
      </c>
      <c r="EB320" s="159">
        <f>ULB_Data[[#This Row],[CV- obtained SS2021]]/ULB_Data[[#This Row],[CV-max. marks SS2021]]</f>
        <v>0.6711111111111111</v>
      </c>
      <c r="EC320" s="159">
        <f>ULB_Data[[#This Row],[CV- obtained SS2021]]/ULB_Data[[#This Row],[Total score (obtained) SS2021]]</f>
        <v>0.35969509290138157</v>
      </c>
      <c r="ED320" s="67">
        <v>1208</v>
      </c>
      <c r="EE320" s="66">
        <v>1800</v>
      </c>
      <c r="EF320" s="159">
        <f>ULB_Data[[#This Row],[CV- obtained SS2022]]/ULB_Data[[#This Row],[CV-max. marks SS2022]]</f>
        <v>0.6711111111111111</v>
      </c>
      <c r="EG320" s="159">
        <f>ULB_Data[[#This Row],[CV- obtained SS2022]]/ULB_Data[[#This Row],[Total score (obtained) SS2022]]</f>
        <v>0.35969509290138157</v>
      </c>
      <c r="EH320" s="67">
        <v>500</v>
      </c>
      <c r="EI320" s="67">
        <v>1800</v>
      </c>
      <c r="EJ320" s="159">
        <f>ULB_Data[[#This Row],[Cert.- obtained SS2021]]/ULB_Data[[#This Row],[Cert.-max. marks SS2021]]</f>
        <v>0.27777777777777779</v>
      </c>
      <c r="EK320" s="159">
        <f>ULB_Data[[#This Row],[Cert.- obtained SS2021]]/ULB_Data[[#This Row],[Total score (obtained) SS2021]]</f>
        <v>0.14888041924726059</v>
      </c>
      <c r="EL320" s="67">
        <v>500</v>
      </c>
      <c r="EM320" s="66">
        <v>1800</v>
      </c>
      <c r="EN320" s="159">
        <f>ULB_Data[[#This Row],[Cert.- obtained SS2022]]/ULB_Data[[#This Row],[Cert.-max. marks SS2022]]</f>
        <v>0.27777777777777779</v>
      </c>
      <c r="EO320" s="159">
        <f>ULB_Data[[#This Row],[Cert.- obtained SS2022]]/ULB_Data[[#This Row],[Total score (obtained) SS2022]]</f>
        <v>0.14888041924726059</v>
      </c>
      <c r="EP320" s="68">
        <v>3358.4</v>
      </c>
      <c r="EQ320" s="26">
        <v>6000</v>
      </c>
      <c r="ER320" s="66">
        <v>55.97</v>
      </c>
      <c r="ES320" s="68">
        <v>3358.4</v>
      </c>
      <c r="ET320" s="66">
        <v>6000</v>
      </c>
      <c r="EU320" s="128">
        <f>(ULB_Data[[#This Row],[Total score (obtained) SS2022]]/ULB_Data[[#This Row],[Total score (max) SS2022]])*100</f>
        <v>55.973333333333329</v>
      </c>
      <c r="EV320" s="26">
        <v>922.85</v>
      </c>
      <c r="EW320" s="26">
        <v>3000</v>
      </c>
      <c r="EX320" s="66">
        <v>30.76</v>
      </c>
      <c r="EY320" s="26">
        <v>2150.4</v>
      </c>
      <c r="EZ320" s="26">
        <v>4200</v>
      </c>
      <c r="FA320" s="100">
        <v>51.2</v>
      </c>
      <c r="FB320" s="26">
        <v>2150.4</v>
      </c>
      <c r="FC320" s="138">
        <v>4200</v>
      </c>
      <c r="FD320" s="140">
        <f>(ULB_Data[[#This Row],[SLP + Cert. (obtained) SS2022]]/ULB_Data[[#This Row],[SLP + Cert. (max.) SS2022]])*100</f>
        <v>51.2</v>
      </c>
    </row>
    <row r="321" spans="1:160" ht="15.75" thickBot="1">
      <c r="A321" s="104">
        <v>320</v>
      </c>
      <c r="B321" s="65" t="s">
        <v>212</v>
      </c>
      <c r="C321" s="65" t="s">
        <v>83</v>
      </c>
      <c r="D321" s="65" t="s">
        <v>83</v>
      </c>
      <c r="E321" s="26">
        <v>23604</v>
      </c>
      <c r="F321" s="28" t="s">
        <v>411</v>
      </c>
      <c r="G321" s="28">
        <v>2214</v>
      </c>
      <c r="H321" s="28">
        <v>2072</v>
      </c>
      <c r="I321" s="28">
        <v>2072</v>
      </c>
      <c r="J321" s="28">
        <v>3325</v>
      </c>
      <c r="K321" s="28">
        <v>3178</v>
      </c>
      <c r="L321" s="28">
        <v>3178</v>
      </c>
      <c r="M321" s="28">
        <v>3070.1</v>
      </c>
      <c r="N321" s="28">
        <v>2928.3</v>
      </c>
      <c r="O321" s="28">
        <v>2928.3</v>
      </c>
      <c r="P321" s="28">
        <v>4349.2</v>
      </c>
      <c r="Q321" s="28">
        <v>4349.2</v>
      </c>
      <c r="R321" s="118">
        <f>(ULB_Data[[#This Row],[Total score (obtained) SS2020]]-ULB_Data[[#This Row],[NA 2020]])/ULB_Data[[#This Row],[NA 2020]]</f>
        <v>0.60426829268292681</v>
      </c>
      <c r="S321" s="118">
        <f>(ULB_Data[[#This Row],[Total score (obtained) SS2021]]-ULB_Data[[#This Row],[NA 2021]])/ULB_Data[[#This Row],[NA 2021]]</f>
        <v>0.65730212355212347</v>
      </c>
      <c r="T321" s="118">
        <f>(ULB_Data[[#This Row],[Total score (obtained) SS2022]]-ULB_Data[[#This Row],[NA 2022]])/ULB_Data[[#This Row],[NA 2022]]</f>
        <v>0.65730212355212347</v>
      </c>
      <c r="U321" s="118">
        <f>(ULB_Data[[#This Row],[Total score (obtained) SS2020]]-ULB_Data[[#This Row],[SA 2020]])/ULB_Data[[#This Row],[SA 2020]]</f>
        <v>6.8225563909774412E-2</v>
      </c>
      <c r="V321" s="118">
        <f>(ULB_Data[[#This Row],[Total score (obtained) SS2021]]-ULB_Data[[#This Row],[SA 2021]])/ULB_Data[[#This Row],[SA 2021]]</f>
        <v>8.0531780994336014E-2</v>
      </c>
      <c r="W321" s="118">
        <f>(ULB_Data[[#This Row],[Total score (obtained) SS2022]]-ULB_Data[[#This Row],[SA 2022]])/ULB_Data[[#This Row],[SA 2022]]</f>
        <v>8.0531780994336014E-2</v>
      </c>
      <c r="X321" s="118">
        <f>(ULB_Data[[#This Row],[Total score (obtained) SS2020]]-ULB_Data[[#This Row],[SA Cat 2020]])/ULB_Data[[#This Row],[SA Cat 2020]]</f>
        <v>0.15691671281065764</v>
      </c>
      <c r="Y321" s="118">
        <f>(ULB_Data[[#This Row],[Total score (obtained) SS2021]]-ULB_Data[[#This Row],[SA Cat 2021]])/ULB_Data[[#This Row],[SA Cat 2021]]</f>
        <v>0.17267014991633359</v>
      </c>
      <c r="Z321" s="118">
        <f>(ULB_Data[[#This Row],[Total score (obtained) SS2022]]-ULB_Data[[#This Row],[SA Cat 2022]])/ULB_Data[[#This Row],[SA Cat 2022]]</f>
        <v>0.17267014991633359</v>
      </c>
      <c r="AA321" s="118">
        <f>(ULB_Data[[#This Row],[Total score (obtained) SS2021]]-ULB_Data[[#This Row],[SA Cat t.10 2021]])/ULB_Data[[#This Row],[SA Cat t.10 2021]]</f>
        <v>-0.21044559919065575</v>
      </c>
      <c r="AB321" s="118">
        <f>(ULB_Data[[#This Row],[Total score (obtained) SS2022]]-ULB_Data[[#This Row],[SA Cat t.10 2022]])/ULB_Data[[#This Row],[SA Cat t.10 2022]]</f>
        <v>-0.21044559919065575</v>
      </c>
      <c r="AC321" s="122">
        <v>306.24</v>
      </c>
      <c r="AD321" s="122">
        <v>913.6</v>
      </c>
      <c r="AE321" s="122">
        <v>915</v>
      </c>
      <c r="AF321" s="122">
        <v>706.64</v>
      </c>
      <c r="AG321" s="122">
        <v>1509.3</v>
      </c>
      <c r="AH321" s="122">
        <v>1509.3</v>
      </c>
      <c r="AI321" s="122">
        <v>593.21</v>
      </c>
      <c r="AJ321" s="122">
        <v>1412.08</v>
      </c>
      <c r="AK321" s="122">
        <v>1412.08</v>
      </c>
      <c r="AL321" s="122">
        <v>1984.11</v>
      </c>
      <c r="AM321" s="122">
        <v>1984.11</v>
      </c>
      <c r="AN321" s="118">
        <f>(ULB_Data[[#This Row],[SLP- obtained SS2020]]-ULB_Data[[#This Row],[SLP NA 2020]])/ULB_Data[[#This Row],[SLP NA 2020]]</f>
        <v>1.4603578892371996</v>
      </c>
      <c r="AO321" s="118">
        <f>(ULB_Data[[#This Row],[SLP- obtained SS2021]]-ULB_Data[[#This Row],[SLP NA 2021]])/ULB_Data[[#This Row],[SLP NA 2021]]</f>
        <v>0.78234457092819598</v>
      </c>
      <c r="AP321" s="118">
        <f>(ULB_Data[[#This Row],[SLP- obtained SS2022]]-ULB_Data[[#This Row],[SLP NA 2022]])/ULB_Data[[#This Row],[SLP NA 2022]]</f>
        <v>0.77961748633879768</v>
      </c>
      <c r="AQ321" s="118">
        <f>(ULB_Data[[#This Row],[SLP- obtained SS2020]]-ULB_Data[[#This Row],[SLP SA 2020]])/ULB_Data[[#This Row],[SLP SA 2020]]</f>
        <v>6.625721725348134E-2</v>
      </c>
      <c r="AR321" s="118">
        <f>(ULB_Data[[#This Row],[SLP- obtained SS2021]]-ULB_Data[[#This Row],[SLP SA 2021]])/ULB_Data[[#This Row],[SLP SA 2021]]</f>
        <v>7.8877625389253275E-2</v>
      </c>
      <c r="AS321" s="118">
        <f>(ULB_Data[[#This Row],[SLP- obtained SS2022]]-ULB_Data[[#This Row],[SLP SA 2022]])/ULB_Data[[#This Row],[SLP SA 2022]]</f>
        <v>7.8877625389253275E-2</v>
      </c>
      <c r="AT321" s="118">
        <f>(ULB_Data[[#This Row],[SLP- obtained SS2020]]-ULB_Data[[#This Row],[SLP SA cat 2020]])/ULB_Data[[#This Row],[SLP SA cat 2020]]</f>
        <v>0.27014042244736264</v>
      </c>
      <c r="AU321" s="118">
        <f>(ULB_Data[[#This Row],[SLP- obtained SS2021]]-ULB_Data[[#This Row],[SLP SA cat 2021]])/ULB_Data[[#This Row],[SLP SA cat 2021]]</f>
        <v>0.15315704492663304</v>
      </c>
      <c r="AV321" s="118">
        <f>(ULB_Data[[#This Row],[SLP- obtained SS2022]]-ULB_Data[[#This Row],[SLP SA cat 2022]])/ULB_Data[[#This Row],[SLP SA cat 2022]]</f>
        <v>0.15315704492663304</v>
      </c>
      <c r="AW321" s="118">
        <f>(ULB_Data[[#This Row],[SLP- obtained SS2021]]-ULB_Data[[#This Row],[SLP SA cat t.10 2021]])/ULB_Data[[#This Row],[SLP SA cat t.10 2021]]</f>
        <v>-0.1793045748471607</v>
      </c>
      <c r="AX321" s="118">
        <f>(ULB_Data[[#This Row],[SLP- obtained SS2022]]-ULB_Data[[#This Row],[SLP SA cat t.10 2022]])/ULB_Data[[#This Row],[SLP SA cat t.10 2022]]</f>
        <v>-0.1793045748471607</v>
      </c>
      <c r="AY321" s="122">
        <v>232.44</v>
      </c>
      <c r="AZ321" s="122">
        <v>298.10000000000002</v>
      </c>
      <c r="BA321" s="122">
        <v>295</v>
      </c>
      <c r="BB321" s="122">
        <v>421.09</v>
      </c>
      <c r="BC321" s="122">
        <v>522.70000000000005</v>
      </c>
      <c r="BD321" s="122">
        <v>525</v>
      </c>
      <c r="BE321" s="122">
        <v>365.77</v>
      </c>
      <c r="BF321" s="122">
        <v>453.88</v>
      </c>
      <c r="BG321" s="122">
        <v>453.88</v>
      </c>
      <c r="BH321" s="122">
        <v>1100</v>
      </c>
      <c r="BI321" s="122">
        <v>1100</v>
      </c>
      <c r="BJ321" s="118">
        <f>(ULB_Data[[#This Row],[Cert.- obtained SS2020]]-ULB_Data[[#This Row],[NA cert 2020]])/ULB_Data[[#This Row],[NA cert 2020]]</f>
        <v>1.1510927551196009</v>
      </c>
      <c r="BK321" s="118">
        <f>(ULB_Data[[#This Row],[Cert.- obtained SS2021]]-ULB_Data[[#This Row],[NA cert 2021]])/ULB_Data[[#This Row],[NA cert 2021]]</f>
        <v>1.3482053002348204</v>
      </c>
      <c r="BL321" s="118">
        <f>(ULB_Data[[#This Row],[Cert.- obtained SS2022]]-ULB_Data[[#This Row],[NA cert 2022]])/ULB_Data[[#This Row],[NA cert 2022]]</f>
        <v>1.3728813559322033</v>
      </c>
      <c r="BM321" s="118">
        <f>(ULB_Data[[#This Row],[Cert.- obtained SS2020]]-ULB_Data[[#This Row],[SA Cert 2020]])/ULB_Data[[#This Row],[SA Cert 2020]]</f>
        <v>0.187394618727588</v>
      </c>
      <c r="BN321" s="118">
        <f>(ULB_Data[[#This Row],[Cert.- obtained SS2021]]-ULB_Data[[#This Row],[SA cert 2021]])/ULB_Data[[#This Row],[SA cert 2021]]</f>
        <v>0.33920030610292701</v>
      </c>
      <c r="BO321" s="118">
        <f>(ULB_Data[[#This Row],[Cert.- obtained SS2022]]-ULB_Data[[#This Row],[SA cert 2022]])/ULB_Data[[#This Row],[SA cert 2022]]</f>
        <v>0.33333333333333331</v>
      </c>
      <c r="BP321" s="118">
        <f>(ULB_Data[[#This Row],[Cert.- obtained SS2020]]-ULB_Data[[#This Row],[SA cert cat 2020]])/ULB_Data[[#This Row],[SA cert cat 2020]]</f>
        <v>0.36697924925499636</v>
      </c>
      <c r="BQ321" s="118">
        <f>(ULB_Data[[#This Row],[Cert.- obtained SS2021]]-ULB_Data[[#This Row],[SA cert cat 2021]])/ULB_Data[[#This Row],[SA cert cat 2021]]</f>
        <v>0.54225786551511412</v>
      </c>
      <c r="BR321" s="118">
        <f>(ULB_Data[[#This Row],[Cert.- obtained SS2022]]-ULB_Data[[#This Row],[SA cert cat 2022]])/ULB_Data[[#This Row],[SA cert cat 2022]]</f>
        <v>0.54225786551511412</v>
      </c>
      <c r="BS321" s="118">
        <f>(ULB_Data[[#This Row],[Cert.- obtained SS2021]]-ULB_Data[[#This Row],[SA cert cat t.10 2021]])/ULB_Data[[#This Row],[SA cert cat t.10 2021]]</f>
        <v>-0.36363636363636365</v>
      </c>
      <c r="BT321" s="118">
        <f>(ULB_Data[[#This Row],[Cert.- obtained SS2022]]-ULB_Data[[#This Row],[SA cert cat t.10 2022]])/ULB_Data[[#This Row],[SA cert cat t.10 2022]]</f>
        <v>-0.36363636363636365</v>
      </c>
      <c r="BU321" s="122">
        <v>855.72</v>
      </c>
      <c r="BV321" s="122">
        <v>860.25</v>
      </c>
      <c r="BW321" s="122">
        <v>865</v>
      </c>
      <c r="BX321" s="122">
        <v>1100</v>
      </c>
      <c r="BY321" s="122">
        <v>1147.0899999999999</v>
      </c>
      <c r="BZ321" s="122">
        <v>1150</v>
      </c>
      <c r="CA321" s="122">
        <v>1056.55</v>
      </c>
      <c r="CB321" s="122">
        <v>1062.31</v>
      </c>
      <c r="CC321" s="122">
        <v>1062.31</v>
      </c>
      <c r="CD321" s="122">
        <v>1484.95</v>
      </c>
      <c r="CE321" s="122">
        <v>1484.95</v>
      </c>
      <c r="CF321" s="118">
        <f>(ULB_Data[[#This Row],[CP- obtained SS2020]]-ULB_Data[[#This Row],[NA CV 2020]])/ULB_Data[[#This Row],[NA CV 2020]]</f>
        <v>0.40357827326695639</v>
      </c>
      <c r="CG321" s="118">
        <f>(ULB_Data[[#This Row],[CV- obtained SS2021]]-ULB_Data[[#This Row],[NA CV 2021]])/ULB_Data[[#This Row],[NA CV 2021]]</f>
        <v>0.28518453937808769</v>
      </c>
      <c r="CH321" s="118">
        <f>(ULB_Data[[#This Row],[CV- obtained SS2022]]-ULB_Data[[#This Row],[NA CV 2022]])/ULB_Data[[#This Row],[NA CV 2022]]</f>
        <v>0.27812716763005774</v>
      </c>
      <c r="CI321" s="118">
        <f>(ULB_Data[[#This Row],[CP- obtained SS2020]]-ULB_Data[[#This Row],[SA CV 2020]])/ULB_Data[[#This Row],[SA CV 2020]]</f>
        <v>9.188181818181812E-2</v>
      </c>
      <c r="CJ321" s="118">
        <f>(ULB_Data[[#This Row],[CV- obtained SS2021]]-ULB_Data[[#This Row],[SA CV 2021]])/ULB_Data[[#This Row],[SA CV 2021]]</f>
        <v>-3.618722157808018E-2</v>
      </c>
      <c r="CK321" s="118">
        <f>(ULB_Data[[#This Row],[CV- obtained SS2022]]-ULB_Data[[#This Row],[SA CV 2022]])/ULB_Data[[#This Row],[SA CV 2022]]</f>
        <v>-3.8626086956521803E-2</v>
      </c>
      <c r="CL321" s="118">
        <f>(ULB_Data[[#This Row],[CP- obtained SS2020]]-ULB_Data[[#This Row],[SA CV  cat 2020]])/ULB_Data[[#This Row],[SA CV  cat 2020]]</f>
        <v>0.13678481851308502</v>
      </c>
      <c r="CM321" s="118">
        <f>(ULB_Data[[#This Row],[CV- obtained SS2021]]-ULB_Data[[#This Row],[SA CV cat 2021]])/ULB_Data[[#This Row],[SA CV cat 2021]]</f>
        <v>4.0731989720514714E-2</v>
      </c>
      <c r="CN321" s="118">
        <f>(ULB_Data[[#This Row],[CV- obtained SS2022]]-ULB_Data[[#This Row],[SA CV cat 2022]])/ULB_Data[[#This Row],[SA CV cat 2022]]</f>
        <v>4.0731989720514714E-2</v>
      </c>
      <c r="CO321" s="118">
        <f>(ULB_Data[[#This Row],[CV- obtained SS2021]]-ULB_Data[[#This Row],[SA CV cat t.10 2021]])/ULB_Data[[#This Row],[SA CV cat t.10 2021]]</f>
        <v>-0.25547661537425509</v>
      </c>
      <c r="CP321" s="118">
        <f>(ULB_Data[[#This Row],[CV- obtained SS2022]]-ULB_Data[[#This Row],[SA CV cat t.10 2022]])/ULB_Data[[#This Row],[SA CV cat t.10 2022]]</f>
        <v>-0.25547661537425509</v>
      </c>
      <c r="CQ321" s="60">
        <v>61</v>
      </c>
      <c r="CR321" s="60">
        <v>43</v>
      </c>
      <c r="CS321" s="27">
        <v>52</v>
      </c>
      <c r="CT321" s="27">
        <v>40</v>
      </c>
      <c r="CU321" s="27">
        <v>52</v>
      </c>
      <c r="CV321" s="27">
        <v>40</v>
      </c>
      <c r="CW321" s="28" t="s">
        <v>414</v>
      </c>
      <c r="CX321" s="27" t="s">
        <v>406</v>
      </c>
      <c r="CY321" s="27" t="s">
        <v>406</v>
      </c>
      <c r="CZ321" s="28" t="s">
        <v>408</v>
      </c>
      <c r="DA321" s="27" t="s">
        <v>402</v>
      </c>
      <c r="DB321" s="27" t="s">
        <v>402</v>
      </c>
      <c r="DC321" s="22">
        <v>753.46</v>
      </c>
      <c r="DD321" s="22">
        <v>1500</v>
      </c>
      <c r="DE321" s="66">
        <v>50.23</v>
      </c>
      <c r="DF321" s="22">
        <v>500</v>
      </c>
      <c r="DG321" s="22">
        <v>1500</v>
      </c>
      <c r="DH321" s="66">
        <v>33.33</v>
      </c>
      <c r="DI321" s="22">
        <v>1097.33</v>
      </c>
      <c r="DJ321" s="22">
        <v>1500</v>
      </c>
      <c r="DK321" s="66">
        <v>73.16</v>
      </c>
      <c r="DL321" s="22">
        <v>1201.07</v>
      </c>
      <c r="DM321" s="22">
        <v>1500</v>
      </c>
      <c r="DN321" s="66">
        <v>80.069999999999993</v>
      </c>
      <c r="DO321" s="22">
        <v>3551.85</v>
      </c>
      <c r="DP321" s="22">
        <v>6000</v>
      </c>
      <c r="DQ321" s="66">
        <v>59.2</v>
      </c>
      <c r="DR321" s="67">
        <v>1628.35</v>
      </c>
      <c r="DS321" s="67">
        <v>2400</v>
      </c>
      <c r="DT321" s="159">
        <f>ULB_Data[[#This Row],[SLP- obtained SS2021]]/ULB_Data[[#This Row],[SLP-max. marks SS2021]]</f>
        <v>0.67847916666666663</v>
      </c>
      <c r="DU321" s="159">
        <f>ULB_Data[[#This Row],[SLP- obtained SS2021]]/ULB_Data[[#This Row],[Total score (obtained) SS2021]]</f>
        <v>0.4741942905067954</v>
      </c>
      <c r="DV321" s="67">
        <v>1628.35</v>
      </c>
      <c r="DW321" s="66">
        <v>2400</v>
      </c>
      <c r="DX321" s="159">
        <f>ULB_Data[[#This Row],[SLP- obtained SS2022]]/ULB_Data[[#This Row],[SLP-max. marks SS2022]]</f>
        <v>0.67847916666666663</v>
      </c>
      <c r="DY321" s="159">
        <f>ULB_Data[[#This Row],[SLP- obtained SS2022]]/ULB_Data[[#This Row],[Total score (obtained) SS2022]]</f>
        <v>0.4741942905067954</v>
      </c>
      <c r="DZ321" s="67">
        <v>1105.58</v>
      </c>
      <c r="EA321" s="67">
        <v>1800</v>
      </c>
      <c r="EB321" s="159">
        <f>ULB_Data[[#This Row],[CV- obtained SS2021]]/ULB_Data[[#This Row],[CV-max. marks SS2021]]</f>
        <v>0.61421111111111104</v>
      </c>
      <c r="EC321" s="159">
        <f>ULB_Data[[#This Row],[CV- obtained SS2021]]/ULB_Data[[#This Row],[Total score (obtained) SS2021]]</f>
        <v>0.32195764037123648</v>
      </c>
      <c r="ED321" s="67">
        <v>1105.58</v>
      </c>
      <c r="EE321" s="66">
        <v>1800</v>
      </c>
      <c r="EF321" s="159">
        <f>ULB_Data[[#This Row],[CV- obtained SS2022]]/ULB_Data[[#This Row],[CV-max. marks SS2022]]</f>
        <v>0.61421111111111104</v>
      </c>
      <c r="EG321" s="159">
        <f>ULB_Data[[#This Row],[CV- obtained SS2022]]/ULB_Data[[#This Row],[Total score (obtained) SS2022]]</f>
        <v>0.32195764037123648</v>
      </c>
      <c r="EH321" s="67">
        <v>700</v>
      </c>
      <c r="EI321" s="67">
        <v>1800</v>
      </c>
      <c r="EJ321" s="159">
        <f>ULB_Data[[#This Row],[Cert.- obtained SS2021]]/ULB_Data[[#This Row],[Cert.-max. marks SS2021]]</f>
        <v>0.3888888888888889</v>
      </c>
      <c r="EK321" s="159">
        <f>ULB_Data[[#This Row],[Cert.- obtained SS2021]]/ULB_Data[[#This Row],[Total score (obtained) SS2021]]</f>
        <v>0.20384806912196812</v>
      </c>
      <c r="EL321" s="67">
        <v>700</v>
      </c>
      <c r="EM321" s="66">
        <v>1800</v>
      </c>
      <c r="EN321" s="159">
        <f>ULB_Data[[#This Row],[Cert.- obtained SS2022]]/ULB_Data[[#This Row],[Cert.-max. marks SS2022]]</f>
        <v>0.3888888888888889</v>
      </c>
      <c r="EO321" s="159">
        <f>ULB_Data[[#This Row],[Cert.- obtained SS2022]]/ULB_Data[[#This Row],[Total score (obtained) SS2022]]</f>
        <v>0.20384806912196812</v>
      </c>
      <c r="EP321" s="68">
        <v>3433.93</v>
      </c>
      <c r="EQ321" s="26">
        <v>6000</v>
      </c>
      <c r="ER321" s="66">
        <v>57.23</v>
      </c>
      <c r="ES321" s="68">
        <v>3433.93</v>
      </c>
      <c r="ET321" s="66">
        <v>6000</v>
      </c>
      <c r="EU321" s="128">
        <f>(ULB_Data[[#This Row],[Total score (obtained) SS2022]]/ULB_Data[[#This Row],[Total score (max) SS2022]])*100</f>
        <v>57.232166666666664</v>
      </c>
      <c r="EV321" s="26">
        <v>1253.46</v>
      </c>
      <c r="EW321" s="26">
        <v>3000</v>
      </c>
      <c r="EX321" s="66">
        <v>41.78</v>
      </c>
      <c r="EY321" s="26">
        <v>2328.35</v>
      </c>
      <c r="EZ321" s="26">
        <v>4200</v>
      </c>
      <c r="FA321" s="100">
        <v>55.44</v>
      </c>
      <c r="FB321" s="26">
        <v>2328.35</v>
      </c>
      <c r="FC321" s="138">
        <v>4200</v>
      </c>
      <c r="FD321" s="140">
        <f>(ULB_Data[[#This Row],[SLP + Cert. (obtained) SS2022]]/ULB_Data[[#This Row],[SLP + Cert. (max.) SS2022]])*100</f>
        <v>55.436904761904756</v>
      </c>
    </row>
    <row r="322" spans="1:160" ht="15.75" thickBot="1">
      <c r="A322" s="104">
        <v>321</v>
      </c>
      <c r="B322" s="65" t="s">
        <v>83</v>
      </c>
      <c r="C322" s="65" t="s">
        <v>83</v>
      </c>
      <c r="D322" s="65" t="s">
        <v>83</v>
      </c>
      <c r="E322" s="26">
        <v>1486053</v>
      </c>
      <c r="F322" s="28" t="s">
        <v>409</v>
      </c>
      <c r="G322" s="28">
        <v>2214</v>
      </c>
      <c r="H322" s="28">
        <v>2072</v>
      </c>
      <c r="I322" s="28">
        <v>2072</v>
      </c>
      <c r="J322" s="28">
        <v>3325</v>
      </c>
      <c r="K322" s="28">
        <v>3178</v>
      </c>
      <c r="L322" s="28">
        <v>3178</v>
      </c>
      <c r="M322" s="28">
        <v>4176.7</v>
      </c>
      <c r="N322" s="28">
        <v>4089.2</v>
      </c>
      <c r="O322" s="28">
        <v>4089.2</v>
      </c>
      <c r="P322" s="28">
        <v>4089.2</v>
      </c>
      <c r="Q322" s="28">
        <v>4089.2</v>
      </c>
      <c r="R322" s="118">
        <f>(ULB_Data[[#This Row],[Total score (obtained) SS2020]]-ULB_Data[[#This Row],[NA 2020]])/ULB_Data[[#This Row],[NA 2020]]</f>
        <v>1.1361607949412829</v>
      </c>
      <c r="S322" s="118">
        <f>(ULB_Data[[#This Row],[Total score (obtained) SS2021]]-ULB_Data[[#This Row],[NA 2021]])/ULB_Data[[#This Row],[NA 2021]]</f>
        <v>1.0502171814671815</v>
      </c>
      <c r="T322" s="118">
        <f>(ULB_Data[[#This Row],[Total score (obtained) SS2022]]-ULB_Data[[#This Row],[NA 2022]])/ULB_Data[[#This Row],[NA 2022]]</f>
        <v>1.0502171814671815</v>
      </c>
      <c r="U322" s="118">
        <f>(ULB_Data[[#This Row],[Total score (obtained) SS2020]]-ULB_Data[[#This Row],[SA 2020]])/ULB_Data[[#This Row],[SA 2020]]</f>
        <v>0.42239398496240604</v>
      </c>
      <c r="V322" s="118">
        <f>(ULB_Data[[#This Row],[Total score (obtained) SS2021]]-ULB_Data[[#This Row],[SA 2021]])/ULB_Data[[#This Row],[SA 2021]]</f>
        <v>0.33670547514159854</v>
      </c>
      <c r="W322" s="118">
        <f>(ULB_Data[[#This Row],[Total score (obtained) SS2022]]-ULB_Data[[#This Row],[SA 2022]])/ULB_Data[[#This Row],[SA 2022]]</f>
        <v>0.33670547514159854</v>
      </c>
      <c r="X322" s="118">
        <f>(ULB_Data[[#This Row],[Total score (obtained) SS2020]]-ULB_Data[[#This Row],[SA Cat 2020]])/ULB_Data[[#This Row],[SA Cat 2020]]</f>
        <v>0.13234371633107483</v>
      </c>
      <c r="Y322" s="118">
        <f>(ULB_Data[[#This Row],[Total score (obtained) SS2021]]-ULB_Data[[#This Row],[SA Cat 2021]])/ULB_Data[[#This Row],[SA Cat 2021]]</f>
        <v>3.8846229091264887E-2</v>
      </c>
      <c r="Z322" s="118">
        <f>(ULB_Data[[#This Row],[Total score (obtained) SS2022]]-ULB_Data[[#This Row],[SA Cat 2022]])/ULB_Data[[#This Row],[SA Cat 2022]]</f>
        <v>3.8846229091264887E-2</v>
      </c>
      <c r="AA322" s="118">
        <f>(ULB_Data[[#This Row],[Total score (obtained) SS2021]]-ULB_Data[[#This Row],[SA Cat t.10 2021]])/ULB_Data[[#This Row],[SA Cat t.10 2021]]</f>
        <v>3.8846229091264887E-2</v>
      </c>
      <c r="AB322" s="118">
        <f>(ULB_Data[[#This Row],[Total score (obtained) SS2022]]-ULB_Data[[#This Row],[SA Cat t.10 2022]])/ULB_Data[[#This Row],[SA Cat t.10 2022]]</f>
        <v>3.8846229091264887E-2</v>
      </c>
      <c r="AC322" s="122">
        <v>306.24</v>
      </c>
      <c r="AD322" s="122">
        <v>913.6</v>
      </c>
      <c r="AE322" s="122">
        <v>915</v>
      </c>
      <c r="AF322" s="122">
        <v>706.64</v>
      </c>
      <c r="AG322" s="122">
        <v>1509.3</v>
      </c>
      <c r="AH322" s="122">
        <v>1509.3</v>
      </c>
      <c r="AI322" s="122">
        <v>1129.3</v>
      </c>
      <c r="AJ322" s="122">
        <v>1955.8</v>
      </c>
      <c r="AK322" s="122">
        <v>1955.8</v>
      </c>
      <c r="AL322" s="122">
        <v>1955.8</v>
      </c>
      <c r="AM322" s="122">
        <v>1955.8</v>
      </c>
      <c r="AN322" s="118">
        <f>(ULB_Data[[#This Row],[SLP- obtained SS2020]]-ULB_Data[[#This Row],[SLP NA 2020]])/ULB_Data[[#This Row],[SLP NA 2020]]</f>
        <v>3.3508685997910139</v>
      </c>
      <c r="AO322" s="118">
        <f>(ULB_Data[[#This Row],[SLP- obtained SS2021]]-ULB_Data[[#This Row],[SLP NA 2021]])/ULB_Data[[#This Row],[SLP NA 2021]]</f>
        <v>1.277003064798599</v>
      </c>
      <c r="AP322" s="118">
        <f>(ULB_Data[[#This Row],[SLP- obtained SS2022]]-ULB_Data[[#This Row],[SLP NA 2022]])/ULB_Data[[#This Row],[SLP NA 2022]]</f>
        <v>1.27351912568306</v>
      </c>
      <c r="AQ322" s="118">
        <f>(ULB_Data[[#This Row],[SLP- obtained SS2020]]-ULB_Data[[#This Row],[SLP SA 2020]])/ULB_Data[[#This Row],[SLP SA 2020]]</f>
        <v>0.88555700215102473</v>
      </c>
      <c r="AR322" s="118">
        <f>(ULB_Data[[#This Row],[SLP- obtained SS2021]]-ULB_Data[[#This Row],[SLP SA 2021]])/ULB_Data[[#This Row],[SLP SA 2021]]</f>
        <v>0.3783011992314318</v>
      </c>
      <c r="AS322" s="118">
        <f>(ULB_Data[[#This Row],[SLP- obtained SS2022]]-ULB_Data[[#This Row],[SLP SA 2022]])/ULB_Data[[#This Row],[SLP SA 2022]]</f>
        <v>0.3783011992314318</v>
      </c>
      <c r="AT322" s="118">
        <f>(ULB_Data[[#This Row],[SLP- obtained SS2020]]-ULB_Data[[#This Row],[SLP SA cat 2020]])/ULB_Data[[#This Row],[SLP SA cat 2020]]</f>
        <v>0.17985477729567001</v>
      </c>
      <c r="AU322" s="118">
        <f>(ULB_Data[[#This Row],[SLP- obtained SS2021]]-ULB_Data[[#This Row],[SLP SA cat 2021]])/ULB_Data[[#This Row],[SLP SA cat 2021]]</f>
        <v>6.3641476633602631E-2</v>
      </c>
      <c r="AV322" s="118">
        <f>(ULB_Data[[#This Row],[SLP- obtained SS2022]]-ULB_Data[[#This Row],[SLP SA cat 2022]])/ULB_Data[[#This Row],[SLP SA cat 2022]]</f>
        <v>6.3641476633602631E-2</v>
      </c>
      <c r="AW322" s="118">
        <f>(ULB_Data[[#This Row],[SLP- obtained SS2021]]-ULB_Data[[#This Row],[SLP SA cat t.10 2021]])/ULB_Data[[#This Row],[SLP SA cat t.10 2021]]</f>
        <v>6.3641476633602631E-2</v>
      </c>
      <c r="AX322" s="118">
        <f>(ULB_Data[[#This Row],[SLP- obtained SS2022]]-ULB_Data[[#This Row],[SLP SA cat t.10 2022]])/ULB_Data[[#This Row],[SLP SA cat t.10 2022]]</f>
        <v>6.3641476633602631E-2</v>
      </c>
      <c r="AY322" s="122">
        <v>232.44</v>
      </c>
      <c r="AZ322" s="122">
        <v>298.10000000000002</v>
      </c>
      <c r="BA322" s="122">
        <v>295</v>
      </c>
      <c r="BB322" s="122">
        <v>421.09</v>
      </c>
      <c r="BC322" s="122">
        <v>522.70000000000005</v>
      </c>
      <c r="BD322" s="122">
        <v>525</v>
      </c>
      <c r="BE322" s="122">
        <v>710</v>
      </c>
      <c r="BF322" s="122">
        <v>730</v>
      </c>
      <c r="BG322" s="122">
        <v>730</v>
      </c>
      <c r="BH322" s="122">
        <v>730</v>
      </c>
      <c r="BI322" s="122">
        <v>730</v>
      </c>
      <c r="BJ322" s="118">
        <f>(ULB_Data[[#This Row],[Cert.- obtained SS2020]]-ULB_Data[[#This Row],[NA cert 2020]])/ULB_Data[[#This Row],[NA cert 2020]]</f>
        <v>2.0115298571674409</v>
      </c>
      <c r="BK322" s="118">
        <f>(ULB_Data[[#This Row],[Cert.- obtained SS2021]]-ULB_Data[[#This Row],[NA cert 2021]])/ULB_Data[[#This Row],[NA cert 2021]]</f>
        <v>1.3482053002348204</v>
      </c>
      <c r="BL322" s="118">
        <f>(ULB_Data[[#This Row],[Cert.- obtained SS2022]]-ULB_Data[[#This Row],[NA cert 2022]])/ULB_Data[[#This Row],[NA cert 2022]]</f>
        <v>1.3728813559322033</v>
      </c>
      <c r="BM322" s="118">
        <f>(ULB_Data[[#This Row],[Cert.- obtained SS2020]]-ULB_Data[[#This Row],[SA Cert 2020]])/ULB_Data[[#This Row],[SA Cert 2020]]</f>
        <v>0.6623524662186232</v>
      </c>
      <c r="BN322" s="118">
        <f>(ULB_Data[[#This Row],[Cert.- obtained SS2021]]-ULB_Data[[#This Row],[SA cert 2021]])/ULB_Data[[#This Row],[SA cert 2021]]</f>
        <v>0.33920030610292701</v>
      </c>
      <c r="BO322" s="118">
        <f>(ULB_Data[[#This Row],[Cert.- obtained SS2022]]-ULB_Data[[#This Row],[SA cert 2022]])/ULB_Data[[#This Row],[SA cert 2022]]</f>
        <v>0.33333333333333331</v>
      </c>
      <c r="BP322" s="118">
        <f>(ULB_Data[[#This Row],[Cert.- obtained SS2020]]-ULB_Data[[#This Row],[SA cert cat 2020]])/ULB_Data[[#This Row],[SA cert cat 2020]]</f>
        <v>-1.4084507042253521E-2</v>
      </c>
      <c r="BQ322" s="118">
        <f>(ULB_Data[[#This Row],[Cert.- obtained SS2021]]-ULB_Data[[#This Row],[SA cert cat 2021]])/ULB_Data[[#This Row],[SA cert cat 2021]]</f>
        <v>-4.1095890410958902E-2</v>
      </c>
      <c r="BR322" s="118">
        <f>(ULB_Data[[#This Row],[Cert.- obtained SS2022]]-ULB_Data[[#This Row],[SA cert cat 2022]])/ULB_Data[[#This Row],[SA cert cat 2022]]</f>
        <v>-4.1095890410958902E-2</v>
      </c>
      <c r="BS322" s="118">
        <f>(ULB_Data[[#This Row],[Cert.- obtained SS2021]]-ULB_Data[[#This Row],[SA cert cat t.10 2021]])/ULB_Data[[#This Row],[SA cert cat t.10 2021]]</f>
        <v>-4.1095890410958902E-2</v>
      </c>
      <c r="BT322" s="118">
        <f>(ULB_Data[[#This Row],[Cert.- obtained SS2022]]-ULB_Data[[#This Row],[SA cert cat t.10 2022]])/ULB_Data[[#This Row],[SA cert cat t.10 2022]]</f>
        <v>-4.1095890410958902E-2</v>
      </c>
      <c r="BU322" s="122">
        <v>855.72</v>
      </c>
      <c r="BV322" s="122">
        <v>860.25</v>
      </c>
      <c r="BW322" s="122">
        <v>865</v>
      </c>
      <c r="BX322" s="122">
        <v>1100</v>
      </c>
      <c r="BY322" s="122">
        <v>1147.0899999999999</v>
      </c>
      <c r="BZ322" s="122">
        <v>1150</v>
      </c>
      <c r="CA322" s="122">
        <v>1120.1199999999999</v>
      </c>
      <c r="CB322" s="122">
        <v>1403.44</v>
      </c>
      <c r="CC322" s="122">
        <v>1403.44</v>
      </c>
      <c r="CD322" s="122">
        <v>1403.44</v>
      </c>
      <c r="CE322" s="122">
        <v>1403.44</v>
      </c>
      <c r="CF322" s="118">
        <f>(ULB_Data[[#This Row],[CP- obtained SS2020]]-ULB_Data[[#This Row],[NA CV 2020]])/ULB_Data[[#This Row],[NA CV 2020]]</f>
        <v>0.46782826158089086</v>
      </c>
      <c r="CG322" s="118">
        <f>(ULB_Data[[#This Row],[CV- obtained SS2021]]-ULB_Data[[#This Row],[NA CV 2021]])/ULB_Data[[#This Row],[NA CV 2021]]</f>
        <v>0.7062249346120314</v>
      </c>
      <c r="CH322" s="118">
        <f>(ULB_Data[[#This Row],[CV- obtained SS2022]]-ULB_Data[[#This Row],[NA CV 2022]])/ULB_Data[[#This Row],[NA CV 2022]]</f>
        <v>0.69685549132947977</v>
      </c>
      <c r="CI322" s="118">
        <f>(ULB_Data[[#This Row],[CP- obtained SS2020]]-ULB_Data[[#This Row],[SA CV 2020]])/ULB_Data[[#This Row],[SA CV 2020]]</f>
        <v>0.14186363636363633</v>
      </c>
      <c r="CJ322" s="118">
        <f>(ULB_Data[[#This Row],[CV- obtained SS2021]]-ULB_Data[[#This Row],[SA CV 2021]])/ULB_Data[[#This Row],[SA CV 2021]]</f>
        <v>0.27956829891290141</v>
      </c>
      <c r="CK322" s="118">
        <f>(ULB_Data[[#This Row],[CV- obtained SS2022]]-ULB_Data[[#This Row],[SA CV 2022]])/ULB_Data[[#This Row],[SA CV 2022]]</f>
        <v>0.27633043478260866</v>
      </c>
      <c r="CL322" s="118">
        <f>(ULB_Data[[#This Row],[CP- obtained SS2020]]-ULB_Data[[#This Row],[SA CV  cat 2020]])/ULB_Data[[#This Row],[SA CV  cat 2020]]</f>
        <v>0.12135306931400214</v>
      </c>
      <c r="CM322" s="118">
        <f>(ULB_Data[[#This Row],[CV- obtained SS2021]]-ULB_Data[[#This Row],[SA CV cat 2021]])/ULB_Data[[#This Row],[SA CV cat 2021]]</f>
        <v>4.5844496380322577E-2</v>
      </c>
      <c r="CN322" s="118">
        <f>(ULB_Data[[#This Row],[CV- obtained SS2022]]-ULB_Data[[#This Row],[SA CV cat 2022]])/ULB_Data[[#This Row],[SA CV cat 2022]]</f>
        <v>4.5844496380322577E-2</v>
      </c>
      <c r="CO322" s="118">
        <f>(ULB_Data[[#This Row],[CV- obtained SS2021]]-ULB_Data[[#This Row],[SA CV cat t.10 2021]])/ULB_Data[[#This Row],[SA CV cat t.10 2021]]</f>
        <v>4.5844496380322577E-2</v>
      </c>
      <c r="CP322" s="118">
        <f>(ULB_Data[[#This Row],[CV- obtained SS2022]]-ULB_Data[[#This Row],[SA CV cat t.10 2022]])/ULB_Data[[#This Row],[SA CV cat t.10 2022]]</f>
        <v>4.5844496380322577E-2</v>
      </c>
      <c r="CQ322" s="60">
        <v>11</v>
      </c>
      <c r="CR322" s="60">
        <v>2</v>
      </c>
      <c r="CS322" s="28">
        <v>17</v>
      </c>
      <c r="CT322" s="28">
        <v>4</v>
      </c>
      <c r="CU322" s="28">
        <v>17</v>
      </c>
      <c r="CV322" s="28">
        <v>4</v>
      </c>
      <c r="CW322" s="28" t="s">
        <v>406</v>
      </c>
      <c r="CX322" s="28" t="s">
        <v>406</v>
      </c>
      <c r="CY322" s="28" t="s">
        <v>406</v>
      </c>
      <c r="CZ322" s="28" t="s">
        <v>408</v>
      </c>
      <c r="DA322" s="28" t="s">
        <v>408</v>
      </c>
      <c r="DB322" s="28" t="s">
        <v>408</v>
      </c>
      <c r="DC322" s="22">
        <v>1332.41</v>
      </c>
      <c r="DD322" s="22">
        <v>1500</v>
      </c>
      <c r="DE322" s="66">
        <v>88.83</v>
      </c>
      <c r="DF322" s="22">
        <v>700</v>
      </c>
      <c r="DG322" s="22">
        <v>1500</v>
      </c>
      <c r="DH322" s="66">
        <v>46.67</v>
      </c>
      <c r="DI322" s="22">
        <v>1441</v>
      </c>
      <c r="DJ322" s="22">
        <v>1500</v>
      </c>
      <c r="DK322" s="66">
        <v>96.07</v>
      </c>
      <c r="DL322" s="22">
        <v>1256.05</v>
      </c>
      <c r="DM322" s="22">
        <v>1500</v>
      </c>
      <c r="DN322" s="66">
        <v>83.74</v>
      </c>
      <c r="DO322" s="22">
        <v>4729.46</v>
      </c>
      <c r="DP322" s="22">
        <v>6000</v>
      </c>
      <c r="DQ322" s="66">
        <v>78.819999999999993</v>
      </c>
      <c r="DR322" s="67">
        <v>2080.27</v>
      </c>
      <c r="DS322" s="67">
        <v>2400</v>
      </c>
      <c r="DT322" s="159">
        <f>ULB_Data[[#This Row],[SLP- obtained SS2021]]/ULB_Data[[#This Row],[SLP-max. marks SS2021]]</f>
        <v>0.86677916666666666</v>
      </c>
      <c r="DU322" s="159">
        <f>ULB_Data[[#This Row],[SLP- obtained SS2021]]/ULB_Data[[#This Row],[Total score (obtained) SS2021]]</f>
        <v>0.48969997999081927</v>
      </c>
      <c r="DV322" s="67">
        <v>2080.27</v>
      </c>
      <c r="DW322" s="66">
        <v>2400</v>
      </c>
      <c r="DX322" s="159">
        <f>ULB_Data[[#This Row],[SLP- obtained SS2022]]/ULB_Data[[#This Row],[SLP-max. marks SS2022]]</f>
        <v>0.86677916666666666</v>
      </c>
      <c r="DY322" s="159">
        <f>ULB_Data[[#This Row],[SLP- obtained SS2022]]/ULB_Data[[#This Row],[Total score (obtained) SS2022]]</f>
        <v>0.48969997999081927</v>
      </c>
      <c r="DZ322" s="67">
        <v>1467.78</v>
      </c>
      <c r="EA322" s="67">
        <v>1800</v>
      </c>
      <c r="EB322" s="159">
        <f>ULB_Data[[#This Row],[CV- obtained SS2021]]/ULB_Data[[#This Row],[CV-max. marks SS2021]]</f>
        <v>0.81543333333333334</v>
      </c>
      <c r="EC322" s="159">
        <f>ULB_Data[[#This Row],[CV- obtained SS2021]]/ULB_Data[[#This Row],[Total score (obtained) SS2021]]</f>
        <v>0.34551853203234423</v>
      </c>
      <c r="ED322" s="67">
        <v>1467.78</v>
      </c>
      <c r="EE322" s="66">
        <v>1800</v>
      </c>
      <c r="EF322" s="159">
        <f>ULB_Data[[#This Row],[CV- obtained SS2022]]/ULB_Data[[#This Row],[CV-max. marks SS2022]]</f>
        <v>0.81543333333333334</v>
      </c>
      <c r="EG322" s="159">
        <f>ULB_Data[[#This Row],[CV- obtained SS2022]]/ULB_Data[[#This Row],[Total score (obtained) SS2022]]</f>
        <v>0.34551853203234423</v>
      </c>
      <c r="EH322" s="67">
        <v>700</v>
      </c>
      <c r="EI322" s="67">
        <v>1800</v>
      </c>
      <c r="EJ322" s="159">
        <f>ULB_Data[[#This Row],[Cert.- obtained SS2021]]/ULB_Data[[#This Row],[Cert.-max. marks SS2021]]</f>
        <v>0.3888888888888889</v>
      </c>
      <c r="EK322" s="159">
        <f>ULB_Data[[#This Row],[Cert.- obtained SS2021]]/ULB_Data[[#This Row],[Total score (obtained) SS2021]]</f>
        <v>0.16478148797683642</v>
      </c>
      <c r="EL322" s="67">
        <v>700</v>
      </c>
      <c r="EM322" s="66">
        <v>1800</v>
      </c>
      <c r="EN322" s="159">
        <f>ULB_Data[[#This Row],[Cert.- obtained SS2022]]/ULB_Data[[#This Row],[Cert.-max. marks SS2022]]</f>
        <v>0.3888888888888889</v>
      </c>
      <c r="EO322" s="159">
        <f>ULB_Data[[#This Row],[Cert.- obtained SS2022]]/ULB_Data[[#This Row],[Total score (obtained) SS2022]]</f>
        <v>0.16478148797683642</v>
      </c>
      <c r="EP322" s="68">
        <v>4248.05</v>
      </c>
      <c r="EQ322" s="26">
        <v>6000</v>
      </c>
      <c r="ER322" s="66">
        <v>70.8</v>
      </c>
      <c r="ES322" s="68">
        <v>4248.05</v>
      </c>
      <c r="ET322" s="66">
        <v>6000</v>
      </c>
      <c r="EU322" s="128">
        <f>(ULB_Data[[#This Row],[Total score (obtained) SS2022]]/ULB_Data[[#This Row],[Total score (max) SS2022]])*100</f>
        <v>70.80083333333333</v>
      </c>
      <c r="EV322" s="26">
        <v>2032.41</v>
      </c>
      <c r="EW322" s="26">
        <v>3000</v>
      </c>
      <c r="EX322" s="66">
        <v>67.75</v>
      </c>
      <c r="EY322" s="26">
        <v>2780.27</v>
      </c>
      <c r="EZ322" s="26">
        <v>4200</v>
      </c>
      <c r="FA322" s="100">
        <v>66.2</v>
      </c>
      <c r="FB322" s="26">
        <v>2780.27</v>
      </c>
      <c r="FC322" s="138">
        <v>4200</v>
      </c>
      <c r="FD322" s="140">
        <f>(ULB_Data[[#This Row],[SLP + Cert. (obtained) SS2022]]/ULB_Data[[#This Row],[SLP + Cert. (max.) SS2022]])*100</f>
        <v>66.196904761904761</v>
      </c>
    </row>
    <row r="323" spans="1:160" ht="15.75" thickBot="1">
      <c r="A323" s="104">
        <v>322</v>
      </c>
      <c r="B323" s="65" t="s">
        <v>358</v>
      </c>
      <c r="C323" s="65" t="s">
        <v>83</v>
      </c>
      <c r="D323" s="65" t="s">
        <v>83</v>
      </c>
      <c r="E323" s="26">
        <v>20249</v>
      </c>
      <c r="F323" s="28" t="s">
        <v>411</v>
      </c>
      <c r="G323" s="28">
        <v>2214</v>
      </c>
      <c r="H323" s="28">
        <v>2072</v>
      </c>
      <c r="I323" s="28">
        <v>2072</v>
      </c>
      <c r="J323" s="28">
        <v>3325</v>
      </c>
      <c r="K323" s="28">
        <v>3178</v>
      </c>
      <c r="L323" s="28">
        <v>3178</v>
      </c>
      <c r="M323" s="28">
        <v>3070.1</v>
      </c>
      <c r="N323" s="28">
        <v>2928.3</v>
      </c>
      <c r="O323" s="28">
        <v>2928.3</v>
      </c>
      <c r="P323" s="28">
        <v>4349.2</v>
      </c>
      <c r="Q323" s="28">
        <v>4349.2</v>
      </c>
      <c r="R323" s="118">
        <f>(ULB_Data[[#This Row],[Total score (obtained) SS2020]]-ULB_Data[[#This Row],[NA 2020]])/ULB_Data[[#This Row],[NA 2020]]</f>
        <v>0.48942637759710939</v>
      </c>
      <c r="S323" s="118">
        <f>(ULB_Data[[#This Row],[Total score (obtained) SS2021]]-ULB_Data[[#This Row],[NA 2021]])/ULB_Data[[#This Row],[NA 2021]]</f>
        <v>0.36486003861003852</v>
      </c>
      <c r="T323" s="118">
        <f>(ULB_Data[[#This Row],[Total score (obtained) SS2022]]-ULB_Data[[#This Row],[NA 2022]])/ULB_Data[[#This Row],[NA 2022]]</f>
        <v>0.36486003861003852</v>
      </c>
      <c r="U323" s="118">
        <f>(ULB_Data[[#This Row],[Total score (obtained) SS2020]]-ULB_Data[[#This Row],[SA 2020]])/ULB_Data[[#This Row],[SA 2020]]</f>
        <v>-8.2436090225563464E-3</v>
      </c>
      <c r="V323" s="118">
        <f>(ULB_Data[[#This Row],[Total score (obtained) SS2021]]-ULB_Data[[#This Row],[SA 2021]])/ULB_Data[[#This Row],[SA 2021]]</f>
        <v>-0.11013530522341101</v>
      </c>
      <c r="W323" s="118">
        <f>(ULB_Data[[#This Row],[Total score (obtained) SS2022]]-ULB_Data[[#This Row],[SA 2022]])/ULB_Data[[#This Row],[SA 2022]]</f>
        <v>-0.11013530522341101</v>
      </c>
      <c r="X323" s="118">
        <f>(ULB_Data[[#This Row],[Total score (obtained) SS2020]]-ULB_Data[[#This Row],[SA Cat 2020]])/ULB_Data[[#This Row],[SA Cat 2020]]</f>
        <v>7.4098563564704817E-2</v>
      </c>
      <c r="Y323" s="118">
        <f>(ULB_Data[[#This Row],[Total score (obtained) SS2021]]-ULB_Data[[#This Row],[SA Cat 2021]])/ULB_Data[[#This Row],[SA Cat 2021]]</f>
        <v>-3.4255370009903488E-2</v>
      </c>
      <c r="Z323" s="118">
        <f>(ULB_Data[[#This Row],[Total score (obtained) SS2022]]-ULB_Data[[#This Row],[SA Cat 2022]])/ULB_Data[[#This Row],[SA Cat 2022]]</f>
        <v>-3.4255370009903488E-2</v>
      </c>
      <c r="AA323" s="118">
        <f>(ULB_Data[[#This Row],[Total score (obtained) SS2021]]-ULB_Data[[#This Row],[SA Cat t.10 2021]])/ULB_Data[[#This Row],[SA Cat t.10 2021]]</f>
        <v>-0.34976777338361081</v>
      </c>
      <c r="AB323" s="118">
        <f>(ULB_Data[[#This Row],[Total score (obtained) SS2022]]-ULB_Data[[#This Row],[SA Cat t.10 2022]])/ULB_Data[[#This Row],[SA Cat t.10 2022]]</f>
        <v>-0.34976777338361081</v>
      </c>
      <c r="AC323" s="122">
        <v>306.24</v>
      </c>
      <c r="AD323" s="122">
        <v>913.6</v>
      </c>
      <c r="AE323" s="122">
        <v>915</v>
      </c>
      <c r="AF323" s="122">
        <v>706.64</v>
      </c>
      <c r="AG323" s="122">
        <v>1509.3</v>
      </c>
      <c r="AH323" s="122">
        <v>1509.3</v>
      </c>
      <c r="AI323" s="122">
        <v>593.21</v>
      </c>
      <c r="AJ323" s="122">
        <v>1412.08</v>
      </c>
      <c r="AK323" s="122">
        <v>1412.08</v>
      </c>
      <c r="AL323" s="122">
        <v>1984.11</v>
      </c>
      <c r="AM323" s="122">
        <v>1984.11</v>
      </c>
      <c r="AN323" s="118">
        <f>(ULB_Data[[#This Row],[SLP- obtained SS2020]]-ULB_Data[[#This Row],[SLP NA 2020]])/ULB_Data[[#This Row],[SLP NA 2020]]</f>
        <v>1.1565438871473352</v>
      </c>
      <c r="AO323" s="118">
        <f>(ULB_Data[[#This Row],[SLP- obtained SS2021]]-ULB_Data[[#This Row],[SLP NA 2021]])/ULB_Data[[#This Row],[SLP NA 2021]]</f>
        <v>0.65053633975481617</v>
      </c>
      <c r="AP323" s="118">
        <f>(ULB_Data[[#This Row],[SLP- obtained SS2022]]-ULB_Data[[#This Row],[SLP NA 2022]])/ULB_Data[[#This Row],[SLP NA 2022]]</f>
        <v>0.64801092896174872</v>
      </c>
      <c r="AQ323" s="118">
        <f>(ULB_Data[[#This Row],[SLP- obtained SS2020]]-ULB_Data[[#This Row],[SLP SA 2020]])/ULB_Data[[#This Row],[SLP SA 2020]]</f>
        <v>-6.5408128608626784E-2</v>
      </c>
      <c r="AR323" s="118">
        <f>(ULB_Data[[#This Row],[SLP- obtained SS2021]]-ULB_Data[[#This Row],[SLP SA 2021]])/ULB_Data[[#This Row],[SLP SA 2021]]</f>
        <v>-9.0770555886827726E-4</v>
      </c>
      <c r="AS323" s="118">
        <f>(ULB_Data[[#This Row],[SLP- obtained SS2022]]-ULB_Data[[#This Row],[SLP SA 2022]])/ULB_Data[[#This Row],[SLP SA 2022]]</f>
        <v>-9.0770555886827726E-4</v>
      </c>
      <c r="AT323" s="118">
        <f>(ULB_Data[[#This Row],[SLP- obtained SS2020]]-ULB_Data[[#This Row],[SLP SA cat 2020]])/ULB_Data[[#This Row],[SLP SA cat 2020]]</f>
        <v>0.11329883177963945</v>
      </c>
      <c r="AU323" s="118">
        <f>(ULB_Data[[#This Row],[SLP- obtained SS2021]]-ULB_Data[[#This Row],[SLP SA cat 2021]])/ULB_Data[[#This Row],[SLP SA cat 2021]]</f>
        <v>6.7878590448133352E-2</v>
      </c>
      <c r="AV323" s="118">
        <f>(ULB_Data[[#This Row],[SLP- obtained SS2022]]-ULB_Data[[#This Row],[SLP SA cat 2022]])/ULB_Data[[#This Row],[SLP SA cat 2022]]</f>
        <v>6.7878590448133352E-2</v>
      </c>
      <c r="AW323" s="118">
        <f>(ULB_Data[[#This Row],[SLP- obtained SS2021]]-ULB_Data[[#This Row],[SLP SA cat t.10 2021]])/ULB_Data[[#This Row],[SLP SA cat t.10 2021]]</f>
        <v>-0.23999677437238856</v>
      </c>
      <c r="AX323" s="118">
        <f>(ULB_Data[[#This Row],[SLP- obtained SS2022]]-ULB_Data[[#This Row],[SLP SA cat t.10 2022]])/ULB_Data[[#This Row],[SLP SA cat t.10 2022]]</f>
        <v>-0.23999677437238856</v>
      </c>
      <c r="AY323" s="122">
        <v>232.44</v>
      </c>
      <c r="AZ323" s="122">
        <v>298.10000000000002</v>
      </c>
      <c r="BA323" s="122">
        <v>295</v>
      </c>
      <c r="BB323" s="122">
        <v>421.09</v>
      </c>
      <c r="BC323" s="122">
        <v>522.70000000000005</v>
      </c>
      <c r="BD323" s="122">
        <v>525</v>
      </c>
      <c r="BE323" s="122">
        <v>365.77</v>
      </c>
      <c r="BF323" s="122">
        <v>453.88</v>
      </c>
      <c r="BG323" s="122">
        <v>453.88</v>
      </c>
      <c r="BH323" s="122">
        <v>1100</v>
      </c>
      <c r="BI323" s="122">
        <v>1100</v>
      </c>
      <c r="BJ323" s="118">
        <f>(ULB_Data[[#This Row],[Cert.- obtained SS2020]]-ULB_Data[[#This Row],[NA cert 2020]])/ULB_Data[[#This Row],[NA cert 2020]]</f>
        <v>0.29065565307176044</v>
      </c>
      <c r="BK323" s="118">
        <f>(ULB_Data[[#This Row],[Cert.- obtained SS2021]]-ULB_Data[[#This Row],[NA cert 2021]])/ULB_Data[[#This Row],[NA cert 2021]]</f>
        <v>6.3737001006372931E-3</v>
      </c>
      <c r="BL323" s="118">
        <f>(ULB_Data[[#This Row],[Cert.- obtained SS2022]]-ULB_Data[[#This Row],[NA cert 2022]])/ULB_Data[[#This Row],[NA cert 2022]]</f>
        <v>1.6949152542372881E-2</v>
      </c>
      <c r="BM323" s="118">
        <f>(ULB_Data[[#This Row],[Cert.- obtained SS2020]]-ULB_Data[[#This Row],[SA Cert 2020]])/ULB_Data[[#This Row],[SA Cert 2020]]</f>
        <v>-0.2875632287634472</v>
      </c>
      <c r="BN323" s="118">
        <f>(ULB_Data[[#This Row],[Cert.- obtained SS2021]]-ULB_Data[[#This Row],[SA cert 2021]])/ULB_Data[[#This Row],[SA cert 2021]]</f>
        <v>-0.42605701167017412</v>
      </c>
      <c r="BO323" s="118">
        <f>(ULB_Data[[#This Row],[Cert.- obtained SS2022]]-ULB_Data[[#This Row],[SA cert 2022]])/ULB_Data[[#This Row],[SA cert 2022]]</f>
        <v>-0.42857142857142855</v>
      </c>
      <c r="BP323" s="118">
        <f>(ULB_Data[[#This Row],[Cert.- obtained SS2020]]-ULB_Data[[#This Row],[SA cert cat 2020]])/ULB_Data[[#This Row],[SA cert cat 2020]]</f>
        <v>-0.17981245044700217</v>
      </c>
      <c r="BQ323" s="118">
        <f>(ULB_Data[[#This Row],[Cert.- obtained SS2021]]-ULB_Data[[#This Row],[SA cert cat 2021]])/ULB_Data[[#This Row],[SA cert cat 2021]]</f>
        <v>-0.33903234335066534</v>
      </c>
      <c r="BR323" s="118">
        <f>(ULB_Data[[#This Row],[Cert.- obtained SS2022]]-ULB_Data[[#This Row],[SA cert cat 2022]])/ULB_Data[[#This Row],[SA cert cat 2022]]</f>
        <v>-0.33903234335066534</v>
      </c>
      <c r="BS323" s="118">
        <f>(ULB_Data[[#This Row],[Cert.- obtained SS2021]]-ULB_Data[[#This Row],[SA cert cat t.10 2021]])/ULB_Data[[#This Row],[SA cert cat t.10 2021]]</f>
        <v>-0.72727272727272729</v>
      </c>
      <c r="BT323" s="118">
        <f>(ULB_Data[[#This Row],[Cert.- obtained SS2022]]-ULB_Data[[#This Row],[SA cert cat t.10 2022]])/ULB_Data[[#This Row],[SA cert cat t.10 2022]]</f>
        <v>-0.72727272727272729</v>
      </c>
      <c r="BU323" s="122">
        <v>855.72</v>
      </c>
      <c r="BV323" s="122">
        <v>860.25</v>
      </c>
      <c r="BW323" s="122">
        <v>865</v>
      </c>
      <c r="BX323" s="122">
        <v>1100</v>
      </c>
      <c r="BY323" s="122">
        <v>1147.0899999999999</v>
      </c>
      <c r="BZ323" s="122">
        <v>1150</v>
      </c>
      <c r="CA323" s="122">
        <v>1056.55</v>
      </c>
      <c r="CB323" s="122">
        <v>1062.31</v>
      </c>
      <c r="CC323" s="122">
        <v>1062.31</v>
      </c>
      <c r="CD323" s="122">
        <v>1484.95</v>
      </c>
      <c r="CE323" s="122">
        <v>1484.95</v>
      </c>
      <c r="CF323" s="118">
        <f>(ULB_Data[[#This Row],[CP- obtained SS2020]]-ULB_Data[[#This Row],[NA CV 2020]])/ULB_Data[[#This Row],[NA CV 2020]]</f>
        <v>0.28863413266021598</v>
      </c>
      <c r="CG323" s="118">
        <f>(ULB_Data[[#This Row],[CV- obtained SS2021]]-ULB_Data[[#This Row],[NA CV 2021]])/ULB_Data[[#This Row],[NA CV 2021]]</f>
        <v>0.18575995350188892</v>
      </c>
      <c r="CH323" s="118">
        <f>(ULB_Data[[#This Row],[CV- obtained SS2022]]-ULB_Data[[#This Row],[NA CV 2022]])/ULB_Data[[#This Row],[NA CV 2022]]</f>
        <v>0.17924855491329475</v>
      </c>
      <c r="CI323" s="118">
        <f>(ULB_Data[[#This Row],[CP- obtained SS2020]]-ULB_Data[[#This Row],[SA CV 2020]])/ULB_Data[[#This Row],[SA CV 2020]]</f>
        <v>2.4636363636363966E-3</v>
      </c>
      <c r="CJ323" s="118">
        <f>(ULB_Data[[#This Row],[CV- obtained SS2021]]-ULB_Data[[#This Row],[SA CV 2021]])/ULB_Data[[#This Row],[SA CV 2021]]</f>
        <v>-0.11074981038976887</v>
      </c>
      <c r="CK323" s="118">
        <f>(ULB_Data[[#This Row],[CV- obtained SS2022]]-ULB_Data[[#This Row],[SA CV 2022]])/ULB_Data[[#This Row],[SA CV 2022]]</f>
        <v>-0.11300000000000004</v>
      </c>
      <c r="CL323" s="118">
        <f>(ULB_Data[[#This Row],[CP- obtained SS2020]]-ULB_Data[[#This Row],[SA CV  cat 2020]])/ULB_Data[[#This Row],[SA CV  cat 2020]]</f>
        <v>4.3689366333822428E-2</v>
      </c>
      <c r="CM323" s="118">
        <f>(ULB_Data[[#This Row],[CV- obtained SS2021]]-ULB_Data[[#This Row],[SA CV cat 2021]])/ULB_Data[[#This Row],[SA CV cat 2021]]</f>
        <v>-3.9781231467274143E-2</v>
      </c>
      <c r="CN323" s="118">
        <f>(ULB_Data[[#This Row],[CV- obtained SS2022]]-ULB_Data[[#This Row],[SA CV cat 2022]])/ULB_Data[[#This Row],[SA CV cat 2022]]</f>
        <v>-3.9781231467274143E-2</v>
      </c>
      <c r="CO323" s="118">
        <f>(ULB_Data[[#This Row],[CV- obtained SS2021]]-ULB_Data[[#This Row],[SA CV cat t.10 2021]])/ULB_Data[[#This Row],[SA CV cat t.10 2021]]</f>
        <v>-0.3130745142934106</v>
      </c>
      <c r="CP323" s="118">
        <f>(ULB_Data[[#This Row],[CV- obtained SS2022]]-ULB_Data[[#This Row],[SA CV cat t.10 2022]])/ULB_Data[[#This Row],[SA CV cat t.10 2022]]</f>
        <v>-0.3130745142934106</v>
      </c>
      <c r="CQ323" s="60">
        <v>91</v>
      </c>
      <c r="CR323" s="60">
        <v>61</v>
      </c>
      <c r="CS323" s="27">
        <v>206</v>
      </c>
      <c r="CT323" s="27">
        <v>100</v>
      </c>
      <c r="CU323" s="27">
        <v>206</v>
      </c>
      <c r="CV323" s="27">
        <v>100</v>
      </c>
      <c r="CW323" s="28" t="s">
        <v>414</v>
      </c>
      <c r="CX323" s="27" t="s">
        <v>414</v>
      </c>
      <c r="CY323" s="27" t="s">
        <v>414</v>
      </c>
      <c r="CZ323" s="28" t="s">
        <v>405</v>
      </c>
      <c r="DA323" s="27" t="s">
        <v>405</v>
      </c>
      <c r="DB323" s="27" t="s">
        <v>405</v>
      </c>
      <c r="DC323" s="22">
        <v>660.42</v>
      </c>
      <c r="DD323" s="22">
        <v>1500</v>
      </c>
      <c r="DE323" s="66">
        <v>44.03</v>
      </c>
      <c r="DF323" s="22">
        <v>300</v>
      </c>
      <c r="DG323" s="22">
        <v>1500</v>
      </c>
      <c r="DH323" s="66">
        <v>20</v>
      </c>
      <c r="DI323" s="22">
        <v>1234.47</v>
      </c>
      <c r="DJ323" s="22">
        <v>1500</v>
      </c>
      <c r="DK323" s="66">
        <v>82.3</v>
      </c>
      <c r="DL323" s="22">
        <v>1102.71</v>
      </c>
      <c r="DM323" s="22">
        <v>1500</v>
      </c>
      <c r="DN323" s="66">
        <v>73.510000000000005</v>
      </c>
      <c r="DO323" s="22">
        <v>3297.59</v>
      </c>
      <c r="DP323" s="22">
        <v>6000</v>
      </c>
      <c r="DQ323" s="66">
        <v>54.96</v>
      </c>
      <c r="DR323" s="67">
        <v>1507.93</v>
      </c>
      <c r="DS323" s="67">
        <v>2400</v>
      </c>
      <c r="DT323" s="159">
        <f>ULB_Data[[#This Row],[SLP- obtained SS2021]]/ULB_Data[[#This Row],[SLP-max. marks SS2021]]</f>
        <v>0.62830416666666666</v>
      </c>
      <c r="DU323" s="159">
        <f>ULB_Data[[#This Row],[SLP- obtained SS2021]]/ULB_Data[[#This Row],[Total score (obtained) SS2021]]</f>
        <v>0.53321617120286857</v>
      </c>
      <c r="DV323" s="67">
        <v>1507.93</v>
      </c>
      <c r="DW323" s="66">
        <v>2400</v>
      </c>
      <c r="DX323" s="159">
        <f>ULB_Data[[#This Row],[SLP- obtained SS2022]]/ULB_Data[[#This Row],[SLP-max. marks SS2022]]</f>
        <v>0.62830416666666666</v>
      </c>
      <c r="DY323" s="159">
        <f>ULB_Data[[#This Row],[SLP- obtained SS2022]]/ULB_Data[[#This Row],[Total score (obtained) SS2022]]</f>
        <v>0.53321617120286857</v>
      </c>
      <c r="DZ323" s="67">
        <v>1020.05</v>
      </c>
      <c r="EA323" s="67">
        <v>1800</v>
      </c>
      <c r="EB323" s="159">
        <f>ULB_Data[[#This Row],[CV- obtained SS2021]]/ULB_Data[[#This Row],[CV-max. marks SS2021]]</f>
        <v>0.56669444444444439</v>
      </c>
      <c r="EC323" s="159">
        <f>ULB_Data[[#This Row],[CV- obtained SS2021]]/ULB_Data[[#This Row],[Total score (obtained) SS2021]]</f>
        <v>0.36069788082701848</v>
      </c>
      <c r="ED323" s="67">
        <v>1020.05</v>
      </c>
      <c r="EE323" s="66">
        <v>1800</v>
      </c>
      <c r="EF323" s="159">
        <f>ULB_Data[[#This Row],[CV- obtained SS2022]]/ULB_Data[[#This Row],[CV-max. marks SS2022]]</f>
        <v>0.56669444444444439</v>
      </c>
      <c r="EG323" s="159">
        <f>ULB_Data[[#This Row],[CV- obtained SS2022]]/ULB_Data[[#This Row],[Total score (obtained) SS2022]]</f>
        <v>0.36069788082701848</v>
      </c>
      <c r="EH323" s="67">
        <v>300</v>
      </c>
      <c r="EI323" s="67">
        <v>1800</v>
      </c>
      <c r="EJ323" s="159">
        <f>ULB_Data[[#This Row],[Cert.- obtained SS2021]]/ULB_Data[[#This Row],[Cert.-max. marks SS2021]]</f>
        <v>0.16666666666666666</v>
      </c>
      <c r="EK323" s="159">
        <f>ULB_Data[[#This Row],[Cert.- obtained SS2021]]/ULB_Data[[#This Row],[Total score (obtained) SS2021]]</f>
        <v>0.10608241188971673</v>
      </c>
      <c r="EL323" s="67">
        <v>300</v>
      </c>
      <c r="EM323" s="66">
        <v>1800</v>
      </c>
      <c r="EN323" s="159">
        <f>ULB_Data[[#This Row],[Cert.- obtained SS2022]]/ULB_Data[[#This Row],[Cert.-max. marks SS2022]]</f>
        <v>0.16666666666666666</v>
      </c>
      <c r="EO323" s="159">
        <f>ULB_Data[[#This Row],[Cert.- obtained SS2022]]/ULB_Data[[#This Row],[Total score (obtained) SS2022]]</f>
        <v>0.10608241188971673</v>
      </c>
      <c r="EP323" s="68">
        <v>2827.99</v>
      </c>
      <c r="EQ323" s="26">
        <v>6000</v>
      </c>
      <c r="ER323" s="66">
        <v>47.13</v>
      </c>
      <c r="ES323" s="68">
        <v>2827.99</v>
      </c>
      <c r="ET323" s="66">
        <v>6000</v>
      </c>
      <c r="EU323" s="128">
        <f>(ULB_Data[[#This Row],[Total score (obtained) SS2022]]/ULB_Data[[#This Row],[Total score (max) SS2022]])*100</f>
        <v>47.133166666666668</v>
      </c>
      <c r="EV323" s="26">
        <v>960.42</v>
      </c>
      <c r="EW323" s="26">
        <v>3000</v>
      </c>
      <c r="EX323" s="66">
        <v>32.01</v>
      </c>
      <c r="EY323" s="26">
        <v>1807.93</v>
      </c>
      <c r="EZ323" s="26">
        <v>4200</v>
      </c>
      <c r="FA323" s="100">
        <v>43.05</v>
      </c>
      <c r="FB323" s="26">
        <v>1807.93</v>
      </c>
      <c r="FC323" s="138">
        <v>4200</v>
      </c>
      <c r="FD323" s="140">
        <f>(ULB_Data[[#This Row],[SLP + Cert. (obtained) SS2022]]/ULB_Data[[#This Row],[SLP + Cert. (max.) SS2022]])*100</f>
        <v>43.045952380952386</v>
      </c>
    </row>
    <row r="324" spans="1:160" ht="15.75" thickBot="1">
      <c r="A324" s="104">
        <v>323</v>
      </c>
      <c r="B324" s="65" t="s">
        <v>263</v>
      </c>
      <c r="C324" s="65" t="s">
        <v>83</v>
      </c>
      <c r="D324" s="65" t="s">
        <v>83</v>
      </c>
      <c r="E324" s="26">
        <v>11151</v>
      </c>
      <c r="F324" s="28" t="s">
        <v>411</v>
      </c>
      <c r="G324" s="28">
        <v>2214</v>
      </c>
      <c r="H324" s="28">
        <v>2072</v>
      </c>
      <c r="I324" s="28">
        <v>2072</v>
      </c>
      <c r="J324" s="28">
        <v>3325</v>
      </c>
      <c r="K324" s="28">
        <v>3178</v>
      </c>
      <c r="L324" s="28">
        <v>3178</v>
      </c>
      <c r="M324" s="28">
        <v>3070.1</v>
      </c>
      <c r="N324" s="28">
        <v>2928.3</v>
      </c>
      <c r="O324" s="28">
        <v>2928.3</v>
      </c>
      <c r="P324" s="28">
        <v>4349.2</v>
      </c>
      <c r="Q324" s="28">
        <v>4349.2</v>
      </c>
      <c r="R324" s="118">
        <f>(ULB_Data[[#This Row],[Total score (obtained) SS2020]]-ULB_Data[[#This Row],[NA 2020]])/ULB_Data[[#This Row],[NA 2020]]</f>
        <v>0.43681120144534774</v>
      </c>
      <c r="S324" s="118">
        <f>(ULB_Data[[#This Row],[Total score (obtained) SS2021]]-ULB_Data[[#This Row],[NA 2021]])/ULB_Data[[#This Row],[NA 2021]]</f>
        <v>0.84300675675675674</v>
      </c>
      <c r="T324" s="118">
        <f>(ULB_Data[[#This Row],[Total score (obtained) SS2022]]-ULB_Data[[#This Row],[NA 2022]])/ULB_Data[[#This Row],[NA 2022]]</f>
        <v>0.84300675675675674</v>
      </c>
      <c r="U324" s="118">
        <f>(ULB_Data[[#This Row],[Total score (obtained) SS2020]]-ULB_Data[[#This Row],[SA 2020]])/ULB_Data[[#This Row],[SA 2020]]</f>
        <v>-4.3278195488721832E-2</v>
      </c>
      <c r="V324" s="118">
        <f>(ULB_Data[[#This Row],[Total score (obtained) SS2021]]-ULB_Data[[#This Row],[SA 2021]])/ULB_Data[[#This Row],[SA 2021]]</f>
        <v>0.2016079295154185</v>
      </c>
      <c r="W324" s="118">
        <f>(ULB_Data[[#This Row],[Total score (obtained) SS2022]]-ULB_Data[[#This Row],[SA 2022]])/ULB_Data[[#This Row],[SA 2022]]</f>
        <v>0.2016079295154185</v>
      </c>
      <c r="X324" s="118">
        <f>(ULB_Data[[#This Row],[Total score (obtained) SS2020]]-ULB_Data[[#This Row],[SA Cat 2020]])/ULB_Data[[#This Row],[SA Cat 2020]]</f>
        <v>3.6155174098563565E-2</v>
      </c>
      <c r="Y324" s="118">
        <f>(ULB_Data[[#This Row],[Total score (obtained) SS2021]]-ULB_Data[[#This Row],[SA Cat 2021]])/ULB_Data[[#This Row],[SA Cat 2021]]</f>
        <v>0.30407062117952388</v>
      </c>
      <c r="Z324" s="118">
        <f>(ULB_Data[[#This Row],[Total score (obtained) SS2022]]-ULB_Data[[#This Row],[SA Cat 2022]])/ULB_Data[[#This Row],[SA Cat 2022]]</f>
        <v>0.30407062117952388</v>
      </c>
      <c r="AA324" s="118">
        <f>(ULB_Data[[#This Row],[Total score (obtained) SS2021]]-ULB_Data[[#This Row],[SA Cat t.10 2021]])/ULB_Data[[#This Row],[SA Cat t.10 2021]]</f>
        <v>-0.12197415616665129</v>
      </c>
      <c r="AB324" s="118">
        <f>(ULB_Data[[#This Row],[Total score (obtained) SS2022]]-ULB_Data[[#This Row],[SA Cat t.10 2022]])/ULB_Data[[#This Row],[SA Cat t.10 2022]]</f>
        <v>-0.12197415616665129</v>
      </c>
      <c r="AC324" s="122">
        <v>306.24</v>
      </c>
      <c r="AD324" s="122">
        <v>913.6</v>
      </c>
      <c r="AE324" s="122">
        <v>915</v>
      </c>
      <c r="AF324" s="122">
        <v>706.64</v>
      </c>
      <c r="AG324" s="122">
        <v>1509.3</v>
      </c>
      <c r="AH324" s="122">
        <v>1509.3</v>
      </c>
      <c r="AI324" s="122">
        <v>593.21</v>
      </c>
      <c r="AJ324" s="122">
        <v>1412.08</v>
      </c>
      <c r="AK324" s="122">
        <v>1412.08</v>
      </c>
      <c r="AL324" s="122">
        <v>1984.11</v>
      </c>
      <c r="AM324" s="122">
        <v>1984.11</v>
      </c>
      <c r="AN324" s="118">
        <f>(ULB_Data[[#This Row],[SLP- obtained SS2020]]-ULB_Data[[#This Row],[SLP NA 2020]])/ULB_Data[[#This Row],[SLP NA 2020]]</f>
        <v>1.5401645768025076</v>
      </c>
      <c r="AO324" s="118">
        <f>(ULB_Data[[#This Row],[SLP- obtained SS2021]]-ULB_Data[[#This Row],[SLP NA 2021]])/ULB_Data[[#This Row],[SLP NA 2021]]</f>
        <v>1.1169439579684763</v>
      </c>
      <c r="AP324" s="118">
        <f>(ULB_Data[[#This Row],[SLP- obtained SS2022]]-ULB_Data[[#This Row],[SLP NA 2022]])/ULB_Data[[#This Row],[SLP NA 2022]]</f>
        <v>1.1137049180327869</v>
      </c>
      <c r="AQ324" s="118">
        <f>(ULB_Data[[#This Row],[SLP- obtained SS2020]]-ULB_Data[[#This Row],[SLP SA 2020]])/ULB_Data[[#This Row],[SLP SA 2020]]</f>
        <v>0.10084342805388881</v>
      </c>
      <c r="AR324" s="118">
        <f>(ULB_Data[[#This Row],[SLP- obtained SS2021]]-ULB_Data[[#This Row],[SLP SA 2021]])/ULB_Data[[#This Row],[SLP SA 2021]]</f>
        <v>0.28141522560127213</v>
      </c>
      <c r="AS324" s="118">
        <f>(ULB_Data[[#This Row],[SLP- obtained SS2022]]-ULB_Data[[#This Row],[SLP SA 2022]])/ULB_Data[[#This Row],[SLP SA 2022]]</f>
        <v>0.28141522560127213</v>
      </c>
      <c r="AT324" s="118">
        <f>(ULB_Data[[#This Row],[SLP- obtained SS2020]]-ULB_Data[[#This Row],[SLP SA cat 2020]])/ULB_Data[[#This Row],[SLP SA cat 2020]]</f>
        <v>0.31133999763995873</v>
      </c>
      <c r="AU324" s="118">
        <f>(ULB_Data[[#This Row],[SLP- obtained SS2021]]-ULB_Data[[#This Row],[SLP SA cat 2021]])/ULB_Data[[#This Row],[SLP SA cat 2021]]</f>
        <v>0.36963911393122206</v>
      </c>
      <c r="AV324" s="118">
        <f>(ULB_Data[[#This Row],[SLP- obtained SS2022]]-ULB_Data[[#This Row],[SLP SA cat 2022]])/ULB_Data[[#This Row],[SLP SA cat 2022]]</f>
        <v>0.36963911393122206</v>
      </c>
      <c r="AW324" s="118">
        <f>(ULB_Data[[#This Row],[SLP- obtained SS2021]]-ULB_Data[[#This Row],[SLP SA cat t.10 2021]])/ULB_Data[[#This Row],[SLP SA cat t.10 2021]]</f>
        <v>-2.5235496015845866E-2</v>
      </c>
      <c r="AX324" s="118">
        <f>(ULB_Data[[#This Row],[SLP- obtained SS2022]]-ULB_Data[[#This Row],[SLP SA cat t.10 2022]])/ULB_Data[[#This Row],[SLP SA cat t.10 2022]]</f>
        <v>-2.5235496015845866E-2</v>
      </c>
      <c r="AY324" s="122">
        <v>232.44</v>
      </c>
      <c r="AZ324" s="122">
        <v>298.10000000000002</v>
      </c>
      <c r="BA324" s="122">
        <v>295</v>
      </c>
      <c r="BB324" s="122">
        <v>421.09</v>
      </c>
      <c r="BC324" s="122">
        <v>522.70000000000005</v>
      </c>
      <c r="BD324" s="122">
        <v>525</v>
      </c>
      <c r="BE324" s="122">
        <v>365.77</v>
      </c>
      <c r="BF324" s="122">
        <v>453.88</v>
      </c>
      <c r="BG324" s="122">
        <v>453.88</v>
      </c>
      <c r="BH324" s="122">
        <v>1100</v>
      </c>
      <c r="BI324" s="122">
        <v>1100</v>
      </c>
      <c r="BJ324" s="118">
        <f>(ULB_Data[[#This Row],[Cert.- obtained SS2020]]-ULB_Data[[#This Row],[NA cert 2020]])/ULB_Data[[#This Row],[NA cert 2020]]</f>
        <v>0.29065565307176044</v>
      </c>
      <c r="BK324" s="118">
        <f>(ULB_Data[[#This Row],[Cert.- obtained SS2021]]-ULB_Data[[#This Row],[NA cert 2021]])/ULB_Data[[#This Row],[NA cert 2021]]</f>
        <v>1.3482053002348204</v>
      </c>
      <c r="BL324" s="118">
        <f>(ULB_Data[[#This Row],[Cert.- obtained SS2022]]-ULB_Data[[#This Row],[NA cert 2022]])/ULB_Data[[#This Row],[NA cert 2022]]</f>
        <v>1.3728813559322033</v>
      </c>
      <c r="BM324" s="118">
        <f>(ULB_Data[[#This Row],[Cert.- obtained SS2020]]-ULB_Data[[#This Row],[SA Cert 2020]])/ULB_Data[[#This Row],[SA Cert 2020]]</f>
        <v>-0.2875632287634472</v>
      </c>
      <c r="BN324" s="118">
        <f>(ULB_Data[[#This Row],[Cert.- obtained SS2021]]-ULB_Data[[#This Row],[SA cert 2021]])/ULB_Data[[#This Row],[SA cert 2021]]</f>
        <v>0.33920030610292701</v>
      </c>
      <c r="BO324" s="118">
        <f>(ULB_Data[[#This Row],[Cert.- obtained SS2022]]-ULB_Data[[#This Row],[SA cert 2022]])/ULB_Data[[#This Row],[SA cert 2022]]</f>
        <v>0.33333333333333331</v>
      </c>
      <c r="BP324" s="118">
        <f>(ULB_Data[[#This Row],[Cert.- obtained SS2020]]-ULB_Data[[#This Row],[SA cert cat 2020]])/ULB_Data[[#This Row],[SA cert cat 2020]]</f>
        <v>-0.17981245044700217</v>
      </c>
      <c r="BQ324" s="118">
        <f>(ULB_Data[[#This Row],[Cert.- obtained SS2021]]-ULB_Data[[#This Row],[SA cert cat 2021]])/ULB_Data[[#This Row],[SA cert cat 2021]]</f>
        <v>0.54225786551511412</v>
      </c>
      <c r="BR324" s="118">
        <f>(ULB_Data[[#This Row],[Cert.- obtained SS2022]]-ULB_Data[[#This Row],[SA cert cat 2022]])/ULB_Data[[#This Row],[SA cert cat 2022]]</f>
        <v>0.54225786551511412</v>
      </c>
      <c r="BS324" s="118">
        <f>(ULB_Data[[#This Row],[Cert.- obtained SS2021]]-ULB_Data[[#This Row],[SA cert cat t.10 2021]])/ULB_Data[[#This Row],[SA cert cat t.10 2021]]</f>
        <v>-0.36363636363636365</v>
      </c>
      <c r="BT324" s="118">
        <f>(ULB_Data[[#This Row],[Cert.- obtained SS2022]]-ULB_Data[[#This Row],[SA cert cat t.10 2022]])/ULB_Data[[#This Row],[SA cert cat t.10 2022]]</f>
        <v>-0.36363636363636365</v>
      </c>
      <c r="BU324" s="122">
        <v>855.72</v>
      </c>
      <c r="BV324" s="122">
        <v>860.25</v>
      </c>
      <c r="BW324" s="122">
        <v>865</v>
      </c>
      <c r="BX324" s="122">
        <v>1100</v>
      </c>
      <c r="BY324" s="122">
        <v>1147.0899999999999</v>
      </c>
      <c r="BZ324" s="122">
        <v>1150</v>
      </c>
      <c r="CA324" s="122">
        <v>1056.55</v>
      </c>
      <c r="CB324" s="122">
        <v>1062.31</v>
      </c>
      <c r="CC324" s="122">
        <v>1062.31</v>
      </c>
      <c r="CD324" s="122">
        <v>1484.95</v>
      </c>
      <c r="CE324" s="122">
        <v>1484.95</v>
      </c>
      <c r="CF324" s="118">
        <f>(ULB_Data[[#This Row],[CP- obtained SS2020]]-ULB_Data[[#This Row],[NA CV 2020]])/ULB_Data[[#This Row],[NA CV 2020]]</f>
        <v>0.36120459963539464</v>
      </c>
      <c r="CG324" s="118">
        <f>(ULB_Data[[#This Row],[CV- obtained SS2021]]-ULB_Data[[#This Row],[NA CV 2021]])/ULB_Data[[#This Row],[NA CV 2021]]</f>
        <v>0.37713455390874751</v>
      </c>
      <c r="CH324" s="118">
        <f>(ULB_Data[[#This Row],[CV- obtained SS2022]]-ULB_Data[[#This Row],[NA CV 2022]])/ULB_Data[[#This Row],[NA CV 2022]]</f>
        <v>0.3695722543352602</v>
      </c>
      <c r="CI324" s="118">
        <f>(ULB_Data[[#This Row],[CP- obtained SS2020]]-ULB_Data[[#This Row],[SA CV 2020]])/ULB_Data[[#This Row],[SA CV 2020]]</f>
        <v>5.8918181818181765E-2</v>
      </c>
      <c r="CJ324" s="118">
        <f>(ULB_Data[[#This Row],[CV- obtained SS2021]]-ULB_Data[[#This Row],[SA CV 2021]])/ULB_Data[[#This Row],[SA CV 2021]]</f>
        <v>3.2769878562275104E-2</v>
      </c>
      <c r="CK324" s="118">
        <f>(ULB_Data[[#This Row],[CV- obtained SS2022]]-ULB_Data[[#This Row],[SA CV 2022]])/ULB_Data[[#This Row],[SA CV 2022]]</f>
        <v>3.0156521739130492E-2</v>
      </c>
      <c r="CL324" s="118">
        <f>(ULB_Data[[#This Row],[CP- obtained SS2020]]-ULB_Data[[#This Row],[SA CV  cat 2020]])/ULB_Data[[#This Row],[SA CV  cat 2020]]</f>
        <v>0.10246557190857035</v>
      </c>
      <c r="CM324" s="118">
        <f>(ULB_Data[[#This Row],[CV- obtained SS2021]]-ULB_Data[[#This Row],[SA CV cat 2021]])/ULB_Data[[#This Row],[SA CV cat 2021]]</f>
        <v>0.11519236381094043</v>
      </c>
      <c r="CN324" s="118">
        <f>(ULB_Data[[#This Row],[CV- obtained SS2022]]-ULB_Data[[#This Row],[SA CV cat 2022]])/ULB_Data[[#This Row],[SA CV cat 2022]]</f>
        <v>0.11519236381094043</v>
      </c>
      <c r="CO324" s="118">
        <f>(ULB_Data[[#This Row],[CV- obtained SS2021]]-ULB_Data[[#This Row],[SA CV cat t.10 2021]])/ULB_Data[[#This Row],[SA CV cat t.10 2021]]</f>
        <v>-0.20220882858008685</v>
      </c>
      <c r="CP324" s="118">
        <f>(ULB_Data[[#This Row],[CV- obtained SS2022]]-ULB_Data[[#This Row],[SA CV cat t.10 2022]])/ULB_Data[[#This Row],[SA CV cat t.10 2022]]</f>
        <v>-0.20220882858008685</v>
      </c>
      <c r="CQ324" s="60">
        <v>113</v>
      </c>
      <c r="CR324" s="60">
        <v>76</v>
      </c>
      <c r="CS324" s="27">
        <v>24</v>
      </c>
      <c r="CT324" s="27">
        <v>23</v>
      </c>
      <c r="CU324" s="27">
        <v>24</v>
      </c>
      <c r="CV324" s="27">
        <v>23</v>
      </c>
      <c r="CW324" s="28" t="s">
        <v>414</v>
      </c>
      <c r="CX324" s="27" t="s">
        <v>406</v>
      </c>
      <c r="CY324" s="27" t="s">
        <v>406</v>
      </c>
      <c r="CZ324" s="28" t="s">
        <v>405</v>
      </c>
      <c r="DA324" s="27" t="s">
        <v>408</v>
      </c>
      <c r="DB324" s="27" t="s">
        <v>408</v>
      </c>
      <c r="DC324" s="22">
        <v>777.9</v>
      </c>
      <c r="DD324" s="22">
        <v>1500</v>
      </c>
      <c r="DE324" s="66">
        <v>51.86</v>
      </c>
      <c r="DF324" s="22">
        <v>300</v>
      </c>
      <c r="DG324" s="22">
        <v>1500</v>
      </c>
      <c r="DH324" s="66">
        <v>20</v>
      </c>
      <c r="DI324" s="22">
        <v>938.39</v>
      </c>
      <c r="DJ324" s="22">
        <v>1500</v>
      </c>
      <c r="DK324" s="66">
        <v>62.56</v>
      </c>
      <c r="DL324" s="22">
        <v>1164.81</v>
      </c>
      <c r="DM324" s="22">
        <v>1500</v>
      </c>
      <c r="DN324" s="66">
        <v>77.650000000000006</v>
      </c>
      <c r="DO324" s="22">
        <v>3181.1</v>
      </c>
      <c r="DP324" s="22">
        <v>6000</v>
      </c>
      <c r="DQ324" s="66">
        <v>53.02</v>
      </c>
      <c r="DR324" s="67">
        <v>1934.04</v>
      </c>
      <c r="DS324" s="67">
        <v>2400</v>
      </c>
      <c r="DT324" s="159">
        <f>ULB_Data[[#This Row],[SLP- obtained SS2021]]/ULB_Data[[#This Row],[SLP-max. marks SS2021]]</f>
        <v>0.80584999999999996</v>
      </c>
      <c r="DU324" s="159">
        <f>ULB_Data[[#This Row],[SLP- obtained SS2021]]/ULB_Data[[#This Row],[Total score (obtained) SS2021]]</f>
        <v>0.50646422482985087</v>
      </c>
      <c r="DV324" s="67">
        <v>1934.04</v>
      </c>
      <c r="DW324" s="66">
        <v>2400</v>
      </c>
      <c r="DX324" s="159">
        <f>ULB_Data[[#This Row],[SLP- obtained SS2022]]/ULB_Data[[#This Row],[SLP-max. marks SS2022]]</f>
        <v>0.80584999999999996</v>
      </c>
      <c r="DY324" s="159">
        <f>ULB_Data[[#This Row],[SLP- obtained SS2022]]/ULB_Data[[#This Row],[Total score (obtained) SS2022]]</f>
        <v>0.50646422482985087</v>
      </c>
      <c r="DZ324" s="67">
        <v>1184.68</v>
      </c>
      <c r="EA324" s="67">
        <v>1800</v>
      </c>
      <c r="EB324" s="159">
        <f>ULB_Data[[#This Row],[CV- obtained SS2021]]/ULB_Data[[#This Row],[CV-max. marks SS2021]]</f>
        <v>0.6581555555555556</v>
      </c>
      <c r="EC324" s="159">
        <f>ULB_Data[[#This Row],[CV- obtained SS2021]]/ULB_Data[[#This Row],[Total score (obtained) SS2021]]</f>
        <v>0.31023041812549268</v>
      </c>
      <c r="ED324" s="67">
        <v>1184.68</v>
      </c>
      <c r="EE324" s="66">
        <v>1800</v>
      </c>
      <c r="EF324" s="159">
        <f>ULB_Data[[#This Row],[CV- obtained SS2022]]/ULB_Data[[#This Row],[CV-max. marks SS2022]]</f>
        <v>0.6581555555555556</v>
      </c>
      <c r="EG324" s="159">
        <f>ULB_Data[[#This Row],[CV- obtained SS2022]]/ULB_Data[[#This Row],[Total score (obtained) SS2022]]</f>
        <v>0.31023041812549268</v>
      </c>
      <c r="EH324" s="67">
        <v>700</v>
      </c>
      <c r="EI324" s="67">
        <v>1800</v>
      </c>
      <c r="EJ324" s="159">
        <f>ULB_Data[[#This Row],[Cert.- obtained SS2021]]/ULB_Data[[#This Row],[Cert.-max. marks SS2021]]</f>
        <v>0.3888888888888889</v>
      </c>
      <c r="EK324" s="159">
        <f>ULB_Data[[#This Row],[Cert.- obtained SS2021]]/ULB_Data[[#This Row],[Total score (obtained) SS2021]]</f>
        <v>0.18330797573002403</v>
      </c>
      <c r="EL324" s="67">
        <v>700</v>
      </c>
      <c r="EM324" s="66">
        <v>1800</v>
      </c>
      <c r="EN324" s="159">
        <f>ULB_Data[[#This Row],[Cert.- obtained SS2022]]/ULB_Data[[#This Row],[Cert.-max. marks SS2022]]</f>
        <v>0.3888888888888889</v>
      </c>
      <c r="EO324" s="159">
        <f>ULB_Data[[#This Row],[Cert.- obtained SS2022]]/ULB_Data[[#This Row],[Total score (obtained) SS2022]]</f>
        <v>0.18330797573002403</v>
      </c>
      <c r="EP324" s="68">
        <v>3818.71</v>
      </c>
      <c r="EQ324" s="26">
        <v>6000</v>
      </c>
      <c r="ER324" s="66">
        <v>63.65</v>
      </c>
      <c r="ES324" s="68">
        <v>3818.71</v>
      </c>
      <c r="ET324" s="66">
        <v>6000</v>
      </c>
      <c r="EU324" s="128">
        <f>(ULB_Data[[#This Row],[Total score (obtained) SS2022]]/ULB_Data[[#This Row],[Total score (max) SS2022]])*100</f>
        <v>63.645166666666661</v>
      </c>
      <c r="EV324" s="26">
        <v>1077.9000000000001</v>
      </c>
      <c r="EW324" s="26">
        <v>3000</v>
      </c>
      <c r="EX324" s="66">
        <v>35.93</v>
      </c>
      <c r="EY324" s="26">
        <v>2634.04</v>
      </c>
      <c r="EZ324" s="26">
        <v>4200</v>
      </c>
      <c r="FA324" s="100">
        <v>62.72</v>
      </c>
      <c r="FB324" s="26">
        <v>2634.04</v>
      </c>
      <c r="FC324" s="138">
        <v>4200</v>
      </c>
      <c r="FD324" s="140">
        <f>(ULB_Data[[#This Row],[SLP + Cert. (obtained) SS2022]]/ULB_Data[[#This Row],[SLP + Cert. (max.) SS2022]])*100</f>
        <v>62.715238095238092</v>
      </c>
    </row>
    <row r="325" spans="1:160" ht="15.75" thickBot="1">
      <c r="A325" s="104">
        <v>324</v>
      </c>
      <c r="B325" s="65" t="s">
        <v>248</v>
      </c>
      <c r="C325" s="65" t="s">
        <v>83</v>
      </c>
      <c r="D325" s="65" t="s">
        <v>83</v>
      </c>
      <c r="E325" s="26">
        <v>37701</v>
      </c>
      <c r="F325" s="28" t="s">
        <v>412</v>
      </c>
      <c r="G325" s="28">
        <v>2214</v>
      </c>
      <c r="H325" s="28">
        <v>2072</v>
      </c>
      <c r="I325" s="28">
        <v>2072</v>
      </c>
      <c r="J325" s="28">
        <v>3325</v>
      </c>
      <c r="K325" s="28">
        <v>3178</v>
      </c>
      <c r="L325" s="28">
        <v>3178</v>
      </c>
      <c r="M325" s="28">
        <v>3400</v>
      </c>
      <c r="N325" s="28">
        <v>3298.6</v>
      </c>
      <c r="O325" s="28">
        <v>3298.6</v>
      </c>
      <c r="P325" s="28">
        <v>4601.3999999999996</v>
      </c>
      <c r="Q325" s="28">
        <v>4601.3999999999996</v>
      </c>
      <c r="R325" s="118">
        <f>(ULB_Data[[#This Row],[Total score (obtained) SS2020]]-ULB_Data[[#This Row],[NA 2020]])/ULB_Data[[#This Row],[NA 2020]]</f>
        <v>0.50685636856368554</v>
      </c>
      <c r="S325" s="118">
        <f>(ULB_Data[[#This Row],[Total score (obtained) SS2021]]-ULB_Data[[#This Row],[NA 2021]])/ULB_Data[[#This Row],[NA 2021]]</f>
        <v>0.73639478764478761</v>
      </c>
      <c r="T325" s="118">
        <f>(ULB_Data[[#This Row],[Total score (obtained) SS2022]]-ULB_Data[[#This Row],[NA 2022]])/ULB_Data[[#This Row],[NA 2022]]</f>
        <v>0.73639478764478761</v>
      </c>
      <c r="U325" s="118">
        <f>(ULB_Data[[#This Row],[Total score (obtained) SS2020]]-ULB_Data[[#This Row],[SA 2020]])/ULB_Data[[#This Row],[SA 2020]]</f>
        <v>3.3624060150375446E-3</v>
      </c>
      <c r="V325" s="118">
        <f>(ULB_Data[[#This Row],[Total score (obtained) SS2021]]-ULB_Data[[#This Row],[SA 2021]])/ULB_Data[[#This Row],[SA 2021]]</f>
        <v>0.132098804279421</v>
      </c>
      <c r="W325" s="118">
        <f>(ULB_Data[[#This Row],[Total score (obtained) SS2022]]-ULB_Data[[#This Row],[SA 2022]])/ULB_Data[[#This Row],[SA 2022]]</f>
        <v>0.132098804279421</v>
      </c>
      <c r="X325" s="118">
        <f>(ULB_Data[[#This Row],[Total score (obtained) SS2020]]-ULB_Data[[#This Row],[SA Cat 2020]])/ULB_Data[[#This Row],[SA Cat 2020]]</f>
        <v>-1.8770588235294167E-2</v>
      </c>
      <c r="Y325" s="118">
        <f>(ULB_Data[[#This Row],[Total score (obtained) SS2021]]-ULB_Data[[#This Row],[SA Cat 2021]])/ULB_Data[[#This Row],[SA Cat 2021]]</f>
        <v>9.0708179227551089E-2</v>
      </c>
      <c r="Z325" s="118">
        <f>(ULB_Data[[#This Row],[Total score (obtained) SS2022]]-ULB_Data[[#This Row],[SA Cat 2022]])/ULB_Data[[#This Row],[SA Cat 2022]]</f>
        <v>9.0708179227551089E-2</v>
      </c>
      <c r="AA325" s="118">
        <f>(ULB_Data[[#This Row],[Total score (obtained) SS2021]]-ULB_Data[[#This Row],[SA Cat t.10 2021]])/ULB_Data[[#This Row],[SA Cat t.10 2021]]</f>
        <v>-0.21810535923849259</v>
      </c>
      <c r="AB325" s="118">
        <f>(ULB_Data[[#This Row],[Total score (obtained) SS2022]]-ULB_Data[[#This Row],[SA Cat t.10 2022]])/ULB_Data[[#This Row],[SA Cat t.10 2022]]</f>
        <v>-0.21810535923849259</v>
      </c>
      <c r="AC325" s="122">
        <v>306.24</v>
      </c>
      <c r="AD325" s="122">
        <v>913.6</v>
      </c>
      <c r="AE325" s="122">
        <v>915</v>
      </c>
      <c r="AF325" s="122">
        <v>706.64</v>
      </c>
      <c r="AG325" s="122">
        <v>1509.3</v>
      </c>
      <c r="AH325" s="122">
        <v>1509.3</v>
      </c>
      <c r="AI325" s="122">
        <v>737.03</v>
      </c>
      <c r="AJ325" s="122">
        <v>1543.8</v>
      </c>
      <c r="AK325" s="122">
        <v>1543.8</v>
      </c>
      <c r="AL325" s="122">
        <v>2033.9</v>
      </c>
      <c r="AM325" s="122">
        <v>2033.9</v>
      </c>
      <c r="AN325" s="118">
        <f>(ULB_Data[[#This Row],[SLP- obtained SS2020]]-ULB_Data[[#This Row],[SLP NA 2020]])/ULB_Data[[#This Row],[SLP NA 2020]]</f>
        <v>1.6506008359456636</v>
      </c>
      <c r="AO325" s="118">
        <f>(ULB_Data[[#This Row],[SLP- obtained SS2021]]-ULB_Data[[#This Row],[SLP NA 2021]])/ULB_Data[[#This Row],[SLP NA 2021]]</f>
        <v>1.0831326619964974</v>
      </c>
      <c r="AP325" s="118">
        <f>(ULB_Data[[#This Row],[SLP- obtained SS2022]]-ULB_Data[[#This Row],[SLP NA 2022]])/ULB_Data[[#This Row],[SLP NA 2022]]</f>
        <v>1.079945355191257</v>
      </c>
      <c r="AQ325" s="118">
        <f>(ULB_Data[[#This Row],[SLP- obtained SS2020]]-ULB_Data[[#This Row],[SLP SA 2020]])/ULB_Data[[#This Row],[SLP SA 2020]]</f>
        <v>0.14870372466885548</v>
      </c>
      <c r="AR325" s="118">
        <f>(ULB_Data[[#This Row],[SLP- obtained SS2021]]-ULB_Data[[#This Row],[SLP SA 2021]])/ULB_Data[[#This Row],[SLP SA 2021]]</f>
        <v>0.26094878420459827</v>
      </c>
      <c r="AS325" s="118">
        <f>(ULB_Data[[#This Row],[SLP- obtained SS2022]]-ULB_Data[[#This Row],[SLP SA 2022]])/ULB_Data[[#This Row],[SLP SA 2022]]</f>
        <v>0.26094878420459827</v>
      </c>
      <c r="AT325" s="118">
        <f>(ULB_Data[[#This Row],[SLP- obtained SS2020]]-ULB_Data[[#This Row],[SLP SA cat 2020]])/ULB_Data[[#This Row],[SLP SA cat 2020]]</f>
        <v>0.10133915851457886</v>
      </c>
      <c r="AU325" s="118">
        <f>(ULB_Data[[#This Row],[SLP- obtained SS2021]]-ULB_Data[[#This Row],[SLP SA cat 2021]])/ULB_Data[[#This Row],[SLP SA cat 2021]]</f>
        <v>0.23276978883275046</v>
      </c>
      <c r="AV325" s="118">
        <f>(ULB_Data[[#This Row],[SLP- obtained SS2022]]-ULB_Data[[#This Row],[SLP SA cat 2022]])/ULB_Data[[#This Row],[SLP SA cat 2022]]</f>
        <v>0.23276978883275046</v>
      </c>
      <c r="AW325" s="118">
        <f>(ULB_Data[[#This Row],[SLP- obtained SS2021]]-ULB_Data[[#This Row],[SLP SA cat t.10 2021]])/ULB_Data[[#This Row],[SLP SA cat t.10 2021]]</f>
        <v>-6.4285363095530748E-2</v>
      </c>
      <c r="AX325" s="118">
        <f>(ULB_Data[[#This Row],[SLP- obtained SS2022]]-ULB_Data[[#This Row],[SLP SA cat t.10 2022]])/ULB_Data[[#This Row],[SLP SA cat t.10 2022]]</f>
        <v>-6.4285363095530748E-2</v>
      </c>
      <c r="AY325" s="122">
        <v>232.44</v>
      </c>
      <c r="AZ325" s="122">
        <v>298.10000000000002</v>
      </c>
      <c r="BA325" s="122">
        <v>295</v>
      </c>
      <c r="BB325" s="122">
        <v>421.09</v>
      </c>
      <c r="BC325" s="122">
        <v>522.70000000000005</v>
      </c>
      <c r="BD325" s="122">
        <v>525</v>
      </c>
      <c r="BE325" s="122">
        <v>433.64</v>
      </c>
      <c r="BF325" s="122">
        <v>570</v>
      </c>
      <c r="BG325" s="122">
        <v>570</v>
      </c>
      <c r="BH325" s="122">
        <v>1100</v>
      </c>
      <c r="BI325" s="122">
        <v>1100</v>
      </c>
      <c r="BJ325" s="118">
        <f>(ULB_Data[[#This Row],[Cert.- obtained SS2020]]-ULB_Data[[#This Row],[NA cert 2020]])/ULB_Data[[#This Row],[NA cert 2020]]</f>
        <v>1.1510927551196009</v>
      </c>
      <c r="BK325" s="118">
        <f>(ULB_Data[[#This Row],[Cert.- obtained SS2021]]-ULB_Data[[#This Row],[NA cert 2021]])/ULB_Data[[#This Row],[NA cert 2021]]</f>
        <v>1.3482053002348204</v>
      </c>
      <c r="BL325" s="118">
        <f>(ULB_Data[[#This Row],[Cert.- obtained SS2022]]-ULB_Data[[#This Row],[NA cert 2022]])/ULB_Data[[#This Row],[NA cert 2022]]</f>
        <v>1.3728813559322033</v>
      </c>
      <c r="BM325" s="118">
        <f>(ULB_Data[[#This Row],[Cert.- obtained SS2020]]-ULB_Data[[#This Row],[SA Cert 2020]])/ULB_Data[[#This Row],[SA Cert 2020]]</f>
        <v>0.187394618727588</v>
      </c>
      <c r="BN325" s="118">
        <f>(ULB_Data[[#This Row],[Cert.- obtained SS2021]]-ULB_Data[[#This Row],[SA cert 2021]])/ULB_Data[[#This Row],[SA cert 2021]]</f>
        <v>0.33920030610292701</v>
      </c>
      <c r="BO325" s="118">
        <f>(ULB_Data[[#This Row],[Cert.- obtained SS2022]]-ULB_Data[[#This Row],[SA cert 2022]])/ULB_Data[[#This Row],[SA cert 2022]]</f>
        <v>0.33333333333333331</v>
      </c>
      <c r="BP325" s="118">
        <f>(ULB_Data[[#This Row],[Cert.- obtained SS2020]]-ULB_Data[[#This Row],[SA cert cat 2020]])/ULB_Data[[#This Row],[SA cert cat 2020]]</f>
        <v>0.15303016326907115</v>
      </c>
      <c r="BQ325" s="118">
        <f>(ULB_Data[[#This Row],[Cert.- obtained SS2021]]-ULB_Data[[#This Row],[SA cert cat 2021]])/ULB_Data[[#This Row],[SA cert cat 2021]]</f>
        <v>0.22807017543859648</v>
      </c>
      <c r="BR325" s="118">
        <f>(ULB_Data[[#This Row],[Cert.- obtained SS2022]]-ULB_Data[[#This Row],[SA cert cat 2022]])/ULB_Data[[#This Row],[SA cert cat 2022]]</f>
        <v>0.22807017543859648</v>
      </c>
      <c r="BS325" s="118">
        <f>(ULB_Data[[#This Row],[Cert.- obtained SS2021]]-ULB_Data[[#This Row],[SA cert cat t.10 2021]])/ULB_Data[[#This Row],[SA cert cat t.10 2021]]</f>
        <v>-0.36363636363636365</v>
      </c>
      <c r="BT325" s="118">
        <f>(ULB_Data[[#This Row],[Cert.- obtained SS2022]]-ULB_Data[[#This Row],[SA cert cat t.10 2022]])/ULB_Data[[#This Row],[SA cert cat t.10 2022]]</f>
        <v>-0.36363636363636365</v>
      </c>
      <c r="BU325" s="122">
        <v>855.72</v>
      </c>
      <c r="BV325" s="122">
        <v>860.25</v>
      </c>
      <c r="BW325" s="122">
        <v>865</v>
      </c>
      <c r="BX325" s="122">
        <v>1100</v>
      </c>
      <c r="BY325" s="122">
        <v>1147.0899999999999</v>
      </c>
      <c r="BZ325" s="122">
        <v>1150</v>
      </c>
      <c r="CA325" s="122">
        <v>1114.93</v>
      </c>
      <c r="CB325" s="122">
        <v>1184.79</v>
      </c>
      <c r="CC325" s="122">
        <v>1184.79</v>
      </c>
      <c r="CD325" s="122">
        <v>1531.86</v>
      </c>
      <c r="CE325" s="122">
        <v>1531.86</v>
      </c>
      <c r="CF325" s="118">
        <f>(ULB_Data[[#This Row],[CP- obtained SS2020]]-ULB_Data[[#This Row],[NA CV 2020]])/ULB_Data[[#This Row],[NA CV 2020]]</f>
        <v>0.35252185294255139</v>
      </c>
      <c r="CG325" s="118">
        <f>(ULB_Data[[#This Row],[CV- obtained SS2021]]-ULB_Data[[#This Row],[NA CV 2021]])/ULB_Data[[#This Row],[NA CV 2021]]</f>
        <v>0.15624527753560008</v>
      </c>
      <c r="CH325" s="118">
        <f>(ULB_Data[[#This Row],[CV- obtained SS2022]]-ULB_Data[[#This Row],[NA CV 2022]])/ULB_Data[[#This Row],[NA CV 2022]]</f>
        <v>0.14989595375722539</v>
      </c>
      <c r="CI325" s="118">
        <f>(ULB_Data[[#This Row],[CP- obtained SS2020]]-ULB_Data[[#This Row],[SA CV 2020]])/ULB_Data[[#This Row],[SA CV 2020]]</f>
        <v>5.2163636363636461E-2</v>
      </c>
      <c r="CJ325" s="118">
        <f>(ULB_Data[[#This Row],[CV- obtained SS2021]]-ULB_Data[[#This Row],[SA CV 2021]])/ULB_Data[[#This Row],[SA CV 2021]]</f>
        <v>-0.13288408058652762</v>
      </c>
      <c r="CK325" s="118">
        <f>(ULB_Data[[#This Row],[CV- obtained SS2022]]-ULB_Data[[#This Row],[SA CV 2022]])/ULB_Data[[#This Row],[SA CV 2022]]</f>
        <v>-0.13507826086956526</v>
      </c>
      <c r="CL325" s="118">
        <f>(ULB_Data[[#This Row],[CP- obtained SS2020]]-ULB_Data[[#This Row],[SA CV  cat 2020]])/ULB_Data[[#This Row],[SA CV  cat 2020]]</f>
        <v>3.807413918362592E-2</v>
      </c>
      <c r="CM325" s="118">
        <f>(ULB_Data[[#This Row],[CV- obtained SS2021]]-ULB_Data[[#This Row],[SA CV cat 2021]])/ULB_Data[[#This Row],[SA CV cat 2021]]</f>
        <v>-0.16047569611492332</v>
      </c>
      <c r="CN325" s="118">
        <f>(ULB_Data[[#This Row],[CV- obtained SS2022]]-ULB_Data[[#This Row],[SA CV cat 2022]])/ULB_Data[[#This Row],[SA CV cat 2022]]</f>
        <v>-0.16047569611492332</v>
      </c>
      <c r="CO325" s="118">
        <f>(ULB_Data[[#This Row],[CV- obtained SS2021]]-ULB_Data[[#This Row],[SA CV cat t.10 2021]])/ULB_Data[[#This Row],[SA CV cat t.10 2021]]</f>
        <v>-0.35068478842714085</v>
      </c>
      <c r="CP325" s="118">
        <f>(ULB_Data[[#This Row],[CV- obtained SS2022]]-ULB_Data[[#This Row],[SA CV cat t.10 2022]])/ULB_Data[[#This Row],[SA CV cat t.10 2022]]</f>
        <v>-0.35068478842714085</v>
      </c>
      <c r="CQ325" s="60">
        <v>68</v>
      </c>
      <c r="CR325" s="60">
        <v>49</v>
      </c>
      <c r="CS325" s="28">
        <v>46</v>
      </c>
      <c r="CT325" s="27">
        <v>40</v>
      </c>
      <c r="CU325" s="28">
        <v>46</v>
      </c>
      <c r="CV325" s="27">
        <v>40</v>
      </c>
      <c r="CW325" s="28" t="s">
        <v>414</v>
      </c>
      <c r="CX325" s="28" t="s">
        <v>406</v>
      </c>
      <c r="CY325" s="28" t="s">
        <v>406</v>
      </c>
      <c r="CZ325" s="28" t="s">
        <v>408</v>
      </c>
      <c r="DA325" s="28" t="s">
        <v>408</v>
      </c>
      <c r="DB325" s="28" t="s">
        <v>408</v>
      </c>
      <c r="DC325" s="22">
        <v>811.72</v>
      </c>
      <c r="DD325" s="22">
        <v>1500</v>
      </c>
      <c r="DE325" s="66">
        <v>54.11</v>
      </c>
      <c r="DF325" s="22">
        <v>500</v>
      </c>
      <c r="DG325" s="22">
        <v>1500</v>
      </c>
      <c r="DH325" s="66">
        <v>33.33</v>
      </c>
      <c r="DI325" s="22">
        <v>867.07</v>
      </c>
      <c r="DJ325" s="22">
        <v>1500</v>
      </c>
      <c r="DK325" s="66">
        <v>57.8</v>
      </c>
      <c r="DL325" s="22">
        <v>1157.3800000000001</v>
      </c>
      <c r="DM325" s="22">
        <v>1500</v>
      </c>
      <c r="DN325" s="66">
        <v>77.16</v>
      </c>
      <c r="DO325" s="22">
        <v>3336.18</v>
      </c>
      <c r="DP325" s="22">
        <v>6000</v>
      </c>
      <c r="DQ325" s="66">
        <v>55.6</v>
      </c>
      <c r="DR325" s="67">
        <v>1903.15</v>
      </c>
      <c r="DS325" s="67">
        <v>2400</v>
      </c>
      <c r="DT325" s="159">
        <f>ULB_Data[[#This Row],[SLP- obtained SS2021]]/ULB_Data[[#This Row],[SLP-max. marks SS2021]]</f>
        <v>0.79297916666666668</v>
      </c>
      <c r="DU325" s="159">
        <f>ULB_Data[[#This Row],[SLP- obtained SS2021]]/ULB_Data[[#This Row],[Total score (obtained) SS2021]]</f>
        <v>0.52897457064158482</v>
      </c>
      <c r="DV325" s="67">
        <v>1903.15</v>
      </c>
      <c r="DW325" s="66">
        <v>2400</v>
      </c>
      <c r="DX325" s="159">
        <f>ULB_Data[[#This Row],[SLP- obtained SS2022]]/ULB_Data[[#This Row],[SLP-max. marks SS2022]]</f>
        <v>0.79297916666666668</v>
      </c>
      <c r="DY325" s="159">
        <f>ULB_Data[[#This Row],[SLP- obtained SS2022]]/ULB_Data[[#This Row],[Total score (obtained) SS2022]]</f>
        <v>0.52897457064158482</v>
      </c>
      <c r="DZ325" s="67">
        <v>994.66</v>
      </c>
      <c r="EA325" s="67">
        <v>1800</v>
      </c>
      <c r="EB325" s="159">
        <f>ULB_Data[[#This Row],[CV- obtained SS2021]]/ULB_Data[[#This Row],[CV-max. marks SS2021]]</f>
        <v>0.55258888888888891</v>
      </c>
      <c r="EC325" s="159">
        <f>ULB_Data[[#This Row],[CV- obtained SS2021]]/ULB_Data[[#This Row],[Total score (obtained) SS2021]]</f>
        <v>0.27646262587518516</v>
      </c>
      <c r="ED325" s="67">
        <v>994.66</v>
      </c>
      <c r="EE325" s="66">
        <v>1800</v>
      </c>
      <c r="EF325" s="159">
        <f>ULB_Data[[#This Row],[CV- obtained SS2022]]/ULB_Data[[#This Row],[CV-max. marks SS2022]]</f>
        <v>0.55258888888888891</v>
      </c>
      <c r="EG325" s="159">
        <f>ULB_Data[[#This Row],[CV- obtained SS2022]]/ULB_Data[[#This Row],[Total score (obtained) SS2022]]</f>
        <v>0.27646262587518516</v>
      </c>
      <c r="EH325" s="67">
        <v>700</v>
      </c>
      <c r="EI325" s="67">
        <v>1800</v>
      </c>
      <c r="EJ325" s="159">
        <f>ULB_Data[[#This Row],[Cert.- obtained SS2021]]/ULB_Data[[#This Row],[Cert.-max. marks SS2021]]</f>
        <v>0.3888888888888889</v>
      </c>
      <c r="EK325" s="159">
        <f>ULB_Data[[#This Row],[Cert.- obtained SS2021]]/ULB_Data[[#This Row],[Total score (obtained) SS2021]]</f>
        <v>0.19456280348323007</v>
      </c>
      <c r="EL325" s="67">
        <v>700</v>
      </c>
      <c r="EM325" s="66">
        <v>1800</v>
      </c>
      <c r="EN325" s="159">
        <f>ULB_Data[[#This Row],[Cert.- obtained SS2022]]/ULB_Data[[#This Row],[Cert.-max. marks SS2022]]</f>
        <v>0.3888888888888889</v>
      </c>
      <c r="EO325" s="159">
        <f>ULB_Data[[#This Row],[Cert.- obtained SS2022]]/ULB_Data[[#This Row],[Total score (obtained) SS2022]]</f>
        <v>0.19456280348323007</v>
      </c>
      <c r="EP325" s="68">
        <v>3597.81</v>
      </c>
      <c r="EQ325" s="26">
        <v>6000</v>
      </c>
      <c r="ER325" s="66">
        <v>59.96</v>
      </c>
      <c r="ES325" s="68">
        <v>3597.81</v>
      </c>
      <c r="ET325" s="66">
        <v>6000</v>
      </c>
      <c r="EU325" s="128">
        <f>(ULB_Data[[#This Row],[Total score (obtained) SS2022]]/ULB_Data[[#This Row],[Total score (max) SS2022]])*100</f>
        <v>59.963500000000003</v>
      </c>
      <c r="EV325" s="26">
        <v>1311.72</v>
      </c>
      <c r="EW325" s="26">
        <v>3000</v>
      </c>
      <c r="EX325" s="66">
        <v>43.72</v>
      </c>
      <c r="EY325" s="26">
        <v>2603.15</v>
      </c>
      <c r="EZ325" s="26">
        <v>4200</v>
      </c>
      <c r="FA325" s="100">
        <v>61.98</v>
      </c>
      <c r="FB325" s="26">
        <v>2603.15</v>
      </c>
      <c r="FC325" s="138">
        <v>4200</v>
      </c>
      <c r="FD325" s="140">
        <f>(ULB_Data[[#This Row],[SLP + Cert. (obtained) SS2022]]/ULB_Data[[#This Row],[SLP + Cert. (max.) SS2022]])*100</f>
        <v>61.979761904761908</v>
      </c>
    </row>
    <row r="326" spans="1:160" ht="15.75" thickBot="1">
      <c r="A326" s="104">
        <v>325</v>
      </c>
      <c r="B326" s="65" t="s">
        <v>104</v>
      </c>
      <c r="C326" s="65" t="s">
        <v>83</v>
      </c>
      <c r="D326" s="65" t="s">
        <v>83</v>
      </c>
      <c r="E326" s="26">
        <v>65299</v>
      </c>
      <c r="F326" s="28" t="s">
        <v>413</v>
      </c>
      <c r="G326" s="28">
        <v>2214</v>
      </c>
      <c r="H326" s="28">
        <v>2072</v>
      </c>
      <c r="I326" s="28">
        <v>2072</v>
      </c>
      <c r="J326" s="28">
        <v>3325</v>
      </c>
      <c r="K326" s="28">
        <v>3178</v>
      </c>
      <c r="L326" s="28">
        <v>3178</v>
      </c>
      <c r="M326" s="28">
        <v>3595.3</v>
      </c>
      <c r="N326" s="28">
        <v>3469.2</v>
      </c>
      <c r="O326" s="28">
        <v>3469.2</v>
      </c>
      <c r="P326" s="28">
        <v>4328.8</v>
      </c>
      <c r="Q326" s="28">
        <v>4328.8</v>
      </c>
      <c r="R326" s="118">
        <f>(ULB_Data[[#This Row],[Total score (obtained) SS2020]]-ULB_Data[[#This Row],[NA 2020]])/ULB_Data[[#This Row],[NA 2020]]</f>
        <v>0.73773261065943996</v>
      </c>
      <c r="S326" s="118">
        <f>(ULB_Data[[#This Row],[Total score (obtained) SS2021]]-ULB_Data[[#This Row],[NA 2021]])/ULB_Data[[#This Row],[NA 2021]]</f>
        <v>0.9515492277992279</v>
      </c>
      <c r="T326" s="118">
        <f>(ULB_Data[[#This Row],[Total score (obtained) SS2022]]-ULB_Data[[#This Row],[NA 2022]])/ULB_Data[[#This Row],[NA 2022]]</f>
        <v>0.9515492277992279</v>
      </c>
      <c r="U326" s="118">
        <f>(ULB_Data[[#This Row],[Total score (obtained) SS2020]]-ULB_Data[[#This Row],[SA 2020]])/ULB_Data[[#This Row],[SA 2020]]</f>
        <v>0.15709473684210531</v>
      </c>
      <c r="V326" s="118">
        <f>(ULB_Data[[#This Row],[Total score (obtained) SS2021]]-ULB_Data[[#This Row],[SA 2021]])/ULB_Data[[#This Row],[SA 2021]]</f>
        <v>0.27237570799244815</v>
      </c>
      <c r="W326" s="118">
        <f>(ULB_Data[[#This Row],[Total score (obtained) SS2022]]-ULB_Data[[#This Row],[SA 2022]])/ULB_Data[[#This Row],[SA 2022]]</f>
        <v>0.27237570799244815</v>
      </c>
      <c r="X326" s="118">
        <f>(ULB_Data[[#This Row],[Total score (obtained) SS2020]]-ULB_Data[[#This Row],[SA Cat 2020]])/ULB_Data[[#This Row],[SA Cat 2020]]</f>
        <v>7.0102633994381547E-2</v>
      </c>
      <c r="Y326" s="118">
        <f>(ULB_Data[[#This Row],[Total score (obtained) SS2021]]-ULB_Data[[#This Row],[SA Cat 2021]])/ULB_Data[[#This Row],[SA Cat 2021]]</f>
        <v>0.16557419578000701</v>
      </c>
      <c r="Z326" s="118">
        <f>(ULB_Data[[#This Row],[Total score (obtained) SS2022]]-ULB_Data[[#This Row],[SA Cat 2022]])/ULB_Data[[#This Row],[SA Cat 2022]]</f>
        <v>0.16557419578000701</v>
      </c>
      <c r="AA326" s="118">
        <f>(ULB_Data[[#This Row],[Total score (obtained) SS2021]]-ULB_Data[[#This Row],[SA Cat t.10 2021]])/ULB_Data[[#This Row],[SA Cat t.10 2021]]</f>
        <v>-6.5881999630382562E-2</v>
      </c>
      <c r="AB326" s="118">
        <f>(ULB_Data[[#This Row],[Total score (obtained) SS2022]]-ULB_Data[[#This Row],[SA Cat t.10 2022]])/ULB_Data[[#This Row],[SA Cat t.10 2022]]</f>
        <v>-6.5881999630382562E-2</v>
      </c>
      <c r="AC326" s="122">
        <v>306.24</v>
      </c>
      <c r="AD326" s="122">
        <v>913.6</v>
      </c>
      <c r="AE326" s="122">
        <v>915</v>
      </c>
      <c r="AF326" s="122">
        <v>706.64</v>
      </c>
      <c r="AG326" s="122">
        <v>1509.3</v>
      </c>
      <c r="AH326" s="122">
        <v>1509.3</v>
      </c>
      <c r="AI326" s="122">
        <v>829.22</v>
      </c>
      <c r="AJ326" s="122">
        <v>1623.2</v>
      </c>
      <c r="AK326" s="122">
        <v>1623.2</v>
      </c>
      <c r="AL326" s="122">
        <v>1999.6</v>
      </c>
      <c r="AM326" s="122">
        <v>1999.6</v>
      </c>
      <c r="AN326" s="118">
        <f>(ULB_Data[[#This Row],[SLP- obtained SS2020]]-ULB_Data[[#This Row],[SLP NA 2020]])/ULB_Data[[#This Row],[SLP NA 2020]]</f>
        <v>1.6275796760710552</v>
      </c>
      <c r="AO326" s="118">
        <f>(ULB_Data[[#This Row],[SLP- obtained SS2021]]-ULB_Data[[#This Row],[SLP NA 2021]])/ULB_Data[[#This Row],[SLP NA 2021]]</f>
        <v>0.98161120840630478</v>
      </c>
      <c r="AP326" s="118">
        <f>(ULB_Data[[#This Row],[SLP- obtained SS2022]]-ULB_Data[[#This Row],[SLP NA 2022]])/ULB_Data[[#This Row],[SLP NA 2022]]</f>
        <v>0.97857923497267774</v>
      </c>
      <c r="AQ326" s="118">
        <f>(ULB_Data[[#This Row],[SLP- obtained SS2020]]-ULB_Data[[#This Row],[SLP SA 2020]])/ULB_Data[[#This Row],[SLP SA 2020]]</f>
        <v>0.13872693309181475</v>
      </c>
      <c r="AR326" s="118">
        <f>(ULB_Data[[#This Row],[SLP- obtained SS2021]]-ULB_Data[[#This Row],[SLP SA 2021]])/ULB_Data[[#This Row],[SLP SA 2021]]</f>
        <v>0.19949645531040888</v>
      </c>
      <c r="AS326" s="118">
        <f>(ULB_Data[[#This Row],[SLP- obtained SS2022]]-ULB_Data[[#This Row],[SLP SA 2022]])/ULB_Data[[#This Row],[SLP SA 2022]]</f>
        <v>0.19949645531040888</v>
      </c>
      <c r="AT326" s="118">
        <f>(ULB_Data[[#This Row],[SLP- obtained SS2020]]-ULB_Data[[#This Row],[SLP SA cat 2020]])/ULB_Data[[#This Row],[SLP SA cat 2020]]</f>
        <v>-2.9606135886737016E-2</v>
      </c>
      <c r="AU326" s="118">
        <f>(ULB_Data[[#This Row],[SLP- obtained SS2021]]-ULB_Data[[#This Row],[SLP SA cat 2021]])/ULB_Data[[#This Row],[SLP SA cat 2021]]</f>
        <v>0.11532774765894532</v>
      </c>
      <c r="AV326" s="118">
        <f>(ULB_Data[[#This Row],[SLP- obtained SS2022]]-ULB_Data[[#This Row],[SLP SA cat 2022]])/ULB_Data[[#This Row],[SLP SA cat 2022]]</f>
        <v>0.11532774765894532</v>
      </c>
      <c r="AW326" s="118">
        <f>(ULB_Data[[#This Row],[SLP- obtained SS2021]]-ULB_Data[[#This Row],[SLP SA cat t.10 2021]])/ULB_Data[[#This Row],[SLP SA cat t.10 2021]]</f>
        <v>-9.4618923784756864E-2</v>
      </c>
      <c r="AX326" s="118">
        <f>(ULB_Data[[#This Row],[SLP- obtained SS2022]]-ULB_Data[[#This Row],[SLP SA cat t.10 2022]])/ULB_Data[[#This Row],[SLP SA cat t.10 2022]]</f>
        <v>-9.4618923784756864E-2</v>
      </c>
      <c r="AY326" s="122">
        <v>232.44</v>
      </c>
      <c r="AZ326" s="122">
        <v>298.10000000000002</v>
      </c>
      <c r="BA326" s="122">
        <v>295</v>
      </c>
      <c r="BB326" s="122">
        <v>421.09</v>
      </c>
      <c r="BC326" s="122">
        <v>522.70000000000005</v>
      </c>
      <c r="BD326" s="122">
        <v>525</v>
      </c>
      <c r="BE326" s="122">
        <v>448.93</v>
      </c>
      <c r="BF326" s="122">
        <v>602.08000000000004</v>
      </c>
      <c r="BG326" s="122">
        <v>602.08000000000004</v>
      </c>
      <c r="BH326" s="122">
        <v>1100</v>
      </c>
      <c r="BI326" s="122">
        <v>1100</v>
      </c>
      <c r="BJ326" s="118">
        <f>(ULB_Data[[#This Row],[Cert.- obtained SS2020]]-ULB_Data[[#This Row],[NA cert 2020]])/ULB_Data[[#This Row],[NA cert 2020]]</f>
        <v>1.1510927551196009</v>
      </c>
      <c r="BK326" s="118">
        <f>(ULB_Data[[#This Row],[Cert.- obtained SS2021]]-ULB_Data[[#This Row],[NA cert 2021]])/ULB_Data[[#This Row],[NA cert 2021]]</f>
        <v>2.6900369003690034</v>
      </c>
      <c r="BL326" s="118">
        <f>(ULB_Data[[#This Row],[Cert.- obtained SS2022]]-ULB_Data[[#This Row],[NA cert 2022]])/ULB_Data[[#This Row],[NA cert 2022]]</f>
        <v>2.7288135593220337</v>
      </c>
      <c r="BM326" s="118">
        <f>(ULB_Data[[#This Row],[Cert.- obtained SS2020]]-ULB_Data[[#This Row],[SA Cert 2020]])/ULB_Data[[#This Row],[SA Cert 2020]]</f>
        <v>0.187394618727588</v>
      </c>
      <c r="BN326" s="118">
        <f>(ULB_Data[[#This Row],[Cert.- obtained SS2021]]-ULB_Data[[#This Row],[SA cert 2021]])/ULB_Data[[#This Row],[SA cert 2021]]</f>
        <v>1.1044576238760282</v>
      </c>
      <c r="BO326" s="118">
        <f>(ULB_Data[[#This Row],[Cert.- obtained SS2022]]-ULB_Data[[#This Row],[SA cert 2022]])/ULB_Data[[#This Row],[SA cert 2022]]</f>
        <v>1.0952380952380953</v>
      </c>
      <c r="BP326" s="118">
        <f>(ULB_Data[[#This Row],[Cert.- obtained SS2020]]-ULB_Data[[#This Row],[SA cert cat 2020]])/ULB_Data[[#This Row],[SA cert cat 2020]]</f>
        <v>0.11375938342280532</v>
      </c>
      <c r="BQ326" s="118">
        <f>(ULB_Data[[#This Row],[Cert.- obtained SS2021]]-ULB_Data[[#This Row],[SA cert cat 2021]])/ULB_Data[[#This Row],[SA cert cat 2021]]</f>
        <v>0.82699973425458395</v>
      </c>
      <c r="BR326" s="118">
        <f>(ULB_Data[[#This Row],[Cert.- obtained SS2022]]-ULB_Data[[#This Row],[SA cert cat 2022]])/ULB_Data[[#This Row],[SA cert cat 2022]]</f>
        <v>0.82699973425458395</v>
      </c>
      <c r="BS326" s="118">
        <f>(ULB_Data[[#This Row],[Cert.- obtained SS2021]]-ULB_Data[[#This Row],[SA cert cat t.10 2021]])/ULB_Data[[#This Row],[SA cert cat t.10 2021]]</f>
        <v>0</v>
      </c>
      <c r="BT326" s="118">
        <f>(ULB_Data[[#This Row],[Cert.- obtained SS2022]]-ULB_Data[[#This Row],[SA cert cat t.10 2022]])/ULB_Data[[#This Row],[SA cert cat t.10 2022]]</f>
        <v>0</v>
      </c>
      <c r="BU326" s="122">
        <v>855.72</v>
      </c>
      <c r="BV326" s="122">
        <v>860.25</v>
      </c>
      <c r="BW326" s="122">
        <v>865</v>
      </c>
      <c r="BX326" s="122">
        <v>1100</v>
      </c>
      <c r="BY326" s="122">
        <v>1147.0899999999999</v>
      </c>
      <c r="BZ326" s="122">
        <v>1150</v>
      </c>
      <c r="CA326" s="122">
        <v>1163.58</v>
      </c>
      <c r="CB326" s="122">
        <v>1243.93</v>
      </c>
      <c r="CC326" s="122">
        <v>1243.93</v>
      </c>
      <c r="CD326" s="122">
        <v>1508.87</v>
      </c>
      <c r="CE326" s="122">
        <v>1508.87</v>
      </c>
      <c r="CF326" s="118">
        <f>(ULB_Data[[#This Row],[CP- obtained SS2020]]-ULB_Data[[#This Row],[NA CV 2020]])/ULB_Data[[#This Row],[NA CV 2020]]</f>
        <v>0.36800588977702997</v>
      </c>
      <c r="CG326" s="118">
        <f>(ULB_Data[[#This Row],[CV- obtained SS2021]]-ULB_Data[[#This Row],[NA CV 2021]])/ULB_Data[[#This Row],[NA CV 2021]]</f>
        <v>0.31730310956117413</v>
      </c>
      <c r="CH326" s="118">
        <f>(ULB_Data[[#This Row],[CV- obtained SS2022]]-ULB_Data[[#This Row],[NA CV 2022]])/ULB_Data[[#This Row],[NA CV 2022]]</f>
        <v>0.31006936416184977</v>
      </c>
      <c r="CI326" s="118">
        <f>(ULB_Data[[#This Row],[CP- obtained SS2020]]-ULB_Data[[#This Row],[SA CV 2020]])/ULB_Data[[#This Row],[SA CV 2020]]</f>
        <v>6.4209090909091007E-2</v>
      </c>
      <c r="CJ326" s="118">
        <f>(ULB_Data[[#This Row],[CV- obtained SS2021]]-ULB_Data[[#This Row],[SA CV 2021]])/ULB_Data[[#This Row],[SA CV 2021]]</f>
        <v>-1.210018394371835E-2</v>
      </c>
      <c r="CK326" s="118">
        <f>(ULB_Data[[#This Row],[CV- obtained SS2022]]-ULB_Data[[#This Row],[SA CV 2022]])/ULB_Data[[#This Row],[SA CV 2022]]</f>
        <v>-1.4599999999999969E-2</v>
      </c>
      <c r="CL326" s="118">
        <f>(ULB_Data[[#This Row],[CP- obtained SS2020]]-ULB_Data[[#This Row],[SA CV  cat 2020]])/ULB_Data[[#This Row],[SA CV  cat 2020]]</f>
        <v>6.0588872273502313E-3</v>
      </c>
      <c r="CM326" s="118">
        <f>(ULB_Data[[#This Row],[CV- obtained SS2021]]-ULB_Data[[#This Row],[SA CV cat 2021]])/ULB_Data[[#This Row],[SA CV cat 2021]]</f>
        <v>-8.9008223935430467E-2</v>
      </c>
      <c r="CN326" s="118">
        <f>(ULB_Data[[#This Row],[CV- obtained SS2022]]-ULB_Data[[#This Row],[SA CV cat 2022]])/ULB_Data[[#This Row],[SA CV cat 2022]]</f>
        <v>-8.9008223935430467E-2</v>
      </c>
      <c r="CO326" s="118">
        <f>(ULB_Data[[#This Row],[CV- obtained SS2021]]-ULB_Data[[#This Row],[SA CV cat t.10 2021]])/ULB_Data[[#This Row],[SA CV cat t.10 2021]]</f>
        <v>-0.24896777058328409</v>
      </c>
      <c r="CP326" s="118">
        <f>(ULB_Data[[#This Row],[CV- obtained SS2022]]-ULB_Data[[#This Row],[SA CV cat t.10 2022]])/ULB_Data[[#This Row],[SA CV cat t.10 2022]]</f>
        <v>-0.24896777058328409</v>
      </c>
      <c r="CQ326" s="60">
        <v>21</v>
      </c>
      <c r="CR326" s="60">
        <v>19</v>
      </c>
      <c r="CS326" s="28">
        <v>10</v>
      </c>
      <c r="CT326" s="28">
        <v>9</v>
      </c>
      <c r="CU326" s="28">
        <v>10</v>
      </c>
      <c r="CV326" s="28">
        <v>9</v>
      </c>
      <c r="CW326" s="28" t="s">
        <v>414</v>
      </c>
      <c r="CX326" s="28" t="s">
        <v>401</v>
      </c>
      <c r="CY326" s="28" t="s">
        <v>401</v>
      </c>
      <c r="CZ326" s="28" t="s">
        <v>408</v>
      </c>
      <c r="DA326" s="28" t="s">
        <v>408</v>
      </c>
      <c r="DB326" s="28" t="s">
        <v>408</v>
      </c>
      <c r="DC326" s="22">
        <v>804.67</v>
      </c>
      <c r="DD326" s="22">
        <v>1500</v>
      </c>
      <c r="DE326" s="66">
        <v>53.64</v>
      </c>
      <c r="DF326" s="22">
        <v>500</v>
      </c>
      <c r="DG326" s="22">
        <v>1500</v>
      </c>
      <c r="DH326" s="66">
        <v>33.33</v>
      </c>
      <c r="DI326" s="22">
        <v>1372.04</v>
      </c>
      <c r="DJ326" s="22">
        <v>1500</v>
      </c>
      <c r="DK326" s="66">
        <v>91.47</v>
      </c>
      <c r="DL326" s="22">
        <v>1170.6300000000001</v>
      </c>
      <c r="DM326" s="22">
        <v>1500</v>
      </c>
      <c r="DN326" s="66">
        <v>78.040000000000006</v>
      </c>
      <c r="DO326" s="22">
        <v>3847.34</v>
      </c>
      <c r="DP326" s="22">
        <v>6000</v>
      </c>
      <c r="DQ326" s="66">
        <v>64.12</v>
      </c>
      <c r="DR326" s="67">
        <v>1810.4</v>
      </c>
      <c r="DS326" s="67">
        <v>2400</v>
      </c>
      <c r="DT326" s="159">
        <f>ULB_Data[[#This Row],[SLP- obtained SS2021]]/ULB_Data[[#This Row],[SLP-max. marks SS2021]]</f>
        <v>0.75433333333333341</v>
      </c>
      <c r="DU326" s="159">
        <f>ULB_Data[[#This Row],[SLP- obtained SS2021]]/ULB_Data[[#This Row],[Total score (obtained) SS2021]]</f>
        <v>0.44771874636772585</v>
      </c>
      <c r="DV326" s="67">
        <v>1810.4</v>
      </c>
      <c r="DW326" s="66">
        <v>2400</v>
      </c>
      <c r="DX326" s="159">
        <f>ULB_Data[[#This Row],[SLP- obtained SS2022]]/ULB_Data[[#This Row],[SLP-max. marks SS2022]]</f>
        <v>0.75433333333333341</v>
      </c>
      <c r="DY326" s="159">
        <f>ULB_Data[[#This Row],[SLP- obtained SS2022]]/ULB_Data[[#This Row],[Total score (obtained) SS2022]]</f>
        <v>0.44771874636772585</v>
      </c>
      <c r="DZ326" s="67">
        <v>1133.21</v>
      </c>
      <c r="EA326" s="67">
        <v>1800</v>
      </c>
      <c r="EB326" s="159">
        <f>ULB_Data[[#This Row],[CV- obtained SS2021]]/ULB_Data[[#This Row],[CV-max. marks SS2021]]</f>
        <v>0.62956111111111113</v>
      </c>
      <c r="EC326" s="159">
        <f>ULB_Data[[#This Row],[CV- obtained SS2021]]/ULB_Data[[#This Row],[Total score (obtained) SS2021]]</f>
        <v>0.28024710592762409</v>
      </c>
      <c r="ED326" s="67">
        <v>1133.21</v>
      </c>
      <c r="EE326" s="66">
        <v>1800</v>
      </c>
      <c r="EF326" s="159">
        <f>ULB_Data[[#This Row],[CV- obtained SS2022]]/ULB_Data[[#This Row],[CV-max. marks SS2022]]</f>
        <v>0.62956111111111113</v>
      </c>
      <c r="EG326" s="159">
        <f>ULB_Data[[#This Row],[CV- obtained SS2022]]/ULB_Data[[#This Row],[Total score (obtained) SS2022]]</f>
        <v>0.28024710592762409</v>
      </c>
      <c r="EH326" s="67">
        <v>1100</v>
      </c>
      <c r="EI326" s="67">
        <v>1800</v>
      </c>
      <c r="EJ326" s="159">
        <f>ULB_Data[[#This Row],[Cert.- obtained SS2021]]/ULB_Data[[#This Row],[Cert.-max. marks SS2021]]</f>
        <v>0.61111111111111116</v>
      </c>
      <c r="EK326" s="159">
        <f>ULB_Data[[#This Row],[Cert.- obtained SS2021]]/ULB_Data[[#This Row],[Total score (obtained) SS2021]]</f>
        <v>0.27203414770465006</v>
      </c>
      <c r="EL326" s="67">
        <v>1100</v>
      </c>
      <c r="EM326" s="66">
        <v>1800</v>
      </c>
      <c r="EN326" s="159">
        <f>ULB_Data[[#This Row],[Cert.- obtained SS2022]]/ULB_Data[[#This Row],[Cert.-max. marks SS2022]]</f>
        <v>0.61111111111111116</v>
      </c>
      <c r="EO326" s="159">
        <f>ULB_Data[[#This Row],[Cert.- obtained SS2022]]/ULB_Data[[#This Row],[Total score (obtained) SS2022]]</f>
        <v>0.27203414770465006</v>
      </c>
      <c r="EP326" s="68">
        <v>4043.61</v>
      </c>
      <c r="EQ326" s="26">
        <v>6000</v>
      </c>
      <c r="ER326" s="66">
        <v>67.39</v>
      </c>
      <c r="ES326" s="68">
        <v>4043.61</v>
      </c>
      <c r="ET326" s="66">
        <v>6000</v>
      </c>
      <c r="EU326" s="128">
        <f>(ULB_Data[[#This Row],[Total score (obtained) SS2022]]/ULB_Data[[#This Row],[Total score (max) SS2022]])*100</f>
        <v>67.393500000000003</v>
      </c>
      <c r="EV326" s="26">
        <v>1304.67</v>
      </c>
      <c r="EW326" s="26">
        <v>3000</v>
      </c>
      <c r="EX326" s="66">
        <v>43.49</v>
      </c>
      <c r="EY326" s="26">
        <v>2910.4</v>
      </c>
      <c r="EZ326" s="26">
        <v>4200</v>
      </c>
      <c r="FA326" s="100">
        <v>69.3</v>
      </c>
      <c r="FB326" s="26">
        <v>2910.4</v>
      </c>
      <c r="FC326" s="138">
        <v>4200</v>
      </c>
      <c r="FD326" s="140">
        <f>(ULB_Data[[#This Row],[SLP + Cert. (obtained) SS2022]]/ULB_Data[[#This Row],[SLP + Cert. (max.) SS2022]])*100</f>
        <v>69.295238095238105</v>
      </c>
    </row>
    <row r="327" spans="1:160" ht="15.75" thickBot="1">
      <c r="A327" s="104">
        <v>326</v>
      </c>
      <c r="B327" s="65" t="s">
        <v>364</v>
      </c>
      <c r="C327" s="65" t="s">
        <v>83</v>
      </c>
      <c r="D327" s="65" t="s">
        <v>83</v>
      </c>
      <c r="E327" s="26">
        <v>6263</v>
      </c>
      <c r="F327" s="28" t="s">
        <v>411</v>
      </c>
      <c r="G327" s="28">
        <v>2214</v>
      </c>
      <c r="H327" s="28">
        <v>2072</v>
      </c>
      <c r="I327" s="28">
        <v>2072</v>
      </c>
      <c r="J327" s="28">
        <v>3325</v>
      </c>
      <c r="K327" s="28">
        <v>3178</v>
      </c>
      <c r="L327" s="28">
        <v>3178</v>
      </c>
      <c r="M327" s="28">
        <v>3070.1</v>
      </c>
      <c r="N327" s="28">
        <v>2928.3</v>
      </c>
      <c r="O327" s="28">
        <v>2928.3</v>
      </c>
      <c r="P327" s="28">
        <v>4349.2</v>
      </c>
      <c r="Q327" s="28">
        <v>4349.2</v>
      </c>
      <c r="R327" s="118">
        <f>(ULB_Data[[#This Row],[Total score (obtained) SS2020]]-ULB_Data[[#This Row],[NA 2020]])/ULB_Data[[#This Row],[NA 2020]]</f>
        <v>2.3491418247515907E-2</v>
      </c>
      <c r="S327" s="118">
        <f>(ULB_Data[[#This Row],[Total score (obtained) SS2021]]-ULB_Data[[#This Row],[NA 2021]])/ULB_Data[[#This Row],[NA 2021]]</f>
        <v>1.5854247104247061E-2</v>
      </c>
      <c r="T327" s="118">
        <f>(ULB_Data[[#This Row],[Total score (obtained) SS2022]]-ULB_Data[[#This Row],[NA 2022]])/ULB_Data[[#This Row],[NA 2022]]</f>
        <v>1.5854247104247061E-2</v>
      </c>
      <c r="U327" s="118">
        <f>(ULB_Data[[#This Row],[Total score (obtained) SS2020]]-ULB_Data[[#This Row],[SA 2020]])/ULB_Data[[#This Row],[SA 2020]]</f>
        <v>-0.31849323308270672</v>
      </c>
      <c r="V327" s="118">
        <f>(ULB_Data[[#This Row],[Total score (obtained) SS2021]]-ULB_Data[[#This Row],[SA 2021]])/ULB_Data[[#This Row],[SA 2021]]</f>
        <v>-0.33768093140339839</v>
      </c>
      <c r="W327" s="118">
        <f>(ULB_Data[[#This Row],[Total score (obtained) SS2022]]-ULB_Data[[#This Row],[SA 2022]])/ULB_Data[[#This Row],[SA 2022]]</f>
        <v>-0.33768093140339839</v>
      </c>
      <c r="X327" s="118">
        <f>(ULB_Data[[#This Row],[Total score (obtained) SS2020]]-ULB_Data[[#This Row],[SA Cat 2020]])/ULB_Data[[#This Row],[SA Cat 2020]]</f>
        <v>-0.26191003550372943</v>
      </c>
      <c r="Y327" s="118">
        <f>(ULB_Data[[#This Row],[Total score (obtained) SS2021]]-ULB_Data[[#This Row],[SA Cat 2021]])/ULB_Data[[#This Row],[SA Cat 2021]]</f>
        <v>-0.28120411160058745</v>
      </c>
      <c r="Z327" s="118">
        <f>(ULB_Data[[#This Row],[Total score (obtained) SS2022]]-ULB_Data[[#This Row],[SA Cat 2022]])/ULB_Data[[#This Row],[SA Cat 2022]]</f>
        <v>-0.28120411160058745</v>
      </c>
      <c r="AA327" s="118">
        <f>(ULB_Data[[#This Row],[Total score (obtained) SS2021]]-ULB_Data[[#This Row],[SA Cat t.10 2021]])/ULB_Data[[#This Row],[SA Cat t.10 2021]]</f>
        <v>-0.51603743217143383</v>
      </c>
      <c r="AB327" s="118">
        <f>(ULB_Data[[#This Row],[Total score (obtained) SS2022]]-ULB_Data[[#This Row],[SA Cat t.10 2022]])/ULB_Data[[#This Row],[SA Cat t.10 2022]]</f>
        <v>-0.51603743217143383</v>
      </c>
      <c r="AC327" s="122">
        <v>306.24</v>
      </c>
      <c r="AD327" s="122">
        <v>913.6</v>
      </c>
      <c r="AE327" s="122">
        <v>915</v>
      </c>
      <c r="AF327" s="122">
        <v>706.64</v>
      </c>
      <c r="AG327" s="122">
        <v>1509.3</v>
      </c>
      <c r="AH327" s="122">
        <v>1509.3</v>
      </c>
      <c r="AI327" s="122">
        <v>593.21</v>
      </c>
      <c r="AJ327" s="122">
        <v>1412.08</v>
      </c>
      <c r="AK327" s="122">
        <v>1412.08</v>
      </c>
      <c r="AL327" s="122">
        <v>1984.11</v>
      </c>
      <c r="AM327" s="122">
        <v>1984.11</v>
      </c>
      <c r="AN327" s="118">
        <f>(ULB_Data[[#This Row],[SLP- obtained SS2020]]-ULB_Data[[#This Row],[SLP NA 2020]])/ULB_Data[[#This Row],[SLP NA 2020]]</f>
        <v>0.73367293625914298</v>
      </c>
      <c r="AO327" s="118">
        <f>(ULB_Data[[#This Row],[SLP- obtained SS2021]]-ULB_Data[[#This Row],[SLP NA 2021]])/ULB_Data[[#This Row],[SLP NA 2021]]</f>
        <v>0.18273861646234668</v>
      </c>
      <c r="AP327" s="118">
        <f>(ULB_Data[[#This Row],[SLP- obtained SS2022]]-ULB_Data[[#This Row],[SLP NA 2022]])/ULB_Data[[#This Row],[SLP NA 2022]]</f>
        <v>0.18092896174863382</v>
      </c>
      <c r="AQ327" s="118">
        <f>(ULB_Data[[#This Row],[SLP- obtained SS2020]]-ULB_Data[[#This Row],[SLP SA 2020]])/ULB_Data[[#This Row],[SLP SA 2020]]</f>
        <v>-0.2486697611230613</v>
      </c>
      <c r="AR327" s="118">
        <f>(ULB_Data[[#This Row],[SLP- obtained SS2021]]-ULB_Data[[#This Row],[SLP SA 2021]])/ULB_Data[[#This Row],[SLP SA 2021]]</f>
        <v>-0.28407208639766779</v>
      </c>
      <c r="AS327" s="118">
        <f>(ULB_Data[[#This Row],[SLP- obtained SS2022]]-ULB_Data[[#This Row],[SLP SA 2022]])/ULB_Data[[#This Row],[SLP SA 2022]]</f>
        <v>-0.28407208639766779</v>
      </c>
      <c r="AT327" s="118">
        <f>(ULB_Data[[#This Row],[SLP- obtained SS2020]]-ULB_Data[[#This Row],[SLP SA cat 2020]])/ULB_Data[[#This Row],[SLP SA cat 2020]]</f>
        <v>-0.10500497294381429</v>
      </c>
      <c r="AU327" s="118">
        <f>(ULB_Data[[#This Row],[SLP- obtained SS2021]]-ULB_Data[[#This Row],[SLP SA cat 2021]])/ULB_Data[[#This Row],[SLP SA cat 2021]]</f>
        <v>-0.2347813155062036</v>
      </c>
      <c r="AV327" s="118">
        <f>(ULB_Data[[#This Row],[SLP- obtained SS2022]]-ULB_Data[[#This Row],[SLP SA cat 2022]])/ULB_Data[[#This Row],[SLP SA cat 2022]]</f>
        <v>-0.2347813155062036</v>
      </c>
      <c r="AW327" s="118">
        <f>(ULB_Data[[#This Row],[SLP- obtained SS2021]]-ULB_Data[[#This Row],[SLP SA cat t.10 2021]])/ULB_Data[[#This Row],[SLP SA cat t.10 2021]]</f>
        <v>-0.45539813820806307</v>
      </c>
      <c r="AX327" s="118">
        <f>(ULB_Data[[#This Row],[SLP- obtained SS2022]]-ULB_Data[[#This Row],[SLP SA cat t.10 2022]])/ULB_Data[[#This Row],[SLP SA cat t.10 2022]]</f>
        <v>-0.45539813820806307</v>
      </c>
      <c r="AY327" s="122">
        <v>232.44</v>
      </c>
      <c r="AZ327" s="122">
        <v>298.10000000000002</v>
      </c>
      <c r="BA327" s="122">
        <v>295</v>
      </c>
      <c r="BB327" s="122">
        <v>421.09</v>
      </c>
      <c r="BC327" s="122">
        <v>522.70000000000005</v>
      </c>
      <c r="BD327" s="122">
        <v>525</v>
      </c>
      <c r="BE327" s="122">
        <v>365.77</v>
      </c>
      <c r="BF327" s="122">
        <v>453.88</v>
      </c>
      <c r="BG327" s="122">
        <v>453.88</v>
      </c>
      <c r="BH327" s="122">
        <v>1100</v>
      </c>
      <c r="BI327" s="122">
        <v>1100</v>
      </c>
      <c r="BJ327" s="118">
        <f>(ULB_Data[[#This Row],[Cert.- obtained SS2020]]-ULB_Data[[#This Row],[NA cert 2020]])/ULB_Data[[#This Row],[NA cert 2020]]</f>
        <v>0.29065565307176044</v>
      </c>
      <c r="BK327" s="118">
        <f>(ULB_Data[[#This Row],[Cert.- obtained SS2021]]-ULB_Data[[#This Row],[NA cert 2021]])/ULB_Data[[#This Row],[NA cert 2021]]</f>
        <v>6.3737001006372931E-3</v>
      </c>
      <c r="BL327" s="118">
        <f>(ULB_Data[[#This Row],[Cert.- obtained SS2022]]-ULB_Data[[#This Row],[NA cert 2022]])/ULB_Data[[#This Row],[NA cert 2022]]</f>
        <v>1.6949152542372881E-2</v>
      </c>
      <c r="BM327" s="118">
        <f>(ULB_Data[[#This Row],[Cert.- obtained SS2020]]-ULB_Data[[#This Row],[SA Cert 2020]])/ULB_Data[[#This Row],[SA Cert 2020]]</f>
        <v>-0.2875632287634472</v>
      </c>
      <c r="BN327" s="118">
        <f>(ULB_Data[[#This Row],[Cert.- obtained SS2021]]-ULB_Data[[#This Row],[SA cert 2021]])/ULB_Data[[#This Row],[SA cert 2021]]</f>
        <v>-0.42605701167017412</v>
      </c>
      <c r="BO327" s="118">
        <f>(ULB_Data[[#This Row],[Cert.- obtained SS2022]]-ULB_Data[[#This Row],[SA cert 2022]])/ULB_Data[[#This Row],[SA cert 2022]]</f>
        <v>-0.42857142857142855</v>
      </c>
      <c r="BP327" s="118">
        <f>(ULB_Data[[#This Row],[Cert.- obtained SS2020]]-ULB_Data[[#This Row],[SA cert cat 2020]])/ULB_Data[[#This Row],[SA cert cat 2020]]</f>
        <v>-0.17981245044700217</v>
      </c>
      <c r="BQ327" s="118">
        <f>(ULB_Data[[#This Row],[Cert.- obtained SS2021]]-ULB_Data[[#This Row],[SA cert cat 2021]])/ULB_Data[[#This Row],[SA cert cat 2021]]</f>
        <v>-0.33903234335066534</v>
      </c>
      <c r="BR327" s="118">
        <f>(ULB_Data[[#This Row],[Cert.- obtained SS2022]]-ULB_Data[[#This Row],[SA cert cat 2022]])/ULB_Data[[#This Row],[SA cert cat 2022]]</f>
        <v>-0.33903234335066534</v>
      </c>
      <c r="BS327" s="118">
        <f>(ULB_Data[[#This Row],[Cert.- obtained SS2021]]-ULB_Data[[#This Row],[SA cert cat t.10 2021]])/ULB_Data[[#This Row],[SA cert cat t.10 2021]]</f>
        <v>-0.72727272727272729</v>
      </c>
      <c r="BT327" s="118">
        <f>(ULB_Data[[#This Row],[Cert.- obtained SS2022]]-ULB_Data[[#This Row],[SA cert cat t.10 2022]])/ULB_Data[[#This Row],[SA cert cat t.10 2022]]</f>
        <v>-0.72727272727272729</v>
      </c>
      <c r="BU327" s="122">
        <v>855.72</v>
      </c>
      <c r="BV327" s="122">
        <v>860.25</v>
      </c>
      <c r="BW327" s="122">
        <v>865</v>
      </c>
      <c r="BX327" s="122">
        <v>1100</v>
      </c>
      <c r="BY327" s="122">
        <v>1147.0899999999999</v>
      </c>
      <c r="BZ327" s="122">
        <v>1150</v>
      </c>
      <c r="CA327" s="122">
        <v>1056.55</v>
      </c>
      <c r="CB327" s="122">
        <v>1062.31</v>
      </c>
      <c r="CC327" s="122">
        <v>1062.31</v>
      </c>
      <c r="CD327" s="122">
        <v>1484.95</v>
      </c>
      <c r="CE327" s="122">
        <v>1484.95</v>
      </c>
      <c r="CF327" s="118">
        <f>(ULB_Data[[#This Row],[CP- obtained SS2020]]-ULB_Data[[#This Row],[NA CV 2020]])/ULB_Data[[#This Row],[NA CV 2020]]</f>
        <v>-8.381246202028704E-2</v>
      </c>
      <c r="CG327" s="118">
        <f>(ULB_Data[[#This Row],[CV- obtained SS2021]]-ULB_Data[[#This Row],[NA CV 2021]])/ULB_Data[[#This Row],[NA CV 2021]]</f>
        <v>-0.15803545480964842</v>
      </c>
      <c r="CH327" s="118">
        <f>(ULB_Data[[#This Row],[CV- obtained SS2022]]-ULB_Data[[#This Row],[NA CV 2022]])/ULB_Data[[#This Row],[NA CV 2022]]</f>
        <v>-0.16265895953757231</v>
      </c>
      <c r="CI327" s="118">
        <f>(ULB_Data[[#This Row],[CP- obtained SS2020]]-ULB_Data[[#This Row],[SA CV 2020]])/ULB_Data[[#This Row],[SA CV 2020]]</f>
        <v>-0.28727272727272729</v>
      </c>
      <c r="CJ327" s="118">
        <f>(ULB_Data[[#This Row],[CV- obtained SS2021]]-ULB_Data[[#This Row],[SA CV 2021]])/ULB_Data[[#This Row],[SA CV 2021]]</f>
        <v>-0.36857613613578705</v>
      </c>
      <c r="CK327" s="118">
        <f>(ULB_Data[[#This Row],[CV- obtained SS2022]]-ULB_Data[[#This Row],[SA CV 2022]])/ULB_Data[[#This Row],[SA CV 2022]]</f>
        <v>-0.3701739130434783</v>
      </c>
      <c r="CL327" s="118">
        <f>(ULB_Data[[#This Row],[CP- obtained SS2020]]-ULB_Data[[#This Row],[SA CV  cat 2020]])/ULB_Data[[#This Row],[SA CV  cat 2020]]</f>
        <v>-0.25796223557806064</v>
      </c>
      <c r="CM327" s="118">
        <f>(ULB_Data[[#This Row],[CV- obtained SS2021]]-ULB_Data[[#This Row],[SA CV cat 2021]])/ULB_Data[[#This Row],[SA CV cat 2021]]</f>
        <v>-0.31818395760182999</v>
      </c>
      <c r="CN327" s="118">
        <f>(ULB_Data[[#This Row],[CV- obtained SS2022]]-ULB_Data[[#This Row],[SA CV cat 2022]])/ULB_Data[[#This Row],[SA CV cat 2022]]</f>
        <v>-0.31818395760182999</v>
      </c>
      <c r="CO327" s="118">
        <f>(ULB_Data[[#This Row],[CV- obtained SS2021]]-ULB_Data[[#This Row],[SA CV cat t.10 2021]])/ULB_Data[[#This Row],[SA CV cat t.10 2021]]</f>
        <v>-0.51223946934240216</v>
      </c>
      <c r="CP327" s="118">
        <f>(ULB_Data[[#This Row],[CV- obtained SS2022]]-ULB_Data[[#This Row],[SA CV cat t.10 2022]])/ULB_Data[[#This Row],[SA CV cat t.10 2022]]</f>
        <v>-0.51223946934240216</v>
      </c>
      <c r="CQ327" s="60">
        <v>390</v>
      </c>
      <c r="CR327" s="60">
        <v>162</v>
      </c>
      <c r="CS327" s="27">
        <v>448</v>
      </c>
      <c r="CT327" s="28">
        <v>173</v>
      </c>
      <c r="CU327" s="27">
        <v>448</v>
      </c>
      <c r="CV327" s="28">
        <v>173</v>
      </c>
      <c r="CW327" s="28" t="s">
        <v>414</v>
      </c>
      <c r="CX327" s="27" t="s">
        <v>414</v>
      </c>
      <c r="CY327" s="27" t="s">
        <v>414</v>
      </c>
      <c r="CZ327" s="28" t="s">
        <v>405</v>
      </c>
      <c r="DA327" s="27" t="s">
        <v>405</v>
      </c>
      <c r="DB327" s="27" t="s">
        <v>405</v>
      </c>
      <c r="DC327" s="22">
        <v>530.91999999999996</v>
      </c>
      <c r="DD327" s="22">
        <v>1500</v>
      </c>
      <c r="DE327" s="66">
        <v>35.39</v>
      </c>
      <c r="DF327" s="22">
        <v>300</v>
      </c>
      <c r="DG327" s="22">
        <v>1500</v>
      </c>
      <c r="DH327" s="66">
        <v>20</v>
      </c>
      <c r="DI327" s="22">
        <v>651.09</v>
      </c>
      <c r="DJ327" s="22">
        <v>1500</v>
      </c>
      <c r="DK327" s="66">
        <v>43.41</v>
      </c>
      <c r="DL327" s="22">
        <v>784</v>
      </c>
      <c r="DM327" s="22">
        <v>1500</v>
      </c>
      <c r="DN327" s="66">
        <v>52.27</v>
      </c>
      <c r="DO327" s="22">
        <v>2266.0100000000002</v>
      </c>
      <c r="DP327" s="22">
        <v>6000</v>
      </c>
      <c r="DQ327" s="66">
        <v>37.770000000000003</v>
      </c>
      <c r="DR327" s="23">
        <v>1080.55</v>
      </c>
      <c r="DS327" s="67">
        <v>2400</v>
      </c>
      <c r="DT327" s="159">
        <f>ULB_Data[[#This Row],[SLP- obtained SS2021]]/ULB_Data[[#This Row],[SLP-max. marks SS2021]]</f>
        <v>0.45022916666666662</v>
      </c>
      <c r="DU327" s="159">
        <f>ULB_Data[[#This Row],[SLP- obtained SS2021]]/ULB_Data[[#This Row],[Total score (obtained) SS2021]]</f>
        <v>0.51336199729196852</v>
      </c>
      <c r="DV327" s="23">
        <v>1080.55</v>
      </c>
      <c r="DW327" s="66">
        <v>2400</v>
      </c>
      <c r="DX327" s="159">
        <f>ULB_Data[[#This Row],[SLP- obtained SS2022]]/ULB_Data[[#This Row],[SLP-max. marks SS2022]]</f>
        <v>0.45022916666666662</v>
      </c>
      <c r="DY327" s="159">
        <f>ULB_Data[[#This Row],[SLP- obtained SS2022]]/ULB_Data[[#This Row],[Total score (obtained) SS2022]]</f>
        <v>0.51336199729196852</v>
      </c>
      <c r="DZ327" s="22">
        <v>724.3</v>
      </c>
      <c r="EA327" s="67">
        <v>1800</v>
      </c>
      <c r="EB327" s="159">
        <f>ULB_Data[[#This Row],[CV- obtained SS2021]]/ULB_Data[[#This Row],[CV-max. marks SS2021]]</f>
        <v>0.40238888888888885</v>
      </c>
      <c r="EC327" s="159">
        <f>ULB_Data[[#This Row],[CV- obtained SS2021]]/ULB_Data[[#This Row],[Total score (obtained) SS2021]]</f>
        <v>0.34411003159370024</v>
      </c>
      <c r="ED327" s="22">
        <v>724.3</v>
      </c>
      <c r="EE327" s="66">
        <v>1800</v>
      </c>
      <c r="EF327" s="159">
        <f>ULB_Data[[#This Row],[CV- obtained SS2022]]/ULB_Data[[#This Row],[CV-max. marks SS2022]]</f>
        <v>0.40238888888888885</v>
      </c>
      <c r="EG327" s="159">
        <f>ULB_Data[[#This Row],[CV- obtained SS2022]]/ULB_Data[[#This Row],[Total score (obtained) SS2022]]</f>
        <v>0.34411003159370024</v>
      </c>
      <c r="EH327" s="22">
        <v>300</v>
      </c>
      <c r="EI327" s="67">
        <v>1800</v>
      </c>
      <c r="EJ327" s="159">
        <f>ULB_Data[[#This Row],[Cert.- obtained SS2021]]/ULB_Data[[#This Row],[Cert.-max. marks SS2021]]</f>
        <v>0.16666666666666666</v>
      </c>
      <c r="EK327" s="159">
        <f>ULB_Data[[#This Row],[Cert.- obtained SS2021]]/ULB_Data[[#This Row],[Total score (obtained) SS2021]]</f>
        <v>0.14252797111433119</v>
      </c>
      <c r="EL327" s="22">
        <v>300</v>
      </c>
      <c r="EM327" s="66">
        <v>1800</v>
      </c>
      <c r="EN327" s="159">
        <f>ULB_Data[[#This Row],[Cert.- obtained SS2022]]/ULB_Data[[#This Row],[Cert.-max. marks SS2022]]</f>
        <v>0.16666666666666666</v>
      </c>
      <c r="EO327" s="159">
        <f>ULB_Data[[#This Row],[Cert.- obtained SS2022]]/ULB_Data[[#This Row],[Total score (obtained) SS2022]]</f>
        <v>0.14252797111433119</v>
      </c>
      <c r="EP327" s="22">
        <v>2104.85</v>
      </c>
      <c r="EQ327" s="26">
        <v>6000</v>
      </c>
      <c r="ER327" s="66">
        <v>35.08</v>
      </c>
      <c r="ES327" s="22">
        <v>2104.85</v>
      </c>
      <c r="ET327" s="66">
        <v>6000</v>
      </c>
      <c r="EU327" s="128">
        <f>(ULB_Data[[#This Row],[Total score (obtained) SS2022]]/ULB_Data[[#This Row],[Total score (max) SS2022]])*100</f>
        <v>35.080833333333331</v>
      </c>
      <c r="EV327" s="26">
        <v>830.92</v>
      </c>
      <c r="EW327" s="26">
        <v>3000</v>
      </c>
      <c r="EX327" s="66">
        <v>27.7</v>
      </c>
      <c r="EY327" s="26">
        <v>1380.55</v>
      </c>
      <c r="EZ327" s="26">
        <v>4200</v>
      </c>
      <c r="FA327" s="100">
        <v>32.869999999999997</v>
      </c>
      <c r="FB327" s="26">
        <v>1380.55</v>
      </c>
      <c r="FC327" s="138">
        <v>4200</v>
      </c>
      <c r="FD327" s="140">
        <f>(ULB_Data[[#This Row],[SLP + Cert. (obtained) SS2022]]/ULB_Data[[#This Row],[SLP + Cert. (max.) SS2022]])*100</f>
        <v>32.870238095238093</v>
      </c>
    </row>
    <row r="328" spans="1:160" ht="15.75" thickBot="1">
      <c r="A328" s="104">
        <v>327</v>
      </c>
      <c r="B328" s="65" t="s">
        <v>61</v>
      </c>
      <c r="C328" s="65" t="s">
        <v>83</v>
      </c>
      <c r="D328" s="65" t="s">
        <v>83</v>
      </c>
      <c r="E328" s="26">
        <v>12056</v>
      </c>
      <c r="F328" s="28" t="s">
        <v>411</v>
      </c>
      <c r="G328" s="28">
        <v>2214</v>
      </c>
      <c r="H328" s="28">
        <v>2072</v>
      </c>
      <c r="I328" s="28">
        <v>2072</v>
      </c>
      <c r="J328" s="28">
        <v>3325</v>
      </c>
      <c r="K328" s="28">
        <v>3178</v>
      </c>
      <c r="L328" s="28">
        <v>3178</v>
      </c>
      <c r="M328" s="28">
        <v>3070.1</v>
      </c>
      <c r="N328" s="28">
        <v>2928.3</v>
      </c>
      <c r="O328" s="28">
        <v>2928.3</v>
      </c>
      <c r="P328" s="28">
        <v>4349.2</v>
      </c>
      <c r="Q328" s="28">
        <v>4349.2</v>
      </c>
      <c r="R328" s="118">
        <f>(ULB_Data[[#This Row],[Total score (obtained) SS2020]]-ULB_Data[[#This Row],[NA 2020]])/ULB_Data[[#This Row],[NA 2020]]</f>
        <v>0.60127371273712726</v>
      </c>
      <c r="S328" s="118">
        <f>(ULB_Data[[#This Row],[Total score (obtained) SS2021]]-ULB_Data[[#This Row],[NA 2021]])/ULB_Data[[#This Row],[NA 2021]]</f>
        <v>0.76973455598455587</v>
      </c>
      <c r="T328" s="118">
        <f>(ULB_Data[[#This Row],[Total score (obtained) SS2022]]-ULB_Data[[#This Row],[NA 2022]])/ULB_Data[[#This Row],[NA 2022]]</f>
        <v>0.76973455598455587</v>
      </c>
      <c r="U328" s="118">
        <f>(ULB_Data[[#This Row],[Total score (obtained) SS2020]]-ULB_Data[[#This Row],[SA 2020]])/ULB_Data[[#This Row],[SA 2020]]</f>
        <v>6.6231578947368364E-2</v>
      </c>
      <c r="V328" s="118">
        <f>(ULB_Data[[#This Row],[Total score (obtained) SS2021]]-ULB_Data[[#This Row],[SA 2021]])/ULB_Data[[#This Row],[SA 2021]]</f>
        <v>0.15383574575204528</v>
      </c>
      <c r="W328" s="118">
        <f>(ULB_Data[[#This Row],[Total score (obtained) SS2022]]-ULB_Data[[#This Row],[SA 2022]])/ULB_Data[[#This Row],[SA 2022]]</f>
        <v>0.15383574575204528</v>
      </c>
      <c r="X328" s="118">
        <f>(ULB_Data[[#This Row],[Total score (obtained) SS2020]]-ULB_Data[[#This Row],[SA Cat 2020]])/ULB_Data[[#This Row],[SA Cat 2020]]</f>
        <v>0.15475717403341907</v>
      </c>
      <c r="Y328" s="118">
        <f>(ULB_Data[[#This Row],[Total score (obtained) SS2021]]-ULB_Data[[#This Row],[SA Cat 2021]])/ULB_Data[[#This Row],[SA Cat 2021]]</f>
        <v>0.2522248403510568</v>
      </c>
      <c r="Z328" s="118">
        <f>(ULB_Data[[#This Row],[Total score (obtained) SS2022]]-ULB_Data[[#This Row],[SA Cat 2022]])/ULB_Data[[#This Row],[SA Cat 2022]]</f>
        <v>0.2522248403510568</v>
      </c>
      <c r="AA328" s="118">
        <f>(ULB_Data[[#This Row],[Total score (obtained) SS2021]]-ULB_Data[[#This Row],[SA Cat t.10 2021]])/ULB_Data[[#This Row],[SA Cat t.10 2021]]</f>
        <v>-0.15688172537478157</v>
      </c>
      <c r="AB328" s="118">
        <f>(ULB_Data[[#This Row],[Total score (obtained) SS2022]]-ULB_Data[[#This Row],[SA Cat t.10 2022]])/ULB_Data[[#This Row],[SA Cat t.10 2022]]</f>
        <v>-0.15688172537478157</v>
      </c>
      <c r="AC328" s="122">
        <v>306.24</v>
      </c>
      <c r="AD328" s="122">
        <v>913.6</v>
      </c>
      <c r="AE328" s="122">
        <v>915</v>
      </c>
      <c r="AF328" s="122">
        <v>706.64</v>
      </c>
      <c r="AG328" s="122">
        <v>1509.3</v>
      </c>
      <c r="AH328" s="122">
        <v>1509.3</v>
      </c>
      <c r="AI328" s="122">
        <v>593.21</v>
      </c>
      <c r="AJ328" s="122">
        <v>1412.08</v>
      </c>
      <c r="AK328" s="122">
        <v>1412.08</v>
      </c>
      <c r="AL328" s="122">
        <v>1984.11</v>
      </c>
      <c r="AM328" s="122">
        <v>1984.11</v>
      </c>
      <c r="AN328" s="118">
        <f>(ULB_Data[[#This Row],[SLP- obtained SS2020]]-ULB_Data[[#This Row],[SLP NA 2020]])/ULB_Data[[#This Row],[SLP NA 2020]]</f>
        <v>1.3924699582027167</v>
      </c>
      <c r="AO328" s="118">
        <f>(ULB_Data[[#This Row],[SLP- obtained SS2021]]-ULB_Data[[#This Row],[SLP NA 2021]])/ULB_Data[[#This Row],[SLP NA 2021]]</f>
        <v>0.96496278458844131</v>
      </c>
      <c r="AP328" s="118">
        <f>(ULB_Data[[#This Row],[SLP- obtained SS2022]]-ULB_Data[[#This Row],[SLP NA 2022]])/ULB_Data[[#This Row],[SLP NA 2022]]</f>
        <v>0.96195628415300549</v>
      </c>
      <c r="AQ328" s="118">
        <f>(ULB_Data[[#This Row],[SLP- obtained SS2020]]-ULB_Data[[#This Row],[SLP SA 2020]])/ULB_Data[[#This Row],[SLP SA 2020]]</f>
        <v>3.6836295709272007E-2</v>
      </c>
      <c r="AR328" s="118">
        <f>(ULB_Data[[#This Row],[SLP- obtained SS2021]]-ULB_Data[[#This Row],[SLP SA 2021]])/ULB_Data[[#This Row],[SLP SA 2021]]</f>
        <v>0.18941893593056391</v>
      </c>
      <c r="AS328" s="118">
        <f>(ULB_Data[[#This Row],[SLP- obtained SS2022]]-ULB_Data[[#This Row],[SLP SA 2022]])/ULB_Data[[#This Row],[SLP SA 2022]]</f>
        <v>0.18941893593056391</v>
      </c>
      <c r="AT328" s="118">
        <f>(ULB_Data[[#This Row],[SLP- obtained SS2020]]-ULB_Data[[#This Row],[SLP SA cat 2020]])/ULB_Data[[#This Row],[SLP SA cat 2020]]</f>
        <v>0.23509381163500265</v>
      </c>
      <c r="AU328" s="118">
        <f>(ULB_Data[[#This Row],[SLP- obtained SS2021]]-ULB_Data[[#This Row],[SLP SA cat 2021]])/ULB_Data[[#This Row],[SLP SA cat 2021]]</f>
        <v>0.27130899099201189</v>
      </c>
      <c r="AV328" s="118">
        <f>(ULB_Data[[#This Row],[SLP- obtained SS2022]]-ULB_Data[[#This Row],[SLP SA cat 2022]])/ULB_Data[[#This Row],[SLP SA cat 2022]]</f>
        <v>0.27130899099201189</v>
      </c>
      <c r="AW328" s="118">
        <f>(ULB_Data[[#This Row],[SLP- obtained SS2021]]-ULB_Data[[#This Row],[SLP SA cat t.10 2021]])/ULB_Data[[#This Row],[SLP SA cat t.10 2021]]</f>
        <v>-9.5216495053197583E-2</v>
      </c>
      <c r="AX328" s="118">
        <f>(ULB_Data[[#This Row],[SLP- obtained SS2022]]-ULB_Data[[#This Row],[SLP SA cat t.10 2022]])/ULB_Data[[#This Row],[SLP SA cat t.10 2022]]</f>
        <v>-9.5216495053197583E-2</v>
      </c>
      <c r="AY328" s="122">
        <v>232.44</v>
      </c>
      <c r="AZ328" s="122">
        <v>298.10000000000002</v>
      </c>
      <c r="BA328" s="122">
        <v>295</v>
      </c>
      <c r="BB328" s="122">
        <v>421.09</v>
      </c>
      <c r="BC328" s="122">
        <v>522.70000000000005</v>
      </c>
      <c r="BD328" s="122">
        <v>525</v>
      </c>
      <c r="BE328" s="122">
        <v>365.77</v>
      </c>
      <c r="BF328" s="122">
        <v>453.88</v>
      </c>
      <c r="BG328" s="122">
        <v>453.88</v>
      </c>
      <c r="BH328" s="122">
        <v>1100</v>
      </c>
      <c r="BI328" s="122">
        <v>1100</v>
      </c>
      <c r="BJ328" s="118">
        <f>(ULB_Data[[#This Row],[Cert.- obtained SS2020]]-ULB_Data[[#This Row],[NA cert 2020]])/ULB_Data[[#This Row],[NA cert 2020]]</f>
        <v>1.1510927551196009</v>
      </c>
      <c r="BK328" s="118">
        <f>(ULB_Data[[#This Row],[Cert.- obtained SS2021]]-ULB_Data[[#This Row],[NA cert 2021]])/ULB_Data[[#This Row],[NA cert 2021]]</f>
        <v>0.67728950016772882</v>
      </c>
      <c r="BL328" s="118">
        <f>(ULB_Data[[#This Row],[Cert.- obtained SS2022]]-ULB_Data[[#This Row],[NA cert 2022]])/ULB_Data[[#This Row],[NA cert 2022]]</f>
        <v>0.69491525423728817</v>
      </c>
      <c r="BM328" s="118">
        <f>(ULB_Data[[#This Row],[Cert.- obtained SS2020]]-ULB_Data[[#This Row],[SA Cert 2020]])/ULB_Data[[#This Row],[SA Cert 2020]]</f>
        <v>0.187394618727588</v>
      </c>
      <c r="BN328" s="118">
        <f>(ULB_Data[[#This Row],[Cert.- obtained SS2021]]-ULB_Data[[#This Row],[SA cert 2021]])/ULB_Data[[#This Row],[SA cert 2021]]</f>
        <v>-4.3428352783623579E-2</v>
      </c>
      <c r="BO328" s="118">
        <f>(ULB_Data[[#This Row],[Cert.- obtained SS2022]]-ULB_Data[[#This Row],[SA cert 2022]])/ULB_Data[[#This Row],[SA cert 2022]]</f>
        <v>-4.7619047619047616E-2</v>
      </c>
      <c r="BP328" s="118">
        <f>(ULB_Data[[#This Row],[Cert.- obtained SS2020]]-ULB_Data[[#This Row],[SA cert cat 2020]])/ULB_Data[[#This Row],[SA cert cat 2020]]</f>
        <v>0.36697924925499636</v>
      </c>
      <c r="BQ328" s="118">
        <f>(ULB_Data[[#This Row],[Cert.- obtained SS2021]]-ULB_Data[[#This Row],[SA cert cat 2021]])/ULB_Data[[#This Row],[SA cert cat 2021]]</f>
        <v>0.10161276108222439</v>
      </c>
      <c r="BR328" s="118">
        <f>(ULB_Data[[#This Row],[Cert.- obtained SS2022]]-ULB_Data[[#This Row],[SA cert cat 2022]])/ULB_Data[[#This Row],[SA cert cat 2022]]</f>
        <v>0.10161276108222439</v>
      </c>
      <c r="BS328" s="118">
        <f>(ULB_Data[[#This Row],[Cert.- obtained SS2021]]-ULB_Data[[#This Row],[SA cert cat t.10 2021]])/ULB_Data[[#This Row],[SA cert cat t.10 2021]]</f>
        <v>-0.54545454545454541</v>
      </c>
      <c r="BT328" s="118">
        <f>(ULB_Data[[#This Row],[Cert.- obtained SS2022]]-ULB_Data[[#This Row],[SA cert cat t.10 2022]])/ULB_Data[[#This Row],[SA cert cat t.10 2022]]</f>
        <v>-0.54545454545454541</v>
      </c>
      <c r="BU328" s="122">
        <v>855.72</v>
      </c>
      <c r="BV328" s="122">
        <v>860.25</v>
      </c>
      <c r="BW328" s="122">
        <v>865</v>
      </c>
      <c r="BX328" s="122">
        <v>1100</v>
      </c>
      <c r="BY328" s="122">
        <v>1147.0899999999999</v>
      </c>
      <c r="BZ328" s="122">
        <v>1150</v>
      </c>
      <c r="CA328" s="122">
        <v>1056.55</v>
      </c>
      <c r="CB328" s="122">
        <v>1062.31</v>
      </c>
      <c r="CC328" s="122">
        <v>1062.31</v>
      </c>
      <c r="CD328" s="122">
        <v>1484.95</v>
      </c>
      <c r="CE328" s="122">
        <v>1484.95</v>
      </c>
      <c r="CF328" s="118">
        <f>(ULB_Data[[#This Row],[CP- obtained SS2020]]-ULB_Data[[#This Row],[NA CV 2020]])/ULB_Data[[#This Row],[NA CV 2020]]</f>
        <v>0.35682232505959882</v>
      </c>
      <c r="CG328" s="118">
        <f>(ULB_Data[[#This Row],[CV- obtained SS2021]]-ULB_Data[[#This Row],[NA CV 2021]])/ULB_Data[[#This Row],[NA CV 2021]]</f>
        <v>0.59453647195582682</v>
      </c>
      <c r="CH328" s="118">
        <f>(ULB_Data[[#This Row],[CV- obtained SS2022]]-ULB_Data[[#This Row],[NA CV 2022]])/ULB_Data[[#This Row],[NA CV 2022]]</f>
        <v>0.58578034682080926</v>
      </c>
      <c r="CI328" s="118">
        <f>(ULB_Data[[#This Row],[CP- obtained SS2020]]-ULB_Data[[#This Row],[SA CV 2020]])/ULB_Data[[#This Row],[SA CV 2020]]</f>
        <v>5.5509090909090862E-2</v>
      </c>
      <c r="CJ328" s="118">
        <f>(ULB_Data[[#This Row],[CV- obtained SS2021]]-ULB_Data[[#This Row],[SA CV 2021]])/ULB_Data[[#This Row],[SA CV 2021]]</f>
        <v>0.19580852417857372</v>
      </c>
      <c r="CK328" s="118">
        <f>(ULB_Data[[#This Row],[CV- obtained SS2022]]-ULB_Data[[#This Row],[SA CV 2022]])/ULB_Data[[#This Row],[SA CV 2022]]</f>
        <v>0.19278260869565222</v>
      </c>
      <c r="CL328" s="118">
        <f>(ULB_Data[[#This Row],[CP- obtained SS2020]]-ULB_Data[[#This Row],[SA CV  cat 2020]])/ULB_Data[[#This Row],[SA CV  cat 2020]]</f>
        <v>9.8916284132317442E-2</v>
      </c>
      <c r="CM328" s="118">
        <f>(ULB_Data[[#This Row],[CV- obtained SS2021]]-ULB_Data[[#This Row],[SA CV cat 2021]])/ULB_Data[[#This Row],[SA CV cat 2021]]</f>
        <v>0.29124266927732972</v>
      </c>
      <c r="CN328" s="118">
        <f>(ULB_Data[[#This Row],[CV- obtained SS2022]]-ULB_Data[[#This Row],[SA CV cat 2022]])/ULB_Data[[#This Row],[SA CV cat 2022]]</f>
        <v>0.29124266927732972</v>
      </c>
      <c r="CO328" s="118">
        <f>(ULB_Data[[#This Row],[CV- obtained SS2021]]-ULB_Data[[#This Row],[SA CV cat t.10 2021]])/ULB_Data[[#This Row],[SA CV cat t.10 2021]]</f>
        <v>-7.6265194114279941E-2</v>
      </c>
      <c r="CP328" s="118">
        <f>(ULB_Data[[#This Row],[CV- obtained SS2022]]-ULB_Data[[#This Row],[SA CV cat t.10 2022]])/ULB_Data[[#This Row],[SA CV cat t.10 2022]]</f>
        <v>-7.6265194114279941E-2</v>
      </c>
      <c r="CQ328" s="60">
        <v>62</v>
      </c>
      <c r="CR328" s="60">
        <v>44</v>
      </c>
      <c r="CS328" s="27">
        <v>31</v>
      </c>
      <c r="CT328" s="27">
        <v>27</v>
      </c>
      <c r="CU328" s="27">
        <v>31</v>
      </c>
      <c r="CV328" s="27">
        <v>27</v>
      </c>
      <c r="CW328" s="28" t="s">
        <v>414</v>
      </c>
      <c r="CX328" s="27" t="s">
        <v>414</v>
      </c>
      <c r="CY328" s="27" t="s">
        <v>414</v>
      </c>
      <c r="CZ328" s="28" t="s">
        <v>408</v>
      </c>
      <c r="DA328" s="27" t="s">
        <v>402</v>
      </c>
      <c r="DB328" s="27" t="s">
        <v>402</v>
      </c>
      <c r="DC328" s="22">
        <v>732.67</v>
      </c>
      <c r="DD328" s="22">
        <v>1500</v>
      </c>
      <c r="DE328" s="66">
        <v>48.84</v>
      </c>
      <c r="DF328" s="22">
        <v>500</v>
      </c>
      <c r="DG328" s="22">
        <v>1500</v>
      </c>
      <c r="DH328" s="66">
        <v>33.33</v>
      </c>
      <c r="DI328" s="22">
        <v>1151.49</v>
      </c>
      <c r="DJ328" s="22">
        <v>1500</v>
      </c>
      <c r="DK328" s="66">
        <v>76.77</v>
      </c>
      <c r="DL328" s="22">
        <v>1161.06</v>
      </c>
      <c r="DM328" s="22">
        <v>1500</v>
      </c>
      <c r="DN328" s="66">
        <v>77.400000000000006</v>
      </c>
      <c r="DO328" s="22">
        <v>3545.22</v>
      </c>
      <c r="DP328" s="22">
        <v>6000</v>
      </c>
      <c r="DQ328" s="66">
        <v>59.09</v>
      </c>
      <c r="DR328" s="67">
        <v>1795.19</v>
      </c>
      <c r="DS328" s="67">
        <v>2400</v>
      </c>
      <c r="DT328" s="159">
        <f>ULB_Data[[#This Row],[SLP- obtained SS2021]]/ULB_Data[[#This Row],[SLP-max. marks SS2021]]</f>
        <v>0.7479958333333333</v>
      </c>
      <c r="DU328" s="159">
        <f>ULB_Data[[#This Row],[SLP- obtained SS2021]]/ULB_Data[[#This Row],[Total score (obtained) SS2021]]</f>
        <v>0.48956745361873416</v>
      </c>
      <c r="DV328" s="67">
        <v>1795.19</v>
      </c>
      <c r="DW328" s="66">
        <v>2400</v>
      </c>
      <c r="DX328" s="159">
        <f>ULB_Data[[#This Row],[SLP- obtained SS2022]]/ULB_Data[[#This Row],[SLP-max. marks SS2022]]</f>
        <v>0.7479958333333333</v>
      </c>
      <c r="DY328" s="159">
        <f>ULB_Data[[#This Row],[SLP- obtained SS2022]]/ULB_Data[[#This Row],[Total score (obtained) SS2022]]</f>
        <v>0.48956745361873416</v>
      </c>
      <c r="DZ328" s="67">
        <v>1371.7</v>
      </c>
      <c r="EA328" s="67">
        <v>1800</v>
      </c>
      <c r="EB328" s="159">
        <f>ULB_Data[[#This Row],[CV- obtained SS2021]]/ULB_Data[[#This Row],[CV-max. marks SS2021]]</f>
        <v>0.7620555555555556</v>
      </c>
      <c r="EC328" s="159">
        <f>ULB_Data[[#This Row],[CV- obtained SS2021]]/ULB_Data[[#This Row],[Total score (obtained) SS2021]]</f>
        <v>0.37407721529688648</v>
      </c>
      <c r="ED328" s="67">
        <v>1371.7</v>
      </c>
      <c r="EE328" s="66">
        <v>1800</v>
      </c>
      <c r="EF328" s="159">
        <f>ULB_Data[[#This Row],[CV- obtained SS2022]]/ULB_Data[[#This Row],[CV-max. marks SS2022]]</f>
        <v>0.7620555555555556</v>
      </c>
      <c r="EG328" s="159">
        <f>ULB_Data[[#This Row],[CV- obtained SS2022]]/ULB_Data[[#This Row],[Total score (obtained) SS2022]]</f>
        <v>0.37407721529688648</v>
      </c>
      <c r="EH328" s="67">
        <v>500</v>
      </c>
      <c r="EI328" s="67">
        <v>1800</v>
      </c>
      <c r="EJ328" s="159">
        <f>ULB_Data[[#This Row],[Cert.- obtained SS2021]]/ULB_Data[[#This Row],[Cert.-max. marks SS2021]]</f>
        <v>0.27777777777777779</v>
      </c>
      <c r="EK328" s="159">
        <f>ULB_Data[[#This Row],[Cert.- obtained SS2021]]/ULB_Data[[#This Row],[Total score (obtained) SS2021]]</f>
        <v>0.13635533108437942</v>
      </c>
      <c r="EL328" s="67">
        <v>500</v>
      </c>
      <c r="EM328" s="66">
        <v>1800</v>
      </c>
      <c r="EN328" s="159">
        <f>ULB_Data[[#This Row],[Cert.- obtained SS2022]]/ULB_Data[[#This Row],[Cert.-max. marks SS2022]]</f>
        <v>0.27777777777777779</v>
      </c>
      <c r="EO328" s="159">
        <f>ULB_Data[[#This Row],[Cert.- obtained SS2022]]/ULB_Data[[#This Row],[Total score (obtained) SS2022]]</f>
        <v>0.13635533108437942</v>
      </c>
      <c r="EP328" s="68">
        <v>3666.89</v>
      </c>
      <c r="EQ328" s="26">
        <v>6000</v>
      </c>
      <c r="ER328" s="66">
        <v>61.11</v>
      </c>
      <c r="ES328" s="68">
        <v>3666.89</v>
      </c>
      <c r="ET328" s="66">
        <v>6000</v>
      </c>
      <c r="EU328" s="128">
        <f>(ULB_Data[[#This Row],[Total score (obtained) SS2022]]/ULB_Data[[#This Row],[Total score (max) SS2022]])*100</f>
        <v>61.11483333333333</v>
      </c>
      <c r="EV328" s="26">
        <v>1232.67</v>
      </c>
      <c r="EW328" s="26">
        <v>3000</v>
      </c>
      <c r="EX328" s="66">
        <v>41.09</v>
      </c>
      <c r="EY328" s="26">
        <v>2295.19</v>
      </c>
      <c r="EZ328" s="26">
        <v>4200</v>
      </c>
      <c r="FA328" s="100">
        <v>54.65</v>
      </c>
      <c r="FB328" s="26">
        <v>2295.19</v>
      </c>
      <c r="FC328" s="138">
        <v>4200</v>
      </c>
      <c r="FD328" s="140">
        <f>(ULB_Data[[#This Row],[SLP + Cert. (obtained) SS2022]]/ULB_Data[[#This Row],[SLP + Cert. (max.) SS2022]])*100</f>
        <v>54.647380952380956</v>
      </c>
    </row>
    <row r="329" spans="1:160" ht="15.75" thickBot="1">
      <c r="A329" s="104">
        <v>328</v>
      </c>
      <c r="B329" s="65" t="s">
        <v>245</v>
      </c>
      <c r="C329" s="65" t="s">
        <v>83</v>
      </c>
      <c r="D329" s="65" t="s">
        <v>83</v>
      </c>
      <c r="E329" s="26">
        <v>49826</v>
      </c>
      <c r="F329" s="28" t="s">
        <v>412</v>
      </c>
      <c r="G329" s="28">
        <v>2214</v>
      </c>
      <c r="H329" s="28">
        <v>2072</v>
      </c>
      <c r="I329" s="28">
        <v>2072</v>
      </c>
      <c r="J329" s="28">
        <v>3325</v>
      </c>
      <c r="K329" s="28">
        <v>3178</v>
      </c>
      <c r="L329" s="28">
        <v>3178</v>
      </c>
      <c r="M329" s="28">
        <v>3400</v>
      </c>
      <c r="N329" s="28">
        <v>3298.6</v>
      </c>
      <c r="O329" s="28">
        <v>3298.6</v>
      </c>
      <c r="P329" s="28">
        <v>4601.3999999999996</v>
      </c>
      <c r="Q329" s="28">
        <v>4601.3999999999996</v>
      </c>
      <c r="R329" s="118">
        <f>(ULB_Data[[#This Row],[Total score (obtained) SS2020]]-ULB_Data[[#This Row],[NA 2020]])/ULB_Data[[#This Row],[NA 2020]]</f>
        <v>0.45710478771454388</v>
      </c>
      <c r="S329" s="118">
        <f>(ULB_Data[[#This Row],[Total score (obtained) SS2021]]-ULB_Data[[#This Row],[NA 2021]])/ULB_Data[[#This Row],[NA 2021]]</f>
        <v>0.47446428571428578</v>
      </c>
      <c r="T329" s="118">
        <f>(ULB_Data[[#This Row],[Total score (obtained) SS2022]]-ULB_Data[[#This Row],[NA 2022]])/ULB_Data[[#This Row],[NA 2022]]</f>
        <v>0.47446428571428578</v>
      </c>
      <c r="U329" s="118">
        <f>(ULB_Data[[#This Row],[Total score (obtained) SS2020]]-ULB_Data[[#This Row],[SA 2020]])/ULB_Data[[#This Row],[SA 2020]]</f>
        <v>-2.9765413533834526E-2</v>
      </c>
      <c r="V329" s="118">
        <f>(ULB_Data[[#This Row],[Total score (obtained) SS2021]]-ULB_Data[[#This Row],[SA 2021]])/ULB_Data[[#This Row],[SA 2021]]</f>
        <v>-3.8675267463813674E-2</v>
      </c>
      <c r="W329" s="118">
        <f>(ULB_Data[[#This Row],[Total score (obtained) SS2022]]-ULB_Data[[#This Row],[SA 2022]])/ULB_Data[[#This Row],[SA 2022]]</f>
        <v>-3.8675267463813674E-2</v>
      </c>
      <c r="X329" s="118">
        <f>(ULB_Data[[#This Row],[Total score (obtained) SS2020]]-ULB_Data[[#This Row],[SA Cat 2020]])/ULB_Data[[#This Row],[SA Cat 2020]]</f>
        <v>-5.1167647058823471E-2</v>
      </c>
      <c r="Y329" s="118">
        <f>(ULB_Data[[#This Row],[Total score (obtained) SS2021]]-ULB_Data[[#This Row],[SA Cat 2021]])/ULB_Data[[#This Row],[SA Cat 2021]]</f>
        <v>-7.3822227611713989E-2</v>
      </c>
      <c r="Z329" s="118">
        <f>(ULB_Data[[#This Row],[Total score (obtained) SS2022]]-ULB_Data[[#This Row],[SA Cat 2022]])/ULB_Data[[#This Row],[SA Cat 2022]]</f>
        <v>-7.3822227611713989E-2</v>
      </c>
      <c r="AA329" s="118">
        <f>(ULB_Data[[#This Row],[Total score (obtained) SS2021]]-ULB_Data[[#This Row],[SA Cat t.10 2021]])/ULB_Data[[#This Row],[SA Cat t.10 2021]]</f>
        <v>-0.33605207110879287</v>
      </c>
      <c r="AB329" s="118">
        <f>(ULB_Data[[#This Row],[Total score (obtained) SS2022]]-ULB_Data[[#This Row],[SA Cat t.10 2022]])/ULB_Data[[#This Row],[SA Cat t.10 2022]]</f>
        <v>-0.33605207110879287</v>
      </c>
      <c r="AC329" s="122">
        <v>306.24</v>
      </c>
      <c r="AD329" s="122">
        <v>913.6</v>
      </c>
      <c r="AE329" s="122">
        <v>915</v>
      </c>
      <c r="AF329" s="122">
        <v>706.64</v>
      </c>
      <c r="AG329" s="122">
        <v>1509.3</v>
      </c>
      <c r="AH329" s="122">
        <v>1509.3</v>
      </c>
      <c r="AI329" s="122">
        <v>737.03</v>
      </c>
      <c r="AJ329" s="122">
        <v>1543.8</v>
      </c>
      <c r="AK329" s="122">
        <v>1543.8</v>
      </c>
      <c r="AL329" s="122">
        <v>2033.9</v>
      </c>
      <c r="AM329" s="122">
        <v>2033.9</v>
      </c>
      <c r="AN329" s="118">
        <f>(ULB_Data[[#This Row],[SLP- obtained SS2020]]-ULB_Data[[#This Row],[SLP NA 2020]])/ULB_Data[[#This Row],[SLP NA 2020]]</f>
        <v>0.68821839080459768</v>
      </c>
      <c r="AO329" s="118">
        <f>(ULB_Data[[#This Row],[SLP- obtained SS2021]]-ULB_Data[[#This Row],[SLP NA 2021]])/ULB_Data[[#This Row],[SLP NA 2021]]</f>
        <v>0.60638134851138337</v>
      </c>
      <c r="AP329" s="118">
        <f>(ULB_Data[[#This Row],[SLP- obtained SS2022]]-ULB_Data[[#This Row],[SLP NA 2022]])/ULB_Data[[#This Row],[SLP NA 2022]]</f>
        <v>0.60392349726775951</v>
      </c>
      <c r="AQ329" s="118">
        <f>(ULB_Data[[#This Row],[SLP- obtained SS2020]]-ULB_Data[[#This Row],[SLP SA 2020]])/ULB_Data[[#This Row],[SLP SA 2020]]</f>
        <v>-0.26836861768368614</v>
      </c>
      <c r="AR329" s="118">
        <f>(ULB_Data[[#This Row],[SLP- obtained SS2021]]-ULB_Data[[#This Row],[SLP SA 2021]])/ULB_Data[[#This Row],[SLP SA 2021]]</f>
        <v>-2.763532763532766E-2</v>
      </c>
      <c r="AS329" s="118">
        <f>(ULB_Data[[#This Row],[SLP- obtained SS2022]]-ULB_Data[[#This Row],[SLP SA 2022]])/ULB_Data[[#This Row],[SLP SA 2022]]</f>
        <v>-2.763532763532766E-2</v>
      </c>
      <c r="AT329" s="118">
        <f>(ULB_Data[[#This Row],[SLP- obtained SS2020]]-ULB_Data[[#This Row],[SLP SA cat 2020]])/ULB_Data[[#This Row],[SLP SA cat 2020]]</f>
        <v>-0.29853601617301873</v>
      </c>
      <c r="AU329" s="118">
        <f>(ULB_Data[[#This Row],[SLP- obtained SS2021]]-ULB_Data[[#This Row],[SLP SA cat 2021]])/ULB_Data[[#This Row],[SLP SA cat 2021]]</f>
        <v>-4.9365202746469772E-2</v>
      </c>
      <c r="AV329" s="118">
        <f>(ULB_Data[[#This Row],[SLP- obtained SS2022]]-ULB_Data[[#This Row],[SLP SA cat 2022]])/ULB_Data[[#This Row],[SLP SA cat 2022]]</f>
        <v>-4.9365202746469772E-2</v>
      </c>
      <c r="AW329" s="118">
        <f>(ULB_Data[[#This Row],[SLP- obtained SS2021]]-ULB_Data[[#This Row],[SLP SA cat t.10 2021]])/ULB_Data[[#This Row],[SLP SA cat t.10 2021]]</f>
        <v>-0.27843551797040178</v>
      </c>
      <c r="AX329" s="118">
        <f>(ULB_Data[[#This Row],[SLP- obtained SS2022]]-ULB_Data[[#This Row],[SLP SA cat t.10 2022]])/ULB_Data[[#This Row],[SLP SA cat t.10 2022]]</f>
        <v>-0.27843551797040178</v>
      </c>
      <c r="AY329" s="122">
        <v>232.44</v>
      </c>
      <c r="AZ329" s="122">
        <v>298.10000000000002</v>
      </c>
      <c r="BA329" s="122">
        <v>295</v>
      </c>
      <c r="BB329" s="122">
        <v>421.09</v>
      </c>
      <c r="BC329" s="122">
        <v>522.70000000000005</v>
      </c>
      <c r="BD329" s="122">
        <v>525</v>
      </c>
      <c r="BE329" s="122">
        <v>433.64</v>
      </c>
      <c r="BF329" s="122">
        <v>570</v>
      </c>
      <c r="BG329" s="122">
        <v>570</v>
      </c>
      <c r="BH329" s="122">
        <v>1100</v>
      </c>
      <c r="BI329" s="122">
        <v>1100</v>
      </c>
      <c r="BJ329" s="118">
        <f>(ULB_Data[[#This Row],[Cert.- obtained SS2020]]-ULB_Data[[#This Row],[NA cert 2020]])/ULB_Data[[#This Row],[NA cert 2020]]</f>
        <v>0.29065565307176044</v>
      </c>
      <c r="BK329" s="118">
        <f>(ULB_Data[[#This Row],[Cert.- obtained SS2021]]-ULB_Data[[#This Row],[NA cert 2021]])/ULB_Data[[#This Row],[NA cert 2021]]</f>
        <v>0.67728950016772882</v>
      </c>
      <c r="BL329" s="118">
        <f>(ULB_Data[[#This Row],[Cert.- obtained SS2022]]-ULB_Data[[#This Row],[NA cert 2022]])/ULB_Data[[#This Row],[NA cert 2022]]</f>
        <v>0.69491525423728817</v>
      </c>
      <c r="BM329" s="118">
        <f>(ULB_Data[[#This Row],[Cert.- obtained SS2020]]-ULB_Data[[#This Row],[SA Cert 2020]])/ULB_Data[[#This Row],[SA Cert 2020]]</f>
        <v>-0.2875632287634472</v>
      </c>
      <c r="BN329" s="118">
        <f>(ULB_Data[[#This Row],[Cert.- obtained SS2021]]-ULB_Data[[#This Row],[SA cert 2021]])/ULB_Data[[#This Row],[SA cert 2021]]</f>
        <v>-4.3428352783623579E-2</v>
      </c>
      <c r="BO329" s="118">
        <f>(ULB_Data[[#This Row],[Cert.- obtained SS2022]]-ULB_Data[[#This Row],[SA cert 2022]])/ULB_Data[[#This Row],[SA cert 2022]]</f>
        <v>-4.7619047619047616E-2</v>
      </c>
      <c r="BP329" s="118">
        <f>(ULB_Data[[#This Row],[Cert.- obtained SS2020]]-ULB_Data[[#This Row],[SA cert cat 2020]])/ULB_Data[[#This Row],[SA cert cat 2020]]</f>
        <v>-0.30818190203855733</v>
      </c>
      <c r="BQ329" s="118">
        <f>(ULB_Data[[#This Row],[Cert.- obtained SS2021]]-ULB_Data[[#This Row],[SA cert cat 2021]])/ULB_Data[[#This Row],[SA cert cat 2021]]</f>
        <v>-0.12280701754385964</v>
      </c>
      <c r="BR329" s="118">
        <f>(ULB_Data[[#This Row],[Cert.- obtained SS2022]]-ULB_Data[[#This Row],[SA cert cat 2022]])/ULB_Data[[#This Row],[SA cert cat 2022]]</f>
        <v>-0.12280701754385964</v>
      </c>
      <c r="BS329" s="118">
        <f>(ULB_Data[[#This Row],[Cert.- obtained SS2021]]-ULB_Data[[#This Row],[SA cert cat t.10 2021]])/ULB_Data[[#This Row],[SA cert cat t.10 2021]]</f>
        <v>-0.54545454545454541</v>
      </c>
      <c r="BT329" s="118">
        <f>(ULB_Data[[#This Row],[Cert.- obtained SS2022]]-ULB_Data[[#This Row],[SA cert cat t.10 2022]])/ULB_Data[[#This Row],[SA cert cat t.10 2022]]</f>
        <v>-0.54545454545454541</v>
      </c>
      <c r="BU329" s="122">
        <v>855.72</v>
      </c>
      <c r="BV329" s="122">
        <v>860.25</v>
      </c>
      <c r="BW329" s="122">
        <v>865</v>
      </c>
      <c r="BX329" s="122">
        <v>1100</v>
      </c>
      <c r="BY329" s="122">
        <v>1147.0899999999999</v>
      </c>
      <c r="BZ329" s="122">
        <v>1150</v>
      </c>
      <c r="CA329" s="122">
        <v>1114.93</v>
      </c>
      <c r="CB329" s="122">
        <v>1184.79</v>
      </c>
      <c r="CC329" s="122">
        <v>1184.79</v>
      </c>
      <c r="CD329" s="122">
        <v>1531.86</v>
      </c>
      <c r="CE329" s="122">
        <v>1531.86</v>
      </c>
      <c r="CF329" s="118">
        <f>(ULB_Data[[#This Row],[CP- obtained SS2020]]-ULB_Data[[#This Row],[NA CV 2020]])/ULB_Data[[#This Row],[NA CV 2020]]</f>
        <v>0.2329032861216285</v>
      </c>
      <c r="CG329" s="118">
        <f>(ULB_Data[[#This Row],[CV- obtained SS2021]]-ULB_Data[[#This Row],[NA CV 2021]])/ULB_Data[[#This Row],[NA CV 2021]]</f>
        <v>0.26415576867189772</v>
      </c>
      <c r="CH329" s="118">
        <f>(ULB_Data[[#This Row],[CV- obtained SS2022]]-ULB_Data[[#This Row],[NA CV 2022]])/ULB_Data[[#This Row],[NA CV 2022]]</f>
        <v>0.25721387283236996</v>
      </c>
      <c r="CI329" s="118">
        <f>(ULB_Data[[#This Row],[CP- obtained SS2020]]-ULB_Data[[#This Row],[SA CV 2020]])/ULB_Data[[#This Row],[SA CV 2020]]</f>
        <v>-4.089090909090911E-2</v>
      </c>
      <c r="CJ329" s="118">
        <f>(ULB_Data[[#This Row],[CV- obtained SS2021]]-ULB_Data[[#This Row],[SA CV 2021]])/ULB_Data[[#This Row],[SA CV 2021]]</f>
        <v>-5.195756217907916E-2</v>
      </c>
      <c r="CK329" s="118">
        <f>(ULB_Data[[#This Row],[CV- obtained SS2022]]-ULB_Data[[#This Row],[SA CV 2022]])/ULB_Data[[#This Row],[SA CV 2022]]</f>
        <v>-5.4356521739130428E-2</v>
      </c>
      <c r="CL329" s="118">
        <f>(ULB_Data[[#This Row],[CP- obtained SS2020]]-ULB_Data[[#This Row],[SA CV  cat 2020]])/ULB_Data[[#This Row],[SA CV  cat 2020]]</f>
        <v>-5.3734315158799277E-2</v>
      </c>
      <c r="CM329" s="118">
        <f>(ULB_Data[[#This Row],[CV- obtained SS2021]]-ULB_Data[[#This Row],[SA CV cat 2021]])/ULB_Data[[#This Row],[SA CV cat 2021]]</f>
        <v>-8.2124258307379336E-2</v>
      </c>
      <c r="CN329" s="118">
        <f>(ULB_Data[[#This Row],[CV- obtained SS2022]]-ULB_Data[[#This Row],[SA CV cat 2022]])/ULB_Data[[#This Row],[SA CV cat 2022]]</f>
        <v>-8.2124258307379336E-2</v>
      </c>
      <c r="CO329" s="118">
        <f>(ULB_Data[[#This Row],[CV- obtained SS2021]]-ULB_Data[[#This Row],[SA CV cat t.10 2021]])/ULB_Data[[#This Row],[SA CV cat t.10 2021]]</f>
        <v>-0.29008525583277839</v>
      </c>
      <c r="CP329" s="118">
        <f>(ULB_Data[[#This Row],[CV- obtained SS2022]]-ULB_Data[[#This Row],[SA CV cat t.10 2022]])/ULB_Data[[#This Row],[SA CV cat t.10 2022]]</f>
        <v>-0.29008525583277839</v>
      </c>
      <c r="CQ329" s="60">
        <v>80</v>
      </c>
      <c r="CR329" s="60">
        <v>57</v>
      </c>
      <c r="CS329" s="28">
        <v>94</v>
      </c>
      <c r="CT329" s="27">
        <v>63</v>
      </c>
      <c r="CU329" s="28">
        <v>94</v>
      </c>
      <c r="CV329" s="27">
        <v>63</v>
      </c>
      <c r="CW329" s="28" t="s">
        <v>414</v>
      </c>
      <c r="CX329" s="27" t="s">
        <v>414</v>
      </c>
      <c r="CY329" s="27" t="s">
        <v>414</v>
      </c>
      <c r="CZ329" s="28" t="s">
        <v>405</v>
      </c>
      <c r="DA329" s="28" t="s">
        <v>408</v>
      </c>
      <c r="DB329" s="28" t="s">
        <v>408</v>
      </c>
      <c r="DC329" s="22">
        <v>517</v>
      </c>
      <c r="DD329" s="22">
        <v>1500</v>
      </c>
      <c r="DE329" s="66">
        <v>34.47</v>
      </c>
      <c r="DF329" s="22">
        <v>300</v>
      </c>
      <c r="DG329" s="22">
        <v>1500</v>
      </c>
      <c r="DH329" s="66">
        <v>20</v>
      </c>
      <c r="DI329" s="22">
        <v>1354.01</v>
      </c>
      <c r="DJ329" s="22">
        <v>1500</v>
      </c>
      <c r="DK329" s="66">
        <v>90.27</v>
      </c>
      <c r="DL329" s="22">
        <v>1055.02</v>
      </c>
      <c r="DM329" s="22">
        <v>1500</v>
      </c>
      <c r="DN329" s="66">
        <v>70.33</v>
      </c>
      <c r="DO329" s="22">
        <v>3226.03</v>
      </c>
      <c r="DP329" s="22">
        <v>6000</v>
      </c>
      <c r="DQ329" s="66">
        <v>53.77</v>
      </c>
      <c r="DR329" s="67">
        <v>1467.59</v>
      </c>
      <c r="DS329" s="67">
        <v>2400</v>
      </c>
      <c r="DT329" s="159">
        <f>ULB_Data[[#This Row],[SLP- obtained SS2021]]/ULB_Data[[#This Row],[SLP-max. marks SS2021]]</f>
        <v>0.61149583333333335</v>
      </c>
      <c r="DU329" s="159">
        <f>ULB_Data[[#This Row],[SLP- obtained SS2021]]/ULB_Data[[#This Row],[Total score (obtained) SS2021]]</f>
        <v>0.48037537355691645</v>
      </c>
      <c r="DV329" s="67">
        <v>1467.59</v>
      </c>
      <c r="DW329" s="66">
        <v>2400</v>
      </c>
      <c r="DX329" s="159">
        <f>ULB_Data[[#This Row],[SLP- obtained SS2022]]/ULB_Data[[#This Row],[SLP-max. marks SS2022]]</f>
        <v>0.61149583333333335</v>
      </c>
      <c r="DY329" s="159">
        <f>ULB_Data[[#This Row],[SLP- obtained SS2022]]/ULB_Data[[#This Row],[Total score (obtained) SS2022]]</f>
        <v>0.48037537355691645</v>
      </c>
      <c r="DZ329" s="67">
        <v>1087.49</v>
      </c>
      <c r="EA329" s="67">
        <v>1800</v>
      </c>
      <c r="EB329" s="159">
        <f>ULB_Data[[#This Row],[CV- obtained SS2021]]/ULB_Data[[#This Row],[CV-max. marks SS2021]]</f>
        <v>0.60416111111111115</v>
      </c>
      <c r="EC329" s="159">
        <f>ULB_Data[[#This Row],[CV- obtained SS2021]]/ULB_Data[[#This Row],[Total score (obtained) SS2021]]</f>
        <v>0.35596005354997723</v>
      </c>
      <c r="ED329" s="67">
        <v>1087.49</v>
      </c>
      <c r="EE329" s="66">
        <v>1800</v>
      </c>
      <c r="EF329" s="159">
        <f>ULB_Data[[#This Row],[CV- obtained SS2022]]/ULB_Data[[#This Row],[CV-max. marks SS2022]]</f>
        <v>0.60416111111111115</v>
      </c>
      <c r="EG329" s="159">
        <f>ULB_Data[[#This Row],[CV- obtained SS2022]]/ULB_Data[[#This Row],[Total score (obtained) SS2022]]</f>
        <v>0.35596005354997723</v>
      </c>
      <c r="EH329" s="67">
        <v>500</v>
      </c>
      <c r="EI329" s="67">
        <v>1800</v>
      </c>
      <c r="EJ329" s="159">
        <f>ULB_Data[[#This Row],[Cert.- obtained SS2021]]/ULB_Data[[#This Row],[Cert.-max. marks SS2021]]</f>
        <v>0.27777777777777779</v>
      </c>
      <c r="EK329" s="159">
        <f>ULB_Data[[#This Row],[Cert.- obtained SS2021]]/ULB_Data[[#This Row],[Total score (obtained) SS2021]]</f>
        <v>0.1636612996671129</v>
      </c>
      <c r="EL329" s="67">
        <v>500</v>
      </c>
      <c r="EM329" s="66">
        <v>1800</v>
      </c>
      <c r="EN329" s="159">
        <f>ULB_Data[[#This Row],[Cert.- obtained SS2022]]/ULB_Data[[#This Row],[Cert.-max. marks SS2022]]</f>
        <v>0.27777777777777779</v>
      </c>
      <c r="EO329" s="159">
        <f>ULB_Data[[#This Row],[Cert.- obtained SS2022]]/ULB_Data[[#This Row],[Total score (obtained) SS2022]]</f>
        <v>0.1636612996671129</v>
      </c>
      <c r="EP329" s="68">
        <v>3055.09</v>
      </c>
      <c r="EQ329" s="26">
        <v>6000</v>
      </c>
      <c r="ER329" s="66">
        <v>50.92</v>
      </c>
      <c r="ES329" s="68">
        <v>3055.09</v>
      </c>
      <c r="ET329" s="66">
        <v>6000</v>
      </c>
      <c r="EU329" s="128">
        <f>(ULB_Data[[#This Row],[Total score (obtained) SS2022]]/ULB_Data[[#This Row],[Total score (max) SS2022]])*100</f>
        <v>50.918166666666664</v>
      </c>
      <c r="EV329" s="26">
        <v>817</v>
      </c>
      <c r="EW329" s="26">
        <v>3000</v>
      </c>
      <c r="EX329" s="66">
        <v>27.23</v>
      </c>
      <c r="EY329" s="26">
        <v>1967.59</v>
      </c>
      <c r="EZ329" s="26">
        <v>4200</v>
      </c>
      <c r="FA329" s="100">
        <v>46.85</v>
      </c>
      <c r="FB329" s="26">
        <v>1967.59</v>
      </c>
      <c r="FC329" s="138">
        <v>4200</v>
      </c>
      <c r="FD329" s="140">
        <f>(ULB_Data[[#This Row],[SLP + Cert. (obtained) SS2022]]/ULB_Data[[#This Row],[SLP + Cert. (max.) SS2022]])*100</f>
        <v>46.847380952380952</v>
      </c>
    </row>
    <row r="330" spans="1:160" ht="15.75" thickBot="1">
      <c r="A330" s="104">
        <v>329</v>
      </c>
      <c r="B330" s="78" t="s">
        <v>383</v>
      </c>
      <c r="C330" s="65" t="s">
        <v>6</v>
      </c>
      <c r="D330" s="65" t="s">
        <v>33</v>
      </c>
      <c r="E330" s="84">
        <v>17309</v>
      </c>
      <c r="F330" s="28" t="s">
        <v>411</v>
      </c>
      <c r="G330" s="28">
        <v>2214</v>
      </c>
      <c r="H330" s="28">
        <v>2072</v>
      </c>
      <c r="I330" s="28">
        <v>2072</v>
      </c>
      <c r="J330" s="28">
        <v>3325</v>
      </c>
      <c r="K330" s="28">
        <v>3178</v>
      </c>
      <c r="L330" s="28">
        <v>3178</v>
      </c>
      <c r="M330" s="28">
        <v>3070.1</v>
      </c>
      <c r="N330" s="28">
        <v>2928.3</v>
      </c>
      <c r="O330" s="28">
        <v>2928.3</v>
      </c>
      <c r="P330" s="28">
        <v>4349.2</v>
      </c>
      <c r="Q330" s="28">
        <v>4349.2</v>
      </c>
      <c r="R330" s="118">
        <f>(ULB_Data[[#This Row],[Total score (obtained) SS2020]]-ULB_Data[[#This Row],[NA 2020]])/ULB_Data[[#This Row],[NA 2020]]</f>
        <v>-1</v>
      </c>
      <c r="S330" s="118">
        <f>(ULB_Data[[#This Row],[Total score (obtained) SS2021]]-ULB_Data[[#This Row],[NA 2021]])/ULB_Data[[#This Row],[NA 2021]]</f>
        <v>0.44191602316602319</v>
      </c>
      <c r="T330" s="118">
        <f>(ULB_Data[[#This Row],[Total score (obtained) SS2022]]-ULB_Data[[#This Row],[NA 2022]])/ULB_Data[[#This Row],[NA 2022]]</f>
        <v>0.44191602316602319</v>
      </c>
      <c r="U330" s="118">
        <f>(ULB_Data[[#This Row],[Total score (obtained) SS2020]]-ULB_Data[[#This Row],[SA 2020]])/ULB_Data[[#This Row],[SA 2020]]</f>
        <v>-1</v>
      </c>
      <c r="V330" s="118">
        <f>(ULB_Data[[#This Row],[Total score (obtained) SS2021]]-ULB_Data[[#This Row],[SA 2021]])/ULB_Data[[#This Row],[SA 2021]]</f>
        <v>-5.9896161107614823E-2</v>
      </c>
      <c r="W330" s="118">
        <f>(ULB_Data[[#This Row],[Total score (obtained) SS2022]]-ULB_Data[[#This Row],[SA 2022]])/ULB_Data[[#This Row],[SA 2022]]</f>
        <v>-5.9896161107614823E-2</v>
      </c>
      <c r="X330" s="118">
        <f>(ULB_Data[[#This Row],[Total score (obtained) SS2020]]-ULB_Data[[#This Row],[SA Cat 2020]])/ULB_Data[[#This Row],[SA Cat 2020]]</f>
        <v>-1</v>
      </c>
      <c r="Y330" s="118">
        <f>(ULB_Data[[#This Row],[Total score (obtained) SS2021]]-ULB_Data[[#This Row],[SA Cat 2021]])/ULB_Data[[#This Row],[SA Cat 2021]]</f>
        <v>2.0267732131270672E-2</v>
      </c>
      <c r="Z330" s="118">
        <f>(ULB_Data[[#This Row],[Total score (obtained) SS2022]]-ULB_Data[[#This Row],[SA Cat 2022]])/ULB_Data[[#This Row],[SA Cat 2022]]</f>
        <v>2.0267732131270672E-2</v>
      </c>
      <c r="AA330" s="118">
        <f>(ULB_Data[[#This Row],[Total score (obtained) SS2021]]-ULB_Data[[#This Row],[SA Cat t.10 2021]])/ULB_Data[[#This Row],[SA Cat t.10 2021]]</f>
        <v>-0.31305757380667704</v>
      </c>
      <c r="AB330" s="118">
        <f>(ULB_Data[[#This Row],[Total score (obtained) SS2022]]-ULB_Data[[#This Row],[SA Cat t.10 2022]])/ULB_Data[[#This Row],[SA Cat t.10 2022]]</f>
        <v>-0.31305757380667704</v>
      </c>
      <c r="AC330" s="122">
        <v>306.24</v>
      </c>
      <c r="AD330" s="122">
        <v>913.6</v>
      </c>
      <c r="AE330" s="122">
        <v>915</v>
      </c>
      <c r="AF330" s="122">
        <v>706.64</v>
      </c>
      <c r="AG330" s="122">
        <v>1509.3</v>
      </c>
      <c r="AH330" s="122">
        <v>1509.3</v>
      </c>
      <c r="AI330" s="122">
        <v>593.21</v>
      </c>
      <c r="AJ330" s="122">
        <v>1412.08</v>
      </c>
      <c r="AK330" s="122">
        <v>1412.08</v>
      </c>
      <c r="AL330" s="122">
        <v>1984.11</v>
      </c>
      <c r="AM330" s="122">
        <v>1984.11</v>
      </c>
      <c r="AN330" s="118">
        <f>(ULB_Data[[#This Row],[SLP- obtained SS2020]]-ULB_Data[[#This Row],[SLP NA 2020]])/ULB_Data[[#This Row],[SLP NA 2020]]</f>
        <v>-1</v>
      </c>
      <c r="AO330" s="118">
        <f>(ULB_Data[[#This Row],[SLP- obtained SS2021]]-ULB_Data[[#This Row],[SLP NA 2021]])/ULB_Data[[#This Row],[SLP NA 2021]]</f>
        <v>0.89283056042031517</v>
      </c>
      <c r="AP330" s="118">
        <f>(ULB_Data[[#This Row],[SLP- obtained SS2022]]-ULB_Data[[#This Row],[SLP NA 2022]])/ULB_Data[[#This Row],[SLP NA 2022]]</f>
        <v>0.88993442622950814</v>
      </c>
      <c r="AQ330" s="118">
        <f>(ULB_Data[[#This Row],[SLP- obtained SS2020]]-ULB_Data[[#This Row],[SLP SA 2020]])/ULB_Data[[#This Row],[SLP SA 2020]]</f>
        <v>-1</v>
      </c>
      <c r="AR330" s="118">
        <f>(ULB_Data[[#This Row],[SLP- obtained SS2021]]-ULB_Data[[#This Row],[SLP SA 2021]])/ULB_Data[[#This Row],[SLP SA 2021]]</f>
        <v>0.14575631087258994</v>
      </c>
      <c r="AS330" s="118">
        <f>(ULB_Data[[#This Row],[SLP- obtained SS2022]]-ULB_Data[[#This Row],[SLP SA 2022]])/ULB_Data[[#This Row],[SLP SA 2022]]</f>
        <v>0.14575631087258994</v>
      </c>
      <c r="AT330" s="118">
        <f>(ULB_Data[[#This Row],[SLP- obtained SS2020]]-ULB_Data[[#This Row],[SLP SA cat 2020]])/ULB_Data[[#This Row],[SLP SA cat 2020]]</f>
        <v>-1</v>
      </c>
      <c r="AU330" s="118">
        <f>(ULB_Data[[#This Row],[SLP- obtained SS2021]]-ULB_Data[[#This Row],[SLP SA cat 2021]])/ULB_Data[[#This Row],[SLP SA cat 2021]]</f>
        <v>0.22464024701150082</v>
      </c>
      <c r="AV330" s="118">
        <f>(ULB_Data[[#This Row],[SLP- obtained SS2022]]-ULB_Data[[#This Row],[SLP SA cat 2022]])/ULB_Data[[#This Row],[SLP SA cat 2022]]</f>
        <v>0.22464024701150082</v>
      </c>
      <c r="AW330" s="118">
        <f>(ULB_Data[[#This Row],[SLP- obtained SS2021]]-ULB_Data[[#This Row],[SLP SA cat t.10 2021]])/ULB_Data[[#This Row],[SLP SA cat t.10 2021]]</f>
        <v>-0.12843037936404733</v>
      </c>
      <c r="AX330" s="118">
        <f>(ULB_Data[[#This Row],[SLP- obtained SS2022]]-ULB_Data[[#This Row],[SLP SA cat t.10 2022]])/ULB_Data[[#This Row],[SLP SA cat t.10 2022]]</f>
        <v>-0.12843037936404733</v>
      </c>
      <c r="AY330" s="122">
        <v>232.44</v>
      </c>
      <c r="AZ330" s="122">
        <v>298.10000000000002</v>
      </c>
      <c r="BA330" s="122">
        <v>295</v>
      </c>
      <c r="BB330" s="122">
        <v>421.09</v>
      </c>
      <c r="BC330" s="122">
        <v>522.70000000000005</v>
      </c>
      <c r="BD330" s="122">
        <v>525</v>
      </c>
      <c r="BE330" s="122">
        <v>365.77</v>
      </c>
      <c r="BF330" s="122">
        <v>453.88</v>
      </c>
      <c r="BG330" s="122">
        <v>453.88</v>
      </c>
      <c r="BH330" s="122">
        <v>1100</v>
      </c>
      <c r="BI330" s="122">
        <v>1100</v>
      </c>
      <c r="BJ330" s="118">
        <f>(ULB_Data[[#This Row],[Cert.- obtained SS2020]]-ULB_Data[[#This Row],[NA cert 2020]])/ULB_Data[[#This Row],[NA cert 2020]]</f>
        <v>-1</v>
      </c>
      <c r="BK330" s="118">
        <f>(ULB_Data[[#This Row],[Cert.- obtained SS2021]]-ULB_Data[[#This Row],[NA cert 2021]])/ULB_Data[[#This Row],[NA cert 2021]]</f>
        <v>-1</v>
      </c>
      <c r="BL330" s="118">
        <f>(ULB_Data[[#This Row],[Cert.- obtained SS2022]]-ULB_Data[[#This Row],[NA cert 2022]])/ULB_Data[[#This Row],[NA cert 2022]]</f>
        <v>-1</v>
      </c>
      <c r="BM330" s="118">
        <f>(ULB_Data[[#This Row],[Cert.- obtained SS2020]]-ULB_Data[[#This Row],[SA Cert 2020]])/ULB_Data[[#This Row],[SA Cert 2020]]</f>
        <v>-1</v>
      </c>
      <c r="BN330" s="118">
        <f>(ULB_Data[[#This Row],[Cert.- obtained SS2021]]-ULB_Data[[#This Row],[SA cert 2021]])/ULB_Data[[#This Row],[SA cert 2021]]</f>
        <v>-1</v>
      </c>
      <c r="BO330" s="118">
        <f>(ULB_Data[[#This Row],[Cert.- obtained SS2022]]-ULB_Data[[#This Row],[SA cert 2022]])/ULB_Data[[#This Row],[SA cert 2022]]</f>
        <v>-1</v>
      </c>
      <c r="BP330" s="118">
        <f>(ULB_Data[[#This Row],[Cert.- obtained SS2020]]-ULB_Data[[#This Row],[SA cert cat 2020]])/ULB_Data[[#This Row],[SA cert cat 2020]]</f>
        <v>-1</v>
      </c>
      <c r="BQ330" s="118">
        <f>(ULB_Data[[#This Row],[Cert.- obtained SS2021]]-ULB_Data[[#This Row],[SA cert cat 2021]])/ULB_Data[[#This Row],[SA cert cat 2021]]</f>
        <v>-1</v>
      </c>
      <c r="BR330" s="118">
        <f>(ULB_Data[[#This Row],[Cert.- obtained SS2022]]-ULB_Data[[#This Row],[SA cert cat 2022]])/ULB_Data[[#This Row],[SA cert cat 2022]]</f>
        <v>-1</v>
      </c>
      <c r="BS330" s="118">
        <f>(ULB_Data[[#This Row],[Cert.- obtained SS2021]]-ULB_Data[[#This Row],[SA cert cat t.10 2021]])/ULB_Data[[#This Row],[SA cert cat t.10 2021]]</f>
        <v>-1</v>
      </c>
      <c r="BT330" s="118">
        <f>(ULB_Data[[#This Row],[Cert.- obtained SS2022]]-ULB_Data[[#This Row],[SA cert cat t.10 2022]])/ULB_Data[[#This Row],[SA cert cat t.10 2022]]</f>
        <v>-1</v>
      </c>
      <c r="BU330" s="122">
        <v>855.72</v>
      </c>
      <c r="BV330" s="122">
        <v>860.25</v>
      </c>
      <c r="BW330" s="122">
        <v>865</v>
      </c>
      <c r="BX330" s="122">
        <v>1100</v>
      </c>
      <c r="BY330" s="122">
        <v>1147.0899999999999</v>
      </c>
      <c r="BZ330" s="122">
        <v>1150</v>
      </c>
      <c r="CA330" s="122">
        <v>1056.55</v>
      </c>
      <c r="CB330" s="122">
        <v>1062.31</v>
      </c>
      <c r="CC330" s="122">
        <v>1062.31</v>
      </c>
      <c r="CD330" s="122">
        <v>1484.95</v>
      </c>
      <c r="CE330" s="122">
        <v>1484.95</v>
      </c>
      <c r="CF330" s="118">
        <f>(ULB_Data[[#This Row],[CP- obtained SS2020]]-ULB_Data[[#This Row],[NA CV 2020]])/ULB_Data[[#This Row],[NA CV 2020]]</f>
        <v>-1</v>
      </c>
      <c r="CG330" s="118">
        <f>(ULB_Data[[#This Row],[CV- obtained SS2021]]-ULB_Data[[#This Row],[NA CV 2021]])/ULB_Data[[#This Row],[NA CV 2021]]</f>
        <v>0.4627840743969775</v>
      </c>
      <c r="CH330" s="118">
        <f>(ULB_Data[[#This Row],[CV- obtained SS2022]]-ULB_Data[[#This Row],[NA CV 2022]])/ULB_Data[[#This Row],[NA CV 2022]]</f>
        <v>0.45475144508670506</v>
      </c>
      <c r="CI330" s="118">
        <f>(ULB_Data[[#This Row],[CP- obtained SS2020]]-ULB_Data[[#This Row],[SA CV 2020]])/ULB_Data[[#This Row],[SA CV 2020]]</f>
        <v>-1</v>
      </c>
      <c r="CJ330" s="118">
        <f>(ULB_Data[[#This Row],[CV- obtained SS2021]]-ULB_Data[[#This Row],[SA CV 2021]])/ULB_Data[[#This Row],[SA CV 2021]]</f>
        <v>9.7001978920572912E-2</v>
      </c>
      <c r="CK330" s="118">
        <f>(ULB_Data[[#This Row],[CV- obtained SS2022]]-ULB_Data[[#This Row],[SA CV 2022]])/ULB_Data[[#This Row],[SA CV 2022]]</f>
        <v>9.4226086956521654E-2</v>
      </c>
      <c r="CL330" s="118">
        <f>(ULB_Data[[#This Row],[CP- obtained SS2020]]-ULB_Data[[#This Row],[SA CV  cat 2020]])/ULB_Data[[#This Row],[SA CV  cat 2020]]</f>
        <v>-1</v>
      </c>
      <c r="CM330" s="118">
        <f>(ULB_Data[[#This Row],[CV- obtained SS2021]]-ULB_Data[[#This Row],[SA CV cat 2021]])/ULB_Data[[#This Row],[SA CV cat 2021]]</f>
        <v>0.18455064905724314</v>
      </c>
      <c r="CN330" s="118">
        <f>(ULB_Data[[#This Row],[CV- obtained SS2022]]-ULB_Data[[#This Row],[SA CV cat 2022]])/ULB_Data[[#This Row],[SA CV cat 2022]]</f>
        <v>0.18455064905724314</v>
      </c>
      <c r="CO330" s="118">
        <f>(ULB_Data[[#This Row],[CV- obtained SS2021]]-ULB_Data[[#This Row],[SA CV cat t.10 2021]])/ULB_Data[[#This Row],[SA CV cat t.10 2021]]</f>
        <v>-0.15259099632984285</v>
      </c>
      <c r="CP330" s="118">
        <f>(ULB_Data[[#This Row],[CV- obtained SS2022]]-ULB_Data[[#This Row],[SA CV cat t.10 2022]])/ULB_Data[[#This Row],[SA CV cat t.10 2022]]</f>
        <v>-0.15259099632984285</v>
      </c>
      <c r="CQ330" s="60" t="s">
        <v>432</v>
      </c>
      <c r="CR330" s="60" t="s">
        <v>432</v>
      </c>
      <c r="CS330" s="27">
        <v>159</v>
      </c>
      <c r="CT330" s="27">
        <v>84</v>
      </c>
      <c r="CU330" s="27">
        <v>159</v>
      </c>
      <c r="CV330" s="27">
        <v>84</v>
      </c>
      <c r="CW330" s="28" t="s">
        <v>414</v>
      </c>
      <c r="CX330" s="28" t="s">
        <v>414</v>
      </c>
      <c r="CY330" s="28" t="s">
        <v>414</v>
      </c>
      <c r="CZ330" s="65" t="s">
        <v>415</v>
      </c>
      <c r="DA330" s="28" t="s">
        <v>415</v>
      </c>
      <c r="DB330" s="28" t="s">
        <v>415</v>
      </c>
      <c r="DC330" s="29"/>
      <c r="DD330" s="22">
        <v>1500</v>
      </c>
      <c r="DE330" s="66">
        <v>0</v>
      </c>
      <c r="DF330" s="29"/>
      <c r="DG330" s="22">
        <v>1500</v>
      </c>
      <c r="DH330" s="66">
        <v>0</v>
      </c>
      <c r="DI330" s="29"/>
      <c r="DJ330" s="22">
        <v>1500</v>
      </c>
      <c r="DK330" s="66">
        <v>0</v>
      </c>
      <c r="DL330" s="29"/>
      <c r="DM330" s="22">
        <v>1500</v>
      </c>
      <c r="DN330" s="66">
        <v>0</v>
      </c>
      <c r="DO330" s="29"/>
      <c r="DP330" s="22">
        <v>6000</v>
      </c>
      <c r="DQ330" s="66">
        <v>0</v>
      </c>
      <c r="DR330" s="67">
        <v>1729.29</v>
      </c>
      <c r="DS330" s="67">
        <v>2400</v>
      </c>
      <c r="DT330" s="159">
        <f>ULB_Data[[#This Row],[SLP- obtained SS2021]]/ULB_Data[[#This Row],[SLP-max. marks SS2021]]</f>
        <v>0.72053749999999994</v>
      </c>
      <c r="DU330" s="159">
        <f>ULB_Data[[#This Row],[SLP- obtained SS2021]]/ULB_Data[[#This Row],[Total score (obtained) SS2021]]</f>
        <v>0.57881277927468078</v>
      </c>
      <c r="DV330" s="67">
        <v>1729.29</v>
      </c>
      <c r="DW330" s="66">
        <v>2400</v>
      </c>
      <c r="DX330" s="159">
        <f>ULB_Data[[#This Row],[SLP- obtained SS2022]]/ULB_Data[[#This Row],[SLP-max. marks SS2022]]</f>
        <v>0.72053749999999994</v>
      </c>
      <c r="DY330" s="159">
        <f>ULB_Data[[#This Row],[SLP- obtained SS2022]]/ULB_Data[[#This Row],[Total score (obtained) SS2022]]</f>
        <v>0.57881277927468078</v>
      </c>
      <c r="DZ330" s="67">
        <v>1258.3599999999999</v>
      </c>
      <c r="EA330" s="67">
        <v>1800</v>
      </c>
      <c r="EB330" s="159">
        <f>ULB_Data[[#This Row],[CV- obtained SS2021]]/ULB_Data[[#This Row],[CV-max. marks SS2021]]</f>
        <v>0.69908888888888887</v>
      </c>
      <c r="EC330" s="159">
        <f>ULB_Data[[#This Row],[CV- obtained SS2021]]/ULB_Data[[#This Row],[Total score (obtained) SS2021]]</f>
        <v>0.42118722072531917</v>
      </c>
      <c r="ED330" s="67">
        <v>1258.3599999999999</v>
      </c>
      <c r="EE330" s="66">
        <v>1800</v>
      </c>
      <c r="EF330" s="159">
        <f>ULB_Data[[#This Row],[CV- obtained SS2022]]/ULB_Data[[#This Row],[CV-max. marks SS2022]]</f>
        <v>0.69908888888888887</v>
      </c>
      <c r="EG330" s="159">
        <f>ULB_Data[[#This Row],[CV- obtained SS2022]]/ULB_Data[[#This Row],[Total score (obtained) SS2022]]</f>
        <v>0.42118722072531917</v>
      </c>
      <c r="EH330" s="89">
        <v>0</v>
      </c>
      <c r="EI330" s="67">
        <v>1800</v>
      </c>
      <c r="EJ330" s="159">
        <f>ULB_Data[[#This Row],[Cert.- obtained SS2021]]/ULB_Data[[#This Row],[Cert.-max. marks SS2021]]</f>
        <v>0</v>
      </c>
      <c r="EK330" s="159">
        <f>ULB_Data[[#This Row],[Cert.- obtained SS2021]]/ULB_Data[[#This Row],[Total score (obtained) SS2021]]</f>
        <v>0</v>
      </c>
      <c r="EL330" s="89">
        <v>0</v>
      </c>
      <c r="EM330" s="66">
        <v>1800</v>
      </c>
      <c r="EN330" s="159">
        <f>ULB_Data[[#This Row],[Cert.- obtained SS2022]]/ULB_Data[[#This Row],[Cert.-max. marks SS2022]]</f>
        <v>0</v>
      </c>
      <c r="EO330" s="159">
        <f>ULB_Data[[#This Row],[Cert.- obtained SS2022]]/ULB_Data[[#This Row],[Total score (obtained) SS2022]]</f>
        <v>0</v>
      </c>
      <c r="EP330" s="76">
        <v>2987.65</v>
      </c>
      <c r="EQ330" s="26">
        <v>6000</v>
      </c>
      <c r="ER330" s="66">
        <v>49.79</v>
      </c>
      <c r="ES330" s="76">
        <v>2987.65</v>
      </c>
      <c r="ET330" s="66">
        <v>6000</v>
      </c>
      <c r="EU330" s="128">
        <f>(ULB_Data[[#This Row],[Total score (obtained) SS2022]]/ULB_Data[[#This Row],[Total score (max) SS2022]])*100</f>
        <v>49.794166666666669</v>
      </c>
      <c r="EV330" s="26">
        <v>0</v>
      </c>
      <c r="EW330" s="26">
        <v>3000</v>
      </c>
      <c r="EX330" s="66">
        <v>0</v>
      </c>
      <c r="EY330" s="26">
        <v>1729.29</v>
      </c>
      <c r="EZ330" s="26">
        <v>4200</v>
      </c>
      <c r="FA330" s="100">
        <v>41.17</v>
      </c>
      <c r="FB330" s="26">
        <v>1729.29</v>
      </c>
      <c r="FC330" s="138">
        <v>4200</v>
      </c>
      <c r="FD330" s="140">
        <f>(ULB_Data[[#This Row],[SLP + Cert. (obtained) SS2022]]/ULB_Data[[#This Row],[SLP + Cert. (max.) SS2022]])*100</f>
        <v>41.173571428571428</v>
      </c>
    </row>
    <row r="331" spans="1:160" ht="15.75" thickBot="1">
      <c r="A331" s="104">
        <v>330</v>
      </c>
      <c r="B331" s="78" t="s">
        <v>385</v>
      </c>
      <c r="C331" s="65" t="s">
        <v>6</v>
      </c>
      <c r="D331" s="65" t="s">
        <v>33</v>
      </c>
      <c r="E331" s="84">
        <v>10205</v>
      </c>
      <c r="F331" s="28" t="s">
        <v>411</v>
      </c>
      <c r="G331" s="28">
        <v>2214</v>
      </c>
      <c r="H331" s="28">
        <v>2072</v>
      </c>
      <c r="I331" s="28">
        <v>2072</v>
      </c>
      <c r="J331" s="28">
        <v>3325</v>
      </c>
      <c r="K331" s="28">
        <v>3178</v>
      </c>
      <c r="L331" s="28">
        <v>3178</v>
      </c>
      <c r="M331" s="28">
        <v>3070.1</v>
      </c>
      <c r="N331" s="28">
        <v>2928.3</v>
      </c>
      <c r="O331" s="28">
        <v>2928.3</v>
      </c>
      <c r="P331" s="28">
        <v>4349.2</v>
      </c>
      <c r="Q331" s="28">
        <v>4349.2</v>
      </c>
      <c r="R331" s="118">
        <f>(ULB_Data[[#This Row],[Total score (obtained) SS2020]]-ULB_Data[[#This Row],[NA 2020]])/ULB_Data[[#This Row],[NA 2020]]</f>
        <v>-1</v>
      </c>
      <c r="S331" s="118">
        <f>(ULB_Data[[#This Row],[Total score (obtained) SS2021]]-ULB_Data[[#This Row],[NA 2021]])/ULB_Data[[#This Row],[NA 2021]]</f>
        <v>9.5989382239382179E-2</v>
      </c>
      <c r="T331" s="118">
        <f>(ULB_Data[[#This Row],[Total score (obtained) SS2022]]-ULB_Data[[#This Row],[NA 2022]])/ULB_Data[[#This Row],[NA 2022]]</f>
        <v>9.5989382239382179E-2</v>
      </c>
      <c r="U331" s="118">
        <f>(ULB_Data[[#This Row],[Total score (obtained) SS2020]]-ULB_Data[[#This Row],[SA 2020]])/ULB_Data[[#This Row],[SA 2020]]</f>
        <v>-1</v>
      </c>
      <c r="V331" s="118">
        <f>(ULB_Data[[#This Row],[Total score (obtained) SS2021]]-ULB_Data[[#This Row],[SA 2021]])/ULB_Data[[#This Row],[SA 2021]]</f>
        <v>-0.2854342353681561</v>
      </c>
      <c r="W331" s="118">
        <f>(ULB_Data[[#This Row],[Total score (obtained) SS2022]]-ULB_Data[[#This Row],[SA 2022]])/ULB_Data[[#This Row],[SA 2022]]</f>
        <v>-0.2854342353681561</v>
      </c>
      <c r="X331" s="118">
        <f>(ULB_Data[[#This Row],[Total score (obtained) SS2020]]-ULB_Data[[#This Row],[SA Cat 2020]])/ULB_Data[[#This Row],[SA Cat 2020]]</f>
        <v>-1</v>
      </c>
      <c r="Y331" s="118">
        <f>(ULB_Data[[#This Row],[Total score (obtained) SS2021]]-ULB_Data[[#This Row],[SA Cat 2021]])/ULB_Data[[#This Row],[SA Cat 2021]]</f>
        <v>-0.22450227094218497</v>
      </c>
      <c r="Z331" s="118">
        <f>(ULB_Data[[#This Row],[Total score (obtained) SS2022]]-ULB_Data[[#This Row],[SA Cat 2022]])/ULB_Data[[#This Row],[SA Cat 2022]]</f>
        <v>-0.22450227094218497</v>
      </c>
      <c r="AA331" s="118">
        <f>(ULB_Data[[#This Row],[Total score (obtained) SS2021]]-ULB_Data[[#This Row],[SA Cat t.10 2021]])/ULB_Data[[#This Row],[SA Cat t.10 2021]]</f>
        <v>-0.47786029614641773</v>
      </c>
      <c r="AB331" s="118">
        <f>(ULB_Data[[#This Row],[Total score (obtained) SS2022]]-ULB_Data[[#This Row],[SA Cat t.10 2022]])/ULB_Data[[#This Row],[SA Cat t.10 2022]]</f>
        <v>-0.47786029614641773</v>
      </c>
      <c r="AC331" s="122">
        <v>306.24</v>
      </c>
      <c r="AD331" s="122">
        <v>913.6</v>
      </c>
      <c r="AE331" s="122">
        <v>915</v>
      </c>
      <c r="AF331" s="122">
        <v>706.64</v>
      </c>
      <c r="AG331" s="122">
        <v>1509.3</v>
      </c>
      <c r="AH331" s="122">
        <v>1509.3</v>
      </c>
      <c r="AI331" s="122">
        <v>593.21</v>
      </c>
      <c r="AJ331" s="122">
        <v>1412.08</v>
      </c>
      <c r="AK331" s="122">
        <v>1412.08</v>
      </c>
      <c r="AL331" s="122">
        <v>1984.11</v>
      </c>
      <c r="AM331" s="122">
        <v>1984.11</v>
      </c>
      <c r="AN331" s="118">
        <f>(ULB_Data[[#This Row],[SLP- obtained SS2020]]-ULB_Data[[#This Row],[SLP NA 2020]])/ULB_Data[[#This Row],[SLP NA 2020]]</f>
        <v>-1</v>
      </c>
      <c r="AO331" s="118">
        <f>(ULB_Data[[#This Row],[SLP- obtained SS2021]]-ULB_Data[[#This Row],[SLP NA 2021]])/ULB_Data[[#This Row],[SLP NA 2021]]</f>
        <v>0.38362521891418555</v>
      </c>
      <c r="AP331" s="118">
        <f>(ULB_Data[[#This Row],[SLP- obtained SS2022]]-ULB_Data[[#This Row],[SLP NA 2022]])/ULB_Data[[#This Row],[SLP NA 2022]]</f>
        <v>0.38150819672131142</v>
      </c>
      <c r="AQ331" s="118">
        <f>(ULB_Data[[#This Row],[SLP- obtained SS2020]]-ULB_Data[[#This Row],[SLP SA 2020]])/ULB_Data[[#This Row],[SLP SA 2020]]</f>
        <v>-1</v>
      </c>
      <c r="AR331" s="118">
        <f>(ULB_Data[[#This Row],[SLP- obtained SS2021]]-ULB_Data[[#This Row],[SLP SA 2021]])/ULB_Data[[#This Row],[SLP SA 2021]]</f>
        <v>-0.16247266944941366</v>
      </c>
      <c r="AS331" s="118">
        <f>(ULB_Data[[#This Row],[SLP- obtained SS2022]]-ULB_Data[[#This Row],[SLP SA 2022]])/ULB_Data[[#This Row],[SLP SA 2022]]</f>
        <v>-0.16247266944941366</v>
      </c>
      <c r="AT331" s="118">
        <f>(ULB_Data[[#This Row],[SLP- obtained SS2020]]-ULB_Data[[#This Row],[SLP SA cat 2020]])/ULB_Data[[#This Row],[SLP SA cat 2020]]</f>
        <v>-1</v>
      </c>
      <c r="AU331" s="118">
        <f>(ULB_Data[[#This Row],[SLP- obtained SS2021]]-ULB_Data[[#This Row],[SLP SA cat 2021]])/ULB_Data[[#This Row],[SLP SA cat 2021]]</f>
        <v>-0.10480992578324175</v>
      </c>
      <c r="AV331" s="118">
        <f>(ULB_Data[[#This Row],[SLP- obtained SS2022]]-ULB_Data[[#This Row],[SLP SA cat 2022]])/ULB_Data[[#This Row],[SLP SA cat 2022]]</f>
        <v>-0.10480992578324175</v>
      </c>
      <c r="AW331" s="118">
        <f>(ULB_Data[[#This Row],[SLP- obtained SS2021]]-ULB_Data[[#This Row],[SLP SA cat t.10 2021]])/ULB_Data[[#This Row],[SLP SA cat t.10 2021]]</f>
        <v>-0.36289822640881808</v>
      </c>
      <c r="AX331" s="118">
        <f>(ULB_Data[[#This Row],[SLP- obtained SS2022]]-ULB_Data[[#This Row],[SLP SA cat t.10 2022]])/ULB_Data[[#This Row],[SLP SA cat t.10 2022]]</f>
        <v>-0.36289822640881808</v>
      </c>
      <c r="AY331" s="122">
        <v>232.44</v>
      </c>
      <c r="AZ331" s="122">
        <v>298.10000000000002</v>
      </c>
      <c r="BA331" s="122">
        <v>295</v>
      </c>
      <c r="BB331" s="122">
        <v>421.09</v>
      </c>
      <c r="BC331" s="122">
        <v>522.70000000000005</v>
      </c>
      <c r="BD331" s="122">
        <v>525</v>
      </c>
      <c r="BE331" s="122">
        <v>365.77</v>
      </c>
      <c r="BF331" s="122">
        <v>453.88</v>
      </c>
      <c r="BG331" s="122">
        <v>453.88</v>
      </c>
      <c r="BH331" s="122">
        <v>1100</v>
      </c>
      <c r="BI331" s="122">
        <v>1100</v>
      </c>
      <c r="BJ331" s="118">
        <f>(ULB_Data[[#This Row],[Cert.- obtained SS2020]]-ULB_Data[[#This Row],[NA cert 2020]])/ULB_Data[[#This Row],[NA cert 2020]]</f>
        <v>-1</v>
      </c>
      <c r="BK331" s="118">
        <f>(ULB_Data[[#This Row],[Cert.- obtained SS2021]]-ULB_Data[[#This Row],[NA cert 2021]])/ULB_Data[[#This Row],[NA cert 2021]]</f>
        <v>-1</v>
      </c>
      <c r="BL331" s="118">
        <f>(ULB_Data[[#This Row],[Cert.- obtained SS2022]]-ULB_Data[[#This Row],[NA cert 2022]])/ULB_Data[[#This Row],[NA cert 2022]]</f>
        <v>-1</v>
      </c>
      <c r="BM331" s="118">
        <f>(ULB_Data[[#This Row],[Cert.- obtained SS2020]]-ULB_Data[[#This Row],[SA Cert 2020]])/ULB_Data[[#This Row],[SA Cert 2020]]</f>
        <v>-1</v>
      </c>
      <c r="BN331" s="118">
        <f>(ULB_Data[[#This Row],[Cert.- obtained SS2021]]-ULB_Data[[#This Row],[SA cert 2021]])/ULB_Data[[#This Row],[SA cert 2021]]</f>
        <v>-1</v>
      </c>
      <c r="BO331" s="118">
        <f>(ULB_Data[[#This Row],[Cert.- obtained SS2022]]-ULB_Data[[#This Row],[SA cert 2022]])/ULB_Data[[#This Row],[SA cert 2022]]</f>
        <v>-1</v>
      </c>
      <c r="BP331" s="118">
        <f>(ULB_Data[[#This Row],[Cert.- obtained SS2020]]-ULB_Data[[#This Row],[SA cert cat 2020]])/ULB_Data[[#This Row],[SA cert cat 2020]]</f>
        <v>-1</v>
      </c>
      <c r="BQ331" s="118">
        <f>(ULB_Data[[#This Row],[Cert.- obtained SS2021]]-ULB_Data[[#This Row],[SA cert cat 2021]])/ULB_Data[[#This Row],[SA cert cat 2021]]</f>
        <v>-1</v>
      </c>
      <c r="BR331" s="118">
        <f>(ULB_Data[[#This Row],[Cert.- obtained SS2022]]-ULB_Data[[#This Row],[SA cert cat 2022]])/ULB_Data[[#This Row],[SA cert cat 2022]]</f>
        <v>-1</v>
      </c>
      <c r="BS331" s="118">
        <f>(ULB_Data[[#This Row],[Cert.- obtained SS2021]]-ULB_Data[[#This Row],[SA cert cat t.10 2021]])/ULB_Data[[#This Row],[SA cert cat t.10 2021]]</f>
        <v>-1</v>
      </c>
      <c r="BT331" s="118">
        <f>(ULB_Data[[#This Row],[Cert.- obtained SS2022]]-ULB_Data[[#This Row],[SA cert cat t.10 2022]])/ULB_Data[[#This Row],[SA cert cat t.10 2022]]</f>
        <v>-1</v>
      </c>
      <c r="BU331" s="122">
        <v>855.72</v>
      </c>
      <c r="BV331" s="122">
        <v>860.25</v>
      </c>
      <c r="BW331" s="122">
        <v>865</v>
      </c>
      <c r="BX331" s="122">
        <v>1100</v>
      </c>
      <c r="BY331" s="122">
        <v>1147.0899999999999</v>
      </c>
      <c r="BZ331" s="122">
        <v>1150</v>
      </c>
      <c r="CA331" s="122">
        <v>1056.55</v>
      </c>
      <c r="CB331" s="122">
        <v>1062.31</v>
      </c>
      <c r="CC331" s="122">
        <v>1062.31</v>
      </c>
      <c r="CD331" s="122">
        <v>1484.95</v>
      </c>
      <c r="CE331" s="122">
        <v>1484.95</v>
      </c>
      <c r="CF331" s="118">
        <f>(ULB_Data[[#This Row],[CP- obtained SS2020]]-ULB_Data[[#This Row],[NA CV 2020]])/ULB_Data[[#This Row],[NA CV 2020]]</f>
        <v>-1</v>
      </c>
      <c r="CG331" s="118">
        <f>(ULB_Data[[#This Row],[CV- obtained SS2021]]-ULB_Data[[#This Row],[NA CV 2021]])/ULB_Data[[#This Row],[NA CV 2021]]</f>
        <v>0.17036907875617546</v>
      </c>
      <c r="CH331" s="118">
        <f>(ULB_Data[[#This Row],[CV- obtained SS2022]]-ULB_Data[[#This Row],[NA CV 2022]])/ULB_Data[[#This Row],[NA CV 2022]]</f>
        <v>0.16394219653179185</v>
      </c>
      <c r="CI331" s="118">
        <f>(ULB_Data[[#This Row],[CP- obtained SS2020]]-ULB_Data[[#This Row],[SA CV 2020]])/ULB_Data[[#This Row],[SA CV 2020]]</f>
        <v>-1</v>
      </c>
      <c r="CJ331" s="118">
        <f>(ULB_Data[[#This Row],[CV- obtained SS2021]]-ULB_Data[[#This Row],[SA CV 2021]])/ULB_Data[[#This Row],[SA CV 2021]]</f>
        <v>-0.12229206077988648</v>
      </c>
      <c r="CK331" s="118">
        <f>(ULB_Data[[#This Row],[CV- obtained SS2022]]-ULB_Data[[#This Row],[SA CV 2022]])/ULB_Data[[#This Row],[SA CV 2022]]</f>
        <v>-0.12451304347826092</v>
      </c>
      <c r="CL331" s="118">
        <f>(ULB_Data[[#This Row],[CP- obtained SS2020]]-ULB_Data[[#This Row],[SA CV  cat 2020]])/ULB_Data[[#This Row],[SA CV  cat 2020]]</f>
        <v>-1</v>
      </c>
      <c r="CM331" s="118">
        <f>(ULB_Data[[#This Row],[CV- obtained SS2021]]-ULB_Data[[#This Row],[SA CV cat 2021]])/ULB_Data[[#This Row],[SA CV cat 2021]]</f>
        <v>-5.224463668797244E-2</v>
      </c>
      <c r="CN331" s="118">
        <f>(ULB_Data[[#This Row],[CV- obtained SS2022]]-ULB_Data[[#This Row],[SA CV cat 2022]])/ULB_Data[[#This Row],[SA CV cat 2022]]</f>
        <v>-5.224463668797244E-2</v>
      </c>
      <c r="CO331" s="118">
        <f>(ULB_Data[[#This Row],[CV- obtained SS2021]]-ULB_Data[[#This Row],[SA CV cat t.10 2021]])/ULB_Data[[#This Row],[SA CV cat t.10 2021]]</f>
        <v>-0.32199063941546857</v>
      </c>
      <c r="CP331" s="118">
        <f>(ULB_Data[[#This Row],[CV- obtained SS2022]]-ULB_Data[[#This Row],[SA CV cat t.10 2022]])/ULB_Data[[#This Row],[SA CV cat t.10 2022]]</f>
        <v>-0.32199063941546857</v>
      </c>
      <c r="CQ331" s="60" t="s">
        <v>432</v>
      </c>
      <c r="CR331" s="60" t="s">
        <v>432</v>
      </c>
      <c r="CS331" s="28">
        <v>422</v>
      </c>
      <c r="CT331" s="28">
        <v>162</v>
      </c>
      <c r="CU331" s="28">
        <v>422</v>
      </c>
      <c r="CV331" s="28">
        <v>162</v>
      </c>
      <c r="CW331" s="28" t="s">
        <v>414</v>
      </c>
      <c r="CX331" s="28" t="s">
        <v>414</v>
      </c>
      <c r="CY331" s="28" t="s">
        <v>414</v>
      </c>
      <c r="CZ331" s="65" t="s">
        <v>415</v>
      </c>
      <c r="DA331" s="28" t="s">
        <v>415</v>
      </c>
      <c r="DB331" s="28" t="s">
        <v>415</v>
      </c>
      <c r="DC331" s="29"/>
      <c r="DD331" s="22">
        <v>1500</v>
      </c>
      <c r="DE331" s="66">
        <v>0</v>
      </c>
      <c r="DF331" s="29"/>
      <c r="DG331" s="22">
        <v>1500</v>
      </c>
      <c r="DH331" s="66">
        <v>0</v>
      </c>
      <c r="DI331" s="29"/>
      <c r="DJ331" s="22">
        <v>1500</v>
      </c>
      <c r="DK331" s="66">
        <v>0</v>
      </c>
      <c r="DL331" s="29"/>
      <c r="DM331" s="22">
        <v>1500</v>
      </c>
      <c r="DN331" s="66">
        <v>0</v>
      </c>
      <c r="DO331" s="21"/>
      <c r="DP331" s="22">
        <v>6000</v>
      </c>
      <c r="DQ331" s="66">
        <v>0</v>
      </c>
      <c r="DR331" s="89">
        <v>1264.08</v>
      </c>
      <c r="DS331" s="67">
        <v>2400</v>
      </c>
      <c r="DT331" s="159">
        <f>ULB_Data[[#This Row],[SLP- obtained SS2021]]/ULB_Data[[#This Row],[SLP-max. marks SS2021]]</f>
        <v>0.52669999999999995</v>
      </c>
      <c r="DU331" s="159">
        <f>ULB_Data[[#This Row],[SLP- obtained SS2021]]/ULB_Data[[#This Row],[Total score (obtained) SS2021]]</f>
        <v>0.55664519197319118</v>
      </c>
      <c r="DV331" s="89">
        <v>1264.08</v>
      </c>
      <c r="DW331" s="66">
        <v>2400</v>
      </c>
      <c r="DX331" s="159">
        <f>ULB_Data[[#This Row],[SLP- obtained SS2022]]/ULB_Data[[#This Row],[SLP-max. marks SS2022]]</f>
        <v>0.52669999999999995</v>
      </c>
      <c r="DY331" s="159">
        <f>ULB_Data[[#This Row],[SLP- obtained SS2022]]/ULB_Data[[#This Row],[Total score (obtained) SS2022]]</f>
        <v>0.55664519197319118</v>
      </c>
      <c r="DZ331" s="89">
        <v>1006.81</v>
      </c>
      <c r="EA331" s="67">
        <v>1800</v>
      </c>
      <c r="EB331" s="159">
        <f>ULB_Data[[#This Row],[CV- obtained SS2021]]/ULB_Data[[#This Row],[CV-max. marks SS2021]]</f>
        <v>0.55933888888888883</v>
      </c>
      <c r="EC331" s="159">
        <f>ULB_Data[[#This Row],[CV- obtained SS2021]]/ULB_Data[[#This Row],[Total score (obtained) SS2021]]</f>
        <v>0.44335480802680888</v>
      </c>
      <c r="ED331" s="89">
        <v>1006.81</v>
      </c>
      <c r="EE331" s="66">
        <v>1800</v>
      </c>
      <c r="EF331" s="159">
        <f>ULB_Data[[#This Row],[CV- obtained SS2022]]/ULB_Data[[#This Row],[CV-max. marks SS2022]]</f>
        <v>0.55933888888888883</v>
      </c>
      <c r="EG331" s="159">
        <f>ULB_Data[[#This Row],[CV- obtained SS2022]]/ULB_Data[[#This Row],[Total score (obtained) SS2022]]</f>
        <v>0.44335480802680888</v>
      </c>
      <c r="EH331" s="89">
        <v>0</v>
      </c>
      <c r="EI331" s="67">
        <v>1800</v>
      </c>
      <c r="EJ331" s="159">
        <f>ULB_Data[[#This Row],[Cert.- obtained SS2021]]/ULB_Data[[#This Row],[Cert.-max. marks SS2021]]</f>
        <v>0</v>
      </c>
      <c r="EK331" s="159">
        <f>ULB_Data[[#This Row],[Cert.- obtained SS2021]]/ULB_Data[[#This Row],[Total score (obtained) SS2021]]</f>
        <v>0</v>
      </c>
      <c r="EL331" s="89">
        <v>0</v>
      </c>
      <c r="EM331" s="66">
        <v>1800</v>
      </c>
      <c r="EN331" s="159">
        <f>ULB_Data[[#This Row],[Cert.- obtained SS2022]]/ULB_Data[[#This Row],[Cert.-max. marks SS2022]]</f>
        <v>0</v>
      </c>
      <c r="EO331" s="159">
        <f>ULB_Data[[#This Row],[Cert.- obtained SS2022]]/ULB_Data[[#This Row],[Total score (obtained) SS2022]]</f>
        <v>0</v>
      </c>
      <c r="EP331" s="76">
        <v>2270.89</v>
      </c>
      <c r="EQ331" s="26">
        <v>6000</v>
      </c>
      <c r="ER331" s="66">
        <v>37.85</v>
      </c>
      <c r="ES331" s="76">
        <v>2270.89</v>
      </c>
      <c r="ET331" s="66">
        <v>6000</v>
      </c>
      <c r="EU331" s="128">
        <f>(ULB_Data[[#This Row],[Total score (obtained) SS2022]]/ULB_Data[[#This Row],[Total score (max) SS2022]])*100</f>
        <v>37.848166666666664</v>
      </c>
      <c r="EV331" s="26">
        <v>0</v>
      </c>
      <c r="EW331" s="26">
        <v>3000</v>
      </c>
      <c r="EX331" s="66">
        <v>0</v>
      </c>
      <c r="EY331" s="26">
        <v>1264.08</v>
      </c>
      <c r="EZ331" s="26">
        <v>4200</v>
      </c>
      <c r="FA331" s="100">
        <v>30.1</v>
      </c>
      <c r="FB331" s="26">
        <v>1264.08</v>
      </c>
      <c r="FC331" s="138">
        <v>4200</v>
      </c>
      <c r="FD331" s="140">
        <f>(ULB_Data[[#This Row],[SLP + Cert. (obtained) SS2022]]/ULB_Data[[#This Row],[SLP + Cert. (max.) SS2022]])*100</f>
        <v>30.097142857142856</v>
      </c>
    </row>
    <row r="332" spans="1:160" ht="15.75" thickBot="1">
      <c r="A332" s="104">
        <v>331</v>
      </c>
      <c r="B332" s="69" t="s">
        <v>25</v>
      </c>
      <c r="C332" s="65" t="s">
        <v>6</v>
      </c>
      <c r="D332" s="65" t="s">
        <v>33</v>
      </c>
      <c r="E332" s="84">
        <v>27185</v>
      </c>
      <c r="F332" s="28" t="s">
        <v>412</v>
      </c>
      <c r="G332" s="28">
        <v>2214</v>
      </c>
      <c r="H332" s="28">
        <v>2072</v>
      </c>
      <c r="I332" s="28">
        <v>2072</v>
      </c>
      <c r="J332" s="28">
        <v>3325</v>
      </c>
      <c r="K332" s="28">
        <v>3178</v>
      </c>
      <c r="L332" s="28">
        <v>3178</v>
      </c>
      <c r="M332" s="28">
        <v>3400</v>
      </c>
      <c r="N332" s="28">
        <v>3298.6</v>
      </c>
      <c r="O332" s="28">
        <v>3298.6</v>
      </c>
      <c r="P332" s="28">
        <v>4601.3999999999996</v>
      </c>
      <c r="Q332" s="28">
        <v>4601.3999999999996</v>
      </c>
      <c r="R332" s="118">
        <f>(ULB_Data[[#This Row],[Total score (obtained) SS2020]]-ULB_Data[[#This Row],[NA 2020]])/ULB_Data[[#This Row],[NA 2020]]</f>
        <v>1.21113369467028</v>
      </c>
      <c r="S332" s="118">
        <f>(ULB_Data[[#This Row],[Total score (obtained) SS2021]]-ULB_Data[[#This Row],[NA 2021]])/ULB_Data[[#This Row],[NA 2021]]</f>
        <v>1.1565106177606177</v>
      </c>
      <c r="T332" s="118">
        <f>(ULB_Data[[#This Row],[Total score (obtained) SS2022]]-ULB_Data[[#This Row],[NA 2022]])/ULB_Data[[#This Row],[NA 2022]]</f>
        <v>1.1565106177606177</v>
      </c>
      <c r="U332" s="118">
        <f>(ULB_Data[[#This Row],[Total score (obtained) SS2020]]-ULB_Data[[#This Row],[SA 2020]])/ULB_Data[[#This Row],[SA 2020]]</f>
        <v>0.47231578947368413</v>
      </c>
      <c r="V332" s="118">
        <f>(ULB_Data[[#This Row],[Total score (obtained) SS2021]]-ULB_Data[[#This Row],[SA 2021]])/ULB_Data[[#This Row],[SA 2021]]</f>
        <v>0.40600692259282567</v>
      </c>
      <c r="W332" s="118">
        <f>(ULB_Data[[#This Row],[Total score (obtained) SS2022]]-ULB_Data[[#This Row],[SA 2022]])/ULB_Data[[#This Row],[SA 2022]]</f>
        <v>0.40600692259282567</v>
      </c>
      <c r="X332" s="118">
        <f>(ULB_Data[[#This Row],[Total score (obtained) SS2020]]-ULB_Data[[#This Row],[SA Cat 2020]])/ULB_Data[[#This Row],[SA Cat 2020]]</f>
        <v>0.43983823529411759</v>
      </c>
      <c r="Y332" s="118">
        <f>(ULB_Data[[#This Row],[Total score (obtained) SS2021]]-ULB_Data[[#This Row],[SA Cat 2021]])/ULB_Data[[#This Row],[SA Cat 2021]]</f>
        <v>0.35460195234341846</v>
      </c>
      <c r="Z332" s="118">
        <f>(ULB_Data[[#This Row],[Total score (obtained) SS2022]]-ULB_Data[[#This Row],[SA Cat 2022]])/ULB_Data[[#This Row],[SA Cat 2022]]</f>
        <v>0.35460195234341846</v>
      </c>
      <c r="AA332" s="118">
        <f>(ULB_Data[[#This Row],[Total score (obtained) SS2021]]-ULB_Data[[#This Row],[SA Cat t.10 2021]])/ULB_Data[[#This Row],[SA Cat t.10 2021]]</f>
        <v>-2.8928152301473397E-2</v>
      </c>
      <c r="AB332" s="118">
        <f>(ULB_Data[[#This Row],[Total score (obtained) SS2022]]-ULB_Data[[#This Row],[SA Cat t.10 2022]])/ULB_Data[[#This Row],[SA Cat t.10 2022]]</f>
        <v>-2.8928152301473397E-2</v>
      </c>
      <c r="AC332" s="122">
        <v>306.24</v>
      </c>
      <c r="AD332" s="122">
        <v>913.6</v>
      </c>
      <c r="AE332" s="122">
        <v>915</v>
      </c>
      <c r="AF332" s="122">
        <v>706.64</v>
      </c>
      <c r="AG332" s="122">
        <v>1509.3</v>
      </c>
      <c r="AH332" s="122">
        <v>1509.3</v>
      </c>
      <c r="AI332" s="122">
        <v>737.03</v>
      </c>
      <c r="AJ332" s="122">
        <v>1543.8</v>
      </c>
      <c r="AK332" s="122">
        <v>1543.8</v>
      </c>
      <c r="AL332" s="122">
        <v>2033.9</v>
      </c>
      <c r="AM332" s="122">
        <v>2033.9</v>
      </c>
      <c r="AN332" s="118">
        <f>(ULB_Data[[#This Row],[SLP- obtained SS2020]]-ULB_Data[[#This Row],[SLP NA 2020]])/ULB_Data[[#This Row],[SLP NA 2020]]</f>
        <v>3.1081504702194356</v>
      </c>
      <c r="AO332" s="118">
        <f>(ULB_Data[[#This Row],[SLP- obtained SS2021]]-ULB_Data[[#This Row],[SLP NA 2021]])/ULB_Data[[#This Row],[SLP NA 2021]]</f>
        <v>1.114437390542907</v>
      </c>
      <c r="AP332" s="118">
        <f>(ULB_Data[[#This Row],[SLP- obtained SS2022]]-ULB_Data[[#This Row],[SLP NA 2022]])/ULB_Data[[#This Row],[SLP NA 2022]]</f>
        <v>1.1112021857923498</v>
      </c>
      <c r="AQ332" s="118">
        <f>(ULB_Data[[#This Row],[SLP- obtained SS2020]]-ULB_Data[[#This Row],[SLP SA 2020]])/ULB_Data[[#This Row],[SLP SA 2020]]</f>
        <v>0.78036907053096338</v>
      </c>
      <c r="AR332" s="118">
        <f>(ULB_Data[[#This Row],[SLP- obtained SS2021]]-ULB_Data[[#This Row],[SLP SA 2021]])/ULB_Data[[#This Row],[SLP SA 2021]]</f>
        <v>0.27989796594447763</v>
      </c>
      <c r="AS332" s="118">
        <f>(ULB_Data[[#This Row],[SLP- obtained SS2022]]-ULB_Data[[#This Row],[SLP SA 2022]])/ULB_Data[[#This Row],[SLP SA 2022]]</f>
        <v>0.27989796594447763</v>
      </c>
      <c r="AT332" s="118">
        <f>(ULB_Data[[#This Row],[SLP- obtained SS2020]]-ULB_Data[[#This Row],[SLP SA cat 2020]])/ULB_Data[[#This Row],[SLP SA cat 2020]]</f>
        <v>0.70695901116643822</v>
      </c>
      <c r="AU332" s="118">
        <f>(ULB_Data[[#This Row],[SLP- obtained SS2021]]-ULB_Data[[#This Row],[SLP SA cat 2021]])/ULB_Data[[#This Row],[SLP SA cat 2021]]</f>
        <v>0.25129550459904137</v>
      </c>
      <c r="AV332" s="118">
        <f>(ULB_Data[[#This Row],[SLP- obtained SS2022]]-ULB_Data[[#This Row],[SLP SA cat 2022]])/ULB_Data[[#This Row],[SLP SA cat 2022]]</f>
        <v>0.25129550459904137</v>
      </c>
      <c r="AW332" s="118">
        <f>(ULB_Data[[#This Row],[SLP- obtained SS2021]]-ULB_Data[[#This Row],[SLP SA cat t.10 2021]])/ULB_Data[[#This Row],[SLP SA cat t.10 2021]]</f>
        <v>-5.0223708146909921E-2</v>
      </c>
      <c r="AX332" s="118">
        <f>(ULB_Data[[#This Row],[SLP- obtained SS2022]]-ULB_Data[[#This Row],[SLP SA cat t.10 2022]])/ULB_Data[[#This Row],[SLP SA cat t.10 2022]]</f>
        <v>-5.0223708146909921E-2</v>
      </c>
      <c r="AY332" s="122">
        <v>232.44</v>
      </c>
      <c r="AZ332" s="122">
        <v>298.10000000000002</v>
      </c>
      <c r="BA332" s="122">
        <v>295</v>
      </c>
      <c r="BB332" s="122">
        <v>421.09</v>
      </c>
      <c r="BC332" s="122">
        <v>522.70000000000005</v>
      </c>
      <c r="BD332" s="122">
        <v>525</v>
      </c>
      <c r="BE332" s="122">
        <v>433.64</v>
      </c>
      <c r="BF332" s="122">
        <v>570</v>
      </c>
      <c r="BG332" s="122">
        <v>570</v>
      </c>
      <c r="BH332" s="122">
        <v>1100</v>
      </c>
      <c r="BI332" s="122">
        <v>1100</v>
      </c>
      <c r="BJ332" s="118">
        <f>(ULB_Data[[#This Row],[Cert.- obtained SS2020]]-ULB_Data[[#This Row],[NA cert 2020]])/ULB_Data[[#This Row],[NA cert 2020]]</f>
        <v>3.7324040612631215</v>
      </c>
      <c r="BK332" s="118">
        <f>(ULB_Data[[#This Row],[Cert.- obtained SS2021]]-ULB_Data[[#This Row],[NA cert 2021]])/ULB_Data[[#This Row],[NA cert 2021]]</f>
        <v>2.6900369003690034</v>
      </c>
      <c r="BL332" s="118">
        <f>(ULB_Data[[#This Row],[Cert.- obtained SS2022]]-ULB_Data[[#This Row],[NA cert 2022]])/ULB_Data[[#This Row],[NA cert 2022]]</f>
        <v>2.7288135593220337</v>
      </c>
      <c r="BM332" s="118">
        <f>(ULB_Data[[#This Row],[Cert.- obtained SS2020]]-ULB_Data[[#This Row],[SA Cert 2020]])/ULB_Data[[#This Row],[SA Cert 2020]]</f>
        <v>1.6122681612006937</v>
      </c>
      <c r="BN332" s="118">
        <f>(ULB_Data[[#This Row],[Cert.- obtained SS2021]]-ULB_Data[[#This Row],[SA cert 2021]])/ULB_Data[[#This Row],[SA cert 2021]]</f>
        <v>1.1044576238760282</v>
      </c>
      <c r="BO332" s="118">
        <f>(ULB_Data[[#This Row],[Cert.- obtained SS2022]]-ULB_Data[[#This Row],[SA cert 2022]])/ULB_Data[[#This Row],[SA cert 2022]]</f>
        <v>1.0952380952380953</v>
      </c>
      <c r="BP332" s="118">
        <f>(ULB_Data[[#This Row],[Cert.- obtained SS2020]]-ULB_Data[[#This Row],[SA cert cat 2020]])/ULB_Data[[#This Row],[SA cert cat 2020]]</f>
        <v>1.5366663591919565</v>
      </c>
      <c r="BQ332" s="118">
        <f>(ULB_Data[[#This Row],[Cert.- obtained SS2021]]-ULB_Data[[#This Row],[SA cert cat 2021]])/ULB_Data[[#This Row],[SA cert cat 2021]]</f>
        <v>0.92982456140350878</v>
      </c>
      <c r="BR332" s="118">
        <f>(ULB_Data[[#This Row],[Cert.- obtained SS2022]]-ULB_Data[[#This Row],[SA cert cat 2022]])/ULB_Data[[#This Row],[SA cert cat 2022]]</f>
        <v>0.92982456140350878</v>
      </c>
      <c r="BS332" s="118">
        <f>(ULB_Data[[#This Row],[Cert.- obtained SS2021]]-ULB_Data[[#This Row],[SA cert cat t.10 2021]])/ULB_Data[[#This Row],[SA cert cat t.10 2021]]</f>
        <v>0</v>
      </c>
      <c r="BT332" s="118">
        <f>(ULB_Data[[#This Row],[Cert.- obtained SS2022]]-ULB_Data[[#This Row],[SA cert cat t.10 2022]])/ULB_Data[[#This Row],[SA cert cat t.10 2022]]</f>
        <v>0</v>
      </c>
      <c r="BU332" s="122">
        <v>855.72</v>
      </c>
      <c r="BV332" s="122">
        <v>860.25</v>
      </c>
      <c r="BW332" s="122">
        <v>865</v>
      </c>
      <c r="BX332" s="122">
        <v>1100</v>
      </c>
      <c r="BY332" s="122">
        <v>1147.0899999999999</v>
      </c>
      <c r="BZ332" s="122">
        <v>1150</v>
      </c>
      <c r="CA332" s="122">
        <v>1114.93</v>
      </c>
      <c r="CB332" s="122">
        <v>1184.79</v>
      </c>
      <c r="CC332" s="122">
        <v>1184.79</v>
      </c>
      <c r="CD332" s="122">
        <v>1531.86</v>
      </c>
      <c r="CE332" s="122">
        <v>1531.86</v>
      </c>
      <c r="CF332" s="118">
        <f>(ULB_Data[[#This Row],[CP- obtained SS2020]]-ULB_Data[[#This Row],[NA CV 2020]])/ULB_Data[[#This Row],[NA CV 2020]]</f>
        <v>0.47479315664002236</v>
      </c>
      <c r="CG332" s="118">
        <f>(ULB_Data[[#This Row],[CV- obtained SS2021]]-ULB_Data[[#This Row],[NA CV 2021]])/ULB_Data[[#This Row],[NA CV 2021]]</f>
        <v>0.66990990990990984</v>
      </c>
      <c r="CH332" s="118">
        <f>(ULB_Data[[#This Row],[CV- obtained SS2022]]-ULB_Data[[#This Row],[NA CV 2022]])/ULB_Data[[#This Row],[NA CV 2022]]</f>
        <v>0.66073988439306353</v>
      </c>
      <c r="CI332" s="118">
        <f>(ULB_Data[[#This Row],[CP- obtained SS2020]]-ULB_Data[[#This Row],[SA CV 2020]])/ULB_Data[[#This Row],[SA CV 2020]]</f>
        <v>0.14728181818181818</v>
      </c>
      <c r="CJ332" s="118">
        <f>(ULB_Data[[#This Row],[CV- obtained SS2021]]-ULB_Data[[#This Row],[SA CV 2021]])/ULB_Data[[#This Row],[SA CV 2021]]</f>
        <v>0.25233416732775987</v>
      </c>
      <c r="CK332" s="118">
        <f>(ULB_Data[[#This Row],[CV- obtained SS2022]]-ULB_Data[[#This Row],[SA CV 2022]])/ULB_Data[[#This Row],[SA CV 2022]]</f>
        <v>0.24916521739130432</v>
      </c>
      <c r="CL332" s="118">
        <f>(ULB_Data[[#This Row],[CP- obtained SS2020]]-ULB_Data[[#This Row],[SA CV  cat 2020]])/ULB_Data[[#This Row],[SA CV  cat 2020]]</f>
        <v>0.13191859578628248</v>
      </c>
      <c r="CM332" s="118">
        <f>(ULB_Data[[#This Row],[CV- obtained SS2021]]-ULB_Data[[#This Row],[SA CV cat 2021]])/ULB_Data[[#This Row],[SA CV cat 2021]]</f>
        <v>0.21248491293815783</v>
      </c>
      <c r="CN332" s="118">
        <f>(ULB_Data[[#This Row],[CV- obtained SS2022]]-ULB_Data[[#This Row],[SA CV cat 2022]])/ULB_Data[[#This Row],[SA CV cat 2022]]</f>
        <v>0.21248491293815783</v>
      </c>
      <c r="CO332" s="118">
        <f>(ULB_Data[[#This Row],[CV- obtained SS2021]]-ULB_Data[[#This Row],[SA CV cat t.10 2021]])/ULB_Data[[#This Row],[SA CV cat t.10 2021]]</f>
        <v>-6.2225007507213416E-2</v>
      </c>
      <c r="CP332" s="118">
        <f>(ULB_Data[[#This Row],[CV- obtained SS2022]]-ULB_Data[[#This Row],[SA CV cat t.10 2022]])/ULB_Data[[#This Row],[SA CV cat t.10 2022]]</f>
        <v>-6.2225007507213416E-2</v>
      </c>
      <c r="CQ332" s="60">
        <v>6</v>
      </c>
      <c r="CR332" s="60">
        <v>6</v>
      </c>
      <c r="CS332" s="28">
        <v>9</v>
      </c>
      <c r="CT332" s="28">
        <v>8</v>
      </c>
      <c r="CU332" s="28">
        <v>9</v>
      </c>
      <c r="CV332" s="28">
        <v>8</v>
      </c>
      <c r="CW332" s="28" t="s">
        <v>401</v>
      </c>
      <c r="CX332" s="27" t="s">
        <v>401</v>
      </c>
      <c r="CY332" s="27" t="s">
        <v>401</v>
      </c>
      <c r="CZ332" s="65" t="s">
        <v>408</v>
      </c>
      <c r="DA332" s="28" t="s">
        <v>402</v>
      </c>
      <c r="DB332" s="28" t="s">
        <v>402</v>
      </c>
      <c r="DC332" s="22">
        <v>1258.08</v>
      </c>
      <c r="DD332" s="22">
        <v>1500</v>
      </c>
      <c r="DE332" s="66">
        <v>83.87</v>
      </c>
      <c r="DF332" s="22">
        <v>1100</v>
      </c>
      <c r="DG332" s="22">
        <v>1500</v>
      </c>
      <c r="DH332" s="66">
        <v>73.33</v>
      </c>
      <c r="DI332" s="22">
        <v>1275.3599999999999</v>
      </c>
      <c r="DJ332" s="22">
        <v>1500</v>
      </c>
      <c r="DK332" s="66">
        <v>85.02</v>
      </c>
      <c r="DL332" s="22">
        <v>1262.01</v>
      </c>
      <c r="DM332" s="22">
        <v>1500</v>
      </c>
      <c r="DN332" s="66">
        <v>84.13</v>
      </c>
      <c r="DO332" s="22">
        <v>4895.45</v>
      </c>
      <c r="DP332" s="22">
        <v>6000</v>
      </c>
      <c r="DQ332" s="66">
        <v>81.59</v>
      </c>
      <c r="DR332" s="67">
        <v>1931.75</v>
      </c>
      <c r="DS332" s="67">
        <v>2400</v>
      </c>
      <c r="DT332" s="159">
        <f>ULB_Data[[#This Row],[SLP- obtained SS2021]]/ULB_Data[[#This Row],[SLP-max. marks SS2021]]</f>
        <v>0.80489583333333337</v>
      </c>
      <c r="DU332" s="159">
        <f>ULB_Data[[#This Row],[SLP- obtained SS2021]]/ULB_Data[[#This Row],[Total score (obtained) SS2021]]</f>
        <v>0.43232422246541741</v>
      </c>
      <c r="DV332" s="67">
        <v>1931.75</v>
      </c>
      <c r="DW332" s="66">
        <v>2400</v>
      </c>
      <c r="DX332" s="159">
        <f>ULB_Data[[#This Row],[SLP- obtained SS2022]]/ULB_Data[[#This Row],[SLP-max. marks SS2022]]</f>
        <v>0.80489583333333337</v>
      </c>
      <c r="DY332" s="159">
        <f>ULB_Data[[#This Row],[SLP- obtained SS2022]]/ULB_Data[[#This Row],[Total score (obtained) SS2022]]</f>
        <v>0.43232422246541741</v>
      </c>
      <c r="DZ332" s="67">
        <v>1436.54</v>
      </c>
      <c r="EA332" s="67">
        <v>1800</v>
      </c>
      <c r="EB332" s="159">
        <f>ULB_Data[[#This Row],[CV- obtained SS2021]]/ULB_Data[[#This Row],[CV-max. marks SS2021]]</f>
        <v>0.79807777777777777</v>
      </c>
      <c r="EC332" s="159">
        <f>ULB_Data[[#This Row],[CV- obtained SS2021]]/ULB_Data[[#This Row],[Total score (obtained) SS2021]]</f>
        <v>0.32149659041825845</v>
      </c>
      <c r="ED332" s="67">
        <v>1436.54</v>
      </c>
      <c r="EE332" s="66">
        <v>1800</v>
      </c>
      <c r="EF332" s="159">
        <f>ULB_Data[[#This Row],[CV- obtained SS2022]]/ULB_Data[[#This Row],[CV-max. marks SS2022]]</f>
        <v>0.79807777777777777</v>
      </c>
      <c r="EG332" s="159">
        <f>ULB_Data[[#This Row],[CV- obtained SS2022]]/ULB_Data[[#This Row],[Total score (obtained) SS2022]]</f>
        <v>0.32149659041825845</v>
      </c>
      <c r="EH332" s="67">
        <v>1100</v>
      </c>
      <c r="EI332" s="67">
        <v>1800</v>
      </c>
      <c r="EJ332" s="159">
        <f>ULB_Data[[#This Row],[Cert.- obtained SS2021]]/ULB_Data[[#This Row],[Cert.-max. marks SS2021]]</f>
        <v>0.61111111111111116</v>
      </c>
      <c r="EK332" s="159">
        <f>ULB_Data[[#This Row],[Cert.- obtained SS2021]]/ULB_Data[[#This Row],[Total score (obtained) SS2021]]</f>
        <v>0.24617918711632414</v>
      </c>
      <c r="EL332" s="67">
        <v>1100</v>
      </c>
      <c r="EM332" s="66">
        <v>1800</v>
      </c>
      <c r="EN332" s="159">
        <f>ULB_Data[[#This Row],[Cert.- obtained SS2022]]/ULB_Data[[#This Row],[Cert.-max. marks SS2022]]</f>
        <v>0.61111111111111116</v>
      </c>
      <c r="EO332" s="159">
        <f>ULB_Data[[#This Row],[Cert.- obtained SS2022]]/ULB_Data[[#This Row],[Total score (obtained) SS2022]]</f>
        <v>0.24617918711632414</v>
      </c>
      <c r="EP332" s="76">
        <v>4468.29</v>
      </c>
      <c r="EQ332" s="26">
        <v>6000</v>
      </c>
      <c r="ER332" s="66">
        <v>74.47</v>
      </c>
      <c r="ES332" s="76">
        <v>4468.29</v>
      </c>
      <c r="ET332" s="66">
        <v>6000</v>
      </c>
      <c r="EU332" s="128">
        <f>(ULB_Data[[#This Row],[Total score (obtained) SS2022]]/ULB_Data[[#This Row],[Total score (max) SS2022]])*100</f>
        <v>74.471500000000006</v>
      </c>
      <c r="EV332" s="26">
        <v>2358.08</v>
      </c>
      <c r="EW332" s="26">
        <v>3000</v>
      </c>
      <c r="EX332" s="66">
        <v>78.599999999999994</v>
      </c>
      <c r="EY332" s="26">
        <v>3031.75</v>
      </c>
      <c r="EZ332" s="26">
        <v>4200</v>
      </c>
      <c r="FA332" s="100">
        <v>72.180000000000007</v>
      </c>
      <c r="FB332" s="26">
        <v>3031.75</v>
      </c>
      <c r="FC332" s="138">
        <v>4200</v>
      </c>
      <c r="FD332" s="140">
        <f>(ULB_Data[[#This Row],[SLP + Cert. (obtained) SS2022]]/ULB_Data[[#This Row],[SLP + Cert. (max.) SS2022]])*100</f>
        <v>72.18452380952381</v>
      </c>
    </row>
    <row r="333" spans="1:160" ht="15.75" thickBot="1">
      <c r="A333" s="104">
        <v>332</v>
      </c>
      <c r="B333" s="78" t="s">
        <v>384</v>
      </c>
      <c r="C333" s="65" t="s">
        <v>6</v>
      </c>
      <c r="D333" s="65" t="s">
        <v>33</v>
      </c>
      <c r="E333" s="84">
        <v>13679</v>
      </c>
      <c r="F333" s="28" t="s">
        <v>411</v>
      </c>
      <c r="G333" s="28">
        <v>2214</v>
      </c>
      <c r="H333" s="28">
        <v>2072</v>
      </c>
      <c r="I333" s="28">
        <v>2072</v>
      </c>
      <c r="J333" s="28">
        <v>3325</v>
      </c>
      <c r="K333" s="28">
        <v>3178</v>
      </c>
      <c r="L333" s="28">
        <v>3178</v>
      </c>
      <c r="M333" s="28">
        <v>3070.1</v>
      </c>
      <c r="N333" s="28">
        <v>2928.3</v>
      </c>
      <c r="O333" s="28">
        <v>2928.3</v>
      </c>
      <c r="P333" s="28">
        <v>4349.2</v>
      </c>
      <c r="Q333" s="28">
        <v>4349.2</v>
      </c>
      <c r="R333" s="118">
        <f>(ULB_Data[[#This Row],[Total score (obtained) SS2020]]-ULB_Data[[#This Row],[NA 2020]])/ULB_Data[[#This Row],[NA 2020]]</f>
        <v>-1</v>
      </c>
      <c r="S333" s="118">
        <f>(ULB_Data[[#This Row],[Total score (obtained) SS2021]]-ULB_Data[[#This Row],[NA 2021]])/ULB_Data[[#This Row],[NA 2021]]</f>
        <v>0.14369208494208496</v>
      </c>
      <c r="T333" s="118">
        <f>(ULB_Data[[#This Row],[Total score (obtained) SS2022]]-ULB_Data[[#This Row],[NA 2022]])/ULB_Data[[#This Row],[NA 2022]]</f>
        <v>0.14369208494208496</v>
      </c>
      <c r="U333" s="118">
        <f>(ULB_Data[[#This Row],[Total score (obtained) SS2020]]-ULB_Data[[#This Row],[SA 2020]])/ULB_Data[[#This Row],[SA 2020]]</f>
        <v>-1</v>
      </c>
      <c r="V333" s="118">
        <f>(ULB_Data[[#This Row],[Total score (obtained) SS2021]]-ULB_Data[[#This Row],[SA 2021]])/ULB_Data[[#This Row],[SA 2021]]</f>
        <v>-0.25433291378225298</v>
      </c>
      <c r="W333" s="118">
        <f>(ULB_Data[[#This Row],[Total score (obtained) SS2022]]-ULB_Data[[#This Row],[SA 2022]])/ULB_Data[[#This Row],[SA 2022]]</f>
        <v>-0.25433291378225298</v>
      </c>
      <c r="X333" s="118">
        <f>(ULB_Data[[#This Row],[Total score (obtained) SS2020]]-ULB_Data[[#This Row],[SA Cat 2020]])/ULB_Data[[#This Row],[SA Cat 2020]]</f>
        <v>-1</v>
      </c>
      <c r="Y333" s="118">
        <f>(ULB_Data[[#This Row],[Total score (obtained) SS2021]]-ULB_Data[[#This Row],[SA Cat 2021]])/ULB_Data[[#This Row],[SA Cat 2021]]</f>
        <v>-0.19074889867841413</v>
      </c>
      <c r="Z333" s="118">
        <f>(ULB_Data[[#This Row],[Total score (obtained) SS2022]]-ULB_Data[[#This Row],[SA Cat 2022]])/ULB_Data[[#This Row],[SA Cat 2022]]</f>
        <v>-0.19074889867841413</v>
      </c>
      <c r="AA333" s="118">
        <f>(ULB_Data[[#This Row],[Total score (obtained) SS2021]]-ULB_Data[[#This Row],[SA Cat t.10 2021]])/ULB_Data[[#This Row],[SA Cat t.10 2021]]</f>
        <v>-0.45513427756828839</v>
      </c>
      <c r="AB333" s="118">
        <f>(ULB_Data[[#This Row],[Total score (obtained) SS2022]]-ULB_Data[[#This Row],[SA Cat t.10 2022]])/ULB_Data[[#This Row],[SA Cat t.10 2022]]</f>
        <v>-0.45513427756828839</v>
      </c>
      <c r="AC333" s="122">
        <v>306.24</v>
      </c>
      <c r="AD333" s="122">
        <v>913.6</v>
      </c>
      <c r="AE333" s="122">
        <v>915</v>
      </c>
      <c r="AF333" s="122">
        <v>706.64</v>
      </c>
      <c r="AG333" s="122">
        <v>1509.3</v>
      </c>
      <c r="AH333" s="122">
        <v>1509.3</v>
      </c>
      <c r="AI333" s="122">
        <v>593.21</v>
      </c>
      <c r="AJ333" s="122">
        <v>1412.08</v>
      </c>
      <c r="AK333" s="122">
        <v>1412.08</v>
      </c>
      <c r="AL333" s="122">
        <v>1984.11</v>
      </c>
      <c r="AM333" s="122">
        <v>1984.11</v>
      </c>
      <c r="AN333" s="118">
        <f>(ULB_Data[[#This Row],[SLP- obtained SS2020]]-ULB_Data[[#This Row],[SLP NA 2020]])/ULB_Data[[#This Row],[SLP NA 2020]]</f>
        <v>-1</v>
      </c>
      <c r="AO333" s="118">
        <f>(ULB_Data[[#This Row],[SLP- obtained SS2021]]-ULB_Data[[#This Row],[SLP NA 2021]])/ULB_Data[[#This Row],[SLP NA 2021]]</f>
        <v>0.50785901926444821</v>
      </c>
      <c r="AP333" s="118">
        <f>(ULB_Data[[#This Row],[SLP- obtained SS2022]]-ULB_Data[[#This Row],[SLP NA 2022]])/ULB_Data[[#This Row],[SLP NA 2022]]</f>
        <v>0.50555191256830589</v>
      </c>
      <c r="AQ333" s="118">
        <f>(ULB_Data[[#This Row],[SLP- obtained SS2020]]-ULB_Data[[#This Row],[SLP SA 2020]])/ULB_Data[[#This Row],[SLP SA 2020]]</f>
        <v>-1</v>
      </c>
      <c r="AR333" s="118">
        <f>(ULB_Data[[#This Row],[SLP- obtained SS2021]]-ULB_Data[[#This Row],[SLP SA 2021]])/ULB_Data[[#This Row],[SLP SA 2021]]</f>
        <v>-8.7272245411780316E-2</v>
      </c>
      <c r="AS333" s="118">
        <f>(ULB_Data[[#This Row],[SLP- obtained SS2022]]-ULB_Data[[#This Row],[SLP SA 2022]])/ULB_Data[[#This Row],[SLP SA 2022]]</f>
        <v>-8.7272245411780316E-2</v>
      </c>
      <c r="AT333" s="118">
        <f>(ULB_Data[[#This Row],[SLP- obtained SS2020]]-ULB_Data[[#This Row],[SLP SA cat 2020]])/ULB_Data[[#This Row],[SLP SA cat 2020]]</f>
        <v>-1</v>
      </c>
      <c r="AU333" s="118">
        <f>(ULB_Data[[#This Row],[SLP- obtained SS2021]]-ULB_Data[[#This Row],[SLP SA cat 2021]])/ULB_Data[[#This Row],[SLP SA cat 2021]]</f>
        <v>-2.4432043510282705E-2</v>
      </c>
      <c r="AV333" s="118">
        <f>(ULB_Data[[#This Row],[SLP- obtained SS2022]]-ULB_Data[[#This Row],[SLP SA cat 2022]])/ULB_Data[[#This Row],[SLP SA cat 2022]]</f>
        <v>-2.4432043510282705E-2</v>
      </c>
      <c r="AW333" s="118">
        <f>(ULB_Data[[#This Row],[SLP- obtained SS2021]]-ULB_Data[[#This Row],[SLP SA cat t.10 2021]])/ULB_Data[[#This Row],[SLP SA cat t.10 2021]]</f>
        <v>-0.30569373673838646</v>
      </c>
      <c r="AX333" s="118">
        <f>(ULB_Data[[#This Row],[SLP- obtained SS2022]]-ULB_Data[[#This Row],[SLP SA cat t.10 2022]])/ULB_Data[[#This Row],[SLP SA cat t.10 2022]]</f>
        <v>-0.30569373673838646</v>
      </c>
      <c r="AY333" s="122">
        <v>232.44</v>
      </c>
      <c r="AZ333" s="122">
        <v>298.10000000000002</v>
      </c>
      <c r="BA333" s="122">
        <v>295</v>
      </c>
      <c r="BB333" s="122">
        <v>421.09</v>
      </c>
      <c r="BC333" s="122">
        <v>522.70000000000005</v>
      </c>
      <c r="BD333" s="122">
        <v>525</v>
      </c>
      <c r="BE333" s="122">
        <v>365.77</v>
      </c>
      <c r="BF333" s="122">
        <v>453.88</v>
      </c>
      <c r="BG333" s="122">
        <v>453.88</v>
      </c>
      <c r="BH333" s="122">
        <v>1100</v>
      </c>
      <c r="BI333" s="122">
        <v>1100</v>
      </c>
      <c r="BJ333" s="118">
        <f>(ULB_Data[[#This Row],[Cert.- obtained SS2020]]-ULB_Data[[#This Row],[NA cert 2020]])/ULB_Data[[#This Row],[NA cert 2020]]</f>
        <v>-1</v>
      </c>
      <c r="BK333" s="118">
        <f>(ULB_Data[[#This Row],[Cert.- obtained SS2021]]-ULB_Data[[#This Row],[NA cert 2021]])/ULB_Data[[#This Row],[NA cert 2021]]</f>
        <v>-1</v>
      </c>
      <c r="BL333" s="118">
        <f>(ULB_Data[[#This Row],[Cert.- obtained SS2022]]-ULB_Data[[#This Row],[NA cert 2022]])/ULB_Data[[#This Row],[NA cert 2022]]</f>
        <v>-1</v>
      </c>
      <c r="BM333" s="118">
        <f>(ULB_Data[[#This Row],[Cert.- obtained SS2020]]-ULB_Data[[#This Row],[SA Cert 2020]])/ULB_Data[[#This Row],[SA Cert 2020]]</f>
        <v>-1</v>
      </c>
      <c r="BN333" s="118">
        <f>(ULB_Data[[#This Row],[Cert.- obtained SS2021]]-ULB_Data[[#This Row],[SA cert 2021]])/ULB_Data[[#This Row],[SA cert 2021]]</f>
        <v>-1</v>
      </c>
      <c r="BO333" s="118">
        <f>(ULB_Data[[#This Row],[Cert.- obtained SS2022]]-ULB_Data[[#This Row],[SA cert 2022]])/ULB_Data[[#This Row],[SA cert 2022]]</f>
        <v>-1</v>
      </c>
      <c r="BP333" s="118">
        <f>(ULB_Data[[#This Row],[Cert.- obtained SS2020]]-ULB_Data[[#This Row],[SA cert cat 2020]])/ULB_Data[[#This Row],[SA cert cat 2020]]</f>
        <v>-1</v>
      </c>
      <c r="BQ333" s="118">
        <f>(ULB_Data[[#This Row],[Cert.- obtained SS2021]]-ULB_Data[[#This Row],[SA cert cat 2021]])/ULB_Data[[#This Row],[SA cert cat 2021]]</f>
        <v>-1</v>
      </c>
      <c r="BR333" s="118">
        <f>(ULB_Data[[#This Row],[Cert.- obtained SS2022]]-ULB_Data[[#This Row],[SA cert cat 2022]])/ULB_Data[[#This Row],[SA cert cat 2022]]</f>
        <v>-1</v>
      </c>
      <c r="BS333" s="118">
        <f>(ULB_Data[[#This Row],[Cert.- obtained SS2021]]-ULB_Data[[#This Row],[SA cert cat t.10 2021]])/ULB_Data[[#This Row],[SA cert cat t.10 2021]]</f>
        <v>-1</v>
      </c>
      <c r="BT333" s="118">
        <f>(ULB_Data[[#This Row],[Cert.- obtained SS2022]]-ULB_Data[[#This Row],[SA cert cat t.10 2022]])/ULB_Data[[#This Row],[SA cert cat t.10 2022]]</f>
        <v>-1</v>
      </c>
      <c r="BU333" s="122">
        <v>855.72</v>
      </c>
      <c r="BV333" s="122">
        <v>860.25</v>
      </c>
      <c r="BW333" s="122">
        <v>865</v>
      </c>
      <c r="BX333" s="122">
        <v>1100</v>
      </c>
      <c r="BY333" s="122">
        <v>1147.0899999999999</v>
      </c>
      <c r="BZ333" s="122">
        <v>1150</v>
      </c>
      <c r="CA333" s="122">
        <v>1056.55</v>
      </c>
      <c r="CB333" s="122">
        <v>1062.31</v>
      </c>
      <c r="CC333" s="122">
        <v>1062.31</v>
      </c>
      <c r="CD333" s="122">
        <v>1484.95</v>
      </c>
      <c r="CE333" s="122">
        <v>1484.95</v>
      </c>
      <c r="CF333" s="118">
        <f>(ULB_Data[[#This Row],[CP- obtained SS2020]]-ULB_Data[[#This Row],[NA CV 2020]])/ULB_Data[[#This Row],[NA CV 2020]]</f>
        <v>-1</v>
      </c>
      <c r="CG333" s="118">
        <f>(ULB_Data[[#This Row],[CV- obtained SS2021]]-ULB_Data[[#This Row],[NA CV 2021]])/ULB_Data[[#This Row],[NA CV 2021]]</f>
        <v>0.15332752106945652</v>
      </c>
      <c r="CH333" s="118">
        <f>(ULB_Data[[#This Row],[CV- obtained SS2022]]-ULB_Data[[#This Row],[NA CV 2022]])/ULB_Data[[#This Row],[NA CV 2022]]</f>
        <v>0.14699421965317916</v>
      </c>
      <c r="CI333" s="118">
        <f>(ULB_Data[[#This Row],[CP- obtained SS2020]]-ULB_Data[[#This Row],[SA CV 2020]])/ULB_Data[[#This Row],[SA CV 2020]]</f>
        <v>-1</v>
      </c>
      <c r="CJ333" s="118">
        <f>(ULB_Data[[#This Row],[CV- obtained SS2021]]-ULB_Data[[#This Row],[SA CV 2021]])/ULB_Data[[#This Row],[SA CV 2021]]</f>
        <v>-0.13507222624205595</v>
      </c>
      <c r="CK333" s="118">
        <f>(ULB_Data[[#This Row],[CV- obtained SS2022]]-ULB_Data[[#This Row],[SA CV 2022]])/ULB_Data[[#This Row],[SA CV 2022]]</f>
        <v>-0.13726086956521741</v>
      </c>
      <c r="CL333" s="118">
        <f>(ULB_Data[[#This Row],[CP- obtained SS2020]]-ULB_Data[[#This Row],[SA CV  cat 2020]])/ULB_Data[[#This Row],[SA CV  cat 2020]]</f>
        <v>-1</v>
      </c>
      <c r="CM333" s="118">
        <f>(ULB_Data[[#This Row],[CV- obtained SS2021]]-ULB_Data[[#This Row],[SA CV cat 2021]])/ULB_Data[[#This Row],[SA CV cat 2021]]</f>
        <v>-6.6044751532038648E-2</v>
      </c>
      <c r="CN333" s="118">
        <f>(ULB_Data[[#This Row],[CV- obtained SS2022]]-ULB_Data[[#This Row],[SA CV cat 2022]])/ULB_Data[[#This Row],[SA CV cat 2022]]</f>
        <v>-6.6044751532038648E-2</v>
      </c>
      <c r="CO333" s="118">
        <f>(ULB_Data[[#This Row],[CV- obtained SS2021]]-ULB_Data[[#This Row],[SA CV cat t.10 2021]])/ULB_Data[[#This Row],[SA CV cat t.10 2021]]</f>
        <v>-0.33186302569110077</v>
      </c>
      <c r="CP333" s="118">
        <f>(ULB_Data[[#This Row],[CV- obtained SS2022]]-ULB_Data[[#This Row],[SA CV cat t.10 2022]])/ULB_Data[[#This Row],[SA CV cat t.10 2022]]</f>
        <v>-0.33186302569110077</v>
      </c>
      <c r="CQ333" s="60" t="s">
        <v>432</v>
      </c>
      <c r="CR333" s="60" t="s">
        <v>432</v>
      </c>
      <c r="CS333" s="28">
        <v>393</v>
      </c>
      <c r="CT333" s="28">
        <v>155</v>
      </c>
      <c r="CU333" s="28">
        <v>393</v>
      </c>
      <c r="CV333" s="28">
        <v>155</v>
      </c>
      <c r="CW333" s="28" t="s">
        <v>414</v>
      </c>
      <c r="CX333" s="28" t="s">
        <v>414</v>
      </c>
      <c r="CY333" s="28" t="s">
        <v>414</v>
      </c>
      <c r="CZ333" s="65" t="s">
        <v>415</v>
      </c>
      <c r="DA333" s="28" t="s">
        <v>415</v>
      </c>
      <c r="DB333" s="28" t="s">
        <v>415</v>
      </c>
      <c r="DC333" s="29"/>
      <c r="DD333" s="22">
        <v>1500</v>
      </c>
      <c r="DE333" s="66">
        <v>0</v>
      </c>
      <c r="DF333" s="29"/>
      <c r="DG333" s="22">
        <v>1500</v>
      </c>
      <c r="DH333" s="66">
        <v>0</v>
      </c>
      <c r="DI333" s="29"/>
      <c r="DJ333" s="22">
        <v>1500</v>
      </c>
      <c r="DK333" s="66">
        <v>0</v>
      </c>
      <c r="DL333" s="29"/>
      <c r="DM333" s="22">
        <v>1500</v>
      </c>
      <c r="DN333" s="66">
        <v>0</v>
      </c>
      <c r="DO333" s="21"/>
      <c r="DP333" s="22">
        <v>6000</v>
      </c>
      <c r="DQ333" s="66">
        <v>0</v>
      </c>
      <c r="DR333" s="89">
        <v>1377.58</v>
      </c>
      <c r="DS333" s="67">
        <v>2400</v>
      </c>
      <c r="DT333" s="159">
        <f>ULB_Data[[#This Row],[SLP- obtained SS2021]]/ULB_Data[[#This Row],[SLP-max. marks SS2021]]</f>
        <v>0.57399166666666668</v>
      </c>
      <c r="DU333" s="159">
        <f>ULB_Data[[#This Row],[SLP- obtained SS2021]]/ULB_Data[[#This Row],[Total score (obtained) SS2021]]</f>
        <v>0.58132361070670491</v>
      </c>
      <c r="DV333" s="89">
        <v>1377.58</v>
      </c>
      <c r="DW333" s="66">
        <v>2400</v>
      </c>
      <c r="DX333" s="159">
        <f>ULB_Data[[#This Row],[SLP- obtained SS2022]]/ULB_Data[[#This Row],[SLP-max. marks SS2022]]</f>
        <v>0.57399166666666668</v>
      </c>
      <c r="DY333" s="159">
        <f>ULB_Data[[#This Row],[SLP- obtained SS2022]]/ULB_Data[[#This Row],[Total score (obtained) SS2022]]</f>
        <v>0.58132361070670491</v>
      </c>
      <c r="DZ333" s="90">
        <v>992.15</v>
      </c>
      <c r="EA333" s="67">
        <v>1800</v>
      </c>
      <c r="EB333" s="159">
        <f>ULB_Data[[#This Row],[CV- obtained SS2021]]/ULB_Data[[#This Row],[CV-max. marks SS2021]]</f>
        <v>0.55119444444444443</v>
      </c>
      <c r="EC333" s="159">
        <f>ULB_Data[[#This Row],[CV- obtained SS2021]]/ULB_Data[[#This Row],[Total score (obtained) SS2021]]</f>
        <v>0.41867638929329498</v>
      </c>
      <c r="ED333" s="90">
        <v>992.15</v>
      </c>
      <c r="EE333" s="66">
        <v>1800</v>
      </c>
      <c r="EF333" s="159">
        <f>ULB_Data[[#This Row],[CV- obtained SS2022]]/ULB_Data[[#This Row],[CV-max. marks SS2022]]</f>
        <v>0.55119444444444443</v>
      </c>
      <c r="EG333" s="159">
        <f>ULB_Data[[#This Row],[CV- obtained SS2022]]/ULB_Data[[#This Row],[Total score (obtained) SS2022]]</f>
        <v>0.41867638929329498</v>
      </c>
      <c r="EH333" s="89">
        <v>0</v>
      </c>
      <c r="EI333" s="67">
        <v>1800</v>
      </c>
      <c r="EJ333" s="159">
        <f>ULB_Data[[#This Row],[Cert.- obtained SS2021]]/ULB_Data[[#This Row],[Cert.-max. marks SS2021]]</f>
        <v>0</v>
      </c>
      <c r="EK333" s="159">
        <f>ULB_Data[[#This Row],[Cert.- obtained SS2021]]/ULB_Data[[#This Row],[Total score (obtained) SS2021]]</f>
        <v>0</v>
      </c>
      <c r="EL333" s="89">
        <v>0</v>
      </c>
      <c r="EM333" s="66">
        <v>1800</v>
      </c>
      <c r="EN333" s="159">
        <f>ULB_Data[[#This Row],[Cert.- obtained SS2022]]/ULB_Data[[#This Row],[Cert.-max. marks SS2022]]</f>
        <v>0</v>
      </c>
      <c r="EO333" s="159">
        <f>ULB_Data[[#This Row],[Cert.- obtained SS2022]]/ULB_Data[[#This Row],[Total score (obtained) SS2022]]</f>
        <v>0</v>
      </c>
      <c r="EP333" s="76">
        <v>2369.73</v>
      </c>
      <c r="EQ333" s="26">
        <v>6000</v>
      </c>
      <c r="ER333" s="66">
        <v>39.5</v>
      </c>
      <c r="ES333" s="76">
        <v>2369.73</v>
      </c>
      <c r="ET333" s="66">
        <v>6000</v>
      </c>
      <c r="EU333" s="128">
        <f>(ULB_Data[[#This Row],[Total score (obtained) SS2022]]/ULB_Data[[#This Row],[Total score (max) SS2022]])*100</f>
        <v>39.4955</v>
      </c>
      <c r="EV333" s="26">
        <v>0</v>
      </c>
      <c r="EW333" s="26">
        <v>3000</v>
      </c>
      <c r="EX333" s="66">
        <v>0</v>
      </c>
      <c r="EY333" s="26">
        <v>1377.58</v>
      </c>
      <c r="EZ333" s="26">
        <v>4200</v>
      </c>
      <c r="FA333" s="100">
        <v>32.799999999999997</v>
      </c>
      <c r="FB333" s="26">
        <v>1377.58</v>
      </c>
      <c r="FC333" s="138">
        <v>4200</v>
      </c>
      <c r="FD333" s="140">
        <f>(ULB_Data[[#This Row],[SLP + Cert. (obtained) SS2022]]/ULB_Data[[#This Row],[SLP + Cert. (max.) SS2022]])*100</f>
        <v>32.799523809523805</v>
      </c>
    </row>
    <row r="334" spans="1:160" ht="16.5" thickBot="1">
      <c r="A334" s="104">
        <v>333</v>
      </c>
      <c r="B334" s="78" t="s">
        <v>416</v>
      </c>
      <c r="C334" s="65" t="s">
        <v>6</v>
      </c>
      <c r="D334" s="65" t="s">
        <v>33</v>
      </c>
      <c r="E334" s="26">
        <v>28953</v>
      </c>
      <c r="F334" s="28" t="s">
        <v>412</v>
      </c>
      <c r="G334" s="28">
        <v>2214</v>
      </c>
      <c r="H334" s="28">
        <v>2072</v>
      </c>
      <c r="I334" s="28">
        <v>2072</v>
      </c>
      <c r="J334" s="28">
        <v>3325</v>
      </c>
      <c r="K334" s="28">
        <v>3178</v>
      </c>
      <c r="L334" s="28">
        <v>3178</v>
      </c>
      <c r="M334" s="28">
        <v>3400</v>
      </c>
      <c r="N334" s="28">
        <v>3298.6</v>
      </c>
      <c r="O334" s="28">
        <v>3298.6</v>
      </c>
      <c r="P334" s="28">
        <v>4601.3999999999996</v>
      </c>
      <c r="Q334" s="28">
        <v>4601.3999999999996</v>
      </c>
      <c r="R334" s="118">
        <f>(ULB_Data[[#This Row],[Total score (obtained) SS2020]]-ULB_Data[[#This Row],[NA 2020]])/ULB_Data[[#This Row],[NA 2020]]</f>
        <v>-1</v>
      </c>
      <c r="S334" s="118">
        <f>(ULB_Data[[#This Row],[Total score (obtained) SS2021]]-ULB_Data[[#This Row],[NA 2021]])/ULB_Data[[#This Row],[NA 2021]]</f>
        <v>2.8947876447876456E-2</v>
      </c>
      <c r="T334" s="118">
        <f>(ULB_Data[[#This Row],[Total score (obtained) SS2022]]-ULB_Data[[#This Row],[NA 2022]])/ULB_Data[[#This Row],[NA 2022]]</f>
        <v>2.8947876447876456E-2</v>
      </c>
      <c r="U334" s="118">
        <f>(ULB_Data[[#This Row],[Total score (obtained) SS2020]]-ULB_Data[[#This Row],[SA 2020]])/ULB_Data[[#This Row],[SA 2020]]</f>
        <v>-1</v>
      </c>
      <c r="V334" s="118">
        <f>(ULB_Data[[#This Row],[Total score (obtained) SS2021]]-ULB_Data[[#This Row],[SA 2021]])/ULB_Data[[#This Row],[SA 2021]]</f>
        <v>-0.32914411579609815</v>
      </c>
      <c r="W334" s="118">
        <f>(ULB_Data[[#This Row],[Total score (obtained) SS2022]]-ULB_Data[[#This Row],[SA 2022]])/ULB_Data[[#This Row],[SA 2022]]</f>
        <v>-0.32914411579609815</v>
      </c>
      <c r="X334" s="118">
        <f>(ULB_Data[[#This Row],[Total score (obtained) SS2020]]-ULB_Data[[#This Row],[SA Cat 2020]])/ULB_Data[[#This Row],[SA Cat 2020]]</f>
        <v>-1</v>
      </c>
      <c r="Y334" s="118">
        <f>(ULB_Data[[#This Row],[Total score (obtained) SS2021]]-ULB_Data[[#This Row],[SA Cat 2021]])/ULB_Data[[#This Row],[SA Cat 2021]]</f>
        <v>-0.35367125447159398</v>
      </c>
      <c r="Z334" s="118">
        <f>(ULB_Data[[#This Row],[Total score (obtained) SS2022]]-ULB_Data[[#This Row],[SA Cat 2022]])/ULB_Data[[#This Row],[SA Cat 2022]]</f>
        <v>-0.35367125447159398</v>
      </c>
      <c r="AA334" s="118">
        <f>(ULB_Data[[#This Row],[Total score (obtained) SS2021]]-ULB_Data[[#This Row],[SA Cat t.10 2021]])/ULB_Data[[#This Row],[SA Cat t.10 2021]]</f>
        <v>-0.53666710131699047</v>
      </c>
      <c r="AB334" s="118">
        <f>(ULB_Data[[#This Row],[Total score (obtained) SS2022]]-ULB_Data[[#This Row],[SA Cat t.10 2022]])/ULB_Data[[#This Row],[SA Cat t.10 2022]]</f>
        <v>-0.53666710131699047</v>
      </c>
      <c r="AC334" s="122">
        <v>306.24</v>
      </c>
      <c r="AD334" s="122">
        <v>913.6</v>
      </c>
      <c r="AE334" s="122">
        <v>915</v>
      </c>
      <c r="AF334" s="122">
        <v>706.64</v>
      </c>
      <c r="AG334" s="122">
        <v>1509.3</v>
      </c>
      <c r="AH334" s="122">
        <v>1509.3</v>
      </c>
      <c r="AI334" s="122">
        <v>737.03</v>
      </c>
      <c r="AJ334" s="122">
        <v>1543.8</v>
      </c>
      <c r="AK334" s="122">
        <v>1543.8</v>
      </c>
      <c r="AL334" s="122">
        <v>2033.9</v>
      </c>
      <c r="AM334" s="122">
        <v>2033.9</v>
      </c>
      <c r="AN334" s="118">
        <f>(ULB_Data[[#This Row],[SLP- obtained SS2020]]-ULB_Data[[#This Row],[SLP NA 2020]])/ULB_Data[[#This Row],[SLP NA 2020]]</f>
        <v>-1</v>
      </c>
      <c r="AO334" s="118">
        <f>(ULB_Data[[#This Row],[SLP- obtained SS2021]]-ULB_Data[[#This Row],[SLP NA 2021]])/ULB_Data[[#This Row],[SLP NA 2021]]</f>
        <v>0.37353327495621702</v>
      </c>
      <c r="AP334" s="118">
        <f>(ULB_Data[[#This Row],[SLP- obtained SS2022]]-ULB_Data[[#This Row],[SLP NA 2022]])/ULB_Data[[#This Row],[SLP NA 2022]]</f>
        <v>0.37143169398907094</v>
      </c>
      <c r="AQ334" s="118">
        <f>(ULB_Data[[#This Row],[SLP- obtained SS2020]]-ULB_Data[[#This Row],[SLP SA 2020]])/ULB_Data[[#This Row],[SLP SA 2020]]</f>
        <v>-1</v>
      </c>
      <c r="AR334" s="118">
        <f>(ULB_Data[[#This Row],[SLP- obtained SS2021]]-ULB_Data[[#This Row],[SLP SA 2021]])/ULB_Data[[#This Row],[SLP SA 2021]]</f>
        <v>-0.16858146160471746</v>
      </c>
      <c r="AS334" s="118">
        <f>(ULB_Data[[#This Row],[SLP- obtained SS2022]]-ULB_Data[[#This Row],[SLP SA 2022]])/ULB_Data[[#This Row],[SLP SA 2022]]</f>
        <v>-0.16858146160471746</v>
      </c>
      <c r="AT334" s="118">
        <f>(ULB_Data[[#This Row],[SLP- obtained SS2020]]-ULB_Data[[#This Row],[SLP SA cat 2020]])/ULB_Data[[#This Row],[SLP SA cat 2020]]</f>
        <v>-1</v>
      </c>
      <c r="AU334" s="118">
        <f>(ULB_Data[[#This Row],[SLP- obtained SS2021]]-ULB_Data[[#This Row],[SLP SA cat 2021]])/ULB_Data[[#This Row],[SLP SA cat 2021]]</f>
        <v>-0.1871615494235005</v>
      </c>
      <c r="AV334" s="118">
        <f>(ULB_Data[[#This Row],[SLP- obtained SS2022]]-ULB_Data[[#This Row],[SLP SA cat 2022]])/ULB_Data[[#This Row],[SLP SA cat 2022]]</f>
        <v>-0.1871615494235005</v>
      </c>
      <c r="AW334" s="118">
        <f>(ULB_Data[[#This Row],[SLP- obtained SS2021]]-ULB_Data[[#This Row],[SLP SA cat t.10 2021]])/ULB_Data[[#This Row],[SLP SA cat t.10 2021]]</f>
        <v>-0.38302768081026606</v>
      </c>
      <c r="AX334" s="118">
        <f>(ULB_Data[[#This Row],[SLP- obtained SS2022]]-ULB_Data[[#This Row],[SLP SA cat t.10 2022]])/ULB_Data[[#This Row],[SLP SA cat t.10 2022]]</f>
        <v>-0.38302768081026606</v>
      </c>
      <c r="AY334" s="122">
        <v>232.44</v>
      </c>
      <c r="AZ334" s="122">
        <v>298.10000000000002</v>
      </c>
      <c r="BA334" s="122">
        <v>295</v>
      </c>
      <c r="BB334" s="122">
        <v>421.09</v>
      </c>
      <c r="BC334" s="122">
        <v>522.70000000000005</v>
      </c>
      <c r="BD334" s="122">
        <v>525</v>
      </c>
      <c r="BE334" s="122">
        <v>433.64</v>
      </c>
      <c r="BF334" s="122">
        <v>570</v>
      </c>
      <c r="BG334" s="122">
        <v>570</v>
      </c>
      <c r="BH334" s="122">
        <v>1100</v>
      </c>
      <c r="BI334" s="122">
        <v>1100</v>
      </c>
      <c r="BJ334" s="118">
        <f>(ULB_Data[[#This Row],[Cert.- obtained SS2020]]-ULB_Data[[#This Row],[NA cert 2020]])/ULB_Data[[#This Row],[NA cert 2020]]</f>
        <v>-1</v>
      </c>
      <c r="BK334" s="118">
        <f>(ULB_Data[[#This Row],[Cert.- obtained SS2021]]-ULB_Data[[#This Row],[NA cert 2021]])/ULB_Data[[#This Row],[NA cert 2021]]</f>
        <v>-1</v>
      </c>
      <c r="BL334" s="118">
        <f>(ULB_Data[[#This Row],[Cert.- obtained SS2022]]-ULB_Data[[#This Row],[NA cert 2022]])/ULB_Data[[#This Row],[NA cert 2022]]</f>
        <v>-1</v>
      </c>
      <c r="BM334" s="118">
        <f>(ULB_Data[[#This Row],[Cert.- obtained SS2020]]-ULB_Data[[#This Row],[SA Cert 2020]])/ULB_Data[[#This Row],[SA Cert 2020]]</f>
        <v>-1</v>
      </c>
      <c r="BN334" s="118">
        <f>(ULB_Data[[#This Row],[Cert.- obtained SS2021]]-ULB_Data[[#This Row],[SA cert 2021]])/ULB_Data[[#This Row],[SA cert 2021]]</f>
        <v>-1</v>
      </c>
      <c r="BO334" s="118">
        <f>(ULB_Data[[#This Row],[Cert.- obtained SS2022]]-ULB_Data[[#This Row],[SA cert 2022]])/ULB_Data[[#This Row],[SA cert 2022]]</f>
        <v>-1</v>
      </c>
      <c r="BP334" s="118">
        <f>(ULB_Data[[#This Row],[Cert.- obtained SS2020]]-ULB_Data[[#This Row],[SA cert cat 2020]])/ULB_Data[[#This Row],[SA cert cat 2020]]</f>
        <v>-1</v>
      </c>
      <c r="BQ334" s="118">
        <f>(ULB_Data[[#This Row],[Cert.- obtained SS2021]]-ULB_Data[[#This Row],[SA cert cat 2021]])/ULB_Data[[#This Row],[SA cert cat 2021]]</f>
        <v>-1</v>
      </c>
      <c r="BR334" s="118">
        <f>(ULB_Data[[#This Row],[Cert.- obtained SS2022]]-ULB_Data[[#This Row],[SA cert cat 2022]])/ULB_Data[[#This Row],[SA cert cat 2022]]</f>
        <v>-1</v>
      </c>
      <c r="BS334" s="118">
        <f>(ULB_Data[[#This Row],[Cert.- obtained SS2021]]-ULB_Data[[#This Row],[SA cert cat t.10 2021]])/ULB_Data[[#This Row],[SA cert cat t.10 2021]]</f>
        <v>-1</v>
      </c>
      <c r="BT334" s="118">
        <f>(ULB_Data[[#This Row],[Cert.- obtained SS2022]]-ULB_Data[[#This Row],[SA cert cat t.10 2022]])/ULB_Data[[#This Row],[SA cert cat t.10 2022]]</f>
        <v>-1</v>
      </c>
      <c r="BU334" s="122">
        <v>855.72</v>
      </c>
      <c r="BV334" s="122">
        <v>860.25</v>
      </c>
      <c r="BW334" s="122">
        <v>865</v>
      </c>
      <c r="BX334" s="122">
        <v>1100</v>
      </c>
      <c r="BY334" s="122">
        <v>1147.0899999999999</v>
      </c>
      <c r="BZ334" s="122">
        <v>1150</v>
      </c>
      <c r="CA334" s="122">
        <v>1114.93</v>
      </c>
      <c r="CB334" s="122">
        <v>1184.79</v>
      </c>
      <c r="CC334" s="122">
        <v>1184.79</v>
      </c>
      <c r="CD334" s="122">
        <v>1531.86</v>
      </c>
      <c r="CE334" s="122">
        <v>1531.86</v>
      </c>
      <c r="CF334" s="118">
        <f>(ULB_Data[[#This Row],[CP- obtained SS2020]]-ULB_Data[[#This Row],[NA CV 2020]])/ULB_Data[[#This Row],[NA CV 2020]]</f>
        <v>-1</v>
      </c>
      <c r="CG334" s="118">
        <f>(ULB_Data[[#This Row],[CV- obtained SS2021]]-ULB_Data[[#This Row],[NA CV 2021]])/ULB_Data[[#This Row],[NA CV 2021]]</f>
        <v>1.9610578320255746E-2</v>
      </c>
      <c r="CH334" s="118">
        <f>(ULB_Data[[#This Row],[CV- obtained SS2022]]-ULB_Data[[#This Row],[NA CV 2022]])/ULB_Data[[#This Row],[NA CV 2022]]</f>
        <v>1.4011560693641624E-2</v>
      </c>
      <c r="CI334" s="118">
        <f>(ULB_Data[[#This Row],[CP- obtained SS2020]]-ULB_Data[[#This Row],[SA CV 2020]])/ULB_Data[[#This Row],[SA CV 2020]]</f>
        <v>-1</v>
      </c>
      <c r="CJ334" s="118">
        <f>(ULB_Data[[#This Row],[CV- obtained SS2021]]-ULB_Data[[#This Row],[SA CV 2021]])/ULB_Data[[#This Row],[SA CV 2021]]</f>
        <v>-0.23535206479003384</v>
      </c>
      <c r="CK334" s="118">
        <f>(ULB_Data[[#This Row],[CV- obtained SS2022]]-ULB_Data[[#This Row],[SA CV 2022]])/ULB_Data[[#This Row],[SA CV 2022]]</f>
        <v>-0.23728695652173912</v>
      </c>
      <c r="CL334" s="118">
        <f>(ULB_Data[[#This Row],[CP- obtained SS2020]]-ULB_Data[[#This Row],[SA CV  cat 2020]])/ULB_Data[[#This Row],[SA CV  cat 2020]]</f>
        <v>-1</v>
      </c>
      <c r="CM334" s="118">
        <f>(ULB_Data[[#This Row],[CV- obtained SS2021]]-ULB_Data[[#This Row],[SA CV cat 2021]])/ULB_Data[[#This Row],[SA CV cat 2021]]</f>
        <v>-0.25968315060052832</v>
      </c>
      <c r="CN334" s="118">
        <f>(ULB_Data[[#This Row],[CV- obtained SS2022]]-ULB_Data[[#This Row],[SA CV cat 2022]])/ULB_Data[[#This Row],[SA CV cat 2022]]</f>
        <v>-0.25968315060052832</v>
      </c>
      <c r="CO334" s="118">
        <f>(ULB_Data[[#This Row],[CV- obtained SS2021]]-ULB_Data[[#This Row],[SA CV cat t.10 2021]])/ULB_Data[[#This Row],[SA CV cat t.10 2021]]</f>
        <v>-0.42741503792774793</v>
      </c>
      <c r="CP334" s="118">
        <f>(ULB_Data[[#This Row],[CV- obtained SS2022]]-ULB_Data[[#This Row],[SA CV cat t.10 2022]])/ULB_Data[[#This Row],[SA CV cat t.10 2022]]</f>
        <v>-0.42741503792774793</v>
      </c>
      <c r="CQ334" s="60" t="s">
        <v>432</v>
      </c>
      <c r="CR334" s="60" t="s">
        <v>432</v>
      </c>
      <c r="CS334" s="28">
        <v>222</v>
      </c>
      <c r="CT334" s="28">
        <v>104</v>
      </c>
      <c r="CU334" s="28">
        <v>222</v>
      </c>
      <c r="CV334" s="28">
        <v>104</v>
      </c>
      <c r="CW334" s="28" t="s">
        <v>414</v>
      </c>
      <c r="CX334" s="28" t="s">
        <v>414</v>
      </c>
      <c r="CY334" s="28" t="s">
        <v>414</v>
      </c>
      <c r="CZ334" s="65" t="s">
        <v>415</v>
      </c>
      <c r="DA334" s="28" t="s">
        <v>415</v>
      </c>
      <c r="DB334" s="28" t="s">
        <v>415</v>
      </c>
      <c r="DC334" s="29"/>
      <c r="DD334" s="21"/>
      <c r="DE334" s="87"/>
      <c r="DF334" s="29"/>
      <c r="DG334" s="21"/>
      <c r="DH334" s="87"/>
      <c r="DI334" s="29"/>
      <c r="DJ334" s="21"/>
      <c r="DK334" s="87"/>
      <c r="DL334" s="29"/>
      <c r="DM334" s="21"/>
      <c r="DN334" s="87"/>
      <c r="DO334" s="21"/>
      <c r="DP334" s="21"/>
      <c r="DQ334" s="87"/>
      <c r="DR334" s="91">
        <v>1254.8599999999999</v>
      </c>
      <c r="DS334" s="67">
        <v>2400</v>
      </c>
      <c r="DT334" s="159">
        <f>ULB_Data[[#This Row],[SLP- obtained SS2021]]/ULB_Data[[#This Row],[SLP-max. marks SS2021]]</f>
        <v>0.52285833333333331</v>
      </c>
      <c r="DU334" s="159">
        <f>ULB_Data[[#This Row],[SLP- obtained SS2021]]/ULB_Data[[#This Row],[Total score (obtained) SS2021]]</f>
        <v>0.58858901115395068</v>
      </c>
      <c r="DV334" s="91">
        <v>1254.8599999999999</v>
      </c>
      <c r="DW334" s="66">
        <v>2400</v>
      </c>
      <c r="DX334" s="159">
        <f>ULB_Data[[#This Row],[SLP- obtained SS2022]]/ULB_Data[[#This Row],[SLP-max. marks SS2022]]</f>
        <v>0.52285833333333331</v>
      </c>
      <c r="DY334" s="159">
        <f>ULB_Data[[#This Row],[SLP- obtained SS2022]]/ULB_Data[[#This Row],[Total score (obtained) SS2022]]</f>
        <v>0.58858901115395068</v>
      </c>
      <c r="DZ334" s="92">
        <v>877.12</v>
      </c>
      <c r="EA334" s="67">
        <v>1800</v>
      </c>
      <c r="EB334" s="159">
        <f>ULB_Data[[#This Row],[CV- obtained SS2021]]/ULB_Data[[#This Row],[CV-max. marks SS2021]]</f>
        <v>0.48728888888888888</v>
      </c>
      <c r="EC334" s="159">
        <f>ULB_Data[[#This Row],[CV- obtained SS2021]]/ULB_Data[[#This Row],[Total score (obtained) SS2021]]</f>
        <v>0.41141098884604921</v>
      </c>
      <c r="ED334" s="92">
        <v>877.12</v>
      </c>
      <c r="EE334" s="66">
        <v>1800</v>
      </c>
      <c r="EF334" s="159">
        <f>ULB_Data[[#This Row],[CV- obtained SS2022]]/ULB_Data[[#This Row],[CV-max. marks SS2022]]</f>
        <v>0.48728888888888888</v>
      </c>
      <c r="EG334" s="159">
        <f>ULB_Data[[#This Row],[CV- obtained SS2022]]/ULB_Data[[#This Row],[Total score (obtained) SS2022]]</f>
        <v>0.41141098884604921</v>
      </c>
      <c r="EH334" s="93">
        <v>0</v>
      </c>
      <c r="EI334" s="67">
        <v>1800</v>
      </c>
      <c r="EJ334" s="159">
        <f>ULB_Data[[#This Row],[Cert.- obtained SS2021]]/ULB_Data[[#This Row],[Cert.-max. marks SS2021]]</f>
        <v>0</v>
      </c>
      <c r="EK334" s="159">
        <f>ULB_Data[[#This Row],[Cert.- obtained SS2021]]/ULB_Data[[#This Row],[Total score (obtained) SS2021]]</f>
        <v>0</v>
      </c>
      <c r="EL334" s="93">
        <v>0</v>
      </c>
      <c r="EM334" s="66">
        <v>1800</v>
      </c>
      <c r="EN334" s="159">
        <f>ULB_Data[[#This Row],[Cert.- obtained SS2022]]/ULB_Data[[#This Row],[Cert.-max. marks SS2022]]</f>
        <v>0</v>
      </c>
      <c r="EO334" s="159">
        <f>ULB_Data[[#This Row],[Cert.- obtained SS2022]]/ULB_Data[[#This Row],[Total score (obtained) SS2022]]</f>
        <v>0</v>
      </c>
      <c r="EP334" s="23">
        <v>2131.98</v>
      </c>
      <c r="EQ334" s="26">
        <v>6000</v>
      </c>
      <c r="ER334" s="66">
        <v>35.53</v>
      </c>
      <c r="ES334" s="23">
        <v>2131.98</v>
      </c>
      <c r="ET334" s="66">
        <v>6000</v>
      </c>
      <c r="EU334" s="128">
        <f>(ULB_Data[[#This Row],[Total score (obtained) SS2022]]/ULB_Data[[#This Row],[Total score (max) SS2022]])*100</f>
        <v>35.533000000000001</v>
      </c>
      <c r="EV334" s="26">
        <v>0</v>
      </c>
      <c r="EW334" s="26">
        <v>0</v>
      </c>
      <c r="EX334" s="88" t="e">
        <v>#DIV/0!</v>
      </c>
      <c r="EY334" s="26">
        <v>1254.8599999999999</v>
      </c>
      <c r="EZ334" s="26">
        <v>4200</v>
      </c>
      <c r="FA334" s="100">
        <v>29.88</v>
      </c>
      <c r="FB334" s="26">
        <v>1254.8599999999999</v>
      </c>
      <c r="FC334" s="138">
        <v>4200</v>
      </c>
      <c r="FD334" s="140">
        <f>(ULB_Data[[#This Row],[SLP + Cert. (obtained) SS2022]]/ULB_Data[[#This Row],[SLP + Cert. (max.) SS2022]])*100</f>
        <v>29.877619047619046</v>
      </c>
    </row>
    <row r="335" spans="1:160" ht="15.75" thickBot="1">
      <c r="A335" s="104">
        <v>334</v>
      </c>
      <c r="B335" s="69" t="s">
        <v>147</v>
      </c>
      <c r="C335" s="65" t="s">
        <v>6</v>
      </c>
      <c r="D335" s="65" t="s">
        <v>33</v>
      </c>
      <c r="E335" s="84">
        <v>287353</v>
      </c>
      <c r="F335" s="28" t="s">
        <v>410</v>
      </c>
      <c r="G335" s="28">
        <v>2214</v>
      </c>
      <c r="H335" s="28">
        <v>2072</v>
      </c>
      <c r="I335" s="28">
        <v>2072</v>
      </c>
      <c r="J335" s="28">
        <v>3325</v>
      </c>
      <c r="K335" s="28">
        <v>3178</v>
      </c>
      <c r="L335" s="28">
        <v>3178</v>
      </c>
      <c r="M335" s="28">
        <v>3878.5</v>
      </c>
      <c r="N335" s="28">
        <v>3782.7</v>
      </c>
      <c r="O335" s="28">
        <v>3782.7</v>
      </c>
      <c r="P335" s="28">
        <v>4344.1000000000004</v>
      </c>
      <c r="Q335" s="28">
        <v>4344.1000000000004</v>
      </c>
      <c r="R335" s="118">
        <f>(ULB_Data[[#This Row],[Total score (obtained) SS2020]]-ULB_Data[[#This Row],[NA 2020]])/ULB_Data[[#This Row],[NA 2020]]</f>
        <v>0.54841463414634151</v>
      </c>
      <c r="S335" s="118">
        <f>(ULB_Data[[#This Row],[Total score (obtained) SS2021]]-ULB_Data[[#This Row],[NA 2021]])/ULB_Data[[#This Row],[NA 2021]]</f>
        <v>0.72335907335907346</v>
      </c>
      <c r="T335" s="118">
        <f>(ULB_Data[[#This Row],[Total score (obtained) SS2022]]-ULB_Data[[#This Row],[NA 2022]])/ULB_Data[[#This Row],[NA 2022]]</f>
        <v>0.72335907335907346</v>
      </c>
      <c r="U335" s="118">
        <f>(ULB_Data[[#This Row],[Total score (obtained) SS2020]]-ULB_Data[[#This Row],[SA 2020]])/ULB_Data[[#This Row],[SA 2020]]</f>
        <v>3.1034586466165429E-2</v>
      </c>
      <c r="V335" s="118">
        <f>(ULB_Data[[#This Row],[Total score (obtained) SS2021]]-ULB_Data[[#This Row],[SA 2021]])/ULB_Data[[#This Row],[SA 2021]]</f>
        <v>0.12359974826935186</v>
      </c>
      <c r="W335" s="118">
        <f>(ULB_Data[[#This Row],[Total score (obtained) SS2022]]-ULB_Data[[#This Row],[SA 2022]])/ULB_Data[[#This Row],[SA 2022]]</f>
        <v>0.12359974826935186</v>
      </c>
      <c r="X335" s="118">
        <f>(ULB_Data[[#This Row],[Total score (obtained) SS2020]]-ULB_Data[[#This Row],[SA Cat 2020]])/ULB_Data[[#This Row],[SA Cat 2020]]</f>
        <v>-0.11610416398092044</v>
      </c>
      <c r="Y335" s="118">
        <f>(ULB_Data[[#This Row],[Total score (obtained) SS2021]]-ULB_Data[[#This Row],[SA Cat 2021]])/ULB_Data[[#This Row],[SA Cat 2021]]</f>
        <v>-5.6018188066724733E-2</v>
      </c>
      <c r="Z335" s="118">
        <f>(ULB_Data[[#This Row],[Total score (obtained) SS2022]]-ULB_Data[[#This Row],[SA Cat 2022]])/ULB_Data[[#This Row],[SA Cat 2022]]</f>
        <v>-5.6018188066724733E-2</v>
      </c>
      <c r="AA335" s="118">
        <f>(ULB_Data[[#This Row],[Total score (obtained) SS2021]]-ULB_Data[[#This Row],[SA Cat t.10 2021]])/ULB_Data[[#This Row],[SA Cat t.10 2021]]</f>
        <v>-0.17801155590340925</v>
      </c>
      <c r="AB335" s="118">
        <f>(ULB_Data[[#This Row],[Total score (obtained) SS2022]]-ULB_Data[[#This Row],[SA Cat t.10 2022]])/ULB_Data[[#This Row],[SA Cat t.10 2022]]</f>
        <v>-0.17801155590340925</v>
      </c>
      <c r="AC335" s="122">
        <v>306.24</v>
      </c>
      <c r="AD335" s="122">
        <v>913.6</v>
      </c>
      <c r="AE335" s="122">
        <v>915</v>
      </c>
      <c r="AF335" s="122">
        <v>706.64</v>
      </c>
      <c r="AG335" s="122">
        <v>1509.3</v>
      </c>
      <c r="AH335" s="122">
        <v>1509.3</v>
      </c>
      <c r="AI335" s="122">
        <v>948.15</v>
      </c>
      <c r="AJ335" s="122">
        <v>1786.5</v>
      </c>
      <c r="AK335" s="122">
        <v>1786.5</v>
      </c>
      <c r="AL335" s="122">
        <v>2014.9</v>
      </c>
      <c r="AM335" s="122">
        <v>2014.9</v>
      </c>
      <c r="AN335" s="118">
        <f>(ULB_Data[[#This Row],[SLP- obtained SS2020]]-ULB_Data[[#This Row],[SLP NA 2020]])/ULB_Data[[#This Row],[SLP NA 2020]]</f>
        <v>1.4163074712643677</v>
      </c>
      <c r="AO335" s="118">
        <f>(ULB_Data[[#This Row],[SLP- obtained SS2021]]-ULB_Data[[#This Row],[SLP NA 2021]])/ULB_Data[[#This Row],[SLP NA 2021]]</f>
        <v>0.96198555166374777</v>
      </c>
      <c r="AP335" s="118">
        <f>(ULB_Data[[#This Row],[SLP- obtained SS2022]]-ULB_Data[[#This Row],[SLP NA 2022]])/ULB_Data[[#This Row],[SLP NA 2022]]</f>
        <v>0.95898360655737713</v>
      </c>
      <c r="AQ335" s="118">
        <f>(ULB_Data[[#This Row],[SLP- obtained SS2020]]-ULB_Data[[#This Row],[SLP SA 2020]])/ULB_Data[[#This Row],[SLP SA 2020]]</f>
        <v>4.7166874221668799E-2</v>
      </c>
      <c r="AR335" s="118">
        <f>(ULB_Data[[#This Row],[SLP- obtained SS2021]]-ULB_Data[[#This Row],[SLP SA 2021]])/ULB_Data[[#This Row],[SLP SA 2021]]</f>
        <v>0.18761677598886906</v>
      </c>
      <c r="AS335" s="118">
        <f>(ULB_Data[[#This Row],[SLP- obtained SS2022]]-ULB_Data[[#This Row],[SLP SA 2022]])/ULB_Data[[#This Row],[SLP SA 2022]]</f>
        <v>0.18761677598886906</v>
      </c>
      <c r="AT335" s="118">
        <f>(ULB_Data[[#This Row],[SLP- obtained SS2020]]-ULB_Data[[#This Row],[SLP SA cat 2020]])/ULB_Data[[#This Row],[SLP SA cat 2020]]</f>
        <v>-0.21956441491325207</v>
      </c>
      <c r="AU335" s="118">
        <f>(ULB_Data[[#This Row],[SLP- obtained SS2021]]-ULB_Data[[#This Row],[SLP SA cat 2021]])/ULB_Data[[#This Row],[SLP SA cat 2021]]</f>
        <v>3.3417296389588735E-3</v>
      </c>
      <c r="AV335" s="118">
        <f>(ULB_Data[[#This Row],[SLP- obtained SS2022]]-ULB_Data[[#This Row],[SLP SA cat 2022]])/ULB_Data[[#This Row],[SLP SA cat 2022]]</f>
        <v>3.3417296389588735E-3</v>
      </c>
      <c r="AW335" s="118">
        <f>(ULB_Data[[#This Row],[SLP- obtained SS2021]]-ULB_Data[[#This Row],[SLP SA cat t.10 2021]])/ULB_Data[[#This Row],[SLP SA cat t.10 2021]]</f>
        <v>-0.11039257531391139</v>
      </c>
      <c r="AX335" s="118">
        <f>(ULB_Data[[#This Row],[SLP- obtained SS2022]]-ULB_Data[[#This Row],[SLP SA cat t.10 2022]])/ULB_Data[[#This Row],[SLP SA cat t.10 2022]]</f>
        <v>-0.11039257531391139</v>
      </c>
      <c r="AY335" s="122">
        <v>232.44</v>
      </c>
      <c r="AZ335" s="122">
        <v>298.10000000000002</v>
      </c>
      <c r="BA335" s="122">
        <v>295</v>
      </c>
      <c r="BB335" s="122">
        <v>421.09</v>
      </c>
      <c r="BC335" s="122">
        <v>522.70000000000005</v>
      </c>
      <c r="BD335" s="122">
        <v>525</v>
      </c>
      <c r="BE335" s="122">
        <v>566.66</v>
      </c>
      <c r="BF335" s="122">
        <v>651.51</v>
      </c>
      <c r="BG335" s="122">
        <v>651.51</v>
      </c>
      <c r="BH335" s="122">
        <v>1020</v>
      </c>
      <c r="BI335" s="122">
        <v>1020</v>
      </c>
      <c r="BJ335" s="118">
        <f>(ULB_Data[[#This Row],[Cert.- obtained SS2020]]-ULB_Data[[#This Row],[NA cert 2020]])/ULB_Data[[#This Row],[NA cert 2020]]</f>
        <v>0.29065565307176044</v>
      </c>
      <c r="BK335" s="118">
        <f>(ULB_Data[[#This Row],[Cert.- obtained SS2021]]-ULB_Data[[#This Row],[NA cert 2021]])/ULB_Data[[#This Row],[NA cert 2021]]</f>
        <v>0.67728950016772882</v>
      </c>
      <c r="BL335" s="118">
        <f>(ULB_Data[[#This Row],[Cert.- obtained SS2022]]-ULB_Data[[#This Row],[NA cert 2022]])/ULB_Data[[#This Row],[NA cert 2022]]</f>
        <v>0.69491525423728817</v>
      </c>
      <c r="BM335" s="118">
        <f>(ULB_Data[[#This Row],[Cert.- obtained SS2020]]-ULB_Data[[#This Row],[SA Cert 2020]])/ULB_Data[[#This Row],[SA Cert 2020]]</f>
        <v>-0.2875632287634472</v>
      </c>
      <c r="BN335" s="118">
        <f>(ULB_Data[[#This Row],[Cert.- obtained SS2021]]-ULB_Data[[#This Row],[SA cert 2021]])/ULB_Data[[#This Row],[SA cert 2021]]</f>
        <v>-4.3428352783623579E-2</v>
      </c>
      <c r="BO335" s="118">
        <f>(ULB_Data[[#This Row],[Cert.- obtained SS2022]]-ULB_Data[[#This Row],[SA cert 2022]])/ULB_Data[[#This Row],[SA cert 2022]]</f>
        <v>-4.7619047619047616E-2</v>
      </c>
      <c r="BP335" s="118">
        <f>(ULB_Data[[#This Row],[Cert.- obtained SS2020]]-ULB_Data[[#This Row],[SA cert cat 2020]])/ULB_Data[[#This Row],[SA cert cat 2020]]</f>
        <v>-0.47058200684713936</v>
      </c>
      <c r="BQ335" s="118">
        <f>(ULB_Data[[#This Row],[Cert.- obtained SS2021]]-ULB_Data[[#This Row],[SA cert cat 2021]])/ULB_Data[[#This Row],[SA cert cat 2021]]</f>
        <v>-0.23255207134195943</v>
      </c>
      <c r="BR335" s="118">
        <f>(ULB_Data[[#This Row],[Cert.- obtained SS2022]]-ULB_Data[[#This Row],[SA cert cat 2022]])/ULB_Data[[#This Row],[SA cert cat 2022]]</f>
        <v>-0.23255207134195943</v>
      </c>
      <c r="BS335" s="118">
        <f>(ULB_Data[[#This Row],[Cert.- obtained SS2021]]-ULB_Data[[#This Row],[SA cert cat t.10 2021]])/ULB_Data[[#This Row],[SA cert cat t.10 2021]]</f>
        <v>-0.50980392156862742</v>
      </c>
      <c r="BT335" s="118">
        <f>(ULB_Data[[#This Row],[Cert.- obtained SS2022]]-ULB_Data[[#This Row],[SA cert cat t.10 2022]])/ULB_Data[[#This Row],[SA cert cat t.10 2022]]</f>
        <v>-0.50980392156862742</v>
      </c>
      <c r="BU335" s="122">
        <v>855.72</v>
      </c>
      <c r="BV335" s="122">
        <v>860.25</v>
      </c>
      <c r="BW335" s="122">
        <v>865</v>
      </c>
      <c r="BX335" s="122">
        <v>1100</v>
      </c>
      <c r="BY335" s="122">
        <v>1147.0899999999999</v>
      </c>
      <c r="BZ335" s="122">
        <v>1150</v>
      </c>
      <c r="CA335" s="122">
        <v>1201.1099999999999</v>
      </c>
      <c r="CB335" s="122">
        <v>1344.7</v>
      </c>
      <c r="CC335" s="122">
        <v>1344.7</v>
      </c>
      <c r="CD335" s="122">
        <v>1496.04</v>
      </c>
      <c r="CE335" s="122">
        <v>1496.04</v>
      </c>
      <c r="CF335" s="118">
        <f>(ULB_Data[[#This Row],[CP- obtained SS2020]]-ULB_Data[[#This Row],[NA CV 2020]])/ULB_Data[[#This Row],[NA CV 2020]]</f>
        <v>0.52412003926518014</v>
      </c>
      <c r="CG335" s="118">
        <f>(ULB_Data[[#This Row],[CV- obtained SS2021]]-ULB_Data[[#This Row],[NA CV 2021]])/ULB_Data[[#This Row],[NA CV 2021]]</f>
        <v>0.48599825632083687</v>
      </c>
      <c r="CH335" s="118">
        <f>(ULB_Data[[#This Row],[CV- obtained SS2022]]-ULB_Data[[#This Row],[NA CV 2022]])/ULB_Data[[#This Row],[NA CV 2022]]</f>
        <v>0.47783815028901727</v>
      </c>
      <c r="CI335" s="118">
        <f>(ULB_Data[[#This Row],[CP- obtained SS2020]]-ULB_Data[[#This Row],[SA CV 2020]])/ULB_Data[[#This Row],[SA CV 2020]]</f>
        <v>0.18565454545454549</v>
      </c>
      <c r="CJ335" s="118">
        <f>(ULB_Data[[#This Row],[CV- obtained SS2021]]-ULB_Data[[#This Row],[SA CV 2021]])/ULB_Data[[#This Row],[SA CV 2021]]</f>
        <v>0.1144112493352745</v>
      </c>
      <c r="CK335" s="118">
        <f>(ULB_Data[[#This Row],[CV- obtained SS2022]]-ULB_Data[[#This Row],[SA CV 2022]])/ULB_Data[[#This Row],[SA CV 2022]]</f>
        <v>0.11159130434782602</v>
      </c>
      <c r="CL335" s="118">
        <f>(ULB_Data[[#This Row],[CP- obtained SS2020]]-ULB_Data[[#This Row],[SA CV  cat 2020]])/ULB_Data[[#This Row],[SA CV  cat 2020]]</f>
        <v>8.5845592826635481E-2</v>
      </c>
      <c r="CM335" s="118">
        <f>(ULB_Data[[#This Row],[CV- obtained SS2021]]-ULB_Data[[#This Row],[SA CV cat 2021]])/ULB_Data[[#This Row],[SA CV cat 2021]]</f>
        <v>-4.9356733843980156E-2</v>
      </c>
      <c r="CN335" s="118">
        <f>(ULB_Data[[#This Row],[CV- obtained SS2022]]-ULB_Data[[#This Row],[SA CV cat 2022]])/ULB_Data[[#This Row],[SA CV cat 2022]]</f>
        <v>-4.9356733843980156E-2</v>
      </c>
      <c r="CO335" s="118">
        <f>(ULB_Data[[#This Row],[CV- obtained SS2021]]-ULB_Data[[#This Row],[SA CV cat t.10 2021]])/ULB_Data[[#This Row],[SA CV cat t.10 2021]]</f>
        <v>-0.14552418384535176</v>
      </c>
      <c r="CP335" s="118">
        <f>(ULB_Data[[#This Row],[CV- obtained SS2022]]-ULB_Data[[#This Row],[SA CV cat t.10 2022]])/ULB_Data[[#This Row],[SA CV cat t.10 2022]]</f>
        <v>-0.14552418384535176</v>
      </c>
      <c r="CQ335" s="60">
        <v>89</v>
      </c>
      <c r="CR335" s="60">
        <v>33</v>
      </c>
      <c r="CS335" s="28">
        <v>76</v>
      </c>
      <c r="CT335" s="28">
        <v>24</v>
      </c>
      <c r="CU335" s="28">
        <v>76</v>
      </c>
      <c r="CV335" s="28">
        <v>24</v>
      </c>
      <c r="CW335" s="65" t="s">
        <v>414</v>
      </c>
      <c r="CX335" s="28" t="s">
        <v>414</v>
      </c>
      <c r="CY335" s="28" t="s">
        <v>414</v>
      </c>
      <c r="CZ335" s="65" t="s">
        <v>405</v>
      </c>
      <c r="DA335" s="28" t="s">
        <v>402</v>
      </c>
      <c r="DB335" s="28" t="s">
        <v>402</v>
      </c>
      <c r="DC335" s="22">
        <v>739.97</v>
      </c>
      <c r="DD335" s="22">
        <v>1500</v>
      </c>
      <c r="DE335" s="66">
        <v>49.33</v>
      </c>
      <c r="DF335" s="22">
        <v>300</v>
      </c>
      <c r="DG335" s="22">
        <v>1500</v>
      </c>
      <c r="DH335" s="66">
        <v>20</v>
      </c>
      <c r="DI335" s="22">
        <v>1084</v>
      </c>
      <c r="DJ335" s="22">
        <v>1500</v>
      </c>
      <c r="DK335" s="66">
        <v>72.27</v>
      </c>
      <c r="DL335" s="22">
        <v>1304.22</v>
      </c>
      <c r="DM335" s="22">
        <v>1500</v>
      </c>
      <c r="DN335" s="66">
        <v>86.95</v>
      </c>
      <c r="DO335" s="22">
        <v>3428.19</v>
      </c>
      <c r="DP335" s="22">
        <v>6000</v>
      </c>
      <c r="DQ335" s="66">
        <v>57.14</v>
      </c>
      <c r="DR335" s="67">
        <v>1792.47</v>
      </c>
      <c r="DS335" s="67">
        <v>2400</v>
      </c>
      <c r="DT335" s="159">
        <f>ULB_Data[[#This Row],[SLP- obtained SS2021]]/ULB_Data[[#This Row],[SLP-max. marks SS2021]]</f>
        <v>0.74686249999999998</v>
      </c>
      <c r="DU335" s="159">
        <f>ULB_Data[[#This Row],[SLP- obtained SS2021]]/ULB_Data[[#This Row],[Total score (obtained) SS2021]]</f>
        <v>0.50197994847093086</v>
      </c>
      <c r="DV335" s="67">
        <v>1792.47</v>
      </c>
      <c r="DW335" s="66">
        <v>2400</v>
      </c>
      <c r="DX335" s="159">
        <f>ULB_Data[[#This Row],[SLP- obtained SS2022]]/ULB_Data[[#This Row],[SLP-max. marks SS2022]]</f>
        <v>0.74686249999999998</v>
      </c>
      <c r="DY335" s="159">
        <f>ULB_Data[[#This Row],[SLP- obtained SS2022]]/ULB_Data[[#This Row],[Total score (obtained) SS2022]]</f>
        <v>0.50197994847093086</v>
      </c>
      <c r="DZ335" s="67">
        <v>1278.33</v>
      </c>
      <c r="EA335" s="67">
        <v>1800</v>
      </c>
      <c r="EB335" s="159">
        <f>ULB_Data[[#This Row],[CV- obtained SS2021]]/ULB_Data[[#This Row],[CV-max. marks SS2021]]</f>
        <v>0.71018333333333328</v>
      </c>
      <c r="EC335" s="159">
        <f>ULB_Data[[#This Row],[CV- obtained SS2021]]/ULB_Data[[#This Row],[Total score (obtained) SS2021]]</f>
        <v>0.35799540719166567</v>
      </c>
      <c r="ED335" s="67">
        <v>1278.33</v>
      </c>
      <c r="EE335" s="66">
        <v>1800</v>
      </c>
      <c r="EF335" s="159">
        <f>ULB_Data[[#This Row],[CV- obtained SS2022]]/ULB_Data[[#This Row],[CV-max. marks SS2022]]</f>
        <v>0.71018333333333328</v>
      </c>
      <c r="EG335" s="159">
        <f>ULB_Data[[#This Row],[CV- obtained SS2022]]/ULB_Data[[#This Row],[Total score (obtained) SS2022]]</f>
        <v>0.35799540719166567</v>
      </c>
      <c r="EH335" s="89">
        <v>500</v>
      </c>
      <c r="EI335" s="67">
        <v>1800</v>
      </c>
      <c r="EJ335" s="159">
        <f>ULB_Data[[#This Row],[Cert.- obtained SS2021]]/ULB_Data[[#This Row],[Cert.-max. marks SS2021]]</f>
        <v>0.27777777777777779</v>
      </c>
      <c r="EK335" s="159">
        <f>ULB_Data[[#This Row],[Cert.- obtained SS2021]]/ULB_Data[[#This Row],[Total score (obtained) SS2021]]</f>
        <v>0.14002464433740339</v>
      </c>
      <c r="EL335" s="89">
        <v>500</v>
      </c>
      <c r="EM335" s="66">
        <v>1800</v>
      </c>
      <c r="EN335" s="159">
        <f>ULB_Data[[#This Row],[Cert.- obtained SS2022]]/ULB_Data[[#This Row],[Cert.-max. marks SS2022]]</f>
        <v>0.27777777777777779</v>
      </c>
      <c r="EO335" s="159">
        <f>ULB_Data[[#This Row],[Cert.- obtained SS2022]]/ULB_Data[[#This Row],[Total score (obtained) SS2022]]</f>
        <v>0.14002464433740339</v>
      </c>
      <c r="EP335" s="68">
        <v>3570.8</v>
      </c>
      <c r="EQ335" s="26">
        <v>6000</v>
      </c>
      <c r="ER335" s="66">
        <v>59.51</v>
      </c>
      <c r="ES335" s="68">
        <v>3570.8</v>
      </c>
      <c r="ET335" s="66">
        <v>6000</v>
      </c>
      <c r="EU335" s="128">
        <f>(ULB_Data[[#This Row],[Total score (obtained) SS2022]]/ULB_Data[[#This Row],[Total score (max) SS2022]])*100</f>
        <v>59.513333333333343</v>
      </c>
      <c r="EV335" s="26">
        <v>1039.97</v>
      </c>
      <c r="EW335" s="26">
        <v>3000</v>
      </c>
      <c r="EX335" s="66">
        <v>34.67</v>
      </c>
      <c r="EY335" s="26">
        <v>2292.4699999999998</v>
      </c>
      <c r="EZ335" s="26">
        <v>4200</v>
      </c>
      <c r="FA335" s="100">
        <v>54.58</v>
      </c>
      <c r="FB335" s="26">
        <v>2292.4699999999998</v>
      </c>
      <c r="FC335" s="138">
        <v>4200</v>
      </c>
      <c r="FD335" s="140">
        <f>(ULB_Data[[#This Row],[SLP + Cert. (obtained) SS2022]]/ULB_Data[[#This Row],[SLP + Cert. (max.) SS2022]])*100</f>
        <v>54.58261904761904</v>
      </c>
    </row>
    <row r="336" spans="1:160" ht="16.5" thickBot="1">
      <c r="A336" s="104">
        <v>335</v>
      </c>
      <c r="B336" s="69" t="s">
        <v>205</v>
      </c>
      <c r="C336" s="65" t="s">
        <v>6</v>
      </c>
      <c r="D336" s="65" t="s">
        <v>33</v>
      </c>
      <c r="E336" s="84">
        <v>48510</v>
      </c>
      <c r="F336" s="28" t="s">
        <v>412</v>
      </c>
      <c r="G336" s="28">
        <v>2214</v>
      </c>
      <c r="H336" s="28">
        <v>2072</v>
      </c>
      <c r="I336" s="28">
        <v>2072</v>
      </c>
      <c r="J336" s="28">
        <v>3325</v>
      </c>
      <c r="K336" s="28">
        <v>3178</v>
      </c>
      <c r="L336" s="28">
        <v>3178</v>
      </c>
      <c r="M336" s="28">
        <v>3400</v>
      </c>
      <c r="N336" s="28">
        <v>3298.6</v>
      </c>
      <c r="O336" s="28">
        <v>3298.6</v>
      </c>
      <c r="P336" s="28">
        <v>4601.3999999999996</v>
      </c>
      <c r="Q336" s="28">
        <v>4601.3999999999996</v>
      </c>
      <c r="R336" s="118">
        <f>(ULB_Data[[#This Row],[Total score (obtained) SS2020]]-ULB_Data[[#This Row],[NA 2020]])/ULB_Data[[#This Row],[NA 2020]]</f>
        <v>0.6044670280036134</v>
      </c>
      <c r="S336" s="118">
        <f>(ULB_Data[[#This Row],[Total score (obtained) SS2021]]-ULB_Data[[#This Row],[NA 2021]])/ULB_Data[[#This Row],[NA 2021]]</f>
        <v>0.61126447876447876</v>
      </c>
      <c r="T336" s="118">
        <f>(ULB_Data[[#This Row],[Total score (obtained) SS2022]]-ULB_Data[[#This Row],[NA 2022]])/ULB_Data[[#This Row],[NA 2022]]</f>
        <v>0.61126447876447876</v>
      </c>
      <c r="U336" s="118">
        <f>(ULB_Data[[#This Row],[Total score (obtained) SS2020]]-ULB_Data[[#This Row],[SA 2020]])/ULB_Data[[#This Row],[SA 2020]]</f>
        <v>6.835789473684209E-2</v>
      </c>
      <c r="V336" s="118">
        <f>(ULB_Data[[#This Row],[Total score (obtained) SS2021]]-ULB_Data[[#This Row],[SA 2021]])/ULB_Data[[#This Row],[SA 2021]]</f>
        <v>5.051604782882315E-2</v>
      </c>
      <c r="W336" s="118">
        <f>(ULB_Data[[#This Row],[Total score (obtained) SS2022]]-ULB_Data[[#This Row],[SA 2022]])/ULB_Data[[#This Row],[SA 2022]]</f>
        <v>5.051604782882315E-2</v>
      </c>
      <c r="X336" s="118">
        <f>(ULB_Data[[#This Row],[Total score (obtained) SS2020]]-ULB_Data[[#This Row],[SA Cat 2020]])/ULB_Data[[#This Row],[SA Cat 2020]]</f>
        <v>4.4791176470588223E-2</v>
      </c>
      <c r="Y336" s="118">
        <f>(ULB_Data[[#This Row],[Total score (obtained) SS2021]]-ULB_Data[[#This Row],[SA Cat 2021]])/ULB_Data[[#This Row],[SA Cat 2021]]</f>
        <v>1.2108167101194464E-2</v>
      </c>
      <c r="Z336" s="118">
        <f>(ULB_Data[[#This Row],[Total score (obtained) SS2022]]-ULB_Data[[#This Row],[SA Cat 2022]])/ULB_Data[[#This Row],[SA Cat 2022]]</f>
        <v>1.2108167101194464E-2</v>
      </c>
      <c r="AA336" s="118">
        <f>(ULB_Data[[#This Row],[Total score (obtained) SS2021]]-ULB_Data[[#This Row],[SA Cat t.10 2021]])/ULB_Data[[#This Row],[SA Cat t.10 2021]]</f>
        <v>-0.27445125396618414</v>
      </c>
      <c r="AB336" s="118">
        <f>(ULB_Data[[#This Row],[Total score (obtained) SS2022]]-ULB_Data[[#This Row],[SA Cat t.10 2022]])/ULB_Data[[#This Row],[SA Cat t.10 2022]]</f>
        <v>-0.27445125396618414</v>
      </c>
      <c r="AC336" s="122">
        <v>306.24</v>
      </c>
      <c r="AD336" s="122">
        <v>913.6</v>
      </c>
      <c r="AE336" s="122">
        <v>915</v>
      </c>
      <c r="AF336" s="122">
        <v>706.64</v>
      </c>
      <c r="AG336" s="122">
        <v>1509.3</v>
      </c>
      <c r="AH336" s="122">
        <v>1509.3</v>
      </c>
      <c r="AI336" s="122">
        <v>737.03</v>
      </c>
      <c r="AJ336" s="122">
        <v>1543.8</v>
      </c>
      <c r="AK336" s="122">
        <v>1543.8</v>
      </c>
      <c r="AL336" s="122">
        <v>2033.9</v>
      </c>
      <c r="AM336" s="122">
        <v>2033.9</v>
      </c>
      <c r="AN336" s="118">
        <f>(ULB_Data[[#This Row],[SLP- obtained SS2020]]-ULB_Data[[#This Row],[SLP NA 2020]])/ULB_Data[[#This Row],[SLP NA 2020]]</f>
        <v>1.7614289446185996</v>
      </c>
      <c r="AO336" s="118">
        <f>(ULB_Data[[#This Row],[SLP- obtained SS2021]]-ULB_Data[[#This Row],[SLP NA 2021]])/ULB_Data[[#This Row],[SLP NA 2021]]</f>
        <v>0.90178415061295969</v>
      </c>
      <c r="AP336" s="118">
        <f>(ULB_Data[[#This Row],[SLP- obtained SS2022]]-ULB_Data[[#This Row],[SLP NA 2022]])/ULB_Data[[#This Row],[SLP NA 2022]]</f>
        <v>0.89887431693989073</v>
      </c>
      <c r="AQ336" s="118">
        <f>(ULB_Data[[#This Row],[SLP- obtained SS2020]]-ULB_Data[[#This Row],[SLP SA 2020]])/ULB_Data[[#This Row],[SLP SA 2020]]</f>
        <v>0.19673383901279293</v>
      </c>
      <c r="AR336" s="118">
        <f>(ULB_Data[[#This Row],[SLP- obtained SS2021]]-ULB_Data[[#This Row],[SLP SA 2021]])/ULB_Data[[#This Row],[SLP SA 2021]]</f>
        <v>0.15117604187371633</v>
      </c>
      <c r="AS336" s="118">
        <f>(ULB_Data[[#This Row],[SLP- obtained SS2022]]-ULB_Data[[#This Row],[SLP SA 2022]])/ULB_Data[[#This Row],[SLP SA 2022]]</f>
        <v>0.15117604187371633</v>
      </c>
      <c r="AT336" s="118">
        <f>(ULB_Data[[#This Row],[SLP- obtained SS2020]]-ULB_Data[[#This Row],[SLP SA cat 2020]])/ULB_Data[[#This Row],[SLP SA cat 2020]]</f>
        <v>0.14738884441610248</v>
      </c>
      <c r="AU336" s="118">
        <f>(ULB_Data[[#This Row],[SLP- obtained SS2021]]-ULB_Data[[#This Row],[SLP SA cat 2021]])/ULB_Data[[#This Row],[SLP SA cat 2021]]</f>
        <v>0.12545018784816692</v>
      </c>
      <c r="AV336" s="118">
        <f>(ULB_Data[[#This Row],[SLP- obtained SS2022]]-ULB_Data[[#This Row],[SLP SA cat 2022]])/ULB_Data[[#This Row],[SLP SA cat 2022]]</f>
        <v>0.12545018784816692</v>
      </c>
      <c r="AW336" s="118">
        <f>(ULB_Data[[#This Row],[SLP- obtained SS2021]]-ULB_Data[[#This Row],[SLP SA cat t.10 2021]])/ULB_Data[[#This Row],[SLP SA cat t.10 2021]]</f>
        <v>-0.1457446285461429</v>
      </c>
      <c r="AX336" s="118">
        <f>(ULB_Data[[#This Row],[SLP- obtained SS2022]]-ULB_Data[[#This Row],[SLP SA cat t.10 2022]])/ULB_Data[[#This Row],[SLP SA cat t.10 2022]]</f>
        <v>-0.1457446285461429</v>
      </c>
      <c r="AY336" s="122">
        <v>232.44</v>
      </c>
      <c r="AZ336" s="122">
        <v>298.10000000000002</v>
      </c>
      <c r="BA336" s="122">
        <v>295</v>
      </c>
      <c r="BB336" s="122">
        <v>421.09</v>
      </c>
      <c r="BC336" s="122">
        <v>522.70000000000005</v>
      </c>
      <c r="BD336" s="122">
        <v>525</v>
      </c>
      <c r="BE336" s="122">
        <v>433.64</v>
      </c>
      <c r="BF336" s="122">
        <v>570</v>
      </c>
      <c r="BG336" s="122">
        <v>570</v>
      </c>
      <c r="BH336" s="122">
        <v>1100</v>
      </c>
      <c r="BI336" s="122">
        <v>1100</v>
      </c>
      <c r="BJ336" s="118">
        <f>(ULB_Data[[#This Row],[Cert.- obtained SS2020]]-ULB_Data[[#This Row],[NA cert 2020]])/ULB_Data[[#This Row],[NA cert 2020]]</f>
        <v>1.1510927551196009</v>
      </c>
      <c r="BK336" s="118">
        <f>(ULB_Data[[#This Row],[Cert.- obtained SS2021]]-ULB_Data[[#This Row],[NA cert 2021]])/ULB_Data[[#This Row],[NA cert 2021]]</f>
        <v>0.67728950016772882</v>
      </c>
      <c r="BL336" s="118">
        <f>(ULB_Data[[#This Row],[Cert.- obtained SS2022]]-ULB_Data[[#This Row],[NA cert 2022]])/ULB_Data[[#This Row],[NA cert 2022]]</f>
        <v>0.69491525423728817</v>
      </c>
      <c r="BM336" s="118">
        <f>(ULB_Data[[#This Row],[Cert.- obtained SS2020]]-ULB_Data[[#This Row],[SA Cert 2020]])/ULB_Data[[#This Row],[SA Cert 2020]]</f>
        <v>0.187394618727588</v>
      </c>
      <c r="BN336" s="118">
        <f>(ULB_Data[[#This Row],[Cert.- obtained SS2021]]-ULB_Data[[#This Row],[SA cert 2021]])/ULB_Data[[#This Row],[SA cert 2021]]</f>
        <v>-4.3428352783623579E-2</v>
      </c>
      <c r="BO336" s="118">
        <f>(ULB_Data[[#This Row],[Cert.- obtained SS2022]]-ULB_Data[[#This Row],[SA cert 2022]])/ULB_Data[[#This Row],[SA cert 2022]]</f>
        <v>-4.7619047619047616E-2</v>
      </c>
      <c r="BP336" s="118">
        <f>(ULB_Data[[#This Row],[Cert.- obtained SS2020]]-ULB_Data[[#This Row],[SA cert cat 2020]])/ULB_Data[[#This Row],[SA cert cat 2020]]</f>
        <v>0.15303016326907115</v>
      </c>
      <c r="BQ336" s="118">
        <f>(ULB_Data[[#This Row],[Cert.- obtained SS2021]]-ULB_Data[[#This Row],[SA cert cat 2021]])/ULB_Data[[#This Row],[SA cert cat 2021]]</f>
        <v>-0.12280701754385964</v>
      </c>
      <c r="BR336" s="118">
        <f>(ULB_Data[[#This Row],[Cert.- obtained SS2022]]-ULB_Data[[#This Row],[SA cert cat 2022]])/ULB_Data[[#This Row],[SA cert cat 2022]]</f>
        <v>-0.12280701754385964</v>
      </c>
      <c r="BS336" s="118">
        <f>(ULB_Data[[#This Row],[Cert.- obtained SS2021]]-ULB_Data[[#This Row],[SA cert cat t.10 2021]])/ULB_Data[[#This Row],[SA cert cat t.10 2021]]</f>
        <v>-0.54545454545454541</v>
      </c>
      <c r="BT336" s="118">
        <f>(ULB_Data[[#This Row],[Cert.- obtained SS2022]]-ULB_Data[[#This Row],[SA cert cat t.10 2022]])/ULB_Data[[#This Row],[SA cert cat t.10 2022]]</f>
        <v>-0.54545454545454541</v>
      </c>
      <c r="BU336" s="122">
        <v>855.72</v>
      </c>
      <c r="BV336" s="122">
        <v>860.25</v>
      </c>
      <c r="BW336" s="122">
        <v>865</v>
      </c>
      <c r="BX336" s="122">
        <v>1100</v>
      </c>
      <c r="BY336" s="122">
        <v>1147.0899999999999</v>
      </c>
      <c r="BZ336" s="122">
        <v>1150</v>
      </c>
      <c r="CA336" s="122">
        <v>1114.93</v>
      </c>
      <c r="CB336" s="122">
        <v>1184.79</v>
      </c>
      <c r="CC336" s="122">
        <v>1184.79</v>
      </c>
      <c r="CD336" s="122">
        <v>1531.86</v>
      </c>
      <c r="CE336" s="122">
        <v>1531.86</v>
      </c>
      <c r="CF336" s="118">
        <f>(ULB_Data[[#This Row],[CP- obtained SS2020]]-ULB_Data[[#This Row],[NA CV 2020]])/ULB_Data[[#This Row],[NA CV 2020]]</f>
        <v>0.17039452157247692</v>
      </c>
      <c r="CG336" s="118">
        <f>(ULB_Data[[#This Row],[CV- obtained SS2021]]-ULB_Data[[#This Row],[NA CV 2021]])/ULB_Data[[#This Row],[NA CV 2021]]</f>
        <v>0.27994187736123211</v>
      </c>
      <c r="CH336" s="118">
        <f>(ULB_Data[[#This Row],[CV- obtained SS2022]]-ULB_Data[[#This Row],[NA CV 2022]])/ULB_Data[[#This Row],[NA CV 2022]]</f>
        <v>0.27291329479768778</v>
      </c>
      <c r="CI336" s="118">
        <f>(ULB_Data[[#This Row],[CP- obtained SS2020]]-ULB_Data[[#This Row],[SA CV 2020]])/ULB_Data[[#This Row],[SA CV 2020]]</f>
        <v>-8.9518181818181844E-2</v>
      </c>
      <c r="CJ336" s="118">
        <f>(ULB_Data[[#This Row],[CV- obtained SS2021]]-ULB_Data[[#This Row],[SA CV 2021]])/ULB_Data[[#This Row],[SA CV 2021]]</f>
        <v>-4.0118909588611168E-2</v>
      </c>
      <c r="CK336" s="118">
        <f>(ULB_Data[[#This Row],[CV- obtained SS2022]]-ULB_Data[[#This Row],[SA CV 2022]])/ULB_Data[[#This Row],[SA CV 2022]]</f>
        <v>-4.2547826086956578E-2</v>
      </c>
      <c r="CL336" s="118">
        <f>(ULB_Data[[#This Row],[CP- obtained SS2020]]-ULB_Data[[#This Row],[SA CV  cat 2020]])/ULB_Data[[#This Row],[SA CV  cat 2020]]</f>
        <v>-0.10171042128205365</v>
      </c>
      <c r="CM336" s="118">
        <f>(ULB_Data[[#This Row],[CV- obtained SS2021]]-ULB_Data[[#This Row],[SA CV cat 2021]])/ULB_Data[[#This Row],[SA CV cat 2021]]</f>
        <v>-7.0662311464478961E-2</v>
      </c>
      <c r="CN336" s="118">
        <f>(ULB_Data[[#This Row],[CV- obtained SS2022]]-ULB_Data[[#This Row],[SA CV cat 2022]])/ULB_Data[[#This Row],[SA CV cat 2022]]</f>
        <v>-7.0662311464478961E-2</v>
      </c>
      <c r="CO336" s="118">
        <f>(ULB_Data[[#This Row],[CV- obtained SS2021]]-ULB_Data[[#This Row],[SA CV cat t.10 2021]])/ULB_Data[[#This Row],[SA CV cat t.10 2021]]</f>
        <v>-0.28122021594662699</v>
      </c>
      <c r="CP336" s="118">
        <f>(ULB_Data[[#This Row],[CV- obtained SS2022]]-ULB_Data[[#This Row],[SA CV cat t.10 2022]])/ULB_Data[[#This Row],[SA CV cat t.10 2022]]</f>
        <v>-0.28122021594662699</v>
      </c>
      <c r="CQ336" s="60">
        <v>51</v>
      </c>
      <c r="CR336" s="60">
        <v>41</v>
      </c>
      <c r="CS336" s="94">
        <v>70</v>
      </c>
      <c r="CT336" s="94">
        <v>58</v>
      </c>
      <c r="CU336" s="94">
        <v>70</v>
      </c>
      <c r="CV336" s="94">
        <v>58</v>
      </c>
      <c r="CW336" s="65" t="s">
        <v>414</v>
      </c>
      <c r="CX336" s="28" t="s">
        <v>414</v>
      </c>
      <c r="CY336" s="28" t="s">
        <v>414</v>
      </c>
      <c r="CZ336" s="65" t="s">
        <v>408</v>
      </c>
      <c r="DA336" s="28" t="s">
        <v>402</v>
      </c>
      <c r="DB336" s="28" t="s">
        <v>402</v>
      </c>
      <c r="DC336" s="22">
        <v>845.66</v>
      </c>
      <c r="DD336" s="22">
        <v>1500</v>
      </c>
      <c r="DE336" s="66">
        <v>56.38</v>
      </c>
      <c r="DF336" s="22">
        <v>500</v>
      </c>
      <c r="DG336" s="22">
        <v>1500</v>
      </c>
      <c r="DH336" s="66">
        <v>33.33</v>
      </c>
      <c r="DI336" s="22">
        <v>1205.1099999999999</v>
      </c>
      <c r="DJ336" s="22">
        <v>1500</v>
      </c>
      <c r="DK336" s="66">
        <v>80.34</v>
      </c>
      <c r="DL336" s="22">
        <v>1001.53</v>
      </c>
      <c r="DM336" s="22">
        <v>1500</v>
      </c>
      <c r="DN336" s="66">
        <v>66.77</v>
      </c>
      <c r="DO336" s="22">
        <v>3552.29</v>
      </c>
      <c r="DP336" s="22">
        <v>6000</v>
      </c>
      <c r="DQ336" s="66">
        <v>59.2</v>
      </c>
      <c r="DR336" s="67">
        <v>1737.47</v>
      </c>
      <c r="DS336" s="67">
        <v>2400</v>
      </c>
      <c r="DT336" s="159">
        <f>ULB_Data[[#This Row],[SLP- obtained SS2021]]/ULB_Data[[#This Row],[SLP-max. marks SS2021]]</f>
        <v>0.7239458333333334</v>
      </c>
      <c r="DU336" s="159">
        <f>ULB_Data[[#This Row],[SLP- obtained SS2021]]/ULB_Data[[#This Row],[Total score (obtained) SS2021]]</f>
        <v>0.52042809132135603</v>
      </c>
      <c r="DV336" s="67">
        <v>1737.47</v>
      </c>
      <c r="DW336" s="66">
        <v>2400</v>
      </c>
      <c r="DX336" s="159">
        <f>ULB_Data[[#This Row],[SLP- obtained SS2022]]/ULB_Data[[#This Row],[SLP-max. marks SS2022]]</f>
        <v>0.7239458333333334</v>
      </c>
      <c r="DY336" s="159">
        <f>ULB_Data[[#This Row],[SLP- obtained SS2022]]/ULB_Data[[#This Row],[Total score (obtained) SS2022]]</f>
        <v>0.52042809132135603</v>
      </c>
      <c r="DZ336" s="92">
        <v>1101.07</v>
      </c>
      <c r="EA336" s="67">
        <v>1800</v>
      </c>
      <c r="EB336" s="159">
        <f>ULB_Data[[#This Row],[CV- obtained SS2021]]/ULB_Data[[#This Row],[CV-max. marks SS2021]]</f>
        <v>0.6117055555555555</v>
      </c>
      <c r="EC336" s="159">
        <f>ULB_Data[[#This Row],[CV- obtained SS2021]]/ULB_Data[[#This Row],[Total score (obtained) SS2021]]</f>
        <v>0.32980584327280787</v>
      </c>
      <c r="ED336" s="92">
        <v>1101.07</v>
      </c>
      <c r="EE336" s="66">
        <v>1800</v>
      </c>
      <c r="EF336" s="159">
        <f>ULB_Data[[#This Row],[CV- obtained SS2022]]/ULB_Data[[#This Row],[CV-max. marks SS2022]]</f>
        <v>0.6117055555555555</v>
      </c>
      <c r="EG336" s="159">
        <f>ULB_Data[[#This Row],[CV- obtained SS2022]]/ULB_Data[[#This Row],[Total score (obtained) SS2022]]</f>
        <v>0.32980584327280787</v>
      </c>
      <c r="EH336" s="89">
        <v>500</v>
      </c>
      <c r="EI336" s="67">
        <v>1800</v>
      </c>
      <c r="EJ336" s="159">
        <f>ULB_Data[[#This Row],[Cert.- obtained SS2021]]/ULB_Data[[#This Row],[Cert.-max. marks SS2021]]</f>
        <v>0.27777777777777779</v>
      </c>
      <c r="EK336" s="159">
        <f>ULB_Data[[#This Row],[Cert.- obtained SS2021]]/ULB_Data[[#This Row],[Total score (obtained) SS2021]]</f>
        <v>0.14976606540583609</v>
      </c>
      <c r="EL336" s="89">
        <v>500</v>
      </c>
      <c r="EM336" s="66">
        <v>1800</v>
      </c>
      <c r="EN336" s="159">
        <f>ULB_Data[[#This Row],[Cert.- obtained SS2022]]/ULB_Data[[#This Row],[Cert.-max. marks SS2022]]</f>
        <v>0.27777777777777779</v>
      </c>
      <c r="EO336" s="159">
        <f>ULB_Data[[#This Row],[Cert.- obtained SS2022]]/ULB_Data[[#This Row],[Total score (obtained) SS2022]]</f>
        <v>0.14976606540583609</v>
      </c>
      <c r="EP336" s="68">
        <v>3338.54</v>
      </c>
      <c r="EQ336" s="26">
        <v>6000</v>
      </c>
      <c r="ER336" s="66">
        <v>55.64</v>
      </c>
      <c r="ES336" s="68">
        <v>3338.54</v>
      </c>
      <c r="ET336" s="66">
        <v>6000</v>
      </c>
      <c r="EU336" s="128">
        <f>(ULB_Data[[#This Row],[Total score (obtained) SS2022]]/ULB_Data[[#This Row],[Total score (max) SS2022]])*100</f>
        <v>55.64233333333334</v>
      </c>
      <c r="EV336" s="26">
        <v>1345.66</v>
      </c>
      <c r="EW336" s="26">
        <v>3000</v>
      </c>
      <c r="EX336" s="66">
        <v>44.86</v>
      </c>
      <c r="EY336" s="26">
        <v>2237.4699999999998</v>
      </c>
      <c r="EZ336" s="26">
        <v>4200</v>
      </c>
      <c r="FA336" s="100">
        <v>53.27</v>
      </c>
      <c r="FB336" s="26">
        <v>2237.4699999999998</v>
      </c>
      <c r="FC336" s="138">
        <v>4200</v>
      </c>
      <c r="FD336" s="140">
        <f>(ULB_Data[[#This Row],[SLP + Cert. (obtained) SS2022]]/ULB_Data[[#This Row],[SLP + Cert. (max.) SS2022]])*100</f>
        <v>53.273095238095237</v>
      </c>
    </row>
    <row r="337" spans="1:160" ht="15.75" thickBot="1">
      <c r="A337" s="104">
        <v>336</v>
      </c>
      <c r="B337" s="69" t="s">
        <v>28</v>
      </c>
      <c r="C337" s="65" t="s">
        <v>6</v>
      </c>
      <c r="D337" s="65" t="s">
        <v>33</v>
      </c>
      <c r="E337" s="84">
        <v>34106</v>
      </c>
      <c r="F337" s="28" t="s">
        <v>412</v>
      </c>
      <c r="G337" s="28">
        <v>2214</v>
      </c>
      <c r="H337" s="28">
        <v>2072</v>
      </c>
      <c r="I337" s="28">
        <v>2072</v>
      </c>
      <c r="J337" s="28">
        <v>3325</v>
      </c>
      <c r="K337" s="28">
        <v>3178</v>
      </c>
      <c r="L337" s="28">
        <v>3178</v>
      </c>
      <c r="M337" s="28">
        <v>3400</v>
      </c>
      <c r="N337" s="28">
        <v>3298.6</v>
      </c>
      <c r="O337" s="28">
        <v>3298.6</v>
      </c>
      <c r="P337" s="28">
        <v>4601.3999999999996</v>
      </c>
      <c r="Q337" s="28">
        <v>4601.3999999999996</v>
      </c>
      <c r="R337" s="118">
        <f>(ULB_Data[[#This Row],[Total score (obtained) SS2020]]-ULB_Data[[#This Row],[NA 2020]])/ULB_Data[[#This Row],[NA 2020]]</f>
        <v>1.241675700090334</v>
      </c>
      <c r="S337" s="118">
        <f>(ULB_Data[[#This Row],[Total score (obtained) SS2021]]-ULB_Data[[#This Row],[NA 2021]])/ULB_Data[[#This Row],[NA 2021]]</f>
        <v>1.0422104247104247</v>
      </c>
      <c r="T337" s="118">
        <f>(ULB_Data[[#This Row],[Total score (obtained) SS2022]]-ULB_Data[[#This Row],[NA 2022]])/ULB_Data[[#This Row],[NA 2022]]</f>
        <v>1.0422104247104247</v>
      </c>
      <c r="U337" s="118">
        <f>(ULB_Data[[#This Row],[Total score (obtained) SS2020]]-ULB_Data[[#This Row],[SA 2020]])/ULB_Data[[#This Row],[SA 2020]]</f>
        <v>0.49265263157894729</v>
      </c>
      <c r="V337" s="118">
        <f>(ULB_Data[[#This Row],[Total score (obtained) SS2021]]-ULB_Data[[#This Row],[SA 2021]])/ULB_Data[[#This Row],[SA 2021]]</f>
        <v>0.3314852108244179</v>
      </c>
      <c r="W337" s="118">
        <f>(ULB_Data[[#This Row],[Total score (obtained) SS2022]]-ULB_Data[[#This Row],[SA 2022]])/ULB_Data[[#This Row],[SA 2022]]</f>
        <v>0.3314852108244179</v>
      </c>
      <c r="X337" s="118">
        <f>(ULB_Data[[#This Row],[Total score (obtained) SS2020]]-ULB_Data[[#This Row],[SA Cat 2020]])/ULB_Data[[#This Row],[SA Cat 2020]]</f>
        <v>0.45972647058823518</v>
      </c>
      <c r="Y337" s="118">
        <f>(ULB_Data[[#This Row],[Total score (obtained) SS2021]]-ULB_Data[[#This Row],[SA Cat 2021]])/ULB_Data[[#This Row],[SA Cat 2021]]</f>
        <v>0.28280482628994125</v>
      </c>
      <c r="Z337" s="118">
        <f>(ULB_Data[[#This Row],[Total score (obtained) SS2022]]-ULB_Data[[#This Row],[SA Cat 2022]])/ULB_Data[[#This Row],[SA Cat 2022]]</f>
        <v>0.28280482628994125</v>
      </c>
      <c r="AA337" s="118">
        <f>(ULB_Data[[#This Row],[Total score (obtained) SS2021]]-ULB_Data[[#This Row],[SA Cat t.10 2021]])/ULB_Data[[#This Row],[SA Cat t.10 2021]]</f>
        <v>-8.0397270395966364E-2</v>
      </c>
      <c r="AB337" s="118">
        <f>(ULB_Data[[#This Row],[Total score (obtained) SS2022]]-ULB_Data[[#This Row],[SA Cat t.10 2022]])/ULB_Data[[#This Row],[SA Cat t.10 2022]]</f>
        <v>-8.0397270395966364E-2</v>
      </c>
      <c r="AC337" s="122">
        <v>306.24</v>
      </c>
      <c r="AD337" s="122">
        <v>913.6</v>
      </c>
      <c r="AE337" s="122">
        <v>915</v>
      </c>
      <c r="AF337" s="122">
        <v>706.64</v>
      </c>
      <c r="AG337" s="122">
        <v>1509.3</v>
      </c>
      <c r="AH337" s="122">
        <v>1509.3</v>
      </c>
      <c r="AI337" s="122">
        <v>737.03</v>
      </c>
      <c r="AJ337" s="122">
        <v>1543.8</v>
      </c>
      <c r="AK337" s="122">
        <v>1543.8</v>
      </c>
      <c r="AL337" s="122">
        <v>2033.9</v>
      </c>
      <c r="AM337" s="122">
        <v>2033.9</v>
      </c>
      <c r="AN337" s="118">
        <f>(ULB_Data[[#This Row],[SLP- obtained SS2020]]-ULB_Data[[#This Row],[SLP NA 2020]])/ULB_Data[[#This Row],[SLP NA 2020]]</f>
        <v>2.949092215256008</v>
      </c>
      <c r="AO337" s="118">
        <f>(ULB_Data[[#This Row],[SLP- obtained SS2021]]-ULB_Data[[#This Row],[SLP NA 2021]])/ULB_Data[[#This Row],[SLP NA 2021]]</f>
        <v>1.1167359894921189</v>
      </c>
      <c r="AP337" s="118">
        <f>(ULB_Data[[#This Row],[SLP- obtained SS2022]]-ULB_Data[[#This Row],[SLP NA 2022]])/ULB_Data[[#This Row],[SLP NA 2022]]</f>
        <v>1.1134972677595627</v>
      </c>
      <c r="AQ337" s="118">
        <f>(ULB_Data[[#This Row],[SLP- obtained SS2020]]-ULB_Data[[#This Row],[SLP SA 2020]])/ULB_Data[[#This Row],[SLP SA 2020]]</f>
        <v>0.71143722404619025</v>
      </c>
      <c r="AR337" s="118">
        <f>(ULB_Data[[#This Row],[SLP- obtained SS2021]]-ULB_Data[[#This Row],[SLP SA 2021]])/ULB_Data[[#This Row],[SLP SA 2021]]</f>
        <v>0.2812893394288743</v>
      </c>
      <c r="AS337" s="118">
        <f>(ULB_Data[[#This Row],[SLP- obtained SS2022]]-ULB_Data[[#This Row],[SLP SA 2022]])/ULB_Data[[#This Row],[SLP SA 2022]]</f>
        <v>0.2812893394288743</v>
      </c>
      <c r="AT337" s="118">
        <f>(ULB_Data[[#This Row],[SLP- obtained SS2020]]-ULB_Data[[#This Row],[SLP SA cat 2020]])/ULB_Data[[#This Row],[SLP SA cat 2020]]</f>
        <v>0.64086943543682062</v>
      </c>
      <c r="AU337" s="118">
        <f>(ULB_Data[[#This Row],[SLP- obtained SS2021]]-ULB_Data[[#This Row],[SLP SA cat 2021]])/ULB_Data[[#This Row],[SLP SA cat 2021]]</f>
        <v>0.25265578442803471</v>
      </c>
      <c r="AV337" s="118">
        <f>(ULB_Data[[#This Row],[SLP- obtained SS2022]]-ULB_Data[[#This Row],[SLP SA cat 2022]])/ULB_Data[[#This Row],[SLP SA cat 2022]]</f>
        <v>0.25265578442803471</v>
      </c>
      <c r="AW337" s="118">
        <f>(ULB_Data[[#This Row],[SLP- obtained SS2021]]-ULB_Data[[#This Row],[SLP SA cat t.10 2021]])/ULB_Data[[#This Row],[SLP SA cat t.10 2021]]</f>
        <v>-4.9191209007325917E-2</v>
      </c>
      <c r="AX337" s="118">
        <f>(ULB_Data[[#This Row],[SLP- obtained SS2022]]-ULB_Data[[#This Row],[SLP SA cat t.10 2022]])/ULB_Data[[#This Row],[SLP SA cat t.10 2022]]</f>
        <v>-4.9191209007325917E-2</v>
      </c>
      <c r="AY337" s="122">
        <v>232.44</v>
      </c>
      <c r="AZ337" s="122">
        <v>298.10000000000002</v>
      </c>
      <c r="BA337" s="122">
        <v>295</v>
      </c>
      <c r="BB337" s="122">
        <v>421.09</v>
      </c>
      <c r="BC337" s="122">
        <v>522.70000000000005</v>
      </c>
      <c r="BD337" s="122">
        <v>525</v>
      </c>
      <c r="BE337" s="122">
        <v>433.64</v>
      </c>
      <c r="BF337" s="122">
        <v>570</v>
      </c>
      <c r="BG337" s="122">
        <v>570</v>
      </c>
      <c r="BH337" s="122">
        <v>1100</v>
      </c>
      <c r="BI337" s="122">
        <v>1100</v>
      </c>
      <c r="BJ337" s="118">
        <f>(ULB_Data[[#This Row],[Cert.- obtained SS2020]]-ULB_Data[[#This Row],[NA cert 2020]])/ULB_Data[[#This Row],[NA cert 2020]]</f>
        <v>3.7324040612631215</v>
      </c>
      <c r="BK337" s="118">
        <f>(ULB_Data[[#This Row],[Cert.- obtained SS2021]]-ULB_Data[[#This Row],[NA cert 2021]])/ULB_Data[[#This Row],[NA cert 2021]]</f>
        <v>1.3482053002348204</v>
      </c>
      <c r="BL337" s="118">
        <f>(ULB_Data[[#This Row],[Cert.- obtained SS2022]]-ULB_Data[[#This Row],[NA cert 2022]])/ULB_Data[[#This Row],[NA cert 2022]]</f>
        <v>1.3728813559322033</v>
      </c>
      <c r="BM337" s="118">
        <f>(ULB_Data[[#This Row],[Cert.- obtained SS2020]]-ULB_Data[[#This Row],[SA Cert 2020]])/ULB_Data[[#This Row],[SA Cert 2020]]</f>
        <v>1.6122681612006937</v>
      </c>
      <c r="BN337" s="118">
        <f>(ULB_Data[[#This Row],[Cert.- obtained SS2021]]-ULB_Data[[#This Row],[SA cert 2021]])/ULB_Data[[#This Row],[SA cert 2021]]</f>
        <v>0.33920030610292701</v>
      </c>
      <c r="BO337" s="118">
        <f>(ULB_Data[[#This Row],[Cert.- obtained SS2022]]-ULB_Data[[#This Row],[SA cert 2022]])/ULB_Data[[#This Row],[SA cert 2022]]</f>
        <v>0.33333333333333331</v>
      </c>
      <c r="BP337" s="118">
        <f>(ULB_Data[[#This Row],[Cert.- obtained SS2020]]-ULB_Data[[#This Row],[SA cert cat 2020]])/ULB_Data[[#This Row],[SA cert cat 2020]]</f>
        <v>1.5366663591919565</v>
      </c>
      <c r="BQ337" s="118">
        <f>(ULB_Data[[#This Row],[Cert.- obtained SS2021]]-ULB_Data[[#This Row],[SA cert cat 2021]])/ULB_Data[[#This Row],[SA cert cat 2021]]</f>
        <v>0.22807017543859648</v>
      </c>
      <c r="BR337" s="118">
        <f>(ULB_Data[[#This Row],[Cert.- obtained SS2022]]-ULB_Data[[#This Row],[SA cert cat 2022]])/ULB_Data[[#This Row],[SA cert cat 2022]]</f>
        <v>0.22807017543859648</v>
      </c>
      <c r="BS337" s="118">
        <f>(ULB_Data[[#This Row],[Cert.- obtained SS2021]]-ULB_Data[[#This Row],[SA cert cat t.10 2021]])/ULB_Data[[#This Row],[SA cert cat t.10 2021]]</f>
        <v>-0.36363636363636365</v>
      </c>
      <c r="BT337" s="118">
        <f>(ULB_Data[[#This Row],[Cert.- obtained SS2022]]-ULB_Data[[#This Row],[SA cert cat t.10 2022]])/ULB_Data[[#This Row],[SA cert cat t.10 2022]]</f>
        <v>-0.36363636363636365</v>
      </c>
      <c r="BU337" s="122">
        <v>855.72</v>
      </c>
      <c r="BV337" s="122">
        <v>860.25</v>
      </c>
      <c r="BW337" s="122">
        <v>865</v>
      </c>
      <c r="BX337" s="122">
        <v>1100</v>
      </c>
      <c r="BY337" s="122">
        <v>1147.0899999999999</v>
      </c>
      <c r="BZ337" s="122">
        <v>1150</v>
      </c>
      <c r="CA337" s="122">
        <v>1114.93</v>
      </c>
      <c r="CB337" s="122">
        <v>1184.79</v>
      </c>
      <c r="CC337" s="122">
        <v>1184.79</v>
      </c>
      <c r="CD337" s="122">
        <v>1531.86</v>
      </c>
      <c r="CE337" s="122">
        <v>1531.86</v>
      </c>
      <c r="CF337" s="118">
        <f>(ULB_Data[[#This Row],[CP- obtained SS2020]]-ULB_Data[[#This Row],[NA CV 2020]])/ULB_Data[[#This Row],[NA CV 2020]]</f>
        <v>0.42579348384985732</v>
      </c>
      <c r="CG337" s="118">
        <f>(ULB_Data[[#This Row],[CV- obtained SS2021]]-ULB_Data[[#This Row],[NA CV 2021]])/ULB_Data[[#This Row],[NA CV 2021]]</f>
        <v>0.85714617843650087</v>
      </c>
      <c r="CH337" s="118">
        <f>(ULB_Data[[#This Row],[CV- obtained SS2022]]-ULB_Data[[#This Row],[NA CV 2022]])/ULB_Data[[#This Row],[NA CV 2022]]</f>
        <v>0.84694797687861256</v>
      </c>
      <c r="CI337" s="118">
        <f>(ULB_Data[[#This Row],[CP- obtained SS2020]]-ULB_Data[[#This Row],[SA CV 2020]])/ULB_Data[[#This Row],[SA CV 2020]]</f>
        <v>0.1091636363636363</v>
      </c>
      <c r="CJ337" s="118">
        <f>(ULB_Data[[#This Row],[CV- obtained SS2021]]-ULB_Data[[#This Row],[SA CV 2021]])/ULB_Data[[#This Row],[SA CV 2021]]</f>
        <v>0.39275035088789895</v>
      </c>
      <c r="CK337" s="118">
        <f>(ULB_Data[[#This Row],[CV- obtained SS2022]]-ULB_Data[[#This Row],[SA CV 2022]])/ULB_Data[[#This Row],[SA CV 2022]]</f>
        <v>0.38922608695652167</v>
      </c>
      <c r="CL337" s="118">
        <f>(ULB_Data[[#This Row],[CP- obtained SS2020]]-ULB_Data[[#This Row],[SA CV  cat 2020]])/ULB_Data[[#This Row],[SA CV  cat 2020]]</f>
        <v>9.4310853596189764E-2</v>
      </c>
      <c r="CM337" s="118">
        <f>(ULB_Data[[#This Row],[CV- obtained SS2021]]-ULB_Data[[#This Row],[SA CV cat 2021]])/ULB_Data[[#This Row],[SA CV cat 2021]]</f>
        <v>0.34843305564699223</v>
      </c>
      <c r="CN337" s="118">
        <f>(ULB_Data[[#This Row],[CV- obtained SS2022]]-ULB_Data[[#This Row],[SA CV cat 2022]])/ULB_Data[[#This Row],[SA CV cat 2022]]</f>
        <v>0.34843305564699223</v>
      </c>
      <c r="CO337" s="118">
        <f>(ULB_Data[[#This Row],[CV- obtained SS2021]]-ULB_Data[[#This Row],[SA CV cat t.10 2021]])/ULB_Data[[#This Row],[SA CV cat t.10 2021]]</f>
        <v>4.2921676915645038E-2</v>
      </c>
      <c r="CP337" s="118">
        <f>(ULB_Data[[#This Row],[CV- obtained SS2022]]-ULB_Data[[#This Row],[SA CV cat t.10 2022]])/ULB_Data[[#This Row],[SA CV cat t.10 2022]]</f>
        <v>4.2921676915645038E-2</v>
      </c>
      <c r="CQ337" s="60">
        <v>3</v>
      </c>
      <c r="CR337" s="60">
        <v>3</v>
      </c>
      <c r="CS337" s="28">
        <v>15</v>
      </c>
      <c r="CT337" s="28">
        <v>14</v>
      </c>
      <c r="CU337" s="28">
        <v>15</v>
      </c>
      <c r="CV337" s="28">
        <v>14</v>
      </c>
      <c r="CW337" s="28" t="s">
        <v>401</v>
      </c>
      <c r="CX337" s="28" t="s">
        <v>406</v>
      </c>
      <c r="CY337" s="28" t="s">
        <v>406</v>
      </c>
      <c r="CZ337" s="65" t="s">
        <v>408</v>
      </c>
      <c r="DA337" s="28" t="s">
        <v>402</v>
      </c>
      <c r="DB337" s="28" t="s">
        <v>402</v>
      </c>
      <c r="DC337" s="22">
        <v>1209.3699999999999</v>
      </c>
      <c r="DD337" s="22">
        <v>1500</v>
      </c>
      <c r="DE337" s="66">
        <v>80.62</v>
      </c>
      <c r="DF337" s="22">
        <v>1100</v>
      </c>
      <c r="DG337" s="22">
        <v>1500</v>
      </c>
      <c r="DH337" s="66">
        <v>73.33</v>
      </c>
      <c r="DI337" s="22">
        <v>1433.62</v>
      </c>
      <c r="DJ337" s="22">
        <v>1500</v>
      </c>
      <c r="DK337" s="66">
        <v>95.57</v>
      </c>
      <c r="DL337" s="22">
        <v>1220.08</v>
      </c>
      <c r="DM337" s="22">
        <v>1500</v>
      </c>
      <c r="DN337" s="66">
        <v>81.34</v>
      </c>
      <c r="DO337" s="22">
        <v>4963.07</v>
      </c>
      <c r="DP337" s="22">
        <v>6000</v>
      </c>
      <c r="DQ337" s="66">
        <v>82.72</v>
      </c>
      <c r="DR337" s="67">
        <v>1933.85</v>
      </c>
      <c r="DS337" s="67">
        <v>2400</v>
      </c>
      <c r="DT337" s="159">
        <f>ULB_Data[[#This Row],[SLP- obtained SS2021]]/ULB_Data[[#This Row],[SLP-max. marks SS2021]]</f>
        <v>0.80577083333333333</v>
      </c>
      <c r="DU337" s="159">
        <f>ULB_Data[[#This Row],[SLP- obtained SS2021]]/ULB_Data[[#This Row],[Total score (obtained) SS2021]]</f>
        <v>0.4570171997372065</v>
      </c>
      <c r="DV337" s="67">
        <v>1933.85</v>
      </c>
      <c r="DW337" s="66">
        <v>2400</v>
      </c>
      <c r="DX337" s="159">
        <f>ULB_Data[[#This Row],[SLP- obtained SS2022]]/ULB_Data[[#This Row],[SLP-max. marks SS2022]]</f>
        <v>0.80577083333333333</v>
      </c>
      <c r="DY337" s="159">
        <f>ULB_Data[[#This Row],[SLP- obtained SS2022]]/ULB_Data[[#This Row],[Total score (obtained) SS2022]]</f>
        <v>0.4570171997372065</v>
      </c>
      <c r="DZ337" s="67">
        <v>1597.61</v>
      </c>
      <c r="EA337" s="67">
        <v>1800</v>
      </c>
      <c r="EB337" s="159">
        <f>ULB_Data[[#This Row],[CV- obtained SS2021]]/ULB_Data[[#This Row],[CV-max. marks SS2021]]</f>
        <v>0.88756111111111102</v>
      </c>
      <c r="EC337" s="159">
        <f>ULB_Data[[#This Row],[CV- obtained SS2021]]/ULB_Data[[#This Row],[Total score (obtained) SS2021]]</f>
        <v>0.37755526461315952</v>
      </c>
      <c r="ED337" s="67">
        <v>1597.61</v>
      </c>
      <c r="EE337" s="66">
        <v>1800</v>
      </c>
      <c r="EF337" s="159">
        <f>ULB_Data[[#This Row],[CV- obtained SS2022]]/ULB_Data[[#This Row],[CV-max. marks SS2022]]</f>
        <v>0.88756111111111102</v>
      </c>
      <c r="EG337" s="159">
        <f>ULB_Data[[#This Row],[CV- obtained SS2022]]/ULB_Data[[#This Row],[Total score (obtained) SS2022]]</f>
        <v>0.37755526461315952</v>
      </c>
      <c r="EH337" s="67">
        <v>700</v>
      </c>
      <c r="EI337" s="67">
        <v>1800</v>
      </c>
      <c r="EJ337" s="159">
        <f>ULB_Data[[#This Row],[Cert.- obtained SS2021]]/ULB_Data[[#This Row],[Cert.-max. marks SS2021]]</f>
        <v>0.3888888888888889</v>
      </c>
      <c r="EK337" s="159">
        <f>ULB_Data[[#This Row],[Cert.- obtained SS2021]]/ULB_Data[[#This Row],[Total score (obtained) SS2021]]</f>
        <v>0.16542753564963394</v>
      </c>
      <c r="EL337" s="67">
        <v>700</v>
      </c>
      <c r="EM337" s="66">
        <v>1800</v>
      </c>
      <c r="EN337" s="159">
        <f>ULB_Data[[#This Row],[Cert.- obtained SS2022]]/ULB_Data[[#This Row],[Cert.-max. marks SS2022]]</f>
        <v>0.3888888888888889</v>
      </c>
      <c r="EO337" s="159">
        <f>ULB_Data[[#This Row],[Cert.- obtained SS2022]]/ULB_Data[[#This Row],[Total score (obtained) SS2022]]</f>
        <v>0.16542753564963394</v>
      </c>
      <c r="EP337" s="68">
        <v>4231.46</v>
      </c>
      <c r="EQ337" s="26">
        <v>6000</v>
      </c>
      <c r="ER337" s="66">
        <v>70.52</v>
      </c>
      <c r="ES337" s="68">
        <v>4231.46</v>
      </c>
      <c r="ET337" s="66">
        <v>6000</v>
      </c>
      <c r="EU337" s="128">
        <f>(ULB_Data[[#This Row],[Total score (obtained) SS2022]]/ULB_Data[[#This Row],[Total score (max) SS2022]])*100</f>
        <v>70.524333333333331</v>
      </c>
      <c r="EV337" s="26">
        <v>2309.37</v>
      </c>
      <c r="EW337" s="26">
        <v>3000</v>
      </c>
      <c r="EX337" s="66">
        <v>76.98</v>
      </c>
      <c r="EY337" s="26">
        <v>2633.85</v>
      </c>
      <c r="EZ337" s="26">
        <v>4200</v>
      </c>
      <c r="FA337" s="100">
        <v>62.71</v>
      </c>
      <c r="FB337" s="26">
        <v>2633.85</v>
      </c>
      <c r="FC337" s="138">
        <v>4200</v>
      </c>
      <c r="FD337" s="140">
        <f>(ULB_Data[[#This Row],[SLP + Cert. (obtained) SS2022]]/ULB_Data[[#This Row],[SLP + Cert. (max.) SS2022]])*100</f>
        <v>62.710714285714289</v>
      </c>
    </row>
    <row r="338" spans="1:160" ht="15.75" thickBot="1">
      <c r="A338" s="104">
        <v>337</v>
      </c>
      <c r="B338" s="65" t="s">
        <v>6</v>
      </c>
      <c r="C338" s="65" t="s">
        <v>6</v>
      </c>
      <c r="D338" s="65" t="s">
        <v>33</v>
      </c>
      <c r="E338" s="84">
        <v>549236</v>
      </c>
      <c r="F338" s="28" t="s">
        <v>410</v>
      </c>
      <c r="G338" s="28">
        <v>2214</v>
      </c>
      <c r="H338" s="28">
        <v>2072</v>
      </c>
      <c r="I338" s="28">
        <v>2072</v>
      </c>
      <c r="J338" s="28">
        <v>3325</v>
      </c>
      <c r="K338" s="28">
        <v>3178</v>
      </c>
      <c r="L338" s="28">
        <v>3178</v>
      </c>
      <c r="M338" s="28">
        <v>3878.5</v>
      </c>
      <c r="N338" s="28">
        <v>3782.7</v>
      </c>
      <c r="O338" s="28">
        <v>3782.7</v>
      </c>
      <c r="P338" s="28">
        <v>4344.1000000000004</v>
      </c>
      <c r="Q338" s="28">
        <v>4344.1000000000004</v>
      </c>
      <c r="R338" s="118">
        <f>(ULB_Data[[#This Row],[Total score (obtained) SS2020]]-ULB_Data[[#This Row],[NA 2020]])/ULB_Data[[#This Row],[NA 2020]]</f>
        <v>0.93059620596205972</v>
      </c>
      <c r="S338" s="118">
        <f>(ULB_Data[[#This Row],[Total score (obtained) SS2021]]-ULB_Data[[#This Row],[NA 2021]])/ULB_Data[[#This Row],[NA 2021]]</f>
        <v>0.9619932432432432</v>
      </c>
      <c r="T338" s="118">
        <f>(ULB_Data[[#This Row],[Total score (obtained) SS2022]]-ULB_Data[[#This Row],[NA 2022]])/ULB_Data[[#This Row],[NA 2022]]</f>
        <v>0.9619932432432432</v>
      </c>
      <c r="U338" s="118">
        <f>(ULB_Data[[#This Row],[Total score (obtained) SS2020]]-ULB_Data[[#This Row],[SA 2020]])/ULB_Data[[#This Row],[SA 2020]]</f>
        <v>0.28551578947368428</v>
      </c>
      <c r="V338" s="118">
        <f>(ULB_Data[[#This Row],[Total score (obtained) SS2021]]-ULB_Data[[#This Row],[SA 2021]])/ULB_Data[[#This Row],[SA 2021]]</f>
        <v>0.2791850220264317</v>
      </c>
      <c r="W338" s="118">
        <f>(ULB_Data[[#This Row],[Total score (obtained) SS2022]]-ULB_Data[[#This Row],[SA 2022]])/ULB_Data[[#This Row],[SA 2022]]</f>
        <v>0.2791850220264317</v>
      </c>
      <c r="X338" s="118">
        <f>(ULB_Data[[#This Row],[Total score (obtained) SS2020]]-ULB_Data[[#This Row],[SA Cat 2020]])/ULB_Data[[#This Row],[SA Cat 2020]]</f>
        <v>0.10206007477117446</v>
      </c>
      <c r="Y338" s="118">
        <f>(ULB_Data[[#This Row],[Total score (obtained) SS2021]]-ULB_Data[[#This Row],[SA Cat 2021]])/ULB_Data[[#This Row],[SA Cat 2021]]</f>
        <v>7.4695323446215711E-2</v>
      </c>
      <c r="Z338" s="118">
        <f>(ULB_Data[[#This Row],[Total score (obtained) SS2022]]-ULB_Data[[#This Row],[SA Cat 2022]])/ULB_Data[[#This Row],[SA Cat 2022]]</f>
        <v>7.4695323446215711E-2</v>
      </c>
      <c r="AA338" s="118">
        <f>(ULB_Data[[#This Row],[Total score (obtained) SS2021]]-ULB_Data[[#This Row],[SA Cat t.10 2021]])/ULB_Data[[#This Row],[SA Cat t.10 2021]]</f>
        <v>-6.4190511268156891E-2</v>
      </c>
      <c r="AB338" s="118">
        <f>(ULB_Data[[#This Row],[Total score (obtained) SS2022]]-ULB_Data[[#This Row],[SA Cat t.10 2022]])/ULB_Data[[#This Row],[SA Cat t.10 2022]]</f>
        <v>-6.4190511268156891E-2</v>
      </c>
      <c r="AC338" s="122">
        <v>306.24</v>
      </c>
      <c r="AD338" s="122">
        <v>913.6</v>
      </c>
      <c r="AE338" s="122">
        <v>915</v>
      </c>
      <c r="AF338" s="122">
        <v>706.64</v>
      </c>
      <c r="AG338" s="122">
        <v>1509.3</v>
      </c>
      <c r="AH338" s="122">
        <v>1509.3</v>
      </c>
      <c r="AI338" s="122">
        <v>948.15</v>
      </c>
      <c r="AJ338" s="122">
        <v>1786.5</v>
      </c>
      <c r="AK338" s="122">
        <v>1786.5</v>
      </c>
      <c r="AL338" s="122">
        <v>2014.9</v>
      </c>
      <c r="AM338" s="122">
        <v>2014.9</v>
      </c>
      <c r="AN338" s="118">
        <f>(ULB_Data[[#This Row],[SLP- obtained SS2020]]-ULB_Data[[#This Row],[SLP NA 2020]])/ULB_Data[[#This Row],[SLP NA 2020]]</f>
        <v>3.0128004179728318</v>
      </c>
      <c r="AO338" s="118">
        <f>(ULB_Data[[#This Row],[SLP- obtained SS2021]]-ULB_Data[[#This Row],[SLP NA 2021]])/ULB_Data[[#This Row],[SLP NA 2021]]</f>
        <v>1.2887149737302976</v>
      </c>
      <c r="AP338" s="118">
        <f>(ULB_Data[[#This Row],[SLP- obtained SS2022]]-ULB_Data[[#This Row],[SLP NA 2022]])/ULB_Data[[#This Row],[SLP NA 2022]]</f>
        <v>1.2852131147540982</v>
      </c>
      <c r="AQ338" s="118">
        <f>(ULB_Data[[#This Row],[SLP- obtained SS2020]]-ULB_Data[[#This Row],[SLP SA 2020]])/ULB_Data[[#This Row],[SLP SA 2020]]</f>
        <v>0.73904675648137685</v>
      </c>
      <c r="AR338" s="118">
        <f>(ULB_Data[[#This Row],[SLP- obtained SS2021]]-ULB_Data[[#This Row],[SLP SA 2021]])/ULB_Data[[#This Row],[SLP SA 2021]]</f>
        <v>0.38539057841383412</v>
      </c>
      <c r="AS338" s="118">
        <f>(ULB_Data[[#This Row],[SLP- obtained SS2022]]-ULB_Data[[#This Row],[SLP SA 2022]])/ULB_Data[[#This Row],[SLP SA 2022]]</f>
        <v>0.38539057841383412</v>
      </c>
      <c r="AT338" s="118">
        <f>(ULB_Data[[#This Row],[SLP- obtained SS2020]]-ULB_Data[[#This Row],[SLP SA cat 2020]])/ULB_Data[[#This Row],[SLP SA cat 2020]]</f>
        <v>0.29608184359014939</v>
      </c>
      <c r="AU338" s="118">
        <f>(ULB_Data[[#This Row],[SLP- obtained SS2021]]-ULB_Data[[#This Row],[SLP SA cat 2021]])/ULB_Data[[#This Row],[SLP SA cat 2021]]</f>
        <v>0.17042821158690166</v>
      </c>
      <c r="AV338" s="118">
        <f>(ULB_Data[[#This Row],[SLP- obtained SS2022]]-ULB_Data[[#This Row],[SLP SA cat 2022]])/ULB_Data[[#This Row],[SLP SA cat 2022]]</f>
        <v>0.17042821158690166</v>
      </c>
      <c r="AW338" s="118">
        <f>(ULB_Data[[#This Row],[SLP- obtained SS2021]]-ULB_Data[[#This Row],[SLP SA cat t.10 2021]])/ULB_Data[[#This Row],[SLP SA cat t.10 2021]]</f>
        <v>3.7753734676658747E-2</v>
      </c>
      <c r="AX338" s="118">
        <f>(ULB_Data[[#This Row],[SLP- obtained SS2022]]-ULB_Data[[#This Row],[SLP SA cat t.10 2022]])/ULB_Data[[#This Row],[SLP SA cat t.10 2022]]</f>
        <v>3.7753734676658747E-2</v>
      </c>
      <c r="AY338" s="122">
        <v>232.44</v>
      </c>
      <c r="AZ338" s="122">
        <v>298.10000000000002</v>
      </c>
      <c r="BA338" s="122">
        <v>295</v>
      </c>
      <c r="BB338" s="122">
        <v>421.09</v>
      </c>
      <c r="BC338" s="122">
        <v>522.70000000000005</v>
      </c>
      <c r="BD338" s="122">
        <v>525</v>
      </c>
      <c r="BE338" s="122">
        <v>566.66</v>
      </c>
      <c r="BF338" s="122">
        <v>651.51</v>
      </c>
      <c r="BG338" s="122">
        <v>651.51</v>
      </c>
      <c r="BH338" s="122">
        <v>1020</v>
      </c>
      <c r="BI338" s="122">
        <v>1020</v>
      </c>
      <c r="BJ338" s="118">
        <f>(ULB_Data[[#This Row],[Cert.- obtained SS2020]]-ULB_Data[[#This Row],[NA cert 2020]])/ULB_Data[[#This Row],[NA cert 2020]]</f>
        <v>1.1510927551196009</v>
      </c>
      <c r="BK338" s="118">
        <f>(ULB_Data[[#This Row],[Cert.- obtained SS2021]]-ULB_Data[[#This Row],[NA cert 2021]])/ULB_Data[[#This Row],[NA cert 2021]]</f>
        <v>0.67728950016772882</v>
      </c>
      <c r="BL338" s="118">
        <f>(ULB_Data[[#This Row],[Cert.- obtained SS2022]]-ULB_Data[[#This Row],[NA cert 2022]])/ULB_Data[[#This Row],[NA cert 2022]]</f>
        <v>0.69491525423728817</v>
      </c>
      <c r="BM338" s="118">
        <f>(ULB_Data[[#This Row],[Cert.- obtained SS2020]]-ULB_Data[[#This Row],[SA Cert 2020]])/ULB_Data[[#This Row],[SA Cert 2020]]</f>
        <v>0.187394618727588</v>
      </c>
      <c r="BN338" s="118">
        <f>(ULB_Data[[#This Row],[Cert.- obtained SS2021]]-ULB_Data[[#This Row],[SA cert 2021]])/ULB_Data[[#This Row],[SA cert 2021]]</f>
        <v>-4.3428352783623579E-2</v>
      </c>
      <c r="BO338" s="118">
        <f>(ULB_Data[[#This Row],[Cert.- obtained SS2022]]-ULB_Data[[#This Row],[SA cert 2022]])/ULB_Data[[#This Row],[SA cert 2022]]</f>
        <v>-4.7619047619047616E-2</v>
      </c>
      <c r="BP338" s="118">
        <f>(ULB_Data[[#This Row],[Cert.- obtained SS2020]]-ULB_Data[[#This Row],[SA cert cat 2020]])/ULB_Data[[#This Row],[SA cert cat 2020]]</f>
        <v>-0.11763667807856558</v>
      </c>
      <c r="BQ338" s="118">
        <f>(ULB_Data[[#This Row],[Cert.- obtained SS2021]]-ULB_Data[[#This Row],[SA cert cat 2021]])/ULB_Data[[#This Row],[SA cert cat 2021]]</f>
        <v>-0.23255207134195943</v>
      </c>
      <c r="BR338" s="118">
        <f>(ULB_Data[[#This Row],[Cert.- obtained SS2022]]-ULB_Data[[#This Row],[SA cert cat 2022]])/ULB_Data[[#This Row],[SA cert cat 2022]]</f>
        <v>-0.23255207134195943</v>
      </c>
      <c r="BS338" s="118">
        <f>(ULB_Data[[#This Row],[Cert.- obtained SS2021]]-ULB_Data[[#This Row],[SA cert cat t.10 2021]])/ULB_Data[[#This Row],[SA cert cat t.10 2021]]</f>
        <v>-0.50980392156862742</v>
      </c>
      <c r="BT338" s="118">
        <f>(ULB_Data[[#This Row],[Cert.- obtained SS2022]]-ULB_Data[[#This Row],[SA cert cat t.10 2022]])/ULB_Data[[#This Row],[SA cert cat t.10 2022]]</f>
        <v>-0.50980392156862742</v>
      </c>
      <c r="BU338" s="122">
        <v>855.72</v>
      </c>
      <c r="BV338" s="122">
        <v>860.25</v>
      </c>
      <c r="BW338" s="122">
        <v>865</v>
      </c>
      <c r="BX338" s="122">
        <v>1100</v>
      </c>
      <c r="BY338" s="122">
        <v>1147.0899999999999</v>
      </c>
      <c r="BZ338" s="122">
        <v>1150</v>
      </c>
      <c r="CA338" s="122">
        <v>1201.1099999999999</v>
      </c>
      <c r="CB338" s="122">
        <v>1344.7</v>
      </c>
      <c r="CC338" s="122">
        <v>1344.7</v>
      </c>
      <c r="CD338" s="122">
        <v>1496.04</v>
      </c>
      <c r="CE338" s="122">
        <v>1496.04</v>
      </c>
      <c r="CF338" s="118">
        <f>(ULB_Data[[#This Row],[CP- obtained SS2020]]-ULB_Data[[#This Row],[NA CV 2020]])/ULB_Data[[#This Row],[NA CV 2020]]</f>
        <v>0.498691160660029</v>
      </c>
      <c r="CG338" s="118">
        <f>(ULB_Data[[#This Row],[CV- obtained SS2021]]-ULB_Data[[#This Row],[NA CV 2021]])/ULB_Data[[#This Row],[NA CV 2021]]</f>
        <v>0.71378087765184539</v>
      </c>
      <c r="CH338" s="118">
        <f>(ULB_Data[[#This Row],[CV- obtained SS2022]]-ULB_Data[[#This Row],[NA CV 2022]])/ULB_Data[[#This Row],[NA CV 2022]]</f>
        <v>0.70436994219653171</v>
      </c>
      <c r="CI338" s="118">
        <f>(ULB_Data[[#This Row],[CP- obtained SS2020]]-ULB_Data[[#This Row],[SA CV 2020]])/ULB_Data[[#This Row],[SA CV 2020]]</f>
        <v>0.16587272727272731</v>
      </c>
      <c r="CJ338" s="118">
        <f>(ULB_Data[[#This Row],[CV- obtained SS2021]]-ULB_Data[[#This Row],[SA CV 2021]])/ULB_Data[[#This Row],[SA CV 2021]]</f>
        <v>0.28523481156666003</v>
      </c>
      <c r="CK338" s="118">
        <f>(ULB_Data[[#This Row],[CV- obtained SS2022]]-ULB_Data[[#This Row],[SA CV 2022]])/ULB_Data[[#This Row],[SA CV 2022]]</f>
        <v>0.28198260869565217</v>
      </c>
      <c r="CL338" s="118">
        <f>(ULB_Data[[#This Row],[CP- obtained SS2020]]-ULB_Data[[#This Row],[SA CV  cat 2020]])/ULB_Data[[#This Row],[SA CV  cat 2020]]</f>
        <v>6.7729017325640573E-2</v>
      </c>
      <c r="CM338" s="118">
        <f>(ULB_Data[[#This Row],[CV- obtained SS2021]]-ULB_Data[[#This Row],[SA CV cat 2021]])/ULB_Data[[#This Row],[SA CV cat 2021]]</f>
        <v>9.6363501152673406E-2</v>
      </c>
      <c r="CN338" s="118">
        <f>(ULB_Data[[#This Row],[CV- obtained SS2022]]-ULB_Data[[#This Row],[SA CV cat 2022]])/ULB_Data[[#This Row],[SA CV cat 2022]]</f>
        <v>9.6363501152673406E-2</v>
      </c>
      <c r="CO338" s="118">
        <f>(ULB_Data[[#This Row],[CV- obtained SS2021]]-ULB_Data[[#This Row],[SA CV cat t.10 2021]])/ULB_Data[[#This Row],[SA CV cat t.10 2021]]</f>
        <v>-1.4545065639956145E-2</v>
      </c>
      <c r="CP338" s="118">
        <f>(ULB_Data[[#This Row],[CV- obtained SS2022]]-ULB_Data[[#This Row],[SA CV cat t.10 2022]])/ULB_Data[[#This Row],[SA CV cat t.10 2022]]</f>
        <v>-1.4545065639956145E-2</v>
      </c>
      <c r="CQ338" s="60">
        <v>32</v>
      </c>
      <c r="CR338" s="60">
        <v>8</v>
      </c>
      <c r="CS338" s="28">
        <v>35</v>
      </c>
      <c r="CT338" s="28">
        <v>10</v>
      </c>
      <c r="CU338" s="28">
        <v>35</v>
      </c>
      <c r="CV338" s="28">
        <v>10</v>
      </c>
      <c r="CW338" s="65" t="s">
        <v>414</v>
      </c>
      <c r="CX338" s="28" t="s">
        <v>414</v>
      </c>
      <c r="CY338" s="28" t="s">
        <v>414</v>
      </c>
      <c r="CZ338" s="65" t="s">
        <v>408</v>
      </c>
      <c r="DA338" s="28" t="s">
        <v>402</v>
      </c>
      <c r="DB338" s="28" t="s">
        <v>402</v>
      </c>
      <c r="DC338" s="22">
        <v>1228.8800000000001</v>
      </c>
      <c r="DD338" s="22">
        <v>1500</v>
      </c>
      <c r="DE338" s="66">
        <v>81.93</v>
      </c>
      <c r="DF338" s="22">
        <v>500</v>
      </c>
      <c r="DG338" s="22">
        <v>1500</v>
      </c>
      <c r="DH338" s="66">
        <v>33.33</v>
      </c>
      <c r="DI338" s="22">
        <v>1263</v>
      </c>
      <c r="DJ338" s="22">
        <v>1500</v>
      </c>
      <c r="DK338" s="66">
        <v>84.2</v>
      </c>
      <c r="DL338" s="22">
        <v>1282.46</v>
      </c>
      <c r="DM338" s="22">
        <v>1500</v>
      </c>
      <c r="DN338" s="66">
        <v>85.5</v>
      </c>
      <c r="DO338" s="22">
        <v>4274.34</v>
      </c>
      <c r="DP338" s="22">
        <v>6000</v>
      </c>
      <c r="DQ338" s="66">
        <v>71.239999999999995</v>
      </c>
      <c r="DR338" s="67">
        <v>2090.9699999999998</v>
      </c>
      <c r="DS338" s="67">
        <v>2400</v>
      </c>
      <c r="DT338" s="159">
        <f>ULB_Data[[#This Row],[SLP- obtained SS2021]]/ULB_Data[[#This Row],[SLP-max. marks SS2021]]</f>
        <v>0.87123749999999989</v>
      </c>
      <c r="DU338" s="159">
        <f>ULB_Data[[#This Row],[SLP- obtained SS2021]]/ULB_Data[[#This Row],[Total score (obtained) SS2021]]</f>
        <v>0.51435213086526044</v>
      </c>
      <c r="DV338" s="67">
        <v>2090.9699999999998</v>
      </c>
      <c r="DW338" s="66">
        <v>2400</v>
      </c>
      <c r="DX338" s="159">
        <f>ULB_Data[[#This Row],[SLP- obtained SS2022]]/ULB_Data[[#This Row],[SLP-max. marks SS2022]]</f>
        <v>0.87123749999999989</v>
      </c>
      <c r="DY338" s="159">
        <f>ULB_Data[[#This Row],[SLP- obtained SS2022]]/ULB_Data[[#This Row],[Total score (obtained) SS2022]]</f>
        <v>0.51435213086526044</v>
      </c>
      <c r="DZ338" s="67">
        <v>1474.28</v>
      </c>
      <c r="EA338" s="67">
        <v>1800</v>
      </c>
      <c r="EB338" s="159">
        <f>ULB_Data[[#This Row],[CV- obtained SS2021]]/ULB_Data[[#This Row],[CV-max. marks SS2021]]</f>
        <v>0.81904444444444446</v>
      </c>
      <c r="EC338" s="159">
        <f>ULB_Data[[#This Row],[CV- obtained SS2021]]/ULB_Data[[#This Row],[Total score (obtained) SS2021]]</f>
        <v>0.3626542033085296</v>
      </c>
      <c r="ED338" s="67">
        <v>1474.28</v>
      </c>
      <c r="EE338" s="66">
        <v>1800</v>
      </c>
      <c r="EF338" s="159">
        <f>ULB_Data[[#This Row],[CV- obtained SS2022]]/ULB_Data[[#This Row],[CV-max. marks SS2022]]</f>
        <v>0.81904444444444446</v>
      </c>
      <c r="EG338" s="159">
        <f>ULB_Data[[#This Row],[CV- obtained SS2022]]/ULB_Data[[#This Row],[Total score (obtained) SS2022]]</f>
        <v>0.3626542033085296</v>
      </c>
      <c r="EH338" s="89">
        <v>500</v>
      </c>
      <c r="EI338" s="67">
        <v>1800</v>
      </c>
      <c r="EJ338" s="159">
        <f>ULB_Data[[#This Row],[Cert.- obtained SS2021]]/ULB_Data[[#This Row],[Cert.-max. marks SS2021]]</f>
        <v>0.27777777777777779</v>
      </c>
      <c r="EK338" s="159">
        <f>ULB_Data[[#This Row],[Cert.- obtained SS2021]]/ULB_Data[[#This Row],[Total score (obtained) SS2021]]</f>
        <v>0.12299366582620995</v>
      </c>
      <c r="EL338" s="89">
        <v>500</v>
      </c>
      <c r="EM338" s="66">
        <v>1800</v>
      </c>
      <c r="EN338" s="159">
        <f>ULB_Data[[#This Row],[Cert.- obtained SS2022]]/ULB_Data[[#This Row],[Cert.-max. marks SS2022]]</f>
        <v>0.27777777777777779</v>
      </c>
      <c r="EO338" s="159">
        <f>ULB_Data[[#This Row],[Cert.- obtained SS2022]]/ULB_Data[[#This Row],[Total score (obtained) SS2022]]</f>
        <v>0.12299366582620995</v>
      </c>
      <c r="EP338" s="68">
        <v>4065.25</v>
      </c>
      <c r="EQ338" s="26">
        <v>6000</v>
      </c>
      <c r="ER338" s="66">
        <v>67.75</v>
      </c>
      <c r="ES338" s="68">
        <v>4065.25</v>
      </c>
      <c r="ET338" s="66">
        <v>6000</v>
      </c>
      <c r="EU338" s="128">
        <f>(ULB_Data[[#This Row],[Total score (obtained) SS2022]]/ULB_Data[[#This Row],[Total score (max) SS2022]])*100</f>
        <v>67.754166666666677</v>
      </c>
      <c r="EV338" s="26">
        <v>1728.88</v>
      </c>
      <c r="EW338" s="26">
        <v>3000</v>
      </c>
      <c r="EX338" s="66">
        <v>57.63</v>
      </c>
      <c r="EY338" s="26">
        <v>2590.9699999999998</v>
      </c>
      <c r="EZ338" s="26">
        <v>4200</v>
      </c>
      <c r="FA338" s="100">
        <v>61.69</v>
      </c>
      <c r="FB338" s="26">
        <v>2590.9699999999998</v>
      </c>
      <c r="FC338" s="138">
        <v>4200</v>
      </c>
      <c r="FD338" s="140">
        <f>(ULB_Data[[#This Row],[SLP + Cert. (obtained) SS2022]]/ULB_Data[[#This Row],[SLP + Cert. (max.) SS2022]])*100</f>
        <v>61.689761904761895</v>
      </c>
    </row>
    <row r="339" spans="1:160" ht="15.75" thickBot="1">
      <c r="A339" s="104">
        <v>338</v>
      </c>
      <c r="B339" s="65" t="s">
        <v>45</v>
      </c>
      <c r="C339" s="65" t="s">
        <v>6</v>
      </c>
      <c r="D339" s="65" t="s">
        <v>33</v>
      </c>
      <c r="E339" s="84">
        <v>22372</v>
      </c>
      <c r="F339" s="28" t="s">
        <v>411</v>
      </c>
      <c r="G339" s="28">
        <v>2214</v>
      </c>
      <c r="H339" s="28">
        <v>2072</v>
      </c>
      <c r="I339" s="28">
        <v>2072</v>
      </c>
      <c r="J339" s="28">
        <v>3325</v>
      </c>
      <c r="K339" s="28">
        <v>3178</v>
      </c>
      <c r="L339" s="28">
        <v>3178</v>
      </c>
      <c r="M339" s="28">
        <v>3070.1</v>
      </c>
      <c r="N339" s="28">
        <v>2928.3</v>
      </c>
      <c r="O339" s="28">
        <v>2928.3</v>
      </c>
      <c r="P339" s="28">
        <v>4349.2</v>
      </c>
      <c r="Q339" s="28">
        <v>4349.2</v>
      </c>
      <c r="R339" s="118">
        <f>(ULB_Data[[#This Row],[Total score (obtained) SS2020]]-ULB_Data[[#This Row],[NA 2020]])/ULB_Data[[#This Row],[NA 2020]]</f>
        <v>0.72290424570912382</v>
      </c>
      <c r="S339" s="118">
        <f>(ULB_Data[[#This Row],[Total score (obtained) SS2021]]-ULB_Data[[#This Row],[NA 2021]])/ULB_Data[[#This Row],[NA 2021]]</f>
        <v>0.98051640926640937</v>
      </c>
      <c r="T339" s="118">
        <f>(ULB_Data[[#This Row],[Total score (obtained) SS2022]]-ULB_Data[[#This Row],[NA 2022]])/ULB_Data[[#This Row],[NA 2022]]</f>
        <v>0.98051640926640937</v>
      </c>
      <c r="U339" s="118">
        <f>(ULB_Data[[#This Row],[Total score (obtained) SS2020]]-ULB_Data[[#This Row],[SA 2020]])/ULB_Data[[#This Row],[SA 2020]]</f>
        <v>0.147221052631579</v>
      </c>
      <c r="V339" s="118">
        <f>(ULB_Data[[#This Row],[Total score (obtained) SS2021]]-ULB_Data[[#This Row],[SA 2021]])/ULB_Data[[#This Row],[SA 2021]]</f>
        <v>0.2912617998741347</v>
      </c>
      <c r="W339" s="118">
        <f>(ULB_Data[[#This Row],[Total score (obtained) SS2022]]-ULB_Data[[#This Row],[SA 2022]])/ULB_Data[[#This Row],[SA 2022]]</f>
        <v>0.2912617998741347</v>
      </c>
      <c r="X339" s="118">
        <f>(ULB_Data[[#This Row],[Total score (obtained) SS2020]]-ULB_Data[[#This Row],[SA Cat 2020]])/ULB_Data[[#This Row],[SA Cat 2020]]</f>
        <v>0.24247092928569114</v>
      </c>
      <c r="Y339" s="118">
        <f>(ULB_Data[[#This Row],[Total score (obtained) SS2021]]-ULB_Data[[#This Row],[SA Cat 2021]])/ULB_Data[[#This Row],[SA Cat 2021]]</f>
        <v>0.40136939521223913</v>
      </c>
      <c r="Z339" s="118">
        <f>(ULB_Data[[#This Row],[Total score (obtained) SS2022]]-ULB_Data[[#This Row],[SA Cat 2022]])/ULB_Data[[#This Row],[SA Cat 2022]]</f>
        <v>0.40136939521223913</v>
      </c>
      <c r="AA339" s="118">
        <f>(ULB_Data[[#This Row],[Total score (obtained) SS2021]]-ULB_Data[[#This Row],[SA Cat t.10 2021]])/ULB_Data[[#This Row],[SA Cat t.10 2021]]</f>
        <v>-5.6463257610594987E-2</v>
      </c>
      <c r="AB339" s="118">
        <f>(ULB_Data[[#This Row],[Total score (obtained) SS2022]]-ULB_Data[[#This Row],[SA Cat t.10 2022]])/ULB_Data[[#This Row],[SA Cat t.10 2022]]</f>
        <v>-5.6463257610594987E-2</v>
      </c>
      <c r="AC339" s="122">
        <v>306.24</v>
      </c>
      <c r="AD339" s="122">
        <v>913.6</v>
      </c>
      <c r="AE339" s="122">
        <v>915</v>
      </c>
      <c r="AF339" s="122">
        <v>706.64</v>
      </c>
      <c r="AG339" s="122">
        <v>1509.3</v>
      </c>
      <c r="AH339" s="122">
        <v>1509.3</v>
      </c>
      <c r="AI339" s="122">
        <v>593.21</v>
      </c>
      <c r="AJ339" s="122">
        <v>1412.08</v>
      </c>
      <c r="AK339" s="122">
        <v>1412.08</v>
      </c>
      <c r="AL339" s="122">
        <v>1984.11</v>
      </c>
      <c r="AM339" s="122">
        <v>1984.11</v>
      </c>
      <c r="AN339" s="118">
        <f>(ULB_Data[[#This Row],[SLP- obtained SS2020]]-ULB_Data[[#This Row],[SLP NA 2020]])/ULB_Data[[#This Row],[SLP NA 2020]]</f>
        <v>2.0684757053291536</v>
      </c>
      <c r="AO339" s="118">
        <f>(ULB_Data[[#This Row],[SLP- obtained SS2021]]-ULB_Data[[#This Row],[SLP NA 2021]])/ULB_Data[[#This Row],[SLP NA 2021]]</f>
        <v>0.89620183887915916</v>
      </c>
      <c r="AP339" s="118">
        <f>(ULB_Data[[#This Row],[SLP- obtained SS2022]]-ULB_Data[[#This Row],[SLP NA 2022]])/ULB_Data[[#This Row],[SLP NA 2022]]</f>
        <v>0.89330054644808732</v>
      </c>
      <c r="AQ339" s="118">
        <f>(ULB_Data[[#This Row],[SLP- obtained SS2020]]-ULB_Data[[#This Row],[SLP SA 2020]])/ULB_Data[[#This Row],[SLP SA 2020]]</f>
        <v>0.32980018113891102</v>
      </c>
      <c r="AR339" s="118">
        <f>(ULB_Data[[#This Row],[SLP- obtained SS2021]]-ULB_Data[[#This Row],[SLP SA 2021]])/ULB_Data[[#This Row],[SLP SA 2021]]</f>
        <v>0.14779699198303844</v>
      </c>
      <c r="AS339" s="118">
        <f>(ULB_Data[[#This Row],[SLP- obtained SS2022]]-ULB_Data[[#This Row],[SLP SA 2022]])/ULB_Data[[#This Row],[SLP SA 2022]]</f>
        <v>0.14779699198303844</v>
      </c>
      <c r="AT339" s="118">
        <f>(ULB_Data[[#This Row],[SLP- obtained SS2020]]-ULB_Data[[#This Row],[SLP SA cat 2020]])/ULB_Data[[#This Row],[SLP SA cat 2020]]</f>
        <v>0.58407646533268154</v>
      </c>
      <c r="AU339" s="118">
        <f>(ULB_Data[[#This Row],[SLP- obtained SS2021]]-ULB_Data[[#This Row],[SLP SA cat 2021]])/ULB_Data[[#This Row],[SLP SA cat 2021]]</f>
        <v>0.22682142654807091</v>
      </c>
      <c r="AV339" s="118">
        <f>(ULB_Data[[#This Row],[SLP- obtained SS2022]]-ULB_Data[[#This Row],[SLP SA cat 2022]])/ULB_Data[[#This Row],[SLP SA cat 2022]]</f>
        <v>0.22682142654807091</v>
      </c>
      <c r="AW339" s="118">
        <f>(ULB_Data[[#This Row],[SLP- obtained SS2021]]-ULB_Data[[#This Row],[SLP SA cat t.10 2021]])/ULB_Data[[#This Row],[SLP SA cat t.10 2021]]</f>
        <v>-0.12687804607607442</v>
      </c>
      <c r="AX339" s="118">
        <f>(ULB_Data[[#This Row],[SLP- obtained SS2022]]-ULB_Data[[#This Row],[SLP SA cat t.10 2022]])/ULB_Data[[#This Row],[SLP SA cat t.10 2022]]</f>
        <v>-0.12687804607607442</v>
      </c>
      <c r="AY339" s="122">
        <v>232.44</v>
      </c>
      <c r="AZ339" s="122">
        <v>298.10000000000002</v>
      </c>
      <c r="BA339" s="122">
        <v>295</v>
      </c>
      <c r="BB339" s="122">
        <v>421.09</v>
      </c>
      <c r="BC339" s="122">
        <v>522.70000000000005</v>
      </c>
      <c r="BD339" s="122">
        <v>525</v>
      </c>
      <c r="BE339" s="122">
        <v>365.77</v>
      </c>
      <c r="BF339" s="122">
        <v>453.88</v>
      </c>
      <c r="BG339" s="122">
        <v>453.88</v>
      </c>
      <c r="BH339" s="122">
        <v>1100</v>
      </c>
      <c r="BI339" s="122">
        <v>1100</v>
      </c>
      <c r="BJ339" s="118">
        <f>(ULB_Data[[#This Row],[Cert.- obtained SS2020]]-ULB_Data[[#This Row],[NA cert 2020]])/ULB_Data[[#This Row],[NA cert 2020]]</f>
        <v>2.0115298571674409</v>
      </c>
      <c r="BK339" s="118">
        <f>(ULB_Data[[#This Row],[Cert.- obtained SS2021]]-ULB_Data[[#This Row],[NA cert 2021]])/ULB_Data[[#This Row],[NA cert 2021]]</f>
        <v>2.6900369003690034</v>
      </c>
      <c r="BL339" s="118">
        <f>(ULB_Data[[#This Row],[Cert.- obtained SS2022]]-ULB_Data[[#This Row],[NA cert 2022]])/ULB_Data[[#This Row],[NA cert 2022]]</f>
        <v>2.7288135593220337</v>
      </c>
      <c r="BM339" s="118">
        <f>(ULB_Data[[#This Row],[Cert.- obtained SS2020]]-ULB_Data[[#This Row],[SA Cert 2020]])/ULB_Data[[#This Row],[SA Cert 2020]]</f>
        <v>0.6623524662186232</v>
      </c>
      <c r="BN339" s="118">
        <f>(ULB_Data[[#This Row],[Cert.- obtained SS2021]]-ULB_Data[[#This Row],[SA cert 2021]])/ULB_Data[[#This Row],[SA cert 2021]]</f>
        <v>1.1044576238760282</v>
      </c>
      <c r="BO339" s="118">
        <f>(ULB_Data[[#This Row],[Cert.- obtained SS2022]]-ULB_Data[[#This Row],[SA cert 2022]])/ULB_Data[[#This Row],[SA cert 2022]]</f>
        <v>1.0952380952380953</v>
      </c>
      <c r="BP339" s="118">
        <f>(ULB_Data[[#This Row],[Cert.- obtained SS2020]]-ULB_Data[[#This Row],[SA cert cat 2020]])/ULB_Data[[#This Row],[SA cert cat 2020]]</f>
        <v>0.91377094895699496</v>
      </c>
      <c r="BQ339" s="118">
        <f>(ULB_Data[[#This Row],[Cert.- obtained SS2021]]-ULB_Data[[#This Row],[SA cert cat 2021]])/ULB_Data[[#This Row],[SA cert cat 2021]]</f>
        <v>1.4235480743808937</v>
      </c>
      <c r="BR339" s="118">
        <f>(ULB_Data[[#This Row],[Cert.- obtained SS2022]]-ULB_Data[[#This Row],[SA cert cat 2022]])/ULB_Data[[#This Row],[SA cert cat 2022]]</f>
        <v>1.4235480743808937</v>
      </c>
      <c r="BS339" s="118">
        <f>(ULB_Data[[#This Row],[Cert.- obtained SS2021]]-ULB_Data[[#This Row],[SA cert cat t.10 2021]])/ULB_Data[[#This Row],[SA cert cat t.10 2021]]</f>
        <v>0</v>
      </c>
      <c r="BT339" s="118">
        <f>(ULB_Data[[#This Row],[Cert.- obtained SS2022]]-ULB_Data[[#This Row],[SA cert cat t.10 2022]])/ULB_Data[[#This Row],[SA cert cat t.10 2022]]</f>
        <v>0</v>
      </c>
      <c r="BU339" s="122">
        <v>855.72</v>
      </c>
      <c r="BV339" s="122">
        <v>860.25</v>
      </c>
      <c r="BW339" s="122">
        <v>865</v>
      </c>
      <c r="BX339" s="122">
        <v>1100</v>
      </c>
      <c r="BY339" s="122">
        <v>1147.0899999999999</v>
      </c>
      <c r="BZ339" s="122">
        <v>1150</v>
      </c>
      <c r="CA339" s="122">
        <v>1056.55</v>
      </c>
      <c r="CB339" s="122">
        <v>1062.31</v>
      </c>
      <c r="CC339" s="122">
        <v>1062.31</v>
      </c>
      <c r="CD339" s="122">
        <v>1484.95</v>
      </c>
      <c r="CE339" s="122">
        <v>1484.95</v>
      </c>
      <c r="CF339" s="118">
        <f>(ULB_Data[[#This Row],[CP- obtained SS2020]]-ULB_Data[[#This Row],[NA CV 2020]])/ULB_Data[[#This Row],[NA CV 2020]]</f>
        <v>0.32590099565278347</v>
      </c>
      <c r="CG339" s="118">
        <f>(ULB_Data[[#This Row],[CV- obtained SS2021]]-ULB_Data[[#This Row],[NA CV 2021]])/ULB_Data[[#This Row],[NA CV 2021]]</f>
        <v>0.47777971519907003</v>
      </c>
      <c r="CH339" s="118">
        <f>(ULB_Data[[#This Row],[CV- obtained SS2022]]-ULB_Data[[#This Row],[NA CV 2022]])/ULB_Data[[#This Row],[NA CV 2022]]</f>
        <v>0.46966473988439306</v>
      </c>
      <c r="CI339" s="118">
        <f>(ULB_Data[[#This Row],[CP- obtained SS2020]]-ULB_Data[[#This Row],[SA CV 2020]])/ULB_Data[[#This Row],[SA CV 2020]]</f>
        <v>3.1454545454545374E-2</v>
      </c>
      <c r="CJ339" s="118">
        <f>(ULB_Data[[#This Row],[CV- obtained SS2021]]-ULB_Data[[#This Row],[SA CV 2021]])/ULB_Data[[#This Row],[SA CV 2021]]</f>
        <v>0.10824782711034014</v>
      </c>
      <c r="CK339" s="118">
        <f>(ULB_Data[[#This Row],[CV- obtained SS2022]]-ULB_Data[[#This Row],[SA CV 2022]])/ULB_Data[[#This Row],[SA CV 2022]]</f>
        <v>0.10544347826086956</v>
      </c>
      <c r="CL339" s="118">
        <f>(ULB_Data[[#This Row],[CP- obtained SS2020]]-ULB_Data[[#This Row],[SA CV  cat 2020]])/ULB_Data[[#This Row],[SA CV  cat 2020]]</f>
        <v>7.3872509583076951E-2</v>
      </c>
      <c r="CM339" s="118">
        <f>(ULB_Data[[#This Row],[CV- obtained SS2021]]-ULB_Data[[#This Row],[SA CV cat 2021]])/ULB_Data[[#This Row],[SA CV cat 2021]]</f>
        <v>0.19669399704417737</v>
      </c>
      <c r="CN339" s="118">
        <f>(ULB_Data[[#This Row],[CV- obtained SS2022]]-ULB_Data[[#This Row],[SA CV cat 2022]])/ULB_Data[[#This Row],[SA CV cat 2022]]</f>
        <v>0.19669399704417737</v>
      </c>
      <c r="CO339" s="118">
        <f>(ULB_Data[[#This Row],[CV- obtained SS2021]]-ULB_Data[[#This Row],[SA CV cat t.10 2021]])/ULB_Data[[#This Row],[SA CV cat t.10 2021]]</f>
        <v>-0.14390383514596455</v>
      </c>
      <c r="CP339" s="118">
        <f>(ULB_Data[[#This Row],[CV- obtained SS2022]]-ULB_Data[[#This Row],[SA CV cat t.10 2022]])/ULB_Data[[#This Row],[SA CV cat t.10 2022]]</f>
        <v>-0.14390383514596455</v>
      </c>
      <c r="CQ339" s="60">
        <v>36</v>
      </c>
      <c r="CR339" s="60">
        <v>27</v>
      </c>
      <c r="CS339" s="27">
        <v>15</v>
      </c>
      <c r="CT339" s="27">
        <v>14</v>
      </c>
      <c r="CU339" s="27">
        <v>15</v>
      </c>
      <c r="CV339" s="27">
        <v>14</v>
      </c>
      <c r="CW339" s="65" t="s">
        <v>406</v>
      </c>
      <c r="CX339" s="27" t="s">
        <v>401</v>
      </c>
      <c r="CY339" s="27" t="s">
        <v>401</v>
      </c>
      <c r="CZ339" s="65" t="s">
        <v>408</v>
      </c>
      <c r="DA339" s="28" t="s">
        <v>402</v>
      </c>
      <c r="DB339" s="28" t="s">
        <v>402</v>
      </c>
      <c r="DC339" s="22">
        <v>939.69</v>
      </c>
      <c r="DD339" s="22">
        <v>1500</v>
      </c>
      <c r="DE339" s="66">
        <v>62.65</v>
      </c>
      <c r="DF339" s="22">
        <v>700</v>
      </c>
      <c r="DG339" s="22">
        <v>1500</v>
      </c>
      <c r="DH339" s="66">
        <v>46.67</v>
      </c>
      <c r="DI339" s="22">
        <v>1040.22</v>
      </c>
      <c r="DJ339" s="22">
        <v>1500</v>
      </c>
      <c r="DK339" s="66">
        <v>69.349999999999994</v>
      </c>
      <c r="DL339" s="22">
        <v>1134.5999999999999</v>
      </c>
      <c r="DM339" s="22">
        <v>1500</v>
      </c>
      <c r="DN339" s="66">
        <v>75.64</v>
      </c>
      <c r="DO339" s="22">
        <v>3814.51</v>
      </c>
      <c r="DP339" s="22">
        <v>6000</v>
      </c>
      <c r="DQ339" s="66">
        <v>63.58</v>
      </c>
      <c r="DR339" s="67">
        <v>1732.37</v>
      </c>
      <c r="DS339" s="67">
        <v>2400</v>
      </c>
      <c r="DT339" s="159">
        <f>ULB_Data[[#This Row],[SLP- obtained SS2021]]/ULB_Data[[#This Row],[SLP-max. marks SS2021]]</f>
        <v>0.72182083333333324</v>
      </c>
      <c r="DU339" s="159">
        <f>ULB_Data[[#This Row],[SLP- obtained SS2021]]/ULB_Data[[#This Row],[Total score (obtained) SS2021]]</f>
        <v>0.4221555062225395</v>
      </c>
      <c r="DV339" s="67">
        <v>1732.37</v>
      </c>
      <c r="DW339" s="66">
        <v>2400</v>
      </c>
      <c r="DX339" s="159">
        <f>ULB_Data[[#This Row],[SLP- obtained SS2022]]/ULB_Data[[#This Row],[SLP-max. marks SS2022]]</f>
        <v>0.72182083333333324</v>
      </c>
      <c r="DY339" s="159">
        <f>ULB_Data[[#This Row],[SLP- obtained SS2022]]/ULB_Data[[#This Row],[Total score (obtained) SS2022]]</f>
        <v>0.4221555062225395</v>
      </c>
      <c r="DZ339" s="67">
        <v>1271.26</v>
      </c>
      <c r="EA339" s="67">
        <v>1800</v>
      </c>
      <c r="EB339" s="159">
        <f>ULB_Data[[#This Row],[CV- obtained SS2021]]/ULB_Data[[#This Row],[CV-max. marks SS2021]]</f>
        <v>0.70625555555555553</v>
      </c>
      <c r="EC339" s="159">
        <f>ULB_Data[[#This Row],[CV- obtained SS2021]]/ULB_Data[[#This Row],[Total score (obtained) SS2021]]</f>
        <v>0.30978913790960683</v>
      </c>
      <c r="ED339" s="67">
        <v>1271.26</v>
      </c>
      <c r="EE339" s="66">
        <v>1800</v>
      </c>
      <c r="EF339" s="159">
        <f>ULB_Data[[#This Row],[CV- obtained SS2022]]/ULB_Data[[#This Row],[CV-max. marks SS2022]]</f>
        <v>0.70625555555555553</v>
      </c>
      <c r="EG339" s="159">
        <f>ULB_Data[[#This Row],[CV- obtained SS2022]]/ULB_Data[[#This Row],[Total score (obtained) SS2022]]</f>
        <v>0.30978913790960683</v>
      </c>
      <c r="EH339" s="67">
        <v>1100</v>
      </c>
      <c r="EI339" s="67">
        <v>1800</v>
      </c>
      <c r="EJ339" s="159">
        <f>ULB_Data[[#This Row],[Cert.- obtained SS2021]]/ULB_Data[[#This Row],[Cert.-max. marks SS2021]]</f>
        <v>0.61111111111111116</v>
      </c>
      <c r="EK339" s="159">
        <f>ULB_Data[[#This Row],[Cert.- obtained SS2021]]/ULB_Data[[#This Row],[Total score (obtained) SS2021]]</f>
        <v>0.26805535586785356</v>
      </c>
      <c r="EL339" s="67">
        <v>1100</v>
      </c>
      <c r="EM339" s="66">
        <v>1800</v>
      </c>
      <c r="EN339" s="159">
        <f>ULB_Data[[#This Row],[Cert.- obtained SS2022]]/ULB_Data[[#This Row],[Cert.-max. marks SS2022]]</f>
        <v>0.61111111111111116</v>
      </c>
      <c r="EO339" s="159">
        <f>ULB_Data[[#This Row],[Cert.- obtained SS2022]]/ULB_Data[[#This Row],[Total score (obtained) SS2022]]</f>
        <v>0.26805535586785356</v>
      </c>
      <c r="EP339" s="68">
        <v>4103.63</v>
      </c>
      <c r="EQ339" s="26">
        <v>6000</v>
      </c>
      <c r="ER339" s="66">
        <v>68.39</v>
      </c>
      <c r="ES339" s="68">
        <v>4103.63</v>
      </c>
      <c r="ET339" s="66">
        <v>6000</v>
      </c>
      <c r="EU339" s="128">
        <f>(ULB_Data[[#This Row],[Total score (obtained) SS2022]]/ULB_Data[[#This Row],[Total score (max) SS2022]])*100</f>
        <v>68.393833333333333</v>
      </c>
      <c r="EV339" s="26">
        <v>1639.69</v>
      </c>
      <c r="EW339" s="26">
        <v>3000</v>
      </c>
      <c r="EX339" s="66">
        <v>54.66</v>
      </c>
      <c r="EY339" s="26">
        <v>2832.37</v>
      </c>
      <c r="EZ339" s="26">
        <v>4200</v>
      </c>
      <c r="FA339" s="100">
        <v>67.44</v>
      </c>
      <c r="FB339" s="26">
        <v>2832.37</v>
      </c>
      <c r="FC339" s="138">
        <v>4200</v>
      </c>
      <c r="FD339" s="140">
        <f>(ULB_Data[[#This Row],[SLP + Cert. (obtained) SS2022]]/ULB_Data[[#This Row],[SLP + Cert. (max.) SS2022]])*100</f>
        <v>67.437380952380948</v>
      </c>
    </row>
    <row r="340" spans="1:160" ht="15.75" thickBot="1">
      <c r="A340" s="104">
        <v>339</v>
      </c>
      <c r="B340" s="69" t="s">
        <v>8</v>
      </c>
      <c r="C340" s="65" t="s">
        <v>6</v>
      </c>
      <c r="D340" s="65" t="s">
        <v>33</v>
      </c>
      <c r="E340" s="84">
        <v>5339</v>
      </c>
      <c r="F340" s="28" t="s">
        <v>411</v>
      </c>
      <c r="G340" s="28">
        <v>2214</v>
      </c>
      <c r="H340" s="28">
        <v>2072</v>
      </c>
      <c r="I340" s="28">
        <v>2072</v>
      </c>
      <c r="J340" s="28">
        <v>3325</v>
      </c>
      <c r="K340" s="28">
        <v>3178</v>
      </c>
      <c r="L340" s="28">
        <v>3178</v>
      </c>
      <c r="M340" s="28">
        <v>3070.1</v>
      </c>
      <c r="N340" s="28">
        <v>2928.3</v>
      </c>
      <c r="O340" s="28">
        <v>2928.3</v>
      </c>
      <c r="P340" s="28">
        <v>4349.2</v>
      </c>
      <c r="Q340" s="28">
        <v>4349.2</v>
      </c>
      <c r="R340" s="118">
        <f>(ULB_Data[[#This Row],[Total score (obtained) SS2020]]-ULB_Data[[#This Row],[NA 2020]])/ULB_Data[[#This Row],[NA 2020]]</f>
        <v>0.8374345076784101</v>
      </c>
      <c r="S340" s="118">
        <f>(ULB_Data[[#This Row],[Total score (obtained) SS2021]]-ULB_Data[[#This Row],[NA 2021]])/ULB_Data[[#This Row],[NA 2021]]</f>
        <v>1.0235810810810808</v>
      </c>
      <c r="T340" s="118">
        <f>(ULB_Data[[#This Row],[Total score (obtained) SS2022]]-ULB_Data[[#This Row],[NA 2022]])/ULB_Data[[#This Row],[NA 2022]]</f>
        <v>1.0235810810810808</v>
      </c>
      <c r="U340" s="118">
        <f>(ULB_Data[[#This Row],[Total score (obtained) SS2020]]-ULB_Data[[#This Row],[SA 2020]])/ULB_Data[[#This Row],[SA 2020]]</f>
        <v>0.22348270676691728</v>
      </c>
      <c r="V340" s="118">
        <f>(ULB_Data[[#This Row],[Total score (obtained) SS2021]]-ULB_Data[[#This Row],[SA 2021]])/ULB_Data[[#This Row],[SA 2021]]</f>
        <v>0.31933920704845803</v>
      </c>
      <c r="W340" s="118">
        <f>(ULB_Data[[#This Row],[Total score (obtained) SS2022]]-ULB_Data[[#This Row],[SA 2022]])/ULB_Data[[#This Row],[SA 2022]]</f>
        <v>0.31933920704845803</v>
      </c>
      <c r="X340" s="118">
        <f>(ULB_Data[[#This Row],[Total score (obtained) SS2020]]-ULB_Data[[#This Row],[SA Cat 2020]])/ULB_Data[[#This Row],[SA Cat 2020]]</f>
        <v>0.32506433015211234</v>
      </c>
      <c r="Y340" s="118">
        <f>(ULB_Data[[#This Row],[Total score (obtained) SS2021]]-ULB_Data[[#This Row],[SA Cat 2021]])/ULB_Data[[#This Row],[SA Cat 2021]]</f>
        <v>0.43184099989755126</v>
      </c>
      <c r="Z340" s="118">
        <f>(ULB_Data[[#This Row],[Total score (obtained) SS2022]]-ULB_Data[[#This Row],[SA Cat 2022]])/ULB_Data[[#This Row],[SA Cat 2022]]</f>
        <v>0.43184099989755126</v>
      </c>
      <c r="AA340" s="118">
        <f>(ULB_Data[[#This Row],[Total score (obtained) SS2021]]-ULB_Data[[#This Row],[SA Cat t.10 2021]])/ULB_Data[[#This Row],[SA Cat t.10 2021]]</f>
        <v>-3.5946840798307768E-2</v>
      </c>
      <c r="AB340" s="118">
        <f>(ULB_Data[[#This Row],[Total score (obtained) SS2022]]-ULB_Data[[#This Row],[SA Cat t.10 2022]])/ULB_Data[[#This Row],[SA Cat t.10 2022]]</f>
        <v>-3.5946840798307768E-2</v>
      </c>
      <c r="AC340" s="122">
        <v>306.24</v>
      </c>
      <c r="AD340" s="122">
        <v>913.6</v>
      </c>
      <c r="AE340" s="122">
        <v>915</v>
      </c>
      <c r="AF340" s="122">
        <v>706.64</v>
      </c>
      <c r="AG340" s="122">
        <v>1509.3</v>
      </c>
      <c r="AH340" s="122">
        <v>1509.3</v>
      </c>
      <c r="AI340" s="122">
        <v>593.21</v>
      </c>
      <c r="AJ340" s="122">
        <v>1412.08</v>
      </c>
      <c r="AK340" s="122">
        <v>1412.08</v>
      </c>
      <c r="AL340" s="122">
        <v>1984.11</v>
      </c>
      <c r="AM340" s="122">
        <v>1984.11</v>
      </c>
      <c r="AN340" s="118">
        <f>(ULB_Data[[#This Row],[SLP- obtained SS2020]]-ULB_Data[[#This Row],[SLP NA 2020]])/ULB_Data[[#This Row],[SLP NA 2020]]</f>
        <v>2.6734260710553817</v>
      </c>
      <c r="AO340" s="118">
        <f>(ULB_Data[[#This Row],[SLP- obtained SS2021]]-ULB_Data[[#This Row],[SLP NA 2021]])/ULB_Data[[#This Row],[SLP NA 2021]]</f>
        <v>1.1741352889667251</v>
      </c>
      <c r="AP340" s="118">
        <f>(ULB_Data[[#This Row],[SLP- obtained SS2022]]-ULB_Data[[#This Row],[SLP NA 2022]])/ULB_Data[[#This Row],[SLP NA 2022]]</f>
        <v>1.1708087431693988</v>
      </c>
      <c r="AQ340" s="118">
        <f>(ULB_Data[[#This Row],[SLP- obtained SS2020]]-ULB_Data[[#This Row],[SLP SA 2020]])/ULB_Data[[#This Row],[SLP SA 2020]]</f>
        <v>0.59197045171515916</v>
      </c>
      <c r="AR340" s="118">
        <f>(ULB_Data[[#This Row],[SLP- obtained SS2021]]-ULB_Data[[#This Row],[SLP SA 2021]])/ULB_Data[[#This Row],[SLP SA 2021]]</f>
        <v>0.31603392301066724</v>
      </c>
      <c r="AS340" s="118">
        <f>(ULB_Data[[#This Row],[SLP- obtained SS2022]]-ULB_Data[[#This Row],[SLP SA 2022]])/ULB_Data[[#This Row],[SLP SA 2022]]</f>
        <v>0.31603392301066724</v>
      </c>
      <c r="AT340" s="118">
        <f>(ULB_Data[[#This Row],[SLP- obtained SS2020]]-ULB_Data[[#This Row],[SLP SA cat 2020]])/ULB_Data[[#This Row],[SLP SA cat 2020]]</f>
        <v>0.8963773368621567</v>
      </c>
      <c r="AU340" s="118">
        <f>(ULB_Data[[#This Row],[SLP- obtained SS2021]]-ULB_Data[[#This Row],[SLP SA cat 2021]])/ULB_Data[[#This Row],[SLP SA cat 2021]]</f>
        <v>0.40664126678375168</v>
      </c>
      <c r="AV340" s="118">
        <f>(ULB_Data[[#This Row],[SLP- obtained SS2022]]-ULB_Data[[#This Row],[SLP SA cat 2022]])/ULB_Data[[#This Row],[SLP SA cat 2022]]</f>
        <v>0.40664126678375168</v>
      </c>
      <c r="AW340" s="118">
        <f>(ULB_Data[[#This Row],[SLP- obtained SS2021]]-ULB_Data[[#This Row],[SLP SA cat t.10 2021]])/ULB_Data[[#This Row],[SLP SA cat t.10 2021]]</f>
        <v>1.09872940512374E-3</v>
      </c>
      <c r="AX340" s="118">
        <f>(ULB_Data[[#This Row],[SLP- obtained SS2022]]-ULB_Data[[#This Row],[SLP SA cat t.10 2022]])/ULB_Data[[#This Row],[SLP SA cat t.10 2022]]</f>
        <v>1.09872940512374E-3</v>
      </c>
      <c r="AY340" s="122">
        <v>232.44</v>
      </c>
      <c r="AZ340" s="122">
        <v>298.10000000000002</v>
      </c>
      <c r="BA340" s="122">
        <v>295</v>
      </c>
      <c r="BB340" s="122">
        <v>421.09</v>
      </c>
      <c r="BC340" s="122">
        <v>522.70000000000005</v>
      </c>
      <c r="BD340" s="122">
        <v>525</v>
      </c>
      <c r="BE340" s="122">
        <v>365.77</v>
      </c>
      <c r="BF340" s="122">
        <v>453.88</v>
      </c>
      <c r="BG340" s="122">
        <v>453.88</v>
      </c>
      <c r="BH340" s="122">
        <v>1100</v>
      </c>
      <c r="BI340" s="122">
        <v>1100</v>
      </c>
      <c r="BJ340" s="118">
        <f>(ULB_Data[[#This Row],[Cert.- obtained SS2020]]-ULB_Data[[#This Row],[NA cert 2020]])/ULB_Data[[#This Row],[NA cert 2020]]</f>
        <v>0.72087420409568059</v>
      </c>
      <c r="BK340" s="118">
        <f>(ULB_Data[[#This Row],[Cert.- obtained SS2021]]-ULB_Data[[#This Row],[NA cert 2021]])/ULB_Data[[#This Row],[NA cert 2021]]</f>
        <v>1.3482053002348204</v>
      </c>
      <c r="BL340" s="118">
        <f>(ULB_Data[[#This Row],[Cert.- obtained SS2022]]-ULB_Data[[#This Row],[NA cert 2022]])/ULB_Data[[#This Row],[NA cert 2022]]</f>
        <v>1.3728813559322033</v>
      </c>
      <c r="BM340" s="118">
        <f>(ULB_Data[[#This Row],[Cert.- obtained SS2020]]-ULB_Data[[#This Row],[SA Cert 2020]])/ULB_Data[[#This Row],[SA Cert 2020]]</f>
        <v>-5.0084305017929605E-2</v>
      </c>
      <c r="BN340" s="118">
        <f>(ULB_Data[[#This Row],[Cert.- obtained SS2021]]-ULB_Data[[#This Row],[SA cert 2021]])/ULB_Data[[#This Row],[SA cert 2021]]</f>
        <v>0.33920030610292701</v>
      </c>
      <c r="BO340" s="118">
        <f>(ULB_Data[[#This Row],[Cert.- obtained SS2022]]-ULB_Data[[#This Row],[SA cert 2022]])/ULB_Data[[#This Row],[SA cert 2022]]</f>
        <v>0.33333333333333331</v>
      </c>
      <c r="BP340" s="118">
        <f>(ULB_Data[[#This Row],[Cert.- obtained SS2020]]-ULB_Data[[#This Row],[SA cert cat 2020]])/ULB_Data[[#This Row],[SA cert cat 2020]]</f>
        <v>9.3583399403997097E-2</v>
      </c>
      <c r="BQ340" s="118">
        <f>(ULB_Data[[#This Row],[Cert.- obtained SS2021]]-ULB_Data[[#This Row],[SA cert cat 2021]])/ULB_Data[[#This Row],[SA cert cat 2021]]</f>
        <v>0.54225786551511412</v>
      </c>
      <c r="BR340" s="118">
        <f>(ULB_Data[[#This Row],[Cert.- obtained SS2022]]-ULB_Data[[#This Row],[SA cert cat 2022]])/ULB_Data[[#This Row],[SA cert cat 2022]]</f>
        <v>0.54225786551511412</v>
      </c>
      <c r="BS340" s="118">
        <f>(ULB_Data[[#This Row],[Cert.- obtained SS2021]]-ULB_Data[[#This Row],[SA cert cat t.10 2021]])/ULB_Data[[#This Row],[SA cert cat t.10 2021]]</f>
        <v>-0.36363636363636365</v>
      </c>
      <c r="BT340" s="118">
        <f>(ULB_Data[[#This Row],[Cert.- obtained SS2022]]-ULB_Data[[#This Row],[SA cert cat t.10 2022]])/ULB_Data[[#This Row],[SA cert cat t.10 2022]]</f>
        <v>-0.36363636363636365</v>
      </c>
      <c r="BU340" s="122">
        <v>855.72</v>
      </c>
      <c r="BV340" s="122">
        <v>860.25</v>
      </c>
      <c r="BW340" s="122">
        <v>865</v>
      </c>
      <c r="BX340" s="122">
        <v>1100</v>
      </c>
      <c r="BY340" s="122">
        <v>1147.0899999999999</v>
      </c>
      <c r="BZ340" s="122">
        <v>1150</v>
      </c>
      <c r="CA340" s="122">
        <v>1056.55</v>
      </c>
      <c r="CB340" s="122">
        <v>1062.31</v>
      </c>
      <c r="CC340" s="122">
        <v>1062.31</v>
      </c>
      <c r="CD340" s="122">
        <v>1484.95</v>
      </c>
      <c r="CE340" s="122">
        <v>1484.95</v>
      </c>
      <c r="CF340" s="118">
        <f>(ULB_Data[[#This Row],[CP- obtained SS2020]]-ULB_Data[[#This Row],[NA CV 2020]])/ULB_Data[[#This Row],[NA CV 2020]]</f>
        <v>0.51243397372972466</v>
      </c>
      <c r="CG340" s="118">
        <f>(ULB_Data[[#This Row],[CV- obtained SS2021]]-ULB_Data[[#This Row],[NA CV 2021]])/ULB_Data[[#This Row],[NA CV 2021]]</f>
        <v>0.75130485324033702</v>
      </c>
      <c r="CH340" s="118">
        <f>(ULB_Data[[#This Row],[CV- obtained SS2022]]-ULB_Data[[#This Row],[NA CV 2022]])/ULB_Data[[#This Row],[NA CV 2022]]</f>
        <v>0.74168786127167619</v>
      </c>
      <c r="CI340" s="118">
        <f>(ULB_Data[[#This Row],[CP- obtained SS2020]]-ULB_Data[[#This Row],[SA CV 2020]])/ULB_Data[[#This Row],[SA CV 2020]]</f>
        <v>0.17656363636363639</v>
      </c>
      <c r="CJ340" s="118">
        <f>(ULB_Data[[#This Row],[CV- obtained SS2021]]-ULB_Data[[#This Row],[SA CV 2021]])/ULB_Data[[#This Row],[SA CV 2021]]</f>
        <v>0.31337558517640296</v>
      </c>
      <c r="CK340" s="118">
        <f>(ULB_Data[[#This Row],[CV- obtained SS2022]]-ULB_Data[[#This Row],[SA CV 2022]])/ULB_Data[[#This Row],[SA CV 2022]]</f>
        <v>0.31005217391304341</v>
      </c>
      <c r="CL340" s="118">
        <f>(ULB_Data[[#This Row],[CP- obtained SS2020]]-ULB_Data[[#This Row],[SA CV  cat 2020]])/ULB_Data[[#This Row],[SA CV  cat 2020]]</f>
        <v>0.22494912687520713</v>
      </c>
      <c r="CM340" s="118">
        <f>(ULB_Data[[#This Row],[CV- obtained SS2021]]-ULB_Data[[#This Row],[SA CV cat 2021]])/ULB_Data[[#This Row],[SA CV cat 2021]]</f>
        <v>0.4181924297050767</v>
      </c>
      <c r="CN340" s="118">
        <f>(ULB_Data[[#This Row],[CV- obtained SS2022]]-ULB_Data[[#This Row],[SA CV cat 2022]])/ULB_Data[[#This Row],[SA CV cat 2022]]</f>
        <v>0.4181924297050767</v>
      </c>
      <c r="CO340" s="118">
        <f>(ULB_Data[[#This Row],[CV- obtained SS2021]]-ULB_Data[[#This Row],[SA CV cat t.10 2021]])/ULB_Data[[#This Row],[SA CV cat t.10 2021]]</f>
        <v>1.4552678541364961E-2</v>
      </c>
      <c r="CP340" s="118">
        <f>(ULB_Data[[#This Row],[CV- obtained SS2022]]-ULB_Data[[#This Row],[SA CV cat t.10 2022]])/ULB_Data[[#This Row],[SA CV cat t.10 2022]]</f>
        <v>1.4552678541364961E-2</v>
      </c>
      <c r="CQ340" s="60">
        <v>20</v>
      </c>
      <c r="CR340" s="60">
        <v>15</v>
      </c>
      <c r="CS340" s="27">
        <v>10</v>
      </c>
      <c r="CT340" s="27">
        <v>9</v>
      </c>
      <c r="CU340" s="27">
        <v>10</v>
      </c>
      <c r="CV340" s="27">
        <v>9</v>
      </c>
      <c r="CW340" s="65" t="s">
        <v>406</v>
      </c>
      <c r="CX340" s="28" t="s">
        <v>406</v>
      </c>
      <c r="CY340" s="28" t="s">
        <v>406</v>
      </c>
      <c r="CZ340" s="65" t="s">
        <v>407</v>
      </c>
      <c r="DA340" s="28" t="s">
        <v>402</v>
      </c>
      <c r="DB340" s="28" t="s">
        <v>402</v>
      </c>
      <c r="DC340" s="22">
        <v>1124.95</v>
      </c>
      <c r="DD340" s="22">
        <v>1500</v>
      </c>
      <c r="DE340" s="66">
        <v>75</v>
      </c>
      <c r="DF340" s="22">
        <v>400</v>
      </c>
      <c r="DG340" s="22">
        <v>1500</v>
      </c>
      <c r="DH340" s="66">
        <v>26.67</v>
      </c>
      <c r="DI340" s="22">
        <v>1248.9100000000001</v>
      </c>
      <c r="DJ340" s="22">
        <v>1500</v>
      </c>
      <c r="DK340" s="66">
        <v>83.26</v>
      </c>
      <c r="DL340" s="22">
        <v>1294.22</v>
      </c>
      <c r="DM340" s="22">
        <v>1500</v>
      </c>
      <c r="DN340" s="66">
        <v>86.28</v>
      </c>
      <c r="DO340" s="22">
        <v>4068.08</v>
      </c>
      <c r="DP340" s="22">
        <v>6000</v>
      </c>
      <c r="DQ340" s="66">
        <v>67.8</v>
      </c>
      <c r="DR340" s="67">
        <v>1986.29</v>
      </c>
      <c r="DS340" s="67">
        <v>2400</v>
      </c>
      <c r="DT340" s="159">
        <f>ULB_Data[[#This Row],[SLP- obtained SS2021]]/ULB_Data[[#This Row],[SLP-max. marks SS2021]]</f>
        <v>0.82762083333333336</v>
      </c>
      <c r="DU340" s="159">
        <f>ULB_Data[[#This Row],[SLP- obtained SS2021]]/ULB_Data[[#This Row],[Total score (obtained) SS2021]]</f>
        <v>0.47373153408413354</v>
      </c>
      <c r="DV340" s="67">
        <v>1986.29</v>
      </c>
      <c r="DW340" s="66">
        <v>2400</v>
      </c>
      <c r="DX340" s="159">
        <f>ULB_Data[[#This Row],[SLP- obtained SS2022]]/ULB_Data[[#This Row],[SLP-max. marks SS2022]]</f>
        <v>0.82762083333333336</v>
      </c>
      <c r="DY340" s="159">
        <f>ULB_Data[[#This Row],[SLP- obtained SS2022]]/ULB_Data[[#This Row],[Total score (obtained) SS2022]]</f>
        <v>0.47373153408413354</v>
      </c>
      <c r="DZ340" s="67">
        <v>1506.56</v>
      </c>
      <c r="EA340" s="67">
        <v>1800</v>
      </c>
      <c r="EB340" s="159">
        <f>ULB_Data[[#This Row],[CV- obtained SS2021]]/ULB_Data[[#This Row],[CV-max. marks SS2021]]</f>
        <v>0.83697777777777771</v>
      </c>
      <c r="EC340" s="159">
        <f>ULB_Data[[#This Row],[CV- obtained SS2021]]/ULB_Data[[#This Row],[Total score (obtained) SS2021]]</f>
        <v>0.35931559842207944</v>
      </c>
      <c r="ED340" s="67">
        <v>1506.56</v>
      </c>
      <c r="EE340" s="66">
        <v>1800</v>
      </c>
      <c r="EF340" s="159">
        <f>ULB_Data[[#This Row],[CV- obtained SS2022]]/ULB_Data[[#This Row],[CV-max. marks SS2022]]</f>
        <v>0.83697777777777771</v>
      </c>
      <c r="EG340" s="159">
        <f>ULB_Data[[#This Row],[CV- obtained SS2022]]/ULB_Data[[#This Row],[Total score (obtained) SS2022]]</f>
        <v>0.35931559842207944</v>
      </c>
      <c r="EH340" s="67">
        <v>700</v>
      </c>
      <c r="EI340" s="67">
        <v>1800</v>
      </c>
      <c r="EJ340" s="159">
        <f>ULB_Data[[#This Row],[Cert.- obtained SS2021]]/ULB_Data[[#This Row],[Cert.-max. marks SS2021]]</f>
        <v>0.3888888888888889</v>
      </c>
      <c r="EK340" s="159">
        <f>ULB_Data[[#This Row],[Cert.- obtained SS2021]]/ULB_Data[[#This Row],[Total score (obtained) SS2021]]</f>
        <v>0.1669504824868944</v>
      </c>
      <c r="EL340" s="67">
        <v>700</v>
      </c>
      <c r="EM340" s="66">
        <v>1800</v>
      </c>
      <c r="EN340" s="159">
        <f>ULB_Data[[#This Row],[Cert.- obtained SS2022]]/ULB_Data[[#This Row],[Cert.-max. marks SS2022]]</f>
        <v>0.3888888888888889</v>
      </c>
      <c r="EO340" s="159">
        <f>ULB_Data[[#This Row],[Cert.- obtained SS2022]]/ULB_Data[[#This Row],[Total score (obtained) SS2022]]</f>
        <v>0.1669504824868944</v>
      </c>
      <c r="EP340" s="68">
        <v>4192.8599999999997</v>
      </c>
      <c r="EQ340" s="26">
        <v>6000</v>
      </c>
      <c r="ER340" s="66">
        <v>69.88</v>
      </c>
      <c r="ES340" s="68">
        <v>4192.8599999999997</v>
      </c>
      <c r="ET340" s="66">
        <v>6000</v>
      </c>
      <c r="EU340" s="128">
        <f>(ULB_Data[[#This Row],[Total score (obtained) SS2022]]/ULB_Data[[#This Row],[Total score (max) SS2022]])*100</f>
        <v>69.881</v>
      </c>
      <c r="EV340" s="26">
        <v>1524.95</v>
      </c>
      <c r="EW340" s="26">
        <v>3000</v>
      </c>
      <c r="EX340" s="66">
        <v>50.83</v>
      </c>
      <c r="EY340" s="26">
        <v>2686.29</v>
      </c>
      <c r="EZ340" s="26">
        <v>4200</v>
      </c>
      <c r="FA340" s="100">
        <v>63.96</v>
      </c>
      <c r="FB340" s="26">
        <v>2686.29</v>
      </c>
      <c r="FC340" s="138">
        <v>4200</v>
      </c>
      <c r="FD340" s="140">
        <f>(ULB_Data[[#This Row],[SLP + Cert. (obtained) SS2022]]/ULB_Data[[#This Row],[SLP + Cert. (max.) SS2022]])*100</f>
        <v>63.95928571428572</v>
      </c>
    </row>
    <row r="341" spans="1:160" ht="15.75" thickBot="1">
      <c r="A341" s="104">
        <v>340</v>
      </c>
      <c r="B341" s="69" t="s">
        <v>17</v>
      </c>
      <c r="C341" s="65" t="s">
        <v>6</v>
      </c>
      <c r="D341" s="65" t="s">
        <v>33</v>
      </c>
      <c r="E341" s="84">
        <v>11194</v>
      </c>
      <c r="F341" s="28" t="s">
        <v>411</v>
      </c>
      <c r="G341" s="28">
        <v>2214</v>
      </c>
      <c r="H341" s="28">
        <v>2072</v>
      </c>
      <c r="I341" s="28">
        <v>2072</v>
      </c>
      <c r="J341" s="28">
        <v>3325</v>
      </c>
      <c r="K341" s="28">
        <v>3178</v>
      </c>
      <c r="L341" s="28">
        <v>3178</v>
      </c>
      <c r="M341" s="28">
        <v>3070.1</v>
      </c>
      <c r="N341" s="28">
        <v>2928.3</v>
      </c>
      <c r="O341" s="28">
        <v>2928.3</v>
      </c>
      <c r="P341" s="28">
        <v>4349.2</v>
      </c>
      <c r="Q341" s="28">
        <v>4349.2</v>
      </c>
      <c r="R341" s="118">
        <f>(ULB_Data[[#This Row],[Total score (obtained) SS2020]]-ULB_Data[[#This Row],[NA 2020]])/ULB_Data[[#This Row],[NA 2020]]</f>
        <v>1.1393947606142727</v>
      </c>
      <c r="S341" s="118">
        <f>(ULB_Data[[#This Row],[Total score (obtained) SS2021]]-ULB_Data[[#This Row],[NA 2021]])/ULB_Data[[#This Row],[NA 2021]]</f>
        <v>1.1525675675675675</v>
      </c>
      <c r="T341" s="118">
        <f>(ULB_Data[[#This Row],[Total score (obtained) SS2022]]-ULB_Data[[#This Row],[NA 2022]])/ULB_Data[[#This Row],[NA 2022]]</f>
        <v>1.1525675675675675</v>
      </c>
      <c r="U341" s="118">
        <f>(ULB_Data[[#This Row],[Total score (obtained) SS2020]]-ULB_Data[[#This Row],[SA 2020]])/ULB_Data[[#This Row],[SA 2020]]</f>
        <v>0.42454736842105262</v>
      </c>
      <c r="V341" s="118">
        <f>(ULB_Data[[#This Row],[Total score (obtained) SS2021]]-ULB_Data[[#This Row],[SA 2021]])/ULB_Data[[#This Row],[SA 2021]]</f>
        <v>0.40343612334801759</v>
      </c>
      <c r="W341" s="118">
        <f>(ULB_Data[[#This Row],[Total score (obtained) SS2022]]-ULB_Data[[#This Row],[SA 2022]])/ULB_Data[[#This Row],[SA 2022]]</f>
        <v>0.40343612334801759</v>
      </c>
      <c r="X341" s="118">
        <f>(ULB_Data[[#This Row],[Total score (obtained) SS2020]]-ULB_Data[[#This Row],[SA Cat 2020]])/ULB_Data[[#This Row],[SA Cat 2020]]</f>
        <v>0.54282270935800137</v>
      </c>
      <c r="Y341" s="118">
        <f>(ULB_Data[[#This Row],[Total score (obtained) SS2021]]-ULB_Data[[#This Row],[SA Cat 2021]])/ULB_Data[[#This Row],[SA Cat 2021]]</f>
        <v>0.5231089710753678</v>
      </c>
      <c r="Z341" s="118">
        <f>(ULB_Data[[#This Row],[Total score (obtained) SS2022]]-ULB_Data[[#This Row],[SA Cat 2022]])/ULB_Data[[#This Row],[SA Cat 2022]]</f>
        <v>0.5231089710753678</v>
      </c>
      <c r="AA341" s="118">
        <f>(ULB_Data[[#This Row],[Total score (obtained) SS2021]]-ULB_Data[[#This Row],[SA Cat t.10 2021]])/ULB_Data[[#This Row],[SA Cat t.10 2021]]</f>
        <v>2.5503540881081595E-2</v>
      </c>
      <c r="AB341" s="118">
        <f>(ULB_Data[[#This Row],[Total score (obtained) SS2022]]-ULB_Data[[#This Row],[SA Cat t.10 2022]])/ULB_Data[[#This Row],[SA Cat t.10 2022]]</f>
        <v>2.5503540881081595E-2</v>
      </c>
      <c r="AC341" s="122">
        <v>306.24</v>
      </c>
      <c r="AD341" s="122">
        <v>913.6</v>
      </c>
      <c r="AE341" s="122">
        <v>915</v>
      </c>
      <c r="AF341" s="122">
        <v>706.64</v>
      </c>
      <c r="AG341" s="122">
        <v>1509.3</v>
      </c>
      <c r="AH341" s="122">
        <v>1509.3</v>
      </c>
      <c r="AI341" s="122">
        <v>593.21</v>
      </c>
      <c r="AJ341" s="122">
        <v>1412.08</v>
      </c>
      <c r="AK341" s="122">
        <v>1412.08</v>
      </c>
      <c r="AL341" s="122">
        <v>1984.11</v>
      </c>
      <c r="AM341" s="122">
        <v>1984.11</v>
      </c>
      <c r="AN341" s="118">
        <f>(ULB_Data[[#This Row],[SLP- obtained SS2020]]-ULB_Data[[#This Row],[SLP NA 2020]])/ULB_Data[[#This Row],[SLP NA 2020]]</f>
        <v>3.182242685475444</v>
      </c>
      <c r="AO341" s="118">
        <f>(ULB_Data[[#This Row],[SLP- obtained SS2021]]-ULB_Data[[#This Row],[SLP NA 2021]])/ULB_Data[[#This Row],[SLP NA 2021]]</f>
        <v>1.1381457968476356</v>
      </c>
      <c r="AP341" s="118">
        <f>(ULB_Data[[#This Row],[SLP- obtained SS2022]]-ULB_Data[[#This Row],[SLP NA 2022]])/ULB_Data[[#This Row],[SLP NA 2022]]</f>
        <v>1.1348743169398907</v>
      </c>
      <c r="AQ341" s="118">
        <f>(ULB_Data[[#This Row],[SLP- obtained SS2020]]-ULB_Data[[#This Row],[SLP SA 2020]])/ULB_Data[[#This Row],[SLP SA 2020]]</f>
        <v>0.8124787727838787</v>
      </c>
      <c r="AR341" s="118">
        <f>(ULB_Data[[#This Row],[SLP- obtained SS2021]]-ULB_Data[[#This Row],[SLP SA 2021]])/ULB_Data[[#This Row],[SLP SA 2021]]</f>
        <v>0.29424898959782692</v>
      </c>
      <c r="AS341" s="118">
        <f>(ULB_Data[[#This Row],[SLP- obtained SS2022]]-ULB_Data[[#This Row],[SLP SA 2022]])/ULB_Data[[#This Row],[SLP SA 2022]]</f>
        <v>0.29424898959782692</v>
      </c>
      <c r="AT341" s="118">
        <f>(ULB_Data[[#This Row],[SLP- obtained SS2020]]-ULB_Data[[#This Row],[SLP SA cat 2020]])/ULB_Data[[#This Row],[SLP SA cat 2020]]</f>
        <v>1.1590499148699447</v>
      </c>
      <c r="AU341" s="118">
        <f>(ULB_Data[[#This Row],[SLP- obtained SS2021]]-ULB_Data[[#This Row],[SLP SA cat 2021]])/ULB_Data[[#This Row],[SLP SA cat 2021]]</f>
        <v>0.38335646705569104</v>
      </c>
      <c r="AV341" s="118">
        <f>(ULB_Data[[#This Row],[SLP- obtained SS2022]]-ULB_Data[[#This Row],[SLP SA cat 2022]])/ULB_Data[[#This Row],[SLP SA cat 2022]]</f>
        <v>0.38335646705569104</v>
      </c>
      <c r="AW341" s="118">
        <f>(ULB_Data[[#This Row],[SLP- obtained SS2021]]-ULB_Data[[#This Row],[SLP SA cat t.10 2021]])/ULB_Data[[#This Row],[SLP SA cat t.10 2021]]</f>
        <v>-1.5472932448301667E-2</v>
      </c>
      <c r="AX341" s="118">
        <f>(ULB_Data[[#This Row],[SLP- obtained SS2022]]-ULB_Data[[#This Row],[SLP SA cat t.10 2022]])/ULB_Data[[#This Row],[SLP SA cat t.10 2022]]</f>
        <v>-1.5472932448301667E-2</v>
      </c>
      <c r="AY341" s="122">
        <v>232.44</v>
      </c>
      <c r="AZ341" s="122">
        <v>298.10000000000002</v>
      </c>
      <c r="BA341" s="122">
        <v>295</v>
      </c>
      <c r="BB341" s="122">
        <v>421.09</v>
      </c>
      <c r="BC341" s="122">
        <v>522.70000000000005</v>
      </c>
      <c r="BD341" s="122">
        <v>525</v>
      </c>
      <c r="BE341" s="122">
        <v>365.77</v>
      </c>
      <c r="BF341" s="122">
        <v>453.88</v>
      </c>
      <c r="BG341" s="122">
        <v>453.88</v>
      </c>
      <c r="BH341" s="122">
        <v>1100</v>
      </c>
      <c r="BI341" s="122">
        <v>1100</v>
      </c>
      <c r="BJ341" s="118">
        <f>(ULB_Data[[#This Row],[Cert.- obtained SS2020]]-ULB_Data[[#This Row],[NA cert 2020]])/ULB_Data[[#This Row],[NA cert 2020]]</f>
        <v>2.871966959215281</v>
      </c>
      <c r="BK341" s="118">
        <f>(ULB_Data[[#This Row],[Cert.- obtained SS2021]]-ULB_Data[[#This Row],[NA cert 2021]])/ULB_Data[[#This Row],[NA cert 2021]]</f>
        <v>2.6900369003690034</v>
      </c>
      <c r="BL341" s="118">
        <f>(ULB_Data[[#This Row],[Cert.- obtained SS2022]]-ULB_Data[[#This Row],[NA cert 2022]])/ULB_Data[[#This Row],[NA cert 2022]]</f>
        <v>2.7288135593220337</v>
      </c>
      <c r="BM341" s="118">
        <f>(ULB_Data[[#This Row],[Cert.- obtained SS2020]]-ULB_Data[[#This Row],[SA Cert 2020]])/ULB_Data[[#This Row],[SA Cert 2020]]</f>
        <v>1.1373103137096583</v>
      </c>
      <c r="BN341" s="118">
        <f>(ULB_Data[[#This Row],[Cert.- obtained SS2021]]-ULB_Data[[#This Row],[SA cert 2021]])/ULB_Data[[#This Row],[SA cert 2021]]</f>
        <v>1.1044576238760282</v>
      </c>
      <c r="BO341" s="118">
        <f>(ULB_Data[[#This Row],[Cert.- obtained SS2022]]-ULB_Data[[#This Row],[SA cert 2022]])/ULB_Data[[#This Row],[SA cert 2022]]</f>
        <v>1.0952380952380953</v>
      </c>
      <c r="BP341" s="118">
        <f>(ULB_Data[[#This Row],[Cert.- obtained SS2020]]-ULB_Data[[#This Row],[SA cert cat 2020]])/ULB_Data[[#This Row],[SA cert cat 2020]]</f>
        <v>1.4605626486589935</v>
      </c>
      <c r="BQ341" s="118">
        <f>(ULB_Data[[#This Row],[Cert.- obtained SS2021]]-ULB_Data[[#This Row],[SA cert cat 2021]])/ULB_Data[[#This Row],[SA cert cat 2021]]</f>
        <v>1.4235480743808937</v>
      </c>
      <c r="BR341" s="118">
        <f>(ULB_Data[[#This Row],[Cert.- obtained SS2022]]-ULB_Data[[#This Row],[SA cert cat 2022]])/ULB_Data[[#This Row],[SA cert cat 2022]]</f>
        <v>1.4235480743808937</v>
      </c>
      <c r="BS341" s="118">
        <f>(ULB_Data[[#This Row],[Cert.- obtained SS2021]]-ULB_Data[[#This Row],[SA cert cat t.10 2021]])/ULB_Data[[#This Row],[SA cert cat t.10 2021]]</f>
        <v>0</v>
      </c>
      <c r="BT341" s="118">
        <f>(ULB_Data[[#This Row],[Cert.- obtained SS2022]]-ULB_Data[[#This Row],[SA cert cat t.10 2022]])/ULB_Data[[#This Row],[SA cert cat t.10 2022]]</f>
        <v>0</v>
      </c>
      <c r="BU341" s="122">
        <v>855.72</v>
      </c>
      <c r="BV341" s="122">
        <v>860.25</v>
      </c>
      <c r="BW341" s="122">
        <v>865</v>
      </c>
      <c r="BX341" s="122">
        <v>1100</v>
      </c>
      <c r="BY341" s="122">
        <v>1147.0899999999999</v>
      </c>
      <c r="BZ341" s="122">
        <v>1150</v>
      </c>
      <c r="CA341" s="122">
        <v>1056.55</v>
      </c>
      <c r="CB341" s="122">
        <v>1062.31</v>
      </c>
      <c r="CC341" s="122">
        <v>1062.31</v>
      </c>
      <c r="CD341" s="122">
        <v>1484.95</v>
      </c>
      <c r="CE341" s="122">
        <v>1484.95</v>
      </c>
      <c r="CF341" s="118">
        <f>(ULB_Data[[#This Row],[CP- obtained SS2020]]-ULB_Data[[#This Row],[NA CV 2020]])/ULB_Data[[#This Row],[NA CV 2020]]</f>
        <v>0.50697658112466681</v>
      </c>
      <c r="CG341" s="118">
        <f>(ULB_Data[[#This Row],[CV- obtained SS2021]]-ULB_Data[[#This Row],[NA CV 2021]])/ULB_Data[[#This Row],[NA CV 2021]]</f>
        <v>0.63524556814879396</v>
      </c>
      <c r="CH341" s="118">
        <f>(ULB_Data[[#This Row],[CV- obtained SS2022]]-ULB_Data[[#This Row],[NA CV 2022]])/ULB_Data[[#This Row],[NA CV 2022]]</f>
        <v>0.62626589595375726</v>
      </c>
      <c r="CI341" s="118">
        <f>(ULB_Data[[#This Row],[CP- obtained SS2020]]-ULB_Data[[#This Row],[SA CV 2020]])/ULB_Data[[#This Row],[SA CV 2020]]</f>
        <v>0.17231818181818179</v>
      </c>
      <c r="CJ341" s="118">
        <f>(ULB_Data[[#This Row],[CV- obtained SS2021]]-ULB_Data[[#This Row],[SA CV 2021]])/ULB_Data[[#This Row],[SA CV 2021]]</f>
        <v>0.22633795081467029</v>
      </c>
      <c r="CK341" s="118">
        <f>(ULB_Data[[#This Row],[CV- obtained SS2022]]-ULB_Data[[#This Row],[SA CV 2022]])/ULB_Data[[#This Row],[SA CV 2022]]</f>
        <v>0.22323478260869567</v>
      </c>
      <c r="CL341" s="118">
        <f>(ULB_Data[[#This Row],[CP- obtained SS2020]]-ULB_Data[[#This Row],[SA CV  cat 2020]])/ULB_Data[[#This Row],[SA CV  cat 2020]]</f>
        <v>0.22052908049784678</v>
      </c>
      <c r="CM341" s="118">
        <f>(ULB_Data[[#This Row],[CV- obtained SS2021]]-ULB_Data[[#This Row],[SA CV cat 2021]])/ULB_Data[[#This Row],[SA CV cat 2021]]</f>
        <v>0.3242085643550377</v>
      </c>
      <c r="CN341" s="118">
        <f>(ULB_Data[[#This Row],[CV- obtained SS2022]]-ULB_Data[[#This Row],[SA CV cat 2022]])/ULB_Data[[#This Row],[SA CV cat 2022]]</f>
        <v>0.3242085643550377</v>
      </c>
      <c r="CO341" s="118">
        <f>(ULB_Data[[#This Row],[CV- obtained SS2021]]-ULB_Data[[#This Row],[SA CV cat t.10 2021]])/ULB_Data[[#This Row],[SA CV cat t.10 2021]]</f>
        <v>-5.268190848176707E-2</v>
      </c>
      <c r="CP341" s="118">
        <f>(ULB_Data[[#This Row],[CV- obtained SS2022]]-ULB_Data[[#This Row],[SA CV cat t.10 2022]])/ULB_Data[[#This Row],[SA CV cat t.10 2022]]</f>
        <v>-5.268190848176707E-2</v>
      </c>
      <c r="CQ341" s="60">
        <v>5</v>
      </c>
      <c r="CR341" s="60">
        <v>5</v>
      </c>
      <c r="CS341" s="28">
        <v>3</v>
      </c>
      <c r="CT341" s="28">
        <v>3</v>
      </c>
      <c r="CU341" s="28">
        <v>3</v>
      </c>
      <c r="CV341" s="28">
        <v>3</v>
      </c>
      <c r="CW341" s="65" t="s">
        <v>401</v>
      </c>
      <c r="CX341" s="27" t="s">
        <v>401</v>
      </c>
      <c r="CY341" s="27" t="s">
        <v>401</v>
      </c>
      <c r="CZ341" s="65" t="s">
        <v>405</v>
      </c>
      <c r="DA341" s="28" t="s">
        <v>402</v>
      </c>
      <c r="DB341" s="28" t="s">
        <v>402</v>
      </c>
      <c r="DC341" s="22">
        <v>1280.77</v>
      </c>
      <c r="DD341" s="22">
        <v>1500</v>
      </c>
      <c r="DE341" s="66">
        <v>85.38</v>
      </c>
      <c r="DF341" s="22">
        <v>900</v>
      </c>
      <c r="DG341" s="22">
        <v>1500</v>
      </c>
      <c r="DH341" s="66">
        <v>60</v>
      </c>
      <c r="DI341" s="22">
        <v>1266.3</v>
      </c>
      <c r="DJ341" s="22">
        <v>1500</v>
      </c>
      <c r="DK341" s="66">
        <v>84.42</v>
      </c>
      <c r="DL341" s="22">
        <v>1289.55</v>
      </c>
      <c r="DM341" s="22">
        <v>1500</v>
      </c>
      <c r="DN341" s="66">
        <v>85.97</v>
      </c>
      <c r="DO341" s="22">
        <v>4736.62</v>
      </c>
      <c r="DP341" s="22">
        <v>6000</v>
      </c>
      <c r="DQ341" s="66">
        <v>78.94</v>
      </c>
      <c r="DR341" s="67">
        <v>1953.41</v>
      </c>
      <c r="DS341" s="67">
        <v>2400</v>
      </c>
      <c r="DT341" s="159">
        <f>ULB_Data[[#This Row],[SLP- obtained SS2021]]/ULB_Data[[#This Row],[SLP-max. marks SS2021]]</f>
        <v>0.81392083333333332</v>
      </c>
      <c r="DU341" s="159">
        <f>ULB_Data[[#This Row],[SLP- obtained SS2021]]/ULB_Data[[#This Row],[Total score (obtained) SS2021]]</f>
        <v>0.43797252091871969</v>
      </c>
      <c r="DV341" s="67">
        <v>1953.41</v>
      </c>
      <c r="DW341" s="66">
        <v>2400</v>
      </c>
      <c r="DX341" s="159">
        <f>ULB_Data[[#This Row],[SLP- obtained SS2022]]/ULB_Data[[#This Row],[SLP-max. marks SS2022]]</f>
        <v>0.81392083333333332</v>
      </c>
      <c r="DY341" s="159">
        <f>ULB_Data[[#This Row],[SLP- obtained SS2022]]/ULB_Data[[#This Row],[Total score (obtained) SS2022]]</f>
        <v>0.43797252091871969</v>
      </c>
      <c r="DZ341" s="67">
        <v>1406.72</v>
      </c>
      <c r="EA341" s="67">
        <v>1800</v>
      </c>
      <c r="EB341" s="159">
        <f>ULB_Data[[#This Row],[CV- obtained SS2021]]/ULB_Data[[#This Row],[CV-max. marks SS2021]]</f>
        <v>0.78151111111111116</v>
      </c>
      <c r="EC341" s="159">
        <f>ULB_Data[[#This Row],[CV- obtained SS2021]]/ULB_Data[[#This Row],[Total score (obtained) SS2021]]</f>
        <v>0.31539958566137233</v>
      </c>
      <c r="ED341" s="67">
        <v>1406.72</v>
      </c>
      <c r="EE341" s="66">
        <v>1800</v>
      </c>
      <c r="EF341" s="159">
        <f>ULB_Data[[#This Row],[CV- obtained SS2022]]/ULB_Data[[#This Row],[CV-max. marks SS2022]]</f>
        <v>0.78151111111111116</v>
      </c>
      <c r="EG341" s="159">
        <f>ULB_Data[[#This Row],[CV- obtained SS2022]]/ULB_Data[[#This Row],[Total score (obtained) SS2022]]</f>
        <v>0.31539958566137233</v>
      </c>
      <c r="EH341" s="67">
        <v>1100</v>
      </c>
      <c r="EI341" s="67">
        <v>1800</v>
      </c>
      <c r="EJ341" s="159">
        <f>ULB_Data[[#This Row],[Cert.- obtained SS2021]]/ULB_Data[[#This Row],[Cert.-max. marks SS2021]]</f>
        <v>0.61111111111111116</v>
      </c>
      <c r="EK341" s="159">
        <f>ULB_Data[[#This Row],[Cert.- obtained SS2021]]/ULB_Data[[#This Row],[Total score (obtained) SS2021]]</f>
        <v>0.24663013551204901</v>
      </c>
      <c r="EL341" s="67">
        <v>1100</v>
      </c>
      <c r="EM341" s="66">
        <v>1800</v>
      </c>
      <c r="EN341" s="159">
        <f>ULB_Data[[#This Row],[Cert.- obtained SS2022]]/ULB_Data[[#This Row],[Cert.-max. marks SS2022]]</f>
        <v>0.61111111111111116</v>
      </c>
      <c r="EO341" s="159">
        <f>ULB_Data[[#This Row],[Cert.- obtained SS2022]]/ULB_Data[[#This Row],[Total score (obtained) SS2022]]</f>
        <v>0.24663013551204901</v>
      </c>
      <c r="EP341" s="68">
        <v>4460.12</v>
      </c>
      <c r="EQ341" s="26">
        <v>6000</v>
      </c>
      <c r="ER341" s="66">
        <v>74.34</v>
      </c>
      <c r="ES341" s="68">
        <v>4460.12</v>
      </c>
      <c r="ET341" s="66">
        <v>6000</v>
      </c>
      <c r="EU341" s="128">
        <f>(ULB_Data[[#This Row],[Total score (obtained) SS2022]]/ULB_Data[[#This Row],[Total score (max) SS2022]])*100</f>
        <v>74.335333333333324</v>
      </c>
      <c r="EV341" s="26">
        <v>2180.77</v>
      </c>
      <c r="EW341" s="26">
        <v>3000</v>
      </c>
      <c r="EX341" s="66">
        <v>72.69</v>
      </c>
      <c r="EY341" s="26">
        <v>3053.41</v>
      </c>
      <c r="EZ341" s="26">
        <v>4200</v>
      </c>
      <c r="FA341" s="100">
        <v>72.7</v>
      </c>
      <c r="FB341" s="26">
        <v>3053.41</v>
      </c>
      <c r="FC341" s="138">
        <v>4200</v>
      </c>
      <c r="FD341" s="140">
        <f>(ULB_Data[[#This Row],[SLP + Cert. (obtained) SS2022]]/ULB_Data[[#This Row],[SLP + Cert. (max.) SS2022]])*100</f>
        <v>72.700238095238092</v>
      </c>
    </row>
    <row r="342" spans="1:160" ht="15.75" thickBot="1">
      <c r="A342" s="104">
        <v>341</v>
      </c>
      <c r="B342" s="69" t="s">
        <v>5</v>
      </c>
      <c r="C342" s="65" t="s">
        <v>6</v>
      </c>
      <c r="D342" s="65" t="s">
        <v>33</v>
      </c>
      <c r="E342" s="84">
        <v>3121</v>
      </c>
      <c r="F342" s="28" t="s">
        <v>411</v>
      </c>
      <c r="G342" s="28">
        <v>2214</v>
      </c>
      <c r="H342" s="28">
        <v>2072</v>
      </c>
      <c r="I342" s="28">
        <v>2072</v>
      </c>
      <c r="J342" s="28">
        <v>3325</v>
      </c>
      <c r="K342" s="28">
        <v>3178</v>
      </c>
      <c r="L342" s="28">
        <v>3178</v>
      </c>
      <c r="M342" s="28">
        <v>3070.1</v>
      </c>
      <c r="N342" s="28">
        <v>2928.3</v>
      </c>
      <c r="O342" s="28">
        <v>2928.3</v>
      </c>
      <c r="P342" s="28">
        <v>4349.2</v>
      </c>
      <c r="Q342" s="28">
        <v>4349.2</v>
      </c>
      <c r="R342" s="118">
        <f>(ULB_Data[[#This Row],[Total score (obtained) SS2020]]-ULB_Data[[#This Row],[NA 2020]])/ULB_Data[[#This Row],[NA 2020]]</f>
        <v>1.312981029810298</v>
      </c>
      <c r="S342" s="118">
        <f>(ULB_Data[[#This Row],[Total score (obtained) SS2021]]-ULB_Data[[#This Row],[NA 2021]])/ULB_Data[[#This Row],[NA 2021]]</f>
        <v>1.2069980694980693</v>
      </c>
      <c r="T342" s="118">
        <f>(ULB_Data[[#This Row],[Total score (obtained) SS2022]]-ULB_Data[[#This Row],[NA 2022]])/ULB_Data[[#This Row],[NA 2022]]</f>
        <v>1.2069980694980693</v>
      </c>
      <c r="U342" s="118">
        <f>(ULB_Data[[#This Row],[Total score (obtained) SS2020]]-ULB_Data[[#This Row],[SA 2020]])/ULB_Data[[#This Row],[SA 2020]]</f>
        <v>0.54013233082706757</v>
      </c>
      <c r="V342" s="118">
        <f>(ULB_Data[[#This Row],[Total score (obtained) SS2021]]-ULB_Data[[#This Row],[SA 2021]])/ULB_Data[[#This Row],[SA 2021]]</f>
        <v>0.43892385147891744</v>
      </c>
      <c r="W342" s="118">
        <f>(ULB_Data[[#This Row],[Total score (obtained) SS2022]]-ULB_Data[[#This Row],[SA 2022]])/ULB_Data[[#This Row],[SA 2022]]</f>
        <v>0.43892385147891744</v>
      </c>
      <c r="X342" s="118">
        <f>(ULB_Data[[#This Row],[Total score (obtained) SS2020]]-ULB_Data[[#This Row],[SA Cat 2020]])/ULB_Data[[#This Row],[SA Cat 2020]]</f>
        <v>0.66800429953421703</v>
      </c>
      <c r="Y342" s="118">
        <f>(ULB_Data[[#This Row],[Total score (obtained) SS2021]]-ULB_Data[[#This Row],[SA Cat 2021]])/ULB_Data[[#This Row],[SA Cat 2021]]</f>
        <v>0.56162278455076298</v>
      </c>
      <c r="Z342" s="118">
        <f>(ULB_Data[[#This Row],[Total score (obtained) SS2022]]-ULB_Data[[#This Row],[SA Cat 2022]])/ULB_Data[[#This Row],[SA Cat 2022]]</f>
        <v>0.56162278455076298</v>
      </c>
      <c r="AA342" s="118">
        <f>(ULB_Data[[#This Row],[Total score (obtained) SS2021]]-ULB_Data[[#This Row],[SA Cat t.10 2021]])/ULB_Data[[#This Row],[SA Cat t.10 2021]]</f>
        <v>5.1434746620068021E-2</v>
      </c>
      <c r="AB342" s="118">
        <f>(ULB_Data[[#This Row],[Total score (obtained) SS2022]]-ULB_Data[[#This Row],[SA Cat t.10 2022]])/ULB_Data[[#This Row],[SA Cat t.10 2022]]</f>
        <v>5.1434746620068021E-2</v>
      </c>
      <c r="AC342" s="122">
        <v>306.24</v>
      </c>
      <c r="AD342" s="122">
        <v>913.6</v>
      </c>
      <c r="AE342" s="122">
        <v>915</v>
      </c>
      <c r="AF342" s="122">
        <v>706.64</v>
      </c>
      <c r="AG342" s="122">
        <v>1509.3</v>
      </c>
      <c r="AH342" s="122">
        <v>1509.3</v>
      </c>
      <c r="AI342" s="122">
        <v>593.21</v>
      </c>
      <c r="AJ342" s="122">
        <v>1412.08</v>
      </c>
      <c r="AK342" s="122">
        <v>1412.08</v>
      </c>
      <c r="AL342" s="122">
        <v>1984.11</v>
      </c>
      <c r="AM342" s="122">
        <v>1984.11</v>
      </c>
      <c r="AN342" s="118">
        <f>(ULB_Data[[#This Row],[SLP- obtained SS2020]]-ULB_Data[[#This Row],[SLP NA 2020]])/ULB_Data[[#This Row],[SLP NA 2020]]</f>
        <v>3.2045454545454541</v>
      </c>
      <c r="AO342" s="118">
        <f>(ULB_Data[[#This Row],[SLP- obtained SS2021]]-ULB_Data[[#This Row],[SLP NA 2021]])/ULB_Data[[#This Row],[SLP NA 2021]]</f>
        <v>1.0816440455341505</v>
      </c>
      <c r="AP342" s="118">
        <f>(ULB_Data[[#This Row],[SLP- obtained SS2022]]-ULB_Data[[#This Row],[SLP NA 2022]])/ULB_Data[[#This Row],[SLP NA 2022]]</f>
        <v>1.0784590163934427</v>
      </c>
      <c r="AQ342" s="118">
        <f>(ULB_Data[[#This Row],[SLP- obtained SS2020]]-ULB_Data[[#This Row],[SLP SA 2020]])/ULB_Data[[#This Row],[SLP SA 2020]]</f>
        <v>0.82214423185780583</v>
      </c>
      <c r="AR342" s="118">
        <f>(ULB_Data[[#This Row],[SLP- obtained SS2021]]-ULB_Data[[#This Row],[SLP SA 2021]])/ULB_Data[[#This Row],[SLP SA 2021]]</f>
        <v>0.26004770423375073</v>
      </c>
      <c r="AS342" s="118">
        <f>(ULB_Data[[#This Row],[SLP- obtained SS2022]]-ULB_Data[[#This Row],[SLP SA 2022]])/ULB_Data[[#This Row],[SLP SA 2022]]</f>
        <v>0.26004770423375073</v>
      </c>
      <c r="AT342" s="118">
        <f>(ULB_Data[[#This Row],[SLP- obtained SS2020]]-ULB_Data[[#This Row],[SLP SA cat 2020]])/ULB_Data[[#This Row],[SLP SA cat 2020]]</f>
        <v>1.1705635441074826</v>
      </c>
      <c r="AU342" s="118">
        <f>(ULB_Data[[#This Row],[SLP- obtained SS2021]]-ULB_Data[[#This Row],[SLP SA cat 2021]])/ULB_Data[[#This Row],[SLP SA cat 2021]]</f>
        <v>0.3468004645629143</v>
      </c>
      <c r="AV342" s="118">
        <f>(ULB_Data[[#This Row],[SLP- obtained SS2022]]-ULB_Data[[#This Row],[SLP SA cat 2022]])/ULB_Data[[#This Row],[SLP SA cat 2022]]</f>
        <v>0.3468004645629143</v>
      </c>
      <c r="AW342" s="118">
        <f>(ULB_Data[[#This Row],[SLP- obtained SS2021]]-ULB_Data[[#This Row],[SLP SA cat t.10 2021]])/ULB_Data[[#This Row],[SLP SA cat t.10 2021]]</f>
        <v>-4.1489635151276863E-2</v>
      </c>
      <c r="AX342" s="118">
        <f>(ULB_Data[[#This Row],[SLP- obtained SS2022]]-ULB_Data[[#This Row],[SLP SA cat t.10 2022]])/ULB_Data[[#This Row],[SLP SA cat t.10 2022]]</f>
        <v>-4.1489635151276863E-2</v>
      </c>
      <c r="AY342" s="122">
        <v>232.44</v>
      </c>
      <c r="AZ342" s="122">
        <v>298.10000000000002</v>
      </c>
      <c r="BA342" s="122">
        <v>295</v>
      </c>
      <c r="BB342" s="122">
        <v>421.09</v>
      </c>
      <c r="BC342" s="122">
        <v>522.70000000000005</v>
      </c>
      <c r="BD342" s="122">
        <v>525</v>
      </c>
      <c r="BE342" s="122">
        <v>365.77</v>
      </c>
      <c r="BF342" s="122">
        <v>453.88</v>
      </c>
      <c r="BG342" s="122">
        <v>453.88</v>
      </c>
      <c r="BH342" s="122">
        <v>1100</v>
      </c>
      <c r="BI342" s="122">
        <v>1100</v>
      </c>
      <c r="BJ342" s="118">
        <f>(ULB_Data[[#This Row],[Cert.- obtained SS2020]]-ULB_Data[[#This Row],[NA cert 2020]])/ULB_Data[[#This Row],[NA cert 2020]]</f>
        <v>3.7324040612631215</v>
      </c>
      <c r="BK342" s="118">
        <f>(ULB_Data[[#This Row],[Cert.- obtained SS2021]]-ULB_Data[[#This Row],[NA cert 2021]])/ULB_Data[[#This Row],[NA cert 2021]]</f>
        <v>2.6900369003690034</v>
      </c>
      <c r="BL342" s="118">
        <f>(ULB_Data[[#This Row],[Cert.- obtained SS2022]]-ULB_Data[[#This Row],[NA cert 2022]])/ULB_Data[[#This Row],[NA cert 2022]]</f>
        <v>2.7288135593220337</v>
      </c>
      <c r="BM342" s="118">
        <f>(ULB_Data[[#This Row],[Cert.- obtained SS2020]]-ULB_Data[[#This Row],[SA Cert 2020]])/ULB_Data[[#This Row],[SA Cert 2020]]</f>
        <v>1.6122681612006937</v>
      </c>
      <c r="BN342" s="118">
        <f>(ULB_Data[[#This Row],[Cert.- obtained SS2021]]-ULB_Data[[#This Row],[SA cert 2021]])/ULB_Data[[#This Row],[SA cert 2021]]</f>
        <v>1.1044576238760282</v>
      </c>
      <c r="BO342" s="118">
        <f>(ULB_Data[[#This Row],[Cert.- obtained SS2022]]-ULB_Data[[#This Row],[SA cert 2022]])/ULB_Data[[#This Row],[SA cert 2022]]</f>
        <v>1.0952380952380953</v>
      </c>
      <c r="BP342" s="118">
        <f>(ULB_Data[[#This Row],[Cert.- obtained SS2020]]-ULB_Data[[#This Row],[SA cert cat 2020]])/ULB_Data[[#This Row],[SA cert cat 2020]]</f>
        <v>2.0073543483609919</v>
      </c>
      <c r="BQ342" s="118">
        <f>(ULB_Data[[#This Row],[Cert.- obtained SS2021]]-ULB_Data[[#This Row],[SA cert cat 2021]])/ULB_Data[[#This Row],[SA cert cat 2021]]</f>
        <v>1.4235480743808937</v>
      </c>
      <c r="BR342" s="118">
        <f>(ULB_Data[[#This Row],[Cert.- obtained SS2022]]-ULB_Data[[#This Row],[SA cert cat 2022]])/ULB_Data[[#This Row],[SA cert cat 2022]]</f>
        <v>1.4235480743808937</v>
      </c>
      <c r="BS342" s="118">
        <f>(ULB_Data[[#This Row],[Cert.- obtained SS2021]]-ULB_Data[[#This Row],[SA cert cat t.10 2021]])/ULB_Data[[#This Row],[SA cert cat t.10 2021]]</f>
        <v>0</v>
      </c>
      <c r="BT342" s="118">
        <f>(ULB_Data[[#This Row],[Cert.- obtained SS2022]]-ULB_Data[[#This Row],[SA cert cat t.10 2022]])/ULB_Data[[#This Row],[SA cert cat t.10 2022]]</f>
        <v>0</v>
      </c>
      <c r="BU342" s="122">
        <v>855.72</v>
      </c>
      <c r="BV342" s="122">
        <v>860.25</v>
      </c>
      <c r="BW342" s="122">
        <v>865</v>
      </c>
      <c r="BX342" s="122">
        <v>1100</v>
      </c>
      <c r="BY342" s="122">
        <v>1147.0899999999999</v>
      </c>
      <c r="BZ342" s="122">
        <v>1150</v>
      </c>
      <c r="CA342" s="122">
        <v>1056.55</v>
      </c>
      <c r="CB342" s="122">
        <v>1062.31</v>
      </c>
      <c r="CC342" s="122">
        <v>1062.31</v>
      </c>
      <c r="CD342" s="122">
        <v>1484.95</v>
      </c>
      <c r="CE342" s="122">
        <v>1484.95</v>
      </c>
      <c r="CF342" s="118">
        <f>(ULB_Data[[#This Row],[CP- obtained SS2020]]-ULB_Data[[#This Row],[NA CV 2020]])/ULB_Data[[#This Row],[NA CV 2020]]</f>
        <v>0.57684756696115536</v>
      </c>
      <c r="CG342" s="118">
        <f>(ULB_Data[[#This Row],[CV- obtained SS2021]]-ULB_Data[[#This Row],[NA CV 2021]])/ULB_Data[[#This Row],[NA CV 2021]]</f>
        <v>0.82632955536181329</v>
      </c>
      <c r="CH342" s="118">
        <f>(ULB_Data[[#This Row],[CV- obtained SS2022]]-ULB_Data[[#This Row],[NA CV 2022]])/ULB_Data[[#This Row],[NA CV 2022]]</f>
        <v>0.81630057803468192</v>
      </c>
      <c r="CI342" s="118">
        <f>(ULB_Data[[#This Row],[CP- obtained SS2020]]-ULB_Data[[#This Row],[SA CV 2020]])/ULB_Data[[#This Row],[SA CV 2020]]</f>
        <v>0.22667272727272719</v>
      </c>
      <c r="CJ342" s="118">
        <f>(ULB_Data[[#This Row],[CV- obtained SS2021]]-ULB_Data[[#This Row],[SA CV 2021]])/ULB_Data[[#This Row],[SA CV 2021]]</f>
        <v>0.36963969697233873</v>
      </c>
      <c r="CK342" s="118">
        <f>(ULB_Data[[#This Row],[CV- obtained SS2022]]-ULB_Data[[#This Row],[SA CV 2022]])/ULB_Data[[#This Row],[SA CV 2022]]</f>
        <v>0.36617391304347818</v>
      </c>
      <c r="CL342" s="118">
        <f>(ULB_Data[[#This Row],[CP- obtained SS2020]]-ULB_Data[[#This Row],[SA CV  cat 2020]])/ULB_Data[[#This Row],[SA CV  cat 2020]]</f>
        <v>0.27711892480242295</v>
      </c>
      <c r="CM342" s="118">
        <f>(ULB_Data[[#This Row],[CV- obtained SS2021]]-ULB_Data[[#This Row],[SA CV cat 2021]])/ULB_Data[[#This Row],[SA CV cat 2021]]</f>
        <v>0.47894682343195488</v>
      </c>
      <c r="CN342" s="118">
        <f>(ULB_Data[[#This Row],[CV- obtained SS2022]]-ULB_Data[[#This Row],[SA CV cat 2022]])/ULB_Data[[#This Row],[SA CV cat 2022]]</f>
        <v>0.47894682343195488</v>
      </c>
      <c r="CO342" s="118">
        <f>(ULB_Data[[#This Row],[CV- obtained SS2021]]-ULB_Data[[#This Row],[SA CV cat t.10 2021]])/ULB_Data[[#This Row],[SA CV cat t.10 2021]]</f>
        <v>5.8015421394659657E-2</v>
      </c>
      <c r="CP342" s="118">
        <f>(ULB_Data[[#This Row],[CV- obtained SS2022]]-ULB_Data[[#This Row],[SA CV cat t.10 2022]])/ULB_Data[[#This Row],[SA CV cat t.10 2022]]</f>
        <v>5.8015421394659657E-2</v>
      </c>
      <c r="CQ342" s="60">
        <v>1</v>
      </c>
      <c r="CR342" s="60">
        <v>1</v>
      </c>
      <c r="CS342" s="27">
        <v>2</v>
      </c>
      <c r="CT342" s="27">
        <v>2</v>
      </c>
      <c r="CU342" s="27">
        <v>2</v>
      </c>
      <c r="CV342" s="27">
        <v>2</v>
      </c>
      <c r="CW342" s="28" t="s">
        <v>401</v>
      </c>
      <c r="CX342" s="27" t="s">
        <v>401</v>
      </c>
      <c r="CY342" s="27" t="s">
        <v>401</v>
      </c>
      <c r="CZ342" s="65" t="s">
        <v>408</v>
      </c>
      <c r="DA342" s="28" t="s">
        <v>402</v>
      </c>
      <c r="DB342" s="28" t="s">
        <v>402</v>
      </c>
      <c r="DC342" s="22">
        <v>1287.5999999999999</v>
      </c>
      <c r="DD342" s="22">
        <v>1500</v>
      </c>
      <c r="DE342" s="66">
        <v>85.84</v>
      </c>
      <c r="DF342" s="22">
        <v>1100</v>
      </c>
      <c r="DG342" s="22">
        <v>1500</v>
      </c>
      <c r="DH342" s="66">
        <v>73.33</v>
      </c>
      <c r="DI342" s="22">
        <v>1384</v>
      </c>
      <c r="DJ342" s="22">
        <v>1500</v>
      </c>
      <c r="DK342" s="66">
        <v>92.27</v>
      </c>
      <c r="DL342" s="22">
        <v>1349.34</v>
      </c>
      <c r="DM342" s="22">
        <v>1500</v>
      </c>
      <c r="DN342" s="66">
        <v>89.96</v>
      </c>
      <c r="DO342" s="22">
        <v>5120.9399999999996</v>
      </c>
      <c r="DP342" s="22">
        <v>6000</v>
      </c>
      <c r="DQ342" s="66">
        <v>85.35</v>
      </c>
      <c r="DR342" s="67">
        <v>1901.79</v>
      </c>
      <c r="DS342" s="67">
        <v>2400</v>
      </c>
      <c r="DT342" s="159">
        <f>ULB_Data[[#This Row],[SLP- obtained SS2021]]/ULB_Data[[#This Row],[SLP-max. marks SS2021]]</f>
        <v>0.79241249999999996</v>
      </c>
      <c r="DU342" s="159">
        <f>ULB_Data[[#This Row],[SLP- obtained SS2021]]/ULB_Data[[#This Row],[Total score (obtained) SS2021]]</f>
        <v>0.41588270025585516</v>
      </c>
      <c r="DV342" s="67">
        <v>1901.79</v>
      </c>
      <c r="DW342" s="66">
        <v>2400</v>
      </c>
      <c r="DX342" s="159">
        <f>ULB_Data[[#This Row],[SLP- obtained SS2022]]/ULB_Data[[#This Row],[SLP-max. marks SS2022]]</f>
        <v>0.79241249999999996</v>
      </c>
      <c r="DY342" s="159">
        <f>ULB_Data[[#This Row],[SLP- obtained SS2022]]/ULB_Data[[#This Row],[Total score (obtained) SS2022]]</f>
        <v>0.41588270025585516</v>
      </c>
      <c r="DZ342" s="67">
        <v>1571.1</v>
      </c>
      <c r="EA342" s="67">
        <v>1800</v>
      </c>
      <c r="EB342" s="159">
        <f>ULB_Data[[#This Row],[CV- obtained SS2021]]/ULB_Data[[#This Row],[CV-max. marks SS2021]]</f>
        <v>0.87283333333333324</v>
      </c>
      <c r="EC342" s="159">
        <f>ULB_Data[[#This Row],[CV- obtained SS2021]]/ULB_Data[[#This Row],[Total score (obtained) SS2021]]</f>
        <v>0.34356753919832056</v>
      </c>
      <c r="ED342" s="67">
        <v>1571.1</v>
      </c>
      <c r="EE342" s="66">
        <v>1800</v>
      </c>
      <c r="EF342" s="159">
        <f>ULB_Data[[#This Row],[CV- obtained SS2022]]/ULB_Data[[#This Row],[CV-max. marks SS2022]]</f>
        <v>0.87283333333333324</v>
      </c>
      <c r="EG342" s="159">
        <f>ULB_Data[[#This Row],[CV- obtained SS2022]]/ULB_Data[[#This Row],[Total score (obtained) SS2022]]</f>
        <v>0.34356753919832056</v>
      </c>
      <c r="EH342" s="67">
        <v>1100</v>
      </c>
      <c r="EI342" s="67">
        <v>1800</v>
      </c>
      <c r="EJ342" s="159">
        <f>ULB_Data[[#This Row],[Cert.- obtained SS2021]]/ULB_Data[[#This Row],[Cert.-max. marks SS2021]]</f>
        <v>0.61111111111111116</v>
      </c>
      <c r="EK342" s="159">
        <f>ULB_Data[[#This Row],[Cert.- obtained SS2021]]/ULB_Data[[#This Row],[Total score (obtained) SS2021]]</f>
        <v>0.24054757374969934</v>
      </c>
      <c r="EL342" s="67">
        <v>1100</v>
      </c>
      <c r="EM342" s="66">
        <v>1800</v>
      </c>
      <c r="EN342" s="159">
        <f>ULB_Data[[#This Row],[Cert.- obtained SS2022]]/ULB_Data[[#This Row],[Cert.-max. marks SS2022]]</f>
        <v>0.61111111111111116</v>
      </c>
      <c r="EO342" s="159">
        <f>ULB_Data[[#This Row],[Cert.- obtained SS2022]]/ULB_Data[[#This Row],[Total score (obtained) SS2022]]</f>
        <v>0.24054757374969934</v>
      </c>
      <c r="EP342" s="68">
        <v>4572.8999999999996</v>
      </c>
      <c r="EQ342" s="26">
        <v>6000</v>
      </c>
      <c r="ER342" s="66">
        <v>76.22</v>
      </c>
      <c r="ES342" s="68">
        <v>4572.8999999999996</v>
      </c>
      <c r="ET342" s="66">
        <v>6000</v>
      </c>
      <c r="EU342" s="128">
        <f>(ULB_Data[[#This Row],[Total score (obtained) SS2022]]/ULB_Data[[#This Row],[Total score (max) SS2022]])*100</f>
        <v>76.215000000000003</v>
      </c>
      <c r="EV342" s="26">
        <v>2387.6</v>
      </c>
      <c r="EW342" s="26">
        <v>3000</v>
      </c>
      <c r="EX342" s="66">
        <v>79.59</v>
      </c>
      <c r="EY342" s="26">
        <v>3001.79</v>
      </c>
      <c r="EZ342" s="26">
        <v>4200</v>
      </c>
      <c r="FA342" s="100">
        <v>71.47</v>
      </c>
      <c r="FB342" s="26">
        <v>3001.79</v>
      </c>
      <c r="FC342" s="138">
        <v>4200</v>
      </c>
      <c r="FD342" s="140">
        <f>(ULB_Data[[#This Row],[SLP + Cert. (obtained) SS2022]]/ULB_Data[[#This Row],[SLP + Cert. (max.) SS2022]])*100</f>
        <v>71.471190476190472</v>
      </c>
    </row>
    <row r="343" spans="1:160" ht="15.75" thickBot="1">
      <c r="A343" s="104">
        <v>342</v>
      </c>
      <c r="B343" s="78" t="s">
        <v>417</v>
      </c>
      <c r="C343" s="65" t="s">
        <v>6</v>
      </c>
      <c r="D343" s="65" t="s">
        <v>33</v>
      </c>
      <c r="E343" s="26">
        <v>27649</v>
      </c>
      <c r="F343" s="28" t="s">
        <v>412</v>
      </c>
      <c r="G343" s="28">
        <v>2214</v>
      </c>
      <c r="H343" s="28">
        <v>2072</v>
      </c>
      <c r="I343" s="28">
        <v>2072</v>
      </c>
      <c r="J343" s="28">
        <v>3325</v>
      </c>
      <c r="K343" s="28">
        <v>3178</v>
      </c>
      <c r="L343" s="28">
        <v>3178</v>
      </c>
      <c r="M343" s="28">
        <v>3400</v>
      </c>
      <c r="N343" s="28">
        <v>3298.6</v>
      </c>
      <c r="O343" s="28">
        <v>3298.6</v>
      </c>
      <c r="P343" s="28">
        <v>4601.3999999999996</v>
      </c>
      <c r="Q343" s="28">
        <v>4601.3999999999996</v>
      </c>
      <c r="R343" s="118">
        <f>(ULB_Data[[#This Row],[Total score (obtained) SS2020]]-ULB_Data[[#This Row],[NA 2020]])/ULB_Data[[#This Row],[NA 2020]]</f>
        <v>-1</v>
      </c>
      <c r="S343" s="118">
        <f>(ULB_Data[[#This Row],[Total score (obtained) SS2021]]-ULB_Data[[#This Row],[NA 2021]])/ULB_Data[[#This Row],[NA 2021]]</f>
        <v>0.38787644787644782</v>
      </c>
      <c r="T343" s="118">
        <f>(ULB_Data[[#This Row],[Total score (obtained) SS2022]]-ULB_Data[[#This Row],[NA 2022]])/ULB_Data[[#This Row],[NA 2022]]</f>
        <v>0.38787644787644782</v>
      </c>
      <c r="U343" s="118">
        <f>(ULB_Data[[#This Row],[Total score (obtained) SS2020]]-ULB_Data[[#This Row],[SA 2020]])/ULB_Data[[#This Row],[SA 2020]]</f>
        <v>-1</v>
      </c>
      <c r="V343" s="118">
        <f>(ULB_Data[[#This Row],[Total score (obtained) SS2021]]-ULB_Data[[#This Row],[SA 2021]])/ULB_Data[[#This Row],[SA 2021]]</f>
        <v>-9.5129011957205842E-2</v>
      </c>
      <c r="W343" s="118">
        <f>(ULB_Data[[#This Row],[Total score (obtained) SS2022]]-ULB_Data[[#This Row],[SA 2022]])/ULB_Data[[#This Row],[SA 2022]]</f>
        <v>-9.5129011957205842E-2</v>
      </c>
      <c r="X343" s="118">
        <f>(ULB_Data[[#This Row],[Total score (obtained) SS2020]]-ULB_Data[[#This Row],[SA Cat 2020]])/ULB_Data[[#This Row],[SA Cat 2020]]</f>
        <v>-1</v>
      </c>
      <c r="Y343" s="118">
        <f>(ULB_Data[[#This Row],[Total score (obtained) SS2021]]-ULB_Data[[#This Row],[SA Cat 2021]])/ULB_Data[[#This Row],[SA Cat 2021]]</f>
        <v>-0.1282119687139999</v>
      </c>
      <c r="Z343" s="118">
        <f>(ULB_Data[[#This Row],[Total score (obtained) SS2022]]-ULB_Data[[#This Row],[SA Cat 2022]])/ULB_Data[[#This Row],[SA Cat 2022]]</f>
        <v>-0.1282119687139999</v>
      </c>
      <c r="AA343" s="118">
        <f>(ULB_Data[[#This Row],[Total score (obtained) SS2021]]-ULB_Data[[#This Row],[SA Cat t.10 2021]])/ULB_Data[[#This Row],[SA Cat t.10 2021]]</f>
        <v>-0.3750423784065719</v>
      </c>
      <c r="AB343" s="118">
        <f>(ULB_Data[[#This Row],[Total score (obtained) SS2022]]-ULB_Data[[#This Row],[SA Cat t.10 2022]])/ULB_Data[[#This Row],[SA Cat t.10 2022]]</f>
        <v>-0.3750423784065719</v>
      </c>
      <c r="AC343" s="122">
        <v>306.24</v>
      </c>
      <c r="AD343" s="122">
        <v>913.6</v>
      </c>
      <c r="AE343" s="122">
        <v>915</v>
      </c>
      <c r="AF343" s="122">
        <v>706.64</v>
      </c>
      <c r="AG343" s="122">
        <v>1509.3</v>
      </c>
      <c r="AH343" s="122">
        <v>1509.3</v>
      </c>
      <c r="AI343" s="122">
        <v>737.03</v>
      </c>
      <c r="AJ343" s="122">
        <v>1543.8</v>
      </c>
      <c r="AK343" s="122">
        <v>1543.8</v>
      </c>
      <c r="AL343" s="122">
        <v>2033.9</v>
      </c>
      <c r="AM343" s="122">
        <v>2033.9</v>
      </c>
      <c r="AN343" s="118">
        <f>(ULB_Data[[#This Row],[SLP- obtained SS2020]]-ULB_Data[[#This Row],[SLP NA 2020]])/ULB_Data[[#This Row],[SLP NA 2020]]</f>
        <v>-1</v>
      </c>
      <c r="AO343" s="118">
        <f>(ULB_Data[[#This Row],[SLP- obtained SS2021]]-ULB_Data[[#This Row],[SLP NA 2021]])/ULB_Data[[#This Row],[SLP NA 2021]]</f>
        <v>0.80495840630472848</v>
      </c>
      <c r="AP343" s="118">
        <f>(ULB_Data[[#This Row],[SLP- obtained SS2022]]-ULB_Data[[#This Row],[SLP NA 2022]])/ULB_Data[[#This Row],[SLP NA 2022]]</f>
        <v>0.80219672131147535</v>
      </c>
      <c r="AQ343" s="118">
        <f>(ULB_Data[[#This Row],[SLP- obtained SS2020]]-ULB_Data[[#This Row],[SLP SA 2020]])/ULB_Data[[#This Row],[SLP SA 2020]]</f>
        <v>-1</v>
      </c>
      <c r="AR343" s="118">
        <f>(ULB_Data[[#This Row],[SLP- obtained SS2021]]-ULB_Data[[#This Row],[SLP SA 2021]])/ULB_Data[[#This Row],[SLP SA 2021]]</f>
        <v>9.2566090240508866E-2</v>
      </c>
      <c r="AS343" s="118">
        <f>(ULB_Data[[#This Row],[SLP- obtained SS2022]]-ULB_Data[[#This Row],[SLP SA 2022]])/ULB_Data[[#This Row],[SLP SA 2022]]</f>
        <v>9.2566090240508866E-2</v>
      </c>
      <c r="AT343" s="118">
        <f>(ULB_Data[[#This Row],[SLP- obtained SS2020]]-ULB_Data[[#This Row],[SLP SA cat 2020]])/ULB_Data[[#This Row],[SLP SA cat 2020]]</f>
        <v>-1</v>
      </c>
      <c r="AU343" s="118">
        <f>(ULB_Data[[#This Row],[SLP- obtained SS2021]]-ULB_Data[[#This Row],[SLP SA cat 2021]])/ULB_Data[[#This Row],[SLP SA cat 2021]]</f>
        <v>6.8150019432569015E-2</v>
      </c>
      <c r="AV343" s="118">
        <f>(ULB_Data[[#This Row],[SLP- obtained SS2022]]-ULB_Data[[#This Row],[SLP SA cat 2022]])/ULB_Data[[#This Row],[SLP SA cat 2022]]</f>
        <v>6.8150019432569015E-2</v>
      </c>
      <c r="AW343" s="118">
        <f>(ULB_Data[[#This Row],[SLP- obtained SS2021]]-ULB_Data[[#This Row],[SLP SA cat t.10 2021]])/ULB_Data[[#This Row],[SLP SA cat t.10 2021]]</f>
        <v>-0.18923742563547868</v>
      </c>
      <c r="AX343" s="118">
        <f>(ULB_Data[[#This Row],[SLP- obtained SS2022]]-ULB_Data[[#This Row],[SLP SA cat t.10 2022]])/ULB_Data[[#This Row],[SLP SA cat t.10 2022]]</f>
        <v>-0.18923742563547868</v>
      </c>
      <c r="AY343" s="122">
        <v>232.44</v>
      </c>
      <c r="AZ343" s="122">
        <v>298.10000000000002</v>
      </c>
      <c r="BA343" s="122">
        <v>295</v>
      </c>
      <c r="BB343" s="122">
        <v>421.09</v>
      </c>
      <c r="BC343" s="122">
        <v>522.70000000000005</v>
      </c>
      <c r="BD343" s="122">
        <v>525</v>
      </c>
      <c r="BE343" s="122">
        <v>433.64</v>
      </c>
      <c r="BF343" s="122">
        <v>570</v>
      </c>
      <c r="BG343" s="122">
        <v>570</v>
      </c>
      <c r="BH343" s="122">
        <v>1100</v>
      </c>
      <c r="BI343" s="122">
        <v>1100</v>
      </c>
      <c r="BJ343" s="118">
        <f>(ULB_Data[[#This Row],[Cert.- obtained SS2020]]-ULB_Data[[#This Row],[NA cert 2020]])/ULB_Data[[#This Row],[NA cert 2020]]</f>
        <v>-1</v>
      </c>
      <c r="BK343" s="118">
        <f>(ULB_Data[[#This Row],[Cert.- obtained SS2021]]-ULB_Data[[#This Row],[NA cert 2021]])/ULB_Data[[#This Row],[NA cert 2021]]</f>
        <v>-1</v>
      </c>
      <c r="BL343" s="118">
        <f>(ULB_Data[[#This Row],[Cert.- obtained SS2022]]-ULB_Data[[#This Row],[NA cert 2022]])/ULB_Data[[#This Row],[NA cert 2022]]</f>
        <v>-1</v>
      </c>
      <c r="BM343" s="118">
        <f>(ULB_Data[[#This Row],[Cert.- obtained SS2020]]-ULB_Data[[#This Row],[SA Cert 2020]])/ULB_Data[[#This Row],[SA Cert 2020]]</f>
        <v>-1</v>
      </c>
      <c r="BN343" s="118">
        <f>(ULB_Data[[#This Row],[Cert.- obtained SS2021]]-ULB_Data[[#This Row],[SA cert 2021]])/ULB_Data[[#This Row],[SA cert 2021]]</f>
        <v>-1</v>
      </c>
      <c r="BO343" s="118">
        <f>(ULB_Data[[#This Row],[Cert.- obtained SS2022]]-ULB_Data[[#This Row],[SA cert 2022]])/ULB_Data[[#This Row],[SA cert 2022]]</f>
        <v>-1</v>
      </c>
      <c r="BP343" s="118">
        <f>(ULB_Data[[#This Row],[Cert.- obtained SS2020]]-ULB_Data[[#This Row],[SA cert cat 2020]])/ULB_Data[[#This Row],[SA cert cat 2020]]</f>
        <v>-1</v>
      </c>
      <c r="BQ343" s="118">
        <f>(ULB_Data[[#This Row],[Cert.- obtained SS2021]]-ULB_Data[[#This Row],[SA cert cat 2021]])/ULB_Data[[#This Row],[SA cert cat 2021]]</f>
        <v>-1</v>
      </c>
      <c r="BR343" s="118">
        <f>(ULB_Data[[#This Row],[Cert.- obtained SS2022]]-ULB_Data[[#This Row],[SA cert cat 2022]])/ULB_Data[[#This Row],[SA cert cat 2022]]</f>
        <v>-1</v>
      </c>
      <c r="BS343" s="118">
        <f>(ULB_Data[[#This Row],[Cert.- obtained SS2021]]-ULB_Data[[#This Row],[SA cert cat t.10 2021]])/ULB_Data[[#This Row],[SA cert cat t.10 2021]]</f>
        <v>-1</v>
      </c>
      <c r="BT343" s="118">
        <f>(ULB_Data[[#This Row],[Cert.- obtained SS2022]]-ULB_Data[[#This Row],[SA cert cat t.10 2022]])/ULB_Data[[#This Row],[SA cert cat t.10 2022]]</f>
        <v>-1</v>
      </c>
      <c r="BU343" s="122">
        <v>855.72</v>
      </c>
      <c r="BV343" s="122">
        <v>860.25</v>
      </c>
      <c r="BW343" s="122">
        <v>865</v>
      </c>
      <c r="BX343" s="122">
        <v>1100</v>
      </c>
      <c r="BY343" s="122">
        <v>1147.0899999999999</v>
      </c>
      <c r="BZ343" s="122">
        <v>1150</v>
      </c>
      <c r="CA343" s="122">
        <v>1114.93</v>
      </c>
      <c r="CB343" s="122">
        <v>1184.79</v>
      </c>
      <c r="CC343" s="122">
        <v>1184.79</v>
      </c>
      <c r="CD343" s="122">
        <v>1531.86</v>
      </c>
      <c r="CE343" s="122">
        <v>1531.86</v>
      </c>
      <c r="CF343" s="118">
        <f>(ULB_Data[[#This Row],[CP- obtained SS2020]]-ULB_Data[[#This Row],[NA CV 2020]])/ULB_Data[[#This Row],[NA CV 2020]]</f>
        <v>-1</v>
      </c>
      <c r="CG343" s="118">
        <f>(ULB_Data[[#This Row],[CV- obtained SS2021]]-ULB_Data[[#This Row],[NA CV 2021]])/ULB_Data[[#This Row],[NA CV 2021]]</f>
        <v>0.42595757047369959</v>
      </c>
      <c r="CH343" s="118">
        <f>(ULB_Data[[#This Row],[CV- obtained SS2022]]-ULB_Data[[#This Row],[NA CV 2022]])/ULB_Data[[#This Row],[NA CV 2022]]</f>
        <v>0.41812716763005786</v>
      </c>
      <c r="CI343" s="118">
        <f>(ULB_Data[[#This Row],[CP- obtained SS2020]]-ULB_Data[[#This Row],[SA CV 2020]])/ULB_Data[[#This Row],[SA CV 2020]]</f>
        <v>-1</v>
      </c>
      <c r="CJ343" s="118">
        <f>(ULB_Data[[#This Row],[CV- obtained SS2021]]-ULB_Data[[#This Row],[SA CV 2021]])/ULB_Data[[#This Row],[SA CV 2021]]</f>
        <v>6.9384268017330941E-2</v>
      </c>
      <c r="CK343" s="118">
        <f>(ULB_Data[[#This Row],[CV- obtained SS2022]]-ULB_Data[[#This Row],[SA CV 2022]])/ULB_Data[[#This Row],[SA CV 2022]]</f>
        <v>6.667826086956527E-2</v>
      </c>
      <c r="CL343" s="118">
        <f>(ULB_Data[[#This Row],[CP- obtained SS2020]]-ULB_Data[[#This Row],[SA CV  cat 2020]])/ULB_Data[[#This Row],[SA CV  cat 2020]]</f>
        <v>-1</v>
      </c>
      <c r="CM343" s="118">
        <f>(ULB_Data[[#This Row],[CV- obtained SS2021]]-ULB_Data[[#This Row],[SA CV cat 2021]])/ULB_Data[[#This Row],[SA CV cat 2021]]</f>
        <v>3.535647667519147E-2</v>
      </c>
      <c r="CN343" s="118">
        <f>(ULB_Data[[#This Row],[CV- obtained SS2022]]-ULB_Data[[#This Row],[SA CV cat 2022]])/ULB_Data[[#This Row],[SA CV cat 2022]]</f>
        <v>3.535647667519147E-2</v>
      </c>
      <c r="CO343" s="118">
        <f>(ULB_Data[[#This Row],[CV- obtained SS2021]]-ULB_Data[[#This Row],[SA CV cat t.10 2021]])/ULB_Data[[#This Row],[SA CV cat t.10 2021]]</f>
        <v>-0.19922186100557482</v>
      </c>
      <c r="CP343" s="118">
        <f>(ULB_Data[[#This Row],[CV- obtained SS2022]]-ULB_Data[[#This Row],[SA CV cat t.10 2022]])/ULB_Data[[#This Row],[SA CV cat t.10 2022]]</f>
        <v>-0.19922186100557482</v>
      </c>
      <c r="CQ343" s="60" t="s">
        <v>432</v>
      </c>
      <c r="CR343" s="60" t="s">
        <v>432</v>
      </c>
      <c r="CS343" s="28">
        <v>125</v>
      </c>
      <c r="CT343" s="28">
        <v>76</v>
      </c>
      <c r="CU343" s="28">
        <v>125</v>
      </c>
      <c r="CV343" s="28">
        <v>76</v>
      </c>
      <c r="CW343" s="28" t="s">
        <v>414</v>
      </c>
      <c r="CX343" s="28" t="s">
        <v>414</v>
      </c>
      <c r="CY343" s="28" t="s">
        <v>414</v>
      </c>
      <c r="CZ343" s="65" t="s">
        <v>415</v>
      </c>
      <c r="DA343" s="28" t="s">
        <v>415</v>
      </c>
      <c r="DB343" s="28" t="s">
        <v>415</v>
      </c>
      <c r="DC343" s="29"/>
      <c r="DD343" s="21"/>
      <c r="DE343" s="87"/>
      <c r="DF343" s="21"/>
      <c r="DG343" s="21"/>
      <c r="DH343" s="87"/>
      <c r="DI343" s="21"/>
      <c r="DJ343" s="21"/>
      <c r="DK343" s="87"/>
      <c r="DL343" s="21"/>
      <c r="DM343" s="21"/>
      <c r="DN343" s="87"/>
      <c r="DO343" s="21"/>
      <c r="DP343" s="21"/>
      <c r="DQ343" s="87"/>
      <c r="DR343" s="72">
        <v>1649.01</v>
      </c>
      <c r="DS343" s="67">
        <v>2400</v>
      </c>
      <c r="DT343" s="159">
        <f>ULB_Data[[#This Row],[SLP- obtained SS2021]]/ULB_Data[[#This Row],[SLP-max. marks SS2021]]</f>
        <v>0.68708749999999996</v>
      </c>
      <c r="DU343" s="159">
        <f>ULB_Data[[#This Row],[SLP- obtained SS2021]]/ULB_Data[[#This Row],[Total score (obtained) SS2021]]</f>
        <v>0.57343306626606583</v>
      </c>
      <c r="DV343" s="72">
        <v>1649.01</v>
      </c>
      <c r="DW343" s="66">
        <v>2400</v>
      </c>
      <c r="DX343" s="159">
        <f>ULB_Data[[#This Row],[SLP- obtained SS2022]]/ULB_Data[[#This Row],[SLP-max. marks SS2022]]</f>
        <v>0.68708749999999996</v>
      </c>
      <c r="DY343" s="159">
        <f>ULB_Data[[#This Row],[SLP- obtained SS2022]]/ULB_Data[[#This Row],[Total score (obtained) SS2022]]</f>
        <v>0.57343306626606583</v>
      </c>
      <c r="DZ343" s="72">
        <v>1226.68</v>
      </c>
      <c r="EA343" s="67">
        <v>1800</v>
      </c>
      <c r="EB343" s="159">
        <f>ULB_Data[[#This Row],[CV- obtained SS2021]]/ULB_Data[[#This Row],[CV-max. marks SS2021]]</f>
        <v>0.68148888888888892</v>
      </c>
      <c r="EC343" s="159">
        <f>ULB_Data[[#This Row],[CV- obtained SS2021]]/ULB_Data[[#This Row],[Total score (obtained) SS2021]]</f>
        <v>0.42657041117231409</v>
      </c>
      <c r="ED343" s="72">
        <v>1226.68</v>
      </c>
      <c r="EE343" s="66">
        <v>1800</v>
      </c>
      <c r="EF343" s="159">
        <f>ULB_Data[[#This Row],[CV- obtained SS2022]]/ULB_Data[[#This Row],[CV-max. marks SS2022]]</f>
        <v>0.68148888888888892</v>
      </c>
      <c r="EG343" s="159">
        <f>ULB_Data[[#This Row],[CV- obtained SS2022]]/ULB_Data[[#This Row],[Total score (obtained) SS2022]]</f>
        <v>0.42657041117231409</v>
      </c>
      <c r="EH343" s="89">
        <v>0</v>
      </c>
      <c r="EI343" s="67">
        <v>1800</v>
      </c>
      <c r="EJ343" s="159">
        <f>ULB_Data[[#This Row],[Cert.- obtained SS2021]]/ULB_Data[[#This Row],[Cert.-max. marks SS2021]]</f>
        <v>0</v>
      </c>
      <c r="EK343" s="159">
        <f>ULB_Data[[#This Row],[Cert.- obtained SS2021]]/ULB_Data[[#This Row],[Total score (obtained) SS2021]]</f>
        <v>0</v>
      </c>
      <c r="EL343" s="89">
        <v>0</v>
      </c>
      <c r="EM343" s="66">
        <v>1800</v>
      </c>
      <c r="EN343" s="159">
        <f>ULB_Data[[#This Row],[Cert.- obtained SS2022]]/ULB_Data[[#This Row],[Cert.-max. marks SS2022]]</f>
        <v>0</v>
      </c>
      <c r="EO343" s="159">
        <f>ULB_Data[[#This Row],[Cert.- obtained SS2022]]/ULB_Data[[#This Row],[Total score (obtained) SS2022]]</f>
        <v>0</v>
      </c>
      <c r="EP343" s="76">
        <v>2875.68</v>
      </c>
      <c r="EQ343" s="26">
        <v>6000</v>
      </c>
      <c r="ER343" s="66">
        <v>47.93</v>
      </c>
      <c r="ES343" s="76">
        <v>2875.68</v>
      </c>
      <c r="ET343" s="66">
        <v>6000</v>
      </c>
      <c r="EU343" s="128">
        <f>(ULB_Data[[#This Row],[Total score (obtained) SS2022]]/ULB_Data[[#This Row],[Total score (max) SS2022]])*100</f>
        <v>47.927999999999997</v>
      </c>
      <c r="EV343" s="26">
        <v>0</v>
      </c>
      <c r="EW343" s="26">
        <v>0</v>
      </c>
      <c r="EX343" s="88" t="e">
        <v>#DIV/0!</v>
      </c>
      <c r="EY343" s="26">
        <v>1649.01</v>
      </c>
      <c r="EZ343" s="26">
        <v>4200</v>
      </c>
      <c r="FA343" s="100">
        <v>39.26</v>
      </c>
      <c r="FB343" s="26">
        <v>1649.01</v>
      </c>
      <c r="FC343" s="138">
        <v>4200</v>
      </c>
      <c r="FD343" s="140">
        <f>(ULB_Data[[#This Row],[SLP + Cert. (obtained) SS2022]]/ULB_Data[[#This Row],[SLP + Cert. (max.) SS2022]])*100</f>
        <v>39.262142857142855</v>
      </c>
    </row>
    <row r="344" spans="1:160" ht="15.75" thickBot="1">
      <c r="A344" s="104">
        <v>343</v>
      </c>
      <c r="B344" s="69" t="s">
        <v>10</v>
      </c>
      <c r="C344" s="65" t="s">
        <v>6</v>
      </c>
      <c r="D344" s="65" t="s">
        <v>33</v>
      </c>
      <c r="E344" s="26">
        <v>25651</v>
      </c>
      <c r="F344" s="28" t="s">
        <v>412</v>
      </c>
      <c r="G344" s="28">
        <v>2214</v>
      </c>
      <c r="H344" s="28">
        <v>2072</v>
      </c>
      <c r="I344" s="28">
        <v>2072</v>
      </c>
      <c r="J344" s="28">
        <v>3325</v>
      </c>
      <c r="K344" s="28">
        <v>3178</v>
      </c>
      <c r="L344" s="28">
        <v>3178</v>
      </c>
      <c r="M344" s="28">
        <v>3400</v>
      </c>
      <c r="N344" s="28">
        <v>3298.6</v>
      </c>
      <c r="O344" s="28">
        <v>3298.6</v>
      </c>
      <c r="P344" s="28">
        <v>4601.3999999999996</v>
      </c>
      <c r="Q344" s="28">
        <v>4601.3999999999996</v>
      </c>
      <c r="R344" s="118">
        <f>(ULB_Data[[#This Row],[Total score (obtained) SS2020]]-ULB_Data[[#This Row],[NA 2020]])/ULB_Data[[#This Row],[NA 2020]]</f>
        <v>1.2137533875338753</v>
      </c>
      <c r="S344" s="118">
        <f>(ULB_Data[[#This Row],[Total score (obtained) SS2021]]-ULB_Data[[#This Row],[NA 2021]])/ULB_Data[[#This Row],[NA 2021]]</f>
        <v>1.1920222007722008</v>
      </c>
      <c r="T344" s="118">
        <f>(ULB_Data[[#This Row],[Total score (obtained) SS2022]]-ULB_Data[[#This Row],[NA 2022]])/ULB_Data[[#This Row],[NA 2022]]</f>
        <v>1.1920222007722008</v>
      </c>
      <c r="U344" s="118">
        <f>(ULB_Data[[#This Row],[Total score (obtained) SS2020]]-ULB_Data[[#This Row],[SA 2020]])/ULB_Data[[#This Row],[SA 2020]]</f>
        <v>0.47406015037593985</v>
      </c>
      <c r="V344" s="118">
        <f>(ULB_Data[[#This Row],[Total score (obtained) SS2021]]-ULB_Data[[#This Row],[SA 2021]])/ULB_Data[[#This Row],[SA 2021]]</f>
        <v>0.42915984896161102</v>
      </c>
      <c r="W344" s="118">
        <f>(ULB_Data[[#This Row],[Total score (obtained) SS2022]]-ULB_Data[[#This Row],[SA 2022]])/ULB_Data[[#This Row],[SA 2022]]</f>
        <v>0.42915984896161102</v>
      </c>
      <c r="X344" s="118">
        <f>(ULB_Data[[#This Row],[Total score (obtained) SS2020]]-ULB_Data[[#This Row],[SA Cat 2020]])/ULB_Data[[#This Row],[SA Cat 2020]]</f>
        <v>0.44154411764705881</v>
      </c>
      <c r="Y344" s="118">
        <f>(ULB_Data[[#This Row],[Total score (obtained) SS2021]]-ULB_Data[[#This Row],[SA Cat 2021]])/ULB_Data[[#This Row],[SA Cat 2021]]</f>
        <v>0.37690838537561389</v>
      </c>
      <c r="Z344" s="118">
        <f>(ULB_Data[[#This Row],[Total score (obtained) SS2022]]-ULB_Data[[#This Row],[SA Cat 2022]])/ULB_Data[[#This Row],[SA Cat 2022]]</f>
        <v>0.37690838537561389</v>
      </c>
      <c r="AA344" s="118">
        <f>(ULB_Data[[#This Row],[Total score (obtained) SS2021]]-ULB_Data[[#This Row],[SA Cat t.10 2021]])/ULB_Data[[#This Row],[SA Cat t.10 2021]]</f>
        <v>-1.2937366888338277E-2</v>
      </c>
      <c r="AB344" s="118">
        <f>(ULB_Data[[#This Row],[Total score (obtained) SS2022]]-ULB_Data[[#This Row],[SA Cat t.10 2022]])/ULB_Data[[#This Row],[SA Cat t.10 2022]]</f>
        <v>-1.2937366888338277E-2</v>
      </c>
      <c r="AC344" s="122">
        <v>306.24</v>
      </c>
      <c r="AD344" s="122">
        <v>913.6</v>
      </c>
      <c r="AE344" s="122">
        <v>915</v>
      </c>
      <c r="AF344" s="122">
        <v>706.64</v>
      </c>
      <c r="AG344" s="122">
        <v>1509.3</v>
      </c>
      <c r="AH344" s="122">
        <v>1509.3</v>
      </c>
      <c r="AI344" s="122">
        <v>737.03</v>
      </c>
      <c r="AJ344" s="122">
        <v>1543.8</v>
      </c>
      <c r="AK344" s="122">
        <v>1543.8</v>
      </c>
      <c r="AL344" s="122">
        <v>2033.9</v>
      </c>
      <c r="AM344" s="122">
        <v>2033.9</v>
      </c>
      <c r="AN344" s="118">
        <f>(ULB_Data[[#This Row],[SLP- obtained SS2020]]-ULB_Data[[#This Row],[SLP NA 2020]])/ULB_Data[[#This Row],[SLP NA 2020]]</f>
        <v>2.9998693834900734</v>
      </c>
      <c r="AO344" s="118">
        <f>(ULB_Data[[#This Row],[SLP- obtained SS2021]]-ULB_Data[[#This Row],[SLP NA 2021]])/ULB_Data[[#This Row],[SLP NA 2021]]</f>
        <v>1.1593585814360772</v>
      </c>
      <c r="AP344" s="118">
        <f>(ULB_Data[[#This Row],[SLP- obtained SS2022]]-ULB_Data[[#This Row],[SLP NA 2022]])/ULB_Data[[#This Row],[SLP NA 2022]]</f>
        <v>1.1560546448087432</v>
      </c>
      <c r="AQ344" s="118">
        <f>(ULB_Data[[#This Row],[SLP- obtained SS2020]]-ULB_Data[[#This Row],[SLP SA 2020]])/ULB_Data[[#This Row],[SLP SA 2020]]</f>
        <v>0.73344277142533698</v>
      </c>
      <c r="AR344" s="118">
        <f>(ULB_Data[[#This Row],[SLP- obtained SS2021]]-ULB_Data[[#This Row],[SLP SA 2021]])/ULB_Data[[#This Row],[SLP SA 2021]]</f>
        <v>0.30708937918240248</v>
      </c>
      <c r="AS344" s="118">
        <f>(ULB_Data[[#This Row],[SLP- obtained SS2022]]-ULB_Data[[#This Row],[SLP SA 2022]])/ULB_Data[[#This Row],[SLP SA 2022]]</f>
        <v>0.30708937918240248</v>
      </c>
      <c r="AT344" s="118">
        <f>(ULB_Data[[#This Row],[SLP- obtained SS2020]]-ULB_Data[[#This Row],[SLP SA cat 2020]])/ULB_Data[[#This Row],[SLP SA cat 2020]]</f>
        <v>0.66196762682658794</v>
      </c>
      <c r="AU344" s="118">
        <f>(ULB_Data[[#This Row],[SLP- obtained SS2021]]-ULB_Data[[#This Row],[SLP SA cat 2021]])/ULB_Data[[#This Row],[SLP SA cat 2021]]</f>
        <v>0.27787925897136934</v>
      </c>
      <c r="AV344" s="118">
        <f>(ULB_Data[[#This Row],[SLP- obtained SS2022]]-ULB_Data[[#This Row],[SLP SA cat 2022]])/ULB_Data[[#This Row],[SLP SA cat 2022]]</f>
        <v>0.27787925897136934</v>
      </c>
      <c r="AW344" s="118">
        <f>(ULB_Data[[#This Row],[SLP- obtained SS2021]]-ULB_Data[[#This Row],[SLP SA cat t.10 2021]])/ULB_Data[[#This Row],[SLP SA cat t.10 2021]]</f>
        <v>-3.0045724961895927E-2</v>
      </c>
      <c r="AX344" s="118">
        <f>(ULB_Data[[#This Row],[SLP- obtained SS2022]]-ULB_Data[[#This Row],[SLP SA cat t.10 2022]])/ULB_Data[[#This Row],[SLP SA cat t.10 2022]]</f>
        <v>-3.0045724961895927E-2</v>
      </c>
      <c r="AY344" s="122">
        <v>232.44</v>
      </c>
      <c r="AZ344" s="122">
        <v>298.10000000000002</v>
      </c>
      <c r="BA344" s="122">
        <v>295</v>
      </c>
      <c r="BB344" s="122">
        <v>421.09</v>
      </c>
      <c r="BC344" s="122">
        <v>522.70000000000005</v>
      </c>
      <c r="BD344" s="122">
        <v>525</v>
      </c>
      <c r="BE344" s="122">
        <v>433.64</v>
      </c>
      <c r="BF344" s="122">
        <v>570</v>
      </c>
      <c r="BG344" s="122">
        <v>570</v>
      </c>
      <c r="BH344" s="122">
        <v>1100</v>
      </c>
      <c r="BI344" s="122">
        <v>1100</v>
      </c>
      <c r="BJ344" s="118">
        <f>(ULB_Data[[#This Row],[Cert.- obtained SS2020]]-ULB_Data[[#This Row],[NA cert 2020]])/ULB_Data[[#This Row],[NA cert 2020]]</f>
        <v>3.7324040612631215</v>
      </c>
      <c r="BK344" s="118">
        <f>(ULB_Data[[#This Row],[Cert.- obtained SS2021]]-ULB_Data[[#This Row],[NA cert 2021]])/ULB_Data[[#This Row],[NA cert 2021]]</f>
        <v>2.6900369003690034</v>
      </c>
      <c r="BL344" s="118">
        <f>(ULB_Data[[#This Row],[Cert.- obtained SS2022]]-ULB_Data[[#This Row],[NA cert 2022]])/ULB_Data[[#This Row],[NA cert 2022]]</f>
        <v>2.7288135593220337</v>
      </c>
      <c r="BM344" s="118">
        <f>(ULB_Data[[#This Row],[Cert.- obtained SS2020]]-ULB_Data[[#This Row],[SA Cert 2020]])/ULB_Data[[#This Row],[SA Cert 2020]]</f>
        <v>1.6122681612006937</v>
      </c>
      <c r="BN344" s="118">
        <f>(ULB_Data[[#This Row],[Cert.- obtained SS2021]]-ULB_Data[[#This Row],[SA cert 2021]])/ULB_Data[[#This Row],[SA cert 2021]]</f>
        <v>1.1044576238760282</v>
      </c>
      <c r="BO344" s="118">
        <f>(ULB_Data[[#This Row],[Cert.- obtained SS2022]]-ULB_Data[[#This Row],[SA cert 2022]])/ULB_Data[[#This Row],[SA cert 2022]]</f>
        <v>1.0952380952380953</v>
      </c>
      <c r="BP344" s="118">
        <f>(ULB_Data[[#This Row],[Cert.- obtained SS2020]]-ULB_Data[[#This Row],[SA cert cat 2020]])/ULB_Data[[#This Row],[SA cert cat 2020]]</f>
        <v>1.5366663591919565</v>
      </c>
      <c r="BQ344" s="118">
        <f>(ULB_Data[[#This Row],[Cert.- obtained SS2021]]-ULB_Data[[#This Row],[SA cert cat 2021]])/ULB_Data[[#This Row],[SA cert cat 2021]]</f>
        <v>0.92982456140350878</v>
      </c>
      <c r="BR344" s="118">
        <f>(ULB_Data[[#This Row],[Cert.- obtained SS2022]]-ULB_Data[[#This Row],[SA cert cat 2022]])/ULB_Data[[#This Row],[SA cert cat 2022]]</f>
        <v>0.92982456140350878</v>
      </c>
      <c r="BS344" s="118">
        <f>(ULB_Data[[#This Row],[Cert.- obtained SS2021]]-ULB_Data[[#This Row],[SA cert cat t.10 2021]])/ULB_Data[[#This Row],[SA cert cat t.10 2021]]</f>
        <v>0</v>
      </c>
      <c r="BT344" s="118">
        <f>(ULB_Data[[#This Row],[Cert.- obtained SS2022]]-ULB_Data[[#This Row],[SA cert cat t.10 2022]])/ULB_Data[[#This Row],[SA cert cat t.10 2022]]</f>
        <v>0</v>
      </c>
      <c r="BU344" s="122">
        <v>855.72</v>
      </c>
      <c r="BV344" s="122">
        <v>860.25</v>
      </c>
      <c r="BW344" s="122">
        <v>865</v>
      </c>
      <c r="BX344" s="122">
        <v>1100</v>
      </c>
      <c r="BY344" s="122">
        <v>1147.0899999999999</v>
      </c>
      <c r="BZ344" s="122">
        <v>1150</v>
      </c>
      <c r="CA344" s="122">
        <v>1114.93</v>
      </c>
      <c r="CB344" s="122">
        <v>1184.79</v>
      </c>
      <c r="CC344" s="122">
        <v>1184.79</v>
      </c>
      <c r="CD344" s="122">
        <v>1531.86</v>
      </c>
      <c r="CE344" s="122">
        <v>1531.86</v>
      </c>
      <c r="CF344" s="118">
        <f>(ULB_Data[[#This Row],[CP- obtained SS2020]]-ULB_Data[[#This Row],[NA CV 2020]])/ULB_Data[[#This Row],[NA CV 2020]]</f>
        <v>0.46230075258262038</v>
      </c>
      <c r="CG344" s="118">
        <f>(ULB_Data[[#This Row],[CV- obtained SS2021]]-ULB_Data[[#This Row],[NA CV 2021]])/ULB_Data[[#This Row],[NA CV 2021]]</f>
        <v>0.70774774774774762</v>
      </c>
      <c r="CH344" s="118">
        <f>(ULB_Data[[#This Row],[CV- obtained SS2022]]-ULB_Data[[#This Row],[NA CV 2022]])/ULB_Data[[#This Row],[NA CV 2022]]</f>
        <v>0.6983699421965317</v>
      </c>
      <c r="CI344" s="118">
        <f>(ULB_Data[[#This Row],[CP- obtained SS2020]]-ULB_Data[[#This Row],[SA CV 2020]])/ULB_Data[[#This Row],[SA CV 2020]]</f>
        <v>0.1375636363636363</v>
      </c>
      <c r="CJ344" s="118">
        <f>(ULB_Data[[#This Row],[CV- obtained SS2021]]-ULB_Data[[#This Row],[SA CV 2021]])/ULB_Data[[#This Row],[SA CV 2021]]</f>
        <v>0.2807103191554281</v>
      </c>
      <c r="CK344" s="118">
        <f>(ULB_Data[[#This Row],[CV- obtained SS2022]]-ULB_Data[[#This Row],[SA CV 2022]])/ULB_Data[[#This Row],[SA CV 2022]]</f>
        <v>0.27746956521739125</v>
      </c>
      <c r="CL344" s="118">
        <f>(ULB_Data[[#This Row],[CP- obtained SS2020]]-ULB_Data[[#This Row],[SA CV  cat 2020]])/ULB_Data[[#This Row],[SA CV  cat 2020]]</f>
        <v>0.1223305498999936</v>
      </c>
      <c r="CM344" s="118">
        <f>(ULB_Data[[#This Row],[CV- obtained SS2021]]-ULB_Data[[#This Row],[SA CV cat 2021]])/ULB_Data[[#This Row],[SA CV cat 2021]]</f>
        <v>0.23995813604098615</v>
      </c>
      <c r="CN344" s="118">
        <f>(ULB_Data[[#This Row],[CV- obtained SS2022]]-ULB_Data[[#This Row],[SA CV cat 2022]])/ULB_Data[[#This Row],[SA CV cat 2022]]</f>
        <v>0.23995813604098615</v>
      </c>
      <c r="CO344" s="118">
        <f>(ULB_Data[[#This Row],[CV- obtained SS2021]]-ULB_Data[[#This Row],[SA CV cat t.10 2021]])/ULB_Data[[#This Row],[SA CV cat t.10 2021]]</f>
        <v>-4.0976329429582327E-2</v>
      </c>
      <c r="CP344" s="118">
        <f>(ULB_Data[[#This Row],[CV- obtained SS2022]]-ULB_Data[[#This Row],[SA CV cat t.10 2022]])/ULB_Data[[#This Row],[SA CV cat t.10 2022]]</f>
        <v>-4.0976329429582327E-2</v>
      </c>
      <c r="CQ344" s="60">
        <v>5</v>
      </c>
      <c r="CR344" s="60">
        <v>5</v>
      </c>
      <c r="CS344" s="28">
        <v>6</v>
      </c>
      <c r="CT344" s="28">
        <v>5</v>
      </c>
      <c r="CU344" s="28">
        <v>6</v>
      </c>
      <c r="CV344" s="28">
        <v>5</v>
      </c>
      <c r="CW344" s="28" t="s">
        <v>401</v>
      </c>
      <c r="CX344" s="27" t="s">
        <v>401</v>
      </c>
      <c r="CY344" s="27" t="s">
        <v>401</v>
      </c>
      <c r="CZ344" s="65" t="s">
        <v>408</v>
      </c>
      <c r="DA344" s="28" t="s">
        <v>402</v>
      </c>
      <c r="DB344" s="28" t="s">
        <v>402</v>
      </c>
      <c r="DC344" s="22">
        <v>1224.92</v>
      </c>
      <c r="DD344" s="22">
        <v>1500</v>
      </c>
      <c r="DE344" s="66">
        <v>81.66</v>
      </c>
      <c r="DF344" s="22">
        <v>1100</v>
      </c>
      <c r="DG344" s="22">
        <v>1500</v>
      </c>
      <c r="DH344" s="66">
        <v>73.33</v>
      </c>
      <c r="DI344" s="22">
        <v>1325</v>
      </c>
      <c r="DJ344" s="22">
        <v>1500</v>
      </c>
      <c r="DK344" s="66">
        <v>88.33</v>
      </c>
      <c r="DL344" s="22">
        <v>1251.32</v>
      </c>
      <c r="DM344" s="22">
        <v>1500</v>
      </c>
      <c r="DN344" s="66">
        <v>83.42</v>
      </c>
      <c r="DO344" s="22">
        <v>4901.25</v>
      </c>
      <c r="DP344" s="22">
        <v>6000</v>
      </c>
      <c r="DQ344" s="66">
        <v>81.69</v>
      </c>
      <c r="DR344" s="67">
        <v>1972.79</v>
      </c>
      <c r="DS344" s="67">
        <v>2400</v>
      </c>
      <c r="DT344" s="159">
        <f>ULB_Data[[#This Row],[SLP- obtained SS2021]]/ULB_Data[[#This Row],[SLP-max. marks SS2021]]</f>
        <v>0.82199583333333337</v>
      </c>
      <c r="DU344" s="159">
        <f>ULB_Data[[#This Row],[SLP- obtained SS2021]]/ULB_Data[[#This Row],[Total score (obtained) SS2021]]</f>
        <v>0.43435633340452279</v>
      </c>
      <c r="DV344" s="67">
        <v>1972.79</v>
      </c>
      <c r="DW344" s="66">
        <v>2400</v>
      </c>
      <c r="DX344" s="159">
        <f>ULB_Data[[#This Row],[SLP- obtained SS2022]]/ULB_Data[[#This Row],[SLP-max. marks SS2022]]</f>
        <v>0.82199583333333337</v>
      </c>
      <c r="DY344" s="159">
        <f>ULB_Data[[#This Row],[SLP- obtained SS2022]]/ULB_Data[[#This Row],[Total score (obtained) SS2022]]</f>
        <v>0.43435633340452279</v>
      </c>
      <c r="DZ344" s="67">
        <v>1469.09</v>
      </c>
      <c r="EA344" s="67">
        <v>1800</v>
      </c>
      <c r="EB344" s="159">
        <f>ULB_Data[[#This Row],[CV- obtained SS2021]]/ULB_Data[[#This Row],[CV-max. marks SS2021]]</f>
        <v>0.81616111111111111</v>
      </c>
      <c r="EC344" s="159">
        <f>ULB_Data[[#This Row],[CV- obtained SS2021]]/ULB_Data[[#This Row],[Total score (obtained) SS2021]]</f>
        <v>0.32345487651562022</v>
      </c>
      <c r="ED344" s="67">
        <v>1469.09</v>
      </c>
      <c r="EE344" s="66">
        <v>1800</v>
      </c>
      <c r="EF344" s="159">
        <f>ULB_Data[[#This Row],[CV- obtained SS2022]]/ULB_Data[[#This Row],[CV-max. marks SS2022]]</f>
        <v>0.81616111111111111</v>
      </c>
      <c r="EG344" s="159">
        <f>ULB_Data[[#This Row],[CV- obtained SS2022]]/ULB_Data[[#This Row],[Total score (obtained) SS2022]]</f>
        <v>0.32345487651562022</v>
      </c>
      <c r="EH344" s="67">
        <v>1100</v>
      </c>
      <c r="EI344" s="67">
        <v>1800</v>
      </c>
      <c r="EJ344" s="159">
        <f>ULB_Data[[#This Row],[Cert.- obtained SS2021]]/ULB_Data[[#This Row],[Cert.-max. marks SS2021]]</f>
        <v>0.61111111111111116</v>
      </c>
      <c r="EK344" s="159">
        <f>ULB_Data[[#This Row],[Cert.- obtained SS2021]]/ULB_Data[[#This Row],[Total score (obtained) SS2021]]</f>
        <v>0.24219099181614623</v>
      </c>
      <c r="EL344" s="67">
        <v>1100</v>
      </c>
      <c r="EM344" s="66">
        <v>1800</v>
      </c>
      <c r="EN344" s="159">
        <f>ULB_Data[[#This Row],[Cert.- obtained SS2022]]/ULB_Data[[#This Row],[Cert.-max. marks SS2022]]</f>
        <v>0.61111111111111116</v>
      </c>
      <c r="EO344" s="159">
        <f>ULB_Data[[#This Row],[Cert.- obtained SS2022]]/ULB_Data[[#This Row],[Total score (obtained) SS2022]]</f>
        <v>0.24219099181614623</v>
      </c>
      <c r="EP344" s="68">
        <v>4541.87</v>
      </c>
      <c r="EQ344" s="26">
        <v>6000</v>
      </c>
      <c r="ER344" s="66">
        <v>75.7</v>
      </c>
      <c r="ES344" s="68">
        <v>4541.87</v>
      </c>
      <c r="ET344" s="66">
        <v>6000</v>
      </c>
      <c r="EU344" s="128">
        <f>(ULB_Data[[#This Row],[Total score (obtained) SS2022]]/ULB_Data[[#This Row],[Total score (max) SS2022]])*100</f>
        <v>75.697833333333335</v>
      </c>
      <c r="EV344" s="26">
        <v>2324.92</v>
      </c>
      <c r="EW344" s="26">
        <v>3000</v>
      </c>
      <c r="EX344" s="66">
        <v>77.5</v>
      </c>
      <c r="EY344" s="26">
        <v>3072.79</v>
      </c>
      <c r="EZ344" s="26">
        <v>4200</v>
      </c>
      <c r="FA344" s="100">
        <v>73.16</v>
      </c>
      <c r="FB344" s="26">
        <v>3072.79</v>
      </c>
      <c r="FC344" s="138">
        <v>4200</v>
      </c>
      <c r="FD344" s="140">
        <f>(ULB_Data[[#This Row],[SLP + Cert. (obtained) SS2022]]/ULB_Data[[#This Row],[SLP + Cert. (max.) SS2022]])*100</f>
        <v>73.161666666666676</v>
      </c>
    </row>
    <row r="345" spans="1:160" ht="15.75" thickBot="1">
      <c r="A345" s="104">
        <v>344</v>
      </c>
      <c r="B345" s="65" t="s">
        <v>131</v>
      </c>
      <c r="C345" s="65" t="s">
        <v>33</v>
      </c>
      <c r="D345" s="65" t="s">
        <v>33</v>
      </c>
      <c r="E345" s="26">
        <v>28645</v>
      </c>
      <c r="F345" s="28" t="s">
        <v>412</v>
      </c>
      <c r="G345" s="28">
        <v>2214</v>
      </c>
      <c r="H345" s="28">
        <v>2072</v>
      </c>
      <c r="I345" s="28">
        <v>2072</v>
      </c>
      <c r="J345" s="28">
        <v>3325</v>
      </c>
      <c r="K345" s="28">
        <v>3178</v>
      </c>
      <c r="L345" s="28">
        <v>3178</v>
      </c>
      <c r="M345" s="28">
        <v>3400</v>
      </c>
      <c r="N345" s="28">
        <v>3298.6</v>
      </c>
      <c r="O345" s="28">
        <v>3298.6</v>
      </c>
      <c r="P345" s="28">
        <v>4601.3999999999996</v>
      </c>
      <c r="Q345" s="28">
        <v>4601.3999999999996</v>
      </c>
      <c r="R345" s="118">
        <f>(ULB_Data[[#This Row],[Total score (obtained) SS2020]]-ULB_Data[[#This Row],[NA 2020]])/ULB_Data[[#This Row],[NA 2020]]</f>
        <v>0.62500451671183388</v>
      </c>
      <c r="S345" s="118">
        <f>(ULB_Data[[#This Row],[Total score (obtained) SS2021]]-ULB_Data[[#This Row],[NA 2021]])/ULB_Data[[#This Row],[NA 2021]]</f>
        <v>0.84264478764478767</v>
      </c>
      <c r="T345" s="118">
        <f>(ULB_Data[[#This Row],[Total score (obtained) SS2022]]-ULB_Data[[#This Row],[NA 2022]])/ULB_Data[[#This Row],[NA 2022]]</f>
        <v>0.84264478764478767</v>
      </c>
      <c r="U345" s="118">
        <f>(ULB_Data[[#This Row],[Total score (obtained) SS2020]]-ULB_Data[[#This Row],[SA 2020]])/ULB_Data[[#This Row],[SA 2020]]</f>
        <v>8.2033082706766985E-2</v>
      </c>
      <c r="V345" s="118">
        <f>(ULB_Data[[#This Row],[Total score (obtained) SS2021]]-ULB_Data[[#This Row],[SA 2021]])/ULB_Data[[#This Row],[SA 2021]]</f>
        <v>0.20137193203272499</v>
      </c>
      <c r="W345" s="118">
        <f>(ULB_Data[[#This Row],[Total score (obtained) SS2022]]-ULB_Data[[#This Row],[SA 2022]])/ULB_Data[[#This Row],[SA 2022]]</f>
        <v>0.20137193203272499</v>
      </c>
      <c r="X345" s="118">
        <f>(ULB_Data[[#This Row],[Total score (obtained) SS2020]]-ULB_Data[[#This Row],[SA Cat 2020]])/ULB_Data[[#This Row],[SA Cat 2020]]</f>
        <v>5.8164705882353007E-2</v>
      </c>
      <c r="Y345" s="118">
        <f>(ULB_Data[[#This Row],[Total score (obtained) SS2021]]-ULB_Data[[#This Row],[SA Cat 2021]])/ULB_Data[[#This Row],[SA Cat 2021]]</f>
        <v>0.15744861456375436</v>
      </c>
      <c r="Z345" s="118">
        <f>(ULB_Data[[#This Row],[Total score (obtained) SS2022]]-ULB_Data[[#This Row],[SA Cat 2022]])/ULB_Data[[#This Row],[SA Cat 2022]]</f>
        <v>0.15744861456375436</v>
      </c>
      <c r="AA345" s="118">
        <f>(ULB_Data[[#This Row],[Total score (obtained) SS2021]]-ULB_Data[[#This Row],[SA Cat t.10 2021]])/ULB_Data[[#This Row],[SA Cat t.10 2021]]</f>
        <v>-0.17026122484461242</v>
      </c>
      <c r="AB345" s="118">
        <f>(ULB_Data[[#This Row],[Total score (obtained) SS2022]]-ULB_Data[[#This Row],[SA Cat t.10 2022]])/ULB_Data[[#This Row],[SA Cat t.10 2022]]</f>
        <v>-0.17026122484461242</v>
      </c>
      <c r="AC345" s="122">
        <v>306.24</v>
      </c>
      <c r="AD345" s="122">
        <v>913.6</v>
      </c>
      <c r="AE345" s="122">
        <v>915</v>
      </c>
      <c r="AF345" s="122">
        <v>706.64</v>
      </c>
      <c r="AG345" s="122">
        <v>1509.3</v>
      </c>
      <c r="AH345" s="122">
        <v>1509.3</v>
      </c>
      <c r="AI345" s="122">
        <v>737.03</v>
      </c>
      <c r="AJ345" s="122">
        <v>1543.8</v>
      </c>
      <c r="AK345" s="122">
        <v>1543.8</v>
      </c>
      <c r="AL345" s="122">
        <v>2033.9</v>
      </c>
      <c r="AM345" s="122">
        <v>2033.9</v>
      </c>
      <c r="AN345" s="118">
        <f>(ULB_Data[[#This Row],[SLP- obtained SS2020]]-ULB_Data[[#This Row],[SLP NA 2020]])/ULB_Data[[#This Row],[SLP NA 2020]]</f>
        <v>1.8356517763845348</v>
      </c>
      <c r="AO345" s="118">
        <f>(ULB_Data[[#This Row],[SLP- obtained SS2021]]-ULB_Data[[#This Row],[SLP NA 2021]])/ULB_Data[[#This Row],[SLP NA 2021]]</f>
        <v>1.0319067425569175</v>
      </c>
      <c r="AP345" s="118">
        <f>(ULB_Data[[#This Row],[SLP- obtained SS2022]]-ULB_Data[[#This Row],[SLP NA 2022]])/ULB_Data[[#This Row],[SLP NA 2022]]</f>
        <v>1.0287978142076502</v>
      </c>
      <c r="AQ345" s="118">
        <f>(ULB_Data[[#This Row],[SLP- obtained SS2020]]-ULB_Data[[#This Row],[SLP SA 2020]])/ULB_Data[[#This Row],[SLP SA 2020]]</f>
        <v>0.22890014717536511</v>
      </c>
      <c r="AR345" s="118">
        <f>(ULB_Data[[#This Row],[SLP- obtained SS2021]]-ULB_Data[[#This Row],[SLP SA 2021]])/ULB_Data[[#This Row],[SLP SA 2021]]</f>
        <v>0.22994103226661364</v>
      </c>
      <c r="AS345" s="118">
        <f>(ULB_Data[[#This Row],[SLP- obtained SS2022]]-ULB_Data[[#This Row],[SLP SA 2022]])/ULB_Data[[#This Row],[SLP SA 2022]]</f>
        <v>0.22994103226661364</v>
      </c>
      <c r="AT345" s="118">
        <f>(ULB_Data[[#This Row],[SLP- obtained SS2020]]-ULB_Data[[#This Row],[SLP SA cat 2020]])/ULB_Data[[#This Row],[SLP SA cat 2020]]</f>
        <v>0.17822883736075876</v>
      </c>
      <c r="AU345" s="118">
        <f>(ULB_Data[[#This Row],[SLP- obtained SS2021]]-ULB_Data[[#This Row],[SLP SA cat 2021]])/ULB_Data[[#This Row],[SLP SA cat 2021]]</f>
        <v>0.20245498121518329</v>
      </c>
      <c r="AV345" s="118">
        <f>(ULB_Data[[#This Row],[SLP- obtained SS2022]]-ULB_Data[[#This Row],[SLP SA cat 2022]])/ULB_Data[[#This Row],[SLP SA cat 2022]]</f>
        <v>0.20245498121518329</v>
      </c>
      <c r="AW345" s="118">
        <f>(ULB_Data[[#This Row],[SLP- obtained SS2021]]-ULB_Data[[#This Row],[SLP SA cat t.10 2021]])/ULB_Data[[#This Row],[SLP SA cat t.10 2021]]</f>
        <v>-8.7295343920546817E-2</v>
      </c>
      <c r="AX345" s="118">
        <f>(ULB_Data[[#This Row],[SLP- obtained SS2022]]-ULB_Data[[#This Row],[SLP SA cat t.10 2022]])/ULB_Data[[#This Row],[SLP SA cat t.10 2022]]</f>
        <v>-8.7295343920546817E-2</v>
      </c>
      <c r="AY345" s="122">
        <v>232.44</v>
      </c>
      <c r="AZ345" s="122">
        <v>298.10000000000002</v>
      </c>
      <c r="BA345" s="122">
        <v>295</v>
      </c>
      <c r="BB345" s="122">
        <v>421.09</v>
      </c>
      <c r="BC345" s="122">
        <v>522.70000000000005</v>
      </c>
      <c r="BD345" s="122">
        <v>525</v>
      </c>
      <c r="BE345" s="122">
        <v>433.64</v>
      </c>
      <c r="BF345" s="122">
        <v>570</v>
      </c>
      <c r="BG345" s="122">
        <v>570</v>
      </c>
      <c r="BH345" s="122">
        <v>1100</v>
      </c>
      <c r="BI345" s="122">
        <v>1100</v>
      </c>
      <c r="BJ345" s="118">
        <f>(ULB_Data[[#This Row],[Cert.- obtained SS2020]]-ULB_Data[[#This Row],[NA cert 2020]])/ULB_Data[[#This Row],[NA cert 2020]]</f>
        <v>1.1510927551196009</v>
      </c>
      <c r="BK345" s="118">
        <f>(ULB_Data[[#This Row],[Cert.- obtained SS2021]]-ULB_Data[[#This Row],[NA cert 2021]])/ULB_Data[[#This Row],[NA cert 2021]]</f>
        <v>1.3482053002348204</v>
      </c>
      <c r="BL345" s="118">
        <f>(ULB_Data[[#This Row],[Cert.- obtained SS2022]]-ULB_Data[[#This Row],[NA cert 2022]])/ULB_Data[[#This Row],[NA cert 2022]]</f>
        <v>1.3728813559322033</v>
      </c>
      <c r="BM345" s="118">
        <f>(ULB_Data[[#This Row],[Cert.- obtained SS2020]]-ULB_Data[[#This Row],[SA Cert 2020]])/ULB_Data[[#This Row],[SA Cert 2020]]</f>
        <v>0.187394618727588</v>
      </c>
      <c r="BN345" s="118">
        <f>(ULB_Data[[#This Row],[Cert.- obtained SS2021]]-ULB_Data[[#This Row],[SA cert 2021]])/ULB_Data[[#This Row],[SA cert 2021]]</f>
        <v>0.33920030610292701</v>
      </c>
      <c r="BO345" s="118">
        <f>(ULB_Data[[#This Row],[Cert.- obtained SS2022]]-ULB_Data[[#This Row],[SA cert 2022]])/ULB_Data[[#This Row],[SA cert 2022]]</f>
        <v>0.33333333333333331</v>
      </c>
      <c r="BP345" s="118">
        <f>(ULB_Data[[#This Row],[Cert.- obtained SS2020]]-ULB_Data[[#This Row],[SA cert cat 2020]])/ULB_Data[[#This Row],[SA cert cat 2020]]</f>
        <v>0.15303016326907115</v>
      </c>
      <c r="BQ345" s="118">
        <f>(ULB_Data[[#This Row],[Cert.- obtained SS2021]]-ULB_Data[[#This Row],[SA cert cat 2021]])/ULB_Data[[#This Row],[SA cert cat 2021]]</f>
        <v>0.22807017543859648</v>
      </c>
      <c r="BR345" s="118">
        <f>(ULB_Data[[#This Row],[Cert.- obtained SS2022]]-ULB_Data[[#This Row],[SA cert cat 2022]])/ULB_Data[[#This Row],[SA cert cat 2022]]</f>
        <v>0.22807017543859648</v>
      </c>
      <c r="BS345" s="118">
        <f>(ULB_Data[[#This Row],[Cert.- obtained SS2021]]-ULB_Data[[#This Row],[SA cert cat t.10 2021]])/ULB_Data[[#This Row],[SA cert cat t.10 2021]]</f>
        <v>-0.36363636363636365</v>
      </c>
      <c r="BT345" s="118">
        <f>(ULB_Data[[#This Row],[Cert.- obtained SS2022]]-ULB_Data[[#This Row],[SA cert cat t.10 2022]])/ULB_Data[[#This Row],[SA cert cat t.10 2022]]</f>
        <v>-0.36363636363636365</v>
      </c>
      <c r="BU345" s="122">
        <v>855.72</v>
      </c>
      <c r="BV345" s="122">
        <v>860.25</v>
      </c>
      <c r="BW345" s="122">
        <v>865</v>
      </c>
      <c r="BX345" s="122">
        <v>1100</v>
      </c>
      <c r="BY345" s="122">
        <v>1147.0899999999999</v>
      </c>
      <c r="BZ345" s="122">
        <v>1150</v>
      </c>
      <c r="CA345" s="122">
        <v>1114.93</v>
      </c>
      <c r="CB345" s="122">
        <v>1184.79</v>
      </c>
      <c r="CC345" s="122">
        <v>1184.79</v>
      </c>
      <c r="CD345" s="122">
        <v>1531.86</v>
      </c>
      <c r="CE345" s="122">
        <v>1531.86</v>
      </c>
      <c r="CF345" s="118">
        <f>(ULB_Data[[#This Row],[CP- obtained SS2020]]-ULB_Data[[#This Row],[NA CV 2020]])/ULB_Data[[#This Row],[NA CV 2020]]</f>
        <v>0.19695694853456733</v>
      </c>
      <c r="CG345" s="118">
        <f>(ULB_Data[[#This Row],[CV- obtained SS2021]]-ULB_Data[[#This Row],[NA CV 2021]])/ULB_Data[[#This Row],[NA CV 2021]]</f>
        <v>0.46656204591688449</v>
      </c>
      <c r="CH345" s="118">
        <f>(ULB_Data[[#This Row],[CV- obtained SS2022]]-ULB_Data[[#This Row],[NA CV 2022]])/ULB_Data[[#This Row],[NA CV 2022]]</f>
        <v>0.45850867052023109</v>
      </c>
      <c r="CI345" s="118">
        <f>(ULB_Data[[#This Row],[CP- obtained SS2020]]-ULB_Data[[#This Row],[SA CV 2020]])/ULB_Data[[#This Row],[SA CV 2020]]</f>
        <v>-6.885454545454546E-2</v>
      </c>
      <c r="CJ345" s="118">
        <f>(ULB_Data[[#This Row],[CV- obtained SS2021]]-ULB_Data[[#This Row],[SA CV 2021]])/ULB_Data[[#This Row],[SA CV 2021]]</f>
        <v>9.9835235247452234E-2</v>
      </c>
      <c r="CK345" s="118">
        <f>(ULB_Data[[#This Row],[CV- obtained SS2022]]-ULB_Data[[#This Row],[SA CV 2022]])/ULB_Data[[#This Row],[SA CV 2022]]</f>
        <v>9.7052173913043396E-2</v>
      </c>
      <c r="CL345" s="118">
        <f>(ULB_Data[[#This Row],[CP- obtained SS2020]]-ULB_Data[[#This Row],[SA CV  cat 2020]])/ULB_Data[[#This Row],[SA CV  cat 2020]]</f>
        <v>-8.1323491160880113E-2</v>
      </c>
      <c r="CM345" s="118">
        <f>(ULB_Data[[#This Row],[CV- obtained SS2021]]-ULB_Data[[#This Row],[SA CV cat 2021]])/ULB_Data[[#This Row],[SA CV cat 2021]]</f>
        <v>6.4838494585538309E-2</v>
      </c>
      <c r="CN345" s="118">
        <f>(ULB_Data[[#This Row],[CV- obtained SS2022]]-ULB_Data[[#This Row],[SA CV cat 2022]])/ULB_Data[[#This Row],[SA CV cat 2022]]</f>
        <v>6.4838494585538309E-2</v>
      </c>
      <c r="CO345" s="118">
        <f>(ULB_Data[[#This Row],[CV- obtained SS2021]]-ULB_Data[[#This Row],[SA CV cat t.10 2021]])/ULB_Data[[#This Row],[SA CV cat t.10 2021]]</f>
        <v>-0.17641951614377294</v>
      </c>
      <c r="CP345" s="118">
        <f>(ULB_Data[[#This Row],[CV- obtained SS2022]]-ULB_Data[[#This Row],[SA CV cat t.10 2022]])/ULB_Data[[#This Row],[SA CV cat t.10 2022]]</f>
        <v>-0.17641951614377294</v>
      </c>
      <c r="CQ345" s="60">
        <v>46</v>
      </c>
      <c r="CR345" s="60">
        <v>38</v>
      </c>
      <c r="CS345" s="28">
        <v>30</v>
      </c>
      <c r="CT345" s="27">
        <v>29</v>
      </c>
      <c r="CU345" s="28">
        <v>30</v>
      </c>
      <c r="CV345" s="27">
        <v>29</v>
      </c>
      <c r="CW345" s="28" t="s">
        <v>414</v>
      </c>
      <c r="CX345" s="28" t="s">
        <v>406</v>
      </c>
      <c r="CY345" s="28" t="s">
        <v>406</v>
      </c>
      <c r="CZ345" s="28" t="s">
        <v>408</v>
      </c>
      <c r="DA345" s="28" t="s">
        <v>408</v>
      </c>
      <c r="DB345" s="28" t="s">
        <v>408</v>
      </c>
      <c r="DC345" s="26">
        <v>868.39</v>
      </c>
      <c r="DD345" s="22">
        <v>1500</v>
      </c>
      <c r="DE345" s="66">
        <v>57.89</v>
      </c>
      <c r="DF345" s="26">
        <v>500</v>
      </c>
      <c r="DG345" s="22">
        <v>1500</v>
      </c>
      <c r="DH345" s="66">
        <v>33.33</v>
      </c>
      <c r="DI345" s="26">
        <v>1205.1099999999999</v>
      </c>
      <c r="DJ345" s="22">
        <v>1500</v>
      </c>
      <c r="DK345" s="66">
        <v>80.34</v>
      </c>
      <c r="DL345" s="26">
        <v>1024.26</v>
      </c>
      <c r="DM345" s="22">
        <v>1500</v>
      </c>
      <c r="DN345" s="66">
        <v>68.28</v>
      </c>
      <c r="DO345" s="22">
        <v>3597.76</v>
      </c>
      <c r="DP345" s="22">
        <v>6000</v>
      </c>
      <c r="DQ345" s="66">
        <v>59.96</v>
      </c>
      <c r="DR345" s="67">
        <v>1856.35</v>
      </c>
      <c r="DS345" s="67">
        <v>2400</v>
      </c>
      <c r="DT345" s="159">
        <f>ULB_Data[[#This Row],[SLP- obtained SS2021]]/ULB_Data[[#This Row],[SLP-max. marks SS2021]]</f>
        <v>0.77347916666666661</v>
      </c>
      <c r="DU345" s="159">
        <f>ULB_Data[[#This Row],[SLP- obtained SS2021]]/ULB_Data[[#This Row],[Total score (obtained) SS2021]]</f>
        <v>0.48621515154689937</v>
      </c>
      <c r="DV345" s="67">
        <v>1856.35</v>
      </c>
      <c r="DW345" s="66">
        <v>2400</v>
      </c>
      <c r="DX345" s="159">
        <f>ULB_Data[[#This Row],[SLP- obtained SS2022]]/ULB_Data[[#This Row],[SLP-max. marks SS2022]]</f>
        <v>0.77347916666666661</v>
      </c>
      <c r="DY345" s="159">
        <f>ULB_Data[[#This Row],[SLP- obtained SS2022]]/ULB_Data[[#This Row],[Total score (obtained) SS2022]]</f>
        <v>0.48621515154689937</v>
      </c>
      <c r="DZ345" s="67">
        <v>1261.6099999999999</v>
      </c>
      <c r="EA345" s="67">
        <v>1800</v>
      </c>
      <c r="EB345" s="159">
        <f>ULB_Data[[#This Row],[CV- obtained SS2021]]/ULB_Data[[#This Row],[CV-max. marks SS2021]]</f>
        <v>0.70089444444444438</v>
      </c>
      <c r="EC345" s="159">
        <f>ULB_Data[[#This Row],[CV- obtained SS2021]]/ULB_Data[[#This Row],[Total score (obtained) SS2021]]</f>
        <v>0.33044086370732012</v>
      </c>
      <c r="ED345" s="67">
        <v>1261.6099999999999</v>
      </c>
      <c r="EE345" s="66">
        <v>1800</v>
      </c>
      <c r="EF345" s="159">
        <f>ULB_Data[[#This Row],[CV- obtained SS2022]]/ULB_Data[[#This Row],[CV-max. marks SS2022]]</f>
        <v>0.70089444444444438</v>
      </c>
      <c r="EG345" s="159">
        <f>ULB_Data[[#This Row],[CV- obtained SS2022]]/ULB_Data[[#This Row],[Total score (obtained) SS2022]]</f>
        <v>0.33044086370732012</v>
      </c>
      <c r="EH345" s="67">
        <v>700</v>
      </c>
      <c r="EI345" s="67">
        <v>1800</v>
      </c>
      <c r="EJ345" s="159">
        <f>ULB_Data[[#This Row],[Cert.- obtained SS2021]]/ULB_Data[[#This Row],[Cert.-max. marks SS2021]]</f>
        <v>0.3888888888888889</v>
      </c>
      <c r="EK345" s="159">
        <f>ULB_Data[[#This Row],[Cert.- obtained SS2021]]/ULB_Data[[#This Row],[Total score (obtained) SS2021]]</f>
        <v>0.18334398474578048</v>
      </c>
      <c r="EL345" s="67">
        <v>700</v>
      </c>
      <c r="EM345" s="66">
        <v>1800</v>
      </c>
      <c r="EN345" s="159">
        <f>ULB_Data[[#This Row],[Cert.- obtained SS2022]]/ULB_Data[[#This Row],[Cert.-max. marks SS2022]]</f>
        <v>0.3888888888888889</v>
      </c>
      <c r="EO345" s="159">
        <f>ULB_Data[[#This Row],[Cert.- obtained SS2022]]/ULB_Data[[#This Row],[Total score (obtained) SS2022]]</f>
        <v>0.18334398474578048</v>
      </c>
      <c r="EP345" s="68">
        <v>3817.96</v>
      </c>
      <c r="EQ345" s="26">
        <v>6000</v>
      </c>
      <c r="ER345" s="66">
        <v>63.63</v>
      </c>
      <c r="ES345" s="68">
        <v>3817.96</v>
      </c>
      <c r="ET345" s="66">
        <v>6000</v>
      </c>
      <c r="EU345" s="128">
        <f>(ULB_Data[[#This Row],[Total score (obtained) SS2022]]/ULB_Data[[#This Row],[Total score (max) SS2022]])*100</f>
        <v>63.632666666666672</v>
      </c>
      <c r="EV345" s="26">
        <v>1368.39</v>
      </c>
      <c r="EW345" s="26">
        <v>3000</v>
      </c>
      <c r="EX345" s="66">
        <v>45.61</v>
      </c>
      <c r="EY345" s="26">
        <v>2556.35</v>
      </c>
      <c r="EZ345" s="26">
        <v>4200</v>
      </c>
      <c r="FA345" s="100">
        <v>60.87</v>
      </c>
      <c r="FB345" s="26">
        <v>2556.35</v>
      </c>
      <c r="FC345" s="138">
        <v>4200</v>
      </c>
      <c r="FD345" s="140">
        <f>(ULB_Data[[#This Row],[SLP + Cert. (obtained) SS2022]]/ULB_Data[[#This Row],[SLP + Cert. (max.) SS2022]])*100</f>
        <v>60.865476190476187</v>
      </c>
    </row>
    <row r="346" spans="1:160" ht="15.75" thickBot="1">
      <c r="A346" s="104">
        <v>345</v>
      </c>
      <c r="B346" s="65" t="s">
        <v>229</v>
      </c>
      <c r="C346" s="65" t="s">
        <v>33</v>
      </c>
      <c r="D346" s="65" t="s">
        <v>33</v>
      </c>
      <c r="E346" s="26">
        <v>54415</v>
      </c>
      <c r="F346" s="28" t="s">
        <v>413</v>
      </c>
      <c r="G346" s="28">
        <v>2214</v>
      </c>
      <c r="H346" s="28">
        <v>2072</v>
      </c>
      <c r="I346" s="28">
        <v>2072</v>
      </c>
      <c r="J346" s="28">
        <v>3325</v>
      </c>
      <c r="K346" s="28">
        <v>3178</v>
      </c>
      <c r="L346" s="28">
        <v>3178</v>
      </c>
      <c r="M346" s="28">
        <v>3595.3</v>
      </c>
      <c r="N346" s="28">
        <v>3469.2</v>
      </c>
      <c r="O346" s="28">
        <v>3469.2</v>
      </c>
      <c r="P346" s="28">
        <v>4328.8</v>
      </c>
      <c r="Q346" s="28">
        <v>4328.8</v>
      </c>
      <c r="R346" s="118">
        <f>(ULB_Data[[#This Row],[Total score (obtained) SS2020]]-ULB_Data[[#This Row],[NA 2020]])/ULB_Data[[#This Row],[NA 2020]]</f>
        <v>0.50049232158988266</v>
      </c>
      <c r="S346" s="118">
        <f>(ULB_Data[[#This Row],[Total score (obtained) SS2021]]-ULB_Data[[#This Row],[NA 2021]])/ULB_Data[[#This Row],[NA 2021]]</f>
        <v>0.61526544401544403</v>
      </c>
      <c r="T346" s="118">
        <f>(ULB_Data[[#This Row],[Total score (obtained) SS2022]]-ULB_Data[[#This Row],[NA 2022]])/ULB_Data[[#This Row],[NA 2022]]</f>
        <v>0.61526544401544403</v>
      </c>
      <c r="U346" s="118">
        <f>(ULB_Data[[#This Row],[Total score (obtained) SS2020]]-ULB_Data[[#This Row],[SA 2020]])/ULB_Data[[#This Row],[SA 2020]]</f>
        <v>-8.7518796992476825E-4</v>
      </c>
      <c r="V346" s="118">
        <f>(ULB_Data[[#This Row],[Total score (obtained) SS2021]]-ULB_Data[[#This Row],[SA 2021]])/ULB_Data[[#This Row],[SA 2021]]</f>
        <v>5.3124606670862155E-2</v>
      </c>
      <c r="W346" s="118">
        <f>(ULB_Data[[#This Row],[Total score (obtained) SS2022]]-ULB_Data[[#This Row],[SA 2022]])/ULB_Data[[#This Row],[SA 2022]]</f>
        <v>5.3124606670862155E-2</v>
      </c>
      <c r="X346" s="118">
        <f>(ULB_Data[[#This Row],[Total score (obtained) SS2020]]-ULB_Data[[#This Row],[SA Cat 2020]])/ULB_Data[[#This Row],[SA Cat 2020]]</f>
        <v>-7.5990876978277208E-2</v>
      </c>
      <c r="Y346" s="118">
        <f>(ULB_Data[[#This Row],[Total score (obtained) SS2021]]-ULB_Data[[#This Row],[SA Cat 2021]])/ULB_Data[[#This Row],[SA Cat 2021]]</f>
        <v>-3.5273261847111693E-2</v>
      </c>
      <c r="Z346" s="118">
        <f>(ULB_Data[[#This Row],[Total score (obtained) SS2022]]-ULB_Data[[#This Row],[SA Cat 2022]])/ULB_Data[[#This Row],[SA Cat 2022]]</f>
        <v>-3.5273261847111693E-2</v>
      </c>
      <c r="AA346" s="118">
        <f>(ULB_Data[[#This Row],[Total score (obtained) SS2021]]-ULB_Data[[#This Row],[SA Cat t.10 2021]])/ULB_Data[[#This Row],[SA Cat t.10 2021]]</f>
        <v>-0.22684577712068016</v>
      </c>
      <c r="AB346" s="118">
        <f>(ULB_Data[[#This Row],[Total score (obtained) SS2022]]-ULB_Data[[#This Row],[SA Cat t.10 2022]])/ULB_Data[[#This Row],[SA Cat t.10 2022]]</f>
        <v>-0.22684577712068016</v>
      </c>
      <c r="AC346" s="122">
        <v>306.24</v>
      </c>
      <c r="AD346" s="122">
        <v>913.6</v>
      </c>
      <c r="AE346" s="122">
        <v>915</v>
      </c>
      <c r="AF346" s="122">
        <v>706.64</v>
      </c>
      <c r="AG346" s="122">
        <v>1509.3</v>
      </c>
      <c r="AH346" s="122">
        <v>1509.3</v>
      </c>
      <c r="AI346" s="122">
        <v>829.22</v>
      </c>
      <c r="AJ346" s="122">
        <v>1623.2</v>
      </c>
      <c r="AK346" s="122">
        <v>1623.2</v>
      </c>
      <c r="AL346" s="122">
        <v>1999.6</v>
      </c>
      <c r="AM346" s="122">
        <v>1999.6</v>
      </c>
      <c r="AN346" s="118">
        <f>(ULB_Data[[#This Row],[SLP- obtained SS2020]]-ULB_Data[[#This Row],[SLP NA 2020]])/ULB_Data[[#This Row],[SLP NA 2020]]</f>
        <v>2.5401319226750263</v>
      </c>
      <c r="AO346" s="118">
        <f>(ULB_Data[[#This Row],[SLP- obtained SS2021]]-ULB_Data[[#This Row],[SLP NA 2021]])/ULB_Data[[#This Row],[SLP NA 2021]]</f>
        <v>0.68928415061295956</v>
      </c>
      <c r="AP346" s="118">
        <f>(ULB_Data[[#This Row],[SLP- obtained SS2022]]-ULB_Data[[#This Row],[SLP NA 2022]])/ULB_Data[[#This Row],[SLP NA 2022]]</f>
        <v>0.68669945355191253</v>
      </c>
      <c r="AQ346" s="118">
        <f>(ULB_Data[[#This Row],[SLP- obtained SS2020]]-ULB_Data[[#This Row],[SLP SA 2020]])/ULB_Data[[#This Row],[SLP SA 2020]]</f>
        <v>0.53420412091022318</v>
      </c>
      <c r="AR346" s="118">
        <f>(ULB_Data[[#This Row],[SLP- obtained SS2021]]-ULB_Data[[#This Row],[SLP SA 2021]])/ULB_Data[[#This Row],[SLP SA 2021]]</f>
        <v>2.254687603524811E-2</v>
      </c>
      <c r="AS346" s="118">
        <f>(ULB_Data[[#This Row],[SLP- obtained SS2022]]-ULB_Data[[#This Row],[SLP SA 2022]])/ULB_Data[[#This Row],[SLP SA 2022]]</f>
        <v>2.254687603524811E-2</v>
      </c>
      <c r="AT346" s="118">
        <f>(ULB_Data[[#This Row],[SLP- obtained SS2020]]-ULB_Data[[#This Row],[SLP SA cat 2020]])/ULB_Data[[#This Row],[SLP SA cat 2020]]</f>
        <v>0.30740937266346696</v>
      </c>
      <c r="AU346" s="118">
        <f>(ULB_Data[[#This Row],[SLP- obtained SS2021]]-ULB_Data[[#This Row],[SLP SA cat 2021]])/ULB_Data[[#This Row],[SLP SA cat 2021]]</f>
        <v>-4.9205273533760543E-2</v>
      </c>
      <c r="AV346" s="118">
        <f>(ULB_Data[[#This Row],[SLP- obtained SS2022]]-ULB_Data[[#This Row],[SLP SA cat 2022]])/ULB_Data[[#This Row],[SLP SA cat 2022]]</f>
        <v>-4.9205273533760543E-2</v>
      </c>
      <c r="AW346" s="118">
        <f>(ULB_Data[[#This Row],[SLP- obtained SS2021]]-ULB_Data[[#This Row],[SLP SA cat t.10 2021]])/ULB_Data[[#This Row],[SLP SA cat t.10 2021]]</f>
        <v>-0.22818063612722544</v>
      </c>
      <c r="AX346" s="118">
        <f>(ULB_Data[[#This Row],[SLP- obtained SS2022]]-ULB_Data[[#This Row],[SLP SA cat t.10 2022]])/ULB_Data[[#This Row],[SLP SA cat t.10 2022]]</f>
        <v>-0.22818063612722544</v>
      </c>
      <c r="AY346" s="122">
        <v>232.44</v>
      </c>
      <c r="AZ346" s="122">
        <v>298.10000000000002</v>
      </c>
      <c r="BA346" s="122">
        <v>295</v>
      </c>
      <c r="BB346" s="122">
        <v>421.09</v>
      </c>
      <c r="BC346" s="122">
        <v>522.70000000000005</v>
      </c>
      <c r="BD346" s="122">
        <v>525</v>
      </c>
      <c r="BE346" s="122">
        <v>448.93</v>
      </c>
      <c r="BF346" s="122">
        <v>602.08000000000004</v>
      </c>
      <c r="BG346" s="122">
        <v>602.08000000000004</v>
      </c>
      <c r="BH346" s="122">
        <v>1100</v>
      </c>
      <c r="BI346" s="122">
        <v>1100</v>
      </c>
      <c r="BJ346" s="118">
        <f>(ULB_Data[[#This Row],[Cert.- obtained SS2020]]-ULB_Data[[#This Row],[NA cert 2020]])/ULB_Data[[#This Row],[NA cert 2020]]</f>
        <v>1.1510927551196009</v>
      </c>
      <c r="BK346" s="118">
        <f>(ULB_Data[[#This Row],[Cert.- obtained SS2021]]-ULB_Data[[#This Row],[NA cert 2021]])/ULB_Data[[#This Row],[NA cert 2021]]</f>
        <v>0.67728950016772882</v>
      </c>
      <c r="BL346" s="118">
        <f>(ULB_Data[[#This Row],[Cert.- obtained SS2022]]-ULB_Data[[#This Row],[NA cert 2022]])/ULB_Data[[#This Row],[NA cert 2022]]</f>
        <v>0.69491525423728817</v>
      </c>
      <c r="BM346" s="118">
        <f>(ULB_Data[[#This Row],[Cert.- obtained SS2020]]-ULB_Data[[#This Row],[SA Cert 2020]])/ULB_Data[[#This Row],[SA Cert 2020]]</f>
        <v>0.187394618727588</v>
      </c>
      <c r="BN346" s="118">
        <f>(ULB_Data[[#This Row],[Cert.- obtained SS2021]]-ULB_Data[[#This Row],[SA cert 2021]])/ULB_Data[[#This Row],[SA cert 2021]]</f>
        <v>-4.3428352783623579E-2</v>
      </c>
      <c r="BO346" s="118">
        <f>(ULB_Data[[#This Row],[Cert.- obtained SS2022]]-ULB_Data[[#This Row],[SA cert 2022]])/ULB_Data[[#This Row],[SA cert 2022]]</f>
        <v>-4.7619047619047616E-2</v>
      </c>
      <c r="BP346" s="118">
        <f>(ULB_Data[[#This Row],[Cert.- obtained SS2020]]-ULB_Data[[#This Row],[SA cert cat 2020]])/ULB_Data[[#This Row],[SA cert cat 2020]]</f>
        <v>0.11375938342280532</v>
      </c>
      <c r="BQ346" s="118">
        <f>(ULB_Data[[#This Row],[Cert.- obtained SS2021]]-ULB_Data[[#This Row],[SA cert cat 2021]])/ULB_Data[[#This Row],[SA cert cat 2021]]</f>
        <v>-0.16954557533882547</v>
      </c>
      <c r="BR346" s="118">
        <f>(ULB_Data[[#This Row],[Cert.- obtained SS2022]]-ULB_Data[[#This Row],[SA cert cat 2022]])/ULB_Data[[#This Row],[SA cert cat 2022]]</f>
        <v>-0.16954557533882547</v>
      </c>
      <c r="BS346" s="118">
        <f>(ULB_Data[[#This Row],[Cert.- obtained SS2021]]-ULB_Data[[#This Row],[SA cert cat t.10 2021]])/ULB_Data[[#This Row],[SA cert cat t.10 2021]]</f>
        <v>-0.54545454545454541</v>
      </c>
      <c r="BT346" s="118">
        <f>(ULB_Data[[#This Row],[Cert.- obtained SS2022]]-ULB_Data[[#This Row],[SA cert cat t.10 2022]])/ULB_Data[[#This Row],[SA cert cat t.10 2022]]</f>
        <v>-0.54545454545454541</v>
      </c>
      <c r="BU346" s="122">
        <v>855.72</v>
      </c>
      <c r="BV346" s="122">
        <v>860.25</v>
      </c>
      <c r="BW346" s="122">
        <v>865</v>
      </c>
      <c r="BX346" s="122">
        <v>1100</v>
      </c>
      <c r="BY346" s="122">
        <v>1147.0899999999999</v>
      </c>
      <c r="BZ346" s="122">
        <v>1150</v>
      </c>
      <c r="CA346" s="122">
        <v>1163.58</v>
      </c>
      <c r="CB346" s="122">
        <v>1243.93</v>
      </c>
      <c r="CC346" s="122">
        <v>1243.93</v>
      </c>
      <c r="CD346" s="122">
        <v>1508.87</v>
      </c>
      <c r="CE346" s="122">
        <v>1508.87</v>
      </c>
      <c r="CF346" s="118">
        <f>(ULB_Data[[#This Row],[CP- obtained SS2020]]-ULB_Data[[#This Row],[NA CV 2020]])/ULB_Data[[#This Row],[NA CV 2020]]</f>
        <v>0.25969943439442811</v>
      </c>
      <c r="CG346" s="118">
        <f>(ULB_Data[[#This Row],[CV- obtained SS2021]]-ULB_Data[[#This Row],[NA CV 2021]])/ULB_Data[[#This Row],[NA CV 2021]]</f>
        <v>0.51526881720430107</v>
      </c>
      <c r="CH346" s="118">
        <f>(ULB_Data[[#This Row],[CV- obtained SS2022]]-ULB_Data[[#This Row],[NA CV 2022]])/ULB_Data[[#This Row],[NA CV 2022]]</f>
        <v>0.5069479768786127</v>
      </c>
      <c r="CI346" s="118">
        <f>(ULB_Data[[#This Row],[CP- obtained SS2020]]-ULB_Data[[#This Row],[SA CV 2020]])/ULB_Data[[#This Row],[SA CV 2020]]</f>
        <v>-2.0045454545454505E-2</v>
      </c>
      <c r="CJ346" s="118">
        <f>(ULB_Data[[#This Row],[CV- obtained SS2021]]-ULB_Data[[#This Row],[SA CV 2021]])/ULB_Data[[#This Row],[SA CV 2021]]</f>
        <v>0.13636244758475802</v>
      </c>
      <c r="CK346" s="118">
        <f>(ULB_Data[[#This Row],[CV- obtained SS2022]]-ULB_Data[[#This Row],[SA CV 2022]])/ULB_Data[[#This Row],[SA CV 2022]]</f>
        <v>0.13348695652173911</v>
      </c>
      <c r="CL346" s="118">
        <f>(ULB_Data[[#This Row],[CP- obtained SS2020]]-ULB_Data[[#This Row],[SA CV  cat 2020]])/ULB_Data[[#This Row],[SA CV  cat 2020]]</f>
        <v>-7.3591845855033505E-2</v>
      </c>
      <c r="CM346" s="118">
        <f>(ULB_Data[[#This Row],[CV- obtained SS2021]]-ULB_Data[[#This Row],[SA CV cat 2021]])/ULB_Data[[#This Row],[SA CV cat 2021]]</f>
        <v>4.7896585820745477E-2</v>
      </c>
      <c r="CN346" s="118">
        <f>(ULB_Data[[#This Row],[CV- obtained SS2022]]-ULB_Data[[#This Row],[SA CV cat 2022]])/ULB_Data[[#This Row],[SA CV cat 2022]]</f>
        <v>4.7896585820745477E-2</v>
      </c>
      <c r="CO346" s="118">
        <f>(ULB_Data[[#This Row],[CV- obtained SS2021]]-ULB_Data[[#This Row],[SA CV cat t.10 2021]])/ULB_Data[[#This Row],[SA CV cat t.10 2021]]</f>
        <v>-0.13610185105410003</v>
      </c>
      <c r="CP346" s="118">
        <f>(ULB_Data[[#This Row],[CV- obtained SS2022]]-ULB_Data[[#This Row],[SA CV cat t.10 2022]])/ULB_Data[[#This Row],[SA CV cat t.10 2022]]</f>
        <v>-0.13610185105410003</v>
      </c>
      <c r="CQ346" s="60">
        <v>43</v>
      </c>
      <c r="CR346" s="60">
        <v>25</v>
      </c>
      <c r="CS346" s="28">
        <v>39</v>
      </c>
      <c r="CT346" s="28">
        <v>29</v>
      </c>
      <c r="CU346" s="28">
        <v>39</v>
      </c>
      <c r="CV346" s="28">
        <v>29</v>
      </c>
      <c r="CW346" s="28" t="s">
        <v>414</v>
      </c>
      <c r="CX346" s="28" t="s">
        <v>414</v>
      </c>
      <c r="CY346" s="28" t="s">
        <v>414</v>
      </c>
      <c r="CZ346" s="28" t="s">
        <v>408</v>
      </c>
      <c r="DA346" s="28" t="s">
        <v>408</v>
      </c>
      <c r="DB346" s="28" t="s">
        <v>408</v>
      </c>
      <c r="DC346" s="26">
        <v>1084.1300000000001</v>
      </c>
      <c r="DD346" s="22">
        <v>1500</v>
      </c>
      <c r="DE346" s="66">
        <v>72.28</v>
      </c>
      <c r="DF346" s="26">
        <v>500</v>
      </c>
      <c r="DG346" s="22">
        <v>1500</v>
      </c>
      <c r="DH346" s="66">
        <v>33.33</v>
      </c>
      <c r="DI346" s="26">
        <v>660</v>
      </c>
      <c r="DJ346" s="22">
        <v>1500</v>
      </c>
      <c r="DK346" s="66">
        <v>44</v>
      </c>
      <c r="DL346" s="26">
        <v>1077.95</v>
      </c>
      <c r="DM346" s="22">
        <v>1500</v>
      </c>
      <c r="DN346" s="66">
        <v>71.86</v>
      </c>
      <c r="DO346" s="22">
        <v>3322.09</v>
      </c>
      <c r="DP346" s="22">
        <v>6000</v>
      </c>
      <c r="DQ346" s="66">
        <v>55.37</v>
      </c>
      <c r="DR346" s="67">
        <v>1543.33</v>
      </c>
      <c r="DS346" s="67">
        <v>2400</v>
      </c>
      <c r="DT346" s="159">
        <f>ULB_Data[[#This Row],[SLP- obtained SS2021]]/ULB_Data[[#This Row],[SLP-max. marks SS2021]]</f>
        <v>0.64305416666666659</v>
      </c>
      <c r="DU346" s="159">
        <f>ULB_Data[[#This Row],[SLP- obtained SS2021]]/ULB_Data[[#This Row],[Total score (obtained) SS2021]]</f>
        <v>0.46113187702990588</v>
      </c>
      <c r="DV346" s="67">
        <v>1543.33</v>
      </c>
      <c r="DW346" s="66">
        <v>2400</v>
      </c>
      <c r="DX346" s="159">
        <f>ULB_Data[[#This Row],[SLP- obtained SS2022]]/ULB_Data[[#This Row],[SLP-max. marks SS2022]]</f>
        <v>0.64305416666666659</v>
      </c>
      <c r="DY346" s="159">
        <f>ULB_Data[[#This Row],[SLP- obtained SS2022]]/ULB_Data[[#This Row],[Total score (obtained) SS2022]]</f>
        <v>0.46113187702990588</v>
      </c>
      <c r="DZ346" s="67">
        <v>1303.51</v>
      </c>
      <c r="EA346" s="67">
        <v>1800</v>
      </c>
      <c r="EB346" s="159">
        <f>ULB_Data[[#This Row],[CV- obtained SS2021]]/ULB_Data[[#This Row],[CV-max. marks SS2021]]</f>
        <v>0.72417222222222222</v>
      </c>
      <c r="EC346" s="159">
        <f>ULB_Data[[#This Row],[CV- obtained SS2021]]/ULB_Data[[#This Row],[Total score (obtained) SS2021]]</f>
        <v>0.38947601162891454</v>
      </c>
      <c r="ED346" s="67">
        <v>1303.51</v>
      </c>
      <c r="EE346" s="66">
        <v>1800</v>
      </c>
      <c r="EF346" s="159">
        <f>ULB_Data[[#This Row],[CV- obtained SS2022]]/ULB_Data[[#This Row],[CV-max. marks SS2022]]</f>
        <v>0.72417222222222222</v>
      </c>
      <c r="EG346" s="159">
        <f>ULB_Data[[#This Row],[CV- obtained SS2022]]/ULB_Data[[#This Row],[Total score (obtained) SS2022]]</f>
        <v>0.38947601162891454</v>
      </c>
      <c r="EH346" s="89">
        <v>500</v>
      </c>
      <c r="EI346" s="67">
        <v>1800</v>
      </c>
      <c r="EJ346" s="159">
        <f>ULB_Data[[#This Row],[Cert.- obtained SS2021]]/ULB_Data[[#This Row],[Cert.-max. marks SS2021]]</f>
        <v>0.27777777777777779</v>
      </c>
      <c r="EK346" s="159">
        <f>ULB_Data[[#This Row],[Cert.- obtained SS2021]]/ULB_Data[[#This Row],[Total score (obtained) SS2021]]</f>
        <v>0.14939509924316444</v>
      </c>
      <c r="EL346" s="89">
        <v>500</v>
      </c>
      <c r="EM346" s="66">
        <v>1800</v>
      </c>
      <c r="EN346" s="159">
        <f>ULB_Data[[#This Row],[Cert.- obtained SS2022]]/ULB_Data[[#This Row],[Cert.-max. marks SS2022]]</f>
        <v>0.27777777777777779</v>
      </c>
      <c r="EO346" s="159">
        <f>ULB_Data[[#This Row],[Cert.- obtained SS2022]]/ULB_Data[[#This Row],[Total score (obtained) SS2022]]</f>
        <v>0.14939509924316444</v>
      </c>
      <c r="EP346" s="68">
        <v>3346.83</v>
      </c>
      <c r="EQ346" s="26">
        <v>6000</v>
      </c>
      <c r="ER346" s="66">
        <v>55.78</v>
      </c>
      <c r="ES346" s="68">
        <v>3346.83</v>
      </c>
      <c r="ET346" s="66">
        <v>6000</v>
      </c>
      <c r="EU346" s="128">
        <f>(ULB_Data[[#This Row],[Total score (obtained) SS2022]]/ULB_Data[[#This Row],[Total score (max) SS2022]])*100</f>
        <v>55.780499999999996</v>
      </c>
      <c r="EV346" s="26">
        <v>1584.13</v>
      </c>
      <c r="EW346" s="26">
        <v>3000</v>
      </c>
      <c r="EX346" s="66">
        <v>52.8</v>
      </c>
      <c r="EY346" s="26">
        <v>2043.33</v>
      </c>
      <c r="EZ346" s="26">
        <v>4200</v>
      </c>
      <c r="FA346" s="100">
        <v>48.65</v>
      </c>
      <c r="FB346" s="26">
        <v>2043.33</v>
      </c>
      <c r="FC346" s="138">
        <v>4200</v>
      </c>
      <c r="FD346" s="140">
        <f>(ULB_Data[[#This Row],[SLP + Cert. (obtained) SS2022]]/ULB_Data[[#This Row],[SLP + Cert. (max.) SS2022]])*100</f>
        <v>48.650714285714287</v>
      </c>
    </row>
    <row r="347" spans="1:160" ht="15.75" thickBot="1">
      <c r="A347" s="104">
        <v>346</v>
      </c>
      <c r="B347" s="69" t="s">
        <v>31</v>
      </c>
      <c r="C347" s="65" t="s">
        <v>33</v>
      </c>
      <c r="D347" s="65" t="s">
        <v>33</v>
      </c>
      <c r="E347" s="26">
        <v>18453</v>
      </c>
      <c r="F347" s="28" t="s">
        <v>411</v>
      </c>
      <c r="G347" s="28">
        <v>2214</v>
      </c>
      <c r="H347" s="28">
        <v>2072</v>
      </c>
      <c r="I347" s="28">
        <v>2072</v>
      </c>
      <c r="J347" s="28">
        <v>3325</v>
      </c>
      <c r="K347" s="28">
        <v>3178</v>
      </c>
      <c r="L347" s="28">
        <v>3178</v>
      </c>
      <c r="M347" s="28">
        <v>3070.1</v>
      </c>
      <c r="N347" s="28">
        <v>2928.3</v>
      </c>
      <c r="O347" s="28">
        <v>2928.3</v>
      </c>
      <c r="P347" s="28">
        <v>4349.2</v>
      </c>
      <c r="Q347" s="28">
        <v>4349.2</v>
      </c>
      <c r="R347" s="118">
        <f>(ULB_Data[[#This Row],[Total score (obtained) SS2020]]-ULB_Data[[#This Row],[NA 2020]])/ULB_Data[[#This Row],[NA 2020]]</f>
        <v>0.75791327913279127</v>
      </c>
      <c r="S347" s="118">
        <f>(ULB_Data[[#This Row],[Total score (obtained) SS2021]]-ULB_Data[[#This Row],[NA 2021]])/ULB_Data[[#This Row],[NA 2021]]</f>
        <v>1.0412500000000002</v>
      </c>
      <c r="T347" s="118">
        <f>(ULB_Data[[#This Row],[Total score (obtained) SS2022]]-ULB_Data[[#This Row],[NA 2022]])/ULB_Data[[#This Row],[NA 2022]]</f>
        <v>1.0412500000000002</v>
      </c>
      <c r="U347" s="118">
        <f>(ULB_Data[[#This Row],[Total score (obtained) SS2020]]-ULB_Data[[#This Row],[SA 2020]])/ULB_Data[[#This Row],[SA 2020]]</f>
        <v>0.17053233082706767</v>
      </c>
      <c r="V347" s="118">
        <f>(ULB_Data[[#This Row],[Total score (obtained) SS2021]]-ULB_Data[[#This Row],[SA 2021]])/ULB_Data[[#This Row],[SA 2021]]</f>
        <v>0.33085903083700446</v>
      </c>
      <c r="W347" s="118">
        <f>(ULB_Data[[#This Row],[Total score (obtained) SS2022]]-ULB_Data[[#This Row],[SA 2022]])/ULB_Data[[#This Row],[SA 2022]]</f>
        <v>0.33085903083700446</v>
      </c>
      <c r="X347" s="118">
        <f>(ULB_Data[[#This Row],[Total score (obtained) SS2020]]-ULB_Data[[#This Row],[SA Cat 2020]])/ULB_Data[[#This Row],[SA Cat 2020]]</f>
        <v>0.26771766391974205</v>
      </c>
      <c r="Y347" s="118">
        <f>(ULB_Data[[#This Row],[Total score (obtained) SS2021]]-ULB_Data[[#This Row],[SA Cat 2021]])/ULB_Data[[#This Row],[SA Cat 2021]]</f>
        <v>0.44434313424171018</v>
      </c>
      <c r="Z347" s="118">
        <f>(ULB_Data[[#This Row],[Total score (obtained) SS2022]]-ULB_Data[[#This Row],[SA Cat 2022]])/ULB_Data[[#This Row],[SA Cat 2022]]</f>
        <v>0.44434313424171018</v>
      </c>
      <c r="AA347" s="118">
        <f>(ULB_Data[[#This Row],[Total score (obtained) SS2021]]-ULB_Data[[#This Row],[SA Cat t.10 2021]])/ULB_Data[[#This Row],[SA Cat t.10 2021]]</f>
        <v>-2.7529200772555773E-2</v>
      </c>
      <c r="AB347" s="118">
        <f>(ULB_Data[[#This Row],[Total score (obtained) SS2022]]-ULB_Data[[#This Row],[SA Cat t.10 2022]])/ULB_Data[[#This Row],[SA Cat t.10 2022]]</f>
        <v>-2.7529200772555773E-2</v>
      </c>
      <c r="AC347" s="122">
        <v>306.24</v>
      </c>
      <c r="AD347" s="122">
        <v>913.6</v>
      </c>
      <c r="AE347" s="122">
        <v>915</v>
      </c>
      <c r="AF347" s="122">
        <v>706.64</v>
      </c>
      <c r="AG347" s="122">
        <v>1509.3</v>
      </c>
      <c r="AH347" s="122">
        <v>1509.3</v>
      </c>
      <c r="AI347" s="122">
        <v>593.21</v>
      </c>
      <c r="AJ347" s="122">
        <v>1412.08</v>
      </c>
      <c r="AK347" s="122">
        <v>1412.08</v>
      </c>
      <c r="AL347" s="122">
        <v>1984.11</v>
      </c>
      <c r="AM347" s="122">
        <v>1984.11</v>
      </c>
      <c r="AN347" s="118">
        <f>(ULB_Data[[#This Row],[SLP- obtained SS2020]]-ULB_Data[[#This Row],[SLP NA 2020]])/ULB_Data[[#This Row],[SLP NA 2020]]</f>
        <v>2.8673262800417971</v>
      </c>
      <c r="AO347" s="118">
        <f>(ULB_Data[[#This Row],[SLP- obtained SS2021]]-ULB_Data[[#This Row],[SLP NA 2021]])/ULB_Data[[#This Row],[SLP NA 2021]]</f>
        <v>1.2055385288966727</v>
      </c>
      <c r="AP347" s="118">
        <f>(ULB_Data[[#This Row],[SLP- obtained SS2022]]-ULB_Data[[#This Row],[SLP NA 2022]])/ULB_Data[[#This Row],[SLP NA 2022]]</f>
        <v>1.2021639344262296</v>
      </c>
      <c r="AQ347" s="118">
        <f>(ULB_Data[[#This Row],[SLP- obtained SS2020]]-ULB_Data[[#This Row],[SLP SA 2020]])/ULB_Data[[#This Row],[SLP SA 2020]]</f>
        <v>0.67600192460092823</v>
      </c>
      <c r="AR347" s="118">
        <f>(ULB_Data[[#This Row],[SLP- obtained SS2021]]-ULB_Data[[#This Row],[SLP SA 2021]])/ULB_Data[[#This Row],[SLP SA 2021]]</f>
        <v>0.33504273504273507</v>
      </c>
      <c r="AS347" s="118">
        <f>(ULB_Data[[#This Row],[SLP- obtained SS2022]]-ULB_Data[[#This Row],[SLP SA 2022]])/ULB_Data[[#This Row],[SLP SA 2022]]</f>
        <v>0.33504273504273507</v>
      </c>
      <c r="AT347" s="118">
        <f>(ULB_Data[[#This Row],[SLP- obtained SS2020]]-ULB_Data[[#This Row],[SLP SA cat 2020]])/ULB_Data[[#This Row],[SLP SA cat 2020]]</f>
        <v>0.99647679573843972</v>
      </c>
      <c r="AU347" s="118">
        <f>(ULB_Data[[#This Row],[SLP- obtained SS2021]]-ULB_Data[[#This Row],[SLP SA cat 2021]])/ULB_Data[[#This Row],[SLP SA cat 2021]]</f>
        <v>0.42695881253186796</v>
      </c>
      <c r="AV347" s="118">
        <f>(ULB_Data[[#This Row],[SLP- obtained SS2022]]-ULB_Data[[#This Row],[SLP SA cat 2022]])/ULB_Data[[#This Row],[SLP SA cat 2022]]</f>
        <v>0.42695881253186796</v>
      </c>
      <c r="AW347" s="118">
        <f>(ULB_Data[[#This Row],[SLP- obtained SS2021]]-ULB_Data[[#This Row],[SLP SA cat t.10 2021]])/ULB_Data[[#This Row],[SLP SA cat t.10 2021]]</f>
        <v>1.5558613181728896E-2</v>
      </c>
      <c r="AX347" s="118">
        <f>(ULB_Data[[#This Row],[SLP- obtained SS2022]]-ULB_Data[[#This Row],[SLP SA cat t.10 2022]])/ULB_Data[[#This Row],[SLP SA cat t.10 2022]]</f>
        <v>1.5558613181728896E-2</v>
      </c>
      <c r="AY347" s="122">
        <v>232.44</v>
      </c>
      <c r="AZ347" s="122">
        <v>298.10000000000002</v>
      </c>
      <c r="BA347" s="122">
        <v>295</v>
      </c>
      <c r="BB347" s="122">
        <v>421.09</v>
      </c>
      <c r="BC347" s="122">
        <v>522.70000000000005</v>
      </c>
      <c r="BD347" s="122">
        <v>525</v>
      </c>
      <c r="BE347" s="122">
        <v>365.77</v>
      </c>
      <c r="BF347" s="122">
        <v>453.88</v>
      </c>
      <c r="BG347" s="122">
        <v>453.88</v>
      </c>
      <c r="BH347" s="122">
        <v>1100</v>
      </c>
      <c r="BI347" s="122">
        <v>1100</v>
      </c>
      <c r="BJ347" s="118">
        <f>(ULB_Data[[#This Row],[Cert.- obtained SS2020]]-ULB_Data[[#This Row],[NA cert 2020]])/ULB_Data[[#This Row],[NA cert 2020]]</f>
        <v>-0.13956289795215968</v>
      </c>
      <c r="BK347" s="118">
        <f>(ULB_Data[[#This Row],[Cert.- obtained SS2021]]-ULB_Data[[#This Row],[NA cert 2021]])/ULB_Data[[#This Row],[NA cert 2021]]</f>
        <v>1.3482053002348204</v>
      </c>
      <c r="BL347" s="118">
        <f>(ULB_Data[[#This Row],[Cert.- obtained SS2022]]-ULB_Data[[#This Row],[NA cert 2022]])/ULB_Data[[#This Row],[NA cert 2022]]</f>
        <v>1.3728813559322033</v>
      </c>
      <c r="BM347" s="118">
        <f>(ULB_Data[[#This Row],[Cert.- obtained SS2020]]-ULB_Data[[#This Row],[SA Cert 2020]])/ULB_Data[[#This Row],[SA Cert 2020]]</f>
        <v>-0.5250421525089648</v>
      </c>
      <c r="BN347" s="118">
        <f>(ULB_Data[[#This Row],[Cert.- obtained SS2021]]-ULB_Data[[#This Row],[SA cert 2021]])/ULB_Data[[#This Row],[SA cert 2021]]</f>
        <v>0.33920030610292701</v>
      </c>
      <c r="BO347" s="118">
        <f>(ULB_Data[[#This Row],[Cert.- obtained SS2022]]-ULB_Data[[#This Row],[SA cert 2022]])/ULB_Data[[#This Row],[SA cert 2022]]</f>
        <v>0.33333333333333331</v>
      </c>
      <c r="BP347" s="118">
        <f>(ULB_Data[[#This Row],[Cert.- obtained SS2020]]-ULB_Data[[#This Row],[SA cert cat 2020]])/ULB_Data[[#This Row],[SA cert cat 2020]]</f>
        <v>-0.45320830029800147</v>
      </c>
      <c r="BQ347" s="118">
        <f>(ULB_Data[[#This Row],[Cert.- obtained SS2021]]-ULB_Data[[#This Row],[SA cert cat 2021]])/ULB_Data[[#This Row],[SA cert cat 2021]]</f>
        <v>0.54225786551511412</v>
      </c>
      <c r="BR347" s="118">
        <f>(ULB_Data[[#This Row],[Cert.- obtained SS2022]]-ULB_Data[[#This Row],[SA cert cat 2022]])/ULB_Data[[#This Row],[SA cert cat 2022]]</f>
        <v>0.54225786551511412</v>
      </c>
      <c r="BS347" s="118">
        <f>(ULB_Data[[#This Row],[Cert.- obtained SS2021]]-ULB_Data[[#This Row],[SA cert cat t.10 2021]])/ULB_Data[[#This Row],[SA cert cat t.10 2021]]</f>
        <v>-0.36363636363636365</v>
      </c>
      <c r="BT347" s="118">
        <f>(ULB_Data[[#This Row],[Cert.- obtained SS2022]]-ULB_Data[[#This Row],[SA cert cat t.10 2022]])/ULB_Data[[#This Row],[SA cert cat t.10 2022]]</f>
        <v>-0.36363636363636365</v>
      </c>
      <c r="BU347" s="122">
        <v>855.72</v>
      </c>
      <c r="BV347" s="122">
        <v>860.25</v>
      </c>
      <c r="BW347" s="122">
        <v>865</v>
      </c>
      <c r="BX347" s="122">
        <v>1100</v>
      </c>
      <c r="BY347" s="122">
        <v>1147.0899999999999</v>
      </c>
      <c r="BZ347" s="122">
        <v>1150</v>
      </c>
      <c r="CA347" s="122">
        <v>1056.55</v>
      </c>
      <c r="CB347" s="122">
        <v>1062.31</v>
      </c>
      <c r="CC347" s="122">
        <v>1062.31</v>
      </c>
      <c r="CD347" s="122">
        <v>1484.95</v>
      </c>
      <c r="CE347" s="122">
        <v>1484.95</v>
      </c>
      <c r="CF347" s="118">
        <f>(ULB_Data[[#This Row],[CP- obtained SS2020]]-ULB_Data[[#This Row],[NA CV 2020]])/ULB_Data[[#This Row],[NA CV 2020]]</f>
        <v>0.47356611975879959</v>
      </c>
      <c r="CG347" s="118">
        <f>(ULB_Data[[#This Row],[CV- obtained SS2021]]-ULB_Data[[#This Row],[NA CV 2021]])/ULB_Data[[#This Row],[NA CV 2021]]</f>
        <v>0.76051147922115669</v>
      </c>
      <c r="CH347" s="118">
        <f>(ULB_Data[[#This Row],[CV- obtained SS2022]]-ULB_Data[[#This Row],[NA CV 2022]])/ULB_Data[[#This Row],[NA CV 2022]]</f>
        <v>0.75084393063583821</v>
      </c>
      <c r="CI347" s="118">
        <f>(ULB_Data[[#This Row],[CP- obtained SS2020]]-ULB_Data[[#This Row],[SA CV 2020]])/ULB_Data[[#This Row],[SA CV 2020]]</f>
        <v>0.14632727272727275</v>
      </c>
      <c r="CJ347" s="118">
        <f>(ULB_Data[[#This Row],[CV- obtained SS2021]]-ULB_Data[[#This Row],[SA CV 2021]])/ULB_Data[[#This Row],[SA CV 2021]]</f>
        <v>0.32028001290221353</v>
      </c>
      <c r="CK347" s="118">
        <f>(ULB_Data[[#This Row],[CV- obtained SS2022]]-ULB_Data[[#This Row],[SA CV 2022]])/ULB_Data[[#This Row],[SA CV 2022]]</f>
        <v>0.31693913043478261</v>
      </c>
      <c r="CL347" s="118">
        <f>(ULB_Data[[#This Row],[CP- obtained SS2020]]-ULB_Data[[#This Row],[SA CV  cat 2020]])/ULB_Data[[#This Row],[SA CV  cat 2020]]</f>
        <v>0.19346931049169475</v>
      </c>
      <c r="CM347" s="118">
        <f>(ULB_Data[[#This Row],[CV- obtained SS2021]]-ULB_Data[[#This Row],[SA CV cat 2021]])/ULB_Data[[#This Row],[SA CV cat 2021]]</f>
        <v>0.42564788056217123</v>
      </c>
      <c r="CN347" s="118">
        <f>(ULB_Data[[#This Row],[CV- obtained SS2022]]-ULB_Data[[#This Row],[SA CV cat 2022]])/ULB_Data[[#This Row],[SA CV cat 2022]]</f>
        <v>0.42564788056217123</v>
      </c>
      <c r="CO347" s="118">
        <f>(ULB_Data[[#This Row],[CV- obtained SS2021]]-ULB_Data[[#This Row],[SA CV cat t.10 2021]])/ULB_Data[[#This Row],[SA CV cat t.10 2021]]</f>
        <v>1.9886191454257698E-2</v>
      </c>
      <c r="CP347" s="118">
        <f>(ULB_Data[[#This Row],[CV- obtained SS2022]]-ULB_Data[[#This Row],[SA CV cat t.10 2022]])/ULB_Data[[#This Row],[SA CV cat t.10 2022]]</f>
        <v>1.9886191454257698E-2</v>
      </c>
      <c r="CQ347" s="60">
        <v>33</v>
      </c>
      <c r="CR347" s="60">
        <v>25</v>
      </c>
      <c r="CS347" s="27">
        <v>8</v>
      </c>
      <c r="CT347" s="27">
        <v>7</v>
      </c>
      <c r="CU347" s="27">
        <v>8</v>
      </c>
      <c r="CV347" s="27">
        <v>7</v>
      </c>
      <c r="CW347" s="28" t="s">
        <v>414</v>
      </c>
      <c r="CX347" s="27" t="s">
        <v>406</v>
      </c>
      <c r="CY347" s="27" t="s">
        <v>406</v>
      </c>
      <c r="CZ347" s="28" t="s">
        <v>407</v>
      </c>
      <c r="DA347" s="27" t="s">
        <v>402</v>
      </c>
      <c r="DB347" s="27" t="s">
        <v>402</v>
      </c>
      <c r="DC347" s="26">
        <v>1184.33</v>
      </c>
      <c r="DD347" s="22">
        <v>1500</v>
      </c>
      <c r="DE347" s="66">
        <v>78.959999999999994</v>
      </c>
      <c r="DF347" s="26">
        <v>200</v>
      </c>
      <c r="DG347" s="22">
        <v>1500</v>
      </c>
      <c r="DH347" s="66">
        <v>13.33</v>
      </c>
      <c r="DI347" s="26">
        <v>1246.74</v>
      </c>
      <c r="DJ347" s="22">
        <v>1500</v>
      </c>
      <c r="DK347" s="66">
        <v>83.12</v>
      </c>
      <c r="DL347" s="26">
        <v>1260.96</v>
      </c>
      <c r="DM347" s="22">
        <v>1500</v>
      </c>
      <c r="DN347" s="66">
        <v>84.06</v>
      </c>
      <c r="DO347" s="22">
        <v>3892.02</v>
      </c>
      <c r="DP347" s="22">
        <v>6000</v>
      </c>
      <c r="DQ347" s="66">
        <v>64.87</v>
      </c>
      <c r="DR347" s="67">
        <v>2014.98</v>
      </c>
      <c r="DS347" s="67">
        <v>2400</v>
      </c>
      <c r="DT347" s="159">
        <f>ULB_Data[[#This Row],[SLP- obtained SS2021]]/ULB_Data[[#This Row],[SLP-max. marks SS2021]]</f>
        <v>0.83957499999999996</v>
      </c>
      <c r="DU347" s="159">
        <f>ULB_Data[[#This Row],[SLP- obtained SS2021]]/ULB_Data[[#This Row],[Total score (obtained) SS2021]]</f>
        <v>0.47641430250125899</v>
      </c>
      <c r="DV347" s="67">
        <v>2014.98</v>
      </c>
      <c r="DW347" s="66">
        <v>2400</v>
      </c>
      <c r="DX347" s="159">
        <f>ULB_Data[[#This Row],[SLP- obtained SS2022]]/ULB_Data[[#This Row],[SLP-max. marks SS2022]]</f>
        <v>0.83957499999999996</v>
      </c>
      <c r="DY347" s="159">
        <f>ULB_Data[[#This Row],[SLP- obtained SS2022]]/ULB_Data[[#This Row],[Total score (obtained) SS2022]]</f>
        <v>0.47641430250125899</v>
      </c>
      <c r="DZ347" s="67">
        <v>1514.48</v>
      </c>
      <c r="EA347" s="67">
        <v>1800</v>
      </c>
      <c r="EB347" s="159">
        <f>ULB_Data[[#This Row],[CV- obtained SS2021]]/ULB_Data[[#This Row],[CV-max. marks SS2021]]</f>
        <v>0.84137777777777778</v>
      </c>
      <c r="EC347" s="159">
        <f>ULB_Data[[#This Row],[CV- obtained SS2021]]/ULB_Data[[#This Row],[Total score (obtained) SS2021]]</f>
        <v>0.35807796248702556</v>
      </c>
      <c r="ED347" s="67">
        <v>1514.48</v>
      </c>
      <c r="EE347" s="66">
        <v>1800</v>
      </c>
      <c r="EF347" s="159">
        <f>ULB_Data[[#This Row],[CV- obtained SS2022]]/ULB_Data[[#This Row],[CV-max. marks SS2022]]</f>
        <v>0.84137777777777778</v>
      </c>
      <c r="EG347" s="159">
        <f>ULB_Data[[#This Row],[CV- obtained SS2022]]/ULB_Data[[#This Row],[Total score (obtained) SS2022]]</f>
        <v>0.35807796248702556</v>
      </c>
      <c r="EH347" s="67">
        <v>700</v>
      </c>
      <c r="EI347" s="67">
        <v>1800</v>
      </c>
      <c r="EJ347" s="159">
        <f>ULB_Data[[#This Row],[Cert.- obtained SS2021]]/ULB_Data[[#This Row],[Cert.-max. marks SS2021]]</f>
        <v>0.3888888888888889</v>
      </c>
      <c r="EK347" s="159">
        <f>ULB_Data[[#This Row],[Cert.- obtained SS2021]]/ULB_Data[[#This Row],[Total score (obtained) SS2021]]</f>
        <v>0.16550537064927756</v>
      </c>
      <c r="EL347" s="67">
        <v>700</v>
      </c>
      <c r="EM347" s="66">
        <v>1800</v>
      </c>
      <c r="EN347" s="159">
        <f>ULB_Data[[#This Row],[Cert.- obtained SS2022]]/ULB_Data[[#This Row],[Cert.-max. marks SS2022]]</f>
        <v>0.3888888888888889</v>
      </c>
      <c r="EO347" s="159">
        <f>ULB_Data[[#This Row],[Cert.- obtained SS2022]]/ULB_Data[[#This Row],[Total score (obtained) SS2022]]</f>
        <v>0.16550537064927756</v>
      </c>
      <c r="EP347" s="68">
        <v>4229.47</v>
      </c>
      <c r="EQ347" s="26">
        <v>6000</v>
      </c>
      <c r="ER347" s="66">
        <v>70.489999999999995</v>
      </c>
      <c r="ES347" s="68">
        <v>4229.47</v>
      </c>
      <c r="ET347" s="66">
        <v>6000</v>
      </c>
      <c r="EU347" s="128">
        <f>(ULB_Data[[#This Row],[Total score (obtained) SS2022]]/ULB_Data[[#This Row],[Total score (max) SS2022]])*100</f>
        <v>70.491166666666672</v>
      </c>
      <c r="EV347" s="26">
        <v>1384.33</v>
      </c>
      <c r="EW347" s="26">
        <v>3000</v>
      </c>
      <c r="EX347" s="66">
        <v>46.14</v>
      </c>
      <c r="EY347" s="26">
        <v>2714.98</v>
      </c>
      <c r="EZ347" s="26">
        <v>4200</v>
      </c>
      <c r="FA347" s="100">
        <v>64.64</v>
      </c>
      <c r="FB347" s="26">
        <v>2714.98</v>
      </c>
      <c r="FC347" s="138">
        <v>4200</v>
      </c>
      <c r="FD347" s="140">
        <f>(ULB_Data[[#This Row],[SLP + Cert. (obtained) SS2022]]/ULB_Data[[#This Row],[SLP + Cert. (max.) SS2022]])*100</f>
        <v>64.642380952380947</v>
      </c>
    </row>
    <row r="348" spans="1:160" ht="15.75" thickBot="1">
      <c r="A348" s="104">
        <v>347</v>
      </c>
      <c r="B348" s="65" t="s">
        <v>258</v>
      </c>
      <c r="C348" s="65" t="s">
        <v>33</v>
      </c>
      <c r="D348" s="65" t="s">
        <v>33</v>
      </c>
      <c r="E348" s="26">
        <v>41634</v>
      </c>
      <c r="F348" s="28" t="s">
        <v>412</v>
      </c>
      <c r="G348" s="28">
        <v>2214</v>
      </c>
      <c r="H348" s="28">
        <v>2072</v>
      </c>
      <c r="I348" s="28">
        <v>2072</v>
      </c>
      <c r="J348" s="28">
        <v>3325</v>
      </c>
      <c r="K348" s="28">
        <v>3178</v>
      </c>
      <c r="L348" s="28">
        <v>3178</v>
      </c>
      <c r="M348" s="28">
        <v>3400</v>
      </c>
      <c r="N348" s="28">
        <v>3298.6</v>
      </c>
      <c r="O348" s="28">
        <v>3298.6</v>
      </c>
      <c r="P348" s="28">
        <v>4601.3999999999996</v>
      </c>
      <c r="Q348" s="28">
        <v>4601.3999999999996</v>
      </c>
      <c r="R348" s="118">
        <f>(ULB_Data[[#This Row],[Total score (obtained) SS2020]]-ULB_Data[[#This Row],[NA 2020]])/ULB_Data[[#This Row],[NA 2020]]</f>
        <v>0.73492773261065947</v>
      </c>
      <c r="S348" s="118">
        <f>(ULB_Data[[#This Row],[Total score (obtained) SS2021]]-ULB_Data[[#This Row],[NA 2021]])/ULB_Data[[#This Row],[NA 2021]]</f>
        <v>0.87231660231660235</v>
      </c>
      <c r="T348" s="118">
        <f>(ULB_Data[[#This Row],[Total score (obtained) SS2022]]-ULB_Data[[#This Row],[NA 2022]])/ULB_Data[[#This Row],[NA 2022]]</f>
        <v>0.87231660231660235</v>
      </c>
      <c r="U348" s="118">
        <f>(ULB_Data[[#This Row],[Total score (obtained) SS2020]]-ULB_Data[[#This Row],[SA 2020]])/ULB_Data[[#This Row],[SA 2020]]</f>
        <v>0.15522706766917296</v>
      </c>
      <c r="V348" s="118">
        <f>(ULB_Data[[#This Row],[Total score (obtained) SS2021]]-ULB_Data[[#This Row],[SA 2021]])/ULB_Data[[#This Row],[SA 2021]]</f>
        <v>0.2207174323473883</v>
      </c>
      <c r="W348" s="118">
        <f>(ULB_Data[[#This Row],[Total score (obtained) SS2022]]-ULB_Data[[#This Row],[SA 2022]])/ULB_Data[[#This Row],[SA 2022]]</f>
        <v>0.2207174323473883</v>
      </c>
      <c r="X348" s="118">
        <f>(ULB_Data[[#This Row],[Total score (obtained) SS2020]]-ULB_Data[[#This Row],[SA Cat 2020]])/ULB_Data[[#This Row],[SA Cat 2020]]</f>
        <v>0.12974411764705884</v>
      </c>
      <c r="Y348" s="118">
        <f>(ULB_Data[[#This Row],[Total score (obtained) SS2021]]-ULB_Data[[#This Row],[SA Cat 2021]])/ULB_Data[[#This Row],[SA Cat 2021]]</f>
        <v>0.17608682471351486</v>
      </c>
      <c r="Z348" s="118">
        <f>(ULB_Data[[#This Row],[Total score (obtained) SS2022]]-ULB_Data[[#This Row],[SA Cat 2022]])/ULB_Data[[#This Row],[SA Cat 2022]]</f>
        <v>0.17608682471351486</v>
      </c>
      <c r="AA348" s="118">
        <f>(ULB_Data[[#This Row],[Total score (obtained) SS2021]]-ULB_Data[[#This Row],[SA Cat t.10 2021]])/ULB_Data[[#This Row],[SA Cat t.10 2021]]</f>
        <v>-0.15690007389055496</v>
      </c>
      <c r="AB348" s="118">
        <f>(ULB_Data[[#This Row],[Total score (obtained) SS2022]]-ULB_Data[[#This Row],[SA Cat t.10 2022]])/ULB_Data[[#This Row],[SA Cat t.10 2022]]</f>
        <v>-0.15690007389055496</v>
      </c>
      <c r="AC348" s="122">
        <v>306.24</v>
      </c>
      <c r="AD348" s="122">
        <v>913.6</v>
      </c>
      <c r="AE348" s="122">
        <v>915</v>
      </c>
      <c r="AF348" s="122">
        <v>706.64</v>
      </c>
      <c r="AG348" s="122">
        <v>1509.3</v>
      </c>
      <c r="AH348" s="122">
        <v>1509.3</v>
      </c>
      <c r="AI348" s="122">
        <v>737.03</v>
      </c>
      <c r="AJ348" s="122">
        <v>1543.8</v>
      </c>
      <c r="AK348" s="122">
        <v>1543.8</v>
      </c>
      <c r="AL348" s="122">
        <v>2033.9</v>
      </c>
      <c r="AM348" s="122">
        <v>2033.9</v>
      </c>
      <c r="AN348" s="118">
        <f>(ULB_Data[[#This Row],[SLP- obtained SS2020]]-ULB_Data[[#This Row],[SLP NA 2020]])/ULB_Data[[#This Row],[SLP NA 2020]]</f>
        <v>2.4598680773249737</v>
      </c>
      <c r="AO348" s="118">
        <f>(ULB_Data[[#This Row],[SLP- obtained SS2021]]-ULB_Data[[#This Row],[SLP NA 2021]])/ULB_Data[[#This Row],[SLP NA 2021]]</f>
        <v>1.1965630472854638</v>
      </c>
      <c r="AP348" s="118">
        <f>(ULB_Data[[#This Row],[SLP- obtained SS2022]]-ULB_Data[[#This Row],[SLP NA 2022]])/ULB_Data[[#This Row],[SLP NA 2022]]</f>
        <v>1.1932021857923496</v>
      </c>
      <c r="AQ348" s="118">
        <f>(ULB_Data[[#This Row],[SLP- obtained SS2020]]-ULB_Data[[#This Row],[SLP SA 2020]])/ULB_Data[[#This Row],[SLP SA 2020]]</f>
        <v>0.49941978942601606</v>
      </c>
      <c r="AR348" s="118">
        <f>(ULB_Data[[#This Row],[SLP- obtained SS2021]]-ULB_Data[[#This Row],[SLP SA 2021]])/ULB_Data[[#This Row],[SLP SA 2021]]</f>
        <v>0.32960975286556682</v>
      </c>
      <c r="AS348" s="118">
        <f>(ULB_Data[[#This Row],[SLP- obtained SS2022]]-ULB_Data[[#This Row],[SLP SA 2022]])/ULB_Data[[#This Row],[SLP SA 2022]]</f>
        <v>0.32960975286556682</v>
      </c>
      <c r="AT348" s="118">
        <f>(ULB_Data[[#This Row],[SLP- obtained SS2020]]-ULB_Data[[#This Row],[SLP SA cat 2020]])/ULB_Data[[#This Row],[SLP SA cat 2020]]</f>
        <v>0.43759412778312956</v>
      </c>
      <c r="AU348" s="118">
        <f>(ULB_Data[[#This Row],[SLP- obtained SS2021]]-ULB_Data[[#This Row],[SLP SA cat 2021]])/ULB_Data[[#This Row],[SLP SA cat 2021]]</f>
        <v>0.29989635963207673</v>
      </c>
      <c r="AV348" s="118">
        <f>(ULB_Data[[#This Row],[SLP- obtained SS2022]]-ULB_Data[[#This Row],[SLP SA cat 2022]])/ULB_Data[[#This Row],[SLP SA cat 2022]]</f>
        <v>0.29989635963207673</v>
      </c>
      <c r="AW348" s="118">
        <f>(ULB_Data[[#This Row],[SLP- obtained SS2021]]-ULB_Data[[#This Row],[SLP SA cat t.10 2021]])/ULB_Data[[#This Row],[SLP SA cat t.10 2021]]</f>
        <v>-1.3333988888342651E-2</v>
      </c>
      <c r="AX348" s="118">
        <f>(ULB_Data[[#This Row],[SLP- obtained SS2022]]-ULB_Data[[#This Row],[SLP SA cat t.10 2022]])/ULB_Data[[#This Row],[SLP SA cat t.10 2022]]</f>
        <v>-1.3333988888342651E-2</v>
      </c>
      <c r="AY348" s="122">
        <v>232.44</v>
      </c>
      <c r="AZ348" s="122">
        <v>298.10000000000002</v>
      </c>
      <c r="BA348" s="122">
        <v>295</v>
      </c>
      <c r="BB348" s="122">
        <v>421.09</v>
      </c>
      <c r="BC348" s="122">
        <v>522.70000000000005</v>
      </c>
      <c r="BD348" s="122">
        <v>525</v>
      </c>
      <c r="BE348" s="122">
        <v>433.64</v>
      </c>
      <c r="BF348" s="122">
        <v>570</v>
      </c>
      <c r="BG348" s="122">
        <v>570</v>
      </c>
      <c r="BH348" s="122">
        <v>1100</v>
      </c>
      <c r="BI348" s="122">
        <v>1100</v>
      </c>
      <c r="BJ348" s="118">
        <f>(ULB_Data[[#This Row],[Cert.- obtained SS2020]]-ULB_Data[[#This Row],[NA cert 2020]])/ULB_Data[[#This Row],[NA cert 2020]]</f>
        <v>1.1510927551196009</v>
      </c>
      <c r="BK348" s="118">
        <f>(ULB_Data[[#This Row],[Cert.- obtained SS2021]]-ULB_Data[[#This Row],[NA cert 2021]])/ULB_Data[[#This Row],[NA cert 2021]]</f>
        <v>0.67728950016772882</v>
      </c>
      <c r="BL348" s="118">
        <f>(ULB_Data[[#This Row],[Cert.- obtained SS2022]]-ULB_Data[[#This Row],[NA cert 2022]])/ULB_Data[[#This Row],[NA cert 2022]]</f>
        <v>0.69491525423728817</v>
      </c>
      <c r="BM348" s="118">
        <f>(ULB_Data[[#This Row],[Cert.- obtained SS2020]]-ULB_Data[[#This Row],[SA Cert 2020]])/ULB_Data[[#This Row],[SA Cert 2020]]</f>
        <v>0.187394618727588</v>
      </c>
      <c r="BN348" s="118">
        <f>(ULB_Data[[#This Row],[Cert.- obtained SS2021]]-ULB_Data[[#This Row],[SA cert 2021]])/ULB_Data[[#This Row],[SA cert 2021]]</f>
        <v>-4.3428352783623579E-2</v>
      </c>
      <c r="BO348" s="118">
        <f>(ULB_Data[[#This Row],[Cert.- obtained SS2022]]-ULB_Data[[#This Row],[SA cert 2022]])/ULB_Data[[#This Row],[SA cert 2022]]</f>
        <v>-4.7619047619047616E-2</v>
      </c>
      <c r="BP348" s="118">
        <f>(ULB_Data[[#This Row],[Cert.- obtained SS2020]]-ULB_Data[[#This Row],[SA cert cat 2020]])/ULB_Data[[#This Row],[SA cert cat 2020]]</f>
        <v>0.15303016326907115</v>
      </c>
      <c r="BQ348" s="118">
        <f>(ULB_Data[[#This Row],[Cert.- obtained SS2021]]-ULB_Data[[#This Row],[SA cert cat 2021]])/ULB_Data[[#This Row],[SA cert cat 2021]]</f>
        <v>-0.12280701754385964</v>
      </c>
      <c r="BR348" s="118">
        <f>(ULB_Data[[#This Row],[Cert.- obtained SS2022]]-ULB_Data[[#This Row],[SA cert cat 2022]])/ULB_Data[[#This Row],[SA cert cat 2022]]</f>
        <v>-0.12280701754385964</v>
      </c>
      <c r="BS348" s="118">
        <f>(ULB_Data[[#This Row],[Cert.- obtained SS2021]]-ULB_Data[[#This Row],[SA cert cat t.10 2021]])/ULB_Data[[#This Row],[SA cert cat t.10 2021]]</f>
        <v>-0.54545454545454541</v>
      </c>
      <c r="BT348" s="118">
        <f>(ULB_Data[[#This Row],[Cert.- obtained SS2022]]-ULB_Data[[#This Row],[SA cert cat t.10 2022]])/ULB_Data[[#This Row],[SA cert cat t.10 2022]]</f>
        <v>-0.54545454545454541</v>
      </c>
      <c r="BU348" s="122">
        <v>855.72</v>
      </c>
      <c r="BV348" s="122">
        <v>860.25</v>
      </c>
      <c r="BW348" s="122">
        <v>865</v>
      </c>
      <c r="BX348" s="122">
        <v>1100</v>
      </c>
      <c r="BY348" s="122">
        <v>1147.0899999999999</v>
      </c>
      <c r="BZ348" s="122">
        <v>1150</v>
      </c>
      <c r="CA348" s="122">
        <v>1114.93</v>
      </c>
      <c r="CB348" s="122">
        <v>1184.79</v>
      </c>
      <c r="CC348" s="122">
        <v>1184.79</v>
      </c>
      <c r="CD348" s="122">
        <v>1531.86</v>
      </c>
      <c r="CE348" s="122">
        <v>1531.86</v>
      </c>
      <c r="CF348" s="118">
        <f>(ULB_Data[[#This Row],[CP- obtained SS2020]]-ULB_Data[[#This Row],[NA CV 2020]])/ULB_Data[[#This Row],[NA CV 2020]]</f>
        <v>0.38206422661618289</v>
      </c>
      <c r="CG348" s="118">
        <f>(ULB_Data[[#This Row],[CV- obtained SS2021]]-ULB_Data[[#This Row],[NA CV 2021]])/ULB_Data[[#This Row],[NA CV 2021]]</f>
        <v>0.5956524266201686</v>
      </c>
      <c r="CH348" s="118">
        <f>(ULB_Data[[#This Row],[CV- obtained SS2022]]-ULB_Data[[#This Row],[NA CV 2022]])/ULB_Data[[#This Row],[NA CV 2022]]</f>
        <v>0.58689017341040473</v>
      </c>
      <c r="CI348" s="118">
        <f>(ULB_Data[[#This Row],[CP- obtained SS2020]]-ULB_Data[[#This Row],[SA CV 2020]])/ULB_Data[[#This Row],[SA CV 2020]]</f>
        <v>7.5145454545454626E-2</v>
      </c>
      <c r="CJ348" s="118">
        <f>(ULB_Data[[#This Row],[CV- obtained SS2021]]-ULB_Data[[#This Row],[SA CV 2021]])/ULB_Data[[#This Row],[SA CV 2021]]</f>
        <v>0.19664542450897504</v>
      </c>
      <c r="CK348" s="118">
        <f>(ULB_Data[[#This Row],[CV- obtained SS2022]]-ULB_Data[[#This Row],[SA CV 2022]])/ULB_Data[[#This Row],[SA CV 2022]]</f>
        <v>0.19361739130434791</v>
      </c>
      <c r="CL348" s="118">
        <f>(ULB_Data[[#This Row],[CP- obtained SS2020]]-ULB_Data[[#This Row],[SA CV  cat 2020]])/ULB_Data[[#This Row],[SA CV  cat 2020]]</f>
        <v>6.0748208407702738E-2</v>
      </c>
      <c r="CM348" s="118">
        <f>(ULB_Data[[#This Row],[CV- obtained SS2021]]-ULB_Data[[#This Row],[SA CV cat 2021]])/ULB_Data[[#This Row],[SA CV cat 2021]]</f>
        <v>0.15856818507921244</v>
      </c>
      <c r="CN348" s="118">
        <f>(ULB_Data[[#This Row],[CV- obtained SS2022]]-ULB_Data[[#This Row],[SA CV cat 2022]])/ULB_Data[[#This Row],[SA CV cat 2022]]</f>
        <v>0.15856818507921244</v>
      </c>
      <c r="CO348" s="118">
        <f>(ULB_Data[[#This Row],[CV- obtained SS2021]]-ULB_Data[[#This Row],[SA CV cat t.10 2021]])/ULB_Data[[#This Row],[SA CV cat t.10 2021]]</f>
        <v>-0.10392594623529554</v>
      </c>
      <c r="CP348" s="118">
        <f>(ULB_Data[[#This Row],[CV- obtained SS2022]]-ULB_Data[[#This Row],[SA CV cat t.10 2022]])/ULB_Data[[#This Row],[SA CV cat t.10 2022]]</f>
        <v>-0.10392594623529554</v>
      </c>
      <c r="CQ348" s="60">
        <v>32</v>
      </c>
      <c r="CR348" s="60">
        <v>26</v>
      </c>
      <c r="CS348" s="28">
        <v>26</v>
      </c>
      <c r="CT348" s="27">
        <v>25</v>
      </c>
      <c r="CU348" s="28">
        <v>26</v>
      </c>
      <c r="CV348" s="27">
        <v>25</v>
      </c>
      <c r="CW348" s="28" t="s">
        <v>414</v>
      </c>
      <c r="CX348" s="27" t="s">
        <v>414</v>
      </c>
      <c r="CY348" s="27" t="s">
        <v>414</v>
      </c>
      <c r="CZ348" s="28" t="s">
        <v>408</v>
      </c>
      <c r="DA348" s="28" t="s">
        <v>408</v>
      </c>
      <c r="DB348" s="28" t="s">
        <v>408</v>
      </c>
      <c r="DC348" s="26">
        <v>1059.55</v>
      </c>
      <c r="DD348" s="22">
        <v>1500</v>
      </c>
      <c r="DE348" s="66">
        <v>70.64</v>
      </c>
      <c r="DF348" s="26">
        <v>500</v>
      </c>
      <c r="DG348" s="22">
        <v>1500</v>
      </c>
      <c r="DH348" s="66">
        <v>33.33</v>
      </c>
      <c r="DI348" s="26">
        <v>1098.9100000000001</v>
      </c>
      <c r="DJ348" s="22">
        <v>1500</v>
      </c>
      <c r="DK348" s="66">
        <v>73.260000000000005</v>
      </c>
      <c r="DL348" s="26">
        <v>1182.6600000000001</v>
      </c>
      <c r="DM348" s="22">
        <v>1500</v>
      </c>
      <c r="DN348" s="66">
        <v>78.84</v>
      </c>
      <c r="DO348" s="22">
        <v>3841.13</v>
      </c>
      <c r="DP348" s="22">
        <v>6000</v>
      </c>
      <c r="DQ348" s="66">
        <v>64.02</v>
      </c>
      <c r="DR348" s="67">
        <v>2006.78</v>
      </c>
      <c r="DS348" s="67">
        <v>2400</v>
      </c>
      <c r="DT348" s="159">
        <f>ULB_Data[[#This Row],[SLP- obtained SS2021]]/ULB_Data[[#This Row],[SLP-max. marks SS2021]]</f>
        <v>0.83615833333333334</v>
      </c>
      <c r="DU348" s="159">
        <f>ULB_Data[[#This Row],[SLP- obtained SS2021]]/ULB_Data[[#This Row],[Total score (obtained) SS2021]]</f>
        <v>0.51728600004124303</v>
      </c>
      <c r="DV348" s="67">
        <v>2006.78</v>
      </c>
      <c r="DW348" s="66">
        <v>2400</v>
      </c>
      <c r="DX348" s="159">
        <f>ULB_Data[[#This Row],[SLP- obtained SS2022]]/ULB_Data[[#This Row],[SLP-max. marks SS2022]]</f>
        <v>0.83615833333333334</v>
      </c>
      <c r="DY348" s="159">
        <f>ULB_Data[[#This Row],[SLP- obtained SS2022]]/ULB_Data[[#This Row],[Total score (obtained) SS2022]]</f>
        <v>0.51728600004124303</v>
      </c>
      <c r="DZ348" s="67">
        <v>1372.66</v>
      </c>
      <c r="EA348" s="67">
        <v>1800</v>
      </c>
      <c r="EB348" s="159">
        <f>ULB_Data[[#This Row],[CV- obtained SS2021]]/ULB_Data[[#This Row],[CV-max. marks SS2021]]</f>
        <v>0.76258888888888898</v>
      </c>
      <c r="EC348" s="159">
        <f>ULB_Data[[#This Row],[CV- obtained SS2021]]/ULB_Data[[#This Row],[Total score (obtained) SS2021]]</f>
        <v>0.3538294186789846</v>
      </c>
      <c r="ED348" s="67">
        <v>1372.66</v>
      </c>
      <c r="EE348" s="66">
        <v>1800</v>
      </c>
      <c r="EF348" s="159">
        <f>ULB_Data[[#This Row],[CV- obtained SS2022]]/ULB_Data[[#This Row],[CV-max. marks SS2022]]</f>
        <v>0.76258888888888898</v>
      </c>
      <c r="EG348" s="159">
        <f>ULB_Data[[#This Row],[CV- obtained SS2022]]/ULB_Data[[#This Row],[Total score (obtained) SS2022]]</f>
        <v>0.3538294186789846</v>
      </c>
      <c r="EH348" s="89">
        <v>500</v>
      </c>
      <c r="EI348" s="67">
        <v>1800</v>
      </c>
      <c r="EJ348" s="159">
        <f>ULB_Data[[#This Row],[Cert.- obtained SS2021]]/ULB_Data[[#This Row],[Cert.-max. marks SS2021]]</f>
        <v>0.27777777777777779</v>
      </c>
      <c r="EK348" s="159">
        <f>ULB_Data[[#This Row],[Cert.- obtained SS2021]]/ULB_Data[[#This Row],[Total score (obtained) SS2021]]</f>
        <v>0.12888458127977234</v>
      </c>
      <c r="EL348" s="89">
        <v>500</v>
      </c>
      <c r="EM348" s="66">
        <v>1800</v>
      </c>
      <c r="EN348" s="159">
        <f>ULB_Data[[#This Row],[Cert.- obtained SS2022]]/ULB_Data[[#This Row],[Cert.-max. marks SS2022]]</f>
        <v>0.27777777777777779</v>
      </c>
      <c r="EO348" s="159">
        <f>ULB_Data[[#This Row],[Cert.- obtained SS2022]]/ULB_Data[[#This Row],[Total score (obtained) SS2022]]</f>
        <v>0.12888458127977234</v>
      </c>
      <c r="EP348" s="68">
        <v>3879.44</v>
      </c>
      <c r="EQ348" s="26">
        <v>6000</v>
      </c>
      <c r="ER348" s="66">
        <v>64.66</v>
      </c>
      <c r="ES348" s="68">
        <v>3879.44</v>
      </c>
      <c r="ET348" s="66">
        <v>6000</v>
      </c>
      <c r="EU348" s="128">
        <f>(ULB_Data[[#This Row],[Total score (obtained) SS2022]]/ULB_Data[[#This Row],[Total score (max) SS2022]])*100</f>
        <v>64.657333333333327</v>
      </c>
      <c r="EV348" s="26">
        <v>1559.55</v>
      </c>
      <c r="EW348" s="26">
        <v>3000</v>
      </c>
      <c r="EX348" s="66">
        <v>51.99</v>
      </c>
      <c r="EY348" s="26">
        <v>2506.7800000000002</v>
      </c>
      <c r="EZ348" s="26">
        <v>4200</v>
      </c>
      <c r="FA348" s="100">
        <v>59.69</v>
      </c>
      <c r="FB348" s="26">
        <v>2506.7800000000002</v>
      </c>
      <c r="FC348" s="138">
        <v>4200</v>
      </c>
      <c r="FD348" s="140">
        <f>(ULB_Data[[#This Row],[SLP + Cert. (obtained) SS2022]]/ULB_Data[[#This Row],[SLP + Cert. (max.) SS2022]])*100</f>
        <v>59.685238095238105</v>
      </c>
    </row>
    <row r="349" spans="1:160" ht="15.75" thickBot="1">
      <c r="A349" s="104">
        <v>348</v>
      </c>
      <c r="B349" s="65" t="s">
        <v>62</v>
      </c>
      <c r="C349" s="65" t="s">
        <v>33</v>
      </c>
      <c r="D349" s="65" t="s">
        <v>33</v>
      </c>
      <c r="E349" s="26">
        <v>49450</v>
      </c>
      <c r="F349" s="28" t="s">
        <v>412</v>
      </c>
      <c r="G349" s="28">
        <v>2214</v>
      </c>
      <c r="H349" s="28">
        <v>2072</v>
      </c>
      <c r="I349" s="28">
        <v>2072</v>
      </c>
      <c r="J349" s="28">
        <v>3325</v>
      </c>
      <c r="K349" s="28">
        <v>3178</v>
      </c>
      <c r="L349" s="28">
        <v>3178</v>
      </c>
      <c r="M349" s="28">
        <v>3400</v>
      </c>
      <c r="N349" s="28">
        <v>3298.6</v>
      </c>
      <c r="O349" s="28">
        <v>3298.6</v>
      </c>
      <c r="P349" s="28">
        <v>4601.3999999999996</v>
      </c>
      <c r="Q349" s="28">
        <v>4601.3999999999996</v>
      </c>
      <c r="R349" s="118">
        <f>(ULB_Data[[#This Row],[Total score (obtained) SS2020]]-ULB_Data[[#This Row],[NA 2020]])/ULB_Data[[#This Row],[NA 2020]]</f>
        <v>0.59678861788617887</v>
      </c>
      <c r="S349" s="118">
        <f>(ULB_Data[[#This Row],[Total score (obtained) SS2021]]-ULB_Data[[#This Row],[NA 2021]])/ULB_Data[[#This Row],[NA 2021]]</f>
        <v>0.60206081081081075</v>
      </c>
      <c r="T349" s="118">
        <f>(ULB_Data[[#This Row],[Total score (obtained) SS2022]]-ULB_Data[[#This Row],[NA 2022]])/ULB_Data[[#This Row],[NA 2022]]</f>
        <v>0.60206081081081075</v>
      </c>
      <c r="U349" s="118">
        <f>(ULB_Data[[#This Row],[Total score (obtained) SS2020]]-ULB_Data[[#This Row],[SA 2020]])/ULB_Data[[#This Row],[SA 2020]]</f>
        <v>6.3245112781954882E-2</v>
      </c>
      <c r="V349" s="118">
        <f>(ULB_Data[[#This Row],[Total score (obtained) SS2021]]-ULB_Data[[#This Row],[SA 2021]])/ULB_Data[[#This Row],[SA 2021]]</f>
        <v>4.4515418502202579E-2</v>
      </c>
      <c r="W349" s="118">
        <f>(ULB_Data[[#This Row],[Total score (obtained) SS2022]]-ULB_Data[[#This Row],[SA 2022]])/ULB_Data[[#This Row],[SA 2022]]</f>
        <v>4.4515418502202579E-2</v>
      </c>
      <c r="X349" s="118">
        <f>(ULB_Data[[#This Row],[Total score (obtained) SS2020]]-ULB_Data[[#This Row],[SA Cat 2020]])/ULB_Data[[#This Row],[SA Cat 2020]]</f>
        <v>3.9791176470588226E-2</v>
      </c>
      <c r="Y349" s="118">
        <f>(ULB_Data[[#This Row],[Total score (obtained) SS2021]]-ULB_Data[[#This Row],[SA Cat 2021]])/ULB_Data[[#This Row],[SA Cat 2021]]</f>
        <v>6.3269265749105351E-3</v>
      </c>
      <c r="Z349" s="118">
        <f>(ULB_Data[[#This Row],[Total score (obtained) SS2022]]-ULB_Data[[#This Row],[SA Cat 2022]])/ULB_Data[[#This Row],[SA Cat 2022]]</f>
        <v>6.3269265749105351E-3</v>
      </c>
      <c r="AA349" s="118">
        <f>(ULB_Data[[#This Row],[Total score (obtained) SS2021]]-ULB_Data[[#This Row],[SA Cat t.10 2021]])/ULB_Data[[#This Row],[SA Cat t.10 2021]]</f>
        <v>-0.27859564480375537</v>
      </c>
      <c r="AB349" s="118">
        <f>(ULB_Data[[#This Row],[Total score (obtained) SS2022]]-ULB_Data[[#This Row],[SA Cat t.10 2022]])/ULB_Data[[#This Row],[SA Cat t.10 2022]]</f>
        <v>-0.27859564480375537</v>
      </c>
      <c r="AC349" s="122">
        <v>306.24</v>
      </c>
      <c r="AD349" s="122">
        <v>913.6</v>
      </c>
      <c r="AE349" s="122">
        <v>915</v>
      </c>
      <c r="AF349" s="122">
        <v>706.64</v>
      </c>
      <c r="AG349" s="122">
        <v>1509.3</v>
      </c>
      <c r="AH349" s="122">
        <v>1509.3</v>
      </c>
      <c r="AI349" s="122">
        <v>737.03</v>
      </c>
      <c r="AJ349" s="122">
        <v>1543.8</v>
      </c>
      <c r="AK349" s="122">
        <v>1543.8</v>
      </c>
      <c r="AL349" s="122">
        <v>2033.9</v>
      </c>
      <c r="AM349" s="122">
        <v>2033.9</v>
      </c>
      <c r="AN349" s="118">
        <f>(ULB_Data[[#This Row],[SLP- obtained SS2020]]-ULB_Data[[#This Row],[SLP NA 2020]])/ULB_Data[[#This Row],[SLP NA 2020]]</f>
        <v>2.3042385057471262</v>
      </c>
      <c r="AO349" s="118">
        <f>(ULB_Data[[#This Row],[SLP- obtained SS2021]]-ULB_Data[[#This Row],[SLP NA 2021]])/ULB_Data[[#This Row],[SLP NA 2021]]</f>
        <v>0.91941768826619952</v>
      </c>
      <c r="AP349" s="118">
        <f>(ULB_Data[[#This Row],[SLP- obtained SS2022]]-ULB_Data[[#This Row],[SLP NA 2022]])/ULB_Data[[#This Row],[SLP NA 2022]]</f>
        <v>0.91648087431693981</v>
      </c>
      <c r="AQ349" s="118">
        <f>(ULB_Data[[#This Row],[SLP- obtained SS2020]]-ULB_Data[[#This Row],[SLP SA 2020]])/ULB_Data[[#This Row],[SLP SA 2020]]</f>
        <v>0.43197384806973849</v>
      </c>
      <c r="AR349" s="118">
        <f>(ULB_Data[[#This Row],[SLP- obtained SS2021]]-ULB_Data[[#This Row],[SLP SA 2021]])/ULB_Data[[#This Row],[SLP SA 2021]]</f>
        <v>0.16184986417544556</v>
      </c>
      <c r="AS349" s="118">
        <f>(ULB_Data[[#This Row],[SLP- obtained SS2022]]-ULB_Data[[#This Row],[SLP SA 2022]])/ULB_Data[[#This Row],[SLP SA 2022]]</f>
        <v>0.16184986417544556</v>
      </c>
      <c r="AT349" s="118">
        <f>(ULB_Data[[#This Row],[SLP- obtained SS2020]]-ULB_Data[[#This Row],[SLP SA cat 2020]])/ULB_Data[[#This Row],[SLP SA cat 2020]]</f>
        <v>0.37292918877114911</v>
      </c>
      <c r="AU349" s="118">
        <f>(ULB_Data[[#This Row],[SLP- obtained SS2021]]-ULB_Data[[#This Row],[SLP SA cat 2021]])/ULB_Data[[#This Row],[SLP SA cat 2021]]</f>
        <v>0.13588547739344473</v>
      </c>
      <c r="AV349" s="118">
        <f>(ULB_Data[[#This Row],[SLP- obtained SS2022]]-ULB_Data[[#This Row],[SLP SA cat 2022]])/ULB_Data[[#This Row],[SLP SA cat 2022]]</f>
        <v>0.13588547739344473</v>
      </c>
      <c r="AW349" s="118">
        <f>(ULB_Data[[#This Row],[SLP- obtained SS2021]]-ULB_Data[[#This Row],[SLP SA cat t.10 2021]])/ULB_Data[[#This Row],[SLP SA cat t.10 2021]]</f>
        <v>-0.13782388514676244</v>
      </c>
      <c r="AX349" s="118">
        <f>(ULB_Data[[#This Row],[SLP- obtained SS2022]]-ULB_Data[[#This Row],[SLP SA cat t.10 2022]])/ULB_Data[[#This Row],[SLP SA cat t.10 2022]]</f>
        <v>-0.13782388514676244</v>
      </c>
      <c r="AY349" s="122">
        <v>232.44</v>
      </c>
      <c r="AZ349" s="122">
        <v>298.10000000000002</v>
      </c>
      <c r="BA349" s="122">
        <v>295</v>
      </c>
      <c r="BB349" s="122">
        <v>421.09</v>
      </c>
      <c r="BC349" s="122">
        <v>522.70000000000005</v>
      </c>
      <c r="BD349" s="122">
        <v>525</v>
      </c>
      <c r="BE349" s="122">
        <v>433.64</v>
      </c>
      <c r="BF349" s="122">
        <v>570</v>
      </c>
      <c r="BG349" s="122">
        <v>570</v>
      </c>
      <c r="BH349" s="122">
        <v>1100</v>
      </c>
      <c r="BI349" s="122">
        <v>1100</v>
      </c>
      <c r="BJ349" s="118">
        <f>(ULB_Data[[#This Row],[Cert.- obtained SS2020]]-ULB_Data[[#This Row],[NA cert 2020]])/ULB_Data[[#This Row],[NA cert 2020]]</f>
        <v>1.1510927551196009</v>
      </c>
      <c r="BK349" s="118">
        <f>(ULB_Data[[#This Row],[Cert.- obtained SS2021]]-ULB_Data[[#This Row],[NA cert 2021]])/ULB_Data[[#This Row],[NA cert 2021]]</f>
        <v>6.3737001006372931E-3</v>
      </c>
      <c r="BL349" s="118">
        <f>(ULB_Data[[#This Row],[Cert.- obtained SS2022]]-ULB_Data[[#This Row],[NA cert 2022]])/ULB_Data[[#This Row],[NA cert 2022]]</f>
        <v>1.6949152542372881E-2</v>
      </c>
      <c r="BM349" s="118">
        <f>(ULB_Data[[#This Row],[Cert.- obtained SS2020]]-ULB_Data[[#This Row],[SA Cert 2020]])/ULB_Data[[#This Row],[SA Cert 2020]]</f>
        <v>0.187394618727588</v>
      </c>
      <c r="BN349" s="118">
        <f>(ULB_Data[[#This Row],[Cert.- obtained SS2021]]-ULB_Data[[#This Row],[SA cert 2021]])/ULB_Data[[#This Row],[SA cert 2021]]</f>
        <v>-0.42605701167017412</v>
      </c>
      <c r="BO349" s="118">
        <f>(ULB_Data[[#This Row],[Cert.- obtained SS2022]]-ULB_Data[[#This Row],[SA cert 2022]])/ULB_Data[[#This Row],[SA cert 2022]]</f>
        <v>-0.42857142857142855</v>
      </c>
      <c r="BP349" s="118">
        <f>(ULB_Data[[#This Row],[Cert.- obtained SS2020]]-ULB_Data[[#This Row],[SA cert cat 2020]])/ULB_Data[[#This Row],[SA cert cat 2020]]</f>
        <v>0.15303016326907115</v>
      </c>
      <c r="BQ349" s="118">
        <f>(ULB_Data[[#This Row],[Cert.- obtained SS2021]]-ULB_Data[[#This Row],[SA cert cat 2021]])/ULB_Data[[#This Row],[SA cert cat 2021]]</f>
        <v>-0.47368421052631576</v>
      </c>
      <c r="BR349" s="118">
        <f>(ULB_Data[[#This Row],[Cert.- obtained SS2022]]-ULB_Data[[#This Row],[SA cert cat 2022]])/ULB_Data[[#This Row],[SA cert cat 2022]]</f>
        <v>-0.47368421052631576</v>
      </c>
      <c r="BS349" s="118">
        <f>(ULB_Data[[#This Row],[Cert.- obtained SS2021]]-ULB_Data[[#This Row],[SA cert cat t.10 2021]])/ULB_Data[[#This Row],[SA cert cat t.10 2021]]</f>
        <v>-0.72727272727272729</v>
      </c>
      <c r="BT349" s="118">
        <f>(ULB_Data[[#This Row],[Cert.- obtained SS2022]]-ULB_Data[[#This Row],[SA cert cat t.10 2022]])/ULB_Data[[#This Row],[SA cert cat t.10 2022]]</f>
        <v>-0.72727272727272729</v>
      </c>
      <c r="BU349" s="122">
        <v>855.72</v>
      </c>
      <c r="BV349" s="122">
        <v>860.25</v>
      </c>
      <c r="BW349" s="122">
        <v>865</v>
      </c>
      <c r="BX349" s="122">
        <v>1100</v>
      </c>
      <c r="BY349" s="122">
        <v>1147.0899999999999</v>
      </c>
      <c r="BZ349" s="122">
        <v>1150</v>
      </c>
      <c r="CA349" s="122">
        <v>1114.93</v>
      </c>
      <c r="CB349" s="122">
        <v>1184.79</v>
      </c>
      <c r="CC349" s="122">
        <v>1184.79</v>
      </c>
      <c r="CD349" s="122">
        <v>1531.86</v>
      </c>
      <c r="CE349" s="122">
        <v>1531.86</v>
      </c>
      <c r="CF349" s="118">
        <f>(ULB_Data[[#This Row],[CP- obtained SS2020]]-ULB_Data[[#This Row],[NA CV 2020]])/ULB_Data[[#This Row],[NA CV 2020]]</f>
        <v>6.9742439115598506E-2</v>
      </c>
      <c r="CG349" s="118">
        <f>(ULB_Data[[#This Row],[CV- obtained SS2021]]-ULB_Data[[#This Row],[NA CV 2021]])/ULB_Data[[#This Row],[NA CV 2021]]</f>
        <v>0.47154896832316195</v>
      </c>
      <c r="CH349" s="118">
        <f>(ULB_Data[[#This Row],[CV- obtained SS2022]]-ULB_Data[[#This Row],[NA CV 2022]])/ULB_Data[[#This Row],[NA CV 2022]]</f>
        <v>0.46346820809248568</v>
      </c>
      <c r="CI349" s="118">
        <f>(ULB_Data[[#This Row],[CP- obtained SS2020]]-ULB_Data[[#This Row],[SA CV 2020]])/ULB_Data[[#This Row],[SA CV 2020]]</f>
        <v>-0.16781818181818184</v>
      </c>
      <c r="CJ349" s="118">
        <f>(ULB_Data[[#This Row],[CV- obtained SS2021]]-ULB_Data[[#This Row],[SA CV 2021]])/ULB_Data[[#This Row],[SA CV 2021]]</f>
        <v>0.10357513359893311</v>
      </c>
      <c r="CK349" s="118">
        <f>(ULB_Data[[#This Row],[CV- obtained SS2022]]-ULB_Data[[#This Row],[SA CV 2022]])/ULB_Data[[#This Row],[SA CV 2022]]</f>
        <v>0.10078260869565225</v>
      </c>
      <c r="CL349" s="118">
        <f>(ULB_Data[[#This Row],[CP- obtained SS2020]]-ULB_Data[[#This Row],[SA CV  cat 2020]])/ULB_Data[[#This Row],[SA CV  cat 2020]]</f>
        <v>-0.17896190792247055</v>
      </c>
      <c r="CM349" s="118">
        <f>(ULB_Data[[#This Row],[CV- obtained SS2021]]-ULB_Data[[#This Row],[SA CV cat 2021]])/ULB_Data[[#This Row],[SA CV cat 2021]]</f>
        <v>6.8459389427662401E-2</v>
      </c>
      <c r="CN349" s="118">
        <f>(ULB_Data[[#This Row],[CV- obtained SS2022]]-ULB_Data[[#This Row],[SA CV cat 2022]])/ULB_Data[[#This Row],[SA CV cat 2022]]</f>
        <v>6.8459389427662401E-2</v>
      </c>
      <c r="CO349" s="118">
        <f>(ULB_Data[[#This Row],[CV- obtained SS2021]]-ULB_Data[[#This Row],[SA CV cat t.10 2021]])/ULB_Data[[#This Row],[SA CV cat t.10 2021]]</f>
        <v>-0.17361899912524631</v>
      </c>
      <c r="CP349" s="118">
        <f>(ULB_Data[[#This Row],[CV- obtained SS2022]]-ULB_Data[[#This Row],[SA CV cat t.10 2022]])/ULB_Data[[#This Row],[SA CV cat t.10 2022]]</f>
        <v>-0.17361899912524631</v>
      </c>
      <c r="CQ349" s="60">
        <v>52</v>
      </c>
      <c r="CR349" s="60">
        <v>41</v>
      </c>
      <c r="CS349" s="28">
        <v>71</v>
      </c>
      <c r="CT349" s="27">
        <v>59</v>
      </c>
      <c r="CU349" s="28">
        <v>71</v>
      </c>
      <c r="CV349" s="27">
        <v>59</v>
      </c>
      <c r="CW349" s="28" t="s">
        <v>406</v>
      </c>
      <c r="CX349" s="27" t="s">
        <v>414</v>
      </c>
      <c r="CY349" s="27" t="s">
        <v>414</v>
      </c>
      <c r="CZ349" s="28" t="s">
        <v>405</v>
      </c>
      <c r="DA349" s="28" t="s">
        <v>405</v>
      </c>
      <c r="DB349" s="28" t="s">
        <v>405</v>
      </c>
      <c r="DC349" s="26">
        <v>1011.89</v>
      </c>
      <c r="DD349" s="22">
        <v>1500</v>
      </c>
      <c r="DE349" s="66">
        <v>67.459999999999994</v>
      </c>
      <c r="DF349" s="26">
        <v>500</v>
      </c>
      <c r="DG349" s="22">
        <v>1500</v>
      </c>
      <c r="DH349" s="66">
        <v>33.33</v>
      </c>
      <c r="DI349" s="26">
        <v>1108</v>
      </c>
      <c r="DJ349" s="22">
        <v>1500</v>
      </c>
      <c r="DK349" s="66">
        <v>73.87</v>
      </c>
      <c r="DL349" s="26">
        <v>915.4</v>
      </c>
      <c r="DM349" s="22">
        <v>1500</v>
      </c>
      <c r="DN349" s="66">
        <v>61.03</v>
      </c>
      <c r="DO349" s="22">
        <v>3535.29</v>
      </c>
      <c r="DP349" s="22">
        <v>6000</v>
      </c>
      <c r="DQ349" s="66">
        <v>58.92</v>
      </c>
      <c r="DR349" s="67">
        <v>1753.58</v>
      </c>
      <c r="DS349" s="67">
        <v>2400</v>
      </c>
      <c r="DT349" s="159">
        <f>ULB_Data[[#This Row],[SLP- obtained SS2021]]/ULB_Data[[#This Row],[SLP-max. marks SS2021]]</f>
        <v>0.7306583333333333</v>
      </c>
      <c r="DU349" s="159">
        <f>ULB_Data[[#This Row],[SLP- obtained SS2021]]/ULB_Data[[#This Row],[Total score (obtained) SS2021]]</f>
        <v>0.52827107941930485</v>
      </c>
      <c r="DV349" s="67">
        <v>1753.58</v>
      </c>
      <c r="DW349" s="66">
        <v>2400</v>
      </c>
      <c r="DX349" s="159">
        <f>ULB_Data[[#This Row],[SLP- obtained SS2022]]/ULB_Data[[#This Row],[SLP-max. marks SS2022]]</f>
        <v>0.7306583333333333</v>
      </c>
      <c r="DY349" s="159">
        <f>ULB_Data[[#This Row],[SLP- obtained SS2022]]/ULB_Data[[#This Row],[Total score (obtained) SS2022]]</f>
        <v>0.52827107941930485</v>
      </c>
      <c r="DZ349" s="67">
        <v>1265.9000000000001</v>
      </c>
      <c r="EA349" s="67">
        <v>1800</v>
      </c>
      <c r="EB349" s="159">
        <f>ULB_Data[[#This Row],[CV- obtained SS2021]]/ULB_Data[[#This Row],[CV-max. marks SS2021]]</f>
        <v>0.70327777777777778</v>
      </c>
      <c r="EC349" s="159">
        <f>ULB_Data[[#This Row],[CV- obtained SS2021]]/ULB_Data[[#This Row],[Total score (obtained) SS2021]]</f>
        <v>0.38135605985292836</v>
      </c>
      <c r="ED349" s="67">
        <v>1265.9000000000001</v>
      </c>
      <c r="EE349" s="66">
        <v>1800</v>
      </c>
      <c r="EF349" s="159">
        <f>ULB_Data[[#This Row],[CV- obtained SS2022]]/ULB_Data[[#This Row],[CV-max. marks SS2022]]</f>
        <v>0.70327777777777778</v>
      </c>
      <c r="EG349" s="159">
        <f>ULB_Data[[#This Row],[CV- obtained SS2022]]/ULB_Data[[#This Row],[Total score (obtained) SS2022]]</f>
        <v>0.38135605985292836</v>
      </c>
      <c r="EH349" s="89">
        <v>300</v>
      </c>
      <c r="EI349" s="67">
        <v>1800</v>
      </c>
      <c r="EJ349" s="159">
        <f>ULB_Data[[#This Row],[Cert.- obtained SS2021]]/ULB_Data[[#This Row],[Cert.-max. marks SS2021]]</f>
        <v>0.16666666666666666</v>
      </c>
      <c r="EK349" s="159">
        <f>ULB_Data[[#This Row],[Cert.- obtained SS2021]]/ULB_Data[[#This Row],[Total score (obtained) SS2021]]</f>
        <v>9.037587325687535E-2</v>
      </c>
      <c r="EL349" s="89">
        <v>300</v>
      </c>
      <c r="EM349" s="66">
        <v>1800</v>
      </c>
      <c r="EN349" s="159">
        <f>ULB_Data[[#This Row],[Cert.- obtained SS2022]]/ULB_Data[[#This Row],[Cert.-max. marks SS2022]]</f>
        <v>0.16666666666666666</v>
      </c>
      <c r="EO349" s="159">
        <f>ULB_Data[[#This Row],[Cert.- obtained SS2022]]/ULB_Data[[#This Row],[Total score (obtained) SS2022]]</f>
        <v>9.037587325687535E-2</v>
      </c>
      <c r="EP349" s="68">
        <v>3319.47</v>
      </c>
      <c r="EQ349" s="26">
        <v>6000</v>
      </c>
      <c r="ER349" s="66">
        <v>55.32</v>
      </c>
      <c r="ES349" s="68">
        <v>3319.47</v>
      </c>
      <c r="ET349" s="66">
        <v>6000</v>
      </c>
      <c r="EU349" s="128">
        <f>(ULB_Data[[#This Row],[Total score (obtained) SS2022]]/ULB_Data[[#This Row],[Total score (max) SS2022]])*100</f>
        <v>55.3245</v>
      </c>
      <c r="EV349" s="26">
        <v>1511.89</v>
      </c>
      <c r="EW349" s="26">
        <v>3000</v>
      </c>
      <c r="EX349" s="66">
        <v>50.4</v>
      </c>
      <c r="EY349" s="26">
        <v>2053.58</v>
      </c>
      <c r="EZ349" s="26">
        <v>4200</v>
      </c>
      <c r="FA349" s="100">
        <v>48.89</v>
      </c>
      <c r="FB349" s="26">
        <v>2053.58</v>
      </c>
      <c r="FC349" s="138">
        <v>4200</v>
      </c>
      <c r="FD349" s="140">
        <f>(ULB_Data[[#This Row],[SLP + Cert. (obtained) SS2022]]/ULB_Data[[#This Row],[SLP + Cert. (max.) SS2022]])*100</f>
        <v>48.8947619047619</v>
      </c>
    </row>
    <row r="350" spans="1:160" ht="30.75" thickBot="1">
      <c r="A350" s="104">
        <v>349</v>
      </c>
      <c r="B350" s="65" t="s">
        <v>419</v>
      </c>
      <c r="C350" s="65" t="s">
        <v>33</v>
      </c>
      <c r="D350" s="65" t="s">
        <v>33</v>
      </c>
      <c r="E350" s="28" t="s">
        <v>429</v>
      </c>
      <c r="F350" s="28" t="s">
        <v>431</v>
      </c>
      <c r="G350" s="28">
        <v>2214</v>
      </c>
      <c r="H350" s="28">
        <v>2072</v>
      </c>
      <c r="I350" s="28">
        <v>2072</v>
      </c>
      <c r="J350" s="28">
        <v>3325</v>
      </c>
      <c r="K350" s="28">
        <v>3178</v>
      </c>
      <c r="L350" s="28">
        <v>3178</v>
      </c>
      <c r="M350" s="28" t="s">
        <v>432</v>
      </c>
      <c r="N350" s="28" t="s">
        <v>432</v>
      </c>
      <c r="O350" s="28" t="s">
        <v>432</v>
      </c>
      <c r="P350" s="28" t="s">
        <v>432</v>
      </c>
      <c r="Q350" s="28" t="s">
        <v>432</v>
      </c>
      <c r="R350" s="118">
        <f>(ULB_Data[[#This Row],[Total score (obtained) SS2020]]-ULB_Data[[#This Row],[NA 2020]])/ULB_Data[[#This Row],[NA 2020]]</f>
        <v>-1</v>
      </c>
      <c r="S350" s="118">
        <f>(ULB_Data[[#This Row],[Total score (obtained) SS2021]]-ULB_Data[[#This Row],[NA 2021]])/ULB_Data[[#This Row],[NA 2021]]</f>
        <v>-1</v>
      </c>
      <c r="T350" s="118">
        <f>(ULB_Data[[#This Row],[Total score (obtained) SS2022]]-ULB_Data[[#This Row],[NA 2022]])/ULB_Data[[#This Row],[NA 2022]]</f>
        <v>-1</v>
      </c>
      <c r="U350" s="118">
        <f>(ULB_Data[[#This Row],[Total score (obtained) SS2020]]-ULB_Data[[#This Row],[SA 2020]])/ULB_Data[[#This Row],[SA 2020]]</f>
        <v>-1</v>
      </c>
      <c r="V350" s="118">
        <f>(ULB_Data[[#This Row],[Total score (obtained) SS2021]]-ULB_Data[[#This Row],[SA 2021]])/ULB_Data[[#This Row],[SA 2021]]</f>
        <v>-1</v>
      </c>
      <c r="W350" s="118">
        <f>(ULB_Data[[#This Row],[Total score (obtained) SS2022]]-ULB_Data[[#This Row],[SA 2022]])/ULB_Data[[#This Row],[SA 2022]]</f>
        <v>-1</v>
      </c>
      <c r="X350" s="118" t="e">
        <f>(ULB_Data[[#This Row],[Total score (obtained) SS2020]]-ULB_Data[[#This Row],[SA Cat 2020]])/ULB_Data[[#This Row],[SA Cat 2020]]</f>
        <v>#VALUE!</v>
      </c>
      <c r="Y350" s="118" t="e">
        <f>(ULB_Data[[#This Row],[Total score (obtained) SS2021]]-ULB_Data[[#This Row],[SA Cat 2021]])/ULB_Data[[#This Row],[SA Cat 2021]]</f>
        <v>#VALUE!</v>
      </c>
      <c r="Z350" s="118" t="e">
        <f>(ULB_Data[[#This Row],[Total score (obtained) SS2022]]-ULB_Data[[#This Row],[SA Cat 2022]])/ULB_Data[[#This Row],[SA Cat 2022]]</f>
        <v>#VALUE!</v>
      </c>
      <c r="AA350" s="118" t="e">
        <f>(ULB_Data[[#This Row],[Total score (obtained) SS2021]]-ULB_Data[[#This Row],[SA Cat t.10 2021]])/ULB_Data[[#This Row],[SA Cat t.10 2021]]</f>
        <v>#VALUE!</v>
      </c>
      <c r="AB350" s="118" t="e">
        <f>(ULB_Data[[#This Row],[Total score (obtained) SS2022]]-ULB_Data[[#This Row],[SA Cat t.10 2022]])/ULB_Data[[#This Row],[SA Cat t.10 2022]]</f>
        <v>#VALUE!</v>
      </c>
      <c r="AC350" s="122">
        <v>306.24</v>
      </c>
      <c r="AD350" s="122">
        <v>913.6</v>
      </c>
      <c r="AE350" s="122">
        <v>915</v>
      </c>
      <c r="AF350" s="122">
        <v>706.64</v>
      </c>
      <c r="AG350" s="122">
        <v>1509.3</v>
      </c>
      <c r="AH350" s="122">
        <v>1509.3</v>
      </c>
      <c r="AI350" s="122"/>
      <c r="AJ350" s="122"/>
      <c r="AK350" s="122"/>
      <c r="AL350" s="122"/>
      <c r="AM350" s="122"/>
      <c r="AN350" s="118">
        <f>(ULB_Data[[#This Row],[SLP- obtained SS2020]]-ULB_Data[[#This Row],[SLP NA 2020]])/ULB_Data[[#This Row],[SLP NA 2020]]</f>
        <v>-1</v>
      </c>
      <c r="AO350" s="118">
        <f>(ULB_Data[[#This Row],[SLP- obtained SS2021]]-ULB_Data[[#This Row],[SLP NA 2021]])/ULB_Data[[#This Row],[SLP NA 2021]]</f>
        <v>-1</v>
      </c>
      <c r="AP350" s="118">
        <f>(ULB_Data[[#This Row],[SLP- obtained SS2022]]-ULB_Data[[#This Row],[SLP NA 2022]])/ULB_Data[[#This Row],[SLP NA 2022]]</f>
        <v>-1</v>
      </c>
      <c r="AQ350" s="118">
        <f>(ULB_Data[[#This Row],[SLP- obtained SS2020]]-ULB_Data[[#This Row],[SLP SA 2020]])/ULB_Data[[#This Row],[SLP SA 2020]]</f>
        <v>-1</v>
      </c>
      <c r="AR350" s="118">
        <f>(ULB_Data[[#This Row],[SLP- obtained SS2021]]-ULB_Data[[#This Row],[SLP SA 2021]])/ULB_Data[[#This Row],[SLP SA 2021]]</f>
        <v>-1</v>
      </c>
      <c r="AS350" s="118">
        <f>(ULB_Data[[#This Row],[SLP- obtained SS2022]]-ULB_Data[[#This Row],[SLP SA 2022]])/ULB_Data[[#This Row],[SLP SA 2022]]</f>
        <v>-1</v>
      </c>
      <c r="AT350" s="118" t="e">
        <f>(ULB_Data[[#This Row],[SLP- obtained SS2020]]-ULB_Data[[#This Row],[SLP SA cat 2020]])/ULB_Data[[#This Row],[SLP SA cat 2020]]</f>
        <v>#DIV/0!</v>
      </c>
      <c r="AU350" s="118" t="e">
        <f>(ULB_Data[[#This Row],[SLP- obtained SS2021]]-ULB_Data[[#This Row],[SLP SA cat 2021]])/ULB_Data[[#This Row],[SLP SA cat 2021]]</f>
        <v>#DIV/0!</v>
      </c>
      <c r="AV350" s="118" t="e">
        <f>(ULB_Data[[#This Row],[SLP- obtained SS2022]]-ULB_Data[[#This Row],[SLP SA cat 2022]])/ULB_Data[[#This Row],[SLP SA cat 2022]]</f>
        <v>#DIV/0!</v>
      </c>
      <c r="AW350" s="118" t="e">
        <f>(ULB_Data[[#This Row],[SLP- obtained SS2021]]-ULB_Data[[#This Row],[SLP SA cat t.10 2021]])/ULB_Data[[#This Row],[SLP SA cat t.10 2021]]</f>
        <v>#DIV/0!</v>
      </c>
      <c r="AX350" s="118" t="e">
        <f>(ULB_Data[[#This Row],[SLP- obtained SS2022]]-ULB_Data[[#This Row],[SLP SA cat t.10 2022]])/ULB_Data[[#This Row],[SLP SA cat t.10 2022]]</f>
        <v>#DIV/0!</v>
      </c>
      <c r="AY350" s="122">
        <v>232.44</v>
      </c>
      <c r="AZ350" s="122">
        <v>298.10000000000002</v>
      </c>
      <c r="BA350" s="122">
        <v>295</v>
      </c>
      <c r="BB350" s="122">
        <v>421.09</v>
      </c>
      <c r="BC350" s="122">
        <v>522.70000000000005</v>
      </c>
      <c r="BD350" s="122">
        <v>525</v>
      </c>
      <c r="BE350" s="122"/>
      <c r="BF350" s="122"/>
      <c r="BG350" s="122"/>
      <c r="BH350" s="122"/>
      <c r="BI350" s="122"/>
      <c r="BJ350" s="118">
        <f>(ULB_Data[[#This Row],[Cert.- obtained SS2020]]-ULB_Data[[#This Row],[NA cert 2020]])/ULB_Data[[#This Row],[NA cert 2020]]</f>
        <v>-1</v>
      </c>
      <c r="BK350" s="118">
        <f>(ULB_Data[[#This Row],[Cert.- obtained SS2021]]-ULB_Data[[#This Row],[NA cert 2021]])/ULB_Data[[#This Row],[NA cert 2021]]</f>
        <v>-1</v>
      </c>
      <c r="BL350" s="118">
        <f>(ULB_Data[[#This Row],[Cert.- obtained SS2022]]-ULB_Data[[#This Row],[NA cert 2022]])/ULB_Data[[#This Row],[NA cert 2022]]</f>
        <v>-1</v>
      </c>
      <c r="BM350" s="118">
        <f>(ULB_Data[[#This Row],[Cert.- obtained SS2020]]-ULB_Data[[#This Row],[SA Cert 2020]])/ULB_Data[[#This Row],[SA Cert 2020]]</f>
        <v>-1</v>
      </c>
      <c r="BN350" s="118">
        <f>(ULB_Data[[#This Row],[Cert.- obtained SS2021]]-ULB_Data[[#This Row],[SA cert 2021]])/ULB_Data[[#This Row],[SA cert 2021]]</f>
        <v>-1</v>
      </c>
      <c r="BO350" s="118">
        <f>(ULB_Data[[#This Row],[Cert.- obtained SS2022]]-ULB_Data[[#This Row],[SA cert 2022]])/ULB_Data[[#This Row],[SA cert 2022]]</f>
        <v>-1</v>
      </c>
      <c r="BP350" s="118" t="e">
        <f>(ULB_Data[[#This Row],[Cert.- obtained SS2020]]-ULB_Data[[#This Row],[SA cert cat 2020]])/ULB_Data[[#This Row],[SA cert cat 2020]]</f>
        <v>#DIV/0!</v>
      </c>
      <c r="BQ350" s="118" t="e">
        <f>(ULB_Data[[#This Row],[Cert.- obtained SS2021]]-ULB_Data[[#This Row],[SA cert cat 2021]])/ULB_Data[[#This Row],[SA cert cat 2021]]</f>
        <v>#DIV/0!</v>
      </c>
      <c r="BR350" s="118" t="e">
        <f>(ULB_Data[[#This Row],[Cert.- obtained SS2022]]-ULB_Data[[#This Row],[SA cert cat 2022]])/ULB_Data[[#This Row],[SA cert cat 2022]]</f>
        <v>#DIV/0!</v>
      </c>
      <c r="BS350" s="118" t="e">
        <f>(ULB_Data[[#This Row],[Cert.- obtained SS2021]]-ULB_Data[[#This Row],[SA cert cat t.10 2021]])/ULB_Data[[#This Row],[SA cert cat t.10 2021]]</f>
        <v>#DIV/0!</v>
      </c>
      <c r="BT350" s="118" t="e">
        <f>(ULB_Data[[#This Row],[Cert.- obtained SS2022]]-ULB_Data[[#This Row],[SA cert cat t.10 2022]])/ULB_Data[[#This Row],[SA cert cat t.10 2022]]</f>
        <v>#DIV/0!</v>
      </c>
      <c r="BU350" s="122">
        <v>855.72</v>
      </c>
      <c r="BV350" s="122">
        <v>860.25</v>
      </c>
      <c r="BW350" s="122">
        <v>865</v>
      </c>
      <c r="BX350" s="122">
        <v>1100</v>
      </c>
      <c r="BY350" s="122">
        <v>1147.0899999999999</v>
      </c>
      <c r="BZ350" s="122">
        <v>1150</v>
      </c>
      <c r="CA350" s="122"/>
      <c r="CB350" s="122"/>
      <c r="CC350" s="122"/>
      <c r="CD350" s="122"/>
      <c r="CE350" s="122"/>
      <c r="CF350" s="118">
        <f>(ULB_Data[[#This Row],[CP- obtained SS2020]]-ULB_Data[[#This Row],[NA CV 2020]])/ULB_Data[[#This Row],[NA CV 2020]]</f>
        <v>-1</v>
      </c>
      <c r="CG350" s="118">
        <f>(ULB_Data[[#This Row],[CV- obtained SS2021]]-ULB_Data[[#This Row],[NA CV 2021]])/ULB_Data[[#This Row],[NA CV 2021]]</f>
        <v>-1</v>
      </c>
      <c r="CH350" s="118">
        <f>(ULB_Data[[#This Row],[CV- obtained SS2022]]-ULB_Data[[#This Row],[NA CV 2022]])/ULB_Data[[#This Row],[NA CV 2022]]</f>
        <v>-1</v>
      </c>
      <c r="CI350" s="118">
        <f>(ULB_Data[[#This Row],[CP- obtained SS2020]]-ULB_Data[[#This Row],[SA CV 2020]])/ULB_Data[[#This Row],[SA CV 2020]]</f>
        <v>-1</v>
      </c>
      <c r="CJ350" s="118">
        <f>(ULB_Data[[#This Row],[CV- obtained SS2021]]-ULB_Data[[#This Row],[SA CV 2021]])/ULB_Data[[#This Row],[SA CV 2021]]</f>
        <v>-1</v>
      </c>
      <c r="CK350" s="118">
        <f>(ULB_Data[[#This Row],[CV- obtained SS2022]]-ULB_Data[[#This Row],[SA CV 2022]])/ULB_Data[[#This Row],[SA CV 2022]]</f>
        <v>-1</v>
      </c>
      <c r="CL350" s="118" t="e">
        <f>(ULB_Data[[#This Row],[CP- obtained SS2020]]-ULB_Data[[#This Row],[SA CV  cat 2020]])/ULB_Data[[#This Row],[SA CV  cat 2020]]</f>
        <v>#DIV/0!</v>
      </c>
      <c r="CM350" s="118" t="e">
        <f>(ULB_Data[[#This Row],[CV- obtained SS2021]]-ULB_Data[[#This Row],[SA CV cat 2021]])/ULB_Data[[#This Row],[SA CV cat 2021]]</f>
        <v>#DIV/0!</v>
      </c>
      <c r="CN350" s="118" t="e">
        <f>(ULB_Data[[#This Row],[CV- obtained SS2022]]-ULB_Data[[#This Row],[SA CV cat 2022]])/ULB_Data[[#This Row],[SA CV cat 2022]]</f>
        <v>#DIV/0!</v>
      </c>
      <c r="CO350" s="118" t="e">
        <f>(ULB_Data[[#This Row],[CV- obtained SS2021]]-ULB_Data[[#This Row],[SA CV cat t.10 2021]])/ULB_Data[[#This Row],[SA CV cat t.10 2021]]</f>
        <v>#DIV/0!</v>
      </c>
      <c r="CP350" s="118" t="e">
        <f>(ULB_Data[[#This Row],[CV- obtained SS2022]]-ULB_Data[[#This Row],[SA CV cat t.10 2022]])/ULB_Data[[#This Row],[SA CV cat t.10 2022]]</f>
        <v>#DIV/0!</v>
      </c>
      <c r="CQ350" s="60"/>
      <c r="CR350" s="60"/>
      <c r="CS350" s="28"/>
      <c r="CT350" s="28"/>
      <c r="CU350" s="28"/>
      <c r="CV350" s="28"/>
      <c r="CW350" s="28" t="s">
        <v>414</v>
      </c>
      <c r="CX350" s="28"/>
      <c r="CY350" s="28"/>
      <c r="CZ350" s="28" t="s">
        <v>415</v>
      </c>
      <c r="DA350" s="28"/>
      <c r="DB350" s="28"/>
      <c r="DC350" s="28"/>
      <c r="DD350" s="21"/>
      <c r="DE350" s="87"/>
      <c r="DF350" s="28"/>
      <c r="DG350" s="21"/>
      <c r="DH350" s="87"/>
      <c r="DI350" s="28"/>
      <c r="DJ350" s="21"/>
      <c r="DK350" s="87"/>
      <c r="DL350" s="77"/>
      <c r="DM350" s="21"/>
      <c r="DN350" s="87"/>
      <c r="DO350" s="21"/>
      <c r="DP350" s="21"/>
      <c r="DQ350" s="87"/>
      <c r="DR350" s="21"/>
      <c r="DS350" s="67">
        <v>2400</v>
      </c>
      <c r="DT350" s="159">
        <f>ULB_Data[[#This Row],[SLP- obtained SS2021]]/ULB_Data[[#This Row],[SLP-max. marks SS2021]]</f>
        <v>0</v>
      </c>
      <c r="DU350" s="159" t="e">
        <f>ULB_Data[[#This Row],[SLP- obtained SS2021]]/ULB_Data[[#This Row],[Total score (obtained) SS2021]]</f>
        <v>#DIV/0!</v>
      </c>
      <c r="DV350" s="21"/>
      <c r="DW350" s="66">
        <v>2400</v>
      </c>
      <c r="DX350" s="159">
        <f>ULB_Data[[#This Row],[SLP- obtained SS2022]]/ULB_Data[[#This Row],[SLP-max. marks SS2022]]</f>
        <v>0</v>
      </c>
      <c r="DY350" s="159" t="e">
        <f>ULB_Data[[#This Row],[SLP- obtained SS2022]]/ULB_Data[[#This Row],[Total score (obtained) SS2022]]</f>
        <v>#DIV/0!</v>
      </c>
      <c r="DZ350" s="21"/>
      <c r="EA350" s="67">
        <v>1800</v>
      </c>
      <c r="EB350" s="159">
        <f>ULB_Data[[#This Row],[CV- obtained SS2021]]/ULB_Data[[#This Row],[CV-max. marks SS2021]]</f>
        <v>0</v>
      </c>
      <c r="EC350" s="159" t="e">
        <f>ULB_Data[[#This Row],[CV- obtained SS2021]]/ULB_Data[[#This Row],[Total score (obtained) SS2021]]</f>
        <v>#DIV/0!</v>
      </c>
      <c r="ED350" s="21"/>
      <c r="EE350" s="66">
        <v>1800</v>
      </c>
      <c r="EF350" s="159">
        <f>ULB_Data[[#This Row],[CV- obtained SS2022]]/ULB_Data[[#This Row],[CV-max. marks SS2022]]</f>
        <v>0</v>
      </c>
      <c r="EG350" s="159" t="e">
        <f>ULB_Data[[#This Row],[CV- obtained SS2022]]/ULB_Data[[#This Row],[Total score (obtained) SS2022]]</f>
        <v>#DIV/0!</v>
      </c>
      <c r="EH350" s="21"/>
      <c r="EI350" s="67">
        <v>1800</v>
      </c>
      <c r="EJ350" s="159">
        <f>ULB_Data[[#This Row],[Cert.- obtained SS2021]]/ULB_Data[[#This Row],[Cert.-max. marks SS2021]]</f>
        <v>0</v>
      </c>
      <c r="EK350" s="159" t="e">
        <f>ULB_Data[[#This Row],[Cert.- obtained SS2021]]/ULB_Data[[#This Row],[Total score (obtained) SS2021]]</f>
        <v>#DIV/0!</v>
      </c>
      <c r="EL350" s="21"/>
      <c r="EM350" s="66">
        <v>1800</v>
      </c>
      <c r="EN350" s="159">
        <f>ULB_Data[[#This Row],[Cert.- obtained SS2022]]/ULB_Data[[#This Row],[Cert.-max. marks SS2022]]</f>
        <v>0</v>
      </c>
      <c r="EO350" s="159" t="e">
        <f>ULB_Data[[#This Row],[Cert.- obtained SS2022]]/ULB_Data[[#This Row],[Total score (obtained) SS2022]]</f>
        <v>#DIV/0!</v>
      </c>
      <c r="EP350" s="21"/>
      <c r="EQ350" s="26">
        <v>6000</v>
      </c>
      <c r="ER350" s="66">
        <v>0</v>
      </c>
      <c r="ES350" s="21"/>
      <c r="ET350" s="66">
        <v>6000</v>
      </c>
      <c r="EU350" s="128">
        <f>(ULB_Data[[#This Row],[Total score (obtained) SS2022]]/ULB_Data[[#This Row],[Total score (max) SS2022]])*100</f>
        <v>0</v>
      </c>
      <c r="EV350" s="26">
        <v>0</v>
      </c>
      <c r="EW350" s="26">
        <v>0</v>
      </c>
      <c r="EX350" s="88" t="e">
        <v>#DIV/0!</v>
      </c>
      <c r="EY350" s="26">
        <v>0</v>
      </c>
      <c r="EZ350" s="26">
        <v>4200</v>
      </c>
      <c r="FA350" s="100">
        <v>0</v>
      </c>
      <c r="FB350" s="26">
        <v>0</v>
      </c>
      <c r="FC350" s="138">
        <v>4200</v>
      </c>
      <c r="FD350" s="140">
        <f>(ULB_Data[[#This Row],[SLP + Cert. (obtained) SS2022]]/ULB_Data[[#This Row],[SLP + Cert. (max.) SS2022]])*100</f>
        <v>0</v>
      </c>
    </row>
    <row r="351" spans="1:160" ht="15.75" thickBot="1">
      <c r="A351" s="104">
        <v>350</v>
      </c>
      <c r="B351" s="69" t="s">
        <v>9</v>
      </c>
      <c r="C351" s="65" t="s">
        <v>33</v>
      </c>
      <c r="D351" s="65" t="s">
        <v>33</v>
      </c>
      <c r="E351" s="26">
        <v>25515</v>
      </c>
      <c r="F351" s="28" t="s">
        <v>412</v>
      </c>
      <c r="G351" s="28">
        <v>2214</v>
      </c>
      <c r="H351" s="28">
        <v>2072</v>
      </c>
      <c r="I351" s="28">
        <v>2072</v>
      </c>
      <c r="J351" s="28">
        <v>3325</v>
      </c>
      <c r="K351" s="28">
        <v>3178</v>
      </c>
      <c r="L351" s="28">
        <v>3178</v>
      </c>
      <c r="M351" s="28">
        <v>3400</v>
      </c>
      <c r="N351" s="28">
        <v>3298.6</v>
      </c>
      <c r="O351" s="28">
        <v>3298.6</v>
      </c>
      <c r="P351" s="28">
        <v>4601.3999999999996</v>
      </c>
      <c r="Q351" s="28">
        <v>4601.3999999999996</v>
      </c>
      <c r="R351" s="118">
        <f>(ULB_Data[[#This Row],[Total score (obtained) SS2020]]-ULB_Data[[#This Row],[NA 2020]])/ULB_Data[[#This Row],[NA 2020]]</f>
        <v>1.2079313459801264</v>
      </c>
      <c r="S351" s="118">
        <f>(ULB_Data[[#This Row],[Total score (obtained) SS2021]]-ULB_Data[[#This Row],[NA 2021]])/ULB_Data[[#This Row],[NA 2021]]</f>
        <v>1.060014478764479</v>
      </c>
      <c r="T351" s="118">
        <f>(ULB_Data[[#This Row],[Total score (obtained) SS2022]]-ULB_Data[[#This Row],[NA 2022]])/ULB_Data[[#This Row],[NA 2022]]</f>
        <v>1.060014478764479</v>
      </c>
      <c r="U351" s="118">
        <f>(ULB_Data[[#This Row],[Total score (obtained) SS2020]]-ULB_Data[[#This Row],[SA 2020]])/ULB_Data[[#This Row],[SA 2020]]</f>
        <v>0.47018345864661643</v>
      </c>
      <c r="V351" s="118">
        <f>(ULB_Data[[#This Row],[Total score (obtained) SS2021]]-ULB_Data[[#This Row],[SA 2021]])/ULB_Data[[#This Row],[SA 2021]]</f>
        <v>0.34309314033983651</v>
      </c>
      <c r="W351" s="118">
        <f>(ULB_Data[[#This Row],[Total score (obtained) SS2022]]-ULB_Data[[#This Row],[SA 2022]])/ULB_Data[[#This Row],[SA 2022]]</f>
        <v>0.34309314033983651</v>
      </c>
      <c r="X351" s="118">
        <f>(ULB_Data[[#This Row],[Total score (obtained) SS2020]]-ULB_Data[[#This Row],[SA Cat 2020]])/ULB_Data[[#This Row],[SA Cat 2020]]</f>
        <v>0.43775294117647051</v>
      </c>
      <c r="Y351" s="118">
        <f>(ULB_Data[[#This Row],[Total score (obtained) SS2021]]-ULB_Data[[#This Row],[SA Cat 2021]])/ULB_Data[[#This Row],[SA Cat 2021]]</f>
        <v>0.29398835869762946</v>
      </c>
      <c r="Z351" s="118">
        <f>(ULB_Data[[#This Row],[Total score (obtained) SS2022]]-ULB_Data[[#This Row],[SA Cat 2022]])/ULB_Data[[#This Row],[SA Cat 2022]]</f>
        <v>0.29398835869762946</v>
      </c>
      <c r="AA351" s="118">
        <f>(ULB_Data[[#This Row],[Total score (obtained) SS2021]]-ULB_Data[[#This Row],[SA Cat t.10 2021]])/ULB_Data[[#This Row],[SA Cat t.10 2021]]</f>
        <v>-7.2380145173207996E-2</v>
      </c>
      <c r="AB351" s="118">
        <f>(ULB_Data[[#This Row],[Total score (obtained) SS2022]]-ULB_Data[[#This Row],[SA Cat t.10 2022]])/ULB_Data[[#This Row],[SA Cat t.10 2022]]</f>
        <v>-7.2380145173207996E-2</v>
      </c>
      <c r="AC351" s="122">
        <v>306.24</v>
      </c>
      <c r="AD351" s="122">
        <v>913.6</v>
      </c>
      <c r="AE351" s="122">
        <v>915</v>
      </c>
      <c r="AF351" s="122">
        <v>706.64</v>
      </c>
      <c r="AG351" s="122">
        <v>1509.3</v>
      </c>
      <c r="AH351" s="122">
        <v>1509.3</v>
      </c>
      <c r="AI351" s="122">
        <v>737.03</v>
      </c>
      <c r="AJ351" s="122">
        <v>1543.8</v>
      </c>
      <c r="AK351" s="122">
        <v>1543.8</v>
      </c>
      <c r="AL351" s="122">
        <v>2033.9</v>
      </c>
      <c r="AM351" s="122">
        <v>2033.9</v>
      </c>
      <c r="AN351" s="118">
        <f>(ULB_Data[[#This Row],[SLP- obtained SS2020]]-ULB_Data[[#This Row],[SLP NA 2020]])/ULB_Data[[#This Row],[SLP NA 2020]]</f>
        <v>3.0741248693834904</v>
      </c>
      <c r="AO351" s="118">
        <f>(ULB_Data[[#This Row],[SLP- obtained SS2021]]-ULB_Data[[#This Row],[SLP NA 2021]])/ULB_Data[[#This Row],[SLP NA 2021]]</f>
        <v>0.92377408056042021</v>
      </c>
      <c r="AP351" s="118">
        <f>(ULB_Data[[#This Row],[SLP- obtained SS2022]]-ULB_Data[[#This Row],[SLP NA 2022]])/ULB_Data[[#This Row],[SLP NA 2022]]</f>
        <v>0.92083060109289616</v>
      </c>
      <c r="AQ351" s="118">
        <f>(ULB_Data[[#This Row],[SLP- obtained SS2020]]-ULB_Data[[#This Row],[SLP SA 2020]])/ULB_Data[[#This Row],[SLP SA 2020]]</f>
        <v>0.76562323106532337</v>
      </c>
      <c r="AR351" s="118">
        <f>(ULB_Data[[#This Row],[SLP- obtained SS2021]]-ULB_Data[[#This Row],[SLP SA 2021]])/ULB_Data[[#This Row],[SLP SA 2021]]</f>
        <v>0.16448684820777845</v>
      </c>
      <c r="AS351" s="118">
        <f>(ULB_Data[[#This Row],[SLP- obtained SS2022]]-ULB_Data[[#This Row],[SLP SA 2022]])/ULB_Data[[#This Row],[SLP SA 2022]]</f>
        <v>0.16448684820777845</v>
      </c>
      <c r="AT351" s="118">
        <f>(ULB_Data[[#This Row],[SLP- obtained SS2020]]-ULB_Data[[#This Row],[SLP SA cat 2020]])/ULB_Data[[#This Row],[SLP SA cat 2020]]</f>
        <v>0.69282118773998358</v>
      </c>
      <c r="AU351" s="118">
        <f>(ULB_Data[[#This Row],[SLP- obtained SS2021]]-ULB_Data[[#This Row],[SLP SA cat 2021]])/ULB_Data[[#This Row],[SLP SA cat 2021]]</f>
        <v>0.13846353154553698</v>
      </c>
      <c r="AV351" s="118">
        <f>(ULB_Data[[#This Row],[SLP- obtained SS2022]]-ULB_Data[[#This Row],[SLP SA cat 2022]])/ULB_Data[[#This Row],[SLP SA cat 2022]]</f>
        <v>0.13846353154553698</v>
      </c>
      <c r="AW351" s="118">
        <f>(ULB_Data[[#This Row],[SLP- obtained SS2021]]-ULB_Data[[#This Row],[SLP SA cat t.10 2021]])/ULB_Data[[#This Row],[SLP SA cat t.10 2021]]</f>
        <v>-0.1358670534441222</v>
      </c>
      <c r="AX351" s="118">
        <f>(ULB_Data[[#This Row],[SLP- obtained SS2022]]-ULB_Data[[#This Row],[SLP SA cat t.10 2022]])/ULB_Data[[#This Row],[SLP SA cat t.10 2022]]</f>
        <v>-0.1358670534441222</v>
      </c>
      <c r="AY351" s="122">
        <v>232.44</v>
      </c>
      <c r="AZ351" s="122">
        <v>298.10000000000002</v>
      </c>
      <c r="BA351" s="122">
        <v>295</v>
      </c>
      <c r="BB351" s="122">
        <v>421.09</v>
      </c>
      <c r="BC351" s="122">
        <v>522.70000000000005</v>
      </c>
      <c r="BD351" s="122">
        <v>525</v>
      </c>
      <c r="BE351" s="122">
        <v>433.64</v>
      </c>
      <c r="BF351" s="122">
        <v>570</v>
      </c>
      <c r="BG351" s="122">
        <v>570</v>
      </c>
      <c r="BH351" s="122">
        <v>1100</v>
      </c>
      <c r="BI351" s="122">
        <v>1100</v>
      </c>
      <c r="BJ351" s="118">
        <f>(ULB_Data[[#This Row],[Cert.- obtained SS2020]]-ULB_Data[[#This Row],[NA cert 2020]])/ULB_Data[[#This Row],[NA cert 2020]]</f>
        <v>3.7324040612631215</v>
      </c>
      <c r="BK351" s="118">
        <f>(ULB_Data[[#This Row],[Cert.- obtained SS2021]]-ULB_Data[[#This Row],[NA cert 2021]])/ULB_Data[[#This Row],[NA cert 2021]]</f>
        <v>2.6900369003690034</v>
      </c>
      <c r="BL351" s="118">
        <f>(ULB_Data[[#This Row],[Cert.- obtained SS2022]]-ULB_Data[[#This Row],[NA cert 2022]])/ULB_Data[[#This Row],[NA cert 2022]]</f>
        <v>2.7288135593220337</v>
      </c>
      <c r="BM351" s="118">
        <f>(ULB_Data[[#This Row],[Cert.- obtained SS2020]]-ULB_Data[[#This Row],[SA Cert 2020]])/ULB_Data[[#This Row],[SA Cert 2020]]</f>
        <v>1.6122681612006937</v>
      </c>
      <c r="BN351" s="118">
        <f>(ULB_Data[[#This Row],[Cert.- obtained SS2021]]-ULB_Data[[#This Row],[SA cert 2021]])/ULB_Data[[#This Row],[SA cert 2021]]</f>
        <v>1.1044576238760282</v>
      </c>
      <c r="BO351" s="118">
        <f>(ULB_Data[[#This Row],[Cert.- obtained SS2022]]-ULB_Data[[#This Row],[SA cert 2022]])/ULB_Data[[#This Row],[SA cert 2022]]</f>
        <v>1.0952380952380953</v>
      </c>
      <c r="BP351" s="118">
        <f>(ULB_Data[[#This Row],[Cert.- obtained SS2020]]-ULB_Data[[#This Row],[SA cert cat 2020]])/ULB_Data[[#This Row],[SA cert cat 2020]]</f>
        <v>1.5366663591919565</v>
      </c>
      <c r="BQ351" s="118">
        <f>(ULB_Data[[#This Row],[Cert.- obtained SS2021]]-ULB_Data[[#This Row],[SA cert cat 2021]])/ULB_Data[[#This Row],[SA cert cat 2021]]</f>
        <v>0.92982456140350878</v>
      </c>
      <c r="BR351" s="118">
        <f>(ULB_Data[[#This Row],[Cert.- obtained SS2022]]-ULB_Data[[#This Row],[SA cert cat 2022]])/ULB_Data[[#This Row],[SA cert cat 2022]]</f>
        <v>0.92982456140350878</v>
      </c>
      <c r="BS351" s="118">
        <f>(ULB_Data[[#This Row],[Cert.- obtained SS2021]]-ULB_Data[[#This Row],[SA cert cat t.10 2021]])/ULB_Data[[#This Row],[SA cert cat t.10 2021]]</f>
        <v>0</v>
      </c>
      <c r="BT351" s="118">
        <f>(ULB_Data[[#This Row],[Cert.- obtained SS2022]]-ULB_Data[[#This Row],[SA cert cat t.10 2022]])/ULB_Data[[#This Row],[SA cert cat t.10 2022]]</f>
        <v>0</v>
      </c>
      <c r="BU351" s="122">
        <v>855.72</v>
      </c>
      <c r="BV351" s="122">
        <v>860.25</v>
      </c>
      <c r="BW351" s="122">
        <v>865</v>
      </c>
      <c r="BX351" s="122">
        <v>1100</v>
      </c>
      <c r="BY351" s="122">
        <v>1147.0899999999999</v>
      </c>
      <c r="BZ351" s="122">
        <v>1150</v>
      </c>
      <c r="CA351" s="122">
        <v>1114.93</v>
      </c>
      <c r="CB351" s="122">
        <v>1184.79</v>
      </c>
      <c r="CC351" s="122">
        <v>1184.79</v>
      </c>
      <c r="CD351" s="122">
        <v>1531.86</v>
      </c>
      <c r="CE351" s="122">
        <v>1531.86</v>
      </c>
      <c r="CF351" s="118">
        <f>(ULB_Data[[#This Row],[CP- obtained SS2020]]-ULB_Data[[#This Row],[NA CV 2020]])/ULB_Data[[#This Row],[NA CV 2020]]</f>
        <v>0.51086804094797367</v>
      </c>
      <c r="CG351" s="118">
        <f>(ULB_Data[[#This Row],[CV- obtained SS2021]]-ULB_Data[[#This Row],[NA CV 2021]])/ULB_Data[[#This Row],[NA CV 2021]]</f>
        <v>0.63998837547224641</v>
      </c>
      <c r="CH351" s="118">
        <f>(ULB_Data[[#This Row],[CV- obtained SS2022]]-ULB_Data[[#This Row],[NA CV 2022]])/ULB_Data[[#This Row],[NA CV 2022]]</f>
        <v>0.63098265895953753</v>
      </c>
      <c r="CI351" s="118">
        <f>(ULB_Data[[#This Row],[CP- obtained SS2020]]-ULB_Data[[#This Row],[SA CV 2020]])/ULB_Data[[#This Row],[SA CV 2020]]</f>
        <v>0.17534545454545464</v>
      </c>
      <c r="CJ351" s="118">
        <f>(ULB_Data[[#This Row],[CV- obtained SS2021]]-ULB_Data[[#This Row],[SA CV 2021]])/ULB_Data[[#This Row],[SA CV 2021]]</f>
        <v>0.22989477721887563</v>
      </c>
      <c r="CK351" s="118">
        <f>(ULB_Data[[#This Row],[CV- obtained SS2022]]-ULB_Data[[#This Row],[SA CV 2022]])/ULB_Data[[#This Row],[SA CV 2022]]</f>
        <v>0.22678260869565214</v>
      </c>
      <c r="CL351" s="118">
        <f>(ULB_Data[[#This Row],[CP- obtained SS2020]]-ULB_Data[[#This Row],[SA CV  cat 2020]])/ULB_Data[[#This Row],[SA CV  cat 2020]]</f>
        <v>0.1596064326908416</v>
      </c>
      <c r="CM351" s="118">
        <f>(ULB_Data[[#This Row],[CV- obtained SS2021]]-ULB_Data[[#This Row],[SA CV cat 2021]])/ULB_Data[[#This Row],[SA CV cat 2021]]</f>
        <v>0.1907595438854143</v>
      </c>
      <c r="CN351" s="118">
        <f>(ULB_Data[[#This Row],[CV- obtained SS2022]]-ULB_Data[[#This Row],[SA CV cat 2022]])/ULB_Data[[#This Row],[SA CV cat 2022]]</f>
        <v>0.1907595438854143</v>
      </c>
      <c r="CO351" s="118">
        <f>(ULB_Data[[#This Row],[CV- obtained SS2021]]-ULB_Data[[#This Row],[SA CV cat t.10 2021]])/ULB_Data[[#This Row],[SA CV cat t.10 2021]]</f>
        <v>-7.9028109618372408E-2</v>
      </c>
      <c r="CP351" s="118">
        <f>(ULB_Data[[#This Row],[CV- obtained SS2022]]-ULB_Data[[#This Row],[SA CV cat t.10 2022]])/ULB_Data[[#This Row],[SA CV cat t.10 2022]]</f>
        <v>-7.9028109618372408E-2</v>
      </c>
      <c r="CQ351" s="60">
        <v>7</v>
      </c>
      <c r="CR351" s="60">
        <v>7</v>
      </c>
      <c r="CS351" s="28">
        <v>14</v>
      </c>
      <c r="CT351" s="27">
        <v>13</v>
      </c>
      <c r="CU351" s="28">
        <v>14</v>
      </c>
      <c r="CV351" s="27">
        <v>13</v>
      </c>
      <c r="CW351" s="28" t="s">
        <v>401</v>
      </c>
      <c r="CX351" s="28" t="s">
        <v>401</v>
      </c>
      <c r="CY351" s="28" t="s">
        <v>401</v>
      </c>
      <c r="CZ351" s="28" t="s">
        <v>408</v>
      </c>
      <c r="DA351" s="28" t="s">
        <v>402</v>
      </c>
      <c r="DB351" s="28" t="s">
        <v>402</v>
      </c>
      <c r="DC351" s="26">
        <v>1247.6600000000001</v>
      </c>
      <c r="DD351" s="22">
        <v>1500</v>
      </c>
      <c r="DE351" s="66">
        <v>83.18</v>
      </c>
      <c r="DF351" s="26">
        <v>1100</v>
      </c>
      <c r="DG351" s="22">
        <v>1500</v>
      </c>
      <c r="DH351" s="66">
        <v>73.33</v>
      </c>
      <c r="DI351" s="26">
        <v>1247.83</v>
      </c>
      <c r="DJ351" s="22">
        <v>1500</v>
      </c>
      <c r="DK351" s="66">
        <v>83.19</v>
      </c>
      <c r="DL351" s="26">
        <v>1292.8800000000001</v>
      </c>
      <c r="DM351" s="22">
        <v>1500</v>
      </c>
      <c r="DN351" s="66">
        <v>86.19</v>
      </c>
      <c r="DO351" s="22">
        <v>4888.3599999999997</v>
      </c>
      <c r="DP351" s="22">
        <v>6000</v>
      </c>
      <c r="DQ351" s="66">
        <v>81.47</v>
      </c>
      <c r="DR351" s="67">
        <v>1757.56</v>
      </c>
      <c r="DS351" s="67">
        <v>2400</v>
      </c>
      <c r="DT351" s="159">
        <f>ULB_Data[[#This Row],[SLP- obtained SS2021]]/ULB_Data[[#This Row],[SLP-max. marks SS2021]]</f>
        <v>0.73231666666666662</v>
      </c>
      <c r="DU351" s="159">
        <f>ULB_Data[[#This Row],[SLP- obtained SS2021]]/ULB_Data[[#This Row],[Total score (obtained) SS2021]]</f>
        <v>0.4117656705752808</v>
      </c>
      <c r="DV351" s="67">
        <v>1757.56</v>
      </c>
      <c r="DW351" s="66">
        <v>2400</v>
      </c>
      <c r="DX351" s="159">
        <f>ULB_Data[[#This Row],[SLP- obtained SS2022]]/ULB_Data[[#This Row],[SLP-max. marks SS2022]]</f>
        <v>0.73231666666666662</v>
      </c>
      <c r="DY351" s="159">
        <f>ULB_Data[[#This Row],[SLP- obtained SS2022]]/ULB_Data[[#This Row],[Total score (obtained) SS2022]]</f>
        <v>0.4117656705752808</v>
      </c>
      <c r="DZ351" s="67">
        <v>1410.8</v>
      </c>
      <c r="EA351" s="67">
        <v>1800</v>
      </c>
      <c r="EB351" s="159">
        <f>ULB_Data[[#This Row],[CV- obtained SS2021]]/ULB_Data[[#This Row],[CV-max. marks SS2021]]</f>
        <v>0.7837777777777778</v>
      </c>
      <c r="EC351" s="159">
        <f>ULB_Data[[#This Row],[CV- obtained SS2021]]/ULB_Data[[#This Row],[Total score (obtained) SS2021]]</f>
        <v>0.33052584722433725</v>
      </c>
      <c r="ED351" s="67">
        <v>1410.8</v>
      </c>
      <c r="EE351" s="66">
        <v>1800</v>
      </c>
      <c r="EF351" s="159">
        <f>ULB_Data[[#This Row],[CV- obtained SS2022]]/ULB_Data[[#This Row],[CV-max. marks SS2022]]</f>
        <v>0.7837777777777778</v>
      </c>
      <c r="EG351" s="159">
        <f>ULB_Data[[#This Row],[CV- obtained SS2022]]/ULB_Data[[#This Row],[Total score (obtained) SS2022]]</f>
        <v>0.33052584722433725</v>
      </c>
      <c r="EH351" s="67">
        <v>1100</v>
      </c>
      <c r="EI351" s="67">
        <v>1800</v>
      </c>
      <c r="EJ351" s="159">
        <f>ULB_Data[[#This Row],[Cert.- obtained SS2021]]/ULB_Data[[#This Row],[Cert.-max. marks SS2021]]</f>
        <v>0.61111111111111116</v>
      </c>
      <c r="EK351" s="159">
        <f>ULB_Data[[#This Row],[Cert.- obtained SS2021]]/ULB_Data[[#This Row],[Total score (obtained) SS2021]]</f>
        <v>0.25771082502606391</v>
      </c>
      <c r="EL351" s="67">
        <v>1100</v>
      </c>
      <c r="EM351" s="66">
        <v>1800</v>
      </c>
      <c r="EN351" s="159">
        <f>ULB_Data[[#This Row],[Cert.- obtained SS2022]]/ULB_Data[[#This Row],[Cert.-max. marks SS2022]]</f>
        <v>0.61111111111111116</v>
      </c>
      <c r="EO351" s="159">
        <f>ULB_Data[[#This Row],[Cert.- obtained SS2022]]/ULB_Data[[#This Row],[Total score (obtained) SS2022]]</f>
        <v>0.25771082502606391</v>
      </c>
      <c r="EP351" s="68">
        <v>4268.3500000000004</v>
      </c>
      <c r="EQ351" s="26">
        <v>6000</v>
      </c>
      <c r="ER351" s="66">
        <v>71.14</v>
      </c>
      <c r="ES351" s="68">
        <v>4268.3500000000004</v>
      </c>
      <c r="ET351" s="66">
        <v>6000</v>
      </c>
      <c r="EU351" s="128">
        <f>(ULB_Data[[#This Row],[Total score (obtained) SS2022]]/ULB_Data[[#This Row],[Total score (max) SS2022]])*100</f>
        <v>71.139166666666682</v>
      </c>
      <c r="EV351" s="26">
        <v>2347.66</v>
      </c>
      <c r="EW351" s="26">
        <v>3000</v>
      </c>
      <c r="EX351" s="66">
        <v>78.260000000000005</v>
      </c>
      <c r="EY351" s="26">
        <v>2857.56</v>
      </c>
      <c r="EZ351" s="26">
        <v>4200</v>
      </c>
      <c r="FA351" s="100">
        <v>68.040000000000006</v>
      </c>
      <c r="FB351" s="26">
        <v>2857.56</v>
      </c>
      <c r="FC351" s="138">
        <v>4200</v>
      </c>
      <c r="FD351" s="140">
        <f>(ULB_Data[[#This Row],[SLP + Cert. (obtained) SS2022]]/ULB_Data[[#This Row],[SLP + Cert. (max.) SS2022]])*100</f>
        <v>68.037142857142854</v>
      </c>
    </row>
    <row r="352" spans="1:160" ht="15.75" thickBot="1">
      <c r="A352" s="104">
        <v>351</v>
      </c>
      <c r="B352" s="65" t="s">
        <v>51</v>
      </c>
      <c r="C352" s="65" t="s">
        <v>33</v>
      </c>
      <c r="D352" s="65" t="s">
        <v>33</v>
      </c>
      <c r="E352" s="26">
        <v>14515</v>
      </c>
      <c r="F352" s="28" t="s">
        <v>411</v>
      </c>
      <c r="G352" s="28">
        <v>2214</v>
      </c>
      <c r="H352" s="28">
        <v>2072</v>
      </c>
      <c r="I352" s="28">
        <v>2072</v>
      </c>
      <c r="J352" s="28">
        <v>3325</v>
      </c>
      <c r="K352" s="28">
        <v>3178</v>
      </c>
      <c r="L352" s="28">
        <v>3178</v>
      </c>
      <c r="M352" s="28">
        <v>3070.1</v>
      </c>
      <c r="N352" s="28">
        <v>2928.3</v>
      </c>
      <c r="O352" s="28">
        <v>2928.3</v>
      </c>
      <c r="P352" s="28">
        <v>4349.2</v>
      </c>
      <c r="Q352" s="28">
        <v>4349.2</v>
      </c>
      <c r="R352" s="118">
        <f>(ULB_Data[[#This Row],[Total score (obtained) SS2020]]-ULB_Data[[#This Row],[NA 2020]])/ULB_Data[[#This Row],[NA 2020]]</f>
        <v>1.3083920505871725</v>
      </c>
      <c r="S352" s="118">
        <f>(ULB_Data[[#This Row],[Total score (obtained) SS2021]]-ULB_Data[[#This Row],[NA 2021]])/ULB_Data[[#This Row],[NA 2021]]</f>
        <v>1.0439720077220076</v>
      </c>
      <c r="T352" s="118">
        <f>(ULB_Data[[#This Row],[Total score (obtained) SS2022]]-ULB_Data[[#This Row],[NA 2022]])/ULB_Data[[#This Row],[NA 2022]]</f>
        <v>1.0439720077220076</v>
      </c>
      <c r="U352" s="118">
        <f>(ULB_Data[[#This Row],[Total score (obtained) SS2020]]-ULB_Data[[#This Row],[SA 2020]])/ULB_Data[[#This Row],[SA 2020]]</f>
        <v>0.53707669172932326</v>
      </c>
      <c r="V352" s="118">
        <f>(ULB_Data[[#This Row],[Total score (obtained) SS2021]]-ULB_Data[[#This Row],[SA 2021]])/ULB_Data[[#This Row],[SA 2021]]</f>
        <v>0.33263373190685958</v>
      </c>
      <c r="W352" s="118">
        <f>(ULB_Data[[#This Row],[Total score (obtained) SS2022]]-ULB_Data[[#This Row],[SA 2022]])/ULB_Data[[#This Row],[SA 2022]]</f>
        <v>0.33263373190685958</v>
      </c>
      <c r="X352" s="118">
        <f>(ULB_Data[[#This Row],[Total score (obtained) SS2020]]-ULB_Data[[#This Row],[SA Cat 2020]])/ULB_Data[[#This Row],[SA Cat 2020]]</f>
        <v>0.66469496107618642</v>
      </c>
      <c r="Y352" s="118">
        <f>(ULB_Data[[#This Row],[Total score (obtained) SS2021]]-ULB_Data[[#This Row],[SA Cat 2021]])/ULB_Data[[#This Row],[SA Cat 2021]]</f>
        <v>0.44626916641054515</v>
      </c>
      <c r="Z352" s="118">
        <f>(ULB_Data[[#This Row],[Total score (obtained) SS2022]]-ULB_Data[[#This Row],[SA Cat 2022]])/ULB_Data[[#This Row],[SA Cat 2022]]</f>
        <v>0.44626916641054515</v>
      </c>
      <c r="AA352" s="118">
        <f>(ULB_Data[[#This Row],[Total score (obtained) SS2021]]-ULB_Data[[#This Row],[SA Cat t.10 2021]])/ULB_Data[[#This Row],[SA Cat t.10 2021]]</f>
        <v>-2.6232410558263624E-2</v>
      </c>
      <c r="AB352" s="118">
        <f>(ULB_Data[[#This Row],[Total score (obtained) SS2022]]-ULB_Data[[#This Row],[SA Cat t.10 2022]])/ULB_Data[[#This Row],[SA Cat t.10 2022]]</f>
        <v>-2.6232410558263624E-2</v>
      </c>
      <c r="AC352" s="122">
        <v>306.24</v>
      </c>
      <c r="AD352" s="122">
        <v>913.6</v>
      </c>
      <c r="AE352" s="122">
        <v>915</v>
      </c>
      <c r="AF352" s="122">
        <v>706.64</v>
      </c>
      <c r="AG352" s="122">
        <v>1509.3</v>
      </c>
      <c r="AH352" s="122">
        <v>1509.3</v>
      </c>
      <c r="AI352" s="122">
        <v>593.21</v>
      </c>
      <c r="AJ352" s="122">
        <v>1412.08</v>
      </c>
      <c r="AK352" s="122">
        <v>1412.08</v>
      </c>
      <c r="AL352" s="122">
        <v>1984.11</v>
      </c>
      <c r="AM352" s="122">
        <v>1984.11</v>
      </c>
      <c r="AN352" s="118">
        <f>(ULB_Data[[#This Row],[SLP- obtained SS2020]]-ULB_Data[[#This Row],[SLP NA 2020]])/ULB_Data[[#This Row],[SLP NA 2020]]</f>
        <v>3.048230146290491</v>
      </c>
      <c r="AO352" s="118">
        <f>(ULB_Data[[#This Row],[SLP- obtained SS2021]]-ULB_Data[[#This Row],[SLP NA 2021]])/ULB_Data[[#This Row],[SLP NA 2021]]</f>
        <v>0.9001422942206655</v>
      </c>
      <c r="AP352" s="118">
        <f>(ULB_Data[[#This Row],[SLP- obtained SS2022]]-ULB_Data[[#This Row],[SLP NA 2022]])/ULB_Data[[#This Row],[SLP NA 2022]]</f>
        <v>0.89723497267759567</v>
      </c>
      <c r="AQ352" s="118">
        <f>(ULB_Data[[#This Row],[SLP- obtained SS2020]]-ULB_Data[[#This Row],[SLP SA 2020]])/ULB_Data[[#This Row],[SLP SA 2020]]</f>
        <v>0.75440110947582939</v>
      </c>
      <c r="AR352" s="118">
        <f>(ULB_Data[[#This Row],[SLP- obtained SS2021]]-ULB_Data[[#This Row],[SLP SA 2021]])/ULB_Data[[#This Row],[SLP SA 2021]]</f>
        <v>0.1501822036705758</v>
      </c>
      <c r="AS352" s="118">
        <f>(ULB_Data[[#This Row],[SLP- obtained SS2022]]-ULB_Data[[#This Row],[SLP SA 2022]])/ULB_Data[[#This Row],[SLP SA 2022]]</f>
        <v>0.1501822036705758</v>
      </c>
      <c r="AT352" s="118">
        <f>(ULB_Data[[#This Row],[SLP- obtained SS2020]]-ULB_Data[[#This Row],[SLP SA cat 2020]])/ULB_Data[[#This Row],[SLP SA cat 2020]]</f>
        <v>1.0898669948247668</v>
      </c>
      <c r="AU352" s="118">
        <f>(ULB_Data[[#This Row],[SLP- obtained SS2021]]-ULB_Data[[#This Row],[SLP SA cat 2021]])/ULB_Data[[#This Row],[SLP SA cat 2021]]</f>
        <v>0.22937085717523095</v>
      </c>
      <c r="AV352" s="118">
        <f>(ULB_Data[[#This Row],[SLP- obtained SS2022]]-ULB_Data[[#This Row],[SLP SA cat 2022]])/ULB_Data[[#This Row],[SLP SA cat 2022]]</f>
        <v>0.22937085717523095</v>
      </c>
      <c r="AW352" s="118">
        <f>(ULB_Data[[#This Row],[SLP- obtained SS2021]]-ULB_Data[[#This Row],[SLP SA cat t.10 2021]])/ULB_Data[[#This Row],[SLP SA cat t.10 2021]]</f>
        <v>-0.1250636305446774</v>
      </c>
      <c r="AX352" s="118">
        <f>(ULB_Data[[#This Row],[SLP- obtained SS2022]]-ULB_Data[[#This Row],[SLP SA cat t.10 2022]])/ULB_Data[[#This Row],[SLP SA cat t.10 2022]]</f>
        <v>-0.1250636305446774</v>
      </c>
      <c r="AY352" s="122">
        <v>232.44</v>
      </c>
      <c r="AZ352" s="122">
        <v>298.10000000000002</v>
      </c>
      <c r="BA352" s="122">
        <v>295</v>
      </c>
      <c r="BB352" s="122">
        <v>421.09</v>
      </c>
      <c r="BC352" s="122">
        <v>522.70000000000005</v>
      </c>
      <c r="BD352" s="122">
        <v>525</v>
      </c>
      <c r="BE352" s="122">
        <v>365.77</v>
      </c>
      <c r="BF352" s="122">
        <v>453.88</v>
      </c>
      <c r="BG352" s="122">
        <v>453.88</v>
      </c>
      <c r="BH352" s="122">
        <v>1100</v>
      </c>
      <c r="BI352" s="122">
        <v>1100</v>
      </c>
      <c r="BJ352" s="118">
        <f>(ULB_Data[[#This Row],[Cert.- obtained SS2020]]-ULB_Data[[#This Row],[NA cert 2020]])/ULB_Data[[#This Row],[NA cert 2020]]</f>
        <v>3.7324040612631215</v>
      </c>
      <c r="BK352" s="118">
        <f>(ULB_Data[[#This Row],[Cert.- obtained SS2021]]-ULB_Data[[#This Row],[NA cert 2021]])/ULB_Data[[#This Row],[NA cert 2021]]</f>
        <v>2.6900369003690034</v>
      </c>
      <c r="BL352" s="118">
        <f>(ULB_Data[[#This Row],[Cert.- obtained SS2022]]-ULB_Data[[#This Row],[NA cert 2022]])/ULB_Data[[#This Row],[NA cert 2022]]</f>
        <v>2.7288135593220337</v>
      </c>
      <c r="BM352" s="118">
        <f>(ULB_Data[[#This Row],[Cert.- obtained SS2020]]-ULB_Data[[#This Row],[SA Cert 2020]])/ULB_Data[[#This Row],[SA Cert 2020]]</f>
        <v>1.6122681612006937</v>
      </c>
      <c r="BN352" s="118">
        <f>(ULB_Data[[#This Row],[Cert.- obtained SS2021]]-ULB_Data[[#This Row],[SA cert 2021]])/ULB_Data[[#This Row],[SA cert 2021]]</f>
        <v>1.1044576238760282</v>
      </c>
      <c r="BO352" s="118">
        <f>(ULB_Data[[#This Row],[Cert.- obtained SS2022]]-ULB_Data[[#This Row],[SA cert 2022]])/ULB_Data[[#This Row],[SA cert 2022]]</f>
        <v>1.0952380952380953</v>
      </c>
      <c r="BP352" s="118">
        <f>(ULB_Data[[#This Row],[Cert.- obtained SS2020]]-ULB_Data[[#This Row],[SA cert cat 2020]])/ULB_Data[[#This Row],[SA cert cat 2020]]</f>
        <v>2.0073543483609919</v>
      </c>
      <c r="BQ352" s="118">
        <f>(ULB_Data[[#This Row],[Cert.- obtained SS2021]]-ULB_Data[[#This Row],[SA cert cat 2021]])/ULB_Data[[#This Row],[SA cert cat 2021]]</f>
        <v>1.4235480743808937</v>
      </c>
      <c r="BR352" s="118">
        <f>(ULB_Data[[#This Row],[Cert.- obtained SS2022]]-ULB_Data[[#This Row],[SA cert cat 2022]])/ULB_Data[[#This Row],[SA cert cat 2022]]</f>
        <v>1.4235480743808937</v>
      </c>
      <c r="BS352" s="118">
        <f>(ULB_Data[[#This Row],[Cert.- obtained SS2021]]-ULB_Data[[#This Row],[SA cert cat t.10 2021]])/ULB_Data[[#This Row],[SA cert cat t.10 2021]]</f>
        <v>0</v>
      </c>
      <c r="BT352" s="118">
        <f>(ULB_Data[[#This Row],[Cert.- obtained SS2022]]-ULB_Data[[#This Row],[SA cert cat t.10 2022]])/ULB_Data[[#This Row],[SA cert cat t.10 2022]]</f>
        <v>0</v>
      </c>
      <c r="BU352" s="122">
        <v>855.72</v>
      </c>
      <c r="BV352" s="122">
        <v>860.25</v>
      </c>
      <c r="BW352" s="122">
        <v>865</v>
      </c>
      <c r="BX352" s="122">
        <v>1100</v>
      </c>
      <c r="BY352" s="122">
        <v>1147.0899999999999</v>
      </c>
      <c r="BZ352" s="122">
        <v>1150</v>
      </c>
      <c r="CA352" s="122">
        <v>1056.55</v>
      </c>
      <c r="CB352" s="122">
        <v>1062.31</v>
      </c>
      <c r="CC352" s="122">
        <v>1062.31</v>
      </c>
      <c r="CD352" s="122">
        <v>1484.95</v>
      </c>
      <c r="CE352" s="122">
        <v>1484.95</v>
      </c>
      <c r="CF352" s="118">
        <f>(ULB_Data[[#This Row],[CP- obtained SS2020]]-ULB_Data[[#This Row],[NA CV 2020]])/ULB_Data[[#This Row],[NA CV 2020]]</f>
        <v>0.51792642453138882</v>
      </c>
      <c r="CG352" s="118">
        <f>(ULB_Data[[#This Row],[CV- obtained SS2021]]-ULB_Data[[#This Row],[NA CV 2021]])/ULB_Data[[#This Row],[NA CV 2021]]</f>
        <v>0.62643417611159558</v>
      </c>
      <c r="CH352" s="118">
        <f>(ULB_Data[[#This Row],[CV- obtained SS2022]]-ULB_Data[[#This Row],[NA CV 2022]])/ULB_Data[[#This Row],[NA CV 2022]]</f>
        <v>0.61750289017341053</v>
      </c>
      <c r="CI352" s="118">
        <f>(ULB_Data[[#This Row],[CP- obtained SS2020]]-ULB_Data[[#This Row],[SA CV 2020]])/ULB_Data[[#This Row],[SA CV 2020]]</f>
        <v>0.18083636363636371</v>
      </c>
      <c r="CJ352" s="118">
        <f>(ULB_Data[[#This Row],[CV- obtained SS2021]]-ULB_Data[[#This Row],[SA CV 2021]])/ULB_Data[[#This Row],[SA CV 2021]]</f>
        <v>0.21972992528921026</v>
      </c>
      <c r="CK352" s="118">
        <f>(ULB_Data[[#This Row],[CV- obtained SS2022]]-ULB_Data[[#This Row],[SA CV 2022]])/ULB_Data[[#This Row],[SA CV 2022]]</f>
        <v>0.21664347826086966</v>
      </c>
      <c r="CL352" s="118">
        <f>(ULB_Data[[#This Row],[CP- obtained SS2020]]-ULB_Data[[#This Row],[SA CV  cat 2020]])/ULB_Data[[#This Row],[SA CV  cat 2020]]</f>
        <v>0.22939756755477747</v>
      </c>
      <c r="CM352" s="118">
        <f>(ULB_Data[[#This Row],[CV- obtained SS2021]]-ULB_Data[[#This Row],[SA CV cat 2021]])/ULB_Data[[#This Row],[SA CV cat 2021]]</f>
        <v>0.31707317073170749</v>
      </c>
      <c r="CN352" s="118">
        <f>(ULB_Data[[#This Row],[CV- obtained SS2022]]-ULB_Data[[#This Row],[SA CV cat 2022]])/ULB_Data[[#This Row],[SA CV cat 2022]]</f>
        <v>0.31707317073170749</v>
      </c>
      <c r="CO352" s="118">
        <f>(ULB_Data[[#This Row],[CV- obtained SS2021]]-ULB_Data[[#This Row],[SA CV cat t.10 2021]])/ULB_Data[[#This Row],[SA CV cat t.10 2021]]</f>
        <v>-5.7786457456479978E-2</v>
      </c>
      <c r="CP352" s="118">
        <f>(ULB_Data[[#This Row],[CV- obtained SS2022]]-ULB_Data[[#This Row],[SA CV cat t.10 2022]])/ULB_Data[[#This Row],[SA CV cat t.10 2022]]</f>
        <v>-5.7786457456479978E-2</v>
      </c>
      <c r="CQ352" s="60">
        <v>2</v>
      </c>
      <c r="CR352" s="60">
        <v>2</v>
      </c>
      <c r="CS352" s="27">
        <v>7</v>
      </c>
      <c r="CT352" s="27">
        <v>6</v>
      </c>
      <c r="CU352" s="27">
        <v>7</v>
      </c>
      <c r="CV352" s="27">
        <v>6</v>
      </c>
      <c r="CW352" s="28" t="s">
        <v>401</v>
      </c>
      <c r="CX352" s="27" t="s">
        <v>401</v>
      </c>
      <c r="CY352" s="27" t="s">
        <v>401</v>
      </c>
      <c r="CZ352" s="28" t="s">
        <v>408</v>
      </c>
      <c r="DA352" s="27" t="s">
        <v>402</v>
      </c>
      <c r="DB352" s="27" t="s">
        <v>402</v>
      </c>
      <c r="DC352" s="26">
        <v>1239.73</v>
      </c>
      <c r="DD352" s="22">
        <v>1500</v>
      </c>
      <c r="DE352" s="66">
        <v>82.65</v>
      </c>
      <c r="DF352" s="26">
        <v>1100</v>
      </c>
      <c r="DG352" s="22">
        <v>1500</v>
      </c>
      <c r="DH352" s="66">
        <v>73.33</v>
      </c>
      <c r="DI352" s="26">
        <v>1472.13</v>
      </c>
      <c r="DJ352" s="22">
        <v>1500</v>
      </c>
      <c r="DK352" s="66">
        <v>98.14</v>
      </c>
      <c r="DL352" s="26">
        <v>1298.92</v>
      </c>
      <c r="DM352" s="22">
        <v>1500</v>
      </c>
      <c r="DN352" s="66">
        <v>86.59</v>
      </c>
      <c r="DO352" s="22">
        <v>5110.78</v>
      </c>
      <c r="DP352" s="22">
        <v>6000</v>
      </c>
      <c r="DQ352" s="66">
        <v>85.18</v>
      </c>
      <c r="DR352" s="67">
        <v>1735.97</v>
      </c>
      <c r="DS352" s="67">
        <v>2400</v>
      </c>
      <c r="DT352" s="159">
        <f>ULB_Data[[#This Row],[SLP- obtained SS2021]]/ULB_Data[[#This Row],[SLP-max. marks SS2021]]</f>
        <v>0.7233208333333333</v>
      </c>
      <c r="DU352" s="159">
        <f>ULB_Data[[#This Row],[SLP- obtained SS2021]]/ULB_Data[[#This Row],[Total score (obtained) SS2021]]</f>
        <v>0.40989962480313386</v>
      </c>
      <c r="DV352" s="67">
        <v>1735.97</v>
      </c>
      <c r="DW352" s="66">
        <v>2400</v>
      </c>
      <c r="DX352" s="159">
        <f>ULB_Data[[#This Row],[SLP- obtained SS2022]]/ULB_Data[[#This Row],[SLP-max. marks SS2022]]</f>
        <v>0.7233208333333333</v>
      </c>
      <c r="DY352" s="159">
        <f>ULB_Data[[#This Row],[SLP- obtained SS2022]]/ULB_Data[[#This Row],[Total score (obtained) SS2022]]</f>
        <v>0.40989962480313386</v>
      </c>
      <c r="DZ352" s="67">
        <v>1399.14</v>
      </c>
      <c r="EA352" s="67">
        <v>1800</v>
      </c>
      <c r="EB352" s="159">
        <f>ULB_Data[[#This Row],[CV- obtained SS2021]]/ULB_Data[[#This Row],[CV-max. marks SS2021]]</f>
        <v>0.7773000000000001</v>
      </c>
      <c r="EC352" s="159">
        <f>ULB_Data[[#This Row],[CV- obtained SS2021]]/ULB_Data[[#This Row],[Total score (obtained) SS2021]]</f>
        <v>0.33036686178163027</v>
      </c>
      <c r="ED352" s="67">
        <v>1399.14</v>
      </c>
      <c r="EE352" s="66">
        <v>1800</v>
      </c>
      <c r="EF352" s="159">
        <f>ULB_Data[[#This Row],[CV- obtained SS2022]]/ULB_Data[[#This Row],[CV-max. marks SS2022]]</f>
        <v>0.7773000000000001</v>
      </c>
      <c r="EG352" s="159">
        <f>ULB_Data[[#This Row],[CV- obtained SS2022]]/ULB_Data[[#This Row],[Total score (obtained) SS2022]]</f>
        <v>0.33036686178163027</v>
      </c>
      <c r="EH352" s="67">
        <v>1100</v>
      </c>
      <c r="EI352" s="67">
        <v>1800</v>
      </c>
      <c r="EJ352" s="159">
        <f>ULB_Data[[#This Row],[Cert.- obtained SS2021]]/ULB_Data[[#This Row],[Cert.-max. marks SS2021]]</f>
        <v>0.61111111111111116</v>
      </c>
      <c r="EK352" s="159">
        <f>ULB_Data[[#This Row],[Cert.- obtained SS2021]]/ULB_Data[[#This Row],[Total score (obtained) SS2021]]</f>
        <v>0.25973351341523598</v>
      </c>
      <c r="EL352" s="67">
        <v>1100</v>
      </c>
      <c r="EM352" s="66">
        <v>1800</v>
      </c>
      <c r="EN352" s="159">
        <f>ULB_Data[[#This Row],[Cert.- obtained SS2022]]/ULB_Data[[#This Row],[Cert.-max. marks SS2022]]</f>
        <v>0.61111111111111116</v>
      </c>
      <c r="EO352" s="159">
        <f>ULB_Data[[#This Row],[Cert.- obtained SS2022]]/ULB_Data[[#This Row],[Total score (obtained) SS2022]]</f>
        <v>0.25973351341523598</v>
      </c>
      <c r="EP352" s="68">
        <v>4235.1099999999997</v>
      </c>
      <c r="EQ352" s="26">
        <v>6000</v>
      </c>
      <c r="ER352" s="66">
        <v>70.59</v>
      </c>
      <c r="ES352" s="68">
        <v>4235.1099999999997</v>
      </c>
      <c r="ET352" s="66">
        <v>6000</v>
      </c>
      <c r="EU352" s="128">
        <f>(ULB_Data[[#This Row],[Total score (obtained) SS2022]]/ULB_Data[[#This Row],[Total score (max) SS2022]])*100</f>
        <v>70.585166666666666</v>
      </c>
      <c r="EV352" s="26">
        <v>2339.73</v>
      </c>
      <c r="EW352" s="26">
        <v>3000</v>
      </c>
      <c r="EX352" s="66">
        <v>77.989999999999995</v>
      </c>
      <c r="EY352" s="26">
        <v>2835.97</v>
      </c>
      <c r="EZ352" s="26">
        <v>4200</v>
      </c>
      <c r="FA352" s="100">
        <v>67.52</v>
      </c>
      <c r="FB352" s="26">
        <v>2835.97</v>
      </c>
      <c r="FC352" s="138">
        <v>4200</v>
      </c>
      <c r="FD352" s="140">
        <f>(ULB_Data[[#This Row],[SLP + Cert. (obtained) SS2022]]/ULB_Data[[#This Row],[SLP + Cert. (max.) SS2022]])*100</f>
        <v>67.523095238095237</v>
      </c>
    </row>
    <row r="353" spans="1:160" ht="15.75" thickBot="1">
      <c r="A353" s="104">
        <v>352</v>
      </c>
      <c r="B353" s="65" t="s">
        <v>15</v>
      </c>
      <c r="C353" s="65" t="s">
        <v>33</v>
      </c>
      <c r="D353" s="65" t="s">
        <v>33</v>
      </c>
      <c r="E353" s="26">
        <v>25315</v>
      </c>
      <c r="F353" s="28" t="s">
        <v>412</v>
      </c>
      <c r="G353" s="28">
        <v>2214</v>
      </c>
      <c r="H353" s="28">
        <v>2072</v>
      </c>
      <c r="I353" s="28">
        <v>2072</v>
      </c>
      <c r="J353" s="28">
        <v>3325</v>
      </c>
      <c r="K353" s="28">
        <v>3178</v>
      </c>
      <c r="L353" s="28">
        <v>3178</v>
      </c>
      <c r="M353" s="28">
        <v>3400</v>
      </c>
      <c r="N353" s="28">
        <v>3298.6</v>
      </c>
      <c r="O353" s="28">
        <v>3298.6</v>
      </c>
      <c r="P353" s="28">
        <v>4601.3999999999996</v>
      </c>
      <c r="Q353" s="28">
        <v>4601.3999999999996</v>
      </c>
      <c r="R353" s="118">
        <f>(ULB_Data[[#This Row],[Total score (obtained) SS2020]]-ULB_Data[[#This Row],[NA 2020]])/ULB_Data[[#This Row],[NA 2020]]</f>
        <v>0.90732610659439916</v>
      </c>
      <c r="S353" s="118">
        <f>(ULB_Data[[#This Row],[Total score (obtained) SS2021]]-ULB_Data[[#This Row],[NA 2021]])/ULB_Data[[#This Row],[NA 2021]]</f>
        <v>0.9898310810810812</v>
      </c>
      <c r="T353" s="118">
        <f>(ULB_Data[[#This Row],[Total score (obtained) SS2022]]-ULB_Data[[#This Row],[NA 2022]])/ULB_Data[[#This Row],[NA 2022]]</f>
        <v>0.9898310810810812</v>
      </c>
      <c r="U353" s="118">
        <f>(ULB_Data[[#This Row],[Total score (obtained) SS2020]]-ULB_Data[[#This Row],[SA 2020]])/ULB_Data[[#This Row],[SA 2020]]</f>
        <v>0.27002105263157888</v>
      </c>
      <c r="V353" s="118">
        <f>(ULB_Data[[#This Row],[Total score (obtained) SS2021]]-ULB_Data[[#This Row],[SA 2021]])/ULB_Data[[#This Row],[SA 2021]]</f>
        <v>0.29733480176211463</v>
      </c>
      <c r="W353" s="118">
        <f>(ULB_Data[[#This Row],[Total score (obtained) SS2022]]-ULB_Data[[#This Row],[SA 2022]])/ULB_Data[[#This Row],[SA 2022]]</f>
        <v>0.29733480176211463</v>
      </c>
      <c r="X353" s="118">
        <f>(ULB_Data[[#This Row],[Total score (obtained) SS2020]]-ULB_Data[[#This Row],[SA Cat 2020]])/ULB_Data[[#This Row],[SA Cat 2020]]</f>
        <v>0.2420058823529411</v>
      </c>
      <c r="Y353" s="118">
        <f>(ULB_Data[[#This Row],[Total score (obtained) SS2021]]-ULB_Data[[#This Row],[SA Cat 2021]])/ULB_Data[[#This Row],[SA Cat 2021]]</f>
        <v>0.24990298914691092</v>
      </c>
      <c r="Z353" s="118">
        <f>(ULB_Data[[#This Row],[Total score (obtained) SS2022]]-ULB_Data[[#This Row],[SA Cat 2022]])/ULB_Data[[#This Row],[SA Cat 2022]]</f>
        <v>0.24990298914691092</v>
      </c>
      <c r="AA353" s="118">
        <f>(ULB_Data[[#This Row],[Total score (obtained) SS2021]]-ULB_Data[[#This Row],[SA Cat t.10 2021]])/ULB_Data[[#This Row],[SA Cat t.10 2021]]</f>
        <v>-0.10398357021775968</v>
      </c>
      <c r="AB353" s="118">
        <f>(ULB_Data[[#This Row],[Total score (obtained) SS2022]]-ULB_Data[[#This Row],[SA Cat t.10 2022]])/ULB_Data[[#This Row],[SA Cat t.10 2022]]</f>
        <v>-0.10398357021775968</v>
      </c>
      <c r="AC353" s="122">
        <v>306.24</v>
      </c>
      <c r="AD353" s="122">
        <v>913.6</v>
      </c>
      <c r="AE353" s="122">
        <v>915</v>
      </c>
      <c r="AF353" s="122">
        <v>706.64</v>
      </c>
      <c r="AG353" s="122">
        <v>1509.3</v>
      </c>
      <c r="AH353" s="122">
        <v>1509.3</v>
      </c>
      <c r="AI353" s="122">
        <v>737.03</v>
      </c>
      <c r="AJ353" s="122">
        <v>1543.8</v>
      </c>
      <c r="AK353" s="122">
        <v>1543.8</v>
      </c>
      <c r="AL353" s="122">
        <v>2033.9</v>
      </c>
      <c r="AM353" s="122">
        <v>2033.9</v>
      </c>
      <c r="AN353" s="118">
        <f>(ULB_Data[[#This Row],[SLP- obtained SS2020]]-ULB_Data[[#This Row],[SLP NA 2020]])/ULB_Data[[#This Row],[SLP NA 2020]]</f>
        <v>2.8361415882967607</v>
      </c>
      <c r="AO353" s="118">
        <f>(ULB_Data[[#This Row],[SLP- obtained SS2021]]-ULB_Data[[#This Row],[SLP NA 2021]])/ULB_Data[[#This Row],[SLP NA 2021]]</f>
        <v>0.89451619964973716</v>
      </c>
      <c r="AP353" s="118">
        <f>(ULB_Data[[#This Row],[SLP- obtained SS2022]]-ULB_Data[[#This Row],[SLP NA 2022]])/ULB_Data[[#This Row],[SLP NA 2022]]</f>
        <v>0.89161748633879778</v>
      </c>
      <c r="AQ353" s="118">
        <f>(ULB_Data[[#This Row],[SLP- obtained SS2020]]-ULB_Data[[#This Row],[SLP SA 2020]])/ULB_Data[[#This Row],[SLP SA 2020]]</f>
        <v>0.66248726367032718</v>
      </c>
      <c r="AR353" s="118">
        <f>(ULB_Data[[#This Row],[SLP- obtained SS2021]]-ULB_Data[[#This Row],[SLP SA 2021]])/ULB_Data[[#This Row],[SLP SA 2021]]</f>
        <v>0.14677665142781421</v>
      </c>
      <c r="AS353" s="118">
        <f>(ULB_Data[[#This Row],[SLP- obtained SS2022]]-ULB_Data[[#This Row],[SLP SA 2022]])/ULB_Data[[#This Row],[SLP SA 2022]]</f>
        <v>0.14677665142781421</v>
      </c>
      <c r="AT353" s="118">
        <f>(ULB_Data[[#This Row],[SLP- obtained SS2020]]-ULB_Data[[#This Row],[SLP SA cat 2020]])/ULB_Data[[#This Row],[SLP SA cat 2020]]</f>
        <v>0.59393783156723612</v>
      </c>
      <c r="AU353" s="118">
        <f>(ULB_Data[[#This Row],[SLP- obtained SS2021]]-ULB_Data[[#This Row],[SLP SA cat 2021]])/ULB_Data[[#This Row],[SLP SA cat 2021]]</f>
        <v>0.12114911257934964</v>
      </c>
      <c r="AV353" s="118">
        <f>(ULB_Data[[#This Row],[SLP- obtained SS2022]]-ULB_Data[[#This Row],[SLP SA cat 2022]])/ULB_Data[[#This Row],[SLP SA cat 2022]]</f>
        <v>0.12114911257934964</v>
      </c>
      <c r="AW353" s="118">
        <f>(ULB_Data[[#This Row],[SLP- obtained SS2021]]-ULB_Data[[#This Row],[SLP SA cat t.10 2021]])/ULB_Data[[#This Row],[SLP SA cat t.10 2021]]</f>
        <v>-0.14900929249225633</v>
      </c>
      <c r="AX353" s="118">
        <f>(ULB_Data[[#This Row],[SLP- obtained SS2022]]-ULB_Data[[#This Row],[SLP SA cat t.10 2022]])/ULB_Data[[#This Row],[SLP SA cat t.10 2022]]</f>
        <v>-0.14900929249225633</v>
      </c>
      <c r="AY353" s="122">
        <v>232.44</v>
      </c>
      <c r="AZ353" s="122">
        <v>298.10000000000002</v>
      </c>
      <c r="BA353" s="122">
        <v>295</v>
      </c>
      <c r="BB353" s="122">
        <v>421.09</v>
      </c>
      <c r="BC353" s="122">
        <v>522.70000000000005</v>
      </c>
      <c r="BD353" s="122">
        <v>525</v>
      </c>
      <c r="BE353" s="122">
        <v>433.64</v>
      </c>
      <c r="BF353" s="122">
        <v>570</v>
      </c>
      <c r="BG353" s="122">
        <v>570</v>
      </c>
      <c r="BH353" s="122">
        <v>1100</v>
      </c>
      <c r="BI353" s="122">
        <v>1100</v>
      </c>
      <c r="BJ353" s="118">
        <f>(ULB_Data[[#This Row],[Cert.- obtained SS2020]]-ULB_Data[[#This Row],[NA cert 2020]])/ULB_Data[[#This Row],[NA cert 2020]]</f>
        <v>2.871966959215281</v>
      </c>
      <c r="BK353" s="118">
        <f>(ULB_Data[[#This Row],[Cert.- obtained SS2021]]-ULB_Data[[#This Row],[NA cert 2021]])/ULB_Data[[#This Row],[NA cert 2021]]</f>
        <v>2.6900369003690034</v>
      </c>
      <c r="BL353" s="118">
        <f>(ULB_Data[[#This Row],[Cert.- obtained SS2022]]-ULB_Data[[#This Row],[NA cert 2022]])/ULB_Data[[#This Row],[NA cert 2022]]</f>
        <v>2.7288135593220337</v>
      </c>
      <c r="BM353" s="118">
        <f>(ULB_Data[[#This Row],[Cert.- obtained SS2020]]-ULB_Data[[#This Row],[SA Cert 2020]])/ULB_Data[[#This Row],[SA Cert 2020]]</f>
        <v>1.1373103137096583</v>
      </c>
      <c r="BN353" s="118">
        <f>(ULB_Data[[#This Row],[Cert.- obtained SS2021]]-ULB_Data[[#This Row],[SA cert 2021]])/ULB_Data[[#This Row],[SA cert 2021]]</f>
        <v>1.1044576238760282</v>
      </c>
      <c r="BO353" s="118">
        <f>(ULB_Data[[#This Row],[Cert.- obtained SS2022]]-ULB_Data[[#This Row],[SA cert 2022]])/ULB_Data[[#This Row],[SA cert 2022]]</f>
        <v>1.0952380952380953</v>
      </c>
      <c r="BP353" s="118">
        <f>(ULB_Data[[#This Row],[Cert.- obtained SS2020]]-ULB_Data[[#This Row],[SA cert cat 2020]])/ULB_Data[[#This Row],[SA cert cat 2020]]</f>
        <v>1.0754542938843281</v>
      </c>
      <c r="BQ353" s="118">
        <f>(ULB_Data[[#This Row],[Cert.- obtained SS2021]]-ULB_Data[[#This Row],[SA cert cat 2021]])/ULB_Data[[#This Row],[SA cert cat 2021]]</f>
        <v>0.92982456140350878</v>
      </c>
      <c r="BR353" s="118">
        <f>(ULB_Data[[#This Row],[Cert.- obtained SS2022]]-ULB_Data[[#This Row],[SA cert cat 2022]])/ULB_Data[[#This Row],[SA cert cat 2022]]</f>
        <v>0.92982456140350878</v>
      </c>
      <c r="BS353" s="118">
        <f>(ULB_Data[[#This Row],[Cert.- obtained SS2021]]-ULB_Data[[#This Row],[SA cert cat t.10 2021]])/ULB_Data[[#This Row],[SA cert cat t.10 2021]]</f>
        <v>0</v>
      </c>
      <c r="BT353" s="118">
        <f>(ULB_Data[[#This Row],[Cert.- obtained SS2022]]-ULB_Data[[#This Row],[SA cert cat t.10 2022]])/ULB_Data[[#This Row],[SA cert cat t.10 2022]]</f>
        <v>0</v>
      </c>
      <c r="BU353" s="122">
        <v>855.72</v>
      </c>
      <c r="BV353" s="122">
        <v>860.25</v>
      </c>
      <c r="BW353" s="122">
        <v>865</v>
      </c>
      <c r="BX353" s="122">
        <v>1100</v>
      </c>
      <c r="BY353" s="122">
        <v>1147.0899999999999</v>
      </c>
      <c r="BZ353" s="122">
        <v>1150</v>
      </c>
      <c r="CA353" s="122">
        <v>1114.93</v>
      </c>
      <c r="CB353" s="122">
        <v>1184.79</v>
      </c>
      <c r="CC353" s="122">
        <v>1184.79</v>
      </c>
      <c r="CD353" s="122">
        <v>1531.86</v>
      </c>
      <c r="CE353" s="122">
        <v>1531.86</v>
      </c>
      <c r="CF353" s="118">
        <f>(ULB_Data[[#This Row],[CP- obtained SS2020]]-ULB_Data[[#This Row],[NA CV 2020]])/ULB_Data[[#This Row],[NA CV 2020]]</f>
        <v>0.25268779507315481</v>
      </c>
      <c r="CG353" s="118">
        <f>(ULB_Data[[#This Row],[CV- obtained SS2021]]-ULB_Data[[#This Row],[NA CV 2021]])/ULB_Data[[#This Row],[NA CV 2021]]</f>
        <v>0.50200523103748895</v>
      </c>
      <c r="CH353" s="118">
        <f>(ULB_Data[[#This Row],[CV- obtained SS2022]]-ULB_Data[[#This Row],[NA CV 2022]])/ULB_Data[[#This Row],[NA CV 2022]]</f>
        <v>0.4937572254335259</v>
      </c>
      <c r="CI353" s="118">
        <f>(ULB_Data[[#This Row],[CP- obtained SS2020]]-ULB_Data[[#This Row],[SA CV 2020]])/ULB_Data[[#This Row],[SA CV 2020]]</f>
        <v>-2.549999999999996E-2</v>
      </c>
      <c r="CJ353" s="118">
        <f>(ULB_Data[[#This Row],[CV- obtained SS2021]]-ULB_Data[[#This Row],[SA CV 2021]])/ULB_Data[[#This Row],[SA CV 2021]]</f>
        <v>0.12641553844946779</v>
      </c>
      <c r="CK353" s="118">
        <f>(ULB_Data[[#This Row],[CV- obtained SS2022]]-ULB_Data[[#This Row],[SA CV 2022]])/ULB_Data[[#This Row],[SA CV 2022]]</f>
        <v>0.12356521739130427</v>
      </c>
      <c r="CL353" s="118">
        <f>(ULB_Data[[#This Row],[CP- obtained SS2020]]-ULB_Data[[#This Row],[SA CV  cat 2020]])/ULB_Data[[#This Row],[SA CV  cat 2020]]</f>
        <v>-3.8549505350111681E-2</v>
      </c>
      <c r="CM353" s="118">
        <f>(ULB_Data[[#This Row],[CV- obtained SS2021]]-ULB_Data[[#This Row],[SA CV cat 2021]])/ULB_Data[[#This Row],[SA CV cat 2021]]</f>
        <v>9.0573012939001801E-2</v>
      </c>
      <c r="CN353" s="118">
        <f>(ULB_Data[[#This Row],[CV- obtained SS2022]]-ULB_Data[[#This Row],[SA CV cat 2022]])/ULB_Data[[#This Row],[SA CV cat 2022]]</f>
        <v>9.0573012939001801E-2</v>
      </c>
      <c r="CO353" s="118">
        <f>(ULB_Data[[#This Row],[CV- obtained SS2021]]-ULB_Data[[#This Row],[SA CV cat t.10 2021]])/ULB_Data[[#This Row],[SA CV cat t.10 2021]]</f>
        <v>-0.1565156084759704</v>
      </c>
      <c r="CP353" s="118">
        <f>(ULB_Data[[#This Row],[CV- obtained SS2022]]-ULB_Data[[#This Row],[SA CV cat t.10 2022]])/ULB_Data[[#This Row],[SA CV cat t.10 2022]]</f>
        <v>-0.1565156084759704</v>
      </c>
      <c r="CQ353" s="60">
        <v>22</v>
      </c>
      <c r="CR353" s="60">
        <v>20</v>
      </c>
      <c r="CS353" s="28">
        <v>18</v>
      </c>
      <c r="CT353" s="27">
        <v>17</v>
      </c>
      <c r="CU353" s="28">
        <v>18</v>
      </c>
      <c r="CV353" s="27">
        <v>17</v>
      </c>
      <c r="CW353" s="28" t="s">
        <v>401</v>
      </c>
      <c r="CX353" s="28" t="s">
        <v>401</v>
      </c>
      <c r="CY353" s="28" t="s">
        <v>401</v>
      </c>
      <c r="CZ353" s="28" t="s">
        <v>405</v>
      </c>
      <c r="DA353" s="28" t="s">
        <v>402</v>
      </c>
      <c r="DB353" s="28" t="s">
        <v>402</v>
      </c>
      <c r="DC353" s="26">
        <v>1174.78</v>
      </c>
      <c r="DD353" s="22">
        <v>1500</v>
      </c>
      <c r="DE353" s="66">
        <v>78.319999999999993</v>
      </c>
      <c r="DF353" s="26">
        <v>900</v>
      </c>
      <c r="DG353" s="22">
        <v>1500</v>
      </c>
      <c r="DH353" s="66">
        <v>60</v>
      </c>
      <c r="DI353" s="26">
        <v>1076.0899999999999</v>
      </c>
      <c r="DJ353" s="22">
        <v>1500</v>
      </c>
      <c r="DK353" s="66">
        <v>71.739999999999995</v>
      </c>
      <c r="DL353" s="26">
        <v>1071.95</v>
      </c>
      <c r="DM353" s="22">
        <v>1500</v>
      </c>
      <c r="DN353" s="66">
        <v>71.459999999999994</v>
      </c>
      <c r="DO353" s="22">
        <v>4222.82</v>
      </c>
      <c r="DP353" s="22">
        <v>6000</v>
      </c>
      <c r="DQ353" s="66">
        <v>70.38</v>
      </c>
      <c r="DR353" s="67">
        <v>1730.83</v>
      </c>
      <c r="DS353" s="67">
        <v>2400</v>
      </c>
      <c r="DT353" s="159">
        <f>ULB_Data[[#This Row],[SLP- obtained SS2021]]/ULB_Data[[#This Row],[SLP-max. marks SS2021]]</f>
        <v>0.72117916666666659</v>
      </c>
      <c r="DU353" s="159">
        <f>ULB_Data[[#This Row],[SLP- obtained SS2021]]/ULB_Data[[#This Row],[Total score (obtained) SS2021]]</f>
        <v>0.41980581770731007</v>
      </c>
      <c r="DV353" s="67">
        <v>1730.83</v>
      </c>
      <c r="DW353" s="66">
        <v>2400</v>
      </c>
      <c r="DX353" s="159">
        <f>ULB_Data[[#This Row],[SLP- obtained SS2022]]/ULB_Data[[#This Row],[SLP-max. marks SS2022]]</f>
        <v>0.72117916666666659</v>
      </c>
      <c r="DY353" s="159">
        <f>ULB_Data[[#This Row],[SLP- obtained SS2022]]/ULB_Data[[#This Row],[Total score (obtained) SS2022]]</f>
        <v>0.41980581770731007</v>
      </c>
      <c r="DZ353" s="67">
        <v>1292.0999999999999</v>
      </c>
      <c r="EA353" s="67">
        <v>1800</v>
      </c>
      <c r="EB353" s="159">
        <f>ULB_Data[[#This Row],[CV- obtained SS2021]]/ULB_Data[[#This Row],[CV-max. marks SS2021]]</f>
        <v>0.71783333333333332</v>
      </c>
      <c r="EC353" s="159">
        <f>ULB_Data[[#This Row],[CV- obtained SS2021]]/ULB_Data[[#This Row],[Total score (obtained) SS2021]]</f>
        <v>0.31339363025809308</v>
      </c>
      <c r="ED353" s="67">
        <v>1292.0999999999999</v>
      </c>
      <c r="EE353" s="66">
        <v>1800</v>
      </c>
      <c r="EF353" s="159">
        <f>ULB_Data[[#This Row],[CV- obtained SS2022]]/ULB_Data[[#This Row],[CV-max. marks SS2022]]</f>
        <v>0.71783333333333332</v>
      </c>
      <c r="EG353" s="159">
        <f>ULB_Data[[#This Row],[CV- obtained SS2022]]/ULB_Data[[#This Row],[Total score (obtained) SS2022]]</f>
        <v>0.31339363025809308</v>
      </c>
      <c r="EH353" s="67">
        <v>1100</v>
      </c>
      <c r="EI353" s="67">
        <v>1800</v>
      </c>
      <c r="EJ353" s="159">
        <f>ULB_Data[[#This Row],[Cert.- obtained SS2021]]/ULB_Data[[#This Row],[Cert.-max. marks SS2021]]</f>
        <v>0.61111111111111116</v>
      </c>
      <c r="EK353" s="159">
        <f>ULB_Data[[#This Row],[Cert.- obtained SS2021]]/ULB_Data[[#This Row],[Total score (obtained) SS2021]]</f>
        <v>0.26680055203459674</v>
      </c>
      <c r="EL353" s="67">
        <v>1100</v>
      </c>
      <c r="EM353" s="66">
        <v>1800</v>
      </c>
      <c r="EN353" s="159">
        <f>ULB_Data[[#This Row],[Cert.- obtained SS2022]]/ULB_Data[[#This Row],[Cert.-max. marks SS2022]]</f>
        <v>0.61111111111111116</v>
      </c>
      <c r="EO353" s="159">
        <f>ULB_Data[[#This Row],[Cert.- obtained SS2022]]/ULB_Data[[#This Row],[Total score (obtained) SS2022]]</f>
        <v>0.26680055203459674</v>
      </c>
      <c r="EP353" s="68">
        <v>4122.93</v>
      </c>
      <c r="EQ353" s="26">
        <v>6000</v>
      </c>
      <c r="ER353" s="66">
        <v>68.72</v>
      </c>
      <c r="ES353" s="68">
        <v>4122.93</v>
      </c>
      <c r="ET353" s="66">
        <v>6000</v>
      </c>
      <c r="EU353" s="128">
        <f>(ULB_Data[[#This Row],[Total score (obtained) SS2022]]/ULB_Data[[#This Row],[Total score (max) SS2022]])*100</f>
        <v>68.715500000000006</v>
      </c>
      <c r="EV353" s="26">
        <v>2074.7800000000002</v>
      </c>
      <c r="EW353" s="26">
        <v>3000</v>
      </c>
      <c r="EX353" s="66">
        <v>69.16</v>
      </c>
      <c r="EY353" s="26">
        <v>2830.83</v>
      </c>
      <c r="EZ353" s="26">
        <v>4200</v>
      </c>
      <c r="FA353" s="100">
        <v>67.400000000000006</v>
      </c>
      <c r="FB353" s="26">
        <v>2830.83</v>
      </c>
      <c r="FC353" s="138">
        <v>4200</v>
      </c>
      <c r="FD353" s="140">
        <f>(ULB_Data[[#This Row],[SLP + Cert. (obtained) SS2022]]/ULB_Data[[#This Row],[SLP + Cert. (max.) SS2022]])*100</f>
        <v>67.400714285714287</v>
      </c>
    </row>
    <row r="354" spans="1:160" ht="30.75" thickBot="1">
      <c r="A354" s="104">
        <v>353</v>
      </c>
      <c r="B354" s="65" t="s">
        <v>421</v>
      </c>
      <c r="C354" s="65" t="s">
        <v>33</v>
      </c>
      <c r="D354" s="65" t="s">
        <v>33</v>
      </c>
      <c r="E354" s="28" t="s">
        <v>429</v>
      </c>
      <c r="F354" s="28" t="s">
        <v>431</v>
      </c>
      <c r="G354" s="28">
        <v>2214</v>
      </c>
      <c r="H354" s="28">
        <v>2072</v>
      </c>
      <c r="I354" s="28">
        <v>2072</v>
      </c>
      <c r="J354" s="28">
        <v>3325</v>
      </c>
      <c r="K354" s="28">
        <v>3178</v>
      </c>
      <c r="L354" s="28">
        <v>3178</v>
      </c>
      <c r="M354" s="28" t="s">
        <v>432</v>
      </c>
      <c r="N354" s="28" t="s">
        <v>432</v>
      </c>
      <c r="O354" s="28" t="s">
        <v>432</v>
      </c>
      <c r="P354" s="28" t="s">
        <v>432</v>
      </c>
      <c r="Q354" s="28" t="s">
        <v>432</v>
      </c>
      <c r="R354" s="118">
        <f>(ULB_Data[[#This Row],[Total score (obtained) SS2020]]-ULB_Data[[#This Row],[NA 2020]])/ULB_Data[[#This Row],[NA 2020]]</f>
        <v>-1</v>
      </c>
      <c r="S354" s="118">
        <f>(ULB_Data[[#This Row],[Total score (obtained) SS2021]]-ULB_Data[[#This Row],[NA 2021]])/ULB_Data[[#This Row],[NA 2021]]</f>
        <v>-1</v>
      </c>
      <c r="T354" s="118">
        <f>(ULB_Data[[#This Row],[Total score (obtained) SS2022]]-ULB_Data[[#This Row],[NA 2022]])/ULB_Data[[#This Row],[NA 2022]]</f>
        <v>-1</v>
      </c>
      <c r="U354" s="118">
        <f>(ULB_Data[[#This Row],[Total score (obtained) SS2020]]-ULB_Data[[#This Row],[SA 2020]])/ULB_Data[[#This Row],[SA 2020]]</f>
        <v>-1</v>
      </c>
      <c r="V354" s="118">
        <f>(ULB_Data[[#This Row],[Total score (obtained) SS2021]]-ULB_Data[[#This Row],[SA 2021]])/ULB_Data[[#This Row],[SA 2021]]</f>
        <v>-1</v>
      </c>
      <c r="W354" s="118">
        <f>(ULB_Data[[#This Row],[Total score (obtained) SS2022]]-ULB_Data[[#This Row],[SA 2022]])/ULB_Data[[#This Row],[SA 2022]]</f>
        <v>-1</v>
      </c>
      <c r="X354" s="118" t="e">
        <f>(ULB_Data[[#This Row],[Total score (obtained) SS2020]]-ULB_Data[[#This Row],[SA Cat 2020]])/ULB_Data[[#This Row],[SA Cat 2020]]</f>
        <v>#VALUE!</v>
      </c>
      <c r="Y354" s="118" t="e">
        <f>(ULB_Data[[#This Row],[Total score (obtained) SS2021]]-ULB_Data[[#This Row],[SA Cat 2021]])/ULB_Data[[#This Row],[SA Cat 2021]]</f>
        <v>#VALUE!</v>
      </c>
      <c r="Z354" s="118" t="e">
        <f>(ULB_Data[[#This Row],[Total score (obtained) SS2022]]-ULB_Data[[#This Row],[SA Cat 2022]])/ULB_Data[[#This Row],[SA Cat 2022]]</f>
        <v>#VALUE!</v>
      </c>
      <c r="AA354" s="118" t="e">
        <f>(ULB_Data[[#This Row],[Total score (obtained) SS2021]]-ULB_Data[[#This Row],[SA Cat t.10 2021]])/ULB_Data[[#This Row],[SA Cat t.10 2021]]</f>
        <v>#VALUE!</v>
      </c>
      <c r="AB354" s="118" t="e">
        <f>(ULB_Data[[#This Row],[Total score (obtained) SS2022]]-ULB_Data[[#This Row],[SA Cat t.10 2022]])/ULB_Data[[#This Row],[SA Cat t.10 2022]]</f>
        <v>#VALUE!</v>
      </c>
      <c r="AC354" s="122">
        <v>306.24</v>
      </c>
      <c r="AD354" s="122">
        <v>913.6</v>
      </c>
      <c r="AE354" s="122">
        <v>915</v>
      </c>
      <c r="AF354" s="122">
        <v>706.64</v>
      </c>
      <c r="AG354" s="122">
        <v>1509.3</v>
      </c>
      <c r="AH354" s="122">
        <v>1509.3</v>
      </c>
      <c r="AI354" s="122"/>
      <c r="AJ354" s="122"/>
      <c r="AK354" s="122"/>
      <c r="AL354" s="122"/>
      <c r="AM354" s="122"/>
      <c r="AN354" s="118">
        <f>(ULB_Data[[#This Row],[SLP- obtained SS2020]]-ULB_Data[[#This Row],[SLP NA 2020]])/ULB_Data[[#This Row],[SLP NA 2020]]</f>
        <v>-1</v>
      </c>
      <c r="AO354" s="118">
        <f>(ULB_Data[[#This Row],[SLP- obtained SS2021]]-ULB_Data[[#This Row],[SLP NA 2021]])/ULB_Data[[#This Row],[SLP NA 2021]]</f>
        <v>-1</v>
      </c>
      <c r="AP354" s="118">
        <f>(ULB_Data[[#This Row],[SLP- obtained SS2022]]-ULB_Data[[#This Row],[SLP NA 2022]])/ULB_Data[[#This Row],[SLP NA 2022]]</f>
        <v>-1</v>
      </c>
      <c r="AQ354" s="118">
        <f>(ULB_Data[[#This Row],[SLP- obtained SS2020]]-ULB_Data[[#This Row],[SLP SA 2020]])/ULB_Data[[#This Row],[SLP SA 2020]]</f>
        <v>-1</v>
      </c>
      <c r="AR354" s="118">
        <f>(ULB_Data[[#This Row],[SLP- obtained SS2021]]-ULB_Data[[#This Row],[SLP SA 2021]])/ULB_Data[[#This Row],[SLP SA 2021]]</f>
        <v>-1</v>
      </c>
      <c r="AS354" s="118">
        <f>(ULB_Data[[#This Row],[SLP- obtained SS2022]]-ULB_Data[[#This Row],[SLP SA 2022]])/ULB_Data[[#This Row],[SLP SA 2022]]</f>
        <v>-1</v>
      </c>
      <c r="AT354" s="118" t="e">
        <f>(ULB_Data[[#This Row],[SLP- obtained SS2020]]-ULB_Data[[#This Row],[SLP SA cat 2020]])/ULB_Data[[#This Row],[SLP SA cat 2020]]</f>
        <v>#DIV/0!</v>
      </c>
      <c r="AU354" s="118" t="e">
        <f>(ULB_Data[[#This Row],[SLP- obtained SS2021]]-ULB_Data[[#This Row],[SLP SA cat 2021]])/ULB_Data[[#This Row],[SLP SA cat 2021]]</f>
        <v>#DIV/0!</v>
      </c>
      <c r="AV354" s="118" t="e">
        <f>(ULB_Data[[#This Row],[SLP- obtained SS2022]]-ULB_Data[[#This Row],[SLP SA cat 2022]])/ULB_Data[[#This Row],[SLP SA cat 2022]]</f>
        <v>#DIV/0!</v>
      </c>
      <c r="AW354" s="118" t="e">
        <f>(ULB_Data[[#This Row],[SLP- obtained SS2021]]-ULB_Data[[#This Row],[SLP SA cat t.10 2021]])/ULB_Data[[#This Row],[SLP SA cat t.10 2021]]</f>
        <v>#DIV/0!</v>
      </c>
      <c r="AX354" s="118" t="e">
        <f>(ULB_Data[[#This Row],[SLP- obtained SS2022]]-ULB_Data[[#This Row],[SLP SA cat t.10 2022]])/ULB_Data[[#This Row],[SLP SA cat t.10 2022]]</f>
        <v>#DIV/0!</v>
      </c>
      <c r="AY354" s="122">
        <v>232.44</v>
      </c>
      <c r="AZ354" s="122">
        <v>298.10000000000002</v>
      </c>
      <c r="BA354" s="122">
        <v>295</v>
      </c>
      <c r="BB354" s="122">
        <v>421.09</v>
      </c>
      <c r="BC354" s="122">
        <v>522.70000000000005</v>
      </c>
      <c r="BD354" s="122">
        <v>525</v>
      </c>
      <c r="BE354" s="122"/>
      <c r="BF354" s="122"/>
      <c r="BG354" s="122"/>
      <c r="BH354" s="122"/>
      <c r="BI354" s="122"/>
      <c r="BJ354" s="118">
        <f>(ULB_Data[[#This Row],[Cert.- obtained SS2020]]-ULB_Data[[#This Row],[NA cert 2020]])/ULB_Data[[#This Row],[NA cert 2020]]</f>
        <v>-1</v>
      </c>
      <c r="BK354" s="118">
        <f>(ULB_Data[[#This Row],[Cert.- obtained SS2021]]-ULB_Data[[#This Row],[NA cert 2021]])/ULB_Data[[#This Row],[NA cert 2021]]</f>
        <v>-1</v>
      </c>
      <c r="BL354" s="118">
        <f>(ULB_Data[[#This Row],[Cert.- obtained SS2022]]-ULB_Data[[#This Row],[NA cert 2022]])/ULB_Data[[#This Row],[NA cert 2022]]</f>
        <v>-1</v>
      </c>
      <c r="BM354" s="118">
        <f>(ULB_Data[[#This Row],[Cert.- obtained SS2020]]-ULB_Data[[#This Row],[SA Cert 2020]])/ULB_Data[[#This Row],[SA Cert 2020]]</f>
        <v>-1</v>
      </c>
      <c r="BN354" s="118">
        <f>(ULB_Data[[#This Row],[Cert.- obtained SS2021]]-ULB_Data[[#This Row],[SA cert 2021]])/ULB_Data[[#This Row],[SA cert 2021]]</f>
        <v>-1</v>
      </c>
      <c r="BO354" s="118">
        <f>(ULB_Data[[#This Row],[Cert.- obtained SS2022]]-ULB_Data[[#This Row],[SA cert 2022]])/ULB_Data[[#This Row],[SA cert 2022]]</f>
        <v>-1</v>
      </c>
      <c r="BP354" s="118" t="e">
        <f>(ULB_Data[[#This Row],[Cert.- obtained SS2020]]-ULB_Data[[#This Row],[SA cert cat 2020]])/ULB_Data[[#This Row],[SA cert cat 2020]]</f>
        <v>#DIV/0!</v>
      </c>
      <c r="BQ354" s="118" t="e">
        <f>(ULB_Data[[#This Row],[Cert.- obtained SS2021]]-ULB_Data[[#This Row],[SA cert cat 2021]])/ULB_Data[[#This Row],[SA cert cat 2021]]</f>
        <v>#DIV/0!</v>
      </c>
      <c r="BR354" s="118" t="e">
        <f>(ULB_Data[[#This Row],[Cert.- obtained SS2022]]-ULB_Data[[#This Row],[SA cert cat 2022]])/ULB_Data[[#This Row],[SA cert cat 2022]]</f>
        <v>#DIV/0!</v>
      </c>
      <c r="BS354" s="118" t="e">
        <f>(ULB_Data[[#This Row],[Cert.- obtained SS2021]]-ULB_Data[[#This Row],[SA cert cat t.10 2021]])/ULB_Data[[#This Row],[SA cert cat t.10 2021]]</f>
        <v>#DIV/0!</v>
      </c>
      <c r="BT354" s="118" t="e">
        <f>(ULB_Data[[#This Row],[Cert.- obtained SS2022]]-ULB_Data[[#This Row],[SA cert cat t.10 2022]])/ULB_Data[[#This Row],[SA cert cat t.10 2022]]</f>
        <v>#DIV/0!</v>
      </c>
      <c r="BU354" s="122">
        <v>855.72</v>
      </c>
      <c r="BV354" s="122">
        <v>860.25</v>
      </c>
      <c r="BW354" s="122">
        <v>865</v>
      </c>
      <c r="BX354" s="122">
        <v>1100</v>
      </c>
      <c r="BY354" s="122">
        <v>1147.0899999999999</v>
      </c>
      <c r="BZ354" s="122">
        <v>1150</v>
      </c>
      <c r="CA354" s="122"/>
      <c r="CB354" s="122"/>
      <c r="CC354" s="122"/>
      <c r="CD354" s="122"/>
      <c r="CE354" s="122"/>
      <c r="CF354" s="118">
        <f>(ULB_Data[[#This Row],[CP- obtained SS2020]]-ULB_Data[[#This Row],[NA CV 2020]])/ULB_Data[[#This Row],[NA CV 2020]]</f>
        <v>-1</v>
      </c>
      <c r="CG354" s="118">
        <f>(ULB_Data[[#This Row],[CV- obtained SS2021]]-ULB_Data[[#This Row],[NA CV 2021]])/ULB_Data[[#This Row],[NA CV 2021]]</f>
        <v>-1</v>
      </c>
      <c r="CH354" s="118">
        <f>(ULB_Data[[#This Row],[CV- obtained SS2022]]-ULB_Data[[#This Row],[NA CV 2022]])/ULB_Data[[#This Row],[NA CV 2022]]</f>
        <v>-1</v>
      </c>
      <c r="CI354" s="118">
        <f>(ULB_Data[[#This Row],[CP- obtained SS2020]]-ULB_Data[[#This Row],[SA CV 2020]])/ULB_Data[[#This Row],[SA CV 2020]]</f>
        <v>-1</v>
      </c>
      <c r="CJ354" s="118">
        <f>(ULB_Data[[#This Row],[CV- obtained SS2021]]-ULB_Data[[#This Row],[SA CV 2021]])/ULB_Data[[#This Row],[SA CV 2021]]</f>
        <v>-1</v>
      </c>
      <c r="CK354" s="118">
        <f>(ULB_Data[[#This Row],[CV- obtained SS2022]]-ULB_Data[[#This Row],[SA CV 2022]])/ULB_Data[[#This Row],[SA CV 2022]]</f>
        <v>-1</v>
      </c>
      <c r="CL354" s="118" t="e">
        <f>(ULB_Data[[#This Row],[CP- obtained SS2020]]-ULB_Data[[#This Row],[SA CV  cat 2020]])/ULB_Data[[#This Row],[SA CV  cat 2020]]</f>
        <v>#DIV/0!</v>
      </c>
      <c r="CM354" s="118" t="e">
        <f>(ULB_Data[[#This Row],[CV- obtained SS2021]]-ULB_Data[[#This Row],[SA CV cat 2021]])/ULB_Data[[#This Row],[SA CV cat 2021]]</f>
        <v>#DIV/0!</v>
      </c>
      <c r="CN354" s="118" t="e">
        <f>(ULB_Data[[#This Row],[CV- obtained SS2022]]-ULB_Data[[#This Row],[SA CV cat 2022]])/ULB_Data[[#This Row],[SA CV cat 2022]]</f>
        <v>#DIV/0!</v>
      </c>
      <c r="CO354" s="118" t="e">
        <f>(ULB_Data[[#This Row],[CV- obtained SS2021]]-ULB_Data[[#This Row],[SA CV cat t.10 2021]])/ULB_Data[[#This Row],[SA CV cat t.10 2021]]</f>
        <v>#DIV/0!</v>
      </c>
      <c r="CP354" s="118" t="e">
        <f>(ULB_Data[[#This Row],[CV- obtained SS2022]]-ULB_Data[[#This Row],[SA CV cat t.10 2022]])/ULB_Data[[#This Row],[SA CV cat t.10 2022]]</f>
        <v>#DIV/0!</v>
      </c>
      <c r="CQ354" s="60"/>
      <c r="CR354" s="60"/>
      <c r="CS354" s="28"/>
      <c r="CT354" s="28"/>
      <c r="CU354" s="28"/>
      <c r="CV354" s="28"/>
      <c r="CW354" s="28" t="s">
        <v>414</v>
      </c>
      <c r="CX354" s="28"/>
      <c r="CY354" s="28"/>
      <c r="CZ354" s="28" t="s">
        <v>415</v>
      </c>
      <c r="DA354" s="28"/>
      <c r="DB354" s="28"/>
      <c r="DC354" s="28"/>
      <c r="DD354" s="21"/>
      <c r="DE354" s="87"/>
      <c r="DF354" s="28"/>
      <c r="DG354" s="21"/>
      <c r="DH354" s="87"/>
      <c r="DI354" s="28"/>
      <c r="DJ354" s="21"/>
      <c r="DK354" s="87"/>
      <c r="DL354" s="77"/>
      <c r="DM354" s="21"/>
      <c r="DN354" s="87"/>
      <c r="DO354" s="21"/>
      <c r="DP354" s="21"/>
      <c r="DQ354" s="87"/>
      <c r="DR354" s="21"/>
      <c r="DS354" s="67">
        <v>2400</v>
      </c>
      <c r="DT354" s="159">
        <f>ULB_Data[[#This Row],[SLP- obtained SS2021]]/ULB_Data[[#This Row],[SLP-max. marks SS2021]]</f>
        <v>0</v>
      </c>
      <c r="DU354" s="159" t="e">
        <f>ULB_Data[[#This Row],[SLP- obtained SS2021]]/ULB_Data[[#This Row],[Total score (obtained) SS2021]]</f>
        <v>#DIV/0!</v>
      </c>
      <c r="DV354" s="21"/>
      <c r="DW354" s="66">
        <v>2400</v>
      </c>
      <c r="DX354" s="159">
        <f>ULB_Data[[#This Row],[SLP- obtained SS2022]]/ULB_Data[[#This Row],[SLP-max. marks SS2022]]</f>
        <v>0</v>
      </c>
      <c r="DY354" s="159" t="e">
        <f>ULB_Data[[#This Row],[SLP- obtained SS2022]]/ULB_Data[[#This Row],[Total score (obtained) SS2022]]</f>
        <v>#DIV/0!</v>
      </c>
      <c r="DZ354" s="21"/>
      <c r="EA354" s="67">
        <v>1800</v>
      </c>
      <c r="EB354" s="159">
        <f>ULB_Data[[#This Row],[CV- obtained SS2021]]/ULB_Data[[#This Row],[CV-max. marks SS2021]]</f>
        <v>0</v>
      </c>
      <c r="EC354" s="159" t="e">
        <f>ULB_Data[[#This Row],[CV- obtained SS2021]]/ULB_Data[[#This Row],[Total score (obtained) SS2021]]</f>
        <v>#DIV/0!</v>
      </c>
      <c r="ED354" s="21"/>
      <c r="EE354" s="66">
        <v>1800</v>
      </c>
      <c r="EF354" s="159">
        <f>ULB_Data[[#This Row],[CV- obtained SS2022]]/ULB_Data[[#This Row],[CV-max. marks SS2022]]</f>
        <v>0</v>
      </c>
      <c r="EG354" s="159" t="e">
        <f>ULB_Data[[#This Row],[CV- obtained SS2022]]/ULB_Data[[#This Row],[Total score (obtained) SS2022]]</f>
        <v>#DIV/0!</v>
      </c>
      <c r="EH354" s="21"/>
      <c r="EI354" s="67">
        <v>1800</v>
      </c>
      <c r="EJ354" s="159">
        <f>ULB_Data[[#This Row],[Cert.- obtained SS2021]]/ULB_Data[[#This Row],[Cert.-max. marks SS2021]]</f>
        <v>0</v>
      </c>
      <c r="EK354" s="159" t="e">
        <f>ULB_Data[[#This Row],[Cert.- obtained SS2021]]/ULB_Data[[#This Row],[Total score (obtained) SS2021]]</f>
        <v>#DIV/0!</v>
      </c>
      <c r="EL354" s="21"/>
      <c r="EM354" s="66">
        <v>1800</v>
      </c>
      <c r="EN354" s="159">
        <f>ULB_Data[[#This Row],[Cert.- obtained SS2022]]/ULB_Data[[#This Row],[Cert.-max. marks SS2022]]</f>
        <v>0</v>
      </c>
      <c r="EO354" s="159" t="e">
        <f>ULB_Data[[#This Row],[Cert.- obtained SS2022]]/ULB_Data[[#This Row],[Total score (obtained) SS2022]]</f>
        <v>#DIV/0!</v>
      </c>
      <c r="EP354" s="21"/>
      <c r="EQ354" s="26">
        <v>6000</v>
      </c>
      <c r="ER354" s="66">
        <v>0</v>
      </c>
      <c r="ES354" s="21"/>
      <c r="ET354" s="66">
        <v>6000</v>
      </c>
      <c r="EU354" s="128">
        <f>(ULB_Data[[#This Row],[Total score (obtained) SS2022]]/ULB_Data[[#This Row],[Total score (max) SS2022]])*100</f>
        <v>0</v>
      </c>
      <c r="EV354" s="26">
        <v>0</v>
      </c>
      <c r="EW354" s="26">
        <v>0</v>
      </c>
      <c r="EX354" s="88" t="e">
        <v>#DIV/0!</v>
      </c>
      <c r="EY354" s="26">
        <v>0</v>
      </c>
      <c r="EZ354" s="26">
        <v>4200</v>
      </c>
      <c r="FA354" s="100">
        <v>0</v>
      </c>
      <c r="FB354" s="26">
        <v>0</v>
      </c>
      <c r="FC354" s="138">
        <v>4200</v>
      </c>
      <c r="FD354" s="140">
        <f>(ULB_Data[[#This Row],[SLP + Cert. (obtained) SS2022]]/ULB_Data[[#This Row],[SLP + Cert. (max.) SS2022]])*100</f>
        <v>0</v>
      </c>
    </row>
    <row r="355" spans="1:160" ht="15.75" thickBot="1">
      <c r="A355" s="104">
        <v>354</v>
      </c>
      <c r="B355" s="69" t="s">
        <v>2</v>
      </c>
      <c r="C355" s="65" t="s">
        <v>33</v>
      </c>
      <c r="D355" s="65" t="s">
        <v>33</v>
      </c>
      <c r="E355" s="26">
        <v>57698</v>
      </c>
      <c r="F355" s="28" t="s">
        <v>413</v>
      </c>
      <c r="G355" s="28">
        <v>2214</v>
      </c>
      <c r="H355" s="28">
        <v>2072</v>
      </c>
      <c r="I355" s="28">
        <v>2072</v>
      </c>
      <c r="J355" s="28">
        <v>3325</v>
      </c>
      <c r="K355" s="28">
        <v>3178</v>
      </c>
      <c r="L355" s="28">
        <v>3178</v>
      </c>
      <c r="M355" s="28">
        <v>3595.3</v>
      </c>
      <c r="N355" s="28">
        <v>3469.2</v>
      </c>
      <c r="O355" s="28">
        <v>3469.2</v>
      </c>
      <c r="P355" s="28">
        <v>4328.8</v>
      </c>
      <c r="Q355" s="28">
        <v>4328.8</v>
      </c>
      <c r="R355" s="118">
        <f>(ULB_Data[[#This Row],[Total score (obtained) SS2020]]-ULB_Data[[#This Row],[NA 2020]])/ULB_Data[[#This Row],[NA 2020]]</f>
        <v>1.3431707317073169</v>
      </c>
      <c r="S355" s="118">
        <f>(ULB_Data[[#This Row],[Total score (obtained) SS2021]]-ULB_Data[[#This Row],[NA 2021]])/ULB_Data[[#This Row],[NA 2021]]</f>
        <v>1.3849855212355211</v>
      </c>
      <c r="T355" s="118">
        <f>(ULB_Data[[#This Row],[Total score (obtained) SS2022]]-ULB_Data[[#This Row],[NA 2022]])/ULB_Data[[#This Row],[NA 2022]]</f>
        <v>1.3849855212355211</v>
      </c>
      <c r="U355" s="118">
        <f>(ULB_Data[[#This Row],[Total score (obtained) SS2020]]-ULB_Data[[#This Row],[SA 2020]])/ULB_Data[[#This Row],[SA 2020]]</f>
        <v>0.56023458646616531</v>
      </c>
      <c r="V355" s="118">
        <f>(ULB_Data[[#This Row],[Total score (obtained) SS2021]]-ULB_Data[[#This Row],[SA 2021]])/ULB_Data[[#This Row],[SA 2021]]</f>
        <v>0.55496853366897403</v>
      </c>
      <c r="W355" s="118">
        <f>(ULB_Data[[#This Row],[Total score (obtained) SS2022]]-ULB_Data[[#This Row],[SA 2022]])/ULB_Data[[#This Row],[SA 2022]]</f>
        <v>0.55496853366897403</v>
      </c>
      <c r="X355" s="118">
        <f>(ULB_Data[[#This Row],[Total score (obtained) SS2020]]-ULB_Data[[#This Row],[SA Cat 2020]])/ULB_Data[[#This Row],[SA Cat 2020]]</f>
        <v>0.44293383027841893</v>
      </c>
      <c r="Y355" s="118">
        <f>(ULB_Data[[#This Row],[Total score (obtained) SS2021]]-ULB_Data[[#This Row],[SA Cat 2021]])/ULB_Data[[#This Row],[SA Cat 2021]]</f>
        <v>0.42444655828433064</v>
      </c>
      <c r="Z355" s="118">
        <f>(ULB_Data[[#This Row],[Total score (obtained) SS2022]]-ULB_Data[[#This Row],[SA Cat 2022]])/ULB_Data[[#This Row],[SA Cat 2022]]</f>
        <v>0.42444655828433064</v>
      </c>
      <c r="AA355" s="118">
        <f>(ULB_Data[[#This Row],[Total score (obtained) SS2021]]-ULB_Data[[#This Row],[SA Cat t.10 2021]])/ULB_Data[[#This Row],[SA Cat t.10 2021]]</f>
        <v>0.14158427277767496</v>
      </c>
      <c r="AB355" s="118">
        <f>(ULB_Data[[#This Row],[Total score (obtained) SS2022]]-ULB_Data[[#This Row],[SA Cat t.10 2022]])/ULB_Data[[#This Row],[SA Cat t.10 2022]]</f>
        <v>0.14158427277767496</v>
      </c>
      <c r="AC355" s="122">
        <v>306.24</v>
      </c>
      <c r="AD355" s="122">
        <v>913.6</v>
      </c>
      <c r="AE355" s="122">
        <v>915</v>
      </c>
      <c r="AF355" s="122">
        <v>706.64</v>
      </c>
      <c r="AG355" s="122">
        <v>1509.3</v>
      </c>
      <c r="AH355" s="122">
        <v>1509.3</v>
      </c>
      <c r="AI355" s="122">
        <v>829.22</v>
      </c>
      <c r="AJ355" s="122">
        <v>1623.2</v>
      </c>
      <c r="AK355" s="122">
        <v>1623.2</v>
      </c>
      <c r="AL355" s="122">
        <v>1999.6</v>
      </c>
      <c r="AM355" s="122">
        <v>1999.6</v>
      </c>
      <c r="AN355" s="118">
        <f>(ULB_Data[[#This Row],[SLP- obtained SS2020]]-ULB_Data[[#This Row],[SLP NA 2020]])/ULB_Data[[#This Row],[SLP NA 2020]]</f>
        <v>3.3368599791013578</v>
      </c>
      <c r="AO355" s="118">
        <f>(ULB_Data[[#This Row],[SLP- obtained SS2021]]-ULB_Data[[#This Row],[SLP NA 2021]])/ULB_Data[[#This Row],[SLP NA 2021]]</f>
        <v>1.3887587565674255</v>
      </c>
      <c r="AP355" s="118">
        <f>(ULB_Data[[#This Row],[SLP- obtained SS2022]]-ULB_Data[[#This Row],[SLP NA 2022]])/ULB_Data[[#This Row],[SLP NA 2022]]</f>
        <v>1.3851038251366119</v>
      </c>
      <c r="AQ355" s="118">
        <f>(ULB_Data[[#This Row],[SLP- obtained SS2020]]-ULB_Data[[#This Row],[SLP SA 2020]])/ULB_Data[[#This Row],[SLP SA 2020]]</f>
        <v>0.87948601834031459</v>
      </c>
      <c r="AR355" s="118">
        <f>(ULB_Data[[#This Row],[SLP- obtained SS2021]]-ULB_Data[[#This Row],[SLP SA 2021]])/ULB_Data[[#This Row],[SLP SA 2021]]</f>
        <v>0.44594845292519708</v>
      </c>
      <c r="AS355" s="118">
        <f>(ULB_Data[[#This Row],[SLP- obtained SS2022]]-ULB_Data[[#This Row],[SLP SA 2022]])/ULB_Data[[#This Row],[SLP SA 2022]]</f>
        <v>0.44594845292519708</v>
      </c>
      <c r="AT355" s="118">
        <f>(ULB_Data[[#This Row],[SLP- obtained SS2020]]-ULB_Data[[#This Row],[SLP SA cat 2020]])/ULB_Data[[#This Row],[SLP SA cat 2020]]</f>
        <v>0.60164974313209985</v>
      </c>
      <c r="AU355" s="118">
        <f>(ULB_Data[[#This Row],[SLP- obtained SS2021]]-ULB_Data[[#This Row],[SLP SA cat 2021]])/ULB_Data[[#This Row],[SLP SA cat 2021]]</f>
        <v>0.34448620009857062</v>
      </c>
      <c r="AV355" s="118">
        <f>(ULB_Data[[#This Row],[SLP- obtained SS2022]]-ULB_Data[[#This Row],[SLP SA cat 2022]])/ULB_Data[[#This Row],[SLP SA cat 2022]]</f>
        <v>0.34448620009857062</v>
      </c>
      <c r="AW355" s="118">
        <f>(ULB_Data[[#This Row],[SLP- obtained SS2021]]-ULB_Data[[#This Row],[SLP SA cat t.10 2021]])/ULB_Data[[#This Row],[SLP SA cat t.10 2021]]</f>
        <v>9.1403280656131222E-2</v>
      </c>
      <c r="AX355" s="118">
        <f>(ULB_Data[[#This Row],[SLP- obtained SS2022]]-ULB_Data[[#This Row],[SLP SA cat t.10 2022]])/ULB_Data[[#This Row],[SLP SA cat t.10 2022]]</f>
        <v>9.1403280656131222E-2</v>
      </c>
      <c r="AY355" s="122">
        <v>232.44</v>
      </c>
      <c r="AZ355" s="122">
        <v>298.10000000000002</v>
      </c>
      <c r="BA355" s="122">
        <v>295</v>
      </c>
      <c r="BB355" s="122">
        <v>421.09</v>
      </c>
      <c r="BC355" s="122">
        <v>522.70000000000005</v>
      </c>
      <c r="BD355" s="122">
        <v>525</v>
      </c>
      <c r="BE355" s="122">
        <v>448.93</v>
      </c>
      <c r="BF355" s="122">
        <v>602.08000000000004</v>
      </c>
      <c r="BG355" s="122">
        <v>602.08000000000004</v>
      </c>
      <c r="BH355" s="122">
        <v>1100</v>
      </c>
      <c r="BI355" s="122">
        <v>1100</v>
      </c>
      <c r="BJ355" s="118">
        <f>(ULB_Data[[#This Row],[Cert.- obtained SS2020]]-ULB_Data[[#This Row],[NA cert 2020]])/ULB_Data[[#This Row],[NA cert 2020]]</f>
        <v>3.7324040612631215</v>
      </c>
      <c r="BK355" s="118">
        <f>(ULB_Data[[#This Row],[Cert.- obtained SS2021]]-ULB_Data[[#This Row],[NA cert 2021]])/ULB_Data[[#This Row],[NA cert 2021]]</f>
        <v>2.6900369003690034</v>
      </c>
      <c r="BL355" s="118">
        <f>(ULB_Data[[#This Row],[Cert.- obtained SS2022]]-ULB_Data[[#This Row],[NA cert 2022]])/ULB_Data[[#This Row],[NA cert 2022]]</f>
        <v>2.7288135593220337</v>
      </c>
      <c r="BM355" s="118">
        <f>(ULB_Data[[#This Row],[Cert.- obtained SS2020]]-ULB_Data[[#This Row],[SA Cert 2020]])/ULB_Data[[#This Row],[SA Cert 2020]]</f>
        <v>1.6122681612006937</v>
      </c>
      <c r="BN355" s="118">
        <f>(ULB_Data[[#This Row],[Cert.- obtained SS2021]]-ULB_Data[[#This Row],[SA cert 2021]])/ULB_Data[[#This Row],[SA cert 2021]]</f>
        <v>1.1044576238760282</v>
      </c>
      <c r="BO355" s="118">
        <f>(ULB_Data[[#This Row],[Cert.- obtained SS2022]]-ULB_Data[[#This Row],[SA cert 2022]])/ULB_Data[[#This Row],[SA cert 2022]]</f>
        <v>1.0952380952380953</v>
      </c>
      <c r="BP355" s="118">
        <f>(ULB_Data[[#This Row],[Cert.- obtained SS2020]]-ULB_Data[[#This Row],[SA cert cat 2020]])/ULB_Data[[#This Row],[SA cert cat 2020]]</f>
        <v>1.4502706435301715</v>
      </c>
      <c r="BQ355" s="118">
        <f>(ULB_Data[[#This Row],[Cert.- obtained SS2021]]-ULB_Data[[#This Row],[SA cert cat 2021]])/ULB_Data[[#This Row],[SA cert cat 2021]]</f>
        <v>0.82699973425458395</v>
      </c>
      <c r="BR355" s="118">
        <f>(ULB_Data[[#This Row],[Cert.- obtained SS2022]]-ULB_Data[[#This Row],[SA cert cat 2022]])/ULB_Data[[#This Row],[SA cert cat 2022]]</f>
        <v>0.82699973425458395</v>
      </c>
      <c r="BS355" s="118">
        <f>(ULB_Data[[#This Row],[Cert.- obtained SS2021]]-ULB_Data[[#This Row],[SA cert cat t.10 2021]])/ULB_Data[[#This Row],[SA cert cat t.10 2021]]</f>
        <v>0</v>
      </c>
      <c r="BT355" s="118">
        <f>(ULB_Data[[#This Row],[Cert.- obtained SS2022]]-ULB_Data[[#This Row],[SA cert cat t.10 2022]])/ULB_Data[[#This Row],[SA cert cat t.10 2022]]</f>
        <v>0</v>
      </c>
      <c r="BU355" s="122">
        <v>855.72</v>
      </c>
      <c r="BV355" s="122">
        <v>860.25</v>
      </c>
      <c r="BW355" s="122">
        <v>865</v>
      </c>
      <c r="BX355" s="122">
        <v>1100</v>
      </c>
      <c r="BY355" s="122">
        <v>1147.0899999999999</v>
      </c>
      <c r="BZ355" s="122">
        <v>1150</v>
      </c>
      <c r="CA355" s="122">
        <v>1163.58</v>
      </c>
      <c r="CB355" s="122">
        <v>1243.93</v>
      </c>
      <c r="CC355" s="122">
        <v>1243.93</v>
      </c>
      <c r="CD355" s="122">
        <v>1508.87</v>
      </c>
      <c r="CE355" s="122">
        <v>1508.87</v>
      </c>
      <c r="CF355" s="118">
        <f>(ULB_Data[[#This Row],[CP- obtained SS2020]]-ULB_Data[[#This Row],[NA CV 2020]])/ULB_Data[[#This Row],[NA CV 2020]]</f>
        <v>0.53047725891646802</v>
      </c>
      <c r="CG355" s="118">
        <f>(ULB_Data[[#This Row],[CV- obtained SS2021]]-ULB_Data[[#This Row],[NA CV 2021]])/ULB_Data[[#This Row],[NA CV 2021]]</f>
        <v>0.92888113920371973</v>
      </c>
      <c r="CH355" s="118">
        <f>(ULB_Data[[#This Row],[CV- obtained SS2022]]-ULB_Data[[#This Row],[NA CV 2022]])/ULB_Data[[#This Row],[NA CV 2022]]</f>
        <v>0.9182890173410404</v>
      </c>
      <c r="CI355" s="118">
        <f>(ULB_Data[[#This Row],[CP- obtained SS2020]]-ULB_Data[[#This Row],[SA CV 2020]])/ULB_Data[[#This Row],[SA CV 2020]]</f>
        <v>0.19060000000000007</v>
      </c>
      <c r="CJ355" s="118">
        <f>(ULB_Data[[#This Row],[CV- obtained SS2021]]-ULB_Data[[#This Row],[SA CV 2021]])/ULB_Data[[#This Row],[SA CV 2021]]</f>
        <v>0.44654735025150605</v>
      </c>
      <c r="CK355" s="118">
        <f>(ULB_Data[[#This Row],[CV- obtained SS2022]]-ULB_Data[[#This Row],[SA CV 2022]])/ULB_Data[[#This Row],[SA CV 2022]]</f>
        <v>0.44288695652173909</v>
      </c>
      <c r="CL355" s="118">
        <f>(ULB_Data[[#This Row],[CP- obtained SS2020]]-ULB_Data[[#This Row],[SA CV  cat 2020]])/ULB_Data[[#This Row],[SA CV  cat 2020]]</f>
        <v>0.12554358101720567</v>
      </c>
      <c r="CM355" s="118">
        <f>(ULB_Data[[#This Row],[CV- obtained SS2021]]-ULB_Data[[#This Row],[SA CV cat 2021]])/ULB_Data[[#This Row],[SA CV cat 2021]]</f>
        <v>0.33393358147162611</v>
      </c>
      <c r="CN355" s="118">
        <f>(ULB_Data[[#This Row],[CV- obtained SS2022]]-ULB_Data[[#This Row],[SA CV cat 2022]])/ULB_Data[[#This Row],[SA CV cat 2022]]</f>
        <v>0.33393358147162611</v>
      </c>
      <c r="CO355" s="118">
        <f>(ULB_Data[[#This Row],[CV- obtained SS2021]]-ULB_Data[[#This Row],[SA CV cat t.10 2021]])/ULB_Data[[#This Row],[SA CV cat t.10 2021]]</f>
        <v>9.9710379290462434E-2</v>
      </c>
      <c r="CP355" s="118">
        <f>(ULB_Data[[#This Row],[CV- obtained SS2022]]-ULB_Data[[#This Row],[SA CV cat t.10 2022]])/ULB_Data[[#This Row],[SA CV cat t.10 2022]]</f>
        <v>9.9710379290462434E-2</v>
      </c>
      <c r="CQ355" s="60">
        <v>2</v>
      </c>
      <c r="CR355" s="60">
        <v>2</v>
      </c>
      <c r="CS355" s="28">
        <v>1</v>
      </c>
      <c r="CT355" s="27">
        <v>1</v>
      </c>
      <c r="CU355" s="28">
        <v>1</v>
      </c>
      <c r="CV355" s="27">
        <v>1</v>
      </c>
      <c r="CW355" s="28" t="s">
        <v>401</v>
      </c>
      <c r="CX355" s="28" t="s">
        <v>401</v>
      </c>
      <c r="CY355" s="28" t="s">
        <v>401</v>
      </c>
      <c r="CZ355" s="28" t="s">
        <v>408</v>
      </c>
      <c r="DA355" s="28" t="s">
        <v>408</v>
      </c>
      <c r="DB355" s="28" t="s">
        <v>408</v>
      </c>
      <c r="DC355" s="26">
        <v>1328.12</v>
      </c>
      <c r="DD355" s="22">
        <v>1500</v>
      </c>
      <c r="DE355" s="66">
        <v>88.54</v>
      </c>
      <c r="DF355" s="26">
        <v>1100</v>
      </c>
      <c r="DG355" s="22">
        <v>1500</v>
      </c>
      <c r="DH355" s="66">
        <v>73.33</v>
      </c>
      <c r="DI355" s="26">
        <v>1450</v>
      </c>
      <c r="DJ355" s="22">
        <v>1500</v>
      </c>
      <c r="DK355" s="66">
        <v>96.67</v>
      </c>
      <c r="DL355" s="26">
        <v>1309.6600000000001</v>
      </c>
      <c r="DM355" s="22">
        <v>1500</v>
      </c>
      <c r="DN355" s="66">
        <v>87.31</v>
      </c>
      <c r="DO355" s="22">
        <v>5187.78</v>
      </c>
      <c r="DP355" s="22">
        <v>6000</v>
      </c>
      <c r="DQ355" s="66">
        <v>86.46</v>
      </c>
      <c r="DR355" s="67">
        <v>2182.37</v>
      </c>
      <c r="DS355" s="67">
        <v>2400</v>
      </c>
      <c r="DT355" s="159">
        <f>ULB_Data[[#This Row],[SLP- obtained SS2021]]/ULB_Data[[#This Row],[SLP-max. marks SS2021]]</f>
        <v>0.90932083333333324</v>
      </c>
      <c r="DU355" s="159">
        <f>ULB_Data[[#This Row],[SLP- obtained SS2021]]/ULB_Data[[#This Row],[Total score (obtained) SS2021]]</f>
        <v>0.4416242216731523</v>
      </c>
      <c r="DV355" s="67">
        <v>2182.37</v>
      </c>
      <c r="DW355" s="66">
        <v>2400</v>
      </c>
      <c r="DX355" s="159">
        <f>ULB_Data[[#This Row],[SLP- obtained SS2022]]/ULB_Data[[#This Row],[SLP-max. marks SS2022]]</f>
        <v>0.90932083333333324</v>
      </c>
      <c r="DY355" s="159">
        <f>ULB_Data[[#This Row],[SLP- obtained SS2022]]/ULB_Data[[#This Row],[Total score (obtained) SS2022]]</f>
        <v>0.4416242216731523</v>
      </c>
      <c r="DZ355" s="67">
        <v>1659.32</v>
      </c>
      <c r="EA355" s="67">
        <v>1800</v>
      </c>
      <c r="EB355" s="159">
        <f>ULB_Data[[#This Row],[CV- obtained SS2021]]/ULB_Data[[#This Row],[CV-max. marks SS2021]]</f>
        <v>0.92184444444444436</v>
      </c>
      <c r="EC355" s="159">
        <f>ULB_Data[[#This Row],[CV- obtained SS2021]]/ULB_Data[[#This Row],[Total score (obtained) SS2021]]</f>
        <v>0.33577986478310051</v>
      </c>
      <c r="ED355" s="67">
        <v>1659.32</v>
      </c>
      <c r="EE355" s="66">
        <v>1800</v>
      </c>
      <c r="EF355" s="159">
        <f>ULB_Data[[#This Row],[CV- obtained SS2022]]/ULB_Data[[#This Row],[CV-max. marks SS2022]]</f>
        <v>0.92184444444444436</v>
      </c>
      <c r="EG355" s="159">
        <f>ULB_Data[[#This Row],[CV- obtained SS2022]]/ULB_Data[[#This Row],[Total score (obtained) SS2022]]</f>
        <v>0.33577986478310051</v>
      </c>
      <c r="EH355" s="67">
        <v>1100</v>
      </c>
      <c r="EI355" s="67">
        <v>1800</v>
      </c>
      <c r="EJ355" s="159">
        <f>ULB_Data[[#This Row],[Cert.- obtained SS2021]]/ULB_Data[[#This Row],[Cert.-max. marks SS2021]]</f>
        <v>0.61111111111111116</v>
      </c>
      <c r="EK355" s="159">
        <f>ULB_Data[[#This Row],[Cert.- obtained SS2021]]/ULB_Data[[#This Row],[Total score (obtained) SS2021]]</f>
        <v>0.22259591354374719</v>
      </c>
      <c r="EL355" s="67">
        <v>1100</v>
      </c>
      <c r="EM355" s="66">
        <v>1800</v>
      </c>
      <c r="EN355" s="159">
        <f>ULB_Data[[#This Row],[Cert.- obtained SS2022]]/ULB_Data[[#This Row],[Cert.-max. marks SS2022]]</f>
        <v>0.61111111111111116</v>
      </c>
      <c r="EO355" s="159">
        <f>ULB_Data[[#This Row],[Cert.- obtained SS2022]]/ULB_Data[[#This Row],[Total score (obtained) SS2022]]</f>
        <v>0.22259591354374719</v>
      </c>
      <c r="EP355" s="68">
        <v>4941.6899999999996</v>
      </c>
      <c r="EQ355" s="26">
        <v>6000</v>
      </c>
      <c r="ER355" s="66">
        <v>82.36</v>
      </c>
      <c r="ES355" s="68">
        <v>4941.6899999999996</v>
      </c>
      <c r="ET355" s="66">
        <v>6000</v>
      </c>
      <c r="EU355" s="128">
        <f>(ULB_Data[[#This Row],[Total score (obtained) SS2022]]/ULB_Data[[#This Row],[Total score (max) SS2022]])*100</f>
        <v>82.361499999999992</v>
      </c>
      <c r="EV355" s="26">
        <v>2428.12</v>
      </c>
      <c r="EW355" s="26">
        <v>3000</v>
      </c>
      <c r="EX355" s="66">
        <v>80.94</v>
      </c>
      <c r="EY355" s="26">
        <v>3282.37</v>
      </c>
      <c r="EZ355" s="26">
        <v>4200</v>
      </c>
      <c r="FA355" s="100">
        <v>78.150000000000006</v>
      </c>
      <c r="FB355" s="26">
        <v>3282.37</v>
      </c>
      <c r="FC355" s="138">
        <v>4200</v>
      </c>
      <c r="FD355" s="140">
        <f>(ULB_Data[[#This Row],[SLP + Cert. (obtained) SS2022]]/ULB_Data[[#This Row],[SLP + Cert. (max.) SS2022]])*100</f>
        <v>78.151666666666671</v>
      </c>
    </row>
    <row r="356" spans="1:160" ht="29.25" thickBot="1">
      <c r="A356" s="104">
        <v>355</v>
      </c>
      <c r="B356" s="65" t="s">
        <v>55</v>
      </c>
      <c r="C356" s="65" t="s">
        <v>33</v>
      </c>
      <c r="D356" s="65" t="s">
        <v>33</v>
      </c>
      <c r="E356" s="26">
        <v>1727692</v>
      </c>
      <c r="F356" s="28" t="s">
        <v>409</v>
      </c>
      <c r="G356" s="28">
        <v>2214</v>
      </c>
      <c r="H356" s="28">
        <v>2072</v>
      </c>
      <c r="I356" s="28">
        <v>2072</v>
      </c>
      <c r="J356" s="28">
        <v>3325</v>
      </c>
      <c r="K356" s="28">
        <v>3178</v>
      </c>
      <c r="L356" s="28">
        <v>3178</v>
      </c>
      <c r="M356" s="28">
        <v>4176.7</v>
      </c>
      <c r="N356" s="28">
        <v>4089.2</v>
      </c>
      <c r="O356" s="28">
        <v>4089.2</v>
      </c>
      <c r="P356" s="28">
        <v>4089.2</v>
      </c>
      <c r="Q356" s="28">
        <v>4089.2</v>
      </c>
      <c r="R356" s="118">
        <f>(ULB_Data[[#This Row],[Total score (obtained) SS2020]]-ULB_Data[[#This Row],[NA 2020]])/ULB_Data[[#This Row],[NA 2020]]</f>
        <v>0.78188798554652206</v>
      </c>
      <c r="S356" s="118">
        <f>(ULB_Data[[#This Row],[Total score (obtained) SS2021]]-ULB_Data[[#This Row],[NA 2021]])/ULB_Data[[#This Row],[NA 2021]]</f>
        <v>0.8697876447876447</v>
      </c>
      <c r="T356" s="118">
        <f>(ULB_Data[[#This Row],[Total score (obtained) SS2022]]-ULB_Data[[#This Row],[NA 2022]])/ULB_Data[[#This Row],[NA 2022]]</f>
        <v>0.8697876447876447</v>
      </c>
      <c r="U356" s="118">
        <f>(ULB_Data[[#This Row],[Total score (obtained) SS2020]]-ULB_Data[[#This Row],[SA 2020]])/ULB_Data[[#This Row],[SA 2020]]</f>
        <v>0.18649624060150374</v>
      </c>
      <c r="V356" s="118">
        <f>(ULB_Data[[#This Row],[Total score (obtained) SS2021]]-ULB_Data[[#This Row],[SA 2021]])/ULB_Data[[#This Row],[SA 2021]]</f>
        <v>0.21906859660163619</v>
      </c>
      <c r="W356" s="118">
        <f>(ULB_Data[[#This Row],[Total score (obtained) SS2022]]-ULB_Data[[#This Row],[SA 2022]])/ULB_Data[[#This Row],[SA 2022]]</f>
        <v>0.21906859660163619</v>
      </c>
      <c r="X356" s="118">
        <f>(ULB_Data[[#This Row],[Total score (obtained) SS2020]]-ULB_Data[[#This Row],[SA Cat 2020]])/ULB_Data[[#This Row],[SA Cat 2020]]</f>
        <v>-5.5450475255584532E-2</v>
      </c>
      <c r="Y356" s="118">
        <f>(ULB_Data[[#This Row],[Total score (obtained) SS2021]]-ULB_Data[[#This Row],[SA Cat 2021]])/ULB_Data[[#This Row],[SA Cat 2021]]</f>
        <v>-5.2577521275555122E-2</v>
      </c>
      <c r="Z356" s="118">
        <f>(ULB_Data[[#This Row],[Total score (obtained) SS2022]]-ULB_Data[[#This Row],[SA Cat 2022]])/ULB_Data[[#This Row],[SA Cat 2022]]</f>
        <v>-5.2577521275555122E-2</v>
      </c>
      <c r="AA356" s="118">
        <f>(ULB_Data[[#This Row],[Total score (obtained) SS2021]]-ULB_Data[[#This Row],[SA Cat t.10 2021]])/ULB_Data[[#This Row],[SA Cat t.10 2021]]</f>
        <v>-5.2577521275555122E-2</v>
      </c>
      <c r="AB356" s="118">
        <f>(ULB_Data[[#This Row],[Total score (obtained) SS2022]]-ULB_Data[[#This Row],[SA Cat t.10 2022]])/ULB_Data[[#This Row],[SA Cat t.10 2022]]</f>
        <v>-5.2577521275555122E-2</v>
      </c>
      <c r="AC356" s="122">
        <v>306.24</v>
      </c>
      <c r="AD356" s="122">
        <v>913.6</v>
      </c>
      <c r="AE356" s="122">
        <v>915</v>
      </c>
      <c r="AF356" s="122">
        <v>706.64</v>
      </c>
      <c r="AG356" s="122">
        <v>1509.3</v>
      </c>
      <c r="AH356" s="122">
        <v>1509.3</v>
      </c>
      <c r="AI356" s="122">
        <v>1129.3</v>
      </c>
      <c r="AJ356" s="122">
        <v>1955.8</v>
      </c>
      <c r="AK356" s="122">
        <v>1955.8</v>
      </c>
      <c r="AL356" s="122">
        <v>1955.8</v>
      </c>
      <c r="AM356" s="122">
        <v>1955.8</v>
      </c>
      <c r="AN356" s="118">
        <f>(ULB_Data[[#This Row],[SLP- obtained SS2020]]-ULB_Data[[#This Row],[SLP NA 2020]])/ULB_Data[[#This Row],[SLP NA 2020]]</f>
        <v>2.9324712643678157</v>
      </c>
      <c r="AO356" s="118">
        <f>(ULB_Data[[#This Row],[SLP- obtained SS2021]]-ULB_Data[[#This Row],[SLP NA 2021]])/ULB_Data[[#This Row],[SLP NA 2021]]</f>
        <v>1.1625766199649739</v>
      </c>
      <c r="AP356" s="118">
        <f>(ULB_Data[[#This Row],[SLP- obtained SS2022]]-ULB_Data[[#This Row],[SLP NA 2022]])/ULB_Data[[#This Row],[SLP NA 2022]]</f>
        <v>1.1592677595628416</v>
      </c>
      <c r="AQ356" s="118">
        <f>(ULB_Data[[#This Row],[SLP- obtained SS2020]]-ULB_Data[[#This Row],[SLP SA 2020]])/ULB_Data[[#This Row],[SLP SA 2020]]</f>
        <v>0.70423412204234126</v>
      </c>
      <c r="AR356" s="118">
        <f>(ULB_Data[[#This Row],[SLP- obtained SS2021]]-ULB_Data[[#This Row],[SLP SA 2021]])/ULB_Data[[#This Row],[SLP SA 2021]]</f>
        <v>0.30903730206055791</v>
      </c>
      <c r="AS356" s="118">
        <f>(ULB_Data[[#This Row],[SLP- obtained SS2022]]-ULB_Data[[#This Row],[SLP SA 2022]])/ULB_Data[[#This Row],[SLP SA 2022]]</f>
        <v>0.30903730206055791</v>
      </c>
      <c r="AT356" s="118">
        <f>(ULB_Data[[#This Row],[SLP- obtained SS2020]]-ULB_Data[[#This Row],[SLP SA cat 2020]])/ULB_Data[[#This Row],[SLP SA cat 2020]]</f>
        <v>6.6395112016293292E-2</v>
      </c>
      <c r="AU356" s="118">
        <f>(ULB_Data[[#This Row],[SLP- obtained SS2021]]-ULB_Data[[#This Row],[SLP SA cat 2021]])/ULB_Data[[#This Row],[SLP SA cat 2021]]</f>
        <v>1.0190203497290145E-2</v>
      </c>
      <c r="AV356" s="118">
        <f>(ULB_Data[[#This Row],[SLP- obtained SS2022]]-ULB_Data[[#This Row],[SLP SA cat 2022]])/ULB_Data[[#This Row],[SLP SA cat 2022]]</f>
        <v>1.0190203497290145E-2</v>
      </c>
      <c r="AW356" s="118">
        <f>(ULB_Data[[#This Row],[SLP- obtained SS2021]]-ULB_Data[[#This Row],[SLP SA cat t.10 2021]])/ULB_Data[[#This Row],[SLP SA cat t.10 2021]]</f>
        <v>1.0190203497290145E-2</v>
      </c>
      <c r="AX356" s="118">
        <f>(ULB_Data[[#This Row],[SLP- obtained SS2022]]-ULB_Data[[#This Row],[SLP SA cat t.10 2022]])/ULB_Data[[#This Row],[SLP SA cat t.10 2022]]</f>
        <v>1.0190203497290145E-2</v>
      </c>
      <c r="AY356" s="122">
        <v>232.44</v>
      </c>
      <c r="AZ356" s="122">
        <v>298.10000000000002</v>
      </c>
      <c r="BA356" s="122">
        <v>295</v>
      </c>
      <c r="BB356" s="122">
        <v>421.09</v>
      </c>
      <c r="BC356" s="122">
        <v>522.70000000000005</v>
      </c>
      <c r="BD356" s="122">
        <v>525</v>
      </c>
      <c r="BE356" s="122">
        <v>710</v>
      </c>
      <c r="BF356" s="122">
        <v>730</v>
      </c>
      <c r="BG356" s="122">
        <v>730</v>
      </c>
      <c r="BH356" s="122">
        <v>730</v>
      </c>
      <c r="BI356" s="122">
        <v>730</v>
      </c>
      <c r="BJ356" s="118">
        <f>(ULB_Data[[#This Row],[Cert.- obtained SS2020]]-ULB_Data[[#This Row],[NA cert 2020]])/ULB_Data[[#This Row],[NA cert 2020]]</f>
        <v>1.1510927551196009</v>
      </c>
      <c r="BK356" s="118">
        <f>(ULB_Data[[#This Row],[Cert.- obtained SS2021]]-ULB_Data[[#This Row],[NA cert 2021]])/ULB_Data[[#This Row],[NA cert 2021]]</f>
        <v>0.67728950016772882</v>
      </c>
      <c r="BL356" s="118">
        <f>(ULB_Data[[#This Row],[Cert.- obtained SS2022]]-ULB_Data[[#This Row],[NA cert 2022]])/ULB_Data[[#This Row],[NA cert 2022]]</f>
        <v>0.69491525423728817</v>
      </c>
      <c r="BM356" s="118">
        <f>(ULB_Data[[#This Row],[Cert.- obtained SS2020]]-ULB_Data[[#This Row],[SA Cert 2020]])/ULB_Data[[#This Row],[SA Cert 2020]]</f>
        <v>0.187394618727588</v>
      </c>
      <c r="BN356" s="118">
        <f>(ULB_Data[[#This Row],[Cert.- obtained SS2021]]-ULB_Data[[#This Row],[SA cert 2021]])/ULB_Data[[#This Row],[SA cert 2021]]</f>
        <v>-4.3428352783623579E-2</v>
      </c>
      <c r="BO356" s="118">
        <f>(ULB_Data[[#This Row],[Cert.- obtained SS2022]]-ULB_Data[[#This Row],[SA cert 2022]])/ULB_Data[[#This Row],[SA cert 2022]]</f>
        <v>-4.7619047619047616E-2</v>
      </c>
      <c r="BP356" s="118">
        <f>(ULB_Data[[#This Row],[Cert.- obtained SS2020]]-ULB_Data[[#This Row],[SA cert cat 2020]])/ULB_Data[[#This Row],[SA cert cat 2020]]</f>
        <v>-0.29577464788732394</v>
      </c>
      <c r="BQ356" s="118">
        <f>(ULB_Data[[#This Row],[Cert.- obtained SS2021]]-ULB_Data[[#This Row],[SA cert cat 2021]])/ULB_Data[[#This Row],[SA cert cat 2021]]</f>
        <v>-0.31506849315068491</v>
      </c>
      <c r="BR356" s="118">
        <f>(ULB_Data[[#This Row],[Cert.- obtained SS2022]]-ULB_Data[[#This Row],[SA cert cat 2022]])/ULB_Data[[#This Row],[SA cert cat 2022]]</f>
        <v>-0.31506849315068491</v>
      </c>
      <c r="BS356" s="118">
        <f>(ULB_Data[[#This Row],[Cert.- obtained SS2021]]-ULB_Data[[#This Row],[SA cert cat t.10 2021]])/ULB_Data[[#This Row],[SA cert cat t.10 2021]]</f>
        <v>-0.31506849315068491</v>
      </c>
      <c r="BT356" s="118">
        <f>(ULB_Data[[#This Row],[Cert.- obtained SS2022]]-ULB_Data[[#This Row],[SA cert cat t.10 2022]])/ULB_Data[[#This Row],[SA cert cat t.10 2022]]</f>
        <v>-0.31506849315068491</v>
      </c>
      <c r="BU356" s="122">
        <v>855.72</v>
      </c>
      <c r="BV356" s="122">
        <v>860.25</v>
      </c>
      <c r="BW356" s="122">
        <v>865</v>
      </c>
      <c r="BX356" s="122">
        <v>1100</v>
      </c>
      <c r="BY356" s="122">
        <v>1147.0899999999999</v>
      </c>
      <c r="BZ356" s="122">
        <v>1150</v>
      </c>
      <c r="CA356" s="122">
        <v>1120.1199999999999</v>
      </c>
      <c r="CB356" s="122">
        <v>1403.44</v>
      </c>
      <c r="CC356" s="122">
        <v>1403.44</v>
      </c>
      <c r="CD356" s="122">
        <v>1403.44</v>
      </c>
      <c r="CE356" s="122">
        <v>1403.44</v>
      </c>
      <c r="CF356" s="118">
        <f>(ULB_Data[[#This Row],[CP- obtained SS2020]]-ULB_Data[[#This Row],[NA CV 2020]])/ULB_Data[[#This Row],[NA CV 2020]]</f>
        <v>0.10995419062310091</v>
      </c>
      <c r="CG356" s="118">
        <f>(ULB_Data[[#This Row],[CV- obtained SS2021]]-ULB_Data[[#This Row],[NA CV 2021]])/ULB_Data[[#This Row],[NA CV 2021]]</f>
        <v>0.62565533275210694</v>
      </c>
      <c r="CH356" s="118">
        <f>(ULB_Data[[#This Row],[CV- obtained SS2022]]-ULB_Data[[#This Row],[NA CV 2022]])/ULB_Data[[#This Row],[NA CV 2022]]</f>
        <v>0.61672832369942199</v>
      </c>
      <c r="CI356" s="118">
        <f>(ULB_Data[[#This Row],[CP- obtained SS2020]]-ULB_Data[[#This Row],[SA CV 2020]])/ULB_Data[[#This Row],[SA CV 2020]]</f>
        <v>-0.13653636363636368</v>
      </c>
      <c r="CJ356" s="118">
        <f>(ULB_Data[[#This Row],[CV- obtained SS2021]]-ULB_Data[[#This Row],[SA CV 2021]])/ULB_Data[[#This Row],[SA CV 2021]]</f>
        <v>0.2191458386002843</v>
      </c>
      <c r="CK356" s="118">
        <f>(ULB_Data[[#This Row],[CV- obtained SS2022]]-ULB_Data[[#This Row],[SA CV 2022]])/ULB_Data[[#This Row],[SA CV 2022]]</f>
        <v>0.21606086956521742</v>
      </c>
      <c r="CL356" s="118">
        <f>(ULB_Data[[#This Row],[CP- obtained SS2020]]-ULB_Data[[#This Row],[SA CV  cat 2020]])/ULB_Data[[#This Row],[SA CV  cat 2020]]</f>
        <v>-0.15204620933471411</v>
      </c>
      <c r="CM356" s="118">
        <f>(ULB_Data[[#This Row],[CV- obtained SS2021]]-ULB_Data[[#This Row],[SA CV cat 2021]])/ULB_Data[[#This Row],[SA CV cat 2021]]</f>
        <v>-3.5412985236276773E-3</v>
      </c>
      <c r="CN356" s="118">
        <f>(ULB_Data[[#This Row],[CV- obtained SS2022]]-ULB_Data[[#This Row],[SA CV cat 2022]])/ULB_Data[[#This Row],[SA CV cat 2022]]</f>
        <v>-3.5412985236276773E-3</v>
      </c>
      <c r="CO356" s="118">
        <f>(ULB_Data[[#This Row],[CV- obtained SS2021]]-ULB_Data[[#This Row],[SA CV cat t.10 2021]])/ULB_Data[[#This Row],[SA CV cat t.10 2021]]</f>
        <v>-3.5412985236276773E-3</v>
      </c>
      <c r="CP356" s="118">
        <f>(ULB_Data[[#This Row],[CV- obtained SS2022]]-ULB_Data[[#This Row],[SA CV cat t.10 2022]])/ULB_Data[[#This Row],[SA CV cat t.10 2022]]</f>
        <v>-3.5412985236276773E-3</v>
      </c>
      <c r="CQ356" s="60">
        <v>24</v>
      </c>
      <c r="CR356" s="60">
        <v>7</v>
      </c>
      <c r="CS356" s="28">
        <v>19</v>
      </c>
      <c r="CT356" s="28">
        <v>5</v>
      </c>
      <c r="CU356" s="28">
        <v>19</v>
      </c>
      <c r="CV356" s="28">
        <v>5</v>
      </c>
      <c r="CW356" s="28" t="s">
        <v>414</v>
      </c>
      <c r="CX356" s="28" t="s">
        <v>414</v>
      </c>
      <c r="CY356" s="28" t="s">
        <v>414</v>
      </c>
      <c r="CZ356" s="28" t="s">
        <v>408</v>
      </c>
      <c r="DA356" s="28" t="s">
        <v>408</v>
      </c>
      <c r="DB356" s="28" t="s">
        <v>408</v>
      </c>
      <c r="DC356" s="26">
        <v>1204.28</v>
      </c>
      <c r="DD356" s="22">
        <v>1500</v>
      </c>
      <c r="DE356" s="66">
        <v>80.290000000000006</v>
      </c>
      <c r="DF356" s="26">
        <v>500</v>
      </c>
      <c r="DG356" s="22">
        <v>1500</v>
      </c>
      <c r="DH356" s="66">
        <v>33.33</v>
      </c>
      <c r="DI356" s="26">
        <v>1291</v>
      </c>
      <c r="DJ356" s="22">
        <v>1500</v>
      </c>
      <c r="DK356" s="66">
        <v>86.07</v>
      </c>
      <c r="DL356" s="26">
        <v>949.81</v>
      </c>
      <c r="DM356" s="22">
        <v>1500</v>
      </c>
      <c r="DN356" s="66">
        <v>63.32</v>
      </c>
      <c r="DO356" s="22">
        <v>3945.1</v>
      </c>
      <c r="DP356" s="22">
        <v>6000</v>
      </c>
      <c r="DQ356" s="66">
        <v>65.75</v>
      </c>
      <c r="DR356" s="67">
        <v>1975.73</v>
      </c>
      <c r="DS356" s="67">
        <v>2400</v>
      </c>
      <c r="DT356" s="159">
        <f>ULB_Data[[#This Row],[SLP- obtained SS2021]]/ULB_Data[[#This Row],[SLP-max. marks SS2021]]</f>
        <v>0.82322083333333329</v>
      </c>
      <c r="DU356" s="159">
        <f>ULB_Data[[#This Row],[SLP- obtained SS2021]]/ULB_Data[[#This Row],[Total score (obtained) SS2021]]</f>
        <v>0.5099710908058438</v>
      </c>
      <c r="DV356" s="67">
        <v>1975.73</v>
      </c>
      <c r="DW356" s="66">
        <v>2400</v>
      </c>
      <c r="DX356" s="159">
        <f>ULB_Data[[#This Row],[SLP- obtained SS2022]]/ULB_Data[[#This Row],[SLP-max. marks SS2022]]</f>
        <v>0.82322083333333329</v>
      </c>
      <c r="DY356" s="159">
        <f>ULB_Data[[#This Row],[SLP- obtained SS2022]]/ULB_Data[[#This Row],[Total score (obtained) SS2022]]</f>
        <v>0.5099710908058438</v>
      </c>
      <c r="DZ356" s="67">
        <v>1398.47</v>
      </c>
      <c r="EA356" s="67">
        <v>1800</v>
      </c>
      <c r="EB356" s="159">
        <f>ULB_Data[[#This Row],[CV- obtained SS2021]]/ULB_Data[[#This Row],[CV-max. marks SS2021]]</f>
        <v>0.77692777777777777</v>
      </c>
      <c r="EC356" s="159">
        <f>ULB_Data[[#This Row],[CV- obtained SS2021]]/ULB_Data[[#This Row],[Total score (obtained) SS2021]]</f>
        <v>0.36097000671106294</v>
      </c>
      <c r="ED356" s="67">
        <v>1398.47</v>
      </c>
      <c r="EE356" s="66">
        <v>1800</v>
      </c>
      <c r="EF356" s="159">
        <f>ULB_Data[[#This Row],[CV- obtained SS2022]]/ULB_Data[[#This Row],[CV-max. marks SS2022]]</f>
        <v>0.77692777777777777</v>
      </c>
      <c r="EG356" s="159">
        <f>ULB_Data[[#This Row],[CV- obtained SS2022]]/ULB_Data[[#This Row],[Total score (obtained) SS2022]]</f>
        <v>0.36097000671106294</v>
      </c>
      <c r="EH356" s="89">
        <v>500</v>
      </c>
      <c r="EI356" s="67">
        <v>1800</v>
      </c>
      <c r="EJ356" s="159">
        <f>ULB_Data[[#This Row],[Cert.- obtained SS2021]]/ULB_Data[[#This Row],[Cert.-max. marks SS2021]]</f>
        <v>0.27777777777777779</v>
      </c>
      <c r="EK356" s="159">
        <f>ULB_Data[[#This Row],[Cert.- obtained SS2021]]/ULB_Data[[#This Row],[Total score (obtained) SS2021]]</f>
        <v>0.12905890248309329</v>
      </c>
      <c r="EL356" s="89">
        <v>500</v>
      </c>
      <c r="EM356" s="66">
        <v>1800</v>
      </c>
      <c r="EN356" s="159">
        <f>ULB_Data[[#This Row],[Cert.- obtained SS2022]]/ULB_Data[[#This Row],[Cert.-max. marks SS2022]]</f>
        <v>0.27777777777777779</v>
      </c>
      <c r="EO356" s="159">
        <f>ULB_Data[[#This Row],[Cert.- obtained SS2022]]/ULB_Data[[#This Row],[Total score (obtained) SS2022]]</f>
        <v>0.12905890248309329</v>
      </c>
      <c r="EP356" s="68">
        <v>3874.2</v>
      </c>
      <c r="EQ356" s="26">
        <v>6000</v>
      </c>
      <c r="ER356" s="66">
        <v>64.569999999999993</v>
      </c>
      <c r="ES356" s="68">
        <v>3874.2</v>
      </c>
      <c r="ET356" s="66">
        <v>6000</v>
      </c>
      <c r="EU356" s="128">
        <f>(ULB_Data[[#This Row],[Total score (obtained) SS2022]]/ULB_Data[[#This Row],[Total score (max) SS2022]])*100</f>
        <v>64.569999999999993</v>
      </c>
      <c r="EV356" s="26">
        <v>1704.28</v>
      </c>
      <c r="EW356" s="26">
        <v>3000</v>
      </c>
      <c r="EX356" s="66">
        <v>56.81</v>
      </c>
      <c r="EY356" s="26">
        <v>2475.73</v>
      </c>
      <c r="EZ356" s="26">
        <v>4200</v>
      </c>
      <c r="FA356" s="100">
        <v>58.95</v>
      </c>
      <c r="FB356" s="26">
        <v>2475.73</v>
      </c>
      <c r="FC356" s="138">
        <v>4200</v>
      </c>
      <c r="FD356" s="140">
        <f>(ULB_Data[[#This Row],[SLP + Cert. (obtained) SS2022]]/ULB_Data[[#This Row],[SLP + Cert. (max.) SS2022]])*100</f>
        <v>58.945952380952384</v>
      </c>
    </row>
    <row r="357" spans="1:160" ht="15.75" thickBot="1">
      <c r="A357" s="104">
        <v>356</v>
      </c>
      <c r="B357" s="65" t="s">
        <v>33</v>
      </c>
      <c r="C357" s="65" t="s">
        <v>33</v>
      </c>
      <c r="D357" s="65" t="s">
        <v>33</v>
      </c>
      <c r="E357" s="26">
        <v>3124458</v>
      </c>
      <c r="F357" s="28" t="s">
        <v>409</v>
      </c>
      <c r="G357" s="28">
        <v>2214</v>
      </c>
      <c r="H357" s="28">
        <v>2072</v>
      </c>
      <c r="I357" s="28">
        <v>2072</v>
      </c>
      <c r="J357" s="28">
        <v>3325</v>
      </c>
      <c r="K357" s="28">
        <v>3178</v>
      </c>
      <c r="L357" s="28">
        <v>3178</v>
      </c>
      <c r="M357" s="28">
        <v>4176.7</v>
      </c>
      <c r="N357" s="28">
        <v>4089.2</v>
      </c>
      <c r="O357" s="28">
        <v>4089.2</v>
      </c>
      <c r="P357" s="28">
        <v>4089.2</v>
      </c>
      <c r="Q357" s="28">
        <v>4089.2</v>
      </c>
      <c r="R357" s="118">
        <f>(ULB_Data[[#This Row],[Total score (obtained) SS2020]]-ULB_Data[[#This Row],[NA 2020]])/ULB_Data[[#This Row],[NA 2020]]</f>
        <v>1.0222719060523939</v>
      </c>
      <c r="S357" s="118">
        <f>(ULB_Data[[#This Row],[Total score (obtained) SS2021]]-ULB_Data[[#This Row],[NA 2021]])/ULB_Data[[#This Row],[NA 2021]]</f>
        <v>1.3653185328185327</v>
      </c>
      <c r="T357" s="118">
        <f>(ULB_Data[[#This Row],[Total score (obtained) SS2022]]-ULB_Data[[#This Row],[NA 2022]])/ULB_Data[[#This Row],[NA 2022]]</f>
        <v>1.3653185328185327</v>
      </c>
      <c r="U357" s="118">
        <f>(ULB_Data[[#This Row],[Total score (obtained) SS2020]]-ULB_Data[[#This Row],[SA 2020]])/ULB_Data[[#This Row],[SA 2020]]</f>
        <v>0.34655939849624073</v>
      </c>
      <c r="V357" s="118">
        <f>(ULB_Data[[#This Row],[Total score (obtained) SS2021]]-ULB_Data[[#This Row],[SA 2021]])/ULB_Data[[#This Row],[SA 2021]]</f>
        <v>0.54214600377595956</v>
      </c>
      <c r="W357" s="118">
        <f>(ULB_Data[[#This Row],[Total score (obtained) SS2022]]-ULB_Data[[#This Row],[SA 2022]])/ULB_Data[[#This Row],[SA 2022]]</f>
        <v>0.54214600377595956</v>
      </c>
      <c r="X357" s="118">
        <f>(ULB_Data[[#This Row],[Total score (obtained) SS2020]]-ULB_Data[[#This Row],[SA Cat 2020]])/ULB_Data[[#This Row],[SA Cat 2020]]</f>
        <v>7.1973088802164534E-2</v>
      </c>
      <c r="Y357" s="118">
        <f>(ULB_Data[[#This Row],[Total score (obtained) SS2021]]-ULB_Data[[#This Row],[SA Cat 2021]])/ULB_Data[[#This Row],[SA Cat 2021]]</f>
        <v>0.1985082656754377</v>
      </c>
      <c r="Z357" s="118">
        <f>(ULB_Data[[#This Row],[Total score (obtained) SS2022]]-ULB_Data[[#This Row],[SA Cat 2022]])/ULB_Data[[#This Row],[SA Cat 2022]]</f>
        <v>0.1985082656754377</v>
      </c>
      <c r="AA357" s="118">
        <f>(ULB_Data[[#This Row],[Total score (obtained) SS2021]]-ULB_Data[[#This Row],[SA Cat t.10 2021]])/ULB_Data[[#This Row],[SA Cat t.10 2021]]</f>
        <v>0.1985082656754377</v>
      </c>
      <c r="AB357" s="118">
        <f>(ULB_Data[[#This Row],[Total score (obtained) SS2022]]-ULB_Data[[#This Row],[SA Cat t.10 2022]])/ULB_Data[[#This Row],[SA Cat t.10 2022]]</f>
        <v>0.1985082656754377</v>
      </c>
      <c r="AC357" s="122">
        <v>306.24</v>
      </c>
      <c r="AD357" s="122">
        <v>913.6</v>
      </c>
      <c r="AE357" s="122">
        <v>915</v>
      </c>
      <c r="AF357" s="122">
        <v>706.64</v>
      </c>
      <c r="AG357" s="122">
        <v>1509.3</v>
      </c>
      <c r="AH357" s="122">
        <v>1509.3</v>
      </c>
      <c r="AI357" s="122">
        <v>1129.3</v>
      </c>
      <c r="AJ357" s="122">
        <v>1955.8</v>
      </c>
      <c r="AK357" s="122">
        <v>1955.8</v>
      </c>
      <c r="AL357" s="122">
        <v>1955.8</v>
      </c>
      <c r="AM357" s="122">
        <v>1955.8</v>
      </c>
      <c r="AN357" s="118">
        <f>(ULB_Data[[#This Row],[SLP- obtained SS2020]]-ULB_Data[[#This Row],[SLP NA 2020]])/ULB_Data[[#This Row],[SLP NA 2020]]</f>
        <v>3.145800679205851</v>
      </c>
      <c r="AO357" s="118">
        <f>(ULB_Data[[#This Row],[SLP- obtained SS2021]]-ULB_Data[[#This Row],[SLP NA 2021]])/ULB_Data[[#This Row],[SLP NA 2021]]</f>
        <v>1.4720665499124344</v>
      </c>
      <c r="AP357" s="118">
        <f>(ULB_Data[[#This Row],[SLP- obtained SS2022]]-ULB_Data[[#This Row],[SLP NA 2022]])/ULB_Data[[#This Row],[SLP NA 2022]]</f>
        <v>1.4682841530054644</v>
      </c>
      <c r="AQ357" s="118">
        <f>(ULB_Data[[#This Row],[SLP- obtained SS2020]]-ULB_Data[[#This Row],[SLP SA 2020]])/ULB_Data[[#This Row],[SLP SA 2020]]</f>
        <v>0.79668572398958437</v>
      </c>
      <c r="AR357" s="118">
        <f>(ULB_Data[[#This Row],[SLP- obtained SS2021]]-ULB_Data[[#This Row],[SLP SA 2021]])/ULB_Data[[#This Row],[SLP SA 2021]]</f>
        <v>0.49637580335254761</v>
      </c>
      <c r="AS357" s="118">
        <f>(ULB_Data[[#This Row],[SLP- obtained SS2022]]-ULB_Data[[#This Row],[SLP SA 2022]])/ULB_Data[[#This Row],[SLP SA 2022]]</f>
        <v>0.49637580335254761</v>
      </c>
      <c r="AT357" s="118">
        <f>(ULB_Data[[#This Row],[SLP- obtained SS2020]]-ULB_Data[[#This Row],[SLP SA cat 2020]])/ULB_Data[[#This Row],[SLP SA cat 2020]]</f>
        <v>0.12424510758877176</v>
      </c>
      <c r="AU357" s="118">
        <f>(ULB_Data[[#This Row],[SLP- obtained SS2021]]-ULB_Data[[#This Row],[SLP SA cat 2021]])/ULB_Data[[#This Row],[SLP SA cat 2021]]</f>
        <v>0.15476020042949182</v>
      </c>
      <c r="AV357" s="118">
        <f>(ULB_Data[[#This Row],[SLP- obtained SS2022]]-ULB_Data[[#This Row],[SLP SA cat 2022]])/ULB_Data[[#This Row],[SLP SA cat 2022]]</f>
        <v>0.15476020042949182</v>
      </c>
      <c r="AW357" s="118">
        <f>(ULB_Data[[#This Row],[SLP- obtained SS2021]]-ULB_Data[[#This Row],[SLP SA cat t.10 2021]])/ULB_Data[[#This Row],[SLP SA cat t.10 2021]]</f>
        <v>0.15476020042949182</v>
      </c>
      <c r="AX357" s="118">
        <f>(ULB_Data[[#This Row],[SLP- obtained SS2022]]-ULB_Data[[#This Row],[SLP SA cat t.10 2022]])/ULB_Data[[#This Row],[SLP SA cat t.10 2022]]</f>
        <v>0.15476020042949182</v>
      </c>
      <c r="AY357" s="122">
        <v>232.44</v>
      </c>
      <c r="AZ357" s="122">
        <v>298.10000000000002</v>
      </c>
      <c r="BA357" s="122">
        <v>295</v>
      </c>
      <c r="BB357" s="122">
        <v>421.09</v>
      </c>
      <c r="BC357" s="122">
        <v>522.70000000000005</v>
      </c>
      <c r="BD357" s="122">
        <v>525</v>
      </c>
      <c r="BE357" s="122">
        <v>710</v>
      </c>
      <c r="BF357" s="122">
        <v>730</v>
      </c>
      <c r="BG357" s="122">
        <v>730</v>
      </c>
      <c r="BH357" s="122">
        <v>730</v>
      </c>
      <c r="BI357" s="122">
        <v>730</v>
      </c>
      <c r="BJ357" s="118">
        <f>(ULB_Data[[#This Row],[Cert.- obtained SS2020]]-ULB_Data[[#This Row],[NA cert 2020]])/ULB_Data[[#This Row],[NA cert 2020]]</f>
        <v>3.7324040612631215</v>
      </c>
      <c r="BK357" s="118">
        <f>(ULB_Data[[#This Row],[Cert.- obtained SS2021]]-ULB_Data[[#This Row],[NA cert 2021]])/ULB_Data[[#This Row],[NA cert 2021]]</f>
        <v>2.6900369003690034</v>
      </c>
      <c r="BL357" s="118">
        <f>(ULB_Data[[#This Row],[Cert.- obtained SS2022]]-ULB_Data[[#This Row],[NA cert 2022]])/ULB_Data[[#This Row],[NA cert 2022]]</f>
        <v>2.7288135593220337</v>
      </c>
      <c r="BM357" s="118">
        <f>(ULB_Data[[#This Row],[Cert.- obtained SS2020]]-ULB_Data[[#This Row],[SA Cert 2020]])/ULB_Data[[#This Row],[SA Cert 2020]]</f>
        <v>1.6122681612006937</v>
      </c>
      <c r="BN357" s="118">
        <f>(ULB_Data[[#This Row],[Cert.- obtained SS2021]]-ULB_Data[[#This Row],[SA cert 2021]])/ULB_Data[[#This Row],[SA cert 2021]]</f>
        <v>1.1044576238760282</v>
      </c>
      <c r="BO357" s="118">
        <f>(ULB_Data[[#This Row],[Cert.- obtained SS2022]]-ULB_Data[[#This Row],[SA cert 2022]])/ULB_Data[[#This Row],[SA cert 2022]]</f>
        <v>1.0952380952380953</v>
      </c>
      <c r="BP357" s="118">
        <f>(ULB_Data[[#This Row],[Cert.- obtained SS2020]]-ULB_Data[[#This Row],[SA cert cat 2020]])/ULB_Data[[#This Row],[SA cert cat 2020]]</f>
        <v>0.54929577464788737</v>
      </c>
      <c r="BQ357" s="118">
        <f>(ULB_Data[[#This Row],[Cert.- obtained SS2021]]-ULB_Data[[#This Row],[SA cert cat 2021]])/ULB_Data[[#This Row],[SA cert cat 2021]]</f>
        <v>0.50684931506849318</v>
      </c>
      <c r="BR357" s="118">
        <f>(ULB_Data[[#This Row],[Cert.- obtained SS2022]]-ULB_Data[[#This Row],[SA cert cat 2022]])/ULB_Data[[#This Row],[SA cert cat 2022]]</f>
        <v>0.50684931506849318</v>
      </c>
      <c r="BS357" s="118">
        <f>(ULB_Data[[#This Row],[Cert.- obtained SS2021]]-ULB_Data[[#This Row],[SA cert cat t.10 2021]])/ULB_Data[[#This Row],[SA cert cat t.10 2021]]</f>
        <v>0.50684931506849318</v>
      </c>
      <c r="BT357" s="118">
        <f>(ULB_Data[[#This Row],[Cert.- obtained SS2022]]-ULB_Data[[#This Row],[SA cert cat t.10 2022]])/ULB_Data[[#This Row],[SA cert cat t.10 2022]]</f>
        <v>0.50684931506849318</v>
      </c>
      <c r="BU357" s="122">
        <v>855.72</v>
      </c>
      <c r="BV357" s="122">
        <v>860.25</v>
      </c>
      <c r="BW357" s="122">
        <v>865</v>
      </c>
      <c r="BX357" s="122">
        <v>1100</v>
      </c>
      <c r="BY357" s="122">
        <v>1147.0899999999999</v>
      </c>
      <c r="BZ357" s="122">
        <v>1150</v>
      </c>
      <c r="CA357" s="122">
        <v>1120.1199999999999</v>
      </c>
      <c r="CB357" s="122">
        <v>1403.44</v>
      </c>
      <c r="CC357" s="122">
        <v>1403.44</v>
      </c>
      <c r="CD357" s="122">
        <v>1403.44</v>
      </c>
      <c r="CE357" s="122">
        <v>1403.44</v>
      </c>
      <c r="CF357" s="118">
        <f>(ULB_Data[[#This Row],[CP- obtained SS2020]]-ULB_Data[[#This Row],[NA CV 2020]])/ULB_Data[[#This Row],[NA CV 2020]]</f>
        <v>0.1740990043472164</v>
      </c>
      <c r="CG357" s="118">
        <f>(ULB_Data[[#This Row],[CV- obtained SS2021]]-ULB_Data[[#This Row],[NA CV 2021]])/ULB_Data[[#This Row],[NA CV 2021]]</f>
        <v>0.79303690787561765</v>
      </c>
      <c r="CH357" s="118">
        <f>(ULB_Data[[#This Row],[CV- obtained SS2022]]-ULB_Data[[#This Row],[NA CV 2022]])/ULB_Data[[#This Row],[NA CV 2022]]</f>
        <v>0.78319075144508676</v>
      </c>
      <c r="CI357" s="118">
        <f>(ULB_Data[[#This Row],[CP- obtained SS2020]]-ULB_Data[[#This Row],[SA CV 2020]])/ULB_Data[[#This Row],[SA CV 2020]]</f>
        <v>-8.6636363636363595E-2</v>
      </c>
      <c r="CJ357" s="118">
        <f>(ULB_Data[[#This Row],[CV- obtained SS2021]]-ULB_Data[[#This Row],[SA CV 2021]])/ULB_Data[[#This Row],[SA CV 2021]]</f>
        <v>0.34467217044870074</v>
      </c>
      <c r="CK357" s="118">
        <f>(ULB_Data[[#This Row],[CV- obtained SS2022]]-ULB_Data[[#This Row],[SA CV 2022]])/ULB_Data[[#This Row],[SA CV 2022]]</f>
        <v>0.34126956521739132</v>
      </c>
      <c r="CL357" s="118">
        <f>(ULB_Data[[#This Row],[CP- obtained SS2020]]-ULB_Data[[#This Row],[SA CV  cat 2020]])/ULB_Data[[#This Row],[SA CV  cat 2020]]</f>
        <v>-0.10304253115737587</v>
      </c>
      <c r="CM357" s="118">
        <f>(ULB_Data[[#This Row],[CV- obtained SS2021]]-ULB_Data[[#This Row],[SA CV cat 2021]])/ULB_Data[[#This Row],[SA CV cat 2021]]</f>
        <v>9.9056603773584884E-2</v>
      </c>
      <c r="CN357" s="118">
        <f>(ULB_Data[[#This Row],[CV- obtained SS2022]]-ULB_Data[[#This Row],[SA CV cat 2022]])/ULB_Data[[#This Row],[SA CV cat 2022]]</f>
        <v>9.9056603773584884E-2</v>
      </c>
      <c r="CO357" s="118">
        <f>(ULB_Data[[#This Row],[CV- obtained SS2021]]-ULB_Data[[#This Row],[SA CV cat t.10 2021]])/ULB_Data[[#This Row],[SA CV cat t.10 2021]]</f>
        <v>9.9056603773584884E-2</v>
      </c>
      <c r="CP357" s="118">
        <f>(ULB_Data[[#This Row],[CV- obtained SS2022]]-ULB_Data[[#This Row],[SA CV cat t.10 2022]])/ULB_Data[[#This Row],[SA CV cat t.10 2022]]</f>
        <v>9.9056603773584884E-2</v>
      </c>
      <c r="CQ357" s="60">
        <v>15</v>
      </c>
      <c r="CR357" s="60">
        <v>4</v>
      </c>
      <c r="CS357" s="28">
        <v>5</v>
      </c>
      <c r="CT357" s="28">
        <v>2</v>
      </c>
      <c r="CU357" s="28">
        <v>5</v>
      </c>
      <c r="CV357" s="28">
        <v>2</v>
      </c>
      <c r="CW357" s="28" t="s">
        <v>401</v>
      </c>
      <c r="CX357" s="28" t="s">
        <v>401</v>
      </c>
      <c r="CY357" s="28" t="s">
        <v>401</v>
      </c>
      <c r="CZ357" s="28" t="s">
        <v>408</v>
      </c>
      <c r="DA357" s="28" t="s">
        <v>408</v>
      </c>
      <c r="DB357" s="28" t="s">
        <v>408</v>
      </c>
      <c r="DC357" s="26">
        <v>1269.6099999999999</v>
      </c>
      <c r="DD357" s="22">
        <v>1500</v>
      </c>
      <c r="DE357" s="66">
        <v>84.64</v>
      </c>
      <c r="DF357" s="26">
        <v>1100</v>
      </c>
      <c r="DG357" s="22">
        <v>1500</v>
      </c>
      <c r="DH357" s="66">
        <v>73.33</v>
      </c>
      <c r="DI357" s="26">
        <v>1103</v>
      </c>
      <c r="DJ357" s="22">
        <v>1500</v>
      </c>
      <c r="DK357" s="66">
        <v>73.53</v>
      </c>
      <c r="DL357" s="26">
        <v>1004.7</v>
      </c>
      <c r="DM357" s="22">
        <v>1500</v>
      </c>
      <c r="DN357" s="66">
        <v>66.98</v>
      </c>
      <c r="DO357" s="22">
        <v>4477.3100000000004</v>
      </c>
      <c r="DP357" s="22">
        <v>6000</v>
      </c>
      <c r="DQ357" s="66">
        <v>74.62</v>
      </c>
      <c r="DR357" s="67">
        <v>2258.48</v>
      </c>
      <c r="DS357" s="67">
        <v>2400</v>
      </c>
      <c r="DT357" s="159">
        <f>ULB_Data[[#This Row],[SLP- obtained SS2021]]/ULB_Data[[#This Row],[SLP-max. marks SS2021]]</f>
        <v>0.94103333333333339</v>
      </c>
      <c r="DU357" s="159">
        <f>ULB_Data[[#This Row],[SLP- obtained SS2021]]/ULB_Data[[#This Row],[Total score (obtained) SS2021]]</f>
        <v>0.46082588238174721</v>
      </c>
      <c r="DV357" s="67">
        <v>2258.48</v>
      </c>
      <c r="DW357" s="66">
        <v>2400</v>
      </c>
      <c r="DX357" s="159">
        <f>ULB_Data[[#This Row],[SLP- obtained SS2022]]/ULB_Data[[#This Row],[SLP-max. marks SS2022]]</f>
        <v>0.94103333333333339</v>
      </c>
      <c r="DY357" s="159">
        <f>ULB_Data[[#This Row],[SLP- obtained SS2022]]/ULB_Data[[#This Row],[Total score (obtained) SS2022]]</f>
        <v>0.46082588238174721</v>
      </c>
      <c r="DZ357" s="67">
        <v>1542.46</v>
      </c>
      <c r="EA357" s="67">
        <v>1800</v>
      </c>
      <c r="EB357" s="159">
        <f>ULB_Data[[#This Row],[CV- obtained SS2021]]/ULB_Data[[#This Row],[CV-max. marks SS2021]]</f>
        <v>0.85692222222222225</v>
      </c>
      <c r="EC357" s="159">
        <f>ULB_Data[[#This Row],[CV- obtained SS2021]]/ULB_Data[[#This Row],[Total score (obtained) SS2021]]</f>
        <v>0.31472737882936747</v>
      </c>
      <c r="ED357" s="67">
        <v>1542.46</v>
      </c>
      <c r="EE357" s="66">
        <v>1800</v>
      </c>
      <c r="EF357" s="159">
        <f>ULB_Data[[#This Row],[CV- obtained SS2022]]/ULB_Data[[#This Row],[CV-max. marks SS2022]]</f>
        <v>0.85692222222222225</v>
      </c>
      <c r="EG357" s="159">
        <f>ULB_Data[[#This Row],[CV- obtained SS2022]]/ULB_Data[[#This Row],[Total score (obtained) SS2022]]</f>
        <v>0.31472737882936747</v>
      </c>
      <c r="EH357" s="67">
        <v>1100</v>
      </c>
      <c r="EI357" s="67">
        <v>1800</v>
      </c>
      <c r="EJ357" s="159">
        <f>ULB_Data[[#This Row],[Cert.- obtained SS2021]]/ULB_Data[[#This Row],[Cert.-max. marks SS2021]]</f>
        <v>0.61111111111111116</v>
      </c>
      <c r="EK357" s="159">
        <f>ULB_Data[[#This Row],[Cert.- obtained SS2021]]/ULB_Data[[#This Row],[Total score (obtained) SS2021]]</f>
        <v>0.22444673878888541</v>
      </c>
      <c r="EL357" s="67">
        <v>1100</v>
      </c>
      <c r="EM357" s="66">
        <v>1800</v>
      </c>
      <c r="EN357" s="159">
        <f>ULB_Data[[#This Row],[Cert.- obtained SS2022]]/ULB_Data[[#This Row],[Cert.-max. marks SS2022]]</f>
        <v>0.61111111111111116</v>
      </c>
      <c r="EO357" s="159">
        <f>ULB_Data[[#This Row],[Cert.- obtained SS2022]]/ULB_Data[[#This Row],[Total score (obtained) SS2022]]</f>
        <v>0.22444673878888541</v>
      </c>
      <c r="EP357" s="68">
        <v>4900.9399999999996</v>
      </c>
      <c r="EQ357" s="26">
        <v>6000</v>
      </c>
      <c r="ER357" s="66">
        <v>81.680000000000007</v>
      </c>
      <c r="ES357" s="68">
        <v>4900.9399999999996</v>
      </c>
      <c r="ET357" s="66">
        <v>6000</v>
      </c>
      <c r="EU357" s="128">
        <f>(ULB_Data[[#This Row],[Total score (obtained) SS2022]]/ULB_Data[[#This Row],[Total score (max) SS2022]])*100</f>
        <v>81.682333333333318</v>
      </c>
      <c r="EV357" s="26">
        <v>2369.61</v>
      </c>
      <c r="EW357" s="26">
        <v>3000</v>
      </c>
      <c r="EX357" s="66">
        <v>78.989999999999995</v>
      </c>
      <c r="EY357" s="26">
        <v>3358.48</v>
      </c>
      <c r="EZ357" s="26">
        <v>4200</v>
      </c>
      <c r="FA357" s="100">
        <v>79.959999999999994</v>
      </c>
      <c r="FB357" s="26">
        <v>3358.48</v>
      </c>
      <c r="FC357" s="138">
        <v>4200</v>
      </c>
      <c r="FD357" s="140">
        <f>(ULB_Data[[#This Row],[SLP + Cert. (obtained) SS2022]]/ULB_Data[[#This Row],[SLP + Cert. (max.) SS2022]])*100</f>
        <v>79.96380952380953</v>
      </c>
    </row>
    <row r="358" spans="1:160" ht="30.75" thickBot="1">
      <c r="A358" s="104">
        <v>357</v>
      </c>
      <c r="B358" s="65" t="s">
        <v>420</v>
      </c>
      <c r="C358" s="65" t="s">
        <v>33</v>
      </c>
      <c r="D358" s="65" t="s">
        <v>33</v>
      </c>
      <c r="E358" s="28" t="s">
        <v>429</v>
      </c>
      <c r="F358" s="28" t="s">
        <v>431</v>
      </c>
      <c r="G358" s="28">
        <v>2214</v>
      </c>
      <c r="H358" s="28">
        <v>2072</v>
      </c>
      <c r="I358" s="28">
        <v>2072</v>
      </c>
      <c r="J358" s="28">
        <v>3325</v>
      </c>
      <c r="K358" s="28">
        <v>3178</v>
      </c>
      <c r="L358" s="28">
        <v>3178</v>
      </c>
      <c r="M358" s="28" t="s">
        <v>432</v>
      </c>
      <c r="N358" s="28" t="s">
        <v>432</v>
      </c>
      <c r="O358" s="28" t="s">
        <v>432</v>
      </c>
      <c r="P358" s="28" t="s">
        <v>432</v>
      </c>
      <c r="Q358" s="28" t="s">
        <v>432</v>
      </c>
      <c r="R358" s="118">
        <f>(ULB_Data[[#This Row],[Total score (obtained) SS2020]]-ULB_Data[[#This Row],[NA 2020]])/ULB_Data[[#This Row],[NA 2020]]</f>
        <v>-1</v>
      </c>
      <c r="S358" s="118">
        <f>(ULB_Data[[#This Row],[Total score (obtained) SS2021]]-ULB_Data[[#This Row],[NA 2021]])/ULB_Data[[#This Row],[NA 2021]]</f>
        <v>-1</v>
      </c>
      <c r="T358" s="118">
        <f>(ULB_Data[[#This Row],[Total score (obtained) SS2022]]-ULB_Data[[#This Row],[NA 2022]])/ULB_Data[[#This Row],[NA 2022]]</f>
        <v>-1</v>
      </c>
      <c r="U358" s="118">
        <f>(ULB_Data[[#This Row],[Total score (obtained) SS2020]]-ULB_Data[[#This Row],[SA 2020]])/ULB_Data[[#This Row],[SA 2020]]</f>
        <v>-1</v>
      </c>
      <c r="V358" s="118">
        <f>(ULB_Data[[#This Row],[Total score (obtained) SS2021]]-ULB_Data[[#This Row],[SA 2021]])/ULB_Data[[#This Row],[SA 2021]]</f>
        <v>-1</v>
      </c>
      <c r="W358" s="118">
        <f>(ULB_Data[[#This Row],[Total score (obtained) SS2022]]-ULB_Data[[#This Row],[SA 2022]])/ULB_Data[[#This Row],[SA 2022]]</f>
        <v>-1</v>
      </c>
      <c r="X358" s="118" t="e">
        <f>(ULB_Data[[#This Row],[Total score (obtained) SS2020]]-ULB_Data[[#This Row],[SA Cat 2020]])/ULB_Data[[#This Row],[SA Cat 2020]]</f>
        <v>#VALUE!</v>
      </c>
      <c r="Y358" s="118" t="e">
        <f>(ULB_Data[[#This Row],[Total score (obtained) SS2021]]-ULB_Data[[#This Row],[SA Cat 2021]])/ULB_Data[[#This Row],[SA Cat 2021]]</f>
        <v>#VALUE!</v>
      </c>
      <c r="Z358" s="118" t="e">
        <f>(ULB_Data[[#This Row],[Total score (obtained) SS2022]]-ULB_Data[[#This Row],[SA Cat 2022]])/ULB_Data[[#This Row],[SA Cat 2022]]</f>
        <v>#VALUE!</v>
      </c>
      <c r="AA358" s="118" t="e">
        <f>(ULB_Data[[#This Row],[Total score (obtained) SS2021]]-ULB_Data[[#This Row],[SA Cat t.10 2021]])/ULB_Data[[#This Row],[SA Cat t.10 2021]]</f>
        <v>#VALUE!</v>
      </c>
      <c r="AB358" s="118" t="e">
        <f>(ULB_Data[[#This Row],[Total score (obtained) SS2022]]-ULB_Data[[#This Row],[SA Cat t.10 2022]])/ULB_Data[[#This Row],[SA Cat t.10 2022]]</f>
        <v>#VALUE!</v>
      </c>
      <c r="AC358" s="122">
        <v>306.24</v>
      </c>
      <c r="AD358" s="122">
        <v>913.6</v>
      </c>
      <c r="AE358" s="122">
        <v>915</v>
      </c>
      <c r="AF358" s="122">
        <v>706.64</v>
      </c>
      <c r="AG358" s="122">
        <v>1509.3</v>
      </c>
      <c r="AH358" s="122">
        <v>1509.3</v>
      </c>
      <c r="AI358" s="122"/>
      <c r="AJ358" s="122"/>
      <c r="AK358" s="122"/>
      <c r="AL358" s="122"/>
      <c r="AM358" s="122"/>
      <c r="AN358" s="118">
        <f>(ULB_Data[[#This Row],[SLP- obtained SS2020]]-ULB_Data[[#This Row],[SLP NA 2020]])/ULB_Data[[#This Row],[SLP NA 2020]]</f>
        <v>-1</v>
      </c>
      <c r="AO358" s="118">
        <f>(ULB_Data[[#This Row],[SLP- obtained SS2021]]-ULB_Data[[#This Row],[SLP NA 2021]])/ULB_Data[[#This Row],[SLP NA 2021]]</f>
        <v>-1</v>
      </c>
      <c r="AP358" s="118">
        <f>(ULB_Data[[#This Row],[SLP- obtained SS2022]]-ULB_Data[[#This Row],[SLP NA 2022]])/ULB_Data[[#This Row],[SLP NA 2022]]</f>
        <v>-1</v>
      </c>
      <c r="AQ358" s="118">
        <f>(ULB_Data[[#This Row],[SLP- obtained SS2020]]-ULB_Data[[#This Row],[SLP SA 2020]])/ULB_Data[[#This Row],[SLP SA 2020]]</f>
        <v>-1</v>
      </c>
      <c r="AR358" s="118">
        <f>(ULB_Data[[#This Row],[SLP- obtained SS2021]]-ULB_Data[[#This Row],[SLP SA 2021]])/ULB_Data[[#This Row],[SLP SA 2021]]</f>
        <v>-1</v>
      </c>
      <c r="AS358" s="118">
        <f>(ULB_Data[[#This Row],[SLP- obtained SS2022]]-ULB_Data[[#This Row],[SLP SA 2022]])/ULB_Data[[#This Row],[SLP SA 2022]]</f>
        <v>-1</v>
      </c>
      <c r="AT358" s="118" t="e">
        <f>(ULB_Data[[#This Row],[SLP- obtained SS2020]]-ULB_Data[[#This Row],[SLP SA cat 2020]])/ULB_Data[[#This Row],[SLP SA cat 2020]]</f>
        <v>#DIV/0!</v>
      </c>
      <c r="AU358" s="118" t="e">
        <f>(ULB_Data[[#This Row],[SLP- obtained SS2021]]-ULB_Data[[#This Row],[SLP SA cat 2021]])/ULB_Data[[#This Row],[SLP SA cat 2021]]</f>
        <v>#DIV/0!</v>
      </c>
      <c r="AV358" s="118" t="e">
        <f>(ULB_Data[[#This Row],[SLP- obtained SS2022]]-ULB_Data[[#This Row],[SLP SA cat 2022]])/ULB_Data[[#This Row],[SLP SA cat 2022]]</f>
        <v>#DIV/0!</v>
      </c>
      <c r="AW358" s="118" t="e">
        <f>(ULB_Data[[#This Row],[SLP- obtained SS2021]]-ULB_Data[[#This Row],[SLP SA cat t.10 2021]])/ULB_Data[[#This Row],[SLP SA cat t.10 2021]]</f>
        <v>#DIV/0!</v>
      </c>
      <c r="AX358" s="118" t="e">
        <f>(ULB_Data[[#This Row],[SLP- obtained SS2022]]-ULB_Data[[#This Row],[SLP SA cat t.10 2022]])/ULB_Data[[#This Row],[SLP SA cat t.10 2022]]</f>
        <v>#DIV/0!</v>
      </c>
      <c r="AY358" s="122">
        <v>232.44</v>
      </c>
      <c r="AZ358" s="122">
        <v>298.10000000000002</v>
      </c>
      <c r="BA358" s="122">
        <v>295</v>
      </c>
      <c r="BB358" s="122">
        <v>421.09</v>
      </c>
      <c r="BC358" s="122">
        <v>522.70000000000005</v>
      </c>
      <c r="BD358" s="122">
        <v>525</v>
      </c>
      <c r="BE358" s="122"/>
      <c r="BF358" s="122"/>
      <c r="BG358" s="122"/>
      <c r="BH358" s="122"/>
      <c r="BI358" s="122"/>
      <c r="BJ358" s="118">
        <f>(ULB_Data[[#This Row],[Cert.- obtained SS2020]]-ULB_Data[[#This Row],[NA cert 2020]])/ULB_Data[[#This Row],[NA cert 2020]]</f>
        <v>-1</v>
      </c>
      <c r="BK358" s="118">
        <f>(ULB_Data[[#This Row],[Cert.- obtained SS2021]]-ULB_Data[[#This Row],[NA cert 2021]])/ULB_Data[[#This Row],[NA cert 2021]]</f>
        <v>-1</v>
      </c>
      <c r="BL358" s="118">
        <f>(ULB_Data[[#This Row],[Cert.- obtained SS2022]]-ULB_Data[[#This Row],[NA cert 2022]])/ULB_Data[[#This Row],[NA cert 2022]]</f>
        <v>-1</v>
      </c>
      <c r="BM358" s="118">
        <f>(ULB_Data[[#This Row],[Cert.- obtained SS2020]]-ULB_Data[[#This Row],[SA Cert 2020]])/ULB_Data[[#This Row],[SA Cert 2020]]</f>
        <v>-1</v>
      </c>
      <c r="BN358" s="118">
        <f>(ULB_Data[[#This Row],[Cert.- obtained SS2021]]-ULB_Data[[#This Row],[SA cert 2021]])/ULB_Data[[#This Row],[SA cert 2021]]</f>
        <v>-1</v>
      </c>
      <c r="BO358" s="118">
        <f>(ULB_Data[[#This Row],[Cert.- obtained SS2022]]-ULB_Data[[#This Row],[SA cert 2022]])/ULB_Data[[#This Row],[SA cert 2022]]</f>
        <v>-1</v>
      </c>
      <c r="BP358" s="118" t="e">
        <f>(ULB_Data[[#This Row],[Cert.- obtained SS2020]]-ULB_Data[[#This Row],[SA cert cat 2020]])/ULB_Data[[#This Row],[SA cert cat 2020]]</f>
        <v>#DIV/0!</v>
      </c>
      <c r="BQ358" s="118" t="e">
        <f>(ULB_Data[[#This Row],[Cert.- obtained SS2021]]-ULB_Data[[#This Row],[SA cert cat 2021]])/ULB_Data[[#This Row],[SA cert cat 2021]]</f>
        <v>#DIV/0!</v>
      </c>
      <c r="BR358" s="118" t="e">
        <f>(ULB_Data[[#This Row],[Cert.- obtained SS2022]]-ULB_Data[[#This Row],[SA cert cat 2022]])/ULB_Data[[#This Row],[SA cert cat 2022]]</f>
        <v>#DIV/0!</v>
      </c>
      <c r="BS358" s="118" t="e">
        <f>(ULB_Data[[#This Row],[Cert.- obtained SS2021]]-ULB_Data[[#This Row],[SA cert cat t.10 2021]])/ULB_Data[[#This Row],[SA cert cat t.10 2021]]</f>
        <v>#DIV/0!</v>
      </c>
      <c r="BT358" s="118" t="e">
        <f>(ULB_Data[[#This Row],[Cert.- obtained SS2022]]-ULB_Data[[#This Row],[SA cert cat t.10 2022]])/ULB_Data[[#This Row],[SA cert cat t.10 2022]]</f>
        <v>#DIV/0!</v>
      </c>
      <c r="BU358" s="122">
        <v>855.72</v>
      </c>
      <c r="BV358" s="122">
        <v>860.25</v>
      </c>
      <c r="BW358" s="122">
        <v>865</v>
      </c>
      <c r="BX358" s="122">
        <v>1100</v>
      </c>
      <c r="BY358" s="122">
        <v>1147.0899999999999</v>
      </c>
      <c r="BZ358" s="122">
        <v>1150</v>
      </c>
      <c r="CA358" s="122"/>
      <c r="CB358" s="122"/>
      <c r="CC358" s="122"/>
      <c r="CD358" s="122"/>
      <c r="CE358" s="122"/>
      <c r="CF358" s="118">
        <f>(ULB_Data[[#This Row],[CP- obtained SS2020]]-ULB_Data[[#This Row],[NA CV 2020]])/ULB_Data[[#This Row],[NA CV 2020]]</f>
        <v>-1</v>
      </c>
      <c r="CG358" s="118">
        <f>(ULB_Data[[#This Row],[CV- obtained SS2021]]-ULB_Data[[#This Row],[NA CV 2021]])/ULB_Data[[#This Row],[NA CV 2021]]</f>
        <v>-1</v>
      </c>
      <c r="CH358" s="118">
        <f>(ULB_Data[[#This Row],[CV- obtained SS2022]]-ULB_Data[[#This Row],[NA CV 2022]])/ULB_Data[[#This Row],[NA CV 2022]]</f>
        <v>-1</v>
      </c>
      <c r="CI358" s="118">
        <f>(ULB_Data[[#This Row],[CP- obtained SS2020]]-ULB_Data[[#This Row],[SA CV 2020]])/ULB_Data[[#This Row],[SA CV 2020]]</f>
        <v>-1</v>
      </c>
      <c r="CJ358" s="118">
        <f>(ULB_Data[[#This Row],[CV- obtained SS2021]]-ULB_Data[[#This Row],[SA CV 2021]])/ULB_Data[[#This Row],[SA CV 2021]]</f>
        <v>-1</v>
      </c>
      <c r="CK358" s="118">
        <f>(ULB_Data[[#This Row],[CV- obtained SS2022]]-ULB_Data[[#This Row],[SA CV 2022]])/ULB_Data[[#This Row],[SA CV 2022]]</f>
        <v>-1</v>
      </c>
      <c r="CL358" s="118" t="e">
        <f>(ULB_Data[[#This Row],[CP- obtained SS2020]]-ULB_Data[[#This Row],[SA CV  cat 2020]])/ULB_Data[[#This Row],[SA CV  cat 2020]]</f>
        <v>#DIV/0!</v>
      </c>
      <c r="CM358" s="118" t="e">
        <f>(ULB_Data[[#This Row],[CV- obtained SS2021]]-ULB_Data[[#This Row],[SA CV cat 2021]])/ULB_Data[[#This Row],[SA CV cat 2021]]</f>
        <v>#DIV/0!</v>
      </c>
      <c r="CN358" s="118" t="e">
        <f>(ULB_Data[[#This Row],[CV- obtained SS2022]]-ULB_Data[[#This Row],[SA CV cat 2022]])/ULB_Data[[#This Row],[SA CV cat 2022]]</f>
        <v>#DIV/0!</v>
      </c>
      <c r="CO358" s="118" t="e">
        <f>(ULB_Data[[#This Row],[CV- obtained SS2021]]-ULB_Data[[#This Row],[SA CV cat t.10 2021]])/ULB_Data[[#This Row],[SA CV cat t.10 2021]]</f>
        <v>#DIV/0!</v>
      </c>
      <c r="CP358" s="118" t="e">
        <f>(ULB_Data[[#This Row],[CV- obtained SS2022]]-ULB_Data[[#This Row],[SA CV cat t.10 2022]])/ULB_Data[[#This Row],[SA CV cat t.10 2022]]</f>
        <v>#DIV/0!</v>
      </c>
      <c r="CQ358" s="60"/>
      <c r="CR358" s="60"/>
      <c r="CS358" s="28"/>
      <c r="CT358" s="28"/>
      <c r="CU358" s="28"/>
      <c r="CV358" s="28"/>
      <c r="CW358" s="28" t="s">
        <v>414</v>
      </c>
      <c r="CX358" s="28"/>
      <c r="CY358" s="28"/>
      <c r="CZ358" s="28" t="s">
        <v>415</v>
      </c>
      <c r="DA358" s="28"/>
      <c r="DB358" s="28"/>
      <c r="DC358" s="28"/>
      <c r="DD358" s="21"/>
      <c r="DE358" s="87"/>
      <c r="DF358" s="28"/>
      <c r="DG358" s="21"/>
      <c r="DH358" s="87"/>
      <c r="DI358" s="28"/>
      <c r="DJ358" s="21"/>
      <c r="DK358" s="87"/>
      <c r="DL358" s="77"/>
      <c r="DM358" s="21"/>
      <c r="DN358" s="87"/>
      <c r="DO358" s="21"/>
      <c r="DP358" s="21"/>
      <c r="DQ358" s="87"/>
      <c r="DR358" s="21"/>
      <c r="DS358" s="67">
        <v>2400</v>
      </c>
      <c r="DT358" s="159">
        <f>ULB_Data[[#This Row],[SLP- obtained SS2021]]/ULB_Data[[#This Row],[SLP-max. marks SS2021]]</f>
        <v>0</v>
      </c>
      <c r="DU358" s="159" t="e">
        <f>ULB_Data[[#This Row],[SLP- obtained SS2021]]/ULB_Data[[#This Row],[Total score (obtained) SS2021]]</f>
        <v>#DIV/0!</v>
      </c>
      <c r="DV358" s="21"/>
      <c r="DW358" s="66">
        <v>2400</v>
      </c>
      <c r="DX358" s="159">
        <f>ULB_Data[[#This Row],[SLP- obtained SS2022]]/ULB_Data[[#This Row],[SLP-max. marks SS2022]]</f>
        <v>0</v>
      </c>
      <c r="DY358" s="159" t="e">
        <f>ULB_Data[[#This Row],[SLP- obtained SS2022]]/ULB_Data[[#This Row],[Total score (obtained) SS2022]]</f>
        <v>#DIV/0!</v>
      </c>
      <c r="DZ358" s="21"/>
      <c r="EA358" s="67">
        <v>1800</v>
      </c>
      <c r="EB358" s="159">
        <f>ULB_Data[[#This Row],[CV- obtained SS2021]]/ULB_Data[[#This Row],[CV-max. marks SS2021]]</f>
        <v>0</v>
      </c>
      <c r="EC358" s="159" t="e">
        <f>ULB_Data[[#This Row],[CV- obtained SS2021]]/ULB_Data[[#This Row],[Total score (obtained) SS2021]]</f>
        <v>#DIV/0!</v>
      </c>
      <c r="ED358" s="21"/>
      <c r="EE358" s="66">
        <v>1800</v>
      </c>
      <c r="EF358" s="159">
        <f>ULB_Data[[#This Row],[CV- obtained SS2022]]/ULB_Data[[#This Row],[CV-max. marks SS2022]]</f>
        <v>0</v>
      </c>
      <c r="EG358" s="159" t="e">
        <f>ULB_Data[[#This Row],[CV- obtained SS2022]]/ULB_Data[[#This Row],[Total score (obtained) SS2022]]</f>
        <v>#DIV/0!</v>
      </c>
      <c r="EH358" s="21"/>
      <c r="EI358" s="67">
        <v>1800</v>
      </c>
      <c r="EJ358" s="159">
        <f>ULB_Data[[#This Row],[Cert.- obtained SS2021]]/ULB_Data[[#This Row],[Cert.-max. marks SS2021]]</f>
        <v>0</v>
      </c>
      <c r="EK358" s="159" t="e">
        <f>ULB_Data[[#This Row],[Cert.- obtained SS2021]]/ULB_Data[[#This Row],[Total score (obtained) SS2021]]</f>
        <v>#DIV/0!</v>
      </c>
      <c r="EL358" s="21"/>
      <c r="EM358" s="66">
        <v>1800</v>
      </c>
      <c r="EN358" s="159">
        <f>ULB_Data[[#This Row],[Cert.- obtained SS2022]]/ULB_Data[[#This Row],[Cert.-max. marks SS2022]]</f>
        <v>0</v>
      </c>
      <c r="EO358" s="159" t="e">
        <f>ULB_Data[[#This Row],[Cert.- obtained SS2022]]/ULB_Data[[#This Row],[Total score (obtained) SS2022]]</f>
        <v>#DIV/0!</v>
      </c>
      <c r="EP358" s="21"/>
      <c r="EQ358" s="26">
        <v>6000</v>
      </c>
      <c r="ER358" s="66">
        <v>0</v>
      </c>
      <c r="ES358" s="21"/>
      <c r="ET358" s="66">
        <v>6000</v>
      </c>
      <c r="EU358" s="128">
        <f>(ULB_Data[[#This Row],[Total score (obtained) SS2022]]/ULB_Data[[#This Row],[Total score (max) SS2022]])*100</f>
        <v>0</v>
      </c>
      <c r="EV358" s="26">
        <v>0</v>
      </c>
      <c r="EW358" s="26">
        <v>0</v>
      </c>
      <c r="EX358" s="87"/>
      <c r="EY358" s="26">
        <v>0</v>
      </c>
      <c r="EZ358" s="26">
        <v>4200</v>
      </c>
      <c r="FA358" s="100">
        <v>0</v>
      </c>
      <c r="FB358" s="26">
        <v>0</v>
      </c>
      <c r="FC358" s="138">
        <v>4200</v>
      </c>
      <c r="FD358" s="140">
        <f>(ULB_Data[[#This Row],[SLP + Cert. (obtained) SS2022]]/ULB_Data[[#This Row],[SLP + Cert. (max.) SS2022]])*100</f>
        <v>0</v>
      </c>
    </row>
    <row r="359" spans="1:160" ht="29.25" thickBot="1">
      <c r="A359" s="104">
        <v>358</v>
      </c>
      <c r="B359" s="69" t="s">
        <v>133</v>
      </c>
      <c r="C359" s="65" t="s">
        <v>33</v>
      </c>
      <c r="D359" s="65" t="s">
        <v>33</v>
      </c>
      <c r="E359" s="26">
        <v>25146</v>
      </c>
      <c r="F359" s="28" t="s">
        <v>412</v>
      </c>
      <c r="G359" s="28">
        <v>2214</v>
      </c>
      <c r="H359" s="28">
        <v>2072</v>
      </c>
      <c r="I359" s="28">
        <v>2072</v>
      </c>
      <c r="J359" s="28">
        <v>3325</v>
      </c>
      <c r="K359" s="28">
        <v>3178</v>
      </c>
      <c r="L359" s="28">
        <v>3178</v>
      </c>
      <c r="M359" s="28">
        <v>3400</v>
      </c>
      <c r="N359" s="28">
        <v>3298.6</v>
      </c>
      <c r="O359" s="28">
        <v>3298.6</v>
      </c>
      <c r="P359" s="28">
        <v>4601.3999999999996</v>
      </c>
      <c r="Q359" s="28">
        <v>4601.3999999999996</v>
      </c>
      <c r="R359" s="118">
        <f>(ULB_Data[[#This Row],[Total score (obtained) SS2020]]-ULB_Data[[#This Row],[NA 2020]])/ULB_Data[[#This Row],[NA 2020]]</f>
        <v>1.9358626919602585E-2</v>
      </c>
      <c r="S359" s="118">
        <f>(ULB_Data[[#This Row],[Total score (obtained) SS2021]]-ULB_Data[[#This Row],[NA 2021]])/ULB_Data[[#This Row],[NA 2021]]</f>
        <v>0.41514961389961391</v>
      </c>
      <c r="T359" s="118">
        <f>(ULB_Data[[#This Row],[Total score (obtained) SS2022]]-ULB_Data[[#This Row],[NA 2022]])/ULB_Data[[#This Row],[NA 2022]]</f>
        <v>0.41514961389961391</v>
      </c>
      <c r="U359" s="118">
        <f>(ULB_Data[[#This Row],[Total score (obtained) SS2020]]-ULB_Data[[#This Row],[SA 2020]])/ULB_Data[[#This Row],[SA 2020]]</f>
        <v>-0.32124511278195483</v>
      </c>
      <c r="V359" s="118">
        <f>(ULB_Data[[#This Row],[Total score (obtained) SS2021]]-ULB_Data[[#This Row],[SA 2021]])/ULB_Data[[#This Row],[SA 2021]]</f>
        <v>-7.7347388294524838E-2</v>
      </c>
      <c r="W359" s="118">
        <f>(ULB_Data[[#This Row],[Total score (obtained) SS2022]]-ULB_Data[[#This Row],[SA 2022]])/ULB_Data[[#This Row],[SA 2022]]</f>
        <v>-7.7347388294524838E-2</v>
      </c>
      <c r="X359" s="118">
        <f>(ULB_Data[[#This Row],[Total score (obtained) SS2020]]-ULB_Data[[#This Row],[SA Cat 2020]])/ULB_Data[[#This Row],[SA Cat 2020]]</f>
        <v>-0.33621764705882351</v>
      </c>
      <c r="Y359" s="118">
        <f>(ULB_Data[[#This Row],[Total score (obtained) SS2021]]-ULB_Data[[#This Row],[SA Cat 2021]])/ULB_Data[[#This Row],[SA Cat 2021]]</f>
        <v>-0.11108045837628081</v>
      </c>
      <c r="Z359" s="118">
        <f>(ULB_Data[[#This Row],[Total score (obtained) SS2022]]-ULB_Data[[#This Row],[SA Cat 2022]])/ULB_Data[[#This Row],[SA Cat 2022]]</f>
        <v>-0.11108045837628081</v>
      </c>
      <c r="AA359" s="118">
        <f>(ULB_Data[[#This Row],[Total score (obtained) SS2021]]-ULB_Data[[#This Row],[SA Cat t.10 2021]])/ULB_Data[[#This Row],[SA Cat t.10 2021]]</f>
        <v>-0.36276133350719342</v>
      </c>
      <c r="AB359" s="118">
        <f>(ULB_Data[[#This Row],[Total score (obtained) SS2022]]-ULB_Data[[#This Row],[SA Cat t.10 2022]])/ULB_Data[[#This Row],[SA Cat t.10 2022]]</f>
        <v>-0.36276133350719342</v>
      </c>
      <c r="AC359" s="122">
        <v>306.24</v>
      </c>
      <c r="AD359" s="122">
        <v>913.6</v>
      </c>
      <c r="AE359" s="122">
        <v>915</v>
      </c>
      <c r="AF359" s="122">
        <v>706.64</v>
      </c>
      <c r="AG359" s="122">
        <v>1509.3</v>
      </c>
      <c r="AH359" s="122">
        <v>1509.3</v>
      </c>
      <c r="AI359" s="122">
        <v>737.03</v>
      </c>
      <c r="AJ359" s="122">
        <v>1543.8</v>
      </c>
      <c r="AK359" s="122">
        <v>1543.8</v>
      </c>
      <c r="AL359" s="122">
        <v>2033.9</v>
      </c>
      <c r="AM359" s="122">
        <v>2033.9</v>
      </c>
      <c r="AN359" s="118">
        <f>(ULB_Data[[#This Row],[SLP- obtained SS2020]]-ULB_Data[[#This Row],[SLP NA 2020]])/ULB_Data[[#This Row],[SLP NA 2020]]</f>
        <v>0.59368469174503657</v>
      </c>
      <c r="AO359" s="118">
        <f>(ULB_Data[[#This Row],[SLP- obtained SS2021]]-ULB_Data[[#This Row],[SLP NA 2021]])/ULB_Data[[#This Row],[SLP NA 2021]]</f>
        <v>0.57540499124343247</v>
      </c>
      <c r="AP359" s="118">
        <f>(ULB_Data[[#This Row],[SLP- obtained SS2022]]-ULB_Data[[#This Row],[SLP NA 2022]])/ULB_Data[[#This Row],[SLP NA 2022]]</f>
        <v>0.5729945355191256</v>
      </c>
      <c r="AQ359" s="118">
        <f>(ULB_Data[[#This Row],[SLP- obtained SS2020]]-ULB_Data[[#This Row],[SLP SA 2020]])/ULB_Data[[#This Row],[SLP SA 2020]]</f>
        <v>-0.30933714479791685</v>
      </c>
      <c r="AR359" s="118">
        <f>(ULB_Data[[#This Row],[SLP- obtained SS2021]]-ULB_Data[[#This Row],[SLP SA 2021]])/ULB_Data[[#This Row],[SLP SA 2021]]</f>
        <v>-4.6385741734578941E-2</v>
      </c>
      <c r="AS359" s="118">
        <f>(ULB_Data[[#This Row],[SLP- obtained SS2022]]-ULB_Data[[#This Row],[SLP SA 2022]])/ULB_Data[[#This Row],[SLP SA 2022]]</f>
        <v>-4.6385741734578941E-2</v>
      </c>
      <c r="AT359" s="118">
        <f>(ULB_Data[[#This Row],[SLP- obtained SS2020]]-ULB_Data[[#This Row],[SLP SA cat 2020]])/ULB_Data[[#This Row],[SLP SA cat 2020]]</f>
        <v>-0.33781528567358177</v>
      </c>
      <c r="AU359" s="118">
        <f>(ULB_Data[[#This Row],[SLP- obtained SS2021]]-ULB_Data[[#This Row],[SLP SA cat 2021]])/ULB_Data[[#This Row],[SLP SA cat 2021]]</f>
        <v>-6.7696592822904522E-2</v>
      </c>
      <c r="AV359" s="118">
        <f>(ULB_Data[[#This Row],[SLP- obtained SS2022]]-ULB_Data[[#This Row],[SLP SA cat 2022]])/ULB_Data[[#This Row],[SLP SA cat 2022]]</f>
        <v>-6.7696592822904522E-2</v>
      </c>
      <c r="AW359" s="118">
        <f>(ULB_Data[[#This Row],[SLP- obtained SS2021]]-ULB_Data[[#This Row],[SLP SA cat t.10 2021]])/ULB_Data[[#This Row],[SLP SA cat t.10 2021]]</f>
        <v>-0.29234967304193921</v>
      </c>
      <c r="AX359" s="118">
        <f>(ULB_Data[[#This Row],[SLP- obtained SS2022]]-ULB_Data[[#This Row],[SLP SA cat t.10 2022]])/ULB_Data[[#This Row],[SLP SA cat t.10 2022]]</f>
        <v>-0.29234967304193921</v>
      </c>
      <c r="AY359" s="122">
        <v>232.44</v>
      </c>
      <c r="AZ359" s="122">
        <v>298.10000000000002</v>
      </c>
      <c r="BA359" s="122">
        <v>295</v>
      </c>
      <c r="BB359" s="122">
        <v>421.09</v>
      </c>
      <c r="BC359" s="122">
        <v>522.70000000000005</v>
      </c>
      <c r="BD359" s="122">
        <v>525</v>
      </c>
      <c r="BE359" s="122">
        <v>433.64</v>
      </c>
      <c r="BF359" s="122">
        <v>570</v>
      </c>
      <c r="BG359" s="122">
        <v>570</v>
      </c>
      <c r="BH359" s="122">
        <v>1100</v>
      </c>
      <c r="BI359" s="122">
        <v>1100</v>
      </c>
      <c r="BJ359" s="118">
        <f>(ULB_Data[[#This Row],[Cert.- obtained SS2020]]-ULB_Data[[#This Row],[NA cert 2020]])/ULB_Data[[#This Row],[NA cert 2020]]</f>
        <v>-0.13956289795215968</v>
      </c>
      <c r="BK359" s="118">
        <f>(ULB_Data[[#This Row],[Cert.- obtained SS2021]]-ULB_Data[[#This Row],[NA cert 2021]])/ULB_Data[[#This Row],[NA cert 2021]]</f>
        <v>6.3737001006372931E-3</v>
      </c>
      <c r="BL359" s="118">
        <f>(ULB_Data[[#This Row],[Cert.- obtained SS2022]]-ULB_Data[[#This Row],[NA cert 2022]])/ULB_Data[[#This Row],[NA cert 2022]]</f>
        <v>1.6949152542372881E-2</v>
      </c>
      <c r="BM359" s="118">
        <f>(ULB_Data[[#This Row],[Cert.- obtained SS2020]]-ULB_Data[[#This Row],[SA Cert 2020]])/ULB_Data[[#This Row],[SA Cert 2020]]</f>
        <v>-0.5250421525089648</v>
      </c>
      <c r="BN359" s="118">
        <f>(ULB_Data[[#This Row],[Cert.- obtained SS2021]]-ULB_Data[[#This Row],[SA cert 2021]])/ULB_Data[[#This Row],[SA cert 2021]]</f>
        <v>-0.42605701167017412</v>
      </c>
      <c r="BO359" s="118">
        <f>(ULB_Data[[#This Row],[Cert.- obtained SS2022]]-ULB_Data[[#This Row],[SA cert 2022]])/ULB_Data[[#This Row],[SA cert 2022]]</f>
        <v>-0.42857142857142855</v>
      </c>
      <c r="BP359" s="118">
        <f>(ULB_Data[[#This Row],[Cert.- obtained SS2020]]-ULB_Data[[#This Row],[SA cert cat 2020]])/ULB_Data[[#This Row],[SA cert cat 2020]]</f>
        <v>-0.53878793469237152</v>
      </c>
      <c r="BQ359" s="118">
        <f>(ULB_Data[[#This Row],[Cert.- obtained SS2021]]-ULB_Data[[#This Row],[SA cert cat 2021]])/ULB_Data[[#This Row],[SA cert cat 2021]]</f>
        <v>-0.47368421052631576</v>
      </c>
      <c r="BR359" s="118">
        <f>(ULB_Data[[#This Row],[Cert.- obtained SS2022]]-ULB_Data[[#This Row],[SA cert cat 2022]])/ULB_Data[[#This Row],[SA cert cat 2022]]</f>
        <v>-0.47368421052631576</v>
      </c>
      <c r="BS359" s="118">
        <f>(ULB_Data[[#This Row],[Cert.- obtained SS2021]]-ULB_Data[[#This Row],[SA cert cat t.10 2021]])/ULB_Data[[#This Row],[SA cert cat t.10 2021]]</f>
        <v>-0.72727272727272729</v>
      </c>
      <c r="BT359" s="118">
        <f>(ULB_Data[[#This Row],[Cert.- obtained SS2022]]-ULB_Data[[#This Row],[SA cert cat t.10 2022]])/ULB_Data[[#This Row],[SA cert cat t.10 2022]]</f>
        <v>-0.72727272727272729</v>
      </c>
      <c r="BU359" s="122">
        <v>855.72</v>
      </c>
      <c r="BV359" s="122">
        <v>860.25</v>
      </c>
      <c r="BW359" s="122">
        <v>865</v>
      </c>
      <c r="BX359" s="122">
        <v>1100</v>
      </c>
      <c r="BY359" s="122">
        <v>1147.0899999999999</v>
      </c>
      <c r="BZ359" s="122">
        <v>1150</v>
      </c>
      <c r="CA359" s="122">
        <v>1114.93</v>
      </c>
      <c r="CB359" s="122">
        <v>1184.79</v>
      </c>
      <c r="CC359" s="122">
        <v>1184.79</v>
      </c>
      <c r="CD359" s="122">
        <v>1531.86</v>
      </c>
      <c r="CE359" s="122">
        <v>1531.86</v>
      </c>
      <c r="CF359" s="118">
        <f>(ULB_Data[[#This Row],[CP- obtained SS2020]]-ULB_Data[[#This Row],[NA CV 2020]])/ULB_Data[[#This Row],[NA CV 2020]]</f>
        <v>5.4585612116112653E-2</v>
      </c>
      <c r="CG359" s="118">
        <f>(ULB_Data[[#This Row],[CV- obtained SS2021]]-ULB_Data[[#This Row],[NA CV 2021]])/ULB_Data[[#This Row],[NA CV 2021]]</f>
        <v>0.38667829119442032</v>
      </c>
      <c r="CH359" s="118">
        <f>(ULB_Data[[#This Row],[CV- obtained SS2022]]-ULB_Data[[#This Row],[NA CV 2022]])/ULB_Data[[#This Row],[NA CV 2022]]</f>
        <v>0.37906358381502903</v>
      </c>
      <c r="CI359" s="118">
        <f>(ULB_Data[[#This Row],[CP- obtained SS2020]]-ULB_Data[[#This Row],[SA CV 2020]])/ULB_Data[[#This Row],[SA CV 2020]]</f>
        <v>-0.17960909090909097</v>
      </c>
      <c r="CJ359" s="118">
        <f>(ULB_Data[[#This Row],[CV- obtained SS2021]]-ULB_Data[[#This Row],[SA CV 2021]])/ULB_Data[[#This Row],[SA CV 2021]]</f>
        <v>3.992711992956105E-2</v>
      </c>
      <c r="CK359" s="118">
        <f>(ULB_Data[[#This Row],[CV- obtained SS2022]]-ULB_Data[[#This Row],[SA CV 2022]])/ULB_Data[[#This Row],[SA CV 2022]]</f>
        <v>3.7295652173913132E-2</v>
      </c>
      <c r="CL359" s="118">
        <f>(ULB_Data[[#This Row],[CP- obtained SS2020]]-ULB_Data[[#This Row],[SA CV  cat 2020]])/ULB_Data[[#This Row],[SA CV  cat 2020]]</f>
        <v>-0.19059492524194352</v>
      </c>
      <c r="CM359" s="118">
        <f>(ULB_Data[[#This Row],[CV- obtained SS2021]]-ULB_Data[[#This Row],[SA CV cat 2021]])/ULB_Data[[#This Row],[SA CV cat 2021]]</f>
        <v>6.8366545970173082E-3</v>
      </c>
      <c r="CN359" s="118">
        <f>(ULB_Data[[#This Row],[CV- obtained SS2022]]-ULB_Data[[#This Row],[SA CV cat 2022]])/ULB_Data[[#This Row],[SA CV cat 2022]]</f>
        <v>6.8366545970173082E-3</v>
      </c>
      <c r="CO359" s="118">
        <f>(ULB_Data[[#This Row],[CV- obtained SS2021]]-ULB_Data[[#This Row],[SA CV cat t.10 2021]])/ULB_Data[[#This Row],[SA CV cat t.10 2021]]</f>
        <v>-0.22128001253378235</v>
      </c>
      <c r="CP359" s="118">
        <f>(ULB_Data[[#This Row],[CV- obtained SS2022]]-ULB_Data[[#This Row],[SA CV cat t.10 2022]])/ULB_Data[[#This Row],[SA CV cat t.10 2022]]</f>
        <v>-0.22128001253378235</v>
      </c>
      <c r="CQ359" s="60">
        <v>219</v>
      </c>
      <c r="CR359" s="60">
        <v>101</v>
      </c>
      <c r="CS359" s="28">
        <v>113</v>
      </c>
      <c r="CT359" s="27">
        <v>69</v>
      </c>
      <c r="CU359" s="28">
        <v>113</v>
      </c>
      <c r="CV359" s="27">
        <v>69</v>
      </c>
      <c r="CW359" s="28" t="s">
        <v>414</v>
      </c>
      <c r="CX359" s="28" t="s">
        <v>414</v>
      </c>
      <c r="CY359" s="28" t="s">
        <v>414</v>
      </c>
      <c r="CZ359" s="28" t="s">
        <v>407</v>
      </c>
      <c r="DA359" s="28" t="s">
        <v>405</v>
      </c>
      <c r="DB359" s="28" t="s">
        <v>405</v>
      </c>
      <c r="DC359" s="26">
        <v>488.05</v>
      </c>
      <c r="DD359" s="22">
        <v>1500</v>
      </c>
      <c r="DE359" s="66">
        <v>32.54</v>
      </c>
      <c r="DF359" s="26">
        <v>200</v>
      </c>
      <c r="DG359" s="22">
        <v>1500</v>
      </c>
      <c r="DH359" s="66">
        <v>13.33</v>
      </c>
      <c r="DI359" s="26">
        <v>666.38</v>
      </c>
      <c r="DJ359" s="22">
        <v>1500</v>
      </c>
      <c r="DK359" s="66">
        <v>44.43</v>
      </c>
      <c r="DL359" s="26">
        <v>902.43</v>
      </c>
      <c r="DM359" s="22">
        <v>1500</v>
      </c>
      <c r="DN359" s="66">
        <v>60.16</v>
      </c>
      <c r="DO359" s="22">
        <v>2256.86</v>
      </c>
      <c r="DP359" s="22">
        <v>6000</v>
      </c>
      <c r="DQ359" s="66">
        <v>37.61</v>
      </c>
      <c r="DR359" s="89">
        <v>1439.29</v>
      </c>
      <c r="DS359" s="67">
        <v>2400</v>
      </c>
      <c r="DT359" s="159">
        <f>ULB_Data[[#This Row],[SLP- obtained SS2021]]/ULB_Data[[#This Row],[SLP-max. marks SS2021]]</f>
        <v>0.5997041666666667</v>
      </c>
      <c r="DU359" s="159">
        <f>ULB_Data[[#This Row],[SLP- obtained SS2021]]/ULB_Data[[#This Row],[Total score (obtained) SS2021]]</f>
        <v>0.49085836865960253</v>
      </c>
      <c r="DV359" s="89">
        <v>1439.29</v>
      </c>
      <c r="DW359" s="66">
        <v>2400</v>
      </c>
      <c r="DX359" s="159">
        <f>ULB_Data[[#This Row],[SLP- obtained SS2022]]/ULB_Data[[#This Row],[SLP-max. marks SS2022]]</f>
        <v>0.5997041666666667</v>
      </c>
      <c r="DY359" s="159">
        <f>ULB_Data[[#This Row],[SLP- obtained SS2022]]/ULB_Data[[#This Row],[Total score (obtained) SS2022]]</f>
        <v>0.49085836865960253</v>
      </c>
      <c r="DZ359" s="67">
        <v>1192.8900000000001</v>
      </c>
      <c r="EA359" s="67">
        <v>1800</v>
      </c>
      <c r="EB359" s="159">
        <f>ULB_Data[[#This Row],[CV- obtained SS2021]]/ULB_Data[[#This Row],[CV-max. marks SS2021]]</f>
        <v>0.66271666666666673</v>
      </c>
      <c r="EC359" s="159">
        <f>ULB_Data[[#This Row],[CV- obtained SS2021]]/ULB_Data[[#This Row],[Total score (obtained) SS2021]]</f>
        <v>0.4068256149840222</v>
      </c>
      <c r="ED359" s="67">
        <v>1192.8900000000001</v>
      </c>
      <c r="EE359" s="66">
        <v>1800</v>
      </c>
      <c r="EF359" s="159">
        <f>ULB_Data[[#This Row],[CV- obtained SS2022]]/ULB_Data[[#This Row],[CV-max. marks SS2022]]</f>
        <v>0.66271666666666673</v>
      </c>
      <c r="EG359" s="159">
        <f>ULB_Data[[#This Row],[CV- obtained SS2022]]/ULB_Data[[#This Row],[Total score (obtained) SS2022]]</f>
        <v>0.4068256149840222</v>
      </c>
      <c r="EH359" s="89">
        <v>300</v>
      </c>
      <c r="EI359" s="67">
        <v>1800</v>
      </c>
      <c r="EJ359" s="159">
        <f>ULB_Data[[#This Row],[Cert.- obtained SS2021]]/ULB_Data[[#This Row],[Cert.-max. marks SS2021]]</f>
        <v>0.16666666666666666</v>
      </c>
      <c r="EK359" s="159">
        <f>ULB_Data[[#This Row],[Cert.- obtained SS2021]]/ULB_Data[[#This Row],[Total score (obtained) SS2021]]</f>
        <v>0.1023126059361774</v>
      </c>
      <c r="EL359" s="89">
        <v>300</v>
      </c>
      <c r="EM359" s="66">
        <v>1800</v>
      </c>
      <c r="EN359" s="159">
        <f>ULB_Data[[#This Row],[Cert.- obtained SS2022]]/ULB_Data[[#This Row],[Cert.-max. marks SS2022]]</f>
        <v>0.16666666666666666</v>
      </c>
      <c r="EO359" s="159">
        <f>ULB_Data[[#This Row],[Cert.- obtained SS2022]]/ULB_Data[[#This Row],[Total score (obtained) SS2022]]</f>
        <v>0.1023126059361774</v>
      </c>
      <c r="EP359" s="95">
        <v>2932.19</v>
      </c>
      <c r="EQ359" s="26">
        <v>6000</v>
      </c>
      <c r="ER359" s="66">
        <v>48.87</v>
      </c>
      <c r="ES359" s="95">
        <v>2932.19</v>
      </c>
      <c r="ET359" s="66">
        <v>6000</v>
      </c>
      <c r="EU359" s="128">
        <f>(ULB_Data[[#This Row],[Total score (obtained) SS2022]]/ULB_Data[[#This Row],[Total score (max) SS2022]])*100</f>
        <v>48.869833333333332</v>
      </c>
      <c r="EV359" s="26">
        <v>688.05</v>
      </c>
      <c r="EW359" s="26">
        <v>3000</v>
      </c>
      <c r="EX359" s="66">
        <v>22.94</v>
      </c>
      <c r="EY359" s="26">
        <v>1739.29</v>
      </c>
      <c r="EZ359" s="26">
        <v>4200</v>
      </c>
      <c r="FA359" s="100">
        <v>41.41</v>
      </c>
      <c r="FB359" s="26">
        <v>1739.29</v>
      </c>
      <c r="FC359" s="138">
        <v>4200</v>
      </c>
      <c r="FD359" s="140">
        <f>(ULB_Data[[#This Row],[SLP + Cert. (obtained) SS2022]]/ULB_Data[[#This Row],[SLP + Cert. (max.) SS2022]])*100</f>
        <v>41.411666666666662</v>
      </c>
    </row>
    <row r="360" spans="1:160" ht="15.75" thickBot="1">
      <c r="A360" s="104">
        <v>359</v>
      </c>
      <c r="B360" s="65" t="s">
        <v>11</v>
      </c>
      <c r="C360" s="65" t="s">
        <v>33</v>
      </c>
      <c r="D360" s="65" t="s">
        <v>33</v>
      </c>
      <c r="E360" s="26">
        <v>31821</v>
      </c>
      <c r="F360" s="28" t="s">
        <v>412</v>
      </c>
      <c r="G360" s="28">
        <v>2214</v>
      </c>
      <c r="H360" s="28">
        <v>2072</v>
      </c>
      <c r="I360" s="28">
        <v>2072</v>
      </c>
      <c r="J360" s="28">
        <v>3325</v>
      </c>
      <c r="K360" s="28">
        <v>3178</v>
      </c>
      <c r="L360" s="28">
        <v>3178</v>
      </c>
      <c r="M360" s="28">
        <v>3400</v>
      </c>
      <c r="N360" s="28">
        <v>3298.6</v>
      </c>
      <c r="O360" s="28">
        <v>3298.6</v>
      </c>
      <c r="P360" s="28">
        <v>4601.3999999999996</v>
      </c>
      <c r="Q360" s="28">
        <v>4601.3999999999996</v>
      </c>
      <c r="R360" s="118">
        <f>(ULB_Data[[#This Row],[Total score (obtained) SS2020]]-ULB_Data[[#This Row],[NA 2020]])/ULB_Data[[#This Row],[NA 2020]]</f>
        <v>1.3804245709123759</v>
      </c>
      <c r="S360" s="118">
        <f>(ULB_Data[[#This Row],[Total score (obtained) SS2021]]-ULB_Data[[#This Row],[NA 2021]])/ULB_Data[[#This Row],[NA 2021]]</f>
        <v>1.3471525096525097</v>
      </c>
      <c r="T360" s="118">
        <f>(ULB_Data[[#This Row],[Total score (obtained) SS2022]]-ULB_Data[[#This Row],[NA 2022]])/ULB_Data[[#This Row],[NA 2022]]</f>
        <v>1.3471525096525097</v>
      </c>
      <c r="U360" s="118">
        <f>(ULB_Data[[#This Row],[Total score (obtained) SS2020]]-ULB_Data[[#This Row],[SA 2020]])/ULB_Data[[#This Row],[SA 2020]]</f>
        <v>0.58504060150375947</v>
      </c>
      <c r="V360" s="118">
        <f>(ULB_Data[[#This Row],[Total score (obtained) SS2021]]-ULB_Data[[#This Row],[SA 2021]])/ULB_Data[[#This Row],[SA 2021]]</f>
        <v>0.5303020767778478</v>
      </c>
      <c r="W360" s="118">
        <f>(ULB_Data[[#This Row],[Total score (obtained) SS2022]]-ULB_Data[[#This Row],[SA 2022]])/ULB_Data[[#This Row],[SA 2022]]</f>
        <v>0.5303020767778478</v>
      </c>
      <c r="X360" s="118">
        <f>(ULB_Data[[#This Row],[Total score (obtained) SS2020]]-ULB_Data[[#This Row],[SA Cat 2020]])/ULB_Data[[#This Row],[SA Cat 2020]]</f>
        <v>0.55007647058823539</v>
      </c>
      <c r="Y360" s="118">
        <f>(ULB_Data[[#This Row],[Total score (obtained) SS2021]]-ULB_Data[[#This Row],[SA Cat 2021]])/ULB_Data[[#This Row],[SA Cat 2021]]</f>
        <v>0.47435275571454566</v>
      </c>
      <c r="Z360" s="118">
        <f>(ULB_Data[[#This Row],[Total score (obtained) SS2022]]-ULB_Data[[#This Row],[SA Cat 2022]])/ULB_Data[[#This Row],[SA Cat 2022]]</f>
        <v>0.47435275571454566</v>
      </c>
      <c r="AA360" s="118">
        <f>(ULB_Data[[#This Row],[Total score (obtained) SS2021]]-ULB_Data[[#This Row],[SA Cat t.10 2021]])/ULB_Data[[#This Row],[SA Cat t.10 2021]]</f>
        <v>5.6917459903507751E-2</v>
      </c>
      <c r="AB360" s="118">
        <f>(ULB_Data[[#This Row],[Total score (obtained) SS2022]]-ULB_Data[[#This Row],[SA Cat t.10 2022]])/ULB_Data[[#This Row],[SA Cat t.10 2022]]</f>
        <v>5.6917459903507751E-2</v>
      </c>
      <c r="AC360" s="122">
        <v>306.24</v>
      </c>
      <c r="AD360" s="122">
        <v>913.6</v>
      </c>
      <c r="AE360" s="122">
        <v>915</v>
      </c>
      <c r="AF360" s="122">
        <v>706.64</v>
      </c>
      <c r="AG360" s="122">
        <v>1509.3</v>
      </c>
      <c r="AH360" s="122">
        <v>1509.3</v>
      </c>
      <c r="AI360" s="122">
        <v>737.03</v>
      </c>
      <c r="AJ360" s="122">
        <v>1543.8</v>
      </c>
      <c r="AK360" s="122">
        <v>1543.8</v>
      </c>
      <c r="AL360" s="122">
        <v>2033.9</v>
      </c>
      <c r="AM360" s="122">
        <v>2033.9</v>
      </c>
      <c r="AN360" s="118">
        <f>(ULB_Data[[#This Row],[SLP- obtained SS2020]]-ULB_Data[[#This Row],[SLP NA 2020]])/ULB_Data[[#This Row],[SLP NA 2020]]</f>
        <v>3.3431295715778471</v>
      </c>
      <c r="AO360" s="118">
        <f>(ULB_Data[[#This Row],[SLP- obtained SS2021]]-ULB_Data[[#This Row],[SLP NA 2021]])/ULB_Data[[#This Row],[SLP NA 2021]]</f>
        <v>1.3850043782837129</v>
      </c>
      <c r="AP360" s="118">
        <f>(ULB_Data[[#This Row],[SLP- obtained SS2022]]-ULB_Data[[#This Row],[SLP NA 2022]])/ULB_Data[[#This Row],[SLP NA 2022]]</f>
        <v>1.3813551912568307</v>
      </c>
      <c r="AQ360" s="118">
        <f>(ULB_Data[[#This Row],[SLP- obtained SS2020]]-ULB_Data[[#This Row],[SLP SA 2020]])/ULB_Data[[#This Row],[SLP SA 2020]]</f>
        <v>0.88220310200384922</v>
      </c>
      <c r="AR360" s="118">
        <f>(ULB_Data[[#This Row],[SLP- obtained SS2021]]-ULB_Data[[#This Row],[SLP SA 2021]])/ULB_Data[[#This Row],[SLP SA 2021]]</f>
        <v>0.44367587623401583</v>
      </c>
      <c r="AS360" s="118">
        <f>(ULB_Data[[#This Row],[SLP- obtained SS2022]]-ULB_Data[[#This Row],[SLP SA 2022]])/ULB_Data[[#This Row],[SLP SA 2022]]</f>
        <v>0.44367587623401583</v>
      </c>
      <c r="AT360" s="118">
        <f>(ULB_Data[[#This Row],[SLP- obtained SS2020]]-ULB_Data[[#This Row],[SLP SA cat 2020]])/ULB_Data[[#This Row],[SLP SA cat 2020]]</f>
        <v>0.80459411421516092</v>
      </c>
      <c r="AU360" s="118">
        <f>(ULB_Data[[#This Row],[SLP- obtained SS2021]]-ULB_Data[[#This Row],[SLP SA cat 2021]])/ULB_Data[[#This Row],[SLP SA cat 2021]]</f>
        <v>0.41141339551755418</v>
      </c>
      <c r="AV360" s="118">
        <f>(ULB_Data[[#This Row],[SLP- obtained SS2022]]-ULB_Data[[#This Row],[SLP SA cat 2022]])/ULB_Data[[#This Row],[SLP SA cat 2022]]</f>
        <v>0.41141339551755418</v>
      </c>
      <c r="AW360" s="118">
        <f>(ULB_Data[[#This Row],[SLP- obtained SS2021]]-ULB_Data[[#This Row],[SLP SA cat t.10 2021]])/ULB_Data[[#This Row],[SLP SA cat t.10 2021]]</f>
        <v>7.1311273907271724E-2</v>
      </c>
      <c r="AX360" s="118">
        <f>(ULB_Data[[#This Row],[SLP- obtained SS2022]]-ULB_Data[[#This Row],[SLP SA cat t.10 2022]])/ULB_Data[[#This Row],[SLP SA cat t.10 2022]]</f>
        <v>7.1311273907271724E-2</v>
      </c>
      <c r="AY360" s="122">
        <v>232.44</v>
      </c>
      <c r="AZ360" s="122">
        <v>298.10000000000002</v>
      </c>
      <c r="BA360" s="122">
        <v>295</v>
      </c>
      <c r="BB360" s="122">
        <v>421.09</v>
      </c>
      <c r="BC360" s="122">
        <v>522.70000000000005</v>
      </c>
      <c r="BD360" s="122">
        <v>525</v>
      </c>
      <c r="BE360" s="122">
        <v>433.64</v>
      </c>
      <c r="BF360" s="122">
        <v>570</v>
      </c>
      <c r="BG360" s="122">
        <v>570</v>
      </c>
      <c r="BH360" s="122">
        <v>1100</v>
      </c>
      <c r="BI360" s="122">
        <v>1100</v>
      </c>
      <c r="BJ360" s="118">
        <f>(ULB_Data[[#This Row],[Cert.- obtained SS2020]]-ULB_Data[[#This Row],[NA cert 2020]])/ULB_Data[[#This Row],[NA cert 2020]]</f>
        <v>3.7324040612631215</v>
      </c>
      <c r="BK360" s="118">
        <f>(ULB_Data[[#This Row],[Cert.- obtained SS2021]]-ULB_Data[[#This Row],[NA cert 2021]])/ULB_Data[[#This Row],[NA cert 2021]]</f>
        <v>2.6900369003690034</v>
      </c>
      <c r="BL360" s="118">
        <f>(ULB_Data[[#This Row],[Cert.- obtained SS2022]]-ULB_Data[[#This Row],[NA cert 2022]])/ULB_Data[[#This Row],[NA cert 2022]]</f>
        <v>2.7288135593220337</v>
      </c>
      <c r="BM360" s="118">
        <f>(ULB_Data[[#This Row],[Cert.- obtained SS2020]]-ULB_Data[[#This Row],[SA Cert 2020]])/ULB_Data[[#This Row],[SA Cert 2020]]</f>
        <v>1.6122681612006937</v>
      </c>
      <c r="BN360" s="118">
        <f>(ULB_Data[[#This Row],[Cert.- obtained SS2021]]-ULB_Data[[#This Row],[SA cert 2021]])/ULB_Data[[#This Row],[SA cert 2021]]</f>
        <v>1.1044576238760282</v>
      </c>
      <c r="BO360" s="118">
        <f>(ULB_Data[[#This Row],[Cert.- obtained SS2022]]-ULB_Data[[#This Row],[SA cert 2022]])/ULB_Data[[#This Row],[SA cert 2022]]</f>
        <v>1.0952380952380953</v>
      </c>
      <c r="BP360" s="118">
        <f>(ULB_Data[[#This Row],[Cert.- obtained SS2020]]-ULB_Data[[#This Row],[SA cert cat 2020]])/ULB_Data[[#This Row],[SA cert cat 2020]]</f>
        <v>1.5366663591919565</v>
      </c>
      <c r="BQ360" s="118">
        <f>(ULB_Data[[#This Row],[Cert.- obtained SS2021]]-ULB_Data[[#This Row],[SA cert cat 2021]])/ULB_Data[[#This Row],[SA cert cat 2021]]</f>
        <v>0.92982456140350878</v>
      </c>
      <c r="BR360" s="118">
        <f>(ULB_Data[[#This Row],[Cert.- obtained SS2022]]-ULB_Data[[#This Row],[SA cert cat 2022]])/ULB_Data[[#This Row],[SA cert cat 2022]]</f>
        <v>0.92982456140350878</v>
      </c>
      <c r="BS360" s="118">
        <f>(ULB_Data[[#This Row],[Cert.- obtained SS2021]]-ULB_Data[[#This Row],[SA cert cat t.10 2021]])/ULB_Data[[#This Row],[SA cert cat t.10 2021]]</f>
        <v>0</v>
      </c>
      <c r="BT360" s="118">
        <f>(ULB_Data[[#This Row],[Cert.- obtained SS2022]]-ULB_Data[[#This Row],[SA cert cat t.10 2022]])/ULB_Data[[#This Row],[SA cert cat t.10 2022]]</f>
        <v>0</v>
      </c>
      <c r="BU360" s="122">
        <v>855.72</v>
      </c>
      <c r="BV360" s="122">
        <v>860.25</v>
      </c>
      <c r="BW360" s="122">
        <v>865</v>
      </c>
      <c r="BX360" s="122">
        <v>1100</v>
      </c>
      <c r="BY360" s="122">
        <v>1147.0899999999999</v>
      </c>
      <c r="BZ360" s="122">
        <v>1150</v>
      </c>
      <c r="CA360" s="122">
        <v>1114.93</v>
      </c>
      <c r="CB360" s="122">
        <v>1184.79</v>
      </c>
      <c r="CC360" s="122">
        <v>1184.79</v>
      </c>
      <c r="CD360" s="122">
        <v>1531.86</v>
      </c>
      <c r="CE360" s="122">
        <v>1531.86</v>
      </c>
      <c r="CF360" s="118">
        <f>(ULB_Data[[#This Row],[CP- obtained SS2020]]-ULB_Data[[#This Row],[NA CV 2020]])/ULB_Data[[#This Row],[NA CV 2020]]</f>
        <v>0.6186836815780864</v>
      </c>
      <c r="CG360" s="118">
        <f>(ULB_Data[[#This Row],[CV- obtained SS2021]]-ULB_Data[[#This Row],[NA CV 2021]])/ULB_Data[[#This Row],[NA CV 2021]]</f>
        <v>0.84174367916303383</v>
      </c>
      <c r="CH360" s="118">
        <f>(ULB_Data[[#This Row],[CV- obtained SS2022]]-ULB_Data[[#This Row],[NA CV 2022]])/ULB_Data[[#This Row],[NA CV 2022]]</f>
        <v>0.8316300578034681</v>
      </c>
      <c r="CI360" s="118">
        <f>(ULB_Data[[#This Row],[CP- obtained SS2020]]-ULB_Data[[#This Row],[SA CV 2020]])/ULB_Data[[#This Row],[SA CV 2020]]</f>
        <v>0.2592181818181819</v>
      </c>
      <c r="CJ360" s="118">
        <f>(ULB_Data[[#This Row],[CV- obtained SS2021]]-ULB_Data[[#This Row],[SA CV 2021]])/ULB_Data[[#This Row],[SA CV 2021]]</f>
        <v>0.38119938278600635</v>
      </c>
      <c r="CK360" s="118">
        <f>(ULB_Data[[#This Row],[CV- obtained SS2022]]-ULB_Data[[#This Row],[SA CV 2022]])/ULB_Data[[#This Row],[SA CV 2022]]</f>
        <v>0.37770434782608686</v>
      </c>
      <c r="CL360" s="118">
        <f>(ULB_Data[[#This Row],[CP- obtained SS2020]]-ULB_Data[[#This Row],[SA CV  cat 2020]])/ULB_Data[[#This Row],[SA CV  cat 2020]]</f>
        <v>0.24235602235117901</v>
      </c>
      <c r="CM360" s="118">
        <f>(ULB_Data[[#This Row],[CV- obtained SS2021]]-ULB_Data[[#This Row],[SA CV cat 2021]])/ULB_Data[[#This Row],[SA CV cat 2021]]</f>
        <v>0.33724963917656287</v>
      </c>
      <c r="CN360" s="118">
        <f>(ULB_Data[[#This Row],[CV- obtained SS2022]]-ULB_Data[[#This Row],[SA CV cat 2022]])/ULB_Data[[#This Row],[SA CV cat 2022]]</f>
        <v>0.33724963917656287</v>
      </c>
      <c r="CO360" s="118">
        <f>(ULB_Data[[#This Row],[CV- obtained SS2021]]-ULB_Data[[#This Row],[SA CV cat t.10 2021]])/ULB_Data[[#This Row],[SA CV cat t.10 2021]]</f>
        <v>3.4272061415534058E-2</v>
      </c>
      <c r="CP360" s="118">
        <f>(ULB_Data[[#This Row],[CV- obtained SS2022]]-ULB_Data[[#This Row],[SA CV cat t.10 2022]])/ULB_Data[[#This Row],[SA CV cat t.10 2022]]</f>
        <v>3.4272061415534058E-2</v>
      </c>
      <c r="CQ360" s="60">
        <v>1</v>
      </c>
      <c r="CR360" s="60">
        <v>1</v>
      </c>
      <c r="CS360" s="28">
        <v>2</v>
      </c>
      <c r="CT360" s="27">
        <v>2</v>
      </c>
      <c r="CU360" s="28">
        <v>2</v>
      </c>
      <c r="CV360" s="27">
        <v>2</v>
      </c>
      <c r="CW360" s="28" t="s">
        <v>401</v>
      </c>
      <c r="CX360" s="28" t="s">
        <v>401</v>
      </c>
      <c r="CY360" s="28" t="s">
        <v>401</v>
      </c>
      <c r="CZ360" s="28" t="s">
        <v>408</v>
      </c>
      <c r="DA360" s="28" t="s">
        <v>408</v>
      </c>
      <c r="DB360" s="28" t="s">
        <v>408</v>
      </c>
      <c r="DC360" s="26">
        <v>1330.04</v>
      </c>
      <c r="DD360" s="22">
        <v>1500</v>
      </c>
      <c r="DE360" s="66">
        <v>88.67</v>
      </c>
      <c r="DF360" s="26">
        <v>1100</v>
      </c>
      <c r="DG360" s="22">
        <v>1500</v>
      </c>
      <c r="DH360" s="66">
        <v>73.33</v>
      </c>
      <c r="DI360" s="26">
        <v>1455.08</v>
      </c>
      <c r="DJ360" s="22">
        <v>1500</v>
      </c>
      <c r="DK360" s="66">
        <v>97.01</v>
      </c>
      <c r="DL360" s="26">
        <v>1385.14</v>
      </c>
      <c r="DM360" s="22">
        <v>1500</v>
      </c>
      <c r="DN360" s="66">
        <v>92.34</v>
      </c>
      <c r="DO360" s="22">
        <v>5270.26</v>
      </c>
      <c r="DP360" s="22">
        <v>6000</v>
      </c>
      <c r="DQ360" s="66">
        <v>87.84</v>
      </c>
      <c r="DR360" s="67">
        <v>2178.94</v>
      </c>
      <c r="DS360" s="67">
        <v>2400</v>
      </c>
      <c r="DT360" s="159">
        <f>ULB_Data[[#This Row],[SLP- obtained SS2021]]/ULB_Data[[#This Row],[SLP-max. marks SS2021]]</f>
        <v>0.90789166666666665</v>
      </c>
      <c r="DU360" s="159">
        <f>ULB_Data[[#This Row],[SLP- obtained SS2021]]/ULB_Data[[#This Row],[Total score (obtained) SS2021]]</f>
        <v>0.4480373409002118</v>
      </c>
      <c r="DV360" s="67">
        <v>2178.94</v>
      </c>
      <c r="DW360" s="66">
        <v>2400</v>
      </c>
      <c r="DX360" s="159">
        <f>ULB_Data[[#This Row],[SLP- obtained SS2022]]/ULB_Data[[#This Row],[SLP-max. marks SS2022]]</f>
        <v>0.90789166666666665</v>
      </c>
      <c r="DY360" s="159">
        <f>ULB_Data[[#This Row],[SLP- obtained SS2022]]/ULB_Data[[#This Row],[Total score (obtained) SS2022]]</f>
        <v>0.4480373409002118</v>
      </c>
      <c r="DZ360" s="67">
        <v>1584.36</v>
      </c>
      <c r="EA360" s="67">
        <v>1800</v>
      </c>
      <c r="EB360" s="159">
        <f>ULB_Data[[#This Row],[CV- obtained SS2021]]/ULB_Data[[#This Row],[CV-max. marks SS2021]]</f>
        <v>0.88019999999999998</v>
      </c>
      <c r="EC360" s="159">
        <f>ULB_Data[[#This Row],[CV- obtained SS2021]]/ULB_Data[[#This Row],[Total score (obtained) SS2021]]</f>
        <v>0.32577879217815059</v>
      </c>
      <c r="ED360" s="67">
        <v>1584.36</v>
      </c>
      <c r="EE360" s="66">
        <v>1800</v>
      </c>
      <c r="EF360" s="159">
        <f>ULB_Data[[#This Row],[CV- obtained SS2022]]/ULB_Data[[#This Row],[CV-max. marks SS2022]]</f>
        <v>0.88019999999999998</v>
      </c>
      <c r="EG360" s="159">
        <f>ULB_Data[[#This Row],[CV- obtained SS2022]]/ULB_Data[[#This Row],[Total score (obtained) SS2022]]</f>
        <v>0.32577879217815059</v>
      </c>
      <c r="EH360" s="67">
        <v>1100</v>
      </c>
      <c r="EI360" s="67">
        <v>1800</v>
      </c>
      <c r="EJ360" s="159">
        <f>ULB_Data[[#This Row],[Cert.- obtained SS2021]]/ULB_Data[[#This Row],[Cert.-max. marks SS2021]]</f>
        <v>0.61111111111111116</v>
      </c>
      <c r="EK360" s="159">
        <f>ULB_Data[[#This Row],[Cert.- obtained SS2021]]/ULB_Data[[#This Row],[Total score (obtained) SS2021]]</f>
        <v>0.22618386692163756</v>
      </c>
      <c r="EL360" s="67">
        <v>1100</v>
      </c>
      <c r="EM360" s="66">
        <v>1800</v>
      </c>
      <c r="EN360" s="159">
        <f>ULB_Data[[#This Row],[Cert.- obtained SS2022]]/ULB_Data[[#This Row],[Cert.-max. marks SS2022]]</f>
        <v>0.61111111111111116</v>
      </c>
      <c r="EO360" s="159">
        <f>ULB_Data[[#This Row],[Cert.- obtained SS2022]]/ULB_Data[[#This Row],[Total score (obtained) SS2022]]</f>
        <v>0.22618386692163756</v>
      </c>
      <c r="EP360" s="68">
        <v>4863.3</v>
      </c>
      <c r="EQ360" s="26">
        <v>6000</v>
      </c>
      <c r="ER360" s="66">
        <v>81.06</v>
      </c>
      <c r="ES360" s="68">
        <v>4863.3</v>
      </c>
      <c r="ET360" s="66">
        <v>6000</v>
      </c>
      <c r="EU360" s="128">
        <f>(ULB_Data[[#This Row],[Total score (obtained) SS2022]]/ULB_Data[[#This Row],[Total score (max) SS2022]])*100</f>
        <v>81.054999999999993</v>
      </c>
      <c r="EV360" s="26">
        <v>2430.04</v>
      </c>
      <c r="EW360" s="26">
        <v>3000</v>
      </c>
      <c r="EX360" s="66">
        <v>81</v>
      </c>
      <c r="EY360" s="26">
        <v>3278.94</v>
      </c>
      <c r="EZ360" s="26">
        <v>4200</v>
      </c>
      <c r="FA360" s="100">
        <v>78.069999999999993</v>
      </c>
      <c r="FB360" s="26">
        <v>3278.94</v>
      </c>
      <c r="FC360" s="138">
        <v>4200</v>
      </c>
      <c r="FD360" s="140">
        <f>(ULB_Data[[#This Row],[SLP + Cert. (obtained) SS2022]]/ULB_Data[[#This Row],[SLP + Cert. (max.) SS2022]])*100</f>
        <v>78.070000000000007</v>
      </c>
    </row>
    <row r="361" spans="1:160" ht="15.75" thickBot="1">
      <c r="A361" s="104">
        <v>360</v>
      </c>
      <c r="B361" s="65" t="s">
        <v>74</v>
      </c>
      <c r="C361" s="65" t="s">
        <v>33</v>
      </c>
      <c r="D361" s="65" t="s">
        <v>33</v>
      </c>
      <c r="E361" s="26">
        <v>37111</v>
      </c>
      <c r="F361" s="28" t="s">
        <v>412</v>
      </c>
      <c r="G361" s="28">
        <v>2214</v>
      </c>
      <c r="H361" s="28">
        <v>2072</v>
      </c>
      <c r="I361" s="28">
        <v>2072</v>
      </c>
      <c r="J361" s="28">
        <v>3325</v>
      </c>
      <c r="K361" s="28">
        <v>3178</v>
      </c>
      <c r="L361" s="28">
        <v>3178</v>
      </c>
      <c r="M361" s="28">
        <v>3400</v>
      </c>
      <c r="N361" s="28">
        <v>3298.6</v>
      </c>
      <c r="O361" s="28">
        <v>3298.6</v>
      </c>
      <c r="P361" s="28">
        <v>4601.3999999999996</v>
      </c>
      <c r="Q361" s="28">
        <v>4601.3999999999996</v>
      </c>
      <c r="R361" s="118">
        <f>(ULB_Data[[#This Row],[Total score (obtained) SS2020]]-ULB_Data[[#This Row],[NA 2020]])/ULB_Data[[#This Row],[NA 2020]]</f>
        <v>0.98229900632339673</v>
      </c>
      <c r="S361" s="118">
        <f>(ULB_Data[[#This Row],[Total score (obtained) SS2021]]-ULB_Data[[#This Row],[NA 2021]])/ULB_Data[[#This Row],[NA 2021]]</f>
        <v>1.2331322393822395</v>
      </c>
      <c r="T361" s="118">
        <f>(ULB_Data[[#This Row],[Total score (obtained) SS2022]]-ULB_Data[[#This Row],[NA 2022]])/ULB_Data[[#This Row],[NA 2022]]</f>
        <v>1.2331322393822395</v>
      </c>
      <c r="U361" s="118">
        <f>(ULB_Data[[#This Row],[Total score (obtained) SS2020]]-ULB_Data[[#This Row],[SA 2020]])/ULB_Data[[#This Row],[SA 2020]]</f>
        <v>0.31994285714285725</v>
      </c>
      <c r="V361" s="118">
        <f>(ULB_Data[[#This Row],[Total score (obtained) SS2021]]-ULB_Data[[#This Row],[SA 2021]])/ULB_Data[[#This Row],[SA 2021]]</f>
        <v>0.4559628697293896</v>
      </c>
      <c r="W361" s="118">
        <f>(ULB_Data[[#This Row],[Total score (obtained) SS2022]]-ULB_Data[[#This Row],[SA 2022]])/ULB_Data[[#This Row],[SA 2022]]</f>
        <v>0.4559628697293896</v>
      </c>
      <c r="X361" s="118">
        <f>(ULB_Data[[#This Row],[Total score (obtained) SS2020]]-ULB_Data[[#This Row],[SA Cat 2020]])/ULB_Data[[#This Row],[SA Cat 2020]]</f>
        <v>0.29082647058823541</v>
      </c>
      <c r="Y361" s="118">
        <f>(ULB_Data[[#This Row],[Total score (obtained) SS2021]]-ULB_Data[[#This Row],[SA Cat 2021]])/ULB_Data[[#This Row],[SA Cat 2021]]</f>
        <v>0.40273146183229258</v>
      </c>
      <c r="Z361" s="118">
        <f>(ULB_Data[[#This Row],[Total score (obtained) SS2022]]-ULB_Data[[#This Row],[SA Cat 2022]])/ULB_Data[[#This Row],[SA Cat 2022]]</f>
        <v>0.40273146183229258</v>
      </c>
      <c r="AA361" s="118">
        <f>(ULB_Data[[#This Row],[Total score (obtained) SS2021]]-ULB_Data[[#This Row],[SA Cat t.10 2021]])/ULB_Data[[#This Row],[SA Cat t.10 2021]]</f>
        <v>5.5743904029209694E-3</v>
      </c>
      <c r="AB361" s="118">
        <f>(ULB_Data[[#This Row],[Total score (obtained) SS2022]]-ULB_Data[[#This Row],[SA Cat t.10 2022]])/ULB_Data[[#This Row],[SA Cat t.10 2022]]</f>
        <v>5.5743904029209694E-3</v>
      </c>
      <c r="AC361" s="122">
        <v>306.24</v>
      </c>
      <c r="AD361" s="122">
        <v>913.6</v>
      </c>
      <c r="AE361" s="122">
        <v>915</v>
      </c>
      <c r="AF361" s="122">
        <v>706.64</v>
      </c>
      <c r="AG361" s="122">
        <v>1509.3</v>
      </c>
      <c r="AH361" s="122">
        <v>1509.3</v>
      </c>
      <c r="AI361" s="122">
        <v>737.03</v>
      </c>
      <c r="AJ361" s="122">
        <v>1543.8</v>
      </c>
      <c r="AK361" s="122">
        <v>1543.8</v>
      </c>
      <c r="AL361" s="122">
        <v>2033.9</v>
      </c>
      <c r="AM361" s="122">
        <v>2033.9</v>
      </c>
      <c r="AN361" s="118">
        <f>(ULB_Data[[#This Row],[SLP- obtained SS2020]]-ULB_Data[[#This Row],[SLP NA 2020]])/ULB_Data[[#This Row],[SLP NA 2020]]</f>
        <v>2.9706439393939394</v>
      </c>
      <c r="AO361" s="118">
        <f>(ULB_Data[[#This Row],[SLP- obtained SS2021]]-ULB_Data[[#This Row],[SLP NA 2021]])/ULB_Data[[#This Row],[SLP NA 2021]]</f>
        <v>1.2172285464098072</v>
      </c>
      <c r="AP361" s="118">
        <f>(ULB_Data[[#This Row],[SLP- obtained SS2022]]-ULB_Data[[#This Row],[SLP NA 2022]])/ULB_Data[[#This Row],[SLP NA 2022]]</f>
        <v>1.2138360655737706</v>
      </c>
      <c r="AQ361" s="118">
        <f>(ULB_Data[[#This Row],[SLP- obtained SS2020]]-ULB_Data[[#This Row],[SLP SA 2020]])/ULB_Data[[#This Row],[SLP SA 2020]]</f>
        <v>0.72077719913959026</v>
      </c>
      <c r="AR361" s="118">
        <f>(ULB_Data[[#This Row],[SLP- obtained SS2021]]-ULB_Data[[#This Row],[SLP SA 2021]])/ULB_Data[[#This Row],[SLP SA 2021]]</f>
        <v>0.34211886304909572</v>
      </c>
      <c r="AS361" s="118">
        <f>(ULB_Data[[#This Row],[SLP- obtained SS2022]]-ULB_Data[[#This Row],[SLP SA 2022]])/ULB_Data[[#This Row],[SLP SA 2022]]</f>
        <v>0.34211886304909572</v>
      </c>
      <c r="AT361" s="118">
        <f>(ULB_Data[[#This Row],[SLP- obtained SS2020]]-ULB_Data[[#This Row],[SLP SA cat 2020]])/ULB_Data[[#This Row],[SLP SA cat 2020]]</f>
        <v>0.64982429480482484</v>
      </c>
      <c r="AU361" s="118">
        <f>(ULB_Data[[#This Row],[SLP- obtained SS2021]]-ULB_Data[[#This Row],[SLP SA cat 2021]])/ULB_Data[[#This Row],[SLP SA cat 2021]]</f>
        <v>0.31212592304702691</v>
      </c>
      <c r="AV361" s="118">
        <f>(ULB_Data[[#This Row],[SLP- obtained SS2022]]-ULB_Data[[#This Row],[SLP SA cat 2022]])/ULB_Data[[#This Row],[SLP SA cat 2022]]</f>
        <v>0.31212592304702691</v>
      </c>
      <c r="AW361" s="118">
        <f>(ULB_Data[[#This Row],[SLP- obtained SS2021]]-ULB_Data[[#This Row],[SLP SA cat t.10 2021]])/ULB_Data[[#This Row],[SLP SA cat t.10 2021]]</f>
        <v>-4.0513299572250399E-3</v>
      </c>
      <c r="AX361" s="118">
        <f>(ULB_Data[[#This Row],[SLP- obtained SS2022]]-ULB_Data[[#This Row],[SLP SA cat t.10 2022]])/ULB_Data[[#This Row],[SLP SA cat t.10 2022]]</f>
        <v>-4.0513299572250399E-3</v>
      </c>
      <c r="AY361" s="122">
        <v>232.44</v>
      </c>
      <c r="AZ361" s="122">
        <v>298.10000000000002</v>
      </c>
      <c r="BA361" s="122">
        <v>295</v>
      </c>
      <c r="BB361" s="122">
        <v>421.09</v>
      </c>
      <c r="BC361" s="122">
        <v>522.70000000000005</v>
      </c>
      <c r="BD361" s="122">
        <v>525</v>
      </c>
      <c r="BE361" s="122">
        <v>433.64</v>
      </c>
      <c r="BF361" s="122">
        <v>570</v>
      </c>
      <c r="BG361" s="122">
        <v>570</v>
      </c>
      <c r="BH361" s="122">
        <v>1100</v>
      </c>
      <c r="BI361" s="122">
        <v>1100</v>
      </c>
      <c r="BJ361" s="118">
        <f>(ULB_Data[[#This Row],[Cert.- obtained SS2020]]-ULB_Data[[#This Row],[NA cert 2020]])/ULB_Data[[#This Row],[NA cert 2020]]</f>
        <v>1.1510927551196009</v>
      </c>
      <c r="BK361" s="118">
        <f>(ULB_Data[[#This Row],[Cert.- obtained SS2021]]-ULB_Data[[#This Row],[NA cert 2021]])/ULB_Data[[#This Row],[NA cert 2021]]</f>
        <v>2.6900369003690034</v>
      </c>
      <c r="BL361" s="118">
        <f>(ULB_Data[[#This Row],[Cert.- obtained SS2022]]-ULB_Data[[#This Row],[NA cert 2022]])/ULB_Data[[#This Row],[NA cert 2022]]</f>
        <v>2.7288135593220337</v>
      </c>
      <c r="BM361" s="118">
        <f>(ULB_Data[[#This Row],[Cert.- obtained SS2020]]-ULB_Data[[#This Row],[SA Cert 2020]])/ULB_Data[[#This Row],[SA Cert 2020]]</f>
        <v>0.187394618727588</v>
      </c>
      <c r="BN361" s="118">
        <f>(ULB_Data[[#This Row],[Cert.- obtained SS2021]]-ULB_Data[[#This Row],[SA cert 2021]])/ULB_Data[[#This Row],[SA cert 2021]]</f>
        <v>1.1044576238760282</v>
      </c>
      <c r="BO361" s="118">
        <f>(ULB_Data[[#This Row],[Cert.- obtained SS2022]]-ULB_Data[[#This Row],[SA cert 2022]])/ULB_Data[[#This Row],[SA cert 2022]]</f>
        <v>1.0952380952380953</v>
      </c>
      <c r="BP361" s="118">
        <f>(ULB_Data[[#This Row],[Cert.- obtained SS2020]]-ULB_Data[[#This Row],[SA cert cat 2020]])/ULB_Data[[#This Row],[SA cert cat 2020]]</f>
        <v>0.15303016326907115</v>
      </c>
      <c r="BQ361" s="118">
        <f>(ULB_Data[[#This Row],[Cert.- obtained SS2021]]-ULB_Data[[#This Row],[SA cert cat 2021]])/ULB_Data[[#This Row],[SA cert cat 2021]]</f>
        <v>0.92982456140350878</v>
      </c>
      <c r="BR361" s="118">
        <f>(ULB_Data[[#This Row],[Cert.- obtained SS2022]]-ULB_Data[[#This Row],[SA cert cat 2022]])/ULB_Data[[#This Row],[SA cert cat 2022]]</f>
        <v>0.92982456140350878</v>
      </c>
      <c r="BS361" s="118">
        <f>(ULB_Data[[#This Row],[Cert.- obtained SS2021]]-ULB_Data[[#This Row],[SA cert cat t.10 2021]])/ULB_Data[[#This Row],[SA cert cat t.10 2021]]</f>
        <v>0</v>
      </c>
      <c r="BT361" s="118">
        <f>(ULB_Data[[#This Row],[Cert.- obtained SS2022]]-ULB_Data[[#This Row],[SA cert cat t.10 2022]])/ULB_Data[[#This Row],[SA cert cat t.10 2022]]</f>
        <v>0</v>
      </c>
      <c r="BU361" s="122">
        <v>855.72</v>
      </c>
      <c r="BV361" s="122">
        <v>860.25</v>
      </c>
      <c r="BW361" s="122">
        <v>865</v>
      </c>
      <c r="BX361" s="122">
        <v>1100</v>
      </c>
      <c r="BY361" s="122">
        <v>1147.0899999999999</v>
      </c>
      <c r="BZ361" s="122">
        <v>1150</v>
      </c>
      <c r="CA361" s="122">
        <v>1114.93</v>
      </c>
      <c r="CB361" s="122">
        <v>1184.79</v>
      </c>
      <c r="CC361" s="122">
        <v>1184.79</v>
      </c>
      <c r="CD361" s="122">
        <v>1531.86</v>
      </c>
      <c r="CE361" s="122">
        <v>1531.86</v>
      </c>
      <c r="CF361" s="118">
        <f>(ULB_Data[[#This Row],[CP- obtained SS2020]]-ULB_Data[[#This Row],[NA CV 2020]])/ULB_Data[[#This Row],[NA CV 2020]]</f>
        <v>0.47092506894778668</v>
      </c>
      <c r="CG361" s="118">
        <f>(ULB_Data[[#This Row],[CV- obtained SS2021]]-ULB_Data[[#This Row],[NA CV 2021]])/ULB_Data[[#This Row],[NA CV 2021]]</f>
        <v>0.7452833478639932</v>
      </c>
      <c r="CH361" s="118">
        <f>(ULB_Data[[#This Row],[CV- obtained SS2022]]-ULB_Data[[#This Row],[NA CV 2022]])/ULB_Data[[#This Row],[NA CV 2022]]</f>
        <v>0.73569942196531801</v>
      </c>
      <c r="CI361" s="118">
        <f>(ULB_Data[[#This Row],[CP- obtained SS2020]]-ULB_Data[[#This Row],[SA CV 2020]])/ULB_Data[[#This Row],[SA CV 2020]]</f>
        <v>0.1442727272727273</v>
      </c>
      <c r="CJ361" s="118">
        <f>(ULB_Data[[#This Row],[CV- obtained SS2021]]-ULB_Data[[#This Row],[SA CV 2021]])/ULB_Data[[#This Row],[SA CV 2021]]</f>
        <v>0.30885981047694622</v>
      </c>
      <c r="CK361" s="118">
        <f>(ULB_Data[[#This Row],[CV- obtained SS2022]]-ULB_Data[[#This Row],[SA CV 2022]])/ULB_Data[[#This Row],[SA CV 2022]]</f>
        <v>0.30554782608695663</v>
      </c>
      <c r="CL361" s="118">
        <f>(ULB_Data[[#This Row],[CP- obtained SS2020]]-ULB_Data[[#This Row],[SA CV  cat 2020]])/ULB_Data[[#This Row],[SA CV  cat 2020]]</f>
        <v>0.1289497995389845</v>
      </c>
      <c r="CM361" s="118">
        <f>(ULB_Data[[#This Row],[CV- obtained SS2021]]-ULB_Data[[#This Row],[SA CV cat 2021]])/ULB_Data[[#This Row],[SA CV cat 2021]]</f>
        <v>0.26721191097156471</v>
      </c>
      <c r="CN361" s="118">
        <f>(ULB_Data[[#This Row],[CV- obtained SS2022]]-ULB_Data[[#This Row],[SA CV cat 2022]])/ULB_Data[[#This Row],[SA CV cat 2022]]</f>
        <v>0.26721191097156471</v>
      </c>
      <c r="CO361" s="118">
        <f>(ULB_Data[[#This Row],[CV- obtained SS2021]]-ULB_Data[[#This Row],[SA CV cat t.10 2021]])/ULB_Data[[#This Row],[SA CV cat t.10 2021]]</f>
        <v>-1.9897379656104209E-2</v>
      </c>
      <c r="CP361" s="118">
        <f>(ULB_Data[[#This Row],[CV- obtained SS2022]]-ULB_Data[[#This Row],[SA CV cat t.10 2022]])/ULB_Data[[#This Row],[SA CV cat t.10 2022]]</f>
        <v>-1.9897379656104209E-2</v>
      </c>
      <c r="CQ361" s="60">
        <v>16</v>
      </c>
      <c r="CR361" s="60">
        <v>15</v>
      </c>
      <c r="CS361" s="28">
        <v>5</v>
      </c>
      <c r="CT361" s="27">
        <v>4</v>
      </c>
      <c r="CU361" s="28">
        <v>5</v>
      </c>
      <c r="CV361" s="27">
        <v>4</v>
      </c>
      <c r="CW361" s="28" t="s">
        <v>414</v>
      </c>
      <c r="CX361" s="28" t="s">
        <v>401</v>
      </c>
      <c r="CY361" s="28" t="s">
        <v>401</v>
      </c>
      <c r="CZ361" s="28" t="s">
        <v>408</v>
      </c>
      <c r="DA361" s="28" t="s">
        <v>408</v>
      </c>
      <c r="DB361" s="28" t="s">
        <v>408</v>
      </c>
      <c r="DC361" s="26">
        <v>1215.97</v>
      </c>
      <c r="DD361" s="22">
        <v>1500</v>
      </c>
      <c r="DE361" s="66">
        <v>81.06</v>
      </c>
      <c r="DF361" s="26">
        <v>500</v>
      </c>
      <c r="DG361" s="22">
        <v>1500</v>
      </c>
      <c r="DH361" s="66">
        <v>33.33</v>
      </c>
      <c r="DI361" s="26">
        <v>1414.13</v>
      </c>
      <c r="DJ361" s="22">
        <v>1500</v>
      </c>
      <c r="DK361" s="66">
        <v>94.28</v>
      </c>
      <c r="DL361" s="26">
        <v>1258.7</v>
      </c>
      <c r="DM361" s="22">
        <v>1500</v>
      </c>
      <c r="DN361" s="66">
        <v>83.91</v>
      </c>
      <c r="DO361" s="22">
        <v>4388.8100000000004</v>
      </c>
      <c r="DP361" s="22">
        <v>6000</v>
      </c>
      <c r="DQ361" s="66">
        <v>73.150000000000006</v>
      </c>
      <c r="DR361" s="67">
        <v>2025.66</v>
      </c>
      <c r="DS361" s="67">
        <v>2400</v>
      </c>
      <c r="DT361" s="159">
        <f>ULB_Data[[#This Row],[SLP- obtained SS2021]]/ULB_Data[[#This Row],[SLP-max. marks SS2021]]</f>
        <v>0.84402500000000003</v>
      </c>
      <c r="DU361" s="159">
        <f>ULB_Data[[#This Row],[SLP- obtained SS2021]]/ULB_Data[[#This Row],[Total score (obtained) SS2021]]</f>
        <v>0.43778649463481051</v>
      </c>
      <c r="DV361" s="67">
        <v>2025.66</v>
      </c>
      <c r="DW361" s="66">
        <v>2400</v>
      </c>
      <c r="DX361" s="159">
        <f>ULB_Data[[#This Row],[SLP- obtained SS2022]]/ULB_Data[[#This Row],[SLP-max. marks SS2022]]</f>
        <v>0.84402500000000003</v>
      </c>
      <c r="DY361" s="159">
        <f>ULB_Data[[#This Row],[SLP- obtained SS2022]]/ULB_Data[[#This Row],[Total score (obtained) SS2022]]</f>
        <v>0.43778649463481051</v>
      </c>
      <c r="DZ361" s="67">
        <v>1501.38</v>
      </c>
      <c r="EA361" s="67">
        <v>1800</v>
      </c>
      <c r="EB361" s="159">
        <f>ULB_Data[[#This Row],[CV- obtained SS2021]]/ULB_Data[[#This Row],[CV-max. marks SS2021]]</f>
        <v>0.83410000000000006</v>
      </c>
      <c r="EC361" s="159">
        <f>ULB_Data[[#This Row],[CV- obtained SS2021]]/ULB_Data[[#This Row],[Total score (obtained) SS2021]]</f>
        <v>0.32447887963173083</v>
      </c>
      <c r="ED361" s="67">
        <v>1501.38</v>
      </c>
      <c r="EE361" s="66">
        <v>1800</v>
      </c>
      <c r="EF361" s="159">
        <f>ULB_Data[[#This Row],[CV- obtained SS2022]]/ULB_Data[[#This Row],[CV-max. marks SS2022]]</f>
        <v>0.83410000000000006</v>
      </c>
      <c r="EG361" s="159">
        <f>ULB_Data[[#This Row],[CV- obtained SS2022]]/ULB_Data[[#This Row],[Total score (obtained) SS2022]]</f>
        <v>0.32447887963173083</v>
      </c>
      <c r="EH361" s="67">
        <v>1100</v>
      </c>
      <c r="EI361" s="67">
        <v>1800</v>
      </c>
      <c r="EJ361" s="159">
        <f>ULB_Data[[#This Row],[Cert.- obtained SS2021]]/ULB_Data[[#This Row],[Cert.-max. marks SS2021]]</f>
        <v>0.61111111111111116</v>
      </c>
      <c r="EK361" s="159">
        <f>ULB_Data[[#This Row],[Cert.- obtained SS2021]]/ULB_Data[[#This Row],[Total score (obtained) SS2021]]</f>
        <v>0.23773246452923569</v>
      </c>
      <c r="EL361" s="67">
        <v>1100</v>
      </c>
      <c r="EM361" s="66">
        <v>1800</v>
      </c>
      <c r="EN361" s="159">
        <f>ULB_Data[[#This Row],[Cert.- obtained SS2022]]/ULB_Data[[#This Row],[Cert.-max. marks SS2022]]</f>
        <v>0.61111111111111116</v>
      </c>
      <c r="EO361" s="159">
        <f>ULB_Data[[#This Row],[Cert.- obtained SS2022]]/ULB_Data[[#This Row],[Total score (obtained) SS2022]]</f>
        <v>0.23773246452923569</v>
      </c>
      <c r="EP361" s="68">
        <v>4627.05</v>
      </c>
      <c r="EQ361" s="26">
        <v>6000</v>
      </c>
      <c r="ER361" s="66">
        <v>77.12</v>
      </c>
      <c r="ES361" s="68">
        <v>4627.05</v>
      </c>
      <c r="ET361" s="66">
        <v>6000</v>
      </c>
      <c r="EU361" s="128">
        <f>(ULB_Data[[#This Row],[Total score (obtained) SS2022]]/ULB_Data[[#This Row],[Total score (max) SS2022]])*100</f>
        <v>77.117500000000007</v>
      </c>
      <c r="EV361" s="26">
        <v>1715.97</v>
      </c>
      <c r="EW361" s="26">
        <v>3000</v>
      </c>
      <c r="EX361" s="66">
        <v>57.2</v>
      </c>
      <c r="EY361" s="26">
        <v>3125.66</v>
      </c>
      <c r="EZ361" s="26">
        <v>4200</v>
      </c>
      <c r="FA361" s="100">
        <v>74.42</v>
      </c>
      <c r="FB361" s="26">
        <v>3125.66</v>
      </c>
      <c r="FC361" s="138">
        <v>4200</v>
      </c>
      <c r="FD361" s="140">
        <f>(ULB_Data[[#This Row],[SLP + Cert. (obtained) SS2022]]/ULB_Data[[#This Row],[SLP + Cert. (max.) SS2022]])*100</f>
        <v>74.420476190476194</v>
      </c>
    </row>
    <row r="362" spans="1:160" ht="29.25" thickBot="1">
      <c r="A362" s="104">
        <v>361</v>
      </c>
      <c r="B362" s="65" t="s">
        <v>60</v>
      </c>
      <c r="C362" s="65" t="s">
        <v>33</v>
      </c>
      <c r="D362" s="65" t="s">
        <v>33</v>
      </c>
      <c r="E362" s="26">
        <v>56435</v>
      </c>
      <c r="F362" s="28" t="s">
        <v>413</v>
      </c>
      <c r="G362" s="28">
        <v>2214</v>
      </c>
      <c r="H362" s="28">
        <v>2072</v>
      </c>
      <c r="I362" s="28">
        <v>2072</v>
      </c>
      <c r="J362" s="28">
        <v>3325</v>
      </c>
      <c r="K362" s="28">
        <v>3178</v>
      </c>
      <c r="L362" s="28">
        <v>3178</v>
      </c>
      <c r="M362" s="28">
        <v>3595.3</v>
      </c>
      <c r="N362" s="28">
        <v>3469.2</v>
      </c>
      <c r="O362" s="28">
        <v>3469.2</v>
      </c>
      <c r="P362" s="28">
        <v>4328.8</v>
      </c>
      <c r="Q362" s="28">
        <v>4328.8</v>
      </c>
      <c r="R362" s="118">
        <f>(ULB_Data[[#This Row],[Total score (obtained) SS2020]]-ULB_Data[[#This Row],[NA 2020]])/ULB_Data[[#This Row],[NA 2020]]</f>
        <v>0.90558717253839216</v>
      </c>
      <c r="S362" s="118">
        <f>(ULB_Data[[#This Row],[Total score (obtained) SS2021]]-ULB_Data[[#This Row],[NA 2021]])/ULB_Data[[#This Row],[NA 2021]]</f>
        <v>0.84924710424710415</v>
      </c>
      <c r="T362" s="118">
        <f>(ULB_Data[[#This Row],[Total score (obtained) SS2022]]-ULB_Data[[#This Row],[NA 2022]])/ULB_Data[[#This Row],[NA 2022]]</f>
        <v>0.84924710424710415</v>
      </c>
      <c r="U362" s="118">
        <f>(ULB_Data[[#This Row],[Total score (obtained) SS2020]]-ULB_Data[[#This Row],[SA 2020]])/ULB_Data[[#This Row],[SA 2020]]</f>
        <v>0.26886315789473691</v>
      </c>
      <c r="V362" s="118">
        <f>(ULB_Data[[#This Row],[Total score (obtained) SS2021]]-ULB_Data[[#This Row],[SA 2021]])/ULB_Data[[#This Row],[SA 2021]]</f>
        <v>0.2056765261170547</v>
      </c>
      <c r="W362" s="118">
        <f>(ULB_Data[[#This Row],[Total score (obtained) SS2022]]-ULB_Data[[#This Row],[SA 2022]])/ULB_Data[[#This Row],[SA 2022]]</f>
        <v>0.2056765261170547</v>
      </c>
      <c r="X362" s="118">
        <f>(ULB_Data[[#This Row],[Total score (obtained) SS2020]]-ULB_Data[[#This Row],[SA Cat 2020]])/ULB_Data[[#This Row],[SA Cat 2020]]</f>
        <v>0.17346813895919674</v>
      </c>
      <c r="Y362" s="118">
        <f>(ULB_Data[[#This Row],[Total score (obtained) SS2021]]-ULB_Data[[#This Row],[SA Cat 2021]])/ULB_Data[[#This Row],[SA Cat 2021]]</f>
        <v>0.10447365386832701</v>
      </c>
      <c r="Z362" s="118">
        <f>(ULB_Data[[#This Row],[Total score (obtained) SS2022]]-ULB_Data[[#This Row],[SA Cat 2022]])/ULB_Data[[#This Row],[SA Cat 2022]]</f>
        <v>0.10447365386832701</v>
      </c>
      <c r="AA362" s="118">
        <f>(ULB_Data[[#This Row],[Total score (obtained) SS2021]]-ULB_Data[[#This Row],[SA Cat t.10 2021]])/ULB_Data[[#This Row],[SA Cat t.10 2021]]</f>
        <v>-0.1148493808907781</v>
      </c>
      <c r="AB362" s="118">
        <f>(ULB_Data[[#This Row],[Total score (obtained) SS2022]]-ULB_Data[[#This Row],[SA Cat t.10 2022]])/ULB_Data[[#This Row],[SA Cat t.10 2022]]</f>
        <v>-0.1148493808907781</v>
      </c>
      <c r="AC362" s="122">
        <v>306.24</v>
      </c>
      <c r="AD362" s="122">
        <v>913.6</v>
      </c>
      <c r="AE362" s="122">
        <v>915</v>
      </c>
      <c r="AF362" s="122">
        <v>706.64</v>
      </c>
      <c r="AG362" s="122">
        <v>1509.3</v>
      </c>
      <c r="AH362" s="122">
        <v>1509.3</v>
      </c>
      <c r="AI362" s="122">
        <v>829.22</v>
      </c>
      <c r="AJ362" s="122">
        <v>1623.2</v>
      </c>
      <c r="AK362" s="122">
        <v>1623.2</v>
      </c>
      <c r="AL362" s="122">
        <v>1999.6</v>
      </c>
      <c r="AM362" s="122">
        <v>1999.6</v>
      </c>
      <c r="AN362" s="118">
        <f>(ULB_Data[[#This Row],[SLP- obtained SS2020]]-ULB_Data[[#This Row],[SLP NA 2020]])/ULB_Data[[#This Row],[SLP NA 2020]]</f>
        <v>2.7960423197492164</v>
      </c>
      <c r="AO362" s="118">
        <f>(ULB_Data[[#This Row],[SLP- obtained SS2021]]-ULB_Data[[#This Row],[SLP NA 2021]])/ULB_Data[[#This Row],[SLP NA 2021]]</f>
        <v>0.89303852889667246</v>
      </c>
      <c r="AP362" s="118">
        <f>(ULB_Data[[#This Row],[SLP- obtained SS2022]]-ULB_Data[[#This Row],[SLP NA 2022]])/ULB_Data[[#This Row],[SLP NA 2022]]</f>
        <v>0.89014207650273225</v>
      </c>
      <c r="AQ362" s="118">
        <f>(ULB_Data[[#This Row],[SLP- obtained SS2020]]-ULB_Data[[#This Row],[SLP SA 2020]])/ULB_Data[[#This Row],[SLP SA 2020]]</f>
        <v>0.64510924940563796</v>
      </c>
      <c r="AR362" s="118">
        <f>(ULB_Data[[#This Row],[SLP- obtained SS2021]]-ULB_Data[[#This Row],[SLP SA 2021]])/ULB_Data[[#This Row],[SLP SA 2021]]</f>
        <v>0.14588219704498778</v>
      </c>
      <c r="AS362" s="118">
        <f>(ULB_Data[[#This Row],[SLP- obtained SS2022]]-ULB_Data[[#This Row],[SLP SA 2022]])/ULB_Data[[#This Row],[SLP SA 2022]]</f>
        <v>0.14588219704498778</v>
      </c>
      <c r="AT362" s="118">
        <f>(ULB_Data[[#This Row],[SLP- obtained SS2020]]-ULB_Data[[#This Row],[SLP SA cat 2020]])/ULB_Data[[#This Row],[SLP SA cat 2020]]</f>
        <v>0.40191987651045558</v>
      </c>
      <c r="AU362" s="118">
        <f>(ULB_Data[[#This Row],[SLP- obtained SS2021]]-ULB_Data[[#This Row],[SLP SA cat 2021]])/ULB_Data[[#This Row],[SLP SA cat 2021]]</f>
        <v>6.5475603745687519E-2</v>
      </c>
      <c r="AV362" s="118">
        <f>(ULB_Data[[#This Row],[SLP- obtained SS2022]]-ULB_Data[[#This Row],[SLP SA cat 2022]])/ULB_Data[[#This Row],[SLP SA cat 2022]]</f>
        <v>6.5475603745687519E-2</v>
      </c>
      <c r="AW362" s="118">
        <f>(ULB_Data[[#This Row],[SLP- obtained SS2021]]-ULB_Data[[#This Row],[SLP SA cat t.10 2021]])/ULB_Data[[#This Row],[SLP SA cat t.10 2021]]</f>
        <v>-0.13508701740348064</v>
      </c>
      <c r="AX362" s="118">
        <f>(ULB_Data[[#This Row],[SLP- obtained SS2022]]-ULB_Data[[#This Row],[SLP SA cat t.10 2022]])/ULB_Data[[#This Row],[SLP SA cat t.10 2022]]</f>
        <v>-0.13508701740348064</v>
      </c>
      <c r="AY362" s="122">
        <v>232.44</v>
      </c>
      <c r="AZ362" s="122">
        <v>298.10000000000002</v>
      </c>
      <c r="BA362" s="122">
        <v>295</v>
      </c>
      <c r="BB362" s="122">
        <v>421.09</v>
      </c>
      <c r="BC362" s="122">
        <v>522.70000000000005</v>
      </c>
      <c r="BD362" s="122">
        <v>525</v>
      </c>
      <c r="BE362" s="122">
        <v>448.93</v>
      </c>
      <c r="BF362" s="122">
        <v>602.08000000000004</v>
      </c>
      <c r="BG362" s="122">
        <v>602.08000000000004</v>
      </c>
      <c r="BH362" s="122">
        <v>1100</v>
      </c>
      <c r="BI362" s="122">
        <v>1100</v>
      </c>
      <c r="BJ362" s="118">
        <f>(ULB_Data[[#This Row],[Cert.- obtained SS2020]]-ULB_Data[[#This Row],[NA cert 2020]])/ULB_Data[[#This Row],[NA cert 2020]]</f>
        <v>1.1510927551196009</v>
      </c>
      <c r="BK362" s="118">
        <f>(ULB_Data[[#This Row],[Cert.- obtained SS2021]]-ULB_Data[[#This Row],[NA cert 2021]])/ULB_Data[[#This Row],[NA cert 2021]]</f>
        <v>1.3482053002348204</v>
      </c>
      <c r="BL362" s="118">
        <f>(ULB_Data[[#This Row],[Cert.- obtained SS2022]]-ULB_Data[[#This Row],[NA cert 2022]])/ULB_Data[[#This Row],[NA cert 2022]]</f>
        <v>1.3728813559322033</v>
      </c>
      <c r="BM362" s="118">
        <f>(ULB_Data[[#This Row],[Cert.- obtained SS2020]]-ULB_Data[[#This Row],[SA Cert 2020]])/ULB_Data[[#This Row],[SA Cert 2020]]</f>
        <v>0.187394618727588</v>
      </c>
      <c r="BN362" s="118">
        <f>(ULB_Data[[#This Row],[Cert.- obtained SS2021]]-ULB_Data[[#This Row],[SA cert 2021]])/ULB_Data[[#This Row],[SA cert 2021]]</f>
        <v>0.33920030610292701</v>
      </c>
      <c r="BO362" s="118">
        <f>(ULB_Data[[#This Row],[Cert.- obtained SS2022]]-ULB_Data[[#This Row],[SA cert 2022]])/ULB_Data[[#This Row],[SA cert 2022]]</f>
        <v>0.33333333333333331</v>
      </c>
      <c r="BP362" s="118">
        <f>(ULB_Data[[#This Row],[Cert.- obtained SS2020]]-ULB_Data[[#This Row],[SA cert cat 2020]])/ULB_Data[[#This Row],[SA cert cat 2020]]</f>
        <v>0.11375938342280532</v>
      </c>
      <c r="BQ362" s="118">
        <f>(ULB_Data[[#This Row],[Cert.- obtained SS2021]]-ULB_Data[[#This Row],[SA cert cat 2021]])/ULB_Data[[#This Row],[SA cert cat 2021]]</f>
        <v>0.16263619452564435</v>
      </c>
      <c r="BR362" s="118">
        <f>(ULB_Data[[#This Row],[Cert.- obtained SS2022]]-ULB_Data[[#This Row],[SA cert cat 2022]])/ULB_Data[[#This Row],[SA cert cat 2022]]</f>
        <v>0.16263619452564435</v>
      </c>
      <c r="BS362" s="118">
        <f>(ULB_Data[[#This Row],[Cert.- obtained SS2021]]-ULB_Data[[#This Row],[SA cert cat t.10 2021]])/ULB_Data[[#This Row],[SA cert cat t.10 2021]]</f>
        <v>-0.36363636363636365</v>
      </c>
      <c r="BT362" s="118">
        <f>(ULB_Data[[#This Row],[Cert.- obtained SS2022]]-ULB_Data[[#This Row],[SA cert cat t.10 2022]])/ULB_Data[[#This Row],[SA cert cat t.10 2022]]</f>
        <v>-0.36363636363636365</v>
      </c>
      <c r="BU362" s="122">
        <v>855.72</v>
      </c>
      <c r="BV362" s="122">
        <v>860.25</v>
      </c>
      <c r="BW362" s="122">
        <v>865</v>
      </c>
      <c r="BX362" s="122">
        <v>1100</v>
      </c>
      <c r="BY362" s="122">
        <v>1147.0899999999999</v>
      </c>
      <c r="BZ362" s="122">
        <v>1150</v>
      </c>
      <c r="CA362" s="122">
        <v>1163.58</v>
      </c>
      <c r="CB362" s="122">
        <v>1243.93</v>
      </c>
      <c r="CC362" s="122">
        <v>1243.93</v>
      </c>
      <c r="CD362" s="122">
        <v>1508.87</v>
      </c>
      <c r="CE362" s="122">
        <v>1508.87</v>
      </c>
      <c r="CF362" s="118">
        <f>(ULB_Data[[#This Row],[CP- obtained SS2020]]-ULB_Data[[#This Row],[NA CV 2020]])/ULB_Data[[#This Row],[NA CV 2020]]</f>
        <v>0.42386528303650728</v>
      </c>
      <c r="CG362" s="118">
        <f>(ULB_Data[[#This Row],[CV- obtained SS2021]]-ULB_Data[[#This Row],[NA CV 2021]])/ULB_Data[[#This Row],[NA CV 2021]]</f>
        <v>0.62994478349317073</v>
      </c>
      <c r="CH362" s="118">
        <f>(ULB_Data[[#This Row],[CV- obtained SS2022]]-ULB_Data[[#This Row],[NA CV 2022]])/ULB_Data[[#This Row],[NA CV 2022]]</f>
        <v>0.62099421965317925</v>
      </c>
      <c r="CI362" s="118">
        <f>(ULB_Data[[#This Row],[CP- obtained SS2020]]-ULB_Data[[#This Row],[SA CV 2020]])/ULB_Data[[#This Row],[SA CV 2020]]</f>
        <v>0.10766363636363642</v>
      </c>
      <c r="CJ362" s="118">
        <f>(ULB_Data[[#This Row],[CV- obtained SS2021]]-ULB_Data[[#This Row],[SA CV 2021]])/ULB_Data[[#This Row],[SA CV 2021]]</f>
        <v>0.22236267424526426</v>
      </c>
      <c r="CK362" s="118">
        <f>(ULB_Data[[#This Row],[CV- obtained SS2022]]-ULB_Data[[#This Row],[SA CV 2022]])/ULB_Data[[#This Row],[SA CV 2022]]</f>
        <v>0.21926956521739138</v>
      </c>
      <c r="CL362" s="118">
        <f>(ULB_Data[[#This Row],[CP- obtained SS2020]]-ULB_Data[[#This Row],[SA CV  cat 2020]])/ULB_Data[[#This Row],[SA CV  cat 2020]]</f>
        <v>4.7139002045411695E-2</v>
      </c>
      <c r="CM362" s="118">
        <f>(ULB_Data[[#This Row],[CV- obtained SS2021]]-ULB_Data[[#This Row],[SA CV cat 2021]])/ULB_Data[[#This Row],[SA CV cat 2021]]</f>
        <v>0.12720169141350399</v>
      </c>
      <c r="CN362" s="118">
        <f>(ULB_Data[[#This Row],[CV- obtained SS2022]]-ULB_Data[[#This Row],[SA CV cat 2022]])/ULB_Data[[#This Row],[SA CV cat 2022]]</f>
        <v>0.12720169141350399</v>
      </c>
      <c r="CO362" s="118">
        <f>(ULB_Data[[#This Row],[CV- obtained SS2021]]-ULB_Data[[#This Row],[SA CV cat t.10 2021]])/ULB_Data[[#This Row],[SA CV cat t.10 2021]]</f>
        <v>-7.0721798431939015E-2</v>
      </c>
      <c r="CP362" s="118">
        <f>(ULB_Data[[#This Row],[CV- obtained SS2022]]-ULB_Data[[#This Row],[SA CV cat t.10 2022]])/ULB_Data[[#This Row],[SA CV cat t.10 2022]]</f>
        <v>-7.0721798431939015E-2</v>
      </c>
      <c r="CQ362" s="60">
        <v>9</v>
      </c>
      <c r="CR362" s="60">
        <v>9</v>
      </c>
      <c r="CS362" s="28">
        <v>18</v>
      </c>
      <c r="CT362" s="28">
        <v>17</v>
      </c>
      <c r="CU362" s="28">
        <v>18</v>
      </c>
      <c r="CV362" s="28">
        <v>17</v>
      </c>
      <c r="CW362" s="28" t="s">
        <v>414</v>
      </c>
      <c r="CX362" s="28" t="s">
        <v>406</v>
      </c>
      <c r="CY362" s="28" t="s">
        <v>406</v>
      </c>
      <c r="CZ362" s="28" t="s">
        <v>408</v>
      </c>
      <c r="DA362" s="28" t="s">
        <v>408</v>
      </c>
      <c r="DB362" s="28" t="s">
        <v>408</v>
      </c>
      <c r="DC362" s="26">
        <v>1162.5</v>
      </c>
      <c r="DD362" s="22">
        <v>1500</v>
      </c>
      <c r="DE362" s="66">
        <v>77.5</v>
      </c>
      <c r="DF362" s="26">
        <v>500</v>
      </c>
      <c r="DG362" s="22">
        <v>1500</v>
      </c>
      <c r="DH362" s="66">
        <v>33.33</v>
      </c>
      <c r="DI362" s="26">
        <v>1338.04</v>
      </c>
      <c r="DJ362" s="22">
        <v>1500</v>
      </c>
      <c r="DK362" s="66">
        <v>89.2</v>
      </c>
      <c r="DL362" s="26">
        <v>1218.43</v>
      </c>
      <c r="DM362" s="22">
        <v>1500</v>
      </c>
      <c r="DN362" s="66">
        <v>81.23</v>
      </c>
      <c r="DO362" s="22">
        <v>4218.97</v>
      </c>
      <c r="DP362" s="22">
        <v>6000</v>
      </c>
      <c r="DQ362" s="66">
        <v>70.319999999999993</v>
      </c>
      <c r="DR362" s="67">
        <v>1729.48</v>
      </c>
      <c r="DS362" s="67">
        <v>2400</v>
      </c>
      <c r="DT362" s="159">
        <f>ULB_Data[[#This Row],[SLP- obtained SS2021]]/ULB_Data[[#This Row],[SLP-max. marks SS2021]]</f>
        <v>0.72061666666666668</v>
      </c>
      <c r="DU362" s="159">
        <f>ULB_Data[[#This Row],[SLP- obtained SS2021]]/ULB_Data[[#This Row],[Total score (obtained) SS2021]]</f>
        <v>0.45136808259648614</v>
      </c>
      <c r="DV362" s="67">
        <v>1729.48</v>
      </c>
      <c r="DW362" s="66">
        <v>2400</v>
      </c>
      <c r="DX362" s="159">
        <f>ULB_Data[[#This Row],[SLP- obtained SS2022]]/ULB_Data[[#This Row],[SLP-max. marks SS2022]]</f>
        <v>0.72061666666666668</v>
      </c>
      <c r="DY362" s="159">
        <f>ULB_Data[[#This Row],[SLP- obtained SS2022]]/ULB_Data[[#This Row],[Total score (obtained) SS2022]]</f>
        <v>0.45136808259648614</v>
      </c>
      <c r="DZ362" s="67">
        <v>1402.16</v>
      </c>
      <c r="EA362" s="67">
        <v>1800</v>
      </c>
      <c r="EB362" s="159">
        <f>ULB_Data[[#This Row],[CV- obtained SS2021]]/ULB_Data[[#This Row],[CV-max. marks SS2021]]</f>
        <v>0.77897777777777777</v>
      </c>
      <c r="EC362" s="159">
        <f>ULB_Data[[#This Row],[CV- obtained SS2021]]/ULB_Data[[#This Row],[Total score (obtained) SS2021]]</f>
        <v>0.36594252069609884</v>
      </c>
      <c r="ED362" s="67">
        <v>1402.16</v>
      </c>
      <c r="EE362" s="66">
        <v>1800</v>
      </c>
      <c r="EF362" s="159">
        <f>ULB_Data[[#This Row],[CV- obtained SS2022]]/ULB_Data[[#This Row],[CV-max. marks SS2022]]</f>
        <v>0.77897777777777777</v>
      </c>
      <c r="EG362" s="159">
        <f>ULB_Data[[#This Row],[CV- obtained SS2022]]/ULB_Data[[#This Row],[Total score (obtained) SS2022]]</f>
        <v>0.36594252069609884</v>
      </c>
      <c r="EH362" s="67">
        <v>700</v>
      </c>
      <c r="EI362" s="67">
        <v>1800</v>
      </c>
      <c r="EJ362" s="159">
        <f>ULB_Data[[#This Row],[Cert.- obtained SS2021]]/ULB_Data[[#This Row],[Cert.-max. marks SS2021]]</f>
        <v>0.3888888888888889</v>
      </c>
      <c r="EK362" s="159">
        <f>ULB_Data[[#This Row],[Cert.- obtained SS2021]]/ULB_Data[[#This Row],[Total score (obtained) SS2021]]</f>
        <v>0.1826893967074151</v>
      </c>
      <c r="EL362" s="67">
        <v>700</v>
      </c>
      <c r="EM362" s="66">
        <v>1800</v>
      </c>
      <c r="EN362" s="159">
        <f>ULB_Data[[#This Row],[Cert.- obtained SS2022]]/ULB_Data[[#This Row],[Cert.-max. marks SS2022]]</f>
        <v>0.3888888888888889</v>
      </c>
      <c r="EO362" s="159">
        <f>ULB_Data[[#This Row],[Cert.- obtained SS2022]]/ULB_Data[[#This Row],[Total score (obtained) SS2022]]</f>
        <v>0.1826893967074151</v>
      </c>
      <c r="EP362" s="68">
        <v>3831.64</v>
      </c>
      <c r="EQ362" s="26">
        <v>6000</v>
      </c>
      <c r="ER362" s="66">
        <v>63.86</v>
      </c>
      <c r="ES362" s="68">
        <v>3831.64</v>
      </c>
      <c r="ET362" s="66">
        <v>6000</v>
      </c>
      <c r="EU362" s="128">
        <f>(ULB_Data[[#This Row],[Total score (obtained) SS2022]]/ULB_Data[[#This Row],[Total score (max) SS2022]])*100</f>
        <v>63.860666666666667</v>
      </c>
      <c r="EV362" s="26">
        <v>1662.5</v>
      </c>
      <c r="EW362" s="26">
        <v>3000</v>
      </c>
      <c r="EX362" s="66">
        <v>55.42</v>
      </c>
      <c r="EY362" s="26">
        <v>2429.48</v>
      </c>
      <c r="EZ362" s="26">
        <v>4200</v>
      </c>
      <c r="FA362" s="100">
        <v>57.84</v>
      </c>
      <c r="FB362" s="26">
        <v>2429.48</v>
      </c>
      <c r="FC362" s="138">
        <v>4200</v>
      </c>
      <c r="FD362" s="140">
        <f>(ULB_Data[[#This Row],[SLP + Cert. (obtained) SS2022]]/ULB_Data[[#This Row],[SLP + Cert. (max.) SS2022]])*100</f>
        <v>57.84476190476191</v>
      </c>
    </row>
    <row r="363" spans="1:160" ht="30.75" thickBot="1">
      <c r="A363" s="104">
        <v>362</v>
      </c>
      <c r="B363" s="78" t="s">
        <v>430</v>
      </c>
      <c r="C363" s="65" t="s">
        <v>33</v>
      </c>
      <c r="D363" s="65" t="s">
        <v>33</v>
      </c>
      <c r="E363" s="26">
        <v>15141</v>
      </c>
      <c r="F363" s="28" t="s">
        <v>411</v>
      </c>
      <c r="G363" s="28">
        <v>2214</v>
      </c>
      <c r="H363" s="28">
        <v>2072</v>
      </c>
      <c r="I363" s="28">
        <v>2072</v>
      </c>
      <c r="J363" s="28">
        <v>3325</v>
      </c>
      <c r="K363" s="28">
        <v>3178</v>
      </c>
      <c r="L363" s="28">
        <v>3178</v>
      </c>
      <c r="M363" s="28">
        <v>3070.1</v>
      </c>
      <c r="N363" s="28">
        <v>2928.3</v>
      </c>
      <c r="O363" s="28">
        <v>2928.3</v>
      </c>
      <c r="P363" s="28">
        <v>4349.2</v>
      </c>
      <c r="Q363" s="28">
        <v>4349.2</v>
      </c>
      <c r="R363" s="118">
        <f>(ULB_Data[[#This Row],[Total score (obtained) SS2020]]-ULB_Data[[#This Row],[NA 2020]])/ULB_Data[[#This Row],[NA 2020]]</f>
        <v>-1</v>
      </c>
      <c r="S363" s="118">
        <f>(ULB_Data[[#This Row],[Total score (obtained) SS2021]]-ULB_Data[[#This Row],[NA 2021]])/ULB_Data[[#This Row],[NA 2021]]</f>
        <v>0.40276061776061778</v>
      </c>
      <c r="T363" s="118">
        <f>(ULB_Data[[#This Row],[Total score (obtained) SS2022]]-ULB_Data[[#This Row],[NA 2022]])/ULB_Data[[#This Row],[NA 2022]]</f>
        <v>0.40276061776061778</v>
      </c>
      <c r="U363" s="118">
        <f>(ULB_Data[[#This Row],[Total score (obtained) SS2020]]-ULB_Data[[#This Row],[SA 2020]])/ULB_Data[[#This Row],[SA 2020]]</f>
        <v>-1</v>
      </c>
      <c r="V363" s="118">
        <f>(ULB_Data[[#This Row],[Total score (obtained) SS2021]]-ULB_Data[[#This Row],[SA 2021]])/ULB_Data[[#This Row],[SA 2021]]</f>
        <v>-8.5424795468848333E-2</v>
      </c>
      <c r="W363" s="118">
        <f>(ULB_Data[[#This Row],[Total score (obtained) SS2022]]-ULB_Data[[#This Row],[SA 2022]])/ULB_Data[[#This Row],[SA 2022]]</f>
        <v>-8.5424795468848333E-2</v>
      </c>
      <c r="X363" s="118">
        <f>(ULB_Data[[#This Row],[Total score (obtained) SS2020]]-ULB_Data[[#This Row],[SA Cat 2020]])/ULB_Data[[#This Row],[SA Cat 2020]]</f>
        <v>-1</v>
      </c>
      <c r="Y363" s="118">
        <f>(ULB_Data[[#This Row],[Total score (obtained) SS2021]]-ULB_Data[[#This Row],[SA Cat 2021]])/ULB_Data[[#This Row],[SA Cat 2021]]</f>
        <v>-7.4377625243315917E-3</v>
      </c>
      <c r="Z363" s="118">
        <f>(ULB_Data[[#This Row],[Total score (obtained) SS2022]]-ULB_Data[[#This Row],[SA Cat 2022]])/ULB_Data[[#This Row],[SA Cat 2022]]</f>
        <v>-7.4377625243315917E-3</v>
      </c>
      <c r="AA363" s="118">
        <f>(ULB_Data[[#This Row],[Total score (obtained) SS2021]]-ULB_Data[[#This Row],[SA Cat t.10 2021]])/ULB_Data[[#This Row],[SA Cat t.10 2021]]</f>
        <v>-0.33171157914099142</v>
      </c>
      <c r="AB363" s="118">
        <f>(ULB_Data[[#This Row],[Total score (obtained) SS2022]]-ULB_Data[[#This Row],[SA Cat t.10 2022]])/ULB_Data[[#This Row],[SA Cat t.10 2022]]</f>
        <v>-0.33171157914099142</v>
      </c>
      <c r="AC363" s="122">
        <v>306.24</v>
      </c>
      <c r="AD363" s="122">
        <v>913.6</v>
      </c>
      <c r="AE363" s="122">
        <v>915</v>
      </c>
      <c r="AF363" s="122">
        <v>706.64</v>
      </c>
      <c r="AG363" s="122">
        <v>1509.3</v>
      </c>
      <c r="AH363" s="122">
        <v>1509.3</v>
      </c>
      <c r="AI363" s="122">
        <v>593.21</v>
      </c>
      <c r="AJ363" s="122">
        <v>1412.08</v>
      </c>
      <c r="AK363" s="122">
        <v>1412.08</v>
      </c>
      <c r="AL363" s="122">
        <v>1984.11</v>
      </c>
      <c r="AM363" s="122">
        <v>1984.11</v>
      </c>
      <c r="AN363" s="118">
        <f>(ULB_Data[[#This Row],[SLP- obtained SS2020]]-ULB_Data[[#This Row],[SLP NA 2020]])/ULB_Data[[#This Row],[SLP NA 2020]]</f>
        <v>-1</v>
      </c>
      <c r="AO363" s="118">
        <f>(ULB_Data[[#This Row],[SLP- obtained SS2021]]-ULB_Data[[#This Row],[SLP NA 2021]])/ULB_Data[[#This Row],[SLP NA 2021]]</f>
        <v>1.026477670753065</v>
      </c>
      <c r="AP363" s="118">
        <f>(ULB_Data[[#This Row],[SLP- obtained SS2022]]-ULB_Data[[#This Row],[SLP NA 2022]])/ULB_Data[[#This Row],[SLP NA 2022]]</f>
        <v>1.023377049180328</v>
      </c>
      <c r="AQ363" s="118">
        <f>(ULB_Data[[#This Row],[SLP- obtained SS2020]]-ULB_Data[[#This Row],[SLP SA 2020]])/ULB_Data[[#This Row],[SLP SA 2020]]</f>
        <v>-1</v>
      </c>
      <c r="AR363" s="118">
        <f>(ULB_Data[[#This Row],[SLP- obtained SS2021]]-ULB_Data[[#This Row],[SLP SA 2021]])/ULB_Data[[#This Row],[SLP SA 2021]]</f>
        <v>0.22665474060822907</v>
      </c>
      <c r="AS363" s="118">
        <f>(ULB_Data[[#This Row],[SLP- obtained SS2022]]-ULB_Data[[#This Row],[SLP SA 2022]])/ULB_Data[[#This Row],[SLP SA 2022]]</f>
        <v>0.22665474060822907</v>
      </c>
      <c r="AT363" s="118">
        <f>(ULB_Data[[#This Row],[SLP- obtained SS2020]]-ULB_Data[[#This Row],[SLP SA cat 2020]])/ULB_Data[[#This Row],[SLP SA cat 2020]]</f>
        <v>-1</v>
      </c>
      <c r="AU363" s="118">
        <f>(ULB_Data[[#This Row],[SLP- obtained SS2021]]-ULB_Data[[#This Row],[SLP SA cat 2021]])/ULB_Data[[#This Row],[SLP SA cat 2021]]</f>
        <v>0.31110843578267533</v>
      </c>
      <c r="AV363" s="118">
        <f>(ULB_Data[[#This Row],[SLP- obtained SS2022]]-ULB_Data[[#This Row],[SLP SA cat 2022]])/ULB_Data[[#This Row],[SLP SA cat 2022]]</f>
        <v>0.31110843578267533</v>
      </c>
      <c r="AW363" s="118">
        <f>(ULB_Data[[#This Row],[SLP- obtained SS2021]]-ULB_Data[[#This Row],[SLP SA cat t.10 2021]])/ULB_Data[[#This Row],[SLP SA cat t.10 2021]]</f>
        <v>-6.689145259083408E-2</v>
      </c>
      <c r="AX363" s="118">
        <f>(ULB_Data[[#This Row],[SLP- obtained SS2022]]-ULB_Data[[#This Row],[SLP SA cat t.10 2022]])/ULB_Data[[#This Row],[SLP SA cat t.10 2022]]</f>
        <v>-6.689145259083408E-2</v>
      </c>
      <c r="AY363" s="122">
        <v>232.44</v>
      </c>
      <c r="AZ363" s="122">
        <v>298.10000000000002</v>
      </c>
      <c r="BA363" s="122">
        <v>295</v>
      </c>
      <c r="BB363" s="122">
        <v>421.09</v>
      </c>
      <c r="BC363" s="122">
        <v>522.70000000000005</v>
      </c>
      <c r="BD363" s="122">
        <v>525</v>
      </c>
      <c r="BE363" s="122">
        <v>365.77</v>
      </c>
      <c r="BF363" s="122">
        <v>453.88</v>
      </c>
      <c r="BG363" s="122">
        <v>453.88</v>
      </c>
      <c r="BH363" s="122">
        <v>1100</v>
      </c>
      <c r="BI363" s="122">
        <v>1100</v>
      </c>
      <c r="BJ363" s="118">
        <f>(ULB_Data[[#This Row],[Cert.- obtained SS2020]]-ULB_Data[[#This Row],[NA cert 2020]])/ULB_Data[[#This Row],[NA cert 2020]]</f>
        <v>-1</v>
      </c>
      <c r="BK363" s="118">
        <f>(ULB_Data[[#This Row],[Cert.- obtained SS2021]]-ULB_Data[[#This Row],[NA cert 2021]])/ULB_Data[[#This Row],[NA cert 2021]]</f>
        <v>-1</v>
      </c>
      <c r="BL363" s="118">
        <f>(ULB_Data[[#This Row],[Cert.- obtained SS2022]]-ULB_Data[[#This Row],[NA cert 2022]])/ULB_Data[[#This Row],[NA cert 2022]]</f>
        <v>-1</v>
      </c>
      <c r="BM363" s="118">
        <f>(ULB_Data[[#This Row],[Cert.- obtained SS2020]]-ULB_Data[[#This Row],[SA Cert 2020]])/ULB_Data[[#This Row],[SA Cert 2020]]</f>
        <v>-1</v>
      </c>
      <c r="BN363" s="118">
        <f>(ULB_Data[[#This Row],[Cert.- obtained SS2021]]-ULB_Data[[#This Row],[SA cert 2021]])/ULB_Data[[#This Row],[SA cert 2021]]</f>
        <v>-1</v>
      </c>
      <c r="BO363" s="118">
        <f>(ULB_Data[[#This Row],[Cert.- obtained SS2022]]-ULB_Data[[#This Row],[SA cert 2022]])/ULB_Data[[#This Row],[SA cert 2022]]</f>
        <v>-1</v>
      </c>
      <c r="BP363" s="118">
        <f>(ULB_Data[[#This Row],[Cert.- obtained SS2020]]-ULB_Data[[#This Row],[SA cert cat 2020]])/ULB_Data[[#This Row],[SA cert cat 2020]]</f>
        <v>-1</v>
      </c>
      <c r="BQ363" s="118">
        <f>(ULB_Data[[#This Row],[Cert.- obtained SS2021]]-ULB_Data[[#This Row],[SA cert cat 2021]])/ULB_Data[[#This Row],[SA cert cat 2021]]</f>
        <v>-1</v>
      </c>
      <c r="BR363" s="118">
        <f>(ULB_Data[[#This Row],[Cert.- obtained SS2022]]-ULB_Data[[#This Row],[SA cert cat 2022]])/ULB_Data[[#This Row],[SA cert cat 2022]]</f>
        <v>-1</v>
      </c>
      <c r="BS363" s="118">
        <f>(ULB_Data[[#This Row],[Cert.- obtained SS2021]]-ULB_Data[[#This Row],[SA cert cat t.10 2021]])/ULB_Data[[#This Row],[SA cert cat t.10 2021]]</f>
        <v>-1</v>
      </c>
      <c r="BT363" s="118">
        <f>(ULB_Data[[#This Row],[Cert.- obtained SS2022]]-ULB_Data[[#This Row],[SA cert cat t.10 2022]])/ULB_Data[[#This Row],[SA cert cat t.10 2022]]</f>
        <v>-1</v>
      </c>
      <c r="BU363" s="122">
        <v>855.72</v>
      </c>
      <c r="BV363" s="122">
        <v>860.25</v>
      </c>
      <c r="BW363" s="122">
        <v>865</v>
      </c>
      <c r="BX363" s="122">
        <v>1100</v>
      </c>
      <c r="BY363" s="122">
        <v>1147.0899999999999</v>
      </c>
      <c r="BZ363" s="122">
        <v>1150</v>
      </c>
      <c r="CA363" s="122">
        <v>1056.55</v>
      </c>
      <c r="CB363" s="122">
        <v>1062.31</v>
      </c>
      <c r="CC363" s="122">
        <v>1062.31</v>
      </c>
      <c r="CD363" s="122">
        <v>1484.95</v>
      </c>
      <c r="CE363" s="122">
        <v>1484.95</v>
      </c>
      <c r="CF363" s="118">
        <f>(ULB_Data[[#This Row],[CP- obtained SS2020]]-ULB_Data[[#This Row],[NA CV 2020]])/ULB_Data[[#This Row],[NA CV 2020]]</f>
        <v>-1</v>
      </c>
      <c r="CG363" s="118">
        <f>(ULB_Data[[#This Row],[CV- obtained SS2021]]-ULB_Data[[#This Row],[NA CV 2021]])/ULB_Data[[#This Row],[NA CV 2021]]</f>
        <v>0.22653879686137762</v>
      </c>
      <c r="CH363" s="118">
        <f>(ULB_Data[[#This Row],[CV- obtained SS2022]]-ULB_Data[[#This Row],[NA CV 2022]])/ULB_Data[[#This Row],[NA CV 2022]]</f>
        <v>0.2198034682080926</v>
      </c>
      <c r="CI363" s="118">
        <f>(ULB_Data[[#This Row],[CP- obtained SS2020]]-ULB_Data[[#This Row],[SA CV 2020]])/ULB_Data[[#This Row],[SA CV 2020]]</f>
        <v>-1</v>
      </c>
      <c r="CJ363" s="118">
        <f>(ULB_Data[[#This Row],[CV- obtained SS2021]]-ULB_Data[[#This Row],[SA CV 2021]])/ULB_Data[[#This Row],[SA CV 2021]]</f>
        <v>-8.0168077483022099E-2</v>
      </c>
      <c r="CK363" s="118">
        <f>(ULB_Data[[#This Row],[CV- obtained SS2022]]-ULB_Data[[#This Row],[SA CV 2022]])/ULB_Data[[#This Row],[SA CV 2022]]</f>
        <v>-8.2495652173912942E-2</v>
      </c>
      <c r="CL363" s="118">
        <f>(ULB_Data[[#This Row],[CP- obtained SS2020]]-ULB_Data[[#This Row],[SA CV  cat 2020]])/ULB_Data[[#This Row],[SA CV  cat 2020]]</f>
        <v>-1</v>
      </c>
      <c r="CM363" s="118">
        <f>(ULB_Data[[#This Row],[CV- obtained SS2021]]-ULB_Data[[#This Row],[SA CV cat 2021]])/ULB_Data[[#This Row],[SA CV cat 2021]]</f>
        <v>-6.7588557012546588E-3</v>
      </c>
      <c r="CN363" s="118">
        <f>(ULB_Data[[#This Row],[CV- obtained SS2022]]-ULB_Data[[#This Row],[SA CV cat 2022]])/ULB_Data[[#This Row],[SA CV cat 2022]]</f>
        <v>-6.7588557012546588E-3</v>
      </c>
      <c r="CO363" s="118">
        <f>(ULB_Data[[#This Row],[CV- obtained SS2021]]-ULB_Data[[#This Row],[SA CV cat t.10 2021]])/ULB_Data[[#This Row],[SA CV cat t.10 2021]]</f>
        <v>-0.2894508232600424</v>
      </c>
      <c r="CP363" s="118">
        <f>(ULB_Data[[#This Row],[CV- obtained SS2022]]-ULB_Data[[#This Row],[SA CV cat t.10 2022]])/ULB_Data[[#This Row],[SA CV cat t.10 2022]]</f>
        <v>-0.2894508232600424</v>
      </c>
      <c r="CQ363" s="60" t="s">
        <v>427</v>
      </c>
      <c r="CR363" s="60" t="s">
        <v>427</v>
      </c>
      <c r="CS363" s="27">
        <v>179</v>
      </c>
      <c r="CT363" s="27">
        <v>93</v>
      </c>
      <c r="CU363" s="27">
        <v>179</v>
      </c>
      <c r="CV363" s="27">
        <v>93</v>
      </c>
      <c r="CW363" s="28" t="s">
        <v>414</v>
      </c>
      <c r="CX363" s="27" t="s">
        <v>414</v>
      </c>
      <c r="CY363" s="27" t="s">
        <v>414</v>
      </c>
      <c r="CZ363" s="28" t="s">
        <v>415</v>
      </c>
      <c r="DA363" s="27" t="s">
        <v>415</v>
      </c>
      <c r="DB363" s="27" t="s">
        <v>415</v>
      </c>
      <c r="DC363" s="77"/>
      <c r="DD363" s="22">
        <v>1500</v>
      </c>
      <c r="DE363" s="66">
        <v>0</v>
      </c>
      <c r="DF363" s="28"/>
      <c r="DG363" s="22">
        <v>1500</v>
      </c>
      <c r="DH363" s="66">
        <v>0</v>
      </c>
      <c r="DI363" s="28"/>
      <c r="DJ363" s="22">
        <v>1500</v>
      </c>
      <c r="DK363" s="66">
        <v>0</v>
      </c>
      <c r="DL363" s="77"/>
      <c r="DM363" s="22">
        <v>1500</v>
      </c>
      <c r="DN363" s="66">
        <v>0</v>
      </c>
      <c r="DO363" s="21"/>
      <c r="DP363" s="22">
        <v>6000</v>
      </c>
      <c r="DQ363" s="66">
        <v>0</v>
      </c>
      <c r="DR363" s="67">
        <v>1851.39</v>
      </c>
      <c r="DS363" s="67">
        <v>2400</v>
      </c>
      <c r="DT363" s="159">
        <f>ULB_Data[[#This Row],[SLP- obtained SS2021]]/ULB_Data[[#This Row],[SLP-max. marks SS2021]]</f>
        <v>0.77141250000000006</v>
      </c>
      <c r="DU363" s="159">
        <f>ULB_Data[[#This Row],[SLP- obtained SS2021]]/ULB_Data[[#This Row],[Total score (obtained) SS2021]]</f>
        <v>0.63697824202138642</v>
      </c>
      <c r="DV363" s="67">
        <v>1851.39</v>
      </c>
      <c r="DW363" s="66">
        <v>2400</v>
      </c>
      <c r="DX363" s="159">
        <f>ULB_Data[[#This Row],[SLP- obtained SS2022]]/ULB_Data[[#This Row],[SLP-max. marks SS2022]]</f>
        <v>0.77141250000000006</v>
      </c>
      <c r="DY363" s="159">
        <f>ULB_Data[[#This Row],[SLP- obtained SS2022]]/ULB_Data[[#This Row],[Total score (obtained) SS2022]]</f>
        <v>0.63697824202138642</v>
      </c>
      <c r="DZ363" s="89">
        <v>1055.1300000000001</v>
      </c>
      <c r="EA363" s="67">
        <v>1800</v>
      </c>
      <c r="EB363" s="159">
        <f>ULB_Data[[#This Row],[CV- obtained SS2021]]/ULB_Data[[#This Row],[CV-max. marks SS2021]]</f>
        <v>0.58618333333333339</v>
      </c>
      <c r="EC363" s="159">
        <f>ULB_Data[[#This Row],[CV- obtained SS2021]]/ULB_Data[[#This Row],[Total score (obtained) SS2021]]</f>
        <v>0.36302175797861364</v>
      </c>
      <c r="ED363" s="89">
        <v>1055.1300000000001</v>
      </c>
      <c r="EE363" s="66">
        <v>1800</v>
      </c>
      <c r="EF363" s="159">
        <f>ULB_Data[[#This Row],[CV- obtained SS2022]]/ULB_Data[[#This Row],[CV-max. marks SS2022]]</f>
        <v>0.58618333333333339</v>
      </c>
      <c r="EG363" s="159">
        <f>ULB_Data[[#This Row],[CV- obtained SS2022]]/ULB_Data[[#This Row],[Total score (obtained) SS2022]]</f>
        <v>0.36302175797861364</v>
      </c>
      <c r="EH363" s="89">
        <v>0</v>
      </c>
      <c r="EI363" s="67">
        <v>1800</v>
      </c>
      <c r="EJ363" s="159">
        <f>ULB_Data[[#This Row],[Cert.- obtained SS2021]]/ULB_Data[[#This Row],[Cert.-max. marks SS2021]]</f>
        <v>0</v>
      </c>
      <c r="EK363" s="159">
        <f>ULB_Data[[#This Row],[Cert.- obtained SS2021]]/ULB_Data[[#This Row],[Total score (obtained) SS2021]]</f>
        <v>0</v>
      </c>
      <c r="EL363" s="89">
        <v>0</v>
      </c>
      <c r="EM363" s="66">
        <v>1800</v>
      </c>
      <c r="EN363" s="159">
        <f>ULB_Data[[#This Row],[Cert.- obtained SS2022]]/ULB_Data[[#This Row],[Cert.-max. marks SS2022]]</f>
        <v>0</v>
      </c>
      <c r="EO363" s="159">
        <f>ULB_Data[[#This Row],[Cert.- obtained SS2022]]/ULB_Data[[#This Row],[Total score (obtained) SS2022]]</f>
        <v>0</v>
      </c>
      <c r="EP363" s="95">
        <v>2906.52</v>
      </c>
      <c r="EQ363" s="26">
        <v>6000</v>
      </c>
      <c r="ER363" s="66">
        <v>48.44</v>
      </c>
      <c r="ES363" s="95">
        <v>2906.52</v>
      </c>
      <c r="ET363" s="66">
        <v>6000</v>
      </c>
      <c r="EU363" s="128">
        <f>(ULB_Data[[#This Row],[Total score (obtained) SS2022]]/ULB_Data[[#This Row],[Total score (max) SS2022]])*100</f>
        <v>48.442</v>
      </c>
      <c r="EV363" s="26">
        <v>0</v>
      </c>
      <c r="EW363" s="26">
        <v>3000</v>
      </c>
      <c r="EX363" s="66">
        <v>0</v>
      </c>
      <c r="EY363" s="26">
        <v>1851.39</v>
      </c>
      <c r="EZ363" s="26">
        <v>4200</v>
      </c>
      <c r="FA363" s="100">
        <v>44.08</v>
      </c>
      <c r="FB363" s="26">
        <v>1851.39</v>
      </c>
      <c r="FC363" s="138">
        <v>4200</v>
      </c>
      <c r="FD363" s="140">
        <f>(ULB_Data[[#This Row],[SLP + Cert. (obtained) SS2022]]/ULB_Data[[#This Row],[SLP + Cert. (max.) SS2022]])*100</f>
        <v>44.080714285714286</v>
      </c>
    </row>
    <row r="364" spans="1:160" ht="15.75" thickBot="1">
      <c r="A364" s="104">
        <v>363</v>
      </c>
      <c r="B364" s="65" t="s">
        <v>194</v>
      </c>
      <c r="C364" s="65" t="s">
        <v>146</v>
      </c>
      <c r="D364" s="65" t="s">
        <v>33</v>
      </c>
      <c r="E364" s="26">
        <v>37105</v>
      </c>
      <c r="F364" s="28" t="s">
        <v>412</v>
      </c>
      <c r="G364" s="28">
        <v>2214</v>
      </c>
      <c r="H364" s="28">
        <v>2072</v>
      </c>
      <c r="I364" s="28">
        <v>2072</v>
      </c>
      <c r="J364" s="28">
        <v>3325</v>
      </c>
      <c r="K364" s="28">
        <v>3178</v>
      </c>
      <c r="L364" s="28">
        <v>3178</v>
      </c>
      <c r="M364" s="28">
        <v>3400</v>
      </c>
      <c r="N364" s="28">
        <v>3298.6</v>
      </c>
      <c r="O364" s="28">
        <v>3298.6</v>
      </c>
      <c r="P364" s="28">
        <v>4601.3999999999996</v>
      </c>
      <c r="Q364" s="28">
        <v>4601.3999999999996</v>
      </c>
      <c r="R364" s="118">
        <f>(ULB_Data[[#This Row],[Total score (obtained) SS2020]]-ULB_Data[[#This Row],[NA 2020]])/ULB_Data[[#This Row],[NA 2020]]</f>
        <v>0.68949412827461609</v>
      </c>
      <c r="S364" s="118">
        <f>(ULB_Data[[#This Row],[Total score (obtained) SS2021]]-ULB_Data[[#This Row],[NA 2021]])/ULB_Data[[#This Row],[NA 2021]]</f>
        <v>1.0924131274131272</v>
      </c>
      <c r="T364" s="118">
        <f>(ULB_Data[[#This Row],[Total score (obtained) SS2022]]-ULB_Data[[#This Row],[NA 2022]])/ULB_Data[[#This Row],[NA 2022]]</f>
        <v>1.0924131274131272</v>
      </c>
      <c r="U364" s="118">
        <f>(ULB_Data[[#This Row],[Total score (obtained) SS2020]]-ULB_Data[[#This Row],[SA 2020]])/ULB_Data[[#This Row],[SA 2020]]</f>
        <v>0.12497443609022556</v>
      </c>
      <c r="V364" s="118">
        <f>(ULB_Data[[#This Row],[Total score (obtained) SS2021]]-ULB_Data[[#This Row],[SA 2021]])/ULB_Data[[#This Row],[SA 2021]]</f>
        <v>0.3642164883574574</v>
      </c>
      <c r="W364" s="118">
        <f>(ULB_Data[[#This Row],[Total score (obtained) SS2022]]-ULB_Data[[#This Row],[SA 2022]])/ULB_Data[[#This Row],[SA 2022]]</f>
        <v>0.3642164883574574</v>
      </c>
      <c r="X364" s="118">
        <f>(ULB_Data[[#This Row],[Total score (obtained) SS2020]]-ULB_Data[[#This Row],[SA Cat 2020]])/ULB_Data[[#This Row],[SA Cat 2020]]</f>
        <v>0.10015882352941176</v>
      </c>
      <c r="Y364" s="118">
        <f>(ULB_Data[[#This Row],[Total score (obtained) SS2021]]-ULB_Data[[#This Row],[SA Cat 2021]])/ULB_Data[[#This Row],[SA Cat 2021]]</f>
        <v>0.31433941672224569</v>
      </c>
      <c r="Z364" s="118">
        <f>(ULB_Data[[#This Row],[Total score (obtained) SS2022]]-ULB_Data[[#This Row],[SA Cat 2022]])/ULB_Data[[#This Row],[SA Cat 2022]]</f>
        <v>0.31433941672224569</v>
      </c>
      <c r="AA364" s="118">
        <f>(ULB_Data[[#This Row],[Total score (obtained) SS2021]]-ULB_Data[[#This Row],[SA Cat t.10 2021]])/ULB_Data[[#This Row],[SA Cat t.10 2021]]</f>
        <v>-5.7791107054374777E-2</v>
      </c>
      <c r="AB364" s="118">
        <f>(ULB_Data[[#This Row],[Total score (obtained) SS2022]]-ULB_Data[[#This Row],[SA Cat t.10 2022]])/ULB_Data[[#This Row],[SA Cat t.10 2022]]</f>
        <v>-5.7791107054374777E-2</v>
      </c>
      <c r="AC364" s="122">
        <v>306.24</v>
      </c>
      <c r="AD364" s="122">
        <v>913.6</v>
      </c>
      <c r="AE364" s="122">
        <v>915</v>
      </c>
      <c r="AF364" s="122">
        <v>706.64</v>
      </c>
      <c r="AG364" s="122">
        <v>1509.3</v>
      </c>
      <c r="AH364" s="122">
        <v>1509.3</v>
      </c>
      <c r="AI364" s="122">
        <v>737.03</v>
      </c>
      <c r="AJ364" s="122">
        <v>1543.8</v>
      </c>
      <c r="AK364" s="122">
        <v>1543.8</v>
      </c>
      <c r="AL364" s="122">
        <v>2033.9</v>
      </c>
      <c r="AM364" s="122">
        <v>2033.9</v>
      </c>
      <c r="AN364" s="118">
        <f>(ULB_Data[[#This Row],[SLP- obtained SS2020]]-ULB_Data[[#This Row],[SLP NA 2020]])/ULB_Data[[#This Row],[SLP NA 2020]]</f>
        <v>2.62042842215256</v>
      </c>
      <c r="AO364" s="118">
        <f>(ULB_Data[[#This Row],[SLP- obtained SS2021]]-ULB_Data[[#This Row],[SLP NA 2021]])/ULB_Data[[#This Row],[SLP NA 2021]]</f>
        <v>1.0628502626970227</v>
      </c>
      <c r="AP364" s="118">
        <f>(ULB_Data[[#This Row],[SLP- obtained SS2022]]-ULB_Data[[#This Row],[SLP NA 2022]])/ULB_Data[[#This Row],[SLP NA 2022]]</f>
        <v>1.0596939890710382</v>
      </c>
      <c r="AQ364" s="118">
        <f>(ULB_Data[[#This Row],[SLP- obtained SS2020]]-ULB_Data[[#This Row],[SLP SA 2020]])/ULB_Data[[#This Row],[SLP SA 2020]]</f>
        <v>0.56900260387184431</v>
      </c>
      <c r="AR364" s="118">
        <f>(ULB_Data[[#This Row],[SLP- obtained SS2021]]-ULB_Data[[#This Row],[SLP SA 2021]])/ULB_Data[[#This Row],[SLP SA 2021]]</f>
        <v>0.24867156960180212</v>
      </c>
      <c r="AS364" s="118">
        <f>(ULB_Data[[#This Row],[SLP- obtained SS2022]]-ULB_Data[[#This Row],[SLP SA 2022]])/ULB_Data[[#This Row],[SLP SA 2022]]</f>
        <v>0.24867156960180212</v>
      </c>
      <c r="AT364" s="118">
        <f>(ULB_Data[[#This Row],[SLP- obtained SS2020]]-ULB_Data[[#This Row],[SLP SA cat 2020]])/ULB_Data[[#This Row],[SLP SA cat 2020]]</f>
        <v>0.50430783007475966</v>
      </c>
      <c r="AU364" s="118">
        <f>(ULB_Data[[#This Row],[SLP- obtained SS2021]]-ULB_Data[[#This Row],[SLP SA cat 2021]])/ULB_Data[[#This Row],[SLP SA cat 2021]]</f>
        <v>0.22076693872263242</v>
      </c>
      <c r="AV364" s="118">
        <f>(ULB_Data[[#This Row],[SLP- obtained SS2022]]-ULB_Data[[#This Row],[SLP SA cat 2022]])/ULB_Data[[#This Row],[SLP SA cat 2022]]</f>
        <v>0.22076693872263242</v>
      </c>
      <c r="AW364" s="118">
        <f>(ULB_Data[[#This Row],[SLP- obtained SS2021]]-ULB_Data[[#This Row],[SLP SA cat t.10 2021]])/ULB_Data[[#This Row],[SLP SA cat t.10 2021]]</f>
        <v>-7.3395938836717731E-2</v>
      </c>
      <c r="AX364" s="118">
        <f>(ULB_Data[[#This Row],[SLP- obtained SS2022]]-ULB_Data[[#This Row],[SLP SA cat t.10 2022]])/ULB_Data[[#This Row],[SLP SA cat t.10 2022]]</f>
        <v>-7.3395938836717731E-2</v>
      </c>
      <c r="AY364" s="122">
        <v>232.44</v>
      </c>
      <c r="AZ364" s="122">
        <v>298.10000000000002</v>
      </c>
      <c r="BA364" s="122">
        <v>295</v>
      </c>
      <c r="BB364" s="122">
        <v>421.09</v>
      </c>
      <c r="BC364" s="122">
        <v>522.70000000000005</v>
      </c>
      <c r="BD364" s="122">
        <v>525</v>
      </c>
      <c r="BE364" s="122">
        <v>433.64</v>
      </c>
      <c r="BF364" s="122">
        <v>570</v>
      </c>
      <c r="BG364" s="122">
        <v>570</v>
      </c>
      <c r="BH364" s="122">
        <v>1100</v>
      </c>
      <c r="BI364" s="122">
        <v>1100</v>
      </c>
      <c r="BJ364" s="118">
        <f>(ULB_Data[[#This Row],[Cert.- obtained SS2020]]-ULB_Data[[#This Row],[NA cert 2020]])/ULB_Data[[#This Row],[NA cert 2020]]</f>
        <v>1.1510927551196009</v>
      </c>
      <c r="BK364" s="118">
        <f>(ULB_Data[[#This Row],[Cert.- obtained SS2021]]-ULB_Data[[#This Row],[NA cert 2021]])/ULB_Data[[#This Row],[NA cert 2021]]</f>
        <v>2.6900369003690034</v>
      </c>
      <c r="BL364" s="118">
        <f>(ULB_Data[[#This Row],[Cert.- obtained SS2022]]-ULB_Data[[#This Row],[NA cert 2022]])/ULB_Data[[#This Row],[NA cert 2022]]</f>
        <v>2.7288135593220337</v>
      </c>
      <c r="BM364" s="118">
        <f>(ULB_Data[[#This Row],[Cert.- obtained SS2020]]-ULB_Data[[#This Row],[SA Cert 2020]])/ULB_Data[[#This Row],[SA Cert 2020]]</f>
        <v>0.187394618727588</v>
      </c>
      <c r="BN364" s="118">
        <f>(ULB_Data[[#This Row],[Cert.- obtained SS2021]]-ULB_Data[[#This Row],[SA cert 2021]])/ULB_Data[[#This Row],[SA cert 2021]]</f>
        <v>1.1044576238760282</v>
      </c>
      <c r="BO364" s="118">
        <f>(ULB_Data[[#This Row],[Cert.- obtained SS2022]]-ULB_Data[[#This Row],[SA cert 2022]])/ULB_Data[[#This Row],[SA cert 2022]]</f>
        <v>1.0952380952380953</v>
      </c>
      <c r="BP364" s="118">
        <f>(ULB_Data[[#This Row],[Cert.- obtained SS2020]]-ULB_Data[[#This Row],[SA cert cat 2020]])/ULB_Data[[#This Row],[SA cert cat 2020]]</f>
        <v>0.15303016326907115</v>
      </c>
      <c r="BQ364" s="118">
        <f>(ULB_Data[[#This Row],[Cert.- obtained SS2021]]-ULB_Data[[#This Row],[SA cert cat 2021]])/ULB_Data[[#This Row],[SA cert cat 2021]]</f>
        <v>0.92982456140350878</v>
      </c>
      <c r="BR364" s="118">
        <f>(ULB_Data[[#This Row],[Cert.- obtained SS2022]]-ULB_Data[[#This Row],[SA cert cat 2022]])/ULB_Data[[#This Row],[SA cert cat 2022]]</f>
        <v>0.92982456140350878</v>
      </c>
      <c r="BS364" s="118">
        <f>(ULB_Data[[#This Row],[Cert.- obtained SS2021]]-ULB_Data[[#This Row],[SA cert cat t.10 2021]])/ULB_Data[[#This Row],[SA cert cat t.10 2021]]</f>
        <v>0</v>
      </c>
      <c r="BT364" s="118">
        <f>(ULB_Data[[#This Row],[Cert.- obtained SS2022]]-ULB_Data[[#This Row],[SA cert cat t.10 2022]])/ULB_Data[[#This Row],[SA cert cat t.10 2022]]</f>
        <v>0</v>
      </c>
      <c r="BU364" s="122">
        <v>855.72</v>
      </c>
      <c r="BV364" s="122">
        <v>860.25</v>
      </c>
      <c r="BW364" s="122">
        <v>865</v>
      </c>
      <c r="BX364" s="122">
        <v>1100</v>
      </c>
      <c r="BY364" s="122">
        <v>1147.0899999999999</v>
      </c>
      <c r="BZ364" s="122">
        <v>1150</v>
      </c>
      <c r="CA364" s="122">
        <v>1114.93</v>
      </c>
      <c r="CB364" s="122">
        <v>1184.79</v>
      </c>
      <c r="CC364" s="122">
        <v>1184.79</v>
      </c>
      <c r="CD364" s="122">
        <v>1531.86</v>
      </c>
      <c r="CE364" s="122">
        <v>1531.86</v>
      </c>
      <c r="CF364" s="118">
        <f>(ULB_Data[[#This Row],[CP- obtained SS2020]]-ULB_Data[[#This Row],[NA CV 2020]])/ULB_Data[[#This Row],[NA CV 2020]]</f>
        <v>0.16007572570466977</v>
      </c>
      <c r="CG364" s="118">
        <f>(ULB_Data[[#This Row],[CV- obtained SS2021]]-ULB_Data[[#This Row],[NA CV 2021]])/ULB_Data[[#This Row],[NA CV 2021]]</f>
        <v>0.57031095611740756</v>
      </c>
      <c r="CH364" s="118">
        <f>(ULB_Data[[#This Row],[CV- obtained SS2022]]-ULB_Data[[#This Row],[NA CV 2022]])/ULB_Data[[#This Row],[NA CV 2022]]</f>
        <v>0.56168786127167614</v>
      </c>
      <c r="CI364" s="118">
        <f>(ULB_Data[[#This Row],[CP- obtained SS2020]]-ULB_Data[[#This Row],[SA CV 2020]])/ULB_Data[[#This Row],[SA CV 2020]]</f>
        <v>-9.7545454545454505E-2</v>
      </c>
      <c r="CJ364" s="118">
        <f>(ULB_Data[[#This Row],[CV- obtained SS2021]]-ULB_Data[[#This Row],[SA CV 2021]])/ULB_Data[[#This Row],[SA CV 2021]]</f>
        <v>0.17764081283944591</v>
      </c>
      <c r="CK364" s="118">
        <f>(ULB_Data[[#This Row],[CV- obtained SS2022]]-ULB_Data[[#This Row],[SA CV 2022]])/ULB_Data[[#This Row],[SA CV 2022]]</f>
        <v>0.17466086956521731</v>
      </c>
      <c r="CL364" s="118">
        <f>(ULB_Data[[#This Row],[CP- obtained SS2020]]-ULB_Data[[#This Row],[SA CV  cat 2020]])/ULB_Data[[#This Row],[SA CV  cat 2020]]</f>
        <v>-0.10963020099916587</v>
      </c>
      <c r="CM364" s="118">
        <f>(ULB_Data[[#This Row],[CV- obtained SS2021]]-ULB_Data[[#This Row],[SA CV cat 2021]])/ULB_Data[[#This Row],[SA CV cat 2021]]</f>
        <v>0.14016829986748702</v>
      </c>
      <c r="CN364" s="118">
        <f>(ULB_Data[[#This Row],[CV- obtained SS2022]]-ULB_Data[[#This Row],[SA CV cat 2022]])/ULB_Data[[#This Row],[SA CV cat 2022]]</f>
        <v>0.14016829986748702</v>
      </c>
      <c r="CO364" s="118">
        <f>(ULB_Data[[#This Row],[CV- obtained SS2021]]-ULB_Data[[#This Row],[SA CV cat t.10 2021]])/ULB_Data[[#This Row],[SA CV cat t.10 2021]]</f>
        <v>-0.11815701173736504</v>
      </c>
      <c r="CP364" s="118">
        <f>(ULB_Data[[#This Row],[CV- obtained SS2022]]-ULB_Data[[#This Row],[SA CV cat t.10 2022]])/ULB_Data[[#This Row],[SA CV cat t.10 2022]]</f>
        <v>-0.11815701173736504</v>
      </c>
      <c r="CQ364" s="60">
        <v>38</v>
      </c>
      <c r="CR364" s="60">
        <v>31</v>
      </c>
      <c r="CS364" s="28">
        <v>12</v>
      </c>
      <c r="CT364" s="27">
        <v>11</v>
      </c>
      <c r="CU364" s="28">
        <v>12</v>
      </c>
      <c r="CV364" s="27">
        <v>11</v>
      </c>
      <c r="CW364" s="28" t="s">
        <v>406</v>
      </c>
      <c r="CX364" s="28" t="s">
        <v>401</v>
      </c>
      <c r="CY364" s="28" t="s">
        <v>401</v>
      </c>
      <c r="CZ364" s="28" t="s">
        <v>405</v>
      </c>
      <c r="DA364" s="28" t="s">
        <v>408</v>
      </c>
      <c r="DB364" s="28" t="s">
        <v>408</v>
      </c>
      <c r="DC364" s="22">
        <v>1108.72</v>
      </c>
      <c r="DD364" s="22">
        <v>1500</v>
      </c>
      <c r="DE364" s="66">
        <v>73.91</v>
      </c>
      <c r="DF364" s="22">
        <v>500</v>
      </c>
      <c r="DG364" s="22">
        <v>1500</v>
      </c>
      <c r="DH364" s="66">
        <v>33.33</v>
      </c>
      <c r="DI364" s="22">
        <v>1139.1300000000001</v>
      </c>
      <c r="DJ364" s="22">
        <v>1500</v>
      </c>
      <c r="DK364" s="66">
        <v>75.94</v>
      </c>
      <c r="DL364" s="22">
        <v>992.7</v>
      </c>
      <c r="DM364" s="22">
        <v>1500</v>
      </c>
      <c r="DN364" s="66">
        <v>66.180000000000007</v>
      </c>
      <c r="DO364" s="22">
        <v>3740.54</v>
      </c>
      <c r="DP364" s="22">
        <v>6000</v>
      </c>
      <c r="DQ364" s="66">
        <v>62.34</v>
      </c>
      <c r="DR364" s="72">
        <v>1884.62</v>
      </c>
      <c r="DS364" s="67">
        <v>2400</v>
      </c>
      <c r="DT364" s="159">
        <f>ULB_Data[[#This Row],[SLP- obtained SS2021]]/ULB_Data[[#This Row],[SLP-max. marks SS2021]]</f>
        <v>0.78525833333333328</v>
      </c>
      <c r="DU364" s="159">
        <f>ULB_Data[[#This Row],[SLP- obtained SS2021]]/ULB_Data[[#This Row],[Total score (obtained) SS2021]]</f>
        <v>0.43469696550324305</v>
      </c>
      <c r="DV364" s="72">
        <v>1884.62</v>
      </c>
      <c r="DW364" s="66">
        <v>2400</v>
      </c>
      <c r="DX364" s="159">
        <f>ULB_Data[[#This Row],[SLP- obtained SS2022]]/ULB_Data[[#This Row],[SLP-max. marks SS2022]]</f>
        <v>0.78525833333333328</v>
      </c>
      <c r="DY364" s="159">
        <f>ULB_Data[[#This Row],[SLP- obtained SS2022]]/ULB_Data[[#This Row],[Total score (obtained) SS2022]]</f>
        <v>0.43469696550324305</v>
      </c>
      <c r="DZ364" s="72">
        <v>1350.86</v>
      </c>
      <c r="EA364" s="67">
        <v>1800</v>
      </c>
      <c r="EB364" s="159">
        <f>ULB_Data[[#This Row],[CV- obtained SS2021]]/ULB_Data[[#This Row],[CV-max. marks SS2021]]</f>
        <v>0.75047777777777769</v>
      </c>
      <c r="EC364" s="159">
        <f>ULB_Data[[#This Row],[CV- obtained SS2021]]/ULB_Data[[#This Row],[Total score (obtained) SS2021]]</f>
        <v>0.31158256986538979</v>
      </c>
      <c r="ED364" s="72">
        <v>1350.86</v>
      </c>
      <c r="EE364" s="66">
        <v>1800</v>
      </c>
      <c r="EF364" s="159">
        <f>ULB_Data[[#This Row],[CV- obtained SS2022]]/ULB_Data[[#This Row],[CV-max. marks SS2022]]</f>
        <v>0.75047777777777769</v>
      </c>
      <c r="EG364" s="159">
        <f>ULB_Data[[#This Row],[CV- obtained SS2022]]/ULB_Data[[#This Row],[Total score (obtained) SS2022]]</f>
        <v>0.31158256986538979</v>
      </c>
      <c r="EH364" s="72">
        <v>1100</v>
      </c>
      <c r="EI364" s="67">
        <v>1800</v>
      </c>
      <c r="EJ364" s="159">
        <f>ULB_Data[[#This Row],[Cert.- obtained SS2021]]/ULB_Data[[#This Row],[Cert.-max. marks SS2021]]</f>
        <v>0.61111111111111116</v>
      </c>
      <c r="EK364" s="159">
        <f>ULB_Data[[#This Row],[Cert.- obtained SS2021]]/ULB_Data[[#This Row],[Total score (obtained) SS2021]]</f>
        <v>0.25372046463136727</v>
      </c>
      <c r="EL364" s="72">
        <v>1100</v>
      </c>
      <c r="EM364" s="66">
        <v>1800</v>
      </c>
      <c r="EN364" s="159">
        <f>ULB_Data[[#This Row],[Cert.- obtained SS2022]]/ULB_Data[[#This Row],[Cert.-max. marks SS2022]]</f>
        <v>0.61111111111111116</v>
      </c>
      <c r="EO364" s="159">
        <f>ULB_Data[[#This Row],[Cert.- obtained SS2022]]/ULB_Data[[#This Row],[Total score (obtained) SS2022]]</f>
        <v>0.25372046463136727</v>
      </c>
      <c r="EP364" s="73">
        <v>4335.4799999999996</v>
      </c>
      <c r="EQ364" s="26">
        <v>6000</v>
      </c>
      <c r="ER364" s="66">
        <v>72.260000000000005</v>
      </c>
      <c r="ES364" s="73">
        <v>4335.4799999999996</v>
      </c>
      <c r="ET364" s="66">
        <v>6000</v>
      </c>
      <c r="EU364" s="128">
        <f>(ULB_Data[[#This Row],[Total score (obtained) SS2022]]/ULB_Data[[#This Row],[Total score (max) SS2022]])*100</f>
        <v>72.257999999999996</v>
      </c>
      <c r="EV364" s="26">
        <v>1608.72</v>
      </c>
      <c r="EW364" s="26">
        <v>3000</v>
      </c>
      <c r="EX364" s="66">
        <v>53.62</v>
      </c>
      <c r="EY364" s="26">
        <v>2984.62</v>
      </c>
      <c r="EZ364" s="26">
        <v>4200</v>
      </c>
      <c r="FA364" s="100">
        <v>71.06</v>
      </c>
      <c r="FB364" s="26">
        <v>2984.62</v>
      </c>
      <c r="FC364" s="138">
        <v>4200</v>
      </c>
      <c r="FD364" s="140">
        <f>(ULB_Data[[#This Row],[SLP + Cert. (obtained) SS2022]]/ULB_Data[[#This Row],[SLP + Cert. (max.) SS2022]])*100</f>
        <v>71.062380952380948</v>
      </c>
    </row>
    <row r="365" spans="1:160" ht="15.75" thickBot="1">
      <c r="A365" s="104">
        <v>364</v>
      </c>
      <c r="B365" s="65" t="s">
        <v>285</v>
      </c>
      <c r="C365" s="65" t="s">
        <v>146</v>
      </c>
      <c r="D365" s="65" t="s">
        <v>33</v>
      </c>
      <c r="E365" s="26">
        <v>36336</v>
      </c>
      <c r="F365" s="28" t="s">
        <v>412</v>
      </c>
      <c r="G365" s="28">
        <v>2214</v>
      </c>
      <c r="H365" s="28">
        <v>2072</v>
      </c>
      <c r="I365" s="28">
        <v>2072</v>
      </c>
      <c r="J365" s="28">
        <v>3325</v>
      </c>
      <c r="K365" s="28">
        <v>3178</v>
      </c>
      <c r="L365" s="28">
        <v>3178</v>
      </c>
      <c r="M365" s="28">
        <v>3400</v>
      </c>
      <c r="N365" s="28">
        <v>3298.6</v>
      </c>
      <c r="O365" s="28">
        <v>3298.6</v>
      </c>
      <c r="P365" s="28">
        <v>4601.3999999999996</v>
      </c>
      <c r="Q365" s="28">
        <v>4601.3999999999996</v>
      </c>
      <c r="R365" s="118">
        <f>(ULB_Data[[#This Row],[Total score (obtained) SS2020]]-ULB_Data[[#This Row],[NA 2020]])/ULB_Data[[#This Row],[NA 2020]]</f>
        <v>0.34305329719963867</v>
      </c>
      <c r="S365" s="118">
        <f>(ULB_Data[[#This Row],[Total score (obtained) SS2021]]-ULB_Data[[#This Row],[NA 2021]])/ULB_Data[[#This Row],[NA 2021]]</f>
        <v>0.27480212355212347</v>
      </c>
      <c r="T365" s="118">
        <f>(ULB_Data[[#This Row],[Total score (obtained) SS2022]]-ULB_Data[[#This Row],[NA 2022]])/ULB_Data[[#This Row],[NA 2022]]</f>
        <v>0.27480212355212347</v>
      </c>
      <c r="U365" s="118">
        <f>(ULB_Data[[#This Row],[Total score (obtained) SS2020]]-ULB_Data[[#This Row],[SA 2020]])/ULB_Data[[#This Row],[SA 2020]]</f>
        <v>-0.10570827067669174</v>
      </c>
      <c r="V365" s="118">
        <f>(ULB_Data[[#This Row],[Total score (obtained) SS2021]]-ULB_Data[[#This Row],[SA 2021]])/ULB_Data[[#This Row],[SA 2021]]</f>
        <v>-0.16885147891755825</v>
      </c>
      <c r="W365" s="118">
        <f>(ULB_Data[[#This Row],[Total score (obtained) SS2022]]-ULB_Data[[#This Row],[SA 2022]])/ULB_Data[[#This Row],[SA 2022]]</f>
        <v>-0.16885147891755825</v>
      </c>
      <c r="X365" s="118">
        <f>(ULB_Data[[#This Row],[Total score (obtained) SS2020]]-ULB_Data[[#This Row],[SA Cat 2020]])/ULB_Data[[#This Row],[SA Cat 2020]]</f>
        <v>-0.12543529411764706</v>
      </c>
      <c r="Y365" s="118">
        <f>(ULB_Data[[#This Row],[Total score (obtained) SS2021]]-ULB_Data[[#This Row],[SA Cat 2021]])/ULB_Data[[#This Row],[SA Cat 2021]]</f>
        <v>-0.19923907112108169</v>
      </c>
      <c r="Z365" s="118">
        <f>(ULB_Data[[#This Row],[Total score (obtained) SS2022]]-ULB_Data[[#This Row],[SA Cat 2022]])/ULB_Data[[#This Row],[SA Cat 2022]]</f>
        <v>-0.19923907112108169</v>
      </c>
      <c r="AA365" s="118">
        <f>(ULB_Data[[#This Row],[Total score (obtained) SS2021]]-ULB_Data[[#This Row],[SA Cat t.10 2021]])/ULB_Data[[#This Row],[SA Cat t.10 2021]]</f>
        <v>-0.42595949058982047</v>
      </c>
      <c r="AB365" s="118">
        <f>(ULB_Data[[#This Row],[Total score (obtained) SS2022]]-ULB_Data[[#This Row],[SA Cat t.10 2022]])/ULB_Data[[#This Row],[SA Cat t.10 2022]]</f>
        <v>-0.42595949058982047</v>
      </c>
      <c r="AC365" s="122">
        <v>306.24</v>
      </c>
      <c r="AD365" s="122">
        <v>913.6</v>
      </c>
      <c r="AE365" s="122">
        <v>915</v>
      </c>
      <c r="AF365" s="122">
        <v>706.64</v>
      </c>
      <c r="AG365" s="122">
        <v>1509.3</v>
      </c>
      <c r="AH365" s="122">
        <v>1509.3</v>
      </c>
      <c r="AI365" s="122">
        <v>737.03</v>
      </c>
      <c r="AJ365" s="122">
        <v>1543.8</v>
      </c>
      <c r="AK365" s="122">
        <v>1543.8</v>
      </c>
      <c r="AL365" s="122">
        <v>2033.9</v>
      </c>
      <c r="AM365" s="122">
        <v>2033.9</v>
      </c>
      <c r="AN365" s="118">
        <f>(ULB_Data[[#This Row],[SLP- obtained SS2020]]-ULB_Data[[#This Row],[SLP NA 2020]])/ULB_Data[[#This Row],[SLP NA 2020]]</f>
        <v>0.26475966562173453</v>
      </c>
      <c r="AO365" s="118">
        <f>(ULB_Data[[#This Row],[SLP- obtained SS2021]]-ULB_Data[[#This Row],[SLP NA 2021]])/ULB_Data[[#This Row],[SLP NA 2021]]</f>
        <v>0.57985989492119072</v>
      </c>
      <c r="AP365" s="118">
        <f>(ULB_Data[[#This Row],[SLP- obtained SS2022]]-ULB_Data[[#This Row],[SLP NA 2022]])/ULB_Data[[#This Row],[SLP NA 2022]]</f>
        <v>0.57744262295081961</v>
      </c>
      <c r="AQ365" s="118">
        <f>(ULB_Data[[#This Row],[SLP- obtained SS2020]]-ULB_Data[[#This Row],[SLP SA 2020]])/ULB_Data[[#This Row],[SLP SA 2020]]</f>
        <v>-0.45188497679157702</v>
      </c>
      <c r="AR365" s="118">
        <f>(ULB_Data[[#This Row],[SLP- obtained SS2021]]-ULB_Data[[#This Row],[SLP SA 2021]])/ULB_Data[[#This Row],[SLP SA 2021]]</f>
        <v>-4.3689127410057683E-2</v>
      </c>
      <c r="AS365" s="118">
        <f>(ULB_Data[[#This Row],[SLP- obtained SS2022]]-ULB_Data[[#This Row],[SLP SA 2022]])/ULB_Data[[#This Row],[SLP SA 2022]]</f>
        <v>-4.3689127410057683E-2</v>
      </c>
      <c r="AT365" s="118">
        <f>(ULB_Data[[#This Row],[SLP- obtained SS2020]]-ULB_Data[[#This Row],[SLP SA cat 2020]])/ULB_Data[[#This Row],[SLP SA cat 2020]]</f>
        <v>-0.47448543478555827</v>
      </c>
      <c r="AU365" s="118">
        <f>(ULB_Data[[#This Row],[SLP- obtained SS2021]]-ULB_Data[[#This Row],[SLP SA cat 2021]])/ULB_Data[[#This Row],[SLP SA cat 2021]]</f>
        <v>-6.5060240963855459E-2</v>
      </c>
      <c r="AV365" s="118">
        <f>(ULB_Data[[#This Row],[SLP- obtained SS2022]]-ULB_Data[[#This Row],[SLP SA cat 2022]])/ULB_Data[[#This Row],[SLP SA cat 2022]]</f>
        <v>-6.5060240963855459E-2</v>
      </c>
      <c r="AW365" s="118">
        <f>(ULB_Data[[#This Row],[SLP- obtained SS2021]]-ULB_Data[[#This Row],[SLP SA cat t.10 2021]])/ULB_Data[[#This Row],[SLP SA cat t.10 2021]]</f>
        <v>-0.29034859137617391</v>
      </c>
      <c r="AX365" s="118">
        <f>(ULB_Data[[#This Row],[SLP- obtained SS2022]]-ULB_Data[[#This Row],[SLP SA cat t.10 2022]])/ULB_Data[[#This Row],[SLP SA cat t.10 2022]]</f>
        <v>-0.29034859137617391</v>
      </c>
      <c r="AY365" s="122">
        <v>232.44</v>
      </c>
      <c r="AZ365" s="122">
        <v>298.10000000000002</v>
      </c>
      <c r="BA365" s="122">
        <v>295</v>
      </c>
      <c r="BB365" s="122">
        <v>421.09</v>
      </c>
      <c r="BC365" s="122">
        <v>522.70000000000005</v>
      </c>
      <c r="BD365" s="122">
        <v>525</v>
      </c>
      <c r="BE365" s="122">
        <v>433.64</v>
      </c>
      <c r="BF365" s="122">
        <v>570</v>
      </c>
      <c r="BG365" s="122">
        <v>570</v>
      </c>
      <c r="BH365" s="122">
        <v>1100</v>
      </c>
      <c r="BI365" s="122">
        <v>1100</v>
      </c>
      <c r="BJ365" s="118">
        <f>(ULB_Data[[#This Row],[Cert.- obtained SS2020]]-ULB_Data[[#This Row],[NA cert 2020]])/ULB_Data[[#This Row],[NA cert 2020]]</f>
        <v>0.29065565307176044</v>
      </c>
      <c r="BK365" s="118">
        <f>(ULB_Data[[#This Row],[Cert.- obtained SS2021]]-ULB_Data[[#This Row],[NA cert 2021]])/ULB_Data[[#This Row],[NA cert 2021]]</f>
        <v>6.3737001006372931E-3</v>
      </c>
      <c r="BL365" s="118">
        <f>(ULB_Data[[#This Row],[Cert.- obtained SS2022]]-ULB_Data[[#This Row],[NA cert 2022]])/ULB_Data[[#This Row],[NA cert 2022]]</f>
        <v>1.6949152542372881E-2</v>
      </c>
      <c r="BM365" s="118">
        <f>(ULB_Data[[#This Row],[Cert.- obtained SS2020]]-ULB_Data[[#This Row],[SA Cert 2020]])/ULB_Data[[#This Row],[SA Cert 2020]]</f>
        <v>-0.2875632287634472</v>
      </c>
      <c r="BN365" s="118">
        <f>(ULB_Data[[#This Row],[Cert.- obtained SS2021]]-ULB_Data[[#This Row],[SA cert 2021]])/ULB_Data[[#This Row],[SA cert 2021]]</f>
        <v>-0.42605701167017412</v>
      </c>
      <c r="BO365" s="118">
        <f>(ULB_Data[[#This Row],[Cert.- obtained SS2022]]-ULB_Data[[#This Row],[SA cert 2022]])/ULB_Data[[#This Row],[SA cert 2022]]</f>
        <v>-0.42857142857142855</v>
      </c>
      <c r="BP365" s="118">
        <f>(ULB_Data[[#This Row],[Cert.- obtained SS2020]]-ULB_Data[[#This Row],[SA cert cat 2020]])/ULB_Data[[#This Row],[SA cert cat 2020]]</f>
        <v>-0.30818190203855733</v>
      </c>
      <c r="BQ365" s="118">
        <f>(ULB_Data[[#This Row],[Cert.- obtained SS2021]]-ULB_Data[[#This Row],[SA cert cat 2021]])/ULB_Data[[#This Row],[SA cert cat 2021]]</f>
        <v>-0.47368421052631576</v>
      </c>
      <c r="BR365" s="118">
        <f>(ULB_Data[[#This Row],[Cert.- obtained SS2022]]-ULB_Data[[#This Row],[SA cert cat 2022]])/ULB_Data[[#This Row],[SA cert cat 2022]]</f>
        <v>-0.47368421052631576</v>
      </c>
      <c r="BS365" s="118">
        <f>(ULB_Data[[#This Row],[Cert.- obtained SS2021]]-ULB_Data[[#This Row],[SA cert cat t.10 2021]])/ULB_Data[[#This Row],[SA cert cat t.10 2021]]</f>
        <v>-0.72727272727272729</v>
      </c>
      <c r="BT365" s="118">
        <f>(ULB_Data[[#This Row],[Cert.- obtained SS2022]]-ULB_Data[[#This Row],[SA cert cat t.10 2022]])/ULB_Data[[#This Row],[SA cert cat t.10 2022]]</f>
        <v>-0.72727272727272729</v>
      </c>
      <c r="BU365" s="122">
        <v>855.72</v>
      </c>
      <c r="BV365" s="122">
        <v>860.25</v>
      </c>
      <c r="BW365" s="122">
        <v>865</v>
      </c>
      <c r="BX365" s="122">
        <v>1100</v>
      </c>
      <c r="BY365" s="122">
        <v>1147.0899999999999</v>
      </c>
      <c r="BZ365" s="122">
        <v>1150</v>
      </c>
      <c r="CA365" s="122">
        <v>1114.93</v>
      </c>
      <c r="CB365" s="122">
        <v>1184.79</v>
      </c>
      <c r="CC365" s="122">
        <v>1184.79</v>
      </c>
      <c r="CD365" s="122">
        <v>1531.86</v>
      </c>
      <c r="CE365" s="122">
        <v>1531.86</v>
      </c>
      <c r="CF365" s="118">
        <f>(ULB_Data[[#This Row],[CP- obtained SS2020]]-ULB_Data[[#This Row],[NA CV 2020]])/ULB_Data[[#This Row],[NA CV 2020]]</f>
        <v>0.16466834946010372</v>
      </c>
      <c r="CG365" s="118">
        <f>(ULB_Data[[#This Row],[CV- obtained SS2021]]-ULB_Data[[#This Row],[NA CV 2021]])/ULB_Data[[#This Row],[NA CV 2021]]</f>
        <v>4.3917465852949693E-2</v>
      </c>
      <c r="CH365" s="118">
        <f>(ULB_Data[[#This Row],[CV- obtained SS2022]]-ULB_Data[[#This Row],[NA CV 2022]])/ULB_Data[[#This Row],[NA CV 2022]]</f>
        <v>3.8184971098265866E-2</v>
      </c>
      <c r="CI365" s="118">
        <f>(ULB_Data[[#This Row],[CP- obtained SS2020]]-ULB_Data[[#This Row],[SA CV 2020]])/ULB_Data[[#This Row],[SA CV 2020]]</f>
        <v>-9.3972727272727277E-2</v>
      </c>
      <c r="CJ365" s="118">
        <f>(ULB_Data[[#This Row],[CV- obtained SS2021]]-ULB_Data[[#This Row],[SA CV 2021]])/ULB_Data[[#This Row],[SA CV 2021]]</f>
        <v>-0.21712332946848109</v>
      </c>
      <c r="CK365" s="118">
        <f>(ULB_Data[[#This Row],[CV- obtained SS2022]]-ULB_Data[[#This Row],[SA CV 2022]])/ULB_Data[[#This Row],[SA CV 2022]]</f>
        <v>-0.21910434782608698</v>
      </c>
      <c r="CL365" s="118">
        <f>(ULB_Data[[#This Row],[CP- obtained SS2020]]-ULB_Data[[#This Row],[SA CV  cat 2020]])/ULB_Data[[#This Row],[SA CV  cat 2020]]</f>
        <v>-0.10610531602880904</v>
      </c>
      <c r="CM365" s="118">
        <f>(ULB_Data[[#This Row],[CV- obtained SS2021]]-ULB_Data[[#This Row],[SA CV cat 2021]])/ULB_Data[[#This Row],[SA CV cat 2021]]</f>
        <v>-0.24203445336304324</v>
      </c>
      <c r="CN365" s="118">
        <f>(ULB_Data[[#This Row],[CV- obtained SS2022]]-ULB_Data[[#This Row],[SA CV cat 2022]])/ULB_Data[[#This Row],[SA CV cat 2022]]</f>
        <v>-0.24203445336304324</v>
      </c>
      <c r="CO365" s="118">
        <f>(ULB_Data[[#This Row],[CV- obtained SS2021]]-ULB_Data[[#This Row],[SA CV cat t.10 2021]])/ULB_Data[[#This Row],[SA CV cat t.10 2021]]</f>
        <v>-0.41376496546681807</v>
      </c>
      <c r="CP365" s="118">
        <f>(ULB_Data[[#This Row],[CV- obtained SS2022]]-ULB_Data[[#This Row],[SA CV cat t.10 2022]])/ULB_Data[[#This Row],[SA CV cat t.10 2022]]</f>
        <v>-0.41376496546681807</v>
      </c>
      <c r="CQ365" s="60">
        <v>110</v>
      </c>
      <c r="CR365" s="60">
        <v>74</v>
      </c>
      <c r="CS365" s="28">
        <v>163</v>
      </c>
      <c r="CT365" s="27">
        <v>88</v>
      </c>
      <c r="CU365" s="28">
        <v>163</v>
      </c>
      <c r="CV365" s="27">
        <v>88</v>
      </c>
      <c r="CW365" s="28" t="s">
        <v>414</v>
      </c>
      <c r="CX365" s="28" t="s">
        <v>414</v>
      </c>
      <c r="CY365" s="28" t="s">
        <v>414</v>
      </c>
      <c r="CZ365" s="28" t="s">
        <v>405</v>
      </c>
      <c r="DA365" s="28" t="s">
        <v>405</v>
      </c>
      <c r="DB365" s="28" t="s">
        <v>405</v>
      </c>
      <c r="DC365" s="22">
        <v>387.32</v>
      </c>
      <c r="DD365" s="22">
        <v>1500</v>
      </c>
      <c r="DE365" s="66">
        <v>25.82</v>
      </c>
      <c r="DF365" s="22">
        <v>300</v>
      </c>
      <c r="DG365" s="22">
        <v>1500</v>
      </c>
      <c r="DH365" s="66">
        <v>20</v>
      </c>
      <c r="DI365" s="22">
        <v>1289.57</v>
      </c>
      <c r="DJ365" s="22">
        <v>1500</v>
      </c>
      <c r="DK365" s="66">
        <v>85.97</v>
      </c>
      <c r="DL365" s="22">
        <v>996.63</v>
      </c>
      <c r="DM365" s="22">
        <v>1500</v>
      </c>
      <c r="DN365" s="66">
        <v>66.44</v>
      </c>
      <c r="DO365" s="22">
        <v>2973.52</v>
      </c>
      <c r="DP365" s="22">
        <v>6000</v>
      </c>
      <c r="DQ365" s="66">
        <v>49.56</v>
      </c>
      <c r="DR365" s="89">
        <v>1443.36</v>
      </c>
      <c r="DS365" s="67">
        <v>2400</v>
      </c>
      <c r="DT365" s="159">
        <f>ULB_Data[[#This Row],[SLP- obtained SS2021]]/ULB_Data[[#This Row],[SLP-max. marks SS2021]]</f>
        <v>0.60139999999999993</v>
      </c>
      <c r="DU365" s="159">
        <f>ULB_Data[[#This Row],[SLP- obtained SS2021]]/ULB_Data[[#This Row],[Total score (obtained) SS2021]]</f>
        <v>0.54643956401743021</v>
      </c>
      <c r="DV365" s="89">
        <v>1443.36</v>
      </c>
      <c r="DW365" s="66">
        <v>2400</v>
      </c>
      <c r="DX365" s="159">
        <f>ULB_Data[[#This Row],[SLP- obtained SS2022]]/ULB_Data[[#This Row],[SLP-max. marks SS2022]]</f>
        <v>0.60139999999999993</v>
      </c>
      <c r="DY365" s="159">
        <f>ULB_Data[[#This Row],[SLP- obtained SS2022]]/ULB_Data[[#This Row],[Total score (obtained) SS2022]]</f>
        <v>0.54643956401743021</v>
      </c>
      <c r="DZ365" s="89">
        <v>898.03</v>
      </c>
      <c r="EA365" s="67">
        <v>1800</v>
      </c>
      <c r="EB365" s="159">
        <f>ULB_Data[[#This Row],[CV- obtained SS2021]]/ULB_Data[[#This Row],[CV-max. marks SS2021]]</f>
        <v>0.49890555555555555</v>
      </c>
      <c r="EC365" s="159">
        <f>ULB_Data[[#This Row],[CV- obtained SS2021]]/ULB_Data[[#This Row],[Total score (obtained) SS2021]]</f>
        <v>0.33998387212793263</v>
      </c>
      <c r="ED365" s="89">
        <v>898.03</v>
      </c>
      <c r="EE365" s="66">
        <v>1800</v>
      </c>
      <c r="EF365" s="159">
        <f>ULB_Data[[#This Row],[CV- obtained SS2022]]/ULB_Data[[#This Row],[CV-max. marks SS2022]]</f>
        <v>0.49890555555555555</v>
      </c>
      <c r="EG365" s="159">
        <f>ULB_Data[[#This Row],[CV- obtained SS2022]]/ULB_Data[[#This Row],[Total score (obtained) SS2022]]</f>
        <v>0.33998387212793263</v>
      </c>
      <c r="EH365" s="89">
        <v>300</v>
      </c>
      <c r="EI365" s="67">
        <v>1800</v>
      </c>
      <c r="EJ365" s="159">
        <f>ULB_Data[[#This Row],[Cert.- obtained SS2021]]/ULB_Data[[#This Row],[Cert.-max. marks SS2021]]</f>
        <v>0.16666666666666666</v>
      </c>
      <c r="EK365" s="159">
        <f>ULB_Data[[#This Row],[Cert.- obtained SS2021]]/ULB_Data[[#This Row],[Total score (obtained) SS2021]]</f>
        <v>0.11357656385463714</v>
      </c>
      <c r="EL365" s="89">
        <v>300</v>
      </c>
      <c r="EM365" s="66">
        <v>1800</v>
      </c>
      <c r="EN365" s="159">
        <f>ULB_Data[[#This Row],[Cert.- obtained SS2022]]/ULB_Data[[#This Row],[Cert.-max. marks SS2022]]</f>
        <v>0.16666666666666666</v>
      </c>
      <c r="EO365" s="159">
        <f>ULB_Data[[#This Row],[Cert.- obtained SS2022]]/ULB_Data[[#This Row],[Total score (obtained) SS2022]]</f>
        <v>0.11357656385463714</v>
      </c>
      <c r="EP365" s="95">
        <v>2641.39</v>
      </c>
      <c r="EQ365" s="26">
        <v>6000</v>
      </c>
      <c r="ER365" s="66">
        <v>44.02</v>
      </c>
      <c r="ES365" s="95">
        <v>2641.39</v>
      </c>
      <c r="ET365" s="66">
        <v>6000</v>
      </c>
      <c r="EU365" s="128">
        <f>(ULB_Data[[#This Row],[Total score (obtained) SS2022]]/ULB_Data[[#This Row],[Total score (max) SS2022]])*100</f>
        <v>44.023166666666661</v>
      </c>
      <c r="EV365" s="26">
        <v>687.32</v>
      </c>
      <c r="EW365" s="26">
        <v>3000</v>
      </c>
      <c r="EX365" s="66">
        <v>22.91</v>
      </c>
      <c r="EY365" s="26">
        <v>1743.36</v>
      </c>
      <c r="EZ365" s="26">
        <v>4200</v>
      </c>
      <c r="FA365" s="100">
        <v>41.51</v>
      </c>
      <c r="FB365" s="26">
        <v>1743.36</v>
      </c>
      <c r="FC365" s="138">
        <v>4200</v>
      </c>
      <c r="FD365" s="140">
        <f>(ULB_Data[[#This Row],[SLP + Cert. (obtained) SS2022]]/ULB_Data[[#This Row],[SLP + Cert. (max.) SS2022]])*100</f>
        <v>41.508571428571429</v>
      </c>
    </row>
    <row r="366" spans="1:160" ht="15.75" thickBot="1">
      <c r="A366" s="104">
        <v>365</v>
      </c>
      <c r="B366" s="65" t="s">
        <v>145</v>
      </c>
      <c r="C366" s="65" t="s">
        <v>146</v>
      </c>
      <c r="D366" s="65" t="s">
        <v>33</v>
      </c>
      <c r="E366" s="26">
        <v>11821</v>
      </c>
      <c r="F366" s="28" t="s">
        <v>411</v>
      </c>
      <c r="G366" s="28">
        <v>2214</v>
      </c>
      <c r="H366" s="28">
        <v>2072</v>
      </c>
      <c r="I366" s="28">
        <v>2072</v>
      </c>
      <c r="J366" s="28">
        <v>3325</v>
      </c>
      <c r="K366" s="28">
        <v>3178</v>
      </c>
      <c r="L366" s="28">
        <v>3178</v>
      </c>
      <c r="M366" s="28">
        <v>3070.1</v>
      </c>
      <c r="N366" s="28">
        <v>2928.3</v>
      </c>
      <c r="O366" s="28">
        <v>2928.3</v>
      </c>
      <c r="P366" s="28">
        <v>4349.2</v>
      </c>
      <c r="Q366" s="28">
        <v>4349.2</v>
      </c>
      <c r="R366" s="118">
        <f>(ULB_Data[[#This Row],[Total score (obtained) SS2020]]-ULB_Data[[#This Row],[NA 2020]])/ULB_Data[[#This Row],[NA 2020]]</f>
        <v>0.47735772357723572</v>
      </c>
      <c r="S366" s="118">
        <f>(ULB_Data[[#This Row],[Total score (obtained) SS2021]]-ULB_Data[[#This Row],[NA 2021]])/ULB_Data[[#This Row],[NA 2021]]</f>
        <v>0.33717181467181462</v>
      </c>
      <c r="T366" s="118">
        <f>(ULB_Data[[#This Row],[Total score (obtained) SS2022]]-ULB_Data[[#This Row],[NA 2022]])/ULB_Data[[#This Row],[NA 2022]]</f>
        <v>0.33717181467181462</v>
      </c>
      <c r="U366" s="118">
        <f>(ULB_Data[[#This Row],[Total score (obtained) SS2020]]-ULB_Data[[#This Row],[SA 2020]])/ULB_Data[[#This Row],[SA 2020]]</f>
        <v>-1.6279699248120335E-2</v>
      </c>
      <c r="V366" s="118">
        <f>(ULB_Data[[#This Row],[Total score (obtained) SS2021]]-ULB_Data[[#This Row],[SA 2021]])/ULB_Data[[#This Row],[SA 2021]]</f>
        <v>-0.12818753933291382</v>
      </c>
      <c r="W366" s="118">
        <f>(ULB_Data[[#This Row],[Total score (obtained) SS2022]]-ULB_Data[[#This Row],[SA 2022]])/ULB_Data[[#This Row],[SA 2022]]</f>
        <v>-0.12818753933291382</v>
      </c>
      <c r="X366" s="118">
        <f>(ULB_Data[[#This Row],[Total score (obtained) SS2020]]-ULB_Data[[#This Row],[SA Cat 2020]])/ULB_Data[[#This Row],[SA Cat 2020]]</f>
        <v>6.539526399791537E-2</v>
      </c>
      <c r="Y366" s="118">
        <f>(ULB_Data[[#This Row],[Total score (obtained) SS2021]]-ULB_Data[[#This Row],[SA Cat 2021]])/ULB_Data[[#This Row],[SA Cat 2021]]</f>
        <v>-5.3846941911689469E-2</v>
      </c>
      <c r="Z366" s="118">
        <f>(ULB_Data[[#This Row],[Total score (obtained) SS2022]]-ULB_Data[[#This Row],[SA Cat 2022]])/ULB_Data[[#This Row],[SA Cat 2022]]</f>
        <v>-5.3846941911689469E-2</v>
      </c>
      <c r="AA366" s="118">
        <f>(ULB_Data[[#This Row],[Total score (obtained) SS2021]]-ULB_Data[[#This Row],[SA Cat t.10 2021]])/ULB_Data[[#This Row],[SA Cat t.10 2021]]</f>
        <v>-0.36295870504920447</v>
      </c>
      <c r="AB366" s="118">
        <f>(ULB_Data[[#This Row],[Total score (obtained) SS2022]]-ULB_Data[[#This Row],[SA Cat t.10 2022]])/ULB_Data[[#This Row],[SA Cat t.10 2022]]</f>
        <v>-0.36295870504920447</v>
      </c>
      <c r="AC366" s="122">
        <v>306.24</v>
      </c>
      <c r="AD366" s="122">
        <v>913.6</v>
      </c>
      <c r="AE366" s="122">
        <v>915</v>
      </c>
      <c r="AF366" s="122">
        <v>706.64</v>
      </c>
      <c r="AG366" s="122">
        <v>1509.3</v>
      </c>
      <c r="AH366" s="122">
        <v>1509.3</v>
      </c>
      <c r="AI366" s="122">
        <v>593.21</v>
      </c>
      <c r="AJ366" s="122">
        <v>1412.08</v>
      </c>
      <c r="AK366" s="122">
        <v>1412.08</v>
      </c>
      <c r="AL366" s="122">
        <v>1984.11</v>
      </c>
      <c r="AM366" s="122">
        <v>1984.11</v>
      </c>
      <c r="AN366" s="118">
        <f>(ULB_Data[[#This Row],[SLP- obtained SS2020]]-ULB_Data[[#This Row],[SLP NA 2020]])/ULB_Data[[#This Row],[SLP NA 2020]]</f>
        <v>0.9441614420062695</v>
      </c>
      <c r="AO366" s="118">
        <f>(ULB_Data[[#This Row],[SLP- obtained SS2021]]-ULB_Data[[#This Row],[SLP NA 2021]])/ULB_Data[[#This Row],[SLP NA 2021]]</f>
        <v>0.50239711033274947</v>
      </c>
      <c r="AP366" s="118">
        <f>(ULB_Data[[#This Row],[SLP- obtained SS2022]]-ULB_Data[[#This Row],[SLP NA 2022]])/ULB_Data[[#This Row],[SLP NA 2022]]</f>
        <v>0.50009836065573765</v>
      </c>
      <c r="AQ366" s="118">
        <f>(ULB_Data[[#This Row],[SLP- obtained SS2020]]-ULB_Data[[#This Row],[SLP SA 2020]])/ULB_Data[[#This Row],[SLP SA 2020]]</f>
        <v>-0.15744933771085701</v>
      </c>
      <c r="AR366" s="118">
        <f>(ULB_Data[[#This Row],[SLP- obtained SS2021]]-ULB_Data[[#This Row],[SLP SA 2021]])/ULB_Data[[#This Row],[SLP SA 2021]]</f>
        <v>-9.0578413834227808E-2</v>
      </c>
      <c r="AS366" s="118">
        <f>(ULB_Data[[#This Row],[SLP- obtained SS2022]]-ULB_Data[[#This Row],[SLP SA 2022]])/ULB_Data[[#This Row],[SLP SA 2022]]</f>
        <v>-9.0578413834227808E-2</v>
      </c>
      <c r="AT366" s="118">
        <f>(ULB_Data[[#This Row],[SLP- obtained SS2020]]-ULB_Data[[#This Row],[SLP SA cat 2020]])/ULB_Data[[#This Row],[SLP SA cat 2020]]</f>
        <v>3.6580637548253719E-3</v>
      </c>
      <c r="AU366" s="118">
        <f>(ULB_Data[[#This Row],[SLP- obtained SS2021]]-ULB_Data[[#This Row],[SLP SA cat 2021]])/ULB_Data[[#This Row],[SLP SA cat 2021]]</f>
        <v>-2.7965837629596063E-2</v>
      </c>
      <c r="AV366" s="118">
        <f>(ULB_Data[[#This Row],[SLP- obtained SS2022]]-ULB_Data[[#This Row],[SLP SA cat 2022]])/ULB_Data[[#This Row],[SLP SA cat 2022]]</f>
        <v>-2.7965837629596063E-2</v>
      </c>
      <c r="AW366" s="118">
        <f>(ULB_Data[[#This Row],[SLP- obtained SS2021]]-ULB_Data[[#This Row],[SLP SA cat t.10 2021]])/ULB_Data[[#This Row],[SLP SA cat t.10 2021]]</f>
        <v>-0.30820871826662838</v>
      </c>
      <c r="AX366" s="118">
        <f>(ULB_Data[[#This Row],[SLP- obtained SS2022]]-ULB_Data[[#This Row],[SLP SA cat t.10 2022]])/ULB_Data[[#This Row],[SLP SA cat t.10 2022]]</f>
        <v>-0.30820871826662838</v>
      </c>
      <c r="AY366" s="122">
        <v>232.44</v>
      </c>
      <c r="AZ366" s="122">
        <v>298.10000000000002</v>
      </c>
      <c r="BA366" s="122">
        <v>295</v>
      </c>
      <c r="BB366" s="122">
        <v>421.09</v>
      </c>
      <c r="BC366" s="122">
        <v>522.70000000000005</v>
      </c>
      <c r="BD366" s="122">
        <v>525</v>
      </c>
      <c r="BE366" s="122">
        <v>365.77</v>
      </c>
      <c r="BF366" s="122">
        <v>453.88</v>
      </c>
      <c r="BG366" s="122">
        <v>453.88</v>
      </c>
      <c r="BH366" s="122">
        <v>1100</v>
      </c>
      <c r="BI366" s="122">
        <v>1100</v>
      </c>
      <c r="BJ366" s="118">
        <f>(ULB_Data[[#This Row],[Cert.- obtained SS2020]]-ULB_Data[[#This Row],[NA cert 2020]])/ULB_Data[[#This Row],[NA cert 2020]]</f>
        <v>0.29065565307176044</v>
      </c>
      <c r="BK366" s="118">
        <f>(ULB_Data[[#This Row],[Cert.- obtained SS2021]]-ULB_Data[[#This Row],[NA cert 2021]])/ULB_Data[[#This Row],[NA cert 2021]]</f>
        <v>6.3737001006372931E-3</v>
      </c>
      <c r="BL366" s="118">
        <f>(ULB_Data[[#This Row],[Cert.- obtained SS2022]]-ULB_Data[[#This Row],[NA cert 2022]])/ULB_Data[[#This Row],[NA cert 2022]]</f>
        <v>1.6949152542372881E-2</v>
      </c>
      <c r="BM366" s="118">
        <f>(ULB_Data[[#This Row],[Cert.- obtained SS2020]]-ULB_Data[[#This Row],[SA Cert 2020]])/ULB_Data[[#This Row],[SA Cert 2020]]</f>
        <v>-0.2875632287634472</v>
      </c>
      <c r="BN366" s="118">
        <f>(ULB_Data[[#This Row],[Cert.- obtained SS2021]]-ULB_Data[[#This Row],[SA cert 2021]])/ULB_Data[[#This Row],[SA cert 2021]]</f>
        <v>-0.42605701167017412</v>
      </c>
      <c r="BO366" s="118">
        <f>(ULB_Data[[#This Row],[Cert.- obtained SS2022]]-ULB_Data[[#This Row],[SA cert 2022]])/ULB_Data[[#This Row],[SA cert 2022]]</f>
        <v>-0.42857142857142855</v>
      </c>
      <c r="BP366" s="118">
        <f>(ULB_Data[[#This Row],[Cert.- obtained SS2020]]-ULB_Data[[#This Row],[SA cert cat 2020]])/ULB_Data[[#This Row],[SA cert cat 2020]]</f>
        <v>-0.17981245044700217</v>
      </c>
      <c r="BQ366" s="118">
        <f>(ULB_Data[[#This Row],[Cert.- obtained SS2021]]-ULB_Data[[#This Row],[SA cert cat 2021]])/ULB_Data[[#This Row],[SA cert cat 2021]]</f>
        <v>-0.33903234335066534</v>
      </c>
      <c r="BR366" s="118">
        <f>(ULB_Data[[#This Row],[Cert.- obtained SS2022]]-ULB_Data[[#This Row],[SA cert cat 2022]])/ULB_Data[[#This Row],[SA cert cat 2022]]</f>
        <v>-0.33903234335066534</v>
      </c>
      <c r="BS366" s="118">
        <f>(ULB_Data[[#This Row],[Cert.- obtained SS2021]]-ULB_Data[[#This Row],[SA cert cat t.10 2021]])/ULB_Data[[#This Row],[SA cert cat t.10 2021]]</f>
        <v>-0.72727272727272729</v>
      </c>
      <c r="BT366" s="118">
        <f>(ULB_Data[[#This Row],[Cert.- obtained SS2022]]-ULB_Data[[#This Row],[SA cert cat t.10 2022]])/ULB_Data[[#This Row],[SA cert cat t.10 2022]]</f>
        <v>-0.72727272727272729</v>
      </c>
      <c r="BU366" s="122">
        <v>855.72</v>
      </c>
      <c r="BV366" s="122">
        <v>860.25</v>
      </c>
      <c r="BW366" s="122">
        <v>865</v>
      </c>
      <c r="BX366" s="122">
        <v>1100</v>
      </c>
      <c r="BY366" s="122">
        <v>1147.0899999999999</v>
      </c>
      <c r="BZ366" s="122">
        <v>1150</v>
      </c>
      <c r="CA366" s="122">
        <v>1056.55</v>
      </c>
      <c r="CB366" s="122">
        <v>1062.31</v>
      </c>
      <c r="CC366" s="122">
        <v>1062.31</v>
      </c>
      <c r="CD366" s="122">
        <v>1484.95</v>
      </c>
      <c r="CE366" s="122">
        <v>1484.95</v>
      </c>
      <c r="CF366" s="118">
        <f>(ULB_Data[[#This Row],[CP- obtained SS2020]]-ULB_Data[[#This Row],[NA CV 2020]])/ULB_Data[[#This Row],[NA CV 2020]]</f>
        <v>0.23410695087178041</v>
      </c>
      <c r="CG366" s="118">
        <f>(ULB_Data[[#This Row],[CV- obtained SS2021]]-ULB_Data[[#This Row],[NA CV 2021]])/ULB_Data[[#This Row],[NA CV 2021]]</f>
        <v>0.27639639639639635</v>
      </c>
      <c r="CH366" s="118">
        <f>(ULB_Data[[#This Row],[CV- obtained SS2022]]-ULB_Data[[#This Row],[NA CV 2022]])/ULB_Data[[#This Row],[NA CV 2022]]</f>
        <v>0.26938728323699418</v>
      </c>
      <c r="CI366" s="118">
        <f>(ULB_Data[[#This Row],[CP- obtained SS2020]]-ULB_Data[[#This Row],[SA CV 2020]])/ULB_Data[[#This Row],[SA CV 2020]]</f>
        <v>-3.9954545454545493E-2</v>
      </c>
      <c r="CJ366" s="118">
        <f>(ULB_Data[[#This Row],[CV- obtained SS2021]]-ULB_Data[[#This Row],[SA CV 2021]])/ULB_Data[[#This Row],[SA CV 2021]]</f>
        <v>-4.2777811679990181E-2</v>
      </c>
      <c r="CK366" s="118">
        <f>(ULB_Data[[#This Row],[CV- obtained SS2022]]-ULB_Data[[#This Row],[SA CV 2022]])/ULB_Data[[#This Row],[SA CV 2022]]</f>
        <v>-4.5200000000000018E-2</v>
      </c>
      <c r="CL366" s="118">
        <f>(ULB_Data[[#This Row],[CP- obtained SS2020]]-ULB_Data[[#This Row],[SA CV  cat 2020]])/ULB_Data[[#This Row],[SA CV  cat 2020]]</f>
        <v>-4.7323837016705316E-4</v>
      </c>
      <c r="CM366" s="118">
        <f>(ULB_Data[[#This Row],[CV- obtained SS2021]]-ULB_Data[[#This Row],[SA CV cat 2021]])/ULB_Data[[#This Row],[SA CV cat 2021]]</f>
        <v>3.3615422993288249E-2</v>
      </c>
      <c r="CN366" s="118">
        <f>(ULB_Data[[#This Row],[CV- obtained SS2022]]-ULB_Data[[#This Row],[SA CV cat 2022]])/ULB_Data[[#This Row],[SA CV cat 2022]]</f>
        <v>3.3615422993288249E-2</v>
      </c>
      <c r="CO366" s="118">
        <f>(ULB_Data[[#This Row],[CV- obtained SS2021]]-ULB_Data[[#This Row],[SA CV cat t.10 2021]])/ULB_Data[[#This Row],[SA CV cat t.10 2021]]</f>
        <v>-0.26056769588201628</v>
      </c>
      <c r="CP366" s="118">
        <f>(ULB_Data[[#This Row],[CV- obtained SS2022]]-ULB_Data[[#This Row],[SA CV cat t.10 2022]])/ULB_Data[[#This Row],[SA CV cat t.10 2022]]</f>
        <v>-0.26056769588201628</v>
      </c>
      <c r="CQ366" s="60">
        <v>94</v>
      </c>
      <c r="CR366" s="60">
        <v>63</v>
      </c>
      <c r="CS366" s="27">
        <v>236</v>
      </c>
      <c r="CT366" s="27">
        <v>113</v>
      </c>
      <c r="CU366" s="27">
        <v>236</v>
      </c>
      <c r="CV366" s="27">
        <v>113</v>
      </c>
      <c r="CW366" s="28" t="s">
        <v>414</v>
      </c>
      <c r="CX366" s="27" t="s">
        <v>414</v>
      </c>
      <c r="CY366" s="27" t="s">
        <v>414</v>
      </c>
      <c r="CZ366" s="28" t="s">
        <v>405</v>
      </c>
      <c r="DA366" s="27" t="s">
        <v>405</v>
      </c>
      <c r="DB366" s="27" t="s">
        <v>405</v>
      </c>
      <c r="DC366" s="22">
        <v>595.38</v>
      </c>
      <c r="DD366" s="22">
        <v>1500</v>
      </c>
      <c r="DE366" s="66">
        <v>39.69</v>
      </c>
      <c r="DF366" s="22">
        <v>300</v>
      </c>
      <c r="DG366" s="22">
        <v>1500</v>
      </c>
      <c r="DH366" s="66">
        <v>20</v>
      </c>
      <c r="DI366" s="22">
        <v>1319.43</v>
      </c>
      <c r="DJ366" s="22">
        <v>1500</v>
      </c>
      <c r="DK366" s="66">
        <v>87.96</v>
      </c>
      <c r="DL366" s="22">
        <v>1056.05</v>
      </c>
      <c r="DM366" s="22">
        <v>1500</v>
      </c>
      <c r="DN366" s="66">
        <v>70.400000000000006</v>
      </c>
      <c r="DO366" s="22">
        <v>3270.87</v>
      </c>
      <c r="DP366" s="22">
        <v>6000</v>
      </c>
      <c r="DQ366" s="66">
        <v>54.51</v>
      </c>
      <c r="DR366" s="89">
        <v>1372.59</v>
      </c>
      <c r="DS366" s="67">
        <v>2400</v>
      </c>
      <c r="DT366" s="159">
        <f>ULB_Data[[#This Row],[SLP- obtained SS2021]]/ULB_Data[[#This Row],[SLP-max. marks SS2021]]</f>
        <v>0.57191249999999993</v>
      </c>
      <c r="DU366" s="159">
        <f>ULB_Data[[#This Row],[SLP- obtained SS2021]]/ULB_Data[[#This Row],[Total score (obtained) SS2021]]</f>
        <v>0.49540896983346688</v>
      </c>
      <c r="DV366" s="89">
        <v>1372.59</v>
      </c>
      <c r="DW366" s="66">
        <v>2400</v>
      </c>
      <c r="DX366" s="159">
        <f>ULB_Data[[#This Row],[SLP- obtained SS2022]]/ULB_Data[[#This Row],[SLP-max. marks SS2022]]</f>
        <v>0.57191249999999993</v>
      </c>
      <c r="DY366" s="159">
        <f>ULB_Data[[#This Row],[SLP- obtained SS2022]]/ULB_Data[[#This Row],[Total score (obtained) SS2022]]</f>
        <v>0.49540896983346688</v>
      </c>
      <c r="DZ366" s="89">
        <v>1098.02</v>
      </c>
      <c r="EA366" s="67">
        <v>1800</v>
      </c>
      <c r="EB366" s="159">
        <f>ULB_Data[[#This Row],[CV- obtained SS2021]]/ULB_Data[[#This Row],[CV-max. marks SS2021]]</f>
        <v>0.61001111111111106</v>
      </c>
      <c r="EC366" s="159">
        <f>ULB_Data[[#This Row],[CV- obtained SS2021]]/ULB_Data[[#This Row],[Total score (obtained) SS2021]]</f>
        <v>0.3963084075044575</v>
      </c>
      <c r="ED366" s="89">
        <v>1098.02</v>
      </c>
      <c r="EE366" s="66">
        <v>1800</v>
      </c>
      <c r="EF366" s="159">
        <f>ULB_Data[[#This Row],[CV- obtained SS2022]]/ULB_Data[[#This Row],[CV-max. marks SS2022]]</f>
        <v>0.61001111111111106</v>
      </c>
      <c r="EG366" s="159">
        <f>ULB_Data[[#This Row],[CV- obtained SS2022]]/ULB_Data[[#This Row],[Total score (obtained) SS2022]]</f>
        <v>0.3963084075044575</v>
      </c>
      <c r="EH366" s="89">
        <v>300</v>
      </c>
      <c r="EI366" s="67">
        <v>1800</v>
      </c>
      <c r="EJ366" s="159">
        <f>ULB_Data[[#This Row],[Cert.- obtained SS2021]]/ULB_Data[[#This Row],[Cert.-max. marks SS2021]]</f>
        <v>0.16666666666666666</v>
      </c>
      <c r="EK366" s="159">
        <f>ULB_Data[[#This Row],[Cert.- obtained SS2021]]/ULB_Data[[#This Row],[Total score (obtained) SS2021]]</f>
        <v>0.10827901336163025</v>
      </c>
      <c r="EL366" s="89">
        <v>300</v>
      </c>
      <c r="EM366" s="66">
        <v>1800</v>
      </c>
      <c r="EN366" s="159">
        <f>ULB_Data[[#This Row],[Cert.- obtained SS2022]]/ULB_Data[[#This Row],[Cert.-max. marks SS2022]]</f>
        <v>0.16666666666666666</v>
      </c>
      <c r="EO366" s="159">
        <f>ULB_Data[[#This Row],[Cert.- obtained SS2022]]/ULB_Data[[#This Row],[Total score (obtained) SS2022]]</f>
        <v>0.10827901336163025</v>
      </c>
      <c r="EP366" s="95">
        <v>2770.62</v>
      </c>
      <c r="EQ366" s="26">
        <v>6000</v>
      </c>
      <c r="ER366" s="66">
        <v>46.18</v>
      </c>
      <c r="ES366" s="95">
        <v>2770.62</v>
      </c>
      <c r="ET366" s="66">
        <v>6000</v>
      </c>
      <c r="EU366" s="128">
        <f>(ULB_Data[[#This Row],[Total score (obtained) SS2022]]/ULB_Data[[#This Row],[Total score (max) SS2022]])*100</f>
        <v>46.176999999999992</v>
      </c>
      <c r="EV366" s="26">
        <v>895.38</v>
      </c>
      <c r="EW366" s="26">
        <v>3000</v>
      </c>
      <c r="EX366" s="66">
        <v>29.85</v>
      </c>
      <c r="EY366" s="26">
        <v>1672.59</v>
      </c>
      <c r="EZ366" s="26">
        <v>4200</v>
      </c>
      <c r="FA366" s="100">
        <v>39.82</v>
      </c>
      <c r="FB366" s="26">
        <v>1672.59</v>
      </c>
      <c r="FC366" s="138">
        <v>4200</v>
      </c>
      <c r="FD366" s="140">
        <f>(ULB_Data[[#This Row],[SLP + Cert. (obtained) SS2022]]/ULB_Data[[#This Row],[SLP + Cert. (max.) SS2022]])*100</f>
        <v>39.823571428571427</v>
      </c>
    </row>
    <row r="367" spans="1:160" ht="29.25" thickBot="1">
      <c r="A367" s="104">
        <v>366</v>
      </c>
      <c r="B367" s="65" t="s">
        <v>124</v>
      </c>
      <c r="C367" s="65" t="s">
        <v>146</v>
      </c>
      <c r="D367" s="65" t="s">
        <v>33</v>
      </c>
      <c r="E367" s="26">
        <v>20285</v>
      </c>
      <c r="F367" s="28" t="s">
        <v>411</v>
      </c>
      <c r="G367" s="28">
        <v>2214</v>
      </c>
      <c r="H367" s="28">
        <v>2072</v>
      </c>
      <c r="I367" s="28">
        <v>2072</v>
      </c>
      <c r="J367" s="28">
        <v>3325</v>
      </c>
      <c r="K367" s="28">
        <v>3178</v>
      </c>
      <c r="L367" s="28">
        <v>3178</v>
      </c>
      <c r="M367" s="28">
        <v>3070.1</v>
      </c>
      <c r="N367" s="28">
        <v>2928.3</v>
      </c>
      <c r="O367" s="28">
        <v>2928.3</v>
      </c>
      <c r="P367" s="28">
        <v>4349.2</v>
      </c>
      <c r="Q367" s="28">
        <v>4349.2</v>
      </c>
      <c r="R367" s="118">
        <f>(ULB_Data[[#This Row],[Total score (obtained) SS2020]]-ULB_Data[[#This Row],[NA 2020]])/ULB_Data[[#This Row],[NA 2020]]</f>
        <v>0.44075429087624207</v>
      </c>
      <c r="S367" s="118">
        <f>(ULB_Data[[#This Row],[Total score (obtained) SS2021]]-ULB_Data[[#This Row],[NA 2021]])/ULB_Data[[#This Row],[NA 2021]]</f>
        <v>0.36709942084942088</v>
      </c>
      <c r="T367" s="118">
        <f>(ULB_Data[[#This Row],[Total score (obtained) SS2022]]-ULB_Data[[#This Row],[NA 2022]])/ULB_Data[[#This Row],[NA 2022]]</f>
        <v>0.36709942084942088</v>
      </c>
      <c r="U367" s="118">
        <f>(ULB_Data[[#This Row],[Total score (obtained) SS2020]]-ULB_Data[[#This Row],[SA 2020]])/ULB_Data[[#This Row],[SA 2020]]</f>
        <v>-4.0652631578947392E-2</v>
      </c>
      <c r="V367" s="118">
        <f>(ULB_Data[[#This Row],[Total score (obtained) SS2021]]-ULB_Data[[#This Row],[SA 2021]])/ULB_Data[[#This Row],[SA 2021]]</f>
        <v>-0.10867526746381369</v>
      </c>
      <c r="W367" s="118">
        <f>(ULB_Data[[#This Row],[Total score (obtained) SS2022]]-ULB_Data[[#This Row],[SA 2022]])/ULB_Data[[#This Row],[SA 2022]]</f>
        <v>-0.10867526746381369</v>
      </c>
      <c r="X367" s="118">
        <f>(ULB_Data[[#This Row],[Total score (obtained) SS2020]]-ULB_Data[[#This Row],[SA Cat 2020]])/ULB_Data[[#This Row],[SA Cat 2020]]</f>
        <v>3.899872968307222E-2</v>
      </c>
      <c r="Y367" s="118">
        <f>(ULB_Data[[#This Row],[Total score (obtained) SS2021]]-ULB_Data[[#This Row],[SA Cat 2021]])/ULB_Data[[#This Row],[SA Cat 2021]]</f>
        <v>-3.2670832906464525E-2</v>
      </c>
      <c r="Z367" s="118">
        <f>(ULB_Data[[#This Row],[Total score (obtained) SS2022]]-ULB_Data[[#This Row],[SA Cat 2022]])/ULB_Data[[#This Row],[SA Cat 2022]]</f>
        <v>-3.2670832906464525E-2</v>
      </c>
      <c r="AA367" s="118">
        <f>(ULB_Data[[#This Row],[Total score (obtained) SS2021]]-ULB_Data[[#This Row],[SA Cat t.10 2021]])/ULB_Data[[#This Row],[SA Cat t.10 2021]]</f>
        <v>-0.34870091051227808</v>
      </c>
      <c r="AB367" s="118">
        <f>(ULB_Data[[#This Row],[Total score (obtained) SS2022]]-ULB_Data[[#This Row],[SA Cat t.10 2022]])/ULB_Data[[#This Row],[SA Cat t.10 2022]]</f>
        <v>-0.34870091051227808</v>
      </c>
      <c r="AC367" s="122">
        <v>306.24</v>
      </c>
      <c r="AD367" s="122">
        <v>913.6</v>
      </c>
      <c r="AE367" s="122">
        <v>915</v>
      </c>
      <c r="AF367" s="122">
        <v>706.64</v>
      </c>
      <c r="AG367" s="122">
        <v>1509.3</v>
      </c>
      <c r="AH367" s="122">
        <v>1509.3</v>
      </c>
      <c r="AI367" s="122">
        <v>593.21</v>
      </c>
      <c r="AJ367" s="122">
        <v>1412.08</v>
      </c>
      <c r="AK367" s="122">
        <v>1412.08</v>
      </c>
      <c r="AL367" s="122">
        <v>1984.11</v>
      </c>
      <c r="AM367" s="122">
        <v>1984.11</v>
      </c>
      <c r="AN367" s="118">
        <f>(ULB_Data[[#This Row],[SLP- obtained SS2020]]-ULB_Data[[#This Row],[SLP NA 2020]])/ULB_Data[[#This Row],[SLP NA 2020]]</f>
        <v>0.93861024033437801</v>
      </c>
      <c r="AO367" s="118">
        <f>(ULB_Data[[#This Row],[SLP- obtained SS2021]]-ULB_Data[[#This Row],[SLP NA 2021]])/ULB_Data[[#This Row],[SLP NA 2021]]</f>
        <v>0.44353108581436068</v>
      </c>
      <c r="AP367" s="118">
        <f>(ULB_Data[[#This Row],[SLP- obtained SS2022]]-ULB_Data[[#This Row],[SLP NA 2022]])/ULB_Data[[#This Row],[SLP NA 2022]]</f>
        <v>0.44132240437158465</v>
      </c>
      <c r="AQ367" s="118">
        <f>(ULB_Data[[#This Row],[SLP- obtained SS2020]]-ULB_Data[[#This Row],[SLP SA 2020]])/ULB_Data[[#This Row],[SLP SA 2020]]</f>
        <v>-0.15985508887127822</v>
      </c>
      <c r="AR367" s="118">
        <f>(ULB_Data[[#This Row],[SLP- obtained SS2021]]-ULB_Data[[#This Row],[SLP SA 2021]])/ULB_Data[[#This Row],[SLP SA 2021]]</f>
        <v>-0.12621082621082622</v>
      </c>
      <c r="AS367" s="118">
        <f>(ULB_Data[[#This Row],[SLP- obtained SS2022]]-ULB_Data[[#This Row],[SLP SA 2022]])/ULB_Data[[#This Row],[SLP SA 2022]]</f>
        <v>-0.12621082621082622</v>
      </c>
      <c r="AT367" s="118">
        <f>(ULB_Data[[#This Row],[SLP- obtained SS2020]]-ULB_Data[[#This Row],[SLP SA cat 2020]])/ULB_Data[[#This Row],[SLP SA cat 2020]]</f>
        <v>7.9229952293439685E-4</v>
      </c>
      <c r="AU367" s="118">
        <f>(ULB_Data[[#This Row],[SLP- obtained SS2021]]-ULB_Data[[#This Row],[SLP SA cat 2021]])/ULB_Data[[#This Row],[SLP SA cat 2021]]</f>
        <v>-6.605149849866862E-2</v>
      </c>
      <c r="AV367" s="118">
        <f>(ULB_Data[[#This Row],[SLP- obtained SS2022]]-ULB_Data[[#This Row],[SLP SA cat 2022]])/ULB_Data[[#This Row],[SLP SA cat 2022]]</f>
        <v>-6.605149849866862E-2</v>
      </c>
      <c r="AW367" s="118">
        <f>(ULB_Data[[#This Row],[SLP- obtained SS2021]]-ULB_Data[[#This Row],[SLP SA cat t.10 2021]])/ULB_Data[[#This Row],[SLP SA cat t.10 2021]]</f>
        <v>-0.33531407028844168</v>
      </c>
      <c r="AX367" s="118">
        <f>(ULB_Data[[#This Row],[SLP- obtained SS2022]]-ULB_Data[[#This Row],[SLP SA cat t.10 2022]])/ULB_Data[[#This Row],[SLP SA cat t.10 2022]]</f>
        <v>-0.33531407028844168</v>
      </c>
      <c r="AY367" s="122">
        <v>232.44</v>
      </c>
      <c r="AZ367" s="122">
        <v>298.10000000000002</v>
      </c>
      <c r="BA367" s="122">
        <v>295</v>
      </c>
      <c r="BB367" s="122">
        <v>421.09</v>
      </c>
      <c r="BC367" s="122">
        <v>522.70000000000005</v>
      </c>
      <c r="BD367" s="122">
        <v>525</v>
      </c>
      <c r="BE367" s="122">
        <v>365.77</v>
      </c>
      <c r="BF367" s="122">
        <v>453.88</v>
      </c>
      <c r="BG367" s="122">
        <v>453.88</v>
      </c>
      <c r="BH367" s="122">
        <v>1100</v>
      </c>
      <c r="BI367" s="122">
        <v>1100</v>
      </c>
      <c r="BJ367" s="118">
        <f>(ULB_Data[[#This Row],[Cert.- obtained SS2020]]-ULB_Data[[#This Row],[NA cert 2020]])/ULB_Data[[#This Row],[NA cert 2020]]</f>
        <v>0.29065565307176044</v>
      </c>
      <c r="BK367" s="118">
        <f>(ULB_Data[[#This Row],[Cert.- obtained SS2021]]-ULB_Data[[#This Row],[NA cert 2021]])/ULB_Data[[#This Row],[NA cert 2021]]</f>
        <v>0.67728950016772882</v>
      </c>
      <c r="BL367" s="118">
        <f>(ULB_Data[[#This Row],[Cert.- obtained SS2022]]-ULB_Data[[#This Row],[NA cert 2022]])/ULB_Data[[#This Row],[NA cert 2022]]</f>
        <v>0.69491525423728817</v>
      </c>
      <c r="BM367" s="118">
        <f>(ULB_Data[[#This Row],[Cert.- obtained SS2020]]-ULB_Data[[#This Row],[SA Cert 2020]])/ULB_Data[[#This Row],[SA Cert 2020]]</f>
        <v>-0.2875632287634472</v>
      </c>
      <c r="BN367" s="118">
        <f>(ULB_Data[[#This Row],[Cert.- obtained SS2021]]-ULB_Data[[#This Row],[SA cert 2021]])/ULB_Data[[#This Row],[SA cert 2021]]</f>
        <v>-4.3428352783623579E-2</v>
      </c>
      <c r="BO367" s="118">
        <f>(ULB_Data[[#This Row],[Cert.- obtained SS2022]]-ULB_Data[[#This Row],[SA cert 2022]])/ULB_Data[[#This Row],[SA cert 2022]]</f>
        <v>-4.7619047619047616E-2</v>
      </c>
      <c r="BP367" s="118">
        <f>(ULB_Data[[#This Row],[Cert.- obtained SS2020]]-ULB_Data[[#This Row],[SA cert cat 2020]])/ULB_Data[[#This Row],[SA cert cat 2020]]</f>
        <v>-0.17981245044700217</v>
      </c>
      <c r="BQ367" s="118">
        <f>(ULB_Data[[#This Row],[Cert.- obtained SS2021]]-ULB_Data[[#This Row],[SA cert cat 2021]])/ULB_Data[[#This Row],[SA cert cat 2021]]</f>
        <v>0.10161276108222439</v>
      </c>
      <c r="BR367" s="118">
        <f>(ULB_Data[[#This Row],[Cert.- obtained SS2022]]-ULB_Data[[#This Row],[SA cert cat 2022]])/ULB_Data[[#This Row],[SA cert cat 2022]]</f>
        <v>0.10161276108222439</v>
      </c>
      <c r="BS367" s="118">
        <f>(ULB_Data[[#This Row],[Cert.- obtained SS2021]]-ULB_Data[[#This Row],[SA cert cat t.10 2021]])/ULB_Data[[#This Row],[SA cert cat t.10 2021]]</f>
        <v>-0.54545454545454541</v>
      </c>
      <c r="BT367" s="118">
        <f>(ULB_Data[[#This Row],[Cert.- obtained SS2022]]-ULB_Data[[#This Row],[SA cert cat t.10 2022]])/ULB_Data[[#This Row],[SA cert cat t.10 2022]]</f>
        <v>-0.54545454545454541</v>
      </c>
      <c r="BU367" s="122">
        <v>855.72</v>
      </c>
      <c r="BV367" s="122">
        <v>860.25</v>
      </c>
      <c r="BW367" s="122">
        <v>865</v>
      </c>
      <c r="BX367" s="122">
        <v>1100</v>
      </c>
      <c r="BY367" s="122">
        <v>1147.0899999999999</v>
      </c>
      <c r="BZ367" s="122">
        <v>1150</v>
      </c>
      <c r="CA367" s="122">
        <v>1056.55</v>
      </c>
      <c r="CB367" s="122">
        <v>1062.31</v>
      </c>
      <c r="CC367" s="122">
        <v>1062.31</v>
      </c>
      <c r="CD367" s="122">
        <v>1484.95</v>
      </c>
      <c r="CE367" s="122">
        <v>1484.95</v>
      </c>
      <c r="CF367" s="118">
        <f>(ULB_Data[[#This Row],[CP- obtained SS2020]]-ULB_Data[[#This Row],[NA CV 2020]])/ULB_Data[[#This Row],[NA CV 2020]]</f>
        <v>0.34991586032814476</v>
      </c>
      <c r="CG367" s="118">
        <f>(ULB_Data[[#This Row],[CV- obtained SS2021]]-ULB_Data[[#This Row],[NA CV 2021]])/ULB_Data[[#This Row],[NA CV 2021]]</f>
        <v>0.17851787271142117</v>
      </c>
      <c r="CH367" s="118">
        <f>(ULB_Data[[#This Row],[CV- obtained SS2022]]-ULB_Data[[#This Row],[NA CV 2022]])/ULB_Data[[#This Row],[NA CV 2022]]</f>
        <v>0.17204624277456654</v>
      </c>
      <c r="CI367" s="118">
        <f>(ULB_Data[[#This Row],[CP- obtained SS2020]]-ULB_Data[[#This Row],[SA CV 2020]])/ULB_Data[[#This Row],[SA CV 2020]]</f>
        <v>5.0136363636363722E-2</v>
      </c>
      <c r="CJ367" s="118">
        <f>(ULB_Data[[#This Row],[CV- obtained SS2021]]-ULB_Data[[#This Row],[SA CV 2021]])/ULB_Data[[#This Row],[SA CV 2021]]</f>
        <v>-0.11618094482560207</v>
      </c>
      <c r="CK367" s="118">
        <f>(ULB_Data[[#This Row],[CV- obtained SS2022]]-ULB_Data[[#This Row],[SA CV 2022]])/ULB_Data[[#This Row],[SA CV 2022]]</f>
        <v>-0.11841739130434778</v>
      </c>
      <c r="CL367" s="118">
        <f>(ULB_Data[[#This Row],[CP- obtained SS2020]]-ULB_Data[[#This Row],[SA CV  cat 2020]])/ULB_Data[[#This Row],[SA CV  cat 2020]]</f>
        <v>9.3322606596943011E-2</v>
      </c>
      <c r="CM367" s="118">
        <f>(ULB_Data[[#This Row],[CV- obtained SS2021]]-ULB_Data[[#This Row],[SA CV cat 2021]])/ULB_Data[[#This Row],[SA CV cat 2021]]</f>
        <v>-4.5645809603599603E-2</v>
      </c>
      <c r="CN367" s="118">
        <f>(ULB_Data[[#This Row],[CV- obtained SS2022]]-ULB_Data[[#This Row],[SA CV cat 2022]])/ULB_Data[[#This Row],[SA CV cat 2022]]</f>
        <v>-4.5645809603599603E-2</v>
      </c>
      <c r="CO367" s="118">
        <f>(ULB_Data[[#This Row],[CV- obtained SS2021]]-ULB_Data[[#This Row],[SA CV cat t.10 2021]])/ULB_Data[[#This Row],[SA CV cat t.10 2021]]</f>
        <v>-0.3172699417488804</v>
      </c>
      <c r="CP367" s="118">
        <f>(ULB_Data[[#This Row],[CV- obtained SS2022]]-ULB_Data[[#This Row],[SA CV cat t.10 2022]])/ULB_Data[[#This Row],[SA CV cat t.10 2022]]</f>
        <v>-0.3172699417488804</v>
      </c>
      <c r="CQ367" s="60">
        <v>110</v>
      </c>
      <c r="CR367" s="60">
        <v>73</v>
      </c>
      <c r="CS367" s="27">
        <v>202</v>
      </c>
      <c r="CT367" s="27">
        <v>98</v>
      </c>
      <c r="CU367" s="27">
        <v>202</v>
      </c>
      <c r="CV367" s="27">
        <v>98</v>
      </c>
      <c r="CW367" s="28" t="s">
        <v>414</v>
      </c>
      <c r="CX367" s="27" t="s">
        <v>406</v>
      </c>
      <c r="CY367" s="27" t="s">
        <v>406</v>
      </c>
      <c r="CZ367" s="28" t="s">
        <v>405</v>
      </c>
      <c r="DA367" s="27" t="s">
        <v>405</v>
      </c>
      <c r="DB367" s="27" t="s">
        <v>405</v>
      </c>
      <c r="DC367" s="22">
        <v>593.67999999999995</v>
      </c>
      <c r="DD367" s="22">
        <v>1500</v>
      </c>
      <c r="DE367" s="66">
        <v>39.58</v>
      </c>
      <c r="DF367" s="22">
        <v>300</v>
      </c>
      <c r="DG367" s="22">
        <v>1500</v>
      </c>
      <c r="DH367" s="66">
        <v>20</v>
      </c>
      <c r="DI367" s="22">
        <v>1141</v>
      </c>
      <c r="DJ367" s="22">
        <v>1500</v>
      </c>
      <c r="DK367" s="66">
        <v>76.069999999999993</v>
      </c>
      <c r="DL367" s="22">
        <v>1155.1500000000001</v>
      </c>
      <c r="DM367" s="22">
        <v>1500</v>
      </c>
      <c r="DN367" s="66">
        <v>77.010000000000005</v>
      </c>
      <c r="DO367" s="22">
        <v>3189.83</v>
      </c>
      <c r="DP367" s="22">
        <v>6000</v>
      </c>
      <c r="DQ367" s="66">
        <v>53.16</v>
      </c>
      <c r="DR367" s="96">
        <v>1318.81</v>
      </c>
      <c r="DS367" s="67">
        <v>2400</v>
      </c>
      <c r="DT367" s="159">
        <f>ULB_Data[[#This Row],[SLP- obtained SS2021]]/ULB_Data[[#This Row],[SLP-max. marks SS2021]]</f>
        <v>0.54950416666666668</v>
      </c>
      <c r="DU367" s="159">
        <f>ULB_Data[[#This Row],[SLP- obtained SS2021]]/ULB_Data[[#This Row],[Total score (obtained) SS2021]]</f>
        <v>0.46557792581452567</v>
      </c>
      <c r="DV367" s="96">
        <v>1318.81</v>
      </c>
      <c r="DW367" s="66">
        <v>2400</v>
      </c>
      <c r="DX367" s="159">
        <f>ULB_Data[[#This Row],[SLP- obtained SS2022]]/ULB_Data[[#This Row],[SLP-max. marks SS2022]]</f>
        <v>0.54950416666666668</v>
      </c>
      <c r="DY367" s="159">
        <f>ULB_Data[[#This Row],[SLP- obtained SS2022]]/ULB_Data[[#This Row],[Total score (obtained) SS2022]]</f>
        <v>0.46557792581452567</v>
      </c>
      <c r="DZ367" s="96">
        <v>1013.82</v>
      </c>
      <c r="EA367" s="67">
        <v>1800</v>
      </c>
      <c r="EB367" s="159">
        <f>ULB_Data[[#This Row],[CV- obtained SS2021]]/ULB_Data[[#This Row],[CV-max. marks SS2021]]</f>
        <v>0.56323333333333336</v>
      </c>
      <c r="EC367" s="159">
        <f>ULB_Data[[#This Row],[CV- obtained SS2021]]/ULB_Data[[#This Row],[Total score (obtained) SS2021]]</f>
        <v>0.35790766884485442</v>
      </c>
      <c r="ED367" s="96">
        <v>1013.82</v>
      </c>
      <c r="EE367" s="66">
        <v>1800</v>
      </c>
      <c r="EF367" s="159">
        <f>ULB_Data[[#This Row],[CV- obtained SS2022]]/ULB_Data[[#This Row],[CV-max. marks SS2022]]</f>
        <v>0.56323333333333336</v>
      </c>
      <c r="EG367" s="159">
        <f>ULB_Data[[#This Row],[CV- obtained SS2022]]/ULB_Data[[#This Row],[Total score (obtained) SS2022]]</f>
        <v>0.35790766884485442</v>
      </c>
      <c r="EH367" s="96">
        <v>500</v>
      </c>
      <c r="EI367" s="67">
        <v>1800</v>
      </c>
      <c r="EJ367" s="159">
        <f>ULB_Data[[#This Row],[Cert.- obtained SS2021]]/ULB_Data[[#This Row],[Cert.-max. marks SS2021]]</f>
        <v>0.27777777777777779</v>
      </c>
      <c r="EK367" s="159">
        <f>ULB_Data[[#This Row],[Cert.- obtained SS2021]]/ULB_Data[[#This Row],[Total score (obtained) SS2021]]</f>
        <v>0.17651440534061985</v>
      </c>
      <c r="EL367" s="96">
        <v>500</v>
      </c>
      <c r="EM367" s="66">
        <v>1800</v>
      </c>
      <c r="EN367" s="159">
        <f>ULB_Data[[#This Row],[Cert.- obtained SS2022]]/ULB_Data[[#This Row],[Cert.-max. marks SS2022]]</f>
        <v>0.27777777777777779</v>
      </c>
      <c r="EO367" s="159">
        <f>ULB_Data[[#This Row],[Cert.- obtained SS2022]]/ULB_Data[[#This Row],[Total score (obtained) SS2022]]</f>
        <v>0.17651440534061985</v>
      </c>
      <c r="EP367" s="97">
        <v>2832.63</v>
      </c>
      <c r="EQ367" s="26">
        <v>6000</v>
      </c>
      <c r="ER367" s="66">
        <v>47.21</v>
      </c>
      <c r="ES367" s="97">
        <v>2832.63</v>
      </c>
      <c r="ET367" s="66">
        <v>6000</v>
      </c>
      <c r="EU367" s="128">
        <f>(ULB_Data[[#This Row],[Total score (obtained) SS2022]]/ULB_Data[[#This Row],[Total score (max) SS2022]])*100</f>
        <v>47.210499999999996</v>
      </c>
      <c r="EV367" s="26">
        <v>893.68</v>
      </c>
      <c r="EW367" s="26">
        <v>3000</v>
      </c>
      <c r="EX367" s="66">
        <v>29.79</v>
      </c>
      <c r="EY367" s="26">
        <v>1818.81</v>
      </c>
      <c r="EZ367" s="26">
        <v>4200</v>
      </c>
      <c r="FA367" s="100">
        <v>43.31</v>
      </c>
      <c r="FB367" s="26">
        <v>1818.81</v>
      </c>
      <c r="FC367" s="138">
        <v>4200</v>
      </c>
      <c r="FD367" s="140">
        <f>(ULB_Data[[#This Row],[SLP + Cert. (obtained) SS2022]]/ULB_Data[[#This Row],[SLP + Cert. (max.) SS2022]])*100</f>
        <v>43.305</v>
      </c>
    </row>
    <row r="368" spans="1:160" ht="15.75" thickBot="1">
      <c r="A368" s="104">
        <v>367</v>
      </c>
      <c r="B368" s="69" t="s">
        <v>23</v>
      </c>
      <c r="C368" s="65" t="s">
        <v>146</v>
      </c>
      <c r="D368" s="65" t="s">
        <v>33</v>
      </c>
      <c r="E368" s="26">
        <v>6457</v>
      </c>
      <c r="F368" s="28" t="s">
        <v>411</v>
      </c>
      <c r="G368" s="28">
        <v>2214</v>
      </c>
      <c r="H368" s="28">
        <v>2072</v>
      </c>
      <c r="I368" s="28">
        <v>2072</v>
      </c>
      <c r="J368" s="28">
        <v>3325</v>
      </c>
      <c r="K368" s="28">
        <v>3178</v>
      </c>
      <c r="L368" s="28">
        <v>3178</v>
      </c>
      <c r="M368" s="28">
        <v>3070.1</v>
      </c>
      <c r="N368" s="28">
        <v>2928.3</v>
      </c>
      <c r="O368" s="28">
        <v>2928.3</v>
      </c>
      <c r="P368" s="28">
        <v>4349.2</v>
      </c>
      <c r="Q368" s="28">
        <v>4349.2</v>
      </c>
      <c r="R368" s="118">
        <f>(ULB_Data[[#This Row],[Total score (obtained) SS2020]]-ULB_Data[[#This Row],[NA 2020]])/ULB_Data[[#This Row],[NA 2020]]</f>
        <v>0.78261969286359523</v>
      </c>
      <c r="S368" s="118">
        <f>(ULB_Data[[#This Row],[Total score (obtained) SS2021]]-ULB_Data[[#This Row],[NA 2021]])/ULB_Data[[#This Row],[NA 2021]]</f>
        <v>0.58961872586872588</v>
      </c>
      <c r="T368" s="118">
        <f>(ULB_Data[[#This Row],[Total score (obtained) SS2022]]-ULB_Data[[#This Row],[NA 2022]])/ULB_Data[[#This Row],[NA 2022]]</f>
        <v>0.58961872586872588</v>
      </c>
      <c r="U368" s="118">
        <f>(ULB_Data[[#This Row],[Total score (obtained) SS2020]]-ULB_Data[[#This Row],[SA 2020]])/ULB_Data[[#This Row],[SA 2020]]</f>
        <v>0.18698345864661647</v>
      </c>
      <c r="V368" s="118">
        <f>(ULB_Data[[#This Row],[Total score (obtained) SS2021]]-ULB_Data[[#This Row],[SA 2021]])/ULB_Data[[#This Row],[SA 2021]]</f>
        <v>3.6403398363750804E-2</v>
      </c>
      <c r="W368" s="118">
        <f>(ULB_Data[[#This Row],[Total score (obtained) SS2022]]-ULB_Data[[#This Row],[SA 2022]])/ULB_Data[[#This Row],[SA 2022]]</f>
        <v>3.6403398363750804E-2</v>
      </c>
      <c r="X368" s="118">
        <f>(ULB_Data[[#This Row],[Total score (obtained) SS2020]]-ULB_Data[[#This Row],[SA Cat 2020]])/ULB_Data[[#This Row],[SA Cat 2020]]</f>
        <v>0.28553467313768277</v>
      </c>
      <c r="Y368" s="118">
        <f>(ULB_Data[[#This Row],[Total score (obtained) SS2021]]-ULB_Data[[#This Row],[SA Cat 2021]])/ULB_Data[[#This Row],[SA Cat 2021]]</f>
        <v>0.12477888194515584</v>
      </c>
      <c r="Z368" s="118">
        <f>(ULB_Data[[#This Row],[Total score (obtained) SS2022]]-ULB_Data[[#This Row],[SA Cat 2022]])/ULB_Data[[#This Row],[SA Cat 2022]]</f>
        <v>0.12477888194515584</v>
      </c>
      <c r="AA368" s="118">
        <f>(ULB_Data[[#This Row],[Total score (obtained) SS2021]]-ULB_Data[[#This Row],[SA Cat t.10 2021]])/ULB_Data[[#This Row],[SA Cat t.10 2021]]</f>
        <v>-0.24269060976731349</v>
      </c>
      <c r="AB368" s="118">
        <f>(ULB_Data[[#This Row],[Total score (obtained) SS2022]]-ULB_Data[[#This Row],[SA Cat t.10 2022]])/ULB_Data[[#This Row],[SA Cat t.10 2022]]</f>
        <v>-0.24269060976731349</v>
      </c>
      <c r="AC368" s="122">
        <v>306.24</v>
      </c>
      <c r="AD368" s="122">
        <v>913.6</v>
      </c>
      <c r="AE368" s="122">
        <v>915</v>
      </c>
      <c r="AF368" s="122">
        <v>706.64</v>
      </c>
      <c r="AG368" s="122">
        <v>1509.3</v>
      </c>
      <c r="AH368" s="122">
        <v>1509.3</v>
      </c>
      <c r="AI368" s="122">
        <v>593.21</v>
      </c>
      <c r="AJ368" s="122">
        <v>1412.08</v>
      </c>
      <c r="AK368" s="122">
        <v>1412.08</v>
      </c>
      <c r="AL368" s="122">
        <v>1984.11</v>
      </c>
      <c r="AM368" s="122">
        <v>1984.11</v>
      </c>
      <c r="AN368" s="118">
        <f>(ULB_Data[[#This Row],[SLP- obtained SS2020]]-ULB_Data[[#This Row],[SLP NA 2020]])/ULB_Data[[#This Row],[SLP NA 2020]]</f>
        <v>2.1845284743991642</v>
      </c>
      <c r="AO368" s="118">
        <f>(ULB_Data[[#This Row],[SLP- obtained SS2021]]-ULB_Data[[#This Row],[SLP NA 2021]])/ULB_Data[[#This Row],[SLP NA 2021]]</f>
        <v>0.89210814360770585</v>
      </c>
      <c r="AP368" s="118">
        <f>(ULB_Data[[#This Row],[SLP- obtained SS2022]]-ULB_Data[[#This Row],[SLP NA 2022]])/ULB_Data[[#This Row],[SLP NA 2022]]</f>
        <v>0.88921311475409848</v>
      </c>
      <c r="AQ368" s="118">
        <f>(ULB_Data[[#This Row],[SLP- obtained SS2020]]-ULB_Data[[#This Row],[SLP SA 2020]])/ULB_Data[[#This Row],[SLP SA 2020]]</f>
        <v>0.38009453186912717</v>
      </c>
      <c r="AR368" s="118">
        <f>(ULB_Data[[#This Row],[SLP- obtained SS2021]]-ULB_Data[[#This Row],[SLP SA 2021]])/ULB_Data[[#This Row],[SLP SA 2021]]</f>
        <v>0.14531902206320821</v>
      </c>
      <c r="AS368" s="118">
        <f>(ULB_Data[[#This Row],[SLP- obtained SS2022]]-ULB_Data[[#This Row],[SLP SA 2022]])/ULB_Data[[#This Row],[SLP SA 2022]]</f>
        <v>0.14531902206320821</v>
      </c>
      <c r="AT368" s="118">
        <f>(ULB_Data[[#This Row],[SLP- obtained SS2020]]-ULB_Data[[#This Row],[SLP SA cat 2020]])/ULB_Data[[#This Row],[SLP SA cat 2020]]</f>
        <v>0.64398779521585936</v>
      </c>
      <c r="AU368" s="118">
        <f>(ULB_Data[[#This Row],[SLP- obtained SS2021]]-ULB_Data[[#This Row],[SLP SA cat 2021]])/ULB_Data[[#This Row],[SLP SA cat 2021]]</f>
        <v>0.22417285139652157</v>
      </c>
      <c r="AV368" s="118">
        <f>(ULB_Data[[#This Row],[SLP- obtained SS2022]]-ULB_Data[[#This Row],[SLP SA cat 2022]])/ULB_Data[[#This Row],[SLP SA cat 2022]]</f>
        <v>0.22417285139652157</v>
      </c>
      <c r="AW368" s="118">
        <f>(ULB_Data[[#This Row],[SLP- obtained SS2021]]-ULB_Data[[#This Row],[SLP SA cat t.10 2021]])/ULB_Data[[#This Row],[SLP SA cat t.10 2021]]</f>
        <v>-0.12876302221147004</v>
      </c>
      <c r="AX368" s="118">
        <f>(ULB_Data[[#This Row],[SLP- obtained SS2022]]-ULB_Data[[#This Row],[SLP SA cat t.10 2022]])/ULB_Data[[#This Row],[SLP SA cat t.10 2022]]</f>
        <v>-0.12876302221147004</v>
      </c>
      <c r="AY368" s="122">
        <v>232.44</v>
      </c>
      <c r="AZ368" s="122">
        <v>298.10000000000002</v>
      </c>
      <c r="BA368" s="122">
        <v>295</v>
      </c>
      <c r="BB368" s="122">
        <v>421.09</v>
      </c>
      <c r="BC368" s="122">
        <v>522.70000000000005</v>
      </c>
      <c r="BD368" s="122">
        <v>525</v>
      </c>
      <c r="BE368" s="122">
        <v>365.77</v>
      </c>
      <c r="BF368" s="122">
        <v>453.88</v>
      </c>
      <c r="BG368" s="122">
        <v>453.88</v>
      </c>
      <c r="BH368" s="122">
        <v>1100</v>
      </c>
      <c r="BI368" s="122">
        <v>1100</v>
      </c>
      <c r="BJ368" s="118">
        <f>(ULB_Data[[#This Row],[Cert.- obtained SS2020]]-ULB_Data[[#This Row],[NA cert 2020]])/ULB_Data[[#This Row],[NA cert 2020]]</f>
        <v>1.1510927551196009</v>
      </c>
      <c r="BK368" s="118">
        <f>(ULB_Data[[#This Row],[Cert.- obtained SS2021]]-ULB_Data[[#This Row],[NA cert 2021]])/ULB_Data[[#This Row],[NA cert 2021]]</f>
        <v>6.3737001006372931E-3</v>
      </c>
      <c r="BL368" s="118">
        <f>(ULB_Data[[#This Row],[Cert.- obtained SS2022]]-ULB_Data[[#This Row],[NA cert 2022]])/ULB_Data[[#This Row],[NA cert 2022]]</f>
        <v>1.6949152542372881E-2</v>
      </c>
      <c r="BM368" s="118">
        <f>(ULB_Data[[#This Row],[Cert.- obtained SS2020]]-ULB_Data[[#This Row],[SA Cert 2020]])/ULB_Data[[#This Row],[SA Cert 2020]]</f>
        <v>0.187394618727588</v>
      </c>
      <c r="BN368" s="118">
        <f>(ULB_Data[[#This Row],[Cert.- obtained SS2021]]-ULB_Data[[#This Row],[SA cert 2021]])/ULB_Data[[#This Row],[SA cert 2021]]</f>
        <v>-0.42605701167017412</v>
      </c>
      <c r="BO368" s="118">
        <f>(ULB_Data[[#This Row],[Cert.- obtained SS2022]]-ULB_Data[[#This Row],[SA cert 2022]])/ULB_Data[[#This Row],[SA cert 2022]]</f>
        <v>-0.42857142857142855</v>
      </c>
      <c r="BP368" s="118">
        <f>(ULB_Data[[#This Row],[Cert.- obtained SS2020]]-ULB_Data[[#This Row],[SA cert cat 2020]])/ULB_Data[[#This Row],[SA cert cat 2020]]</f>
        <v>0.36697924925499636</v>
      </c>
      <c r="BQ368" s="118">
        <f>(ULB_Data[[#This Row],[Cert.- obtained SS2021]]-ULB_Data[[#This Row],[SA cert cat 2021]])/ULB_Data[[#This Row],[SA cert cat 2021]]</f>
        <v>-0.33903234335066534</v>
      </c>
      <c r="BR368" s="118">
        <f>(ULB_Data[[#This Row],[Cert.- obtained SS2022]]-ULB_Data[[#This Row],[SA cert cat 2022]])/ULB_Data[[#This Row],[SA cert cat 2022]]</f>
        <v>-0.33903234335066534</v>
      </c>
      <c r="BS368" s="118">
        <f>(ULB_Data[[#This Row],[Cert.- obtained SS2021]]-ULB_Data[[#This Row],[SA cert cat t.10 2021]])/ULB_Data[[#This Row],[SA cert cat t.10 2021]]</f>
        <v>-0.72727272727272729</v>
      </c>
      <c r="BT368" s="118">
        <f>(ULB_Data[[#This Row],[Cert.- obtained SS2022]]-ULB_Data[[#This Row],[SA cert cat t.10 2022]])/ULB_Data[[#This Row],[SA cert cat t.10 2022]]</f>
        <v>-0.72727272727272729</v>
      </c>
      <c r="BU368" s="122">
        <v>855.72</v>
      </c>
      <c r="BV368" s="122">
        <v>860.25</v>
      </c>
      <c r="BW368" s="122">
        <v>865</v>
      </c>
      <c r="BX368" s="122">
        <v>1100</v>
      </c>
      <c r="BY368" s="122">
        <v>1147.0899999999999</v>
      </c>
      <c r="BZ368" s="122">
        <v>1150</v>
      </c>
      <c r="CA368" s="122">
        <v>1056.55</v>
      </c>
      <c r="CB368" s="122">
        <v>1062.31</v>
      </c>
      <c r="CC368" s="122">
        <v>1062.31</v>
      </c>
      <c r="CD368" s="122">
        <v>1484.95</v>
      </c>
      <c r="CE368" s="122">
        <v>1484.95</v>
      </c>
      <c r="CF368" s="118">
        <f>(ULB_Data[[#This Row],[CP- obtained SS2020]]-ULB_Data[[#This Row],[NA CV 2020]])/ULB_Data[[#This Row],[NA CV 2020]]</f>
        <v>0.45539428785116631</v>
      </c>
      <c r="CG368" s="118">
        <f>(ULB_Data[[#This Row],[CV- obtained SS2021]]-ULB_Data[[#This Row],[NA CV 2021]])/ULB_Data[[#This Row],[NA CV 2021]]</f>
        <v>0.47057250799186279</v>
      </c>
      <c r="CH368" s="118">
        <f>(ULB_Data[[#This Row],[CV- obtained SS2022]]-ULB_Data[[#This Row],[NA CV 2022]])/ULB_Data[[#This Row],[NA CV 2022]]</f>
        <v>0.46249710982658954</v>
      </c>
      <c r="CI368" s="118">
        <f>(ULB_Data[[#This Row],[CP- obtained SS2020]]-ULB_Data[[#This Row],[SA CV 2020]])/ULB_Data[[#This Row],[SA CV 2020]]</f>
        <v>0.13219090909090916</v>
      </c>
      <c r="CJ368" s="118">
        <f>(ULB_Data[[#This Row],[CV- obtained SS2021]]-ULB_Data[[#This Row],[SA CV 2021]])/ULB_Data[[#This Row],[SA CV 2021]]</f>
        <v>0.10284284580983187</v>
      </c>
      <c r="CK368" s="118">
        <f>(ULB_Data[[#This Row],[CV- obtained SS2022]]-ULB_Data[[#This Row],[SA CV 2022]])/ULB_Data[[#This Row],[SA CV 2022]]</f>
        <v>0.10005217391304343</v>
      </c>
      <c r="CL368" s="118">
        <f>(ULB_Data[[#This Row],[CP- obtained SS2020]]-ULB_Data[[#This Row],[SA CV  cat 2020]])/ULB_Data[[#This Row],[SA CV  cat 2020]]</f>
        <v>0.17875159717949946</v>
      </c>
      <c r="CM368" s="118">
        <f>(ULB_Data[[#This Row],[CV- obtained SS2021]]-ULB_Data[[#This Row],[SA CV cat 2021]])/ULB_Data[[#This Row],[SA CV cat 2021]]</f>
        <v>0.19085765925200743</v>
      </c>
      <c r="CN368" s="118">
        <f>(ULB_Data[[#This Row],[CV- obtained SS2022]]-ULB_Data[[#This Row],[SA CV cat 2022]])/ULB_Data[[#This Row],[SA CV cat 2022]]</f>
        <v>0.19085765925200743</v>
      </c>
      <c r="CO368" s="118">
        <f>(ULB_Data[[#This Row],[CV- obtained SS2021]]-ULB_Data[[#This Row],[SA CV cat t.10 2021]])/ULB_Data[[#This Row],[SA CV cat t.10 2021]]</f>
        <v>-0.14807905990100684</v>
      </c>
      <c r="CP368" s="118">
        <f>(ULB_Data[[#This Row],[CV- obtained SS2022]]-ULB_Data[[#This Row],[SA CV cat t.10 2022]])/ULB_Data[[#This Row],[SA CV cat t.10 2022]]</f>
        <v>-0.14807905990100684</v>
      </c>
      <c r="CQ368" s="60">
        <v>27</v>
      </c>
      <c r="CR368" s="60">
        <v>21</v>
      </c>
      <c r="CS368" s="27">
        <v>79</v>
      </c>
      <c r="CT368" s="27">
        <v>53</v>
      </c>
      <c r="CU368" s="27">
        <v>79</v>
      </c>
      <c r="CV368" s="27">
        <v>53</v>
      </c>
      <c r="CW368" s="28" t="s">
        <v>406</v>
      </c>
      <c r="CX368" s="27" t="s">
        <v>414</v>
      </c>
      <c r="CY368" s="27" t="s">
        <v>414</v>
      </c>
      <c r="CZ368" s="28" t="s">
        <v>405</v>
      </c>
      <c r="DA368" s="27" t="s">
        <v>405</v>
      </c>
      <c r="DB368" s="27" t="s">
        <v>405</v>
      </c>
      <c r="DC368" s="22">
        <v>975.23</v>
      </c>
      <c r="DD368" s="22">
        <v>1500</v>
      </c>
      <c r="DE368" s="66">
        <v>65.02</v>
      </c>
      <c r="DF368" s="22">
        <v>500</v>
      </c>
      <c r="DG368" s="22">
        <v>1500</v>
      </c>
      <c r="DH368" s="66">
        <v>33.33</v>
      </c>
      <c r="DI368" s="22">
        <v>1226.0899999999999</v>
      </c>
      <c r="DJ368" s="22">
        <v>1500</v>
      </c>
      <c r="DK368" s="66">
        <v>81.739999999999995</v>
      </c>
      <c r="DL368" s="22">
        <v>1245.4100000000001</v>
      </c>
      <c r="DM368" s="22">
        <v>1500</v>
      </c>
      <c r="DN368" s="66">
        <v>83.03</v>
      </c>
      <c r="DO368" s="22">
        <v>3946.72</v>
      </c>
      <c r="DP368" s="22">
        <v>6000</v>
      </c>
      <c r="DQ368" s="66">
        <v>65.78</v>
      </c>
      <c r="DR368" s="67">
        <v>1728.63</v>
      </c>
      <c r="DS368" s="67">
        <v>2400</v>
      </c>
      <c r="DT368" s="159">
        <f>ULB_Data[[#This Row],[SLP- obtained SS2021]]/ULB_Data[[#This Row],[SLP-max. marks SS2021]]</f>
        <v>0.72026250000000003</v>
      </c>
      <c r="DU368" s="159">
        <f>ULB_Data[[#This Row],[SLP- obtained SS2021]]/ULB_Data[[#This Row],[Total score (obtained) SS2021]]</f>
        <v>0.52483081285731203</v>
      </c>
      <c r="DV368" s="67">
        <v>1728.63</v>
      </c>
      <c r="DW368" s="66">
        <v>2400</v>
      </c>
      <c r="DX368" s="159">
        <f>ULB_Data[[#This Row],[SLP- obtained SS2022]]/ULB_Data[[#This Row],[SLP-max. marks SS2022]]</f>
        <v>0.72026250000000003</v>
      </c>
      <c r="DY368" s="159">
        <f>ULB_Data[[#This Row],[SLP- obtained SS2022]]/ULB_Data[[#This Row],[Total score (obtained) SS2022]]</f>
        <v>0.52483081285731203</v>
      </c>
      <c r="DZ368" s="67">
        <v>1265.06</v>
      </c>
      <c r="EA368" s="67">
        <v>1800</v>
      </c>
      <c r="EB368" s="159">
        <f>ULB_Data[[#This Row],[CV- obtained SS2021]]/ULB_Data[[#This Row],[CV-max. marks SS2021]]</f>
        <v>0.70281111111111105</v>
      </c>
      <c r="EC368" s="159">
        <f>ULB_Data[[#This Row],[CV- obtained SS2021]]/ULB_Data[[#This Row],[Total score (obtained) SS2021]]</f>
        <v>0.38408593401321917</v>
      </c>
      <c r="ED368" s="67">
        <v>1265.06</v>
      </c>
      <c r="EE368" s="66">
        <v>1800</v>
      </c>
      <c r="EF368" s="159">
        <f>ULB_Data[[#This Row],[CV- obtained SS2022]]/ULB_Data[[#This Row],[CV-max. marks SS2022]]</f>
        <v>0.70281111111111105</v>
      </c>
      <c r="EG368" s="159">
        <f>ULB_Data[[#This Row],[CV- obtained SS2022]]/ULB_Data[[#This Row],[Total score (obtained) SS2022]]</f>
        <v>0.38408593401321917</v>
      </c>
      <c r="EH368" s="89">
        <v>300</v>
      </c>
      <c r="EI368" s="67">
        <v>1800</v>
      </c>
      <c r="EJ368" s="159">
        <f>ULB_Data[[#This Row],[Cert.- obtained SS2021]]/ULB_Data[[#This Row],[Cert.-max. marks SS2021]]</f>
        <v>0.16666666666666666</v>
      </c>
      <c r="EK368" s="159">
        <f>ULB_Data[[#This Row],[Cert.- obtained SS2021]]/ULB_Data[[#This Row],[Total score (obtained) SS2021]]</f>
        <v>9.1083253129468772E-2</v>
      </c>
      <c r="EL368" s="89">
        <v>300</v>
      </c>
      <c r="EM368" s="66">
        <v>1800</v>
      </c>
      <c r="EN368" s="159">
        <f>ULB_Data[[#This Row],[Cert.- obtained SS2022]]/ULB_Data[[#This Row],[Cert.-max. marks SS2022]]</f>
        <v>0.16666666666666666</v>
      </c>
      <c r="EO368" s="159">
        <f>ULB_Data[[#This Row],[Cert.- obtained SS2022]]/ULB_Data[[#This Row],[Total score (obtained) SS2022]]</f>
        <v>9.1083253129468772E-2</v>
      </c>
      <c r="EP368" s="68">
        <v>3293.69</v>
      </c>
      <c r="EQ368" s="26">
        <v>6000</v>
      </c>
      <c r="ER368" s="66">
        <v>54.89</v>
      </c>
      <c r="ES368" s="68">
        <v>3293.69</v>
      </c>
      <c r="ET368" s="66">
        <v>6000</v>
      </c>
      <c r="EU368" s="128">
        <f>(ULB_Data[[#This Row],[Total score (obtained) SS2022]]/ULB_Data[[#This Row],[Total score (max) SS2022]])*100</f>
        <v>54.894833333333338</v>
      </c>
      <c r="EV368" s="26">
        <v>1475.23</v>
      </c>
      <c r="EW368" s="26">
        <v>3000</v>
      </c>
      <c r="EX368" s="66">
        <v>49.17</v>
      </c>
      <c r="EY368" s="26">
        <v>2028.63</v>
      </c>
      <c r="EZ368" s="26">
        <v>4200</v>
      </c>
      <c r="FA368" s="100">
        <v>48.3</v>
      </c>
      <c r="FB368" s="26">
        <v>2028.63</v>
      </c>
      <c r="FC368" s="138">
        <v>4200</v>
      </c>
      <c r="FD368" s="140">
        <f>(ULB_Data[[#This Row],[SLP + Cert. (obtained) SS2022]]/ULB_Data[[#This Row],[SLP + Cert. (max.) SS2022]])*100</f>
        <v>48.300714285714285</v>
      </c>
    </row>
    <row r="369" spans="1:160" ht="15.75" thickBot="1">
      <c r="A369" s="104">
        <v>368</v>
      </c>
      <c r="B369" s="69" t="s">
        <v>35</v>
      </c>
      <c r="C369" s="65" t="s">
        <v>146</v>
      </c>
      <c r="D369" s="65" t="s">
        <v>33</v>
      </c>
      <c r="E369" s="26">
        <v>26151</v>
      </c>
      <c r="F369" s="28" t="s">
        <v>412</v>
      </c>
      <c r="G369" s="28">
        <v>2214</v>
      </c>
      <c r="H369" s="28">
        <v>2072</v>
      </c>
      <c r="I369" s="28">
        <v>2072</v>
      </c>
      <c r="J369" s="28">
        <v>3325</v>
      </c>
      <c r="K369" s="28">
        <v>3178</v>
      </c>
      <c r="L369" s="28">
        <v>3178</v>
      </c>
      <c r="M369" s="28">
        <v>3400</v>
      </c>
      <c r="N369" s="28">
        <v>3298.6</v>
      </c>
      <c r="O369" s="28">
        <v>3298.6</v>
      </c>
      <c r="P369" s="28">
        <v>4601.3999999999996</v>
      </c>
      <c r="Q369" s="28">
        <v>4601.3999999999996</v>
      </c>
      <c r="R369" s="118">
        <f>(ULB_Data[[#This Row],[Total score (obtained) SS2020]]-ULB_Data[[#This Row],[NA 2020]])/ULB_Data[[#This Row],[NA 2020]]</f>
        <v>0.66406955736224027</v>
      </c>
      <c r="S369" s="118">
        <f>(ULB_Data[[#This Row],[Total score (obtained) SS2021]]-ULB_Data[[#This Row],[NA 2021]])/ULB_Data[[#This Row],[NA 2021]]</f>
        <v>0.67537644787644791</v>
      </c>
      <c r="T369" s="118">
        <f>(ULB_Data[[#This Row],[Total score (obtained) SS2022]]-ULB_Data[[#This Row],[NA 2022]])/ULB_Data[[#This Row],[NA 2022]]</f>
        <v>0.67537644787644791</v>
      </c>
      <c r="U369" s="118">
        <f>(ULB_Data[[#This Row],[Total score (obtained) SS2020]]-ULB_Data[[#This Row],[SA 2020]])/ULB_Data[[#This Row],[SA 2020]]</f>
        <v>0.10804511278195489</v>
      </c>
      <c r="V369" s="118">
        <f>(ULB_Data[[#This Row],[Total score (obtained) SS2021]]-ULB_Data[[#This Row],[SA 2021]])/ULB_Data[[#This Row],[SA 2021]]</f>
        <v>9.2315921963499095E-2</v>
      </c>
      <c r="W369" s="118">
        <f>(ULB_Data[[#This Row],[Total score (obtained) SS2022]]-ULB_Data[[#This Row],[SA 2022]])/ULB_Data[[#This Row],[SA 2022]]</f>
        <v>9.2315921963499095E-2</v>
      </c>
      <c r="X369" s="118">
        <f>(ULB_Data[[#This Row],[Total score (obtained) SS2020]]-ULB_Data[[#This Row],[SA Cat 2020]])/ULB_Data[[#This Row],[SA Cat 2020]]</f>
        <v>8.3602941176470588E-2</v>
      </c>
      <c r="Y369" s="118">
        <f>(ULB_Data[[#This Row],[Total score (obtained) SS2021]]-ULB_Data[[#This Row],[SA Cat 2021]])/ULB_Data[[#This Row],[SA Cat 2021]]</f>
        <v>5.237979748984424E-2</v>
      </c>
      <c r="Z369" s="118">
        <f>(ULB_Data[[#This Row],[Total score (obtained) SS2022]]-ULB_Data[[#This Row],[SA Cat 2022]])/ULB_Data[[#This Row],[SA Cat 2022]]</f>
        <v>5.237979748984424E-2</v>
      </c>
      <c r="AA369" s="118">
        <f>(ULB_Data[[#This Row],[Total score (obtained) SS2021]]-ULB_Data[[#This Row],[SA Cat t.10 2021]])/ULB_Data[[#This Row],[SA Cat t.10 2021]]</f>
        <v>-0.2455817794584256</v>
      </c>
      <c r="AB369" s="118">
        <f>(ULB_Data[[#This Row],[Total score (obtained) SS2022]]-ULB_Data[[#This Row],[SA Cat t.10 2022]])/ULB_Data[[#This Row],[SA Cat t.10 2022]]</f>
        <v>-0.2455817794584256</v>
      </c>
      <c r="AC369" s="122">
        <v>306.24</v>
      </c>
      <c r="AD369" s="122">
        <v>913.6</v>
      </c>
      <c r="AE369" s="122">
        <v>915</v>
      </c>
      <c r="AF369" s="122">
        <v>706.64</v>
      </c>
      <c r="AG369" s="122">
        <v>1509.3</v>
      </c>
      <c r="AH369" s="122">
        <v>1509.3</v>
      </c>
      <c r="AI369" s="122">
        <v>737.03</v>
      </c>
      <c r="AJ369" s="122">
        <v>1543.8</v>
      </c>
      <c r="AK369" s="122">
        <v>1543.8</v>
      </c>
      <c r="AL369" s="122">
        <v>2033.9</v>
      </c>
      <c r="AM369" s="122">
        <v>2033.9</v>
      </c>
      <c r="AN369" s="118">
        <f>(ULB_Data[[#This Row],[SLP- obtained SS2020]]-ULB_Data[[#This Row],[SLP NA 2020]])/ULB_Data[[#This Row],[SLP NA 2020]]</f>
        <v>2.3247126436781609</v>
      </c>
      <c r="AO369" s="118">
        <f>(ULB_Data[[#This Row],[SLP- obtained SS2021]]-ULB_Data[[#This Row],[SLP NA 2021]])/ULB_Data[[#This Row],[SLP NA 2021]]</f>
        <v>1.09202057793345</v>
      </c>
      <c r="AP369" s="118">
        <f>(ULB_Data[[#This Row],[SLP- obtained SS2022]]-ULB_Data[[#This Row],[SLP NA 2022]])/ULB_Data[[#This Row],[SLP NA 2022]]</f>
        <v>1.0888196721311476</v>
      </c>
      <c r="AQ369" s="118">
        <f>(ULB_Data[[#This Row],[SLP- obtained SS2020]]-ULB_Data[[#This Row],[SLP SA 2020]])/ULB_Data[[#This Row],[SLP SA 2020]]</f>
        <v>0.44084682440846823</v>
      </c>
      <c r="AR369" s="118">
        <f>(ULB_Data[[#This Row],[SLP- obtained SS2021]]-ULB_Data[[#This Row],[SLP SA 2021]])/ULB_Data[[#This Row],[SLP SA 2021]]</f>
        <v>0.26632876167759889</v>
      </c>
      <c r="AS369" s="118">
        <f>(ULB_Data[[#This Row],[SLP- obtained SS2022]]-ULB_Data[[#This Row],[SLP SA 2022]])/ULB_Data[[#This Row],[SLP SA 2022]]</f>
        <v>0.26632876167759889</v>
      </c>
      <c r="AT369" s="118">
        <f>(ULB_Data[[#This Row],[SLP- obtained SS2020]]-ULB_Data[[#This Row],[SLP SA cat 2020]])/ULB_Data[[#This Row],[SLP SA cat 2020]]</f>
        <v>0.38143630517075289</v>
      </c>
      <c r="AU369" s="118">
        <f>(ULB_Data[[#This Row],[SLP- obtained SS2021]]-ULB_Data[[#This Row],[SLP SA cat 2021]])/ULB_Data[[#This Row],[SLP SA cat 2021]]</f>
        <v>0.23802953750485817</v>
      </c>
      <c r="AV369" s="118">
        <f>(ULB_Data[[#This Row],[SLP- obtained SS2022]]-ULB_Data[[#This Row],[SLP SA cat 2022]])/ULB_Data[[#This Row],[SLP SA cat 2022]]</f>
        <v>0.23802953750485817</v>
      </c>
      <c r="AW369" s="118">
        <f>(ULB_Data[[#This Row],[SLP- obtained SS2021]]-ULB_Data[[#This Row],[SLP SA cat t.10 2021]])/ULB_Data[[#This Row],[SLP SA cat t.10 2021]]</f>
        <v>-6.0293033089139143E-2</v>
      </c>
      <c r="AX369" s="118">
        <f>(ULB_Data[[#This Row],[SLP- obtained SS2022]]-ULB_Data[[#This Row],[SLP SA cat t.10 2022]])/ULB_Data[[#This Row],[SLP SA cat t.10 2022]]</f>
        <v>-6.0293033089139143E-2</v>
      </c>
      <c r="AY369" s="122">
        <v>232.44</v>
      </c>
      <c r="AZ369" s="122">
        <v>298.10000000000002</v>
      </c>
      <c r="BA369" s="122">
        <v>295</v>
      </c>
      <c r="BB369" s="122">
        <v>421.09</v>
      </c>
      <c r="BC369" s="122">
        <v>522.70000000000005</v>
      </c>
      <c r="BD369" s="122">
        <v>525</v>
      </c>
      <c r="BE369" s="122">
        <v>433.64</v>
      </c>
      <c r="BF369" s="122">
        <v>570</v>
      </c>
      <c r="BG369" s="122">
        <v>570</v>
      </c>
      <c r="BH369" s="122">
        <v>1100</v>
      </c>
      <c r="BI369" s="122">
        <v>1100</v>
      </c>
      <c r="BJ369" s="118">
        <f>(ULB_Data[[#This Row],[Cert.- obtained SS2020]]-ULB_Data[[#This Row],[NA cert 2020]])/ULB_Data[[#This Row],[NA cert 2020]]</f>
        <v>0.29065565307176044</v>
      </c>
      <c r="BK369" s="118">
        <f>(ULB_Data[[#This Row],[Cert.- obtained SS2021]]-ULB_Data[[#This Row],[NA cert 2021]])/ULB_Data[[#This Row],[NA cert 2021]]</f>
        <v>6.3737001006372931E-3</v>
      </c>
      <c r="BL369" s="118">
        <f>(ULB_Data[[#This Row],[Cert.- obtained SS2022]]-ULB_Data[[#This Row],[NA cert 2022]])/ULB_Data[[#This Row],[NA cert 2022]]</f>
        <v>1.6949152542372881E-2</v>
      </c>
      <c r="BM369" s="118">
        <f>(ULB_Data[[#This Row],[Cert.- obtained SS2020]]-ULB_Data[[#This Row],[SA Cert 2020]])/ULB_Data[[#This Row],[SA Cert 2020]]</f>
        <v>-0.2875632287634472</v>
      </c>
      <c r="BN369" s="118">
        <f>(ULB_Data[[#This Row],[Cert.- obtained SS2021]]-ULB_Data[[#This Row],[SA cert 2021]])/ULB_Data[[#This Row],[SA cert 2021]]</f>
        <v>-0.42605701167017412</v>
      </c>
      <c r="BO369" s="118">
        <f>(ULB_Data[[#This Row],[Cert.- obtained SS2022]]-ULB_Data[[#This Row],[SA cert 2022]])/ULB_Data[[#This Row],[SA cert 2022]]</f>
        <v>-0.42857142857142855</v>
      </c>
      <c r="BP369" s="118">
        <f>(ULB_Data[[#This Row],[Cert.- obtained SS2020]]-ULB_Data[[#This Row],[SA cert cat 2020]])/ULB_Data[[#This Row],[SA cert cat 2020]]</f>
        <v>-0.30818190203855733</v>
      </c>
      <c r="BQ369" s="118">
        <f>(ULB_Data[[#This Row],[Cert.- obtained SS2021]]-ULB_Data[[#This Row],[SA cert cat 2021]])/ULB_Data[[#This Row],[SA cert cat 2021]]</f>
        <v>-0.47368421052631576</v>
      </c>
      <c r="BR369" s="118">
        <f>(ULB_Data[[#This Row],[Cert.- obtained SS2022]]-ULB_Data[[#This Row],[SA cert cat 2022]])/ULB_Data[[#This Row],[SA cert cat 2022]]</f>
        <v>-0.47368421052631576</v>
      </c>
      <c r="BS369" s="118">
        <f>(ULB_Data[[#This Row],[Cert.- obtained SS2021]]-ULB_Data[[#This Row],[SA cert cat t.10 2021]])/ULB_Data[[#This Row],[SA cert cat t.10 2021]]</f>
        <v>-0.72727272727272729</v>
      </c>
      <c r="BT369" s="118">
        <f>(ULB_Data[[#This Row],[Cert.- obtained SS2022]]-ULB_Data[[#This Row],[SA cert cat t.10 2022]])/ULB_Data[[#This Row],[SA cert cat t.10 2022]]</f>
        <v>-0.72727272727272729</v>
      </c>
      <c r="BU369" s="122">
        <v>855.72</v>
      </c>
      <c r="BV369" s="122">
        <v>860.25</v>
      </c>
      <c r="BW369" s="122">
        <v>865</v>
      </c>
      <c r="BX369" s="122">
        <v>1100</v>
      </c>
      <c r="BY369" s="122">
        <v>1147.0899999999999</v>
      </c>
      <c r="BZ369" s="122">
        <v>1150</v>
      </c>
      <c r="CA369" s="122">
        <v>1114.93</v>
      </c>
      <c r="CB369" s="122">
        <v>1184.79</v>
      </c>
      <c r="CC369" s="122">
        <v>1184.79</v>
      </c>
      <c r="CD369" s="122">
        <v>1531.86</v>
      </c>
      <c r="CE369" s="122">
        <v>1531.86</v>
      </c>
      <c r="CF369" s="118">
        <f>(ULB_Data[[#This Row],[CP- obtained SS2020]]-ULB_Data[[#This Row],[NA CV 2020]])/ULB_Data[[#This Row],[NA CV 2020]]</f>
        <v>0.44909549852755565</v>
      </c>
      <c r="CG369" s="118">
        <f>(ULB_Data[[#This Row],[CV- obtained SS2021]]-ULB_Data[[#This Row],[NA CV 2021]])/ULB_Data[[#This Row],[NA CV 2021]]</f>
        <v>0.46481836675385052</v>
      </c>
      <c r="CH369" s="118">
        <f>(ULB_Data[[#This Row],[CV- obtained SS2022]]-ULB_Data[[#This Row],[NA CV 2022]])/ULB_Data[[#This Row],[NA CV 2022]]</f>
        <v>0.45677456647398834</v>
      </c>
      <c r="CI369" s="118">
        <f>(ULB_Data[[#This Row],[CP- obtained SS2020]]-ULB_Data[[#This Row],[SA CV 2020]])/ULB_Data[[#This Row],[SA CV 2020]]</f>
        <v>0.12729090909090907</v>
      </c>
      <c r="CJ369" s="118">
        <f>(ULB_Data[[#This Row],[CV- obtained SS2021]]-ULB_Data[[#This Row],[SA CV 2021]])/ULB_Data[[#This Row],[SA CV 2021]]</f>
        <v>9.8527578481200251E-2</v>
      </c>
      <c r="CK369" s="118">
        <f>(ULB_Data[[#This Row],[CV- obtained SS2022]]-ULB_Data[[#This Row],[SA CV 2022]])/ULB_Data[[#This Row],[SA CV 2022]]</f>
        <v>9.5747826086956436E-2</v>
      </c>
      <c r="CL369" s="118">
        <f>(ULB_Data[[#This Row],[CP- obtained SS2020]]-ULB_Data[[#This Row],[SA CV  cat 2020]])/ULB_Data[[#This Row],[SA CV  cat 2020]]</f>
        <v>0.11219538446359853</v>
      </c>
      <c r="CM369" s="118">
        <f>(ULB_Data[[#This Row],[CV- obtained SS2021]]-ULB_Data[[#This Row],[SA CV cat 2021]])/ULB_Data[[#This Row],[SA CV cat 2021]]</f>
        <v>6.3572447437942534E-2</v>
      </c>
      <c r="CN369" s="118">
        <f>(ULB_Data[[#This Row],[CV- obtained SS2022]]-ULB_Data[[#This Row],[SA CV cat 2022]])/ULB_Data[[#This Row],[SA CV cat 2022]]</f>
        <v>6.3572447437942534E-2</v>
      </c>
      <c r="CO369" s="118">
        <f>(ULB_Data[[#This Row],[CV- obtained SS2021]]-ULB_Data[[#This Row],[SA CV cat t.10 2021]])/ULB_Data[[#This Row],[SA CV cat t.10 2021]]</f>
        <v>-0.17739871789850248</v>
      </c>
      <c r="CP369" s="118">
        <f>(ULB_Data[[#This Row],[CV- obtained SS2022]]-ULB_Data[[#This Row],[SA CV cat t.10 2022]])/ULB_Data[[#This Row],[SA CV cat t.10 2022]]</f>
        <v>-0.17739871789850248</v>
      </c>
      <c r="CQ369" s="60">
        <v>41</v>
      </c>
      <c r="CR369" s="60">
        <v>34</v>
      </c>
      <c r="CS369" s="28">
        <v>57</v>
      </c>
      <c r="CT369" s="27">
        <v>50</v>
      </c>
      <c r="CU369" s="28">
        <v>57</v>
      </c>
      <c r="CV369" s="27">
        <v>50</v>
      </c>
      <c r="CW369" s="28" t="s">
        <v>414</v>
      </c>
      <c r="CX369" s="28" t="s">
        <v>414</v>
      </c>
      <c r="CY369" s="28" t="s">
        <v>414</v>
      </c>
      <c r="CZ369" s="28" t="s">
        <v>405</v>
      </c>
      <c r="DA369" s="28" t="s">
        <v>405</v>
      </c>
      <c r="DB369" s="28" t="s">
        <v>405</v>
      </c>
      <c r="DC369" s="22">
        <v>1018.16</v>
      </c>
      <c r="DD369" s="22">
        <v>1500</v>
      </c>
      <c r="DE369" s="66">
        <v>67.88</v>
      </c>
      <c r="DF369" s="22">
        <v>300</v>
      </c>
      <c r="DG369" s="22">
        <v>1500</v>
      </c>
      <c r="DH369" s="66">
        <v>20</v>
      </c>
      <c r="DI369" s="22">
        <v>1126.07</v>
      </c>
      <c r="DJ369" s="22">
        <v>1500</v>
      </c>
      <c r="DK369" s="66">
        <v>75.069999999999993</v>
      </c>
      <c r="DL369" s="22">
        <v>1240.02</v>
      </c>
      <c r="DM369" s="22">
        <v>1500</v>
      </c>
      <c r="DN369" s="66">
        <v>82.67</v>
      </c>
      <c r="DO369" s="22">
        <v>3684.25</v>
      </c>
      <c r="DP369" s="22">
        <v>6000</v>
      </c>
      <c r="DQ369" s="66">
        <v>61.4</v>
      </c>
      <c r="DR369" s="67">
        <v>1911.27</v>
      </c>
      <c r="DS369" s="67">
        <v>2400</v>
      </c>
      <c r="DT369" s="159">
        <f>ULB_Data[[#This Row],[SLP- obtained SS2021]]/ULB_Data[[#This Row],[SLP-max. marks SS2021]]</f>
        <v>0.79636249999999997</v>
      </c>
      <c r="DU369" s="159">
        <f>ULB_Data[[#This Row],[SLP- obtained SS2021]]/ULB_Data[[#This Row],[Total score (obtained) SS2021]]</f>
        <v>0.55057930851707393</v>
      </c>
      <c r="DV369" s="67">
        <v>1911.27</v>
      </c>
      <c r="DW369" s="66">
        <v>2400</v>
      </c>
      <c r="DX369" s="159">
        <f>ULB_Data[[#This Row],[SLP- obtained SS2022]]/ULB_Data[[#This Row],[SLP-max. marks SS2022]]</f>
        <v>0.79636249999999997</v>
      </c>
      <c r="DY369" s="159">
        <f>ULB_Data[[#This Row],[SLP- obtained SS2022]]/ULB_Data[[#This Row],[Total score (obtained) SS2022]]</f>
        <v>0.55057930851707393</v>
      </c>
      <c r="DZ369" s="67">
        <v>1260.1099999999999</v>
      </c>
      <c r="EA369" s="67">
        <v>1800</v>
      </c>
      <c r="EB369" s="159">
        <f>ULB_Data[[#This Row],[CV- obtained SS2021]]/ULB_Data[[#This Row],[CV-max. marks SS2021]]</f>
        <v>0.70006111111111102</v>
      </c>
      <c r="EC369" s="159">
        <f>ULB_Data[[#This Row],[CV- obtained SS2021]]/ULB_Data[[#This Row],[Total score (obtained) SS2021]]</f>
        <v>0.36299972921431817</v>
      </c>
      <c r="ED369" s="67">
        <v>1260.1099999999999</v>
      </c>
      <c r="EE369" s="66">
        <v>1800</v>
      </c>
      <c r="EF369" s="159">
        <f>ULB_Data[[#This Row],[CV- obtained SS2022]]/ULB_Data[[#This Row],[CV-max. marks SS2022]]</f>
        <v>0.70006111111111102</v>
      </c>
      <c r="EG369" s="159">
        <f>ULB_Data[[#This Row],[CV- obtained SS2022]]/ULB_Data[[#This Row],[Total score (obtained) SS2022]]</f>
        <v>0.36299972921431817</v>
      </c>
      <c r="EH369" s="89">
        <v>300</v>
      </c>
      <c r="EI369" s="67">
        <v>1800</v>
      </c>
      <c r="EJ369" s="159">
        <f>ULB_Data[[#This Row],[Cert.- obtained SS2021]]/ULB_Data[[#This Row],[Cert.-max. marks SS2021]]</f>
        <v>0.16666666666666666</v>
      </c>
      <c r="EK369" s="159">
        <f>ULB_Data[[#This Row],[Cert.- obtained SS2021]]/ULB_Data[[#This Row],[Total score (obtained) SS2021]]</f>
        <v>8.6420962268607876E-2</v>
      </c>
      <c r="EL369" s="89">
        <v>300</v>
      </c>
      <c r="EM369" s="66">
        <v>1800</v>
      </c>
      <c r="EN369" s="159">
        <f>ULB_Data[[#This Row],[Cert.- obtained SS2022]]/ULB_Data[[#This Row],[Cert.-max. marks SS2022]]</f>
        <v>0.16666666666666666</v>
      </c>
      <c r="EO369" s="159">
        <f>ULB_Data[[#This Row],[Cert.- obtained SS2022]]/ULB_Data[[#This Row],[Total score (obtained) SS2022]]</f>
        <v>8.6420962268607876E-2</v>
      </c>
      <c r="EP369" s="68">
        <v>3471.38</v>
      </c>
      <c r="EQ369" s="26">
        <v>6000</v>
      </c>
      <c r="ER369" s="66">
        <v>57.86</v>
      </c>
      <c r="ES369" s="68">
        <v>3471.38</v>
      </c>
      <c r="ET369" s="66">
        <v>6000</v>
      </c>
      <c r="EU369" s="128">
        <f>(ULB_Data[[#This Row],[Total score (obtained) SS2022]]/ULB_Data[[#This Row],[Total score (max) SS2022]])*100</f>
        <v>57.856333333333332</v>
      </c>
      <c r="EV369" s="26">
        <v>1318.16</v>
      </c>
      <c r="EW369" s="26">
        <v>3000</v>
      </c>
      <c r="EX369" s="66">
        <v>43.94</v>
      </c>
      <c r="EY369" s="26">
        <v>2211.27</v>
      </c>
      <c r="EZ369" s="26">
        <v>4200</v>
      </c>
      <c r="FA369" s="100">
        <v>52.65</v>
      </c>
      <c r="FB369" s="26">
        <v>2211.27</v>
      </c>
      <c r="FC369" s="138">
        <v>4200</v>
      </c>
      <c r="FD369" s="140">
        <f>(ULB_Data[[#This Row],[SLP + Cert. (obtained) SS2022]]/ULB_Data[[#This Row],[SLP + Cert. (max.) SS2022]])*100</f>
        <v>52.64928571428571</v>
      </c>
    </row>
    <row r="370" spans="1:160" ht="15.75" thickBot="1">
      <c r="A370" s="104">
        <v>369</v>
      </c>
      <c r="B370" s="65" t="s">
        <v>146</v>
      </c>
      <c r="C370" s="65" t="s">
        <v>146</v>
      </c>
      <c r="D370" s="65" t="s">
        <v>33</v>
      </c>
      <c r="E370" s="26">
        <v>502793</v>
      </c>
      <c r="F370" s="28" t="s">
        <v>410</v>
      </c>
      <c r="G370" s="28">
        <v>2214</v>
      </c>
      <c r="H370" s="28">
        <v>2072</v>
      </c>
      <c r="I370" s="28">
        <v>2072</v>
      </c>
      <c r="J370" s="28">
        <v>3325</v>
      </c>
      <c r="K370" s="28">
        <v>3178</v>
      </c>
      <c r="L370" s="28">
        <v>3178</v>
      </c>
      <c r="M370" s="28">
        <v>3878.5</v>
      </c>
      <c r="N370" s="28">
        <v>3782.7</v>
      </c>
      <c r="O370" s="28">
        <v>3782.7</v>
      </c>
      <c r="P370" s="28">
        <v>4344.1000000000004</v>
      </c>
      <c r="Q370" s="28">
        <v>4344.1000000000004</v>
      </c>
      <c r="R370" s="118">
        <f>(ULB_Data[[#This Row],[Total score (obtained) SS2020]]-ULB_Data[[#This Row],[NA 2020]])/ULB_Data[[#This Row],[NA 2020]]</f>
        <v>0.88049232158988255</v>
      </c>
      <c r="S370" s="118">
        <f>(ULB_Data[[#This Row],[Total score (obtained) SS2021]]-ULB_Data[[#This Row],[NA 2021]])/ULB_Data[[#This Row],[NA 2021]]</f>
        <v>0.8655839768339767</v>
      </c>
      <c r="T370" s="118">
        <f>(ULB_Data[[#This Row],[Total score (obtained) SS2022]]-ULB_Data[[#This Row],[NA 2022]])/ULB_Data[[#This Row],[NA 2022]]</f>
        <v>0.8655839768339767</v>
      </c>
      <c r="U370" s="118">
        <f>(ULB_Data[[#This Row],[Total score (obtained) SS2020]]-ULB_Data[[#This Row],[SA 2020]])/ULB_Data[[#This Row],[SA 2020]]</f>
        <v>0.25215338345864657</v>
      </c>
      <c r="V370" s="118">
        <f>(ULB_Data[[#This Row],[Total score (obtained) SS2021]]-ULB_Data[[#This Row],[SA 2021]])/ULB_Data[[#This Row],[SA 2021]]</f>
        <v>0.21632787916928881</v>
      </c>
      <c r="W370" s="118">
        <f>(ULB_Data[[#This Row],[Total score (obtained) SS2022]]-ULB_Data[[#This Row],[SA 2022]])/ULB_Data[[#This Row],[SA 2022]]</f>
        <v>0.21632787916928881</v>
      </c>
      <c r="X370" s="118">
        <f>(ULB_Data[[#This Row],[Total score (obtained) SS2020]]-ULB_Data[[#This Row],[SA Cat 2020]])/ULB_Data[[#This Row],[SA Cat 2020]]</f>
        <v>7.3458811396158272E-2</v>
      </c>
      <c r="Y370" s="118">
        <f>(ULB_Data[[#This Row],[Total score (obtained) SS2021]]-ULB_Data[[#This Row],[SA Cat 2021]])/ULB_Data[[#This Row],[SA Cat 2021]]</f>
        <v>2.1886483199830799E-2</v>
      </c>
      <c r="Z370" s="118">
        <f>(ULB_Data[[#This Row],[Total score (obtained) SS2022]]-ULB_Data[[#This Row],[SA Cat 2022]])/ULB_Data[[#This Row],[SA Cat 2022]]</f>
        <v>2.1886483199830799E-2</v>
      </c>
      <c r="AA370" s="118">
        <f>(ULB_Data[[#This Row],[Total score (obtained) SS2021]]-ULB_Data[[#This Row],[SA Cat t.10 2021]])/ULB_Data[[#This Row],[SA Cat t.10 2021]]</f>
        <v>-0.11017471973481285</v>
      </c>
      <c r="AB370" s="118">
        <f>(ULB_Data[[#This Row],[Total score (obtained) SS2022]]-ULB_Data[[#This Row],[SA Cat t.10 2022]])/ULB_Data[[#This Row],[SA Cat t.10 2022]]</f>
        <v>-0.11017471973481285</v>
      </c>
      <c r="AC370" s="122">
        <v>306.24</v>
      </c>
      <c r="AD370" s="122">
        <v>913.6</v>
      </c>
      <c r="AE370" s="122">
        <v>915</v>
      </c>
      <c r="AF370" s="122">
        <v>706.64</v>
      </c>
      <c r="AG370" s="122">
        <v>1509.3</v>
      </c>
      <c r="AH370" s="122">
        <v>1509.3</v>
      </c>
      <c r="AI370" s="122">
        <v>948.15</v>
      </c>
      <c r="AJ370" s="122">
        <v>1786.5</v>
      </c>
      <c r="AK370" s="122">
        <v>1786.5</v>
      </c>
      <c r="AL370" s="122">
        <v>2014.9</v>
      </c>
      <c r="AM370" s="122">
        <v>2014.9</v>
      </c>
      <c r="AN370" s="118">
        <f>(ULB_Data[[#This Row],[SLP- obtained SS2020]]-ULB_Data[[#This Row],[SLP NA 2020]])/ULB_Data[[#This Row],[SLP NA 2020]]</f>
        <v>2.4515086206896552</v>
      </c>
      <c r="AO370" s="118">
        <f>(ULB_Data[[#This Row],[SLP- obtained SS2021]]-ULB_Data[[#This Row],[SLP NA 2021]])/ULB_Data[[#This Row],[SLP NA 2021]]</f>
        <v>1.1179838003502627</v>
      </c>
      <c r="AP370" s="118">
        <f>(ULB_Data[[#This Row],[SLP- obtained SS2022]]-ULB_Data[[#This Row],[SLP NA 2022]])/ULB_Data[[#This Row],[SLP NA 2022]]</f>
        <v>1.1147431693989072</v>
      </c>
      <c r="AQ370" s="118">
        <f>(ULB_Data[[#This Row],[SLP- obtained SS2020]]-ULB_Data[[#This Row],[SLP SA 2020]])/ULB_Data[[#This Row],[SLP SA 2020]]</f>
        <v>0.49579701120797015</v>
      </c>
      <c r="AR370" s="118">
        <f>(ULB_Data[[#This Row],[SLP- obtained SS2021]]-ULB_Data[[#This Row],[SLP SA 2021]])/ULB_Data[[#This Row],[SLP SA 2021]]</f>
        <v>0.28204465646326116</v>
      </c>
      <c r="AS370" s="118">
        <f>(ULB_Data[[#This Row],[SLP- obtained SS2022]]-ULB_Data[[#This Row],[SLP SA 2022]])/ULB_Data[[#This Row],[SLP SA 2022]]</f>
        <v>0.28204465646326116</v>
      </c>
      <c r="AT370" s="118">
        <f>(ULB_Data[[#This Row],[SLP- obtained SS2020]]-ULB_Data[[#This Row],[SLP SA cat 2020]])/ULB_Data[[#This Row],[SLP SA cat 2020]]</f>
        <v>0.11479196329694673</v>
      </c>
      <c r="AU370" s="118">
        <f>(ULB_Data[[#This Row],[SLP- obtained SS2021]]-ULB_Data[[#This Row],[SLP SA cat 2021]])/ULB_Data[[#This Row],[SLP SA cat 2021]]</f>
        <v>8.3117828155611542E-2</v>
      </c>
      <c r="AV370" s="118">
        <f>(ULB_Data[[#This Row],[SLP- obtained SS2022]]-ULB_Data[[#This Row],[SLP SA cat 2022]])/ULB_Data[[#This Row],[SLP SA cat 2022]]</f>
        <v>8.3117828155611542E-2</v>
      </c>
      <c r="AW370" s="118">
        <f>(ULB_Data[[#This Row],[SLP- obtained SS2021]]-ULB_Data[[#This Row],[SLP SA cat t.10 2021]])/ULB_Data[[#This Row],[SLP SA cat t.10 2021]]</f>
        <v>-3.9659536453422045E-2</v>
      </c>
      <c r="AX370" s="118">
        <f>(ULB_Data[[#This Row],[SLP- obtained SS2022]]-ULB_Data[[#This Row],[SLP SA cat t.10 2022]])/ULB_Data[[#This Row],[SLP SA cat t.10 2022]]</f>
        <v>-3.9659536453422045E-2</v>
      </c>
      <c r="AY370" s="122">
        <v>232.44</v>
      </c>
      <c r="AZ370" s="122">
        <v>298.10000000000002</v>
      </c>
      <c r="BA370" s="122">
        <v>295</v>
      </c>
      <c r="BB370" s="122">
        <v>421.09</v>
      </c>
      <c r="BC370" s="122">
        <v>522.70000000000005</v>
      </c>
      <c r="BD370" s="122">
        <v>525</v>
      </c>
      <c r="BE370" s="122">
        <v>566.66</v>
      </c>
      <c r="BF370" s="122">
        <v>651.51</v>
      </c>
      <c r="BG370" s="122">
        <v>651.51</v>
      </c>
      <c r="BH370" s="122">
        <v>1020</v>
      </c>
      <c r="BI370" s="122">
        <v>1020</v>
      </c>
      <c r="BJ370" s="118">
        <f>(ULB_Data[[#This Row],[Cert.- obtained SS2020]]-ULB_Data[[#This Row],[NA cert 2020]])/ULB_Data[[#This Row],[NA cert 2020]]</f>
        <v>1.1510927551196009</v>
      </c>
      <c r="BK370" s="118">
        <f>(ULB_Data[[#This Row],[Cert.- obtained SS2021]]-ULB_Data[[#This Row],[NA cert 2021]])/ULB_Data[[#This Row],[NA cert 2021]]</f>
        <v>0.67728950016772882</v>
      </c>
      <c r="BL370" s="118">
        <f>(ULB_Data[[#This Row],[Cert.- obtained SS2022]]-ULB_Data[[#This Row],[NA cert 2022]])/ULB_Data[[#This Row],[NA cert 2022]]</f>
        <v>0.69491525423728817</v>
      </c>
      <c r="BM370" s="118">
        <f>(ULB_Data[[#This Row],[Cert.- obtained SS2020]]-ULB_Data[[#This Row],[SA Cert 2020]])/ULB_Data[[#This Row],[SA Cert 2020]]</f>
        <v>0.187394618727588</v>
      </c>
      <c r="BN370" s="118">
        <f>(ULB_Data[[#This Row],[Cert.- obtained SS2021]]-ULB_Data[[#This Row],[SA cert 2021]])/ULB_Data[[#This Row],[SA cert 2021]]</f>
        <v>-4.3428352783623579E-2</v>
      </c>
      <c r="BO370" s="118">
        <f>(ULB_Data[[#This Row],[Cert.- obtained SS2022]]-ULB_Data[[#This Row],[SA cert 2022]])/ULB_Data[[#This Row],[SA cert 2022]]</f>
        <v>-4.7619047619047616E-2</v>
      </c>
      <c r="BP370" s="118">
        <f>(ULB_Data[[#This Row],[Cert.- obtained SS2020]]-ULB_Data[[#This Row],[SA cert cat 2020]])/ULB_Data[[#This Row],[SA cert cat 2020]]</f>
        <v>-0.11763667807856558</v>
      </c>
      <c r="BQ370" s="118">
        <f>(ULB_Data[[#This Row],[Cert.- obtained SS2021]]-ULB_Data[[#This Row],[SA cert cat 2021]])/ULB_Data[[#This Row],[SA cert cat 2021]]</f>
        <v>-0.23255207134195943</v>
      </c>
      <c r="BR370" s="118">
        <f>(ULB_Data[[#This Row],[Cert.- obtained SS2022]]-ULB_Data[[#This Row],[SA cert cat 2022]])/ULB_Data[[#This Row],[SA cert cat 2022]]</f>
        <v>-0.23255207134195943</v>
      </c>
      <c r="BS370" s="118">
        <f>(ULB_Data[[#This Row],[Cert.- obtained SS2021]]-ULB_Data[[#This Row],[SA cert cat t.10 2021]])/ULB_Data[[#This Row],[SA cert cat t.10 2021]]</f>
        <v>-0.50980392156862742</v>
      </c>
      <c r="BT370" s="118">
        <f>(ULB_Data[[#This Row],[Cert.- obtained SS2022]]-ULB_Data[[#This Row],[SA cert cat t.10 2022]])/ULB_Data[[#This Row],[SA cert cat t.10 2022]]</f>
        <v>-0.50980392156862742</v>
      </c>
      <c r="BU370" s="122">
        <v>855.72</v>
      </c>
      <c r="BV370" s="122">
        <v>860.25</v>
      </c>
      <c r="BW370" s="122">
        <v>865</v>
      </c>
      <c r="BX370" s="122">
        <v>1100</v>
      </c>
      <c r="BY370" s="122">
        <v>1147.0899999999999</v>
      </c>
      <c r="BZ370" s="122">
        <v>1150</v>
      </c>
      <c r="CA370" s="122">
        <v>1201.1099999999999</v>
      </c>
      <c r="CB370" s="122">
        <v>1344.7</v>
      </c>
      <c r="CC370" s="122">
        <v>1344.7</v>
      </c>
      <c r="CD370" s="122">
        <v>1496.04</v>
      </c>
      <c r="CE370" s="122">
        <v>1496.04</v>
      </c>
      <c r="CF370" s="118">
        <f>(ULB_Data[[#This Row],[CP- obtained SS2020]]-ULB_Data[[#This Row],[NA CV 2020]])/ULB_Data[[#This Row],[NA CV 2020]]</f>
        <v>0.3809774225213855</v>
      </c>
      <c r="CG370" s="118">
        <f>(ULB_Data[[#This Row],[CV- obtained SS2021]]-ULB_Data[[#This Row],[NA CV 2021]])/ULB_Data[[#This Row],[NA CV 2021]]</f>
        <v>0.66288869514675963</v>
      </c>
      <c r="CH370" s="118">
        <f>(ULB_Data[[#This Row],[CV- obtained SS2022]]-ULB_Data[[#This Row],[NA CV 2022]])/ULB_Data[[#This Row],[NA CV 2022]]</f>
        <v>0.65375722543352599</v>
      </c>
      <c r="CI370" s="118">
        <f>(ULB_Data[[#This Row],[CP- obtained SS2020]]-ULB_Data[[#This Row],[SA CV 2020]])/ULB_Data[[#This Row],[SA CV 2020]]</f>
        <v>7.4300000000000019E-2</v>
      </c>
      <c r="CJ370" s="118">
        <f>(ULB_Data[[#This Row],[CV- obtained SS2021]]-ULB_Data[[#This Row],[SA CV 2021]])/ULB_Data[[#This Row],[SA CV 2021]]</f>
        <v>0.24706866941565186</v>
      </c>
      <c r="CK370" s="118">
        <f>(ULB_Data[[#This Row],[CV- obtained SS2022]]-ULB_Data[[#This Row],[SA CV 2022]])/ULB_Data[[#This Row],[SA CV 2022]]</f>
        <v>0.24391304347826087</v>
      </c>
      <c r="CL370" s="118">
        <f>(ULB_Data[[#This Row],[CP- obtained SS2020]]-ULB_Data[[#This Row],[SA CV  cat 2020]])/ULB_Data[[#This Row],[SA CV  cat 2020]]</f>
        <v>-1.6135075055573496E-2</v>
      </c>
      <c r="CM370" s="118">
        <f>(ULB_Data[[#This Row],[CV- obtained SS2021]]-ULB_Data[[#This Row],[SA CV cat 2021]])/ULB_Data[[#This Row],[SA CV cat 2021]]</f>
        <v>6.3806053394809215E-2</v>
      </c>
      <c r="CN370" s="118">
        <f>(ULB_Data[[#This Row],[CV- obtained SS2022]]-ULB_Data[[#This Row],[SA CV cat 2022]])/ULB_Data[[#This Row],[SA CV cat 2022]]</f>
        <v>6.3806053394809215E-2</v>
      </c>
      <c r="CO370" s="118">
        <f>(ULB_Data[[#This Row],[CV- obtained SS2021]]-ULB_Data[[#This Row],[SA CV cat t.10 2021]])/ULB_Data[[#This Row],[SA CV cat t.10 2021]]</f>
        <v>-4.3808989064463497E-2</v>
      </c>
      <c r="CP370" s="118">
        <f>(ULB_Data[[#This Row],[CV- obtained SS2022]]-ULB_Data[[#This Row],[SA CV cat t.10 2022]])/ULB_Data[[#This Row],[SA CV cat t.10 2022]]</f>
        <v>-4.3808989064463497E-2</v>
      </c>
      <c r="CQ370" s="60">
        <v>36</v>
      </c>
      <c r="CR370" s="60">
        <v>9</v>
      </c>
      <c r="CS370" s="28">
        <v>45</v>
      </c>
      <c r="CT370" s="28">
        <v>14</v>
      </c>
      <c r="CU370" s="28">
        <v>45</v>
      </c>
      <c r="CV370" s="28">
        <v>14</v>
      </c>
      <c r="CW370" s="28" t="s">
        <v>414</v>
      </c>
      <c r="CX370" s="28" t="s">
        <v>414</v>
      </c>
      <c r="CY370" s="28" t="s">
        <v>414</v>
      </c>
      <c r="CZ370" s="28" t="s">
        <v>408</v>
      </c>
      <c r="DA370" s="28" t="s">
        <v>408</v>
      </c>
      <c r="DB370" s="28" t="s">
        <v>408</v>
      </c>
      <c r="DC370" s="22">
        <v>1056.99</v>
      </c>
      <c r="DD370" s="22">
        <v>1500</v>
      </c>
      <c r="DE370" s="66">
        <v>70.47</v>
      </c>
      <c r="DF370" s="22">
        <v>500</v>
      </c>
      <c r="DG370" s="22">
        <v>1500</v>
      </c>
      <c r="DH370" s="66">
        <v>33.33</v>
      </c>
      <c r="DI370" s="22">
        <v>1424.68</v>
      </c>
      <c r="DJ370" s="22">
        <v>1500</v>
      </c>
      <c r="DK370" s="66">
        <v>94.98</v>
      </c>
      <c r="DL370" s="22">
        <v>1181.73</v>
      </c>
      <c r="DM370" s="22">
        <v>1500</v>
      </c>
      <c r="DN370" s="66">
        <v>78.78</v>
      </c>
      <c r="DO370" s="22">
        <v>4163.41</v>
      </c>
      <c r="DP370" s="22">
        <v>6000</v>
      </c>
      <c r="DQ370" s="66">
        <v>69.39</v>
      </c>
      <c r="DR370" s="72">
        <v>1934.99</v>
      </c>
      <c r="DS370" s="67">
        <v>2400</v>
      </c>
      <c r="DT370" s="159">
        <f>ULB_Data[[#This Row],[SLP- obtained SS2021]]/ULB_Data[[#This Row],[SLP-max. marks SS2021]]</f>
        <v>0.80624583333333333</v>
      </c>
      <c r="DU370" s="159">
        <f>ULB_Data[[#This Row],[SLP- obtained SS2021]]/ULB_Data[[#This Row],[Total score (obtained) SS2021]]</f>
        <v>0.50058078018569452</v>
      </c>
      <c r="DV370" s="72">
        <v>1934.99</v>
      </c>
      <c r="DW370" s="66">
        <v>2400</v>
      </c>
      <c r="DX370" s="159">
        <f>ULB_Data[[#This Row],[SLP- obtained SS2022]]/ULB_Data[[#This Row],[SLP-max. marks SS2022]]</f>
        <v>0.80624583333333333</v>
      </c>
      <c r="DY370" s="159">
        <f>ULB_Data[[#This Row],[SLP- obtained SS2022]]/ULB_Data[[#This Row],[Total score (obtained) SS2022]]</f>
        <v>0.50058078018569452</v>
      </c>
      <c r="DZ370" s="72">
        <v>1430.5</v>
      </c>
      <c r="EA370" s="67">
        <v>1800</v>
      </c>
      <c r="EB370" s="159">
        <f>ULB_Data[[#This Row],[CV- obtained SS2021]]/ULB_Data[[#This Row],[CV-max. marks SS2021]]</f>
        <v>0.79472222222222222</v>
      </c>
      <c r="EC370" s="159">
        <f>ULB_Data[[#This Row],[CV- obtained SS2021]]/ULB_Data[[#This Row],[Total score (obtained) SS2021]]</f>
        <v>0.37006951253269316</v>
      </c>
      <c r="ED370" s="72">
        <v>1430.5</v>
      </c>
      <c r="EE370" s="66">
        <v>1800</v>
      </c>
      <c r="EF370" s="159">
        <f>ULB_Data[[#This Row],[CV- obtained SS2022]]/ULB_Data[[#This Row],[CV-max. marks SS2022]]</f>
        <v>0.79472222222222222</v>
      </c>
      <c r="EG370" s="159">
        <f>ULB_Data[[#This Row],[CV- obtained SS2022]]/ULB_Data[[#This Row],[Total score (obtained) SS2022]]</f>
        <v>0.37006951253269316</v>
      </c>
      <c r="EH370" s="96">
        <v>500</v>
      </c>
      <c r="EI370" s="67">
        <v>1800</v>
      </c>
      <c r="EJ370" s="159">
        <f>ULB_Data[[#This Row],[Cert.- obtained SS2021]]/ULB_Data[[#This Row],[Cert.-max. marks SS2021]]</f>
        <v>0.27777777777777779</v>
      </c>
      <c r="EK370" s="159">
        <f>ULB_Data[[#This Row],[Cert.- obtained SS2021]]/ULB_Data[[#This Row],[Total score (obtained) SS2021]]</f>
        <v>0.12934970728161244</v>
      </c>
      <c r="EL370" s="96">
        <v>500</v>
      </c>
      <c r="EM370" s="66">
        <v>1800</v>
      </c>
      <c r="EN370" s="159">
        <f>ULB_Data[[#This Row],[Cert.- obtained SS2022]]/ULB_Data[[#This Row],[Cert.-max. marks SS2022]]</f>
        <v>0.27777777777777779</v>
      </c>
      <c r="EO370" s="159">
        <f>ULB_Data[[#This Row],[Cert.- obtained SS2022]]/ULB_Data[[#This Row],[Total score (obtained) SS2022]]</f>
        <v>0.12934970728161244</v>
      </c>
      <c r="EP370" s="73">
        <v>3865.49</v>
      </c>
      <c r="EQ370" s="26">
        <v>6000</v>
      </c>
      <c r="ER370" s="66">
        <v>64.42</v>
      </c>
      <c r="ES370" s="73">
        <v>3865.49</v>
      </c>
      <c r="ET370" s="66">
        <v>6000</v>
      </c>
      <c r="EU370" s="128">
        <f>(ULB_Data[[#This Row],[Total score (obtained) SS2022]]/ULB_Data[[#This Row],[Total score (max) SS2022]])*100</f>
        <v>64.424833333333325</v>
      </c>
      <c r="EV370" s="26">
        <v>1556.99</v>
      </c>
      <c r="EW370" s="26">
        <v>3000</v>
      </c>
      <c r="EX370" s="66">
        <v>51.9</v>
      </c>
      <c r="EY370" s="26">
        <v>2434.9899999999998</v>
      </c>
      <c r="EZ370" s="26">
        <v>4200</v>
      </c>
      <c r="FA370" s="100">
        <v>57.98</v>
      </c>
      <c r="FB370" s="26">
        <v>2434.9899999999998</v>
      </c>
      <c r="FC370" s="138">
        <v>4200</v>
      </c>
      <c r="FD370" s="140">
        <f>(ULB_Data[[#This Row],[SLP + Cert. (obtained) SS2022]]/ULB_Data[[#This Row],[SLP + Cert. (max.) SS2022]])*100</f>
        <v>57.975952380952378</v>
      </c>
    </row>
    <row r="371" spans="1:160" ht="15.75" thickBot="1">
      <c r="A371" s="104">
        <v>370</v>
      </c>
      <c r="B371" s="65" t="s">
        <v>66</v>
      </c>
      <c r="C371" s="65" t="s">
        <v>146</v>
      </c>
      <c r="D371" s="65" t="s">
        <v>33</v>
      </c>
      <c r="E371" s="26">
        <v>15665</v>
      </c>
      <c r="F371" s="28" t="s">
        <v>411</v>
      </c>
      <c r="G371" s="28">
        <v>2214</v>
      </c>
      <c r="H371" s="28">
        <v>2072</v>
      </c>
      <c r="I371" s="28">
        <v>2072</v>
      </c>
      <c r="J371" s="28">
        <v>3325</v>
      </c>
      <c r="K371" s="28">
        <v>3178</v>
      </c>
      <c r="L371" s="28">
        <v>3178</v>
      </c>
      <c r="M371" s="28">
        <v>3070.1</v>
      </c>
      <c r="N371" s="28">
        <v>2928.3</v>
      </c>
      <c r="O371" s="28">
        <v>2928.3</v>
      </c>
      <c r="P371" s="28">
        <v>4349.2</v>
      </c>
      <c r="Q371" s="28">
        <v>4349.2</v>
      </c>
      <c r="R371" s="118">
        <f>(ULB_Data[[#This Row],[Total score (obtained) SS2020]]-ULB_Data[[#This Row],[NA 2020]])/ULB_Data[[#This Row],[NA 2020]]</f>
        <v>0.57864950316169839</v>
      </c>
      <c r="S371" s="118">
        <f>(ULB_Data[[#This Row],[Total score (obtained) SS2021]]-ULB_Data[[#This Row],[NA 2021]])/ULB_Data[[#This Row],[NA 2021]]</f>
        <v>0.47256756756756751</v>
      </c>
      <c r="T371" s="118">
        <f>(ULB_Data[[#This Row],[Total score (obtained) SS2022]]-ULB_Data[[#This Row],[NA 2022]])/ULB_Data[[#This Row],[NA 2022]]</f>
        <v>0.47256756756756751</v>
      </c>
      <c r="U371" s="118">
        <f>(ULB_Data[[#This Row],[Total score (obtained) SS2020]]-ULB_Data[[#This Row],[SA 2020]])/ULB_Data[[#This Row],[SA 2020]]</f>
        <v>5.1166917293233118E-2</v>
      </c>
      <c r="V371" s="118">
        <f>(ULB_Data[[#This Row],[Total score (obtained) SS2021]]-ULB_Data[[#This Row],[SA 2021]])/ULB_Data[[#This Row],[SA 2021]]</f>
        <v>-3.9911894273127801E-2</v>
      </c>
      <c r="W371" s="118">
        <f>(ULB_Data[[#This Row],[Total score (obtained) SS2022]]-ULB_Data[[#This Row],[SA 2022]])/ULB_Data[[#This Row],[SA 2022]]</f>
        <v>-3.9911894273127801E-2</v>
      </c>
      <c r="X371" s="118">
        <f>(ULB_Data[[#This Row],[Total score (obtained) SS2020]]-ULB_Data[[#This Row],[SA Cat 2020]])/ULB_Data[[#This Row],[SA Cat 2020]]</f>
        <v>0.13844174456858091</v>
      </c>
      <c r="Y371" s="118">
        <f>(ULB_Data[[#This Row],[Total score (obtained) SS2021]]-ULB_Data[[#This Row],[SA Cat 2021]])/ULB_Data[[#This Row],[SA Cat 2021]]</f>
        <v>4.1956083734589922E-2</v>
      </c>
      <c r="Z371" s="118">
        <f>(ULB_Data[[#This Row],[Total score (obtained) SS2022]]-ULB_Data[[#This Row],[SA Cat 2022]])/ULB_Data[[#This Row],[SA Cat 2022]]</f>
        <v>4.1956083734589922E-2</v>
      </c>
      <c r="AA371" s="118">
        <f>(ULB_Data[[#This Row],[Total score (obtained) SS2021]]-ULB_Data[[#This Row],[SA Cat t.10 2021]])/ULB_Data[[#This Row],[SA Cat t.10 2021]]</f>
        <v>-0.2984548882553113</v>
      </c>
      <c r="AB371" s="118">
        <f>(ULB_Data[[#This Row],[Total score (obtained) SS2022]]-ULB_Data[[#This Row],[SA Cat t.10 2022]])/ULB_Data[[#This Row],[SA Cat t.10 2022]]</f>
        <v>-0.2984548882553113</v>
      </c>
      <c r="AC371" s="122">
        <v>306.24</v>
      </c>
      <c r="AD371" s="122">
        <v>913.6</v>
      </c>
      <c r="AE371" s="122">
        <v>915</v>
      </c>
      <c r="AF371" s="122">
        <v>706.64</v>
      </c>
      <c r="AG371" s="122">
        <v>1509.3</v>
      </c>
      <c r="AH371" s="122">
        <v>1509.3</v>
      </c>
      <c r="AI371" s="122">
        <v>593.21</v>
      </c>
      <c r="AJ371" s="122">
        <v>1412.08</v>
      </c>
      <c r="AK371" s="122">
        <v>1412.08</v>
      </c>
      <c r="AL371" s="122">
        <v>1984.11</v>
      </c>
      <c r="AM371" s="122">
        <v>1984.11</v>
      </c>
      <c r="AN371" s="118">
        <f>(ULB_Data[[#This Row],[SLP- obtained SS2020]]-ULB_Data[[#This Row],[SLP NA 2020]])/ULB_Data[[#This Row],[SLP NA 2020]]</f>
        <v>1.4377612330198535</v>
      </c>
      <c r="AO371" s="118">
        <f>(ULB_Data[[#This Row],[SLP- obtained SS2021]]-ULB_Data[[#This Row],[SLP NA 2021]])/ULB_Data[[#This Row],[SLP NA 2021]]</f>
        <v>0.72086252189141864</v>
      </c>
      <c r="AP371" s="118">
        <f>(ULB_Data[[#This Row],[SLP- obtained SS2022]]-ULB_Data[[#This Row],[SLP NA 2022]])/ULB_Data[[#This Row],[SLP NA 2022]]</f>
        <v>0.71822950819672138</v>
      </c>
      <c r="AQ371" s="118">
        <f>(ULB_Data[[#This Row],[SLP- obtained SS2020]]-ULB_Data[[#This Row],[SLP SA 2020]])/ULB_Data[[#This Row],[SLP SA 2020]]</f>
        <v>5.6464394882825737E-2</v>
      </c>
      <c r="AR371" s="118">
        <f>(ULB_Data[[#This Row],[SLP- obtained SS2021]]-ULB_Data[[#This Row],[SLP SA 2021]])/ULB_Data[[#This Row],[SLP SA 2021]]</f>
        <v>4.1661697475651037E-2</v>
      </c>
      <c r="AS371" s="118">
        <f>(ULB_Data[[#This Row],[SLP- obtained SS2022]]-ULB_Data[[#This Row],[SLP SA 2022]])/ULB_Data[[#This Row],[SLP SA 2022]]</f>
        <v>4.1661697475651037E-2</v>
      </c>
      <c r="AT371" s="118">
        <f>(ULB_Data[[#This Row],[SLP- obtained SS2020]]-ULB_Data[[#This Row],[SLP SA cat 2020]])/ULB_Data[[#This Row],[SLP SA cat 2020]]</f>
        <v>0.25847507627990074</v>
      </c>
      <c r="AU371" s="118">
        <f>(ULB_Data[[#This Row],[SLP- obtained SS2021]]-ULB_Data[[#This Row],[SLP SA cat 2021]])/ULB_Data[[#This Row],[SLP SA cat 2021]]</f>
        <v>0.11337884539119607</v>
      </c>
      <c r="AV371" s="118">
        <f>(ULB_Data[[#This Row],[SLP- obtained SS2022]]-ULB_Data[[#This Row],[SLP SA cat 2022]])/ULB_Data[[#This Row],[SLP SA cat 2022]]</f>
        <v>0.11337884539119607</v>
      </c>
      <c r="AW371" s="118">
        <f>(ULB_Data[[#This Row],[SLP- obtained SS2021]]-ULB_Data[[#This Row],[SLP SA cat t.10 2021]])/ULB_Data[[#This Row],[SLP SA cat t.10 2021]]</f>
        <v>-0.20761449718009578</v>
      </c>
      <c r="AX371" s="118">
        <f>(ULB_Data[[#This Row],[SLP- obtained SS2022]]-ULB_Data[[#This Row],[SLP SA cat t.10 2022]])/ULB_Data[[#This Row],[SLP SA cat t.10 2022]]</f>
        <v>-0.20761449718009578</v>
      </c>
      <c r="AY371" s="122">
        <v>232.44</v>
      </c>
      <c r="AZ371" s="122">
        <v>298.10000000000002</v>
      </c>
      <c r="BA371" s="122">
        <v>295</v>
      </c>
      <c r="BB371" s="122">
        <v>421.09</v>
      </c>
      <c r="BC371" s="122">
        <v>522.70000000000005</v>
      </c>
      <c r="BD371" s="122">
        <v>525</v>
      </c>
      <c r="BE371" s="122">
        <v>365.77</v>
      </c>
      <c r="BF371" s="122">
        <v>453.88</v>
      </c>
      <c r="BG371" s="122">
        <v>453.88</v>
      </c>
      <c r="BH371" s="122">
        <v>1100</v>
      </c>
      <c r="BI371" s="122">
        <v>1100</v>
      </c>
      <c r="BJ371" s="118">
        <f>(ULB_Data[[#This Row],[Cert.- obtained SS2020]]-ULB_Data[[#This Row],[NA cert 2020]])/ULB_Data[[#This Row],[NA cert 2020]]</f>
        <v>0.29065565307176044</v>
      </c>
      <c r="BK371" s="118">
        <f>(ULB_Data[[#This Row],[Cert.- obtained SS2021]]-ULB_Data[[#This Row],[NA cert 2021]])/ULB_Data[[#This Row],[NA cert 2021]]</f>
        <v>6.3737001006372931E-3</v>
      </c>
      <c r="BL371" s="118">
        <f>(ULB_Data[[#This Row],[Cert.- obtained SS2022]]-ULB_Data[[#This Row],[NA cert 2022]])/ULB_Data[[#This Row],[NA cert 2022]]</f>
        <v>1.6949152542372881E-2</v>
      </c>
      <c r="BM371" s="118">
        <f>(ULB_Data[[#This Row],[Cert.- obtained SS2020]]-ULB_Data[[#This Row],[SA Cert 2020]])/ULB_Data[[#This Row],[SA Cert 2020]]</f>
        <v>-0.2875632287634472</v>
      </c>
      <c r="BN371" s="118">
        <f>(ULB_Data[[#This Row],[Cert.- obtained SS2021]]-ULB_Data[[#This Row],[SA cert 2021]])/ULB_Data[[#This Row],[SA cert 2021]]</f>
        <v>-0.42605701167017412</v>
      </c>
      <c r="BO371" s="118">
        <f>(ULB_Data[[#This Row],[Cert.- obtained SS2022]]-ULB_Data[[#This Row],[SA cert 2022]])/ULB_Data[[#This Row],[SA cert 2022]]</f>
        <v>-0.42857142857142855</v>
      </c>
      <c r="BP371" s="118">
        <f>(ULB_Data[[#This Row],[Cert.- obtained SS2020]]-ULB_Data[[#This Row],[SA cert cat 2020]])/ULB_Data[[#This Row],[SA cert cat 2020]]</f>
        <v>-0.17981245044700217</v>
      </c>
      <c r="BQ371" s="118">
        <f>(ULB_Data[[#This Row],[Cert.- obtained SS2021]]-ULB_Data[[#This Row],[SA cert cat 2021]])/ULB_Data[[#This Row],[SA cert cat 2021]]</f>
        <v>-0.33903234335066534</v>
      </c>
      <c r="BR371" s="118">
        <f>(ULB_Data[[#This Row],[Cert.- obtained SS2022]]-ULB_Data[[#This Row],[SA cert cat 2022]])/ULB_Data[[#This Row],[SA cert cat 2022]]</f>
        <v>-0.33903234335066534</v>
      </c>
      <c r="BS371" s="118">
        <f>(ULB_Data[[#This Row],[Cert.- obtained SS2021]]-ULB_Data[[#This Row],[SA cert cat t.10 2021]])/ULB_Data[[#This Row],[SA cert cat t.10 2021]]</f>
        <v>-0.72727272727272729</v>
      </c>
      <c r="BT371" s="118">
        <f>(ULB_Data[[#This Row],[Cert.- obtained SS2022]]-ULB_Data[[#This Row],[SA cert cat t.10 2022]])/ULB_Data[[#This Row],[SA cert cat t.10 2022]]</f>
        <v>-0.72727272727272729</v>
      </c>
      <c r="BU371" s="122">
        <v>855.72</v>
      </c>
      <c r="BV371" s="122">
        <v>860.25</v>
      </c>
      <c r="BW371" s="122">
        <v>865</v>
      </c>
      <c r="BX371" s="122">
        <v>1100</v>
      </c>
      <c r="BY371" s="122">
        <v>1147.0899999999999</v>
      </c>
      <c r="BZ371" s="122">
        <v>1150</v>
      </c>
      <c r="CA371" s="122">
        <v>1056.55</v>
      </c>
      <c r="CB371" s="122">
        <v>1062.31</v>
      </c>
      <c r="CC371" s="122">
        <v>1062.31</v>
      </c>
      <c r="CD371" s="122">
        <v>1484.95</v>
      </c>
      <c r="CE371" s="122">
        <v>1484.95</v>
      </c>
      <c r="CF371" s="118">
        <f>(ULB_Data[[#This Row],[CP- obtained SS2020]]-ULB_Data[[#This Row],[NA CV 2020]])/ULB_Data[[#This Row],[NA CV 2020]]</f>
        <v>0.33807787594072819</v>
      </c>
      <c r="CG371" s="118">
        <f>(ULB_Data[[#This Row],[CV- obtained SS2021]]-ULB_Data[[#This Row],[NA CV 2021]])/ULB_Data[[#This Row],[NA CV 2021]]</f>
        <v>0.37050857308921825</v>
      </c>
      <c r="CH371" s="118">
        <f>(ULB_Data[[#This Row],[CV- obtained SS2022]]-ULB_Data[[#This Row],[NA CV 2022]])/ULB_Data[[#This Row],[NA CV 2022]]</f>
        <v>0.36298265895953757</v>
      </c>
      <c r="CI371" s="118">
        <f>(ULB_Data[[#This Row],[CP- obtained SS2020]]-ULB_Data[[#This Row],[SA CV 2020]])/ULB_Data[[#This Row],[SA CV 2020]]</f>
        <v>4.0927272727272708E-2</v>
      </c>
      <c r="CJ371" s="118">
        <f>(ULB_Data[[#This Row],[CV- obtained SS2021]]-ULB_Data[[#This Row],[SA CV 2021]])/ULB_Data[[#This Row],[SA CV 2021]]</f>
        <v>2.7800782850517486E-2</v>
      </c>
      <c r="CK371" s="118">
        <f>(ULB_Data[[#This Row],[CV- obtained SS2022]]-ULB_Data[[#This Row],[SA CV 2022]])/ULB_Data[[#This Row],[SA CV 2022]]</f>
        <v>2.5200000000000018E-2</v>
      </c>
      <c r="CL371" s="118">
        <f>(ULB_Data[[#This Row],[CP- obtained SS2020]]-ULB_Data[[#This Row],[SA CV  cat 2020]])/ULB_Data[[#This Row],[SA CV  cat 2020]]</f>
        <v>8.3734797217358409E-2</v>
      </c>
      <c r="CM371" s="118">
        <f>(ULB_Data[[#This Row],[CV- obtained SS2021]]-ULB_Data[[#This Row],[SA CV cat 2021]])/ULB_Data[[#This Row],[SA CV cat 2021]]</f>
        <v>0.10982669842136483</v>
      </c>
      <c r="CN371" s="118">
        <f>(ULB_Data[[#This Row],[CV- obtained SS2022]]-ULB_Data[[#This Row],[SA CV cat 2022]])/ULB_Data[[#This Row],[SA CV cat 2022]]</f>
        <v>0.10982669842136483</v>
      </c>
      <c r="CO371" s="118">
        <f>(ULB_Data[[#This Row],[CV- obtained SS2021]]-ULB_Data[[#This Row],[SA CV cat t.10 2021]])/ULB_Data[[#This Row],[SA CV cat t.10 2021]]</f>
        <v>-0.2060473416613354</v>
      </c>
      <c r="CP371" s="118">
        <f>(ULB_Data[[#This Row],[CV- obtained SS2022]]-ULB_Data[[#This Row],[SA CV cat t.10 2022]])/ULB_Data[[#This Row],[SA CV cat t.10 2022]]</f>
        <v>-0.2060473416613354</v>
      </c>
      <c r="CQ371" s="60">
        <v>66</v>
      </c>
      <c r="CR371" s="60">
        <v>48</v>
      </c>
      <c r="CS371" s="27">
        <v>141</v>
      </c>
      <c r="CT371" s="27">
        <v>77</v>
      </c>
      <c r="CU371" s="27">
        <v>141</v>
      </c>
      <c r="CV371" s="27">
        <v>77</v>
      </c>
      <c r="CW371" s="28" t="s">
        <v>414</v>
      </c>
      <c r="CX371" s="27" t="s">
        <v>414</v>
      </c>
      <c r="CY371" s="27" t="s">
        <v>414</v>
      </c>
      <c r="CZ371" s="28" t="s">
        <v>405</v>
      </c>
      <c r="DA371" s="27" t="s">
        <v>405</v>
      </c>
      <c r="DB371" s="27" t="s">
        <v>405</v>
      </c>
      <c r="DC371" s="22">
        <v>746.54</v>
      </c>
      <c r="DD371" s="22">
        <v>1500</v>
      </c>
      <c r="DE371" s="66">
        <v>49.77</v>
      </c>
      <c r="DF371" s="22">
        <v>300</v>
      </c>
      <c r="DG371" s="22">
        <v>1500</v>
      </c>
      <c r="DH371" s="66">
        <v>20</v>
      </c>
      <c r="DI371" s="22">
        <v>1303.57</v>
      </c>
      <c r="DJ371" s="22">
        <v>1500</v>
      </c>
      <c r="DK371" s="66">
        <v>86.9</v>
      </c>
      <c r="DL371" s="22">
        <v>1145.02</v>
      </c>
      <c r="DM371" s="22">
        <v>1500</v>
      </c>
      <c r="DN371" s="66">
        <v>76.33</v>
      </c>
      <c r="DO371" s="22">
        <v>3495.13</v>
      </c>
      <c r="DP371" s="22">
        <v>6000</v>
      </c>
      <c r="DQ371" s="66">
        <v>58.25</v>
      </c>
      <c r="DR371" s="67">
        <v>1572.18</v>
      </c>
      <c r="DS371" s="67">
        <v>2400</v>
      </c>
      <c r="DT371" s="159">
        <f>ULB_Data[[#This Row],[SLP- obtained SS2021]]/ULB_Data[[#This Row],[SLP-max. marks SS2021]]</f>
        <v>0.65507500000000007</v>
      </c>
      <c r="DU371" s="159">
        <f>ULB_Data[[#This Row],[SLP- obtained SS2021]]/ULB_Data[[#This Row],[Total score (obtained) SS2021]]</f>
        <v>0.51527287982275594</v>
      </c>
      <c r="DV371" s="67">
        <v>1572.18</v>
      </c>
      <c r="DW371" s="66">
        <v>2400</v>
      </c>
      <c r="DX371" s="159">
        <f>ULB_Data[[#This Row],[SLP- obtained SS2022]]/ULB_Data[[#This Row],[SLP-max. marks SS2022]]</f>
        <v>0.65507500000000007</v>
      </c>
      <c r="DY371" s="159">
        <f>ULB_Data[[#This Row],[SLP- obtained SS2022]]/ULB_Data[[#This Row],[Total score (obtained) SS2022]]</f>
        <v>0.51527287982275594</v>
      </c>
      <c r="DZ371" s="67">
        <v>1178.98</v>
      </c>
      <c r="EA371" s="67">
        <v>1800</v>
      </c>
      <c r="EB371" s="159">
        <f>ULB_Data[[#This Row],[CV- obtained SS2021]]/ULB_Data[[#This Row],[CV-max. marks SS2021]]</f>
        <v>0.65498888888888895</v>
      </c>
      <c r="EC371" s="159">
        <f>ULB_Data[[#This Row],[CV- obtained SS2021]]/ULB_Data[[#This Row],[Total score (obtained) SS2021]]</f>
        <v>0.3864038595157252</v>
      </c>
      <c r="ED371" s="67">
        <v>1178.98</v>
      </c>
      <c r="EE371" s="66">
        <v>1800</v>
      </c>
      <c r="EF371" s="159">
        <f>ULB_Data[[#This Row],[CV- obtained SS2022]]/ULB_Data[[#This Row],[CV-max. marks SS2022]]</f>
        <v>0.65498888888888895</v>
      </c>
      <c r="EG371" s="159">
        <f>ULB_Data[[#This Row],[CV- obtained SS2022]]/ULB_Data[[#This Row],[Total score (obtained) SS2022]]</f>
        <v>0.3864038595157252</v>
      </c>
      <c r="EH371" s="89">
        <v>300</v>
      </c>
      <c r="EI371" s="67">
        <v>1800</v>
      </c>
      <c r="EJ371" s="159">
        <f>ULB_Data[[#This Row],[Cert.- obtained SS2021]]/ULB_Data[[#This Row],[Cert.-max. marks SS2021]]</f>
        <v>0.16666666666666666</v>
      </c>
      <c r="EK371" s="159">
        <f>ULB_Data[[#This Row],[Cert.- obtained SS2021]]/ULB_Data[[#This Row],[Total score (obtained) SS2021]]</f>
        <v>9.8323260661518905E-2</v>
      </c>
      <c r="EL371" s="89">
        <v>300</v>
      </c>
      <c r="EM371" s="66">
        <v>1800</v>
      </c>
      <c r="EN371" s="159">
        <f>ULB_Data[[#This Row],[Cert.- obtained SS2022]]/ULB_Data[[#This Row],[Cert.-max. marks SS2022]]</f>
        <v>0.16666666666666666</v>
      </c>
      <c r="EO371" s="159">
        <f>ULB_Data[[#This Row],[Cert.- obtained SS2022]]/ULB_Data[[#This Row],[Total score (obtained) SS2022]]</f>
        <v>9.8323260661518905E-2</v>
      </c>
      <c r="EP371" s="95">
        <v>3051.16</v>
      </c>
      <c r="EQ371" s="26">
        <v>6000</v>
      </c>
      <c r="ER371" s="66">
        <v>50.85</v>
      </c>
      <c r="ES371" s="95">
        <v>3051.16</v>
      </c>
      <c r="ET371" s="66">
        <v>6000</v>
      </c>
      <c r="EU371" s="128">
        <f>(ULB_Data[[#This Row],[Total score (obtained) SS2022]]/ULB_Data[[#This Row],[Total score (max) SS2022]])*100</f>
        <v>50.852666666666671</v>
      </c>
      <c r="EV371" s="26">
        <v>1046.54</v>
      </c>
      <c r="EW371" s="26">
        <v>3000</v>
      </c>
      <c r="EX371" s="66">
        <v>34.880000000000003</v>
      </c>
      <c r="EY371" s="26">
        <v>1872.18</v>
      </c>
      <c r="EZ371" s="26">
        <v>4200</v>
      </c>
      <c r="FA371" s="100">
        <v>44.58</v>
      </c>
      <c r="FB371" s="26">
        <v>1872.18</v>
      </c>
      <c r="FC371" s="138">
        <v>4200</v>
      </c>
      <c r="FD371" s="140">
        <f>(ULB_Data[[#This Row],[SLP + Cert. (obtained) SS2022]]/ULB_Data[[#This Row],[SLP + Cert. (max.) SS2022]])*100</f>
        <v>44.575714285714284</v>
      </c>
    </row>
    <row r="372" spans="1:160" ht="15.75" thickBot="1">
      <c r="A372" s="104">
        <v>371</v>
      </c>
      <c r="B372" s="69" t="s">
        <v>21</v>
      </c>
      <c r="C372" s="65" t="s">
        <v>146</v>
      </c>
      <c r="D372" s="65" t="s">
        <v>33</v>
      </c>
      <c r="E372" s="26">
        <v>37945</v>
      </c>
      <c r="F372" s="28" t="s">
        <v>412</v>
      </c>
      <c r="G372" s="28">
        <v>2214</v>
      </c>
      <c r="H372" s="28">
        <v>2072</v>
      </c>
      <c r="I372" s="28">
        <v>2072</v>
      </c>
      <c r="J372" s="28">
        <v>3325</v>
      </c>
      <c r="K372" s="28">
        <v>3178</v>
      </c>
      <c r="L372" s="28">
        <v>3178</v>
      </c>
      <c r="M372" s="28">
        <v>3400</v>
      </c>
      <c r="N372" s="28">
        <v>3298.6</v>
      </c>
      <c r="O372" s="28">
        <v>3298.6</v>
      </c>
      <c r="P372" s="28">
        <v>4601.3999999999996</v>
      </c>
      <c r="Q372" s="28">
        <v>4601.3999999999996</v>
      </c>
      <c r="R372" s="118">
        <f>(ULB_Data[[#This Row],[Total score (obtained) SS2020]]-ULB_Data[[#This Row],[NA 2020]])/ULB_Data[[#This Row],[NA 2020]]</f>
        <v>1.0089024390243904</v>
      </c>
      <c r="S372" s="118">
        <f>(ULB_Data[[#This Row],[Total score (obtained) SS2021]]-ULB_Data[[#This Row],[NA 2021]])/ULB_Data[[#This Row],[NA 2021]]</f>
        <v>0.76856660231660223</v>
      </c>
      <c r="T372" s="118">
        <f>(ULB_Data[[#This Row],[Total score (obtained) SS2022]]-ULB_Data[[#This Row],[NA 2022]])/ULB_Data[[#This Row],[NA 2022]]</f>
        <v>0.76856660231660223</v>
      </c>
      <c r="U372" s="118">
        <f>(ULB_Data[[#This Row],[Total score (obtained) SS2020]]-ULB_Data[[#This Row],[SA 2020]])/ULB_Data[[#This Row],[SA 2020]]</f>
        <v>0.33765714285714288</v>
      </c>
      <c r="V372" s="118">
        <f>(ULB_Data[[#This Row],[Total score (obtained) SS2021]]-ULB_Data[[#This Row],[SA 2021]])/ULB_Data[[#This Row],[SA 2021]]</f>
        <v>0.15307426054122084</v>
      </c>
      <c r="W372" s="118">
        <f>(ULB_Data[[#This Row],[Total score (obtained) SS2022]]-ULB_Data[[#This Row],[SA 2022]])/ULB_Data[[#This Row],[SA 2022]]</f>
        <v>0.15307426054122084</v>
      </c>
      <c r="X372" s="118">
        <f>(ULB_Data[[#This Row],[Total score (obtained) SS2020]]-ULB_Data[[#This Row],[SA Cat 2020]])/ULB_Data[[#This Row],[SA Cat 2020]]</f>
        <v>0.30815000000000003</v>
      </c>
      <c r="Y372" s="118">
        <f>(ULB_Data[[#This Row],[Total score (obtained) SS2021]]-ULB_Data[[#This Row],[SA Cat 2021]])/ULB_Data[[#This Row],[SA Cat 2021]]</f>
        <v>0.11091675256169281</v>
      </c>
      <c r="Z372" s="118">
        <f>(ULB_Data[[#This Row],[Total score (obtained) SS2022]]-ULB_Data[[#This Row],[SA Cat 2022]])/ULB_Data[[#This Row],[SA Cat 2022]]</f>
        <v>0.11091675256169281</v>
      </c>
      <c r="AA372" s="118">
        <f>(ULB_Data[[#This Row],[Total score (obtained) SS2021]]-ULB_Data[[#This Row],[SA Cat t.10 2021]])/ULB_Data[[#This Row],[SA Cat t.10 2021]]</f>
        <v>-0.20361846394575561</v>
      </c>
      <c r="AB372" s="118">
        <f>(ULB_Data[[#This Row],[Total score (obtained) SS2022]]-ULB_Data[[#This Row],[SA Cat t.10 2022]])/ULB_Data[[#This Row],[SA Cat t.10 2022]]</f>
        <v>-0.20361846394575561</v>
      </c>
      <c r="AC372" s="122">
        <v>306.24</v>
      </c>
      <c r="AD372" s="122">
        <v>913.6</v>
      </c>
      <c r="AE372" s="122">
        <v>915</v>
      </c>
      <c r="AF372" s="122">
        <v>706.64</v>
      </c>
      <c r="AG372" s="122">
        <v>1509.3</v>
      </c>
      <c r="AH372" s="122">
        <v>1509.3</v>
      </c>
      <c r="AI372" s="122">
        <v>737.03</v>
      </c>
      <c r="AJ372" s="122">
        <v>1543.8</v>
      </c>
      <c r="AK372" s="122">
        <v>1543.8</v>
      </c>
      <c r="AL372" s="122">
        <v>2033.9</v>
      </c>
      <c r="AM372" s="122">
        <v>2033.9</v>
      </c>
      <c r="AN372" s="118">
        <f>(ULB_Data[[#This Row],[SLP- obtained SS2020]]-ULB_Data[[#This Row],[SLP NA 2020]])/ULB_Data[[#This Row],[SLP NA 2020]]</f>
        <v>2.5595611285266453</v>
      </c>
      <c r="AO372" s="118">
        <f>(ULB_Data[[#This Row],[SLP- obtained SS2021]]-ULB_Data[[#This Row],[SLP NA 2021]])/ULB_Data[[#This Row],[SLP NA 2021]]</f>
        <v>0.78400831873905408</v>
      </c>
      <c r="AP372" s="118">
        <f>(ULB_Data[[#This Row],[SLP- obtained SS2022]]-ULB_Data[[#This Row],[SLP NA 2022]])/ULB_Data[[#This Row],[SLP NA 2022]]</f>
        <v>0.78127868852459004</v>
      </c>
      <c r="AQ372" s="118">
        <f>(ULB_Data[[#This Row],[SLP- obtained SS2020]]-ULB_Data[[#This Row],[SLP SA 2020]])/ULB_Data[[#This Row],[SLP SA 2020]]</f>
        <v>0.542624249971697</v>
      </c>
      <c r="AR372" s="118">
        <f>(ULB_Data[[#This Row],[SLP- obtained SS2021]]-ULB_Data[[#This Row],[SLP SA 2021]])/ULB_Data[[#This Row],[SLP SA 2021]]</f>
        <v>7.9884714768435658E-2</v>
      </c>
      <c r="AS372" s="118">
        <f>(ULB_Data[[#This Row],[SLP- obtained SS2022]]-ULB_Data[[#This Row],[SLP SA 2022]])/ULB_Data[[#This Row],[SLP SA 2022]]</f>
        <v>7.9884714768435658E-2</v>
      </c>
      <c r="AT372" s="118">
        <f>(ULB_Data[[#This Row],[SLP- obtained SS2020]]-ULB_Data[[#This Row],[SLP SA cat 2020]])/ULB_Data[[#This Row],[SLP SA cat 2020]]</f>
        <v>0.47901713634451781</v>
      </c>
      <c r="AU372" s="118">
        <f>(ULB_Data[[#This Row],[SLP- obtained SS2021]]-ULB_Data[[#This Row],[SLP SA cat 2021]])/ULB_Data[[#This Row],[SLP SA cat 2021]]</f>
        <v>5.5752040419743451E-2</v>
      </c>
      <c r="AV372" s="118">
        <f>(ULB_Data[[#This Row],[SLP- obtained SS2022]]-ULB_Data[[#This Row],[SLP SA cat 2022]])/ULB_Data[[#This Row],[SLP SA cat 2022]]</f>
        <v>5.5752040419743451E-2</v>
      </c>
      <c r="AW372" s="118">
        <f>(ULB_Data[[#This Row],[SLP- obtained SS2021]]-ULB_Data[[#This Row],[SLP SA cat t.10 2021]])/ULB_Data[[#This Row],[SLP SA cat t.10 2021]]</f>
        <v>-0.19864791779340193</v>
      </c>
      <c r="AX372" s="118">
        <f>(ULB_Data[[#This Row],[SLP- obtained SS2022]]-ULB_Data[[#This Row],[SLP SA cat t.10 2022]])/ULB_Data[[#This Row],[SLP SA cat t.10 2022]]</f>
        <v>-0.19864791779340193</v>
      </c>
      <c r="AY372" s="122">
        <v>232.44</v>
      </c>
      <c r="AZ372" s="122">
        <v>298.10000000000002</v>
      </c>
      <c r="BA372" s="122">
        <v>295</v>
      </c>
      <c r="BB372" s="122">
        <v>421.09</v>
      </c>
      <c r="BC372" s="122">
        <v>522.70000000000005</v>
      </c>
      <c r="BD372" s="122">
        <v>525</v>
      </c>
      <c r="BE372" s="122">
        <v>433.64</v>
      </c>
      <c r="BF372" s="122">
        <v>570</v>
      </c>
      <c r="BG372" s="122">
        <v>570</v>
      </c>
      <c r="BH372" s="122">
        <v>1100</v>
      </c>
      <c r="BI372" s="122">
        <v>1100</v>
      </c>
      <c r="BJ372" s="118">
        <f>(ULB_Data[[#This Row],[Cert.- obtained SS2020]]-ULB_Data[[#This Row],[NA cert 2020]])/ULB_Data[[#This Row],[NA cert 2020]]</f>
        <v>3.7324040612631215</v>
      </c>
      <c r="BK372" s="118">
        <f>(ULB_Data[[#This Row],[Cert.- obtained SS2021]]-ULB_Data[[#This Row],[NA cert 2021]])/ULB_Data[[#This Row],[NA cert 2021]]</f>
        <v>1.3482053002348204</v>
      </c>
      <c r="BL372" s="118">
        <f>(ULB_Data[[#This Row],[Cert.- obtained SS2022]]-ULB_Data[[#This Row],[NA cert 2022]])/ULB_Data[[#This Row],[NA cert 2022]]</f>
        <v>1.3728813559322033</v>
      </c>
      <c r="BM372" s="118">
        <f>(ULB_Data[[#This Row],[Cert.- obtained SS2020]]-ULB_Data[[#This Row],[SA Cert 2020]])/ULB_Data[[#This Row],[SA Cert 2020]]</f>
        <v>1.6122681612006937</v>
      </c>
      <c r="BN372" s="118">
        <f>(ULB_Data[[#This Row],[Cert.- obtained SS2021]]-ULB_Data[[#This Row],[SA cert 2021]])/ULB_Data[[#This Row],[SA cert 2021]]</f>
        <v>0.33920030610292701</v>
      </c>
      <c r="BO372" s="118">
        <f>(ULB_Data[[#This Row],[Cert.- obtained SS2022]]-ULB_Data[[#This Row],[SA cert 2022]])/ULB_Data[[#This Row],[SA cert 2022]]</f>
        <v>0.33333333333333331</v>
      </c>
      <c r="BP372" s="118">
        <f>(ULB_Data[[#This Row],[Cert.- obtained SS2020]]-ULB_Data[[#This Row],[SA cert cat 2020]])/ULB_Data[[#This Row],[SA cert cat 2020]]</f>
        <v>1.5366663591919565</v>
      </c>
      <c r="BQ372" s="118">
        <f>(ULB_Data[[#This Row],[Cert.- obtained SS2021]]-ULB_Data[[#This Row],[SA cert cat 2021]])/ULB_Data[[#This Row],[SA cert cat 2021]]</f>
        <v>0.22807017543859648</v>
      </c>
      <c r="BR372" s="118">
        <f>(ULB_Data[[#This Row],[Cert.- obtained SS2022]]-ULB_Data[[#This Row],[SA cert cat 2022]])/ULB_Data[[#This Row],[SA cert cat 2022]]</f>
        <v>0.22807017543859648</v>
      </c>
      <c r="BS372" s="118">
        <f>(ULB_Data[[#This Row],[Cert.- obtained SS2021]]-ULB_Data[[#This Row],[SA cert cat t.10 2021]])/ULB_Data[[#This Row],[SA cert cat t.10 2021]]</f>
        <v>-0.36363636363636365</v>
      </c>
      <c r="BT372" s="118">
        <f>(ULB_Data[[#This Row],[Cert.- obtained SS2022]]-ULB_Data[[#This Row],[SA cert cat t.10 2022]])/ULB_Data[[#This Row],[SA cert cat t.10 2022]]</f>
        <v>-0.36363636363636365</v>
      </c>
      <c r="BU372" s="122">
        <v>855.72</v>
      </c>
      <c r="BV372" s="122">
        <v>860.25</v>
      </c>
      <c r="BW372" s="122">
        <v>865</v>
      </c>
      <c r="BX372" s="122">
        <v>1100</v>
      </c>
      <c r="BY372" s="122">
        <v>1147.0899999999999</v>
      </c>
      <c r="BZ372" s="122">
        <v>1150</v>
      </c>
      <c r="CA372" s="122">
        <v>1114.93</v>
      </c>
      <c r="CB372" s="122">
        <v>1184.79</v>
      </c>
      <c r="CC372" s="122">
        <v>1184.79</v>
      </c>
      <c r="CD372" s="122">
        <v>1531.86</v>
      </c>
      <c r="CE372" s="122">
        <v>1531.86</v>
      </c>
      <c r="CF372" s="118">
        <f>(ULB_Data[[#This Row],[CP- obtained SS2020]]-ULB_Data[[#This Row],[NA CV 2020]])/ULB_Data[[#This Row],[NA CV 2020]]</f>
        <v>0.3681227504323844</v>
      </c>
      <c r="CG372" s="118">
        <f>(ULB_Data[[#This Row],[CV- obtained SS2021]]-ULB_Data[[#This Row],[NA CV 2021]])/ULB_Data[[#This Row],[NA CV 2021]]</f>
        <v>0.55140947399011908</v>
      </c>
      <c r="CH372" s="118">
        <f>(ULB_Data[[#This Row],[CV- obtained SS2022]]-ULB_Data[[#This Row],[NA CV 2022]])/ULB_Data[[#This Row],[NA CV 2022]]</f>
        <v>0.54289017341040446</v>
      </c>
      <c r="CI372" s="118">
        <f>(ULB_Data[[#This Row],[CP- obtained SS2020]]-ULB_Data[[#This Row],[SA CV 2020]])/ULB_Data[[#This Row],[SA CV 2020]]</f>
        <v>6.430000000000001E-2</v>
      </c>
      <c r="CJ372" s="118">
        <f>(ULB_Data[[#This Row],[CV- obtained SS2021]]-ULB_Data[[#This Row],[SA CV 2021]])/ULB_Data[[#This Row],[SA CV 2021]]</f>
        <v>0.1634658134932743</v>
      </c>
      <c r="CK372" s="118">
        <f>(ULB_Data[[#This Row],[CV- obtained SS2022]]-ULB_Data[[#This Row],[SA CV 2022]])/ULB_Data[[#This Row],[SA CV 2022]]</f>
        <v>0.16052173913043472</v>
      </c>
      <c r="CL372" s="118">
        <f>(ULB_Data[[#This Row],[CP- obtained SS2020]]-ULB_Data[[#This Row],[SA CV  cat 2020]])/ULB_Data[[#This Row],[SA CV  cat 2020]]</f>
        <v>5.0047985075296161E-2</v>
      </c>
      <c r="CM372" s="118">
        <f>(ULB_Data[[#This Row],[CV- obtained SS2021]]-ULB_Data[[#This Row],[SA CV cat 2021]])/ULB_Data[[#This Row],[SA CV cat 2021]]</f>
        <v>0.12644434878754882</v>
      </c>
      <c r="CN372" s="118">
        <f>(ULB_Data[[#This Row],[CV- obtained SS2022]]-ULB_Data[[#This Row],[SA CV cat 2022]])/ULB_Data[[#This Row],[SA CV cat 2022]]</f>
        <v>0.12644434878754882</v>
      </c>
      <c r="CO372" s="118">
        <f>(ULB_Data[[#This Row],[CV- obtained SS2021]]-ULB_Data[[#This Row],[SA CV cat t.10 2021]])/ULB_Data[[#This Row],[SA CV cat t.10 2021]]</f>
        <v>-0.1287715587586333</v>
      </c>
      <c r="CP372" s="118">
        <f>(ULB_Data[[#This Row],[CV- obtained SS2022]]-ULB_Data[[#This Row],[SA CV cat t.10 2022]])/ULB_Data[[#This Row],[SA CV cat t.10 2022]]</f>
        <v>-0.1287715587586333</v>
      </c>
      <c r="CQ372" s="60">
        <v>14</v>
      </c>
      <c r="CR372" s="60">
        <v>13</v>
      </c>
      <c r="CS372" s="28">
        <v>41</v>
      </c>
      <c r="CT372" s="27">
        <v>37</v>
      </c>
      <c r="CU372" s="28">
        <v>41</v>
      </c>
      <c r="CV372" s="27">
        <v>37</v>
      </c>
      <c r="CW372" s="28" t="s">
        <v>401</v>
      </c>
      <c r="CX372" s="27" t="s">
        <v>406</v>
      </c>
      <c r="CY372" s="27" t="s">
        <v>406</v>
      </c>
      <c r="CZ372" s="28" t="s">
        <v>408</v>
      </c>
      <c r="DA372" s="27" t="s">
        <v>408</v>
      </c>
      <c r="DB372" s="27" t="s">
        <v>408</v>
      </c>
      <c r="DC372" s="22">
        <v>1090.08</v>
      </c>
      <c r="DD372" s="22">
        <v>1500</v>
      </c>
      <c r="DE372" s="66">
        <v>72.67</v>
      </c>
      <c r="DF372" s="22">
        <v>1100</v>
      </c>
      <c r="DG372" s="22">
        <v>1500</v>
      </c>
      <c r="DH372" s="66">
        <v>73.33</v>
      </c>
      <c r="DI372" s="22">
        <v>1086.9000000000001</v>
      </c>
      <c r="DJ372" s="22">
        <v>1500</v>
      </c>
      <c r="DK372" s="66">
        <v>72.459999999999994</v>
      </c>
      <c r="DL372" s="22">
        <v>1170.73</v>
      </c>
      <c r="DM372" s="22">
        <v>1500</v>
      </c>
      <c r="DN372" s="66">
        <v>78.05</v>
      </c>
      <c r="DO372" s="22">
        <v>4447.71</v>
      </c>
      <c r="DP372" s="22">
        <v>6000</v>
      </c>
      <c r="DQ372" s="66">
        <v>74.13</v>
      </c>
      <c r="DR372" s="67">
        <v>1629.87</v>
      </c>
      <c r="DS372" s="67">
        <v>2400</v>
      </c>
      <c r="DT372" s="159">
        <f>ULB_Data[[#This Row],[SLP- obtained SS2021]]/ULB_Data[[#This Row],[SLP-max. marks SS2021]]</f>
        <v>0.67911250000000001</v>
      </c>
      <c r="DU372" s="159">
        <f>ULB_Data[[#This Row],[SLP- obtained SS2021]]/ULB_Data[[#This Row],[Total score (obtained) SS2021]]</f>
        <v>0.44477646153468303</v>
      </c>
      <c r="DV372" s="67">
        <v>1629.87</v>
      </c>
      <c r="DW372" s="66">
        <v>2400</v>
      </c>
      <c r="DX372" s="159">
        <f>ULB_Data[[#This Row],[SLP- obtained SS2022]]/ULB_Data[[#This Row],[SLP-max. marks SS2022]]</f>
        <v>0.67911250000000001</v>
      </c>
      <c r="DY372" s="159">
        <f>ULB_Data[[#This Row],[SLP- obtained SS2022]]/ULB_Data[[#This Row],[Total score (obtained) SS2022]]</f>
        <v>0.44477646153468303</v>
      </c>
      <c r="DZ372" s="67">
        <v>1334.6</v>
      </c>
      <c r="EA372" s="67">
        <v>1800</v>
      </c>
      <c r="EB372" s="159">
        <f>ULB_Data[[#This Row],[CV- obtained SS2021]]/ULB_Data[[#This Row],[CV-max. marks SS2021]]</f>
        <v>0.74144444444444435</v>
      </c>
      <c r="EC372" s="159">
        <f>ULB_Data[[#This Row],[CV- obtained SS2021]]/ULB_Data[[#This Row],[Total score (obtained) SS2021]]</f>
        <v>0.36420000709515971</v>
      </c>
      <c r="ED372" s="67">
        <v>1334.6</v>
      </c>
      <c r="EE372" s="66">
        <v>1800</v>
      </c>
      <c r="EF372" s="159">
        <f>ULB_Data[[#This Row],[CV- obtained SS2022]]/ULB_Data[[#This Row],[CV-max. marks SS2022]]</f>
        <v>0.74144444444444435</v>
      </c>
      <c r="EG372" s="159">
        <f>ULB_Data[[#This Row],[CV- obtained SS2022]]/ULB_Data[[#This Row],[Total score (obtained) SS2022]]</f>
        <v>0.36420000709515971</v>
      </c>
      <c r="EH372" s="67">
        <v>700</v>
      </c>
      <c r="EI372" s="67">
        <v>1800</v>
      </c>
      <c r="EJ372" s="159">
        <f>ULB_Data[[#This Row],[Cert.- obtained SS2021]]/ULB_Data[[#This Row],[Cert.-max. marks SS2021]]</f>
        <v>0.3888888888888889</v>
      </c>
      <c r="EK372" s="159">
        <f>ULB_Data[[#This Row],[Cert.- obtained SS2021]]/ULB_Data[[#This Row],[Total score (obtained) SS2021]]</f>
        <v>0.19102353137015723</v>
      </c>
      <c r="EL372" s="67">
        <v>700</v>
      </c>
      <c r="EM372" s="66">
        <v>1800</v>
      </c>
      <c r="EN372" s="159">
        <f>ULB_Data[[#This Row],[Cert.- obtained SS2022]]/ULB_Data[[#This Row],[Cert.-max. marks SS2022]]</f>
        <v>0.3888888888888889</v>
      </c>
      <c r="EO372" s="159">
        <f>ULB_Data[[#This Row],[Cert.- obtained SS2022]]/ULB_Data[[#This Row],[Total score (obtained) SS2022]]</f>
        <v>0.19102353137015723</v>
      </c>
      <c r="EP372" s="68">
        <v>3664.47</v>
      </c>
      <c r="EQ372" s="26">
        <v>6000</v>
      </c>
      <c r="ER372" s="66">
        <v>61.07</v>
      </c>
      <c r="ES372" s="68">
        <v>3664.47</v>
      </c>
      <c r="ET372" s="66">
        <v>6000</v>
      </c>
      <c r="EU372" s="128">
        <f>(ULB_Data[[#This Row],[Total score (obtained) SS2022]]/ULB_Data[[#This Row],[Total score (max) SS2022]])*100</f>
        <v>61.0745</v>
      </c>
      <c r="EV372" s="26">
        <v>2190.08</v>
      </c>
      <c r="EW372" s="26">
        <v>3000</v>
      </c>
      <c r="EX372" s="66">
        <v>73</v>
      </c>
      <c r="EY372" s="26">
        <v>2329.87</v>
      </c>
      <c r="EZ372" s="26">
        <v>4200</v>
      </c>
      <c r="FA372" s="100">
        <v>55.47</v>
      </c>
      <c r="FB372" s="26">
        <v>2329.87</v>
      </c>
      <c r="FC372" s="138">
        <v>4200</v>
      </c>
      <c r="FD372" s="140">
        <f>(ULB_Data[[#This Row],[SLP + Cert. (obtained) SS2022]]/ULB_Data[[#This Row],[SLP + Cert. (max.) SS2022]])*100</f>
        <v>55.47309523809524</v>
      </c>
    </row>
    <row r="373" spans="1:160" ht="15.75" thickBot="1">
      <c r="A373" s="104">
        <v>372</v>
      </c>
      <c r="B373" s="69" t="s">
        <v>13</v>
      </c>
      <c r="C373" s="65" t="s">
        <v>146</v>
      </c>
      <c r="D373" s="65" t="s">
        <v>33</v>
      </c>
      <c r="E373" s="26">
        <v>67391</v>
      </c>
      <c r="F373" s="28" t="s">
        <v>413</v>
      </c>
      <c r="G373" s="28">
        <v>2214</v>
      </c>
      <c r="H373" s="28">
        <v>2072</v>
      </c>
      <c r="I373" s="28">
        <v>2072</v>
      </c>
      <c r="J373" s="28">
        <v>3325</v>
      </c>
      <c r="K373" s="28">
        <v>3178</v>
      </c>
      <c r="L373" s="28">
        <v>3178</v>
      </c>
      <c r="M373" s="28">
        <v>3595.3</v>
      </c>
      <c r="N373" s="28">
        <v>3469.2</v>
      </c>
      <c r="O373" s="28">
        <v>3469.2</v>
      </c>
      <c r="P373" s="28">
        <v>4328.8</v>
      </c>
      <c r="Q373" s="28">
        <v>4328.8</v>
      </c>
      <c r="R373" s="118">
        <f>(ULB_Data[[#This Row],[Total score (obtained) SS2020]]-ULB_Data[[#This Row],[NA 2020]])/ULB_Data[[#This Row],[NA 2020]]</f>
        <v>0.80019873532068653</v>
      </c>
      <c r="S373" s="118">
        <f>(ULB_Data[[#This Row],[Total score (obtained) SS2021]]-ULB_Data[[#This Row],[NA 2021]])/ULB_Data[[#This Row],[NA 2021]]</f>
        <v>0.88541023166023169</v>
      </c>
      <c r="T373" s="118">
        <f>(ULB_Data[[#This Row],[Total score (obtained) SS2022]]-ULB_Data[[#This Row],[NA 2022]])/ULB_Data[[#This Row],[NA 2022]]</f>
        <v>0.88541023166023169</v>
      </c>
      <c r="U373" s="118">
        <f>(ULB_Data[[#This Row],[Total score (obtained) SS2020]]-ULB_Data[[#This Row],[SA 2020]])/ULB_Data[[#This Row],[SA 2020]]</f>
        <v>0.19868872180451125</v>
      </c>
      <c r="V373" s="118">
        <f>(ULB_Data[[#This Row],[Total score (obtained) SS2021]]-ULB_Data[[#This Row],[SA 2021]])/ULB_Data[[#This Row],[SA 2021]]</f>
        <v>0.22925424795468854</v>
      </c>
      <c r="W373" s="118">
        <f>(ULB_Data[[#This Row],[Total score (obtained) SS2022]]-ULB_Data[[#This Row],[SA 2022]])/ULB_Data[[#This Row],[SA 2022]]</f>
        <v>0.22925424795468854</v>
      </c>
      <c r="X373" s="118">
        <f>(ULB_Data[[#This Row],[Total score (obtained) SS2020]]-ULB_Data[[#This Row],[SA Cat 2020]])/ULB_Data[[#This Row],[SA Cat 2020]]</f>
        <v>0.10856952131950037</v>
      </c>
      <c r="Y373" s="118">
        <f>(ULB_Data[[#This Row],[Total score (obtained) SS2021]]-ULB_Data[[#This Row],[SA Cat 2021]])/ULB_Data[[#This Row],[SA Cat 2021]]</f>
        <v>0.12607229332410941</v>
      </c>
      <c r="Z373" s="118">
        <f>(ULB_Data[[#This Row],[Total score (obtained) SS2022]]-ULB_Data[[#This Row],[SA Cat 2022]])/ULB_Data[[#This Row],[SA Cat 2022]]</f>
        <v>0.12607229332410941</v>
      </c>
      <c r="AA373" s="118">
        <f>(ULB_Data[[#This Row],[Total score (obtained) SS2021]]-ULB_Data[[#This Row],[SA Cat t.10 2021]])/ULB_Data[[#This Row],[SA Cat t.10 2021]]</f>
        <v>-9.7539733875438919E-2</v>
      </c>
      <c r="AB373" s="118">
        <f>(ULB_Data[[#This Row],[Total score (obtained) SS2022]]-ULB_Data[[#This Row],[SA Cat t.10 2022]])/ULB_Data[[#This Row],[SA Cat t.10 2022]]</f>
        <v>-9.7539733875438919E-2</v>
      </c>
      <c r="AC373" s="122">
        <v>306.24</v>
      </c>
      <c r="AD373" s="122">
        <v>913.6</v>
      </c>
      <c r="AE373" s="122">
        <v>915</v>
      </c>
      <c r="AF373" s="122">
        <v>706.64</v>
      </c>
      <c r="AG373" s="122">
        <v>1509.3</v>
      </c>
      <c r="AH373" s="122">
        <v>1509.3</v>
      </c>
      <c r="AI373" s="122">
        <v>829.22</v>
      </c>
      <c r="AJ373" s="122">
        <v>1623.2</v>
      </c>
      <c r="AK373" s="122">
        <v>1623.2</v>
      </c>
      <c r="AL373" s="122">
        <v>1999.6</v>
      </c>
      <c r="AM373" s="122">
        <v>1999.6</v>
      </c>
      <c r="AN373" s="118">
        <f>(ULB_Data[[#This Row],[SLP- obtained SS2020]]-ULB_Data[[#This Row],[SLP NA 2020]])/ULB_Data[[#This Row],[SLP NA 2020]]</f>
        <v>1.9161768547544407</v>
      </c>
      <c r="AO373" s="118">
        <f>(ULB_Data[[#This Row],[SLP- obtained SS2021]]-ULB_Data[[#This Row],[SLP NA 2021]])/ULB_Data[[#This Row],[SLP NA 2021]]</f>
        <v>1.019078371278459</v>
      </c>
      <c r="AP373" s="118">
        <f>(ULB_Data[[#This Row],[SLP- obtained SS2022]]-ULB_Data[[#This Row],[SLP NA 2022]])/ULB_Data[[#This Row],[SLP NA 2022]]</f>
        <v>1.0159890710382515</v>
      </c>
      <c r="AQ373" s="118">
        <f>(ULB_Data[[#This Row],[SLP- obtained SS2020]]-ULB_Data[[#This Row],[SLP SA 2020]])/ULB_Data[[#This Row],[SLP SA 2020]]</f>
        <v>0.26379769047888596</v>
      </c>
      <c r="AR373" s="118">
        <f>(ULB_Data[[#This Row],[SLP- obtained SS2021]]-ULB_Data[[#This Row],[SLP SA 2021]])/ULB_Data[[#This Row],[SLP SA 2021]]</f>
        <v>0.22217584310607577</v>
      </c>
      <c r="AS373" s="118">
        <f>(ULB_Data[[#This Row],[SLP- obtained SS2022]]-ULB_Data[[#This Row],[SLP SA 2022]])/ULB_Data[[#This Row],[SLP SA 2022]]</f>
        <v>0.22217584310607577</v>
      </c>
      <c r="AT373" s="118">
        <f>(ULB_Data[[#This Row],[SLP- obtained SS2020]]-ULB_Data[[#This Row],[SLP SA cat 2020]])/ULB_Data[[#This Row],[SLP SA cat 2020]]</f>
        <v>7.6975953305515932E-2</v>
      </c>
      <c r="AU373" s="118">
        <f>(ULB_Data[[#This Row],[SLP- obtained SS2021]]-ULB_Data[[#This Row],[SLP SA cat 2021]])/ULB_Data[[#This Row],[SLP SA cat 2021]]</f>
        <v>0.13641572203055696</v>
      </c>
      <c r="AV373" s="118">
        <f>(ULB_Data[[#This Row],[SLP- obtained SS2022]]-ULB_Data[[#This Row],[SLP SA cat 2022]])/ULB_Data[[#This Row],[SLP SA cat 2022]]</f>
        <v>0.13641572203055696</v>
      </c>
      <c r="AW373" s="118">
        <f>(ULB_Data[[#This Row],[SLP- obtained SS2021]]-ULB_Data[[#This Row],[SLP SA cat t.10 2021]])/ULB_Data[[#This Row],[SLP SA cat t.10 2021]]</f>
        <v>-7.7500500100019909E-2</v>
      </c>
      <c r="AX373" s="118">
        <f>(ULB_Data[[#This Row],[SLP- obtained SS2022]]-ULB_Data[[#This Row],[SLP SA cat t.10 2022]])/ULB_Data[[#This Row],[SLP SA cat t.10 2022]]</f>
        <v>-7.7500500100019909E-2</v>
      </c>
      <c r="AY373" s="122">
        <v>232.44</v>
      </c>
      <c r="AZ373" s="122">
        <v>298.10000000000002</v>
      </c>
      <c r="BA373" s="122">
        <v>295</v>
      </c>
      <c r="BB373" s="122">
        <v>421.09</v>
      </c>
      <c r="BC373" s="122">
        <v>522.70000000000005</v>
      </c>
      <c r="BD373" s="122">
        <v>525</v>
      </c>
      <c r="BE373" s="122">
        <v>448.93</v>
      </c>
      <c r="BF373" s="122">
        <v>602.08000000000004</v>
      </c>
      <c r="BG373" s="122">
        <v>602.08000000000004</v>
      </c>
      <c r="BH373" s="122">
        <v>1100</v>
      </c>
      <c r="BI373" s="122">
        <v>1100</v>
      </c>
      <c r="BJ373" s="118">
        <f>(ULB_Data[[#This Row],[Cert.- obtained SS2020]]-ULB_Data[[#This Row],[NA cert 2020]])/ULB_Data[[#This Row],[NA cert 2020]]</f>
        <v>2.0115298571674409</v>
      </c>
      <c r="BK373" s="118">
        <f>(ULB_Data[[#This Row],[Cert.- obtained SS2021]]-ULB_Data[[#This Row],[NA cert 2021]])/ULB_Data[[#This Row],[NA cert 2021]]</f>
        <v>1.3482053002348204</v>
      </c>
      <c r="BL373" s="118">
        <f>(ULB_Data[[#This Row],[Cert.- obtained SS2022]]-ULB_Data[[#This Row],[NA cert 2022]])/ULB_Data[[#This Row],[NA cert 2022]]</f>
        <v>1.3728813559322033</v>
      </c>
      <c r="BM373" s="118">
        <f>(ULB_Data[[#This Row],[Cert.- obtained SS2020]]-ULB_Data[[#This Row],[SA Cert 2020]])/ULB_Data[[#This Row],[SA Cert 2020]]</f>
        <v>0.6623524662186232</v>
      </c>
      <c r="BN373" s="118">
        <f>(ULB_Data[[#This Row],[Cert.- obtained SS2021]]-ULB_Data[[#This Row],[SA cert 2021]])/ULB_Data[[#This Row],[SA cert 2021]]</f>
        <v>0.33920030610292701</v>
      </c>
      <c r="BO373" s="118">
        <f>(ULB_Data[[#This Row],[Cert.- obtained SS2022]]-ULB_Data[[#This Row],[SA cert 2022]])/ULB_Data[[#This Row],[SA cert 2022]]</f>
        <v>0.33333333333333331</v>
      </c>
      <c r="BP373" s="118">
        <f>(ULB_Data[[#This Row],[Cert.- obtained SS2020]]-ULB_Data[[#This Row],[SA cert cat 2020]])/ULB_Data[[#This Row],[SA cert cat 2020]]</f>
        <v>0.55926313679192741</v>
      </c>
      <c r="BQ373" s="118">
        <f>(ULB_Data[[#This Row],[Cert.- obtained SS2021]]-ULB_Data[[#This Row],[SA cert cat 2021]])/ULB_Data[[#This Row],[SA cert cat 2021]]</f>
        <v>0.16263619452564435</v>
      </c>
      <c r="BR373" s="118">
        <f>(ULB_Data[[#This Row],[Cert.- obtained SS2022]]-ULB_Data[[#This Row],[SA cert cat 2022]])/ULB_Data[[#This Row],[SA cert cat 2022]]</f>
        <v>0.16263619452564435</v>
      </c>
      <c r="BS373" s="118">
        <f>(ULB_Data[[#This Row],[Cert.- obtained SS2021]]-ULB_Data[[#This Row],[SA cert cat t.10 2021]])/ULB_Data[[#This Row],[SA cert cat t.10 2021]]</f>
        <v>-0.36363636363636365</v>
      </c>
      <c r="BT373" s="118">
        <f>(ULB_Data[[#This Row],[Cert.- obtained SS2022]]-ULB_Data[[#This Row],[SA cert cat t.10 2022]])/ULB_Data[[#This Row],[SA cert cat t.10 2022]]</f>
        <v>-0.36363636363636365</v>
      </c>
      <c r="BU373" s="122">
        <v>855.72</v>
      </c>
      <c r="BV373" s="122">
        <v>860.25</v>
      </c>
      <c r="BW373" s="122">
        <v>865</v>
      </c>
      <c r="BX373" s="122">
        <v>1100</v>
      </c>
      <c r="BY373" s="122">
        <v>1147.0899999999999</v>
      </c>
      <c r="BZ373" s="122">
        <v>1150</v>
      </c>
      <c r="CA373" s="122">
        <v>1163.58</v>
      </c>
      <c r="CB373" s="122">
        <v>1243.93</v>
      </c>
      <c r="CC373" s="122">
        <v>1243.93</v>
      </c>
      <c r="CD373" s="122">
        <v>1508.87</v>
      </c>
      <c r="CE373" s="122">
        <v>1508.87</v>
      </c>
      <c r="CF373" s="118">
        <f>(ULB_Data[[#This Row],[CP- obtained SS2020]]-ULB_Data[[#This Row],[NA CV 2020]])/ULB_Data[[#This Row],[NA CV 2020]]</f>
        <v>0.43812228298976308</v>
      </c>
      <c r="CG373" s="118">
        <f>(ULB_Data[[#This Row],[CV- obtained SS2021]]-ULB_Data[[#This Row],[NA CV 2021]])/ULB_Data[[#This Row],[NA CV 2021]]</f>
        <v>0.58319093286835233</v>
      </c>
      <c r="CH373" s="118">
        <f>(ULB_Data[[#This Row],[CV- obtained SS2022]]-ULB_Data[[#This Row],[NA CV 2022]])/ULB_Data[[#This Row],[NA CV 2022]]</f>
        <v>0.57449710982658964</v>
      </c>
      <c r="CI373" s="118">
        <f>(ULB_Data[[#This Row],[CP- obtained SS2020]]-ULB_Data[[#This Row],[SA CV 2020]])/ULB_Data[[#This Row],[SA CV 2020]]</f>
        <v>0.11875454545454556</v>
      </c>
      <c r="CJ373" s="118">
        <f>(ULB_Data[[#This Row],[CV- obtained SS2021]]-ULB_Data[[#This Row],[SA CV 2021]])/ULB_Data[[#This Row],[SA CV 2021]]</f>
        <v>0.18730003748616075</v>
      </c>
      <c r="CK373" s="118">
        <f>(ULB_Data[[#This Row],[CV- obtained SS2022]]-ULB_Data[[#This Row],[SA CV 2022]])/ULB_Data[[#This Row],[SA CV 2022]]</f>
        <v>0.18429565217391308</v>
      </c>
      <c r="CL373" s="118">
        <f>(ULB_Data[[#This Row],[CP- obtained SS2020]]-ULB_Data[[#This Row],[SA CV  cat 2020]])/ULB_Data[[#This Row],[SA CV  cat 2020]]</f>
        <v>5.7623884906925341E-2</v>
      </c>
      <c r="CM373" s="118">
        <f>(ULB_Data[[#This Row],[CV- obtained SS2021]]-ULB_Data[[#This Row],[SA CV cat 2021]])/ULB_Data[[#This Row],[SA CV cat 2021]]</f>
        <v>9.4868682321352482E-2</v>
      </c>
      <c r="CN373" s="118">
        <f>(ULB_Data[[#This Row],[CV- obtained SS2022]]-ULB_Data[[#This Row],[SA CV cat 2022]])/ULB_Data[[#This Row],[SA CV cat 2022]]</f>
        <v>9.4868682321352482E-2</v>
      </c>
      <c r="CO373" s="118">
        <f>(ULB_Data[[#This Row],[CV- obtained SS2021]]-ULB_Data[[#This Row],[SA CV cat t.10 2021]])/ULB_Data[[#This Row],[SA CV cat t.10 2021]]</f>
        <v>-9.7377507671303584E-2</v>
      </c>
      <c r="CP373" s="118">
        <f>(ULB_Data[[#This Row],[CV- obtained SS2022]]-ULB_Data[[#This Row],[SA CV cat t.10 2022]])/ULB_Data[[#This Row],[SA CV cat t.10 2022]]</f>
        <v>-9.7377507671303584E-2</v>
      </c>
      <c r="CQ373" s="60">
        <v>15</v>
      </c>
      <c r="CR373" s="60">
        <v>15</v>
      </c>
      <c r="CS373" s="28">
        <v>15</v>
      </c>
      <c r="CT373" s="28">
        <v>14</v>
      </c>
      <c r="CU373" s="28">
        <v>15</v>
      </c>
      <c r="CV373" s="28">
        <v>14</v>
      </c>
      <c r="CW373" s="28" t="s">
        <v>406</v>
      </c>
      <c r="CX373" s="28" t="s">
        <v>406</v>
      </c>
      <c r="CY373" s="28" t="s">
        <v>406</v>
      </c>
      <c r="CZ373" s="28" t="s">
        <v>408</v>
      </c>
      <c r="DA373" s="28" t="s">
        <v>408</v>
      </c>
      <c r="DB373" s="28" t="s">
        <v>408</v>
      </c>
      <c r="DC373" s="22">
        <v>893.05</v>
      </c>
      <c r="DD373" s="22">
        <v>1500</v>
      </c>
      <c r="DE373" s="66">
        <v>59.54</v>
      </c>
      <c r="DF373" s="22">
        <v>700</v>
      </c>
      <c r="DG373" s="22">
        <v>1500</v>
      </c>
      <c r="DH373" s="66">
        <v>46.67</v>
      </c>
      <c r="DI373" s="22">
        <v>1161.96</v>
      </c>
      <c r="DJ373" s="22">
        <v>1500</v>
      </c>
      <c r="DK373" s="66">
        <v>77.459999999999994</v>
      </c>
      <c r="DL373" s="22">
        <v>1230.6300000000001</v>
      </c>
      <c r="DM373" s="22">
        <v>1500</v>
      </c>
      <c r="DN373" s="66">
        <v>82.04</v>
      </c>
      <c r="DO373" s="22">
        <v>3985.64</v>
      </c>
      <c r="DP373" s="22">
        <v>6000</v>
      </c>
      <c r="DQ373" s="66">
        <v>66.430000000000007</v>
      </c>
      <c r="DR373" s="67">
        <v>1844.63</v>
      </c>
      <c r="DS373" s="67">
        <v>2400</v>
      </c>
      <c r="DT373" s="159">
        <f>ULB_Data[[#This Row],[SLP- obtained SS2021]]/ULB_Data[[#This Row],[SLP-max. marks SS2021]]</f>
        <v>0.76859583333333337</v>
      </c>
      <c r="DU373" s="159">
        <f>ULB_Data[[#This Row],[SLP- obtained SS2021]]/ULB_Data[[#This Row],[Total score (obtained) SS2021]]</f>
        <v>0.47218659847385303</v>
      </c>
      <c r="DV373" s="67">
        <v>1844.63</v>
      </c>
      <c r="DW373" s="66">
        <v>2400</v>
      </c>
      <c r="DX373" s="159">
        <f>ULB_Data[[#This Row],[SLP- obtained SS2022]]/ULB_Data[[#This Row],[SLP-max. marks SS2022]]</f>
        <v>0.76859583333333337</v>
      </c>
      <c r="DY373" s="159">
        <f>ULB_Data[[#This Row],[SLP- obtained SS2022]]/ULB_Data[[#This Row],[Total score (obtained) SS2022]]</f>
        <v>0.47218659847385303</v>
      </c>
      <c r="DZ373" s="67">
        <v>1361.94</v>
      </c>
      <c r="EA373" s="67">
        <v>1800</v>
      </c>
      <c r="EB373" s="159">
        <f>ULB_Data[[#This Row],[CV- obtained SS2021]]/ULB_Data[[#This Row],[CV-max. marks SS2021]]</f>
        <v>0.75663333333333338</v>
      </c>
      <c r="EC373" s="159">
        <f>ULB_Data[[#This Row],[CV- obtained SS2021]]/ULB_Data[[#This Row],[Total score (obtained) SS2021]]</f>
        <v>0.34862808038765464</v>
      </c>
      <c r="ED373" s="67">
        <v>1361.94</v>
      </c>
      <c r="EE373" s="66">
        <v>1800</v>
      </c>
      <c r="EF373" s="159">
        <f>ULB_Data[[#This Row],[CV- obtained SS2022]]/ULB_Data[[#This Row],[CV-max. marks SS2022]]</f>
        <v>0.75663333333333338</v>
      </c>
      <c r="EG373" s="159">
        <f>ULB_Data[[#This Row],[CV- obtained SS2022]]/ULB_Data[[#This Row],[Total score (obtained) SS2022]]</f>
        <v>0.34862808038765464</v>
      </c>
      <c r="EH373" s="67">
        <v>700</v>
      </c>
      <c r="EI373" s="67">
        <v>1800</v>
      </c>
      <c r="EJ373" s="159">
        <f>ULB_Data[[#This Row],[Cert.- obtained SS2021]]/ULB_Data[[#This Row],[Cert.-max. marks SS2021]]</f>
        <v>0.3888888888888889</v>
      </c>
      <c r="EK373" s="159">
        <f>ULB_Data[[#This Row],[Cert.- obtained SS2021]]/ULB_Data[[#This Row],[Total score (obtained) SS2021]]</f>
        <v>0.17918532113849234</v>
      </c>
      <c r="EL373" s="67">
        <v>700</v>
      </c>
      <c r="EM373" s="66">
        <v>1800</v>
      </c>
      <c r="EN373" s="159">
        <f>ULB_Data[[#This Row],[Cert.- obtained SS2022]]/ULB_Data[[#This Row],[Cert.-max. marks SS2022]]</f>
        <v>0.3888888888888889</v>
      </c>
      <c r="EO373" s="159">
        <f>ULB_Data[[#This Row],[Cert.- obtained SS2022]]/ULB_Data[[#This Row],[Total score (obtained) SS2022]]</f>
        <v>0.17918532113849234</v>
      </c>
      <c r="EP373" s="68">
        <v>3906.57</v>
      </c>
      <c r="EQ373" s="26">
        <v>6000</v>
      </c>
      <c r="ER373" s="66">
        <v>65.11</v>
      </c>
      <c r="ES373" s="68">
        <v>3906.57</v>
      </c>
      <c r="ET373" s="66">
        <v>6000</v>
      </c>
      <c r="EU373" s="128">
        <f>(ULB_Data[[#This Row],[Total score (obtained) SS2022]]/ULB_Data[[#This Row],[Total score (max) SS2022]])*100</f>
        <v>65.109499999999997</v>
      </c>
      <c r="EV373" s="26">
        <v>1593.05</v>
      </c>
      <c r="EW373" s="26">
        <v>3000</v>
      </c>
      <c r="EX373" s="66">
        <v>53.1</v>
      </c>
      <c r="EY373" s="26">
        <v>2544.63</v>
      </c>
      <c r="EZ373" s="26">
        <v>4200</v>
      </c>
      <c r="FA373" s="100">
        <v>60.59</v>
      </c>
      <c r="FB373" s="26">
        <v>2544.63</v>
      </c>
      <c r="FC373" s="138">
        <v>4200</v>
      </c>
      <c r="FD373" s="140">
        <f>(ULB_Data[[#This Row],[SLP + Cert. (obtained) SS2022]]/ULB_Data[[#This Row],[SLP + Cert. (max.) SS2022]])*100</f>
        <v>60.586428571428577</v>
      </c>
    </row>
    <row r="374" spans="1:160" ht="15.75" thickBot="1">
      <c r="A374" s="104">
        <v>373</v>
      </c>
      <c r="B374" s="65" t="s">
        <v>4</v>
      </c>
      <c r="C374" s="65" t="s">
        <v>146</v>
      </c>
      <c r="D374" s="65" t="s">
        <v>33</v>
      </c>
      <c r="E374" s="26">
        <v>48289</v>
      </c>
      <c r="F374" s="28" t="s">
        <v>412</v>
      </c>
      <c r="G374" s="28">
        <v>2214</v>
      </c>
      <c r="H374" s="28">
        <v>2072</v>
      </c>
      <c r="I374" s="28">
        <v>2072</v>
      </c>
      <c r="J374" s="28">
        <v>3325</v>
      </c>
      <c r="K374" s="28">
        <v>3178</v>
      </c>
      <c r="L374" s="28">
        <v>3178</v>
      </c>
      <c r="M374" s="28">
        <v>3400</v>
      </c>
      <c r="N374" s="28">
        <v>3298.6</v>
      </c>
      <c r="O374" s="28">
        <v>3298.6</v>
      </c>
      <c r="P374" s="28">
        <v>4601.3999999999996</v>
      </c>
      <c r="Q374" s="28">
        <v>4601.3999999999996</v>
      </c>
      <c r="R374" s="118">
        <f>(ULB_Data[[#This Row],[Total score (obtained) SS2020]]-ULB_Data[[#This Row],[NA 2020]])/ULB_Data[[#This Row],[NA 2020]]</f>
        <v>1.1518879855465221</v>
      </c>
      <c r="S374" s="118">
        <f>(ULB_Data[[#This Row],[Total score (obtained) SS2021]]-ULB_Data[[#This Row],[NA 2021]])/ULB_Data[[#This Row],[NA 2021]]</f>
        <v>1.391081081081081</v>
      </c>
      <c r="T374" s="118">
        <f>(ULB_Data[[#This Row],[Total score (obtained) SS2022]]-ULB_Data[[#This Row],[NA 2022]])/ULB_Data[[#This Row],[NA 2022]]</f>
        <v>1.391081081081081</v>
      </c>
      <c r="U374" s="118">
        <f>(ULB_Data[[#This Row],[Total score (obtained) SS2020]]-ULB_Data[[#This Row],[SA 2020]])/ULB_Data[[#This Row],[SA 2020]]</f>
        <v>0.43286616541353373</v>
      </c>
      <c r="V374" s="118">
        <f>(ULB_Data[[#This Row],[Total score (obtained) SS2021]]-ULB_Data[[#This Row],[SA 2021]])/ULB_Data[[#This Row],[SA 2021]]</f>
        <v>0.55894273127753291</v>
      </c>
      <c r="W374" s="118">
        <f>(ULB_Data[[#This Row],[Total score (obtained) SS2022]]-ULB_Data[[#This Row],[SA 2022]])/ULB_Data[[#This Row],[SA 2022]]</f>
        <v>0.55894273127753291</v>
      </c>
      <c r="X374" s="118">
        <f>(ULB_Data[[#This Row],[Total score (obtained) SS2020]]-ULB_Data[[#This Row],[SA Cat 2020]])/ULB_Data[[#This Row],[SA Cat 2020]]</f>
        <v>0.40125882352941167</v>
      </c>
      <c r="Y374" s="118">
        <f>(ULB_Data[[#This Row],[Total score (obtained) SS2021]]-ULB_Data[[#This Row],[SA Cat 2021]])/ULB_Data[[#This Row],[SA Cat 2021]]</f>
        <v>0.50194628024010179</v>
      </c>
      <c r="Z374" s="118">
        <f>(ULB_Data[[#This Row],[Total score (obtained) SS2022]]-ULB_Data[[#This Row],[SA Cat 2022]])/ULB_Data[[#This Row],[SA Cat 2022]]</f>
        <v>0.50194628024010179</v>
      </c>
      <c r="AA374" s="118">
        <f>(ULB_Data[[#This Row],[Total score (obtained) SS2021]]-ULB_Data[[#This Row],[SA Cat t.10 2021]])/ULB_Data[[#This Row],[SA Cat t.10 2021]]</f>
        <v>7.6698396140305145E-2</v>
      </c>
      <c r="AB374" s="118">
        <f>(ULB_Data[[#This Row],[Total score (obtained) SS2022]]-ULB_Data[[#This Row],[SA Cat t.10 2022]])/ULB_Data[[#This Row],[SA Cat t.10 2022]]</f>
        <v>7.6698396140305145E-2</v>
      </c>
      <c r="AC374" s="122">
        <v>306.24</v>
      </c>
      <c r="AD374" s="122">
        <v>913.6</v>
      </c>
      <c r="AE374" s="122">
        <v>915</v>
      </c>
      <c r="AF374" s="122">
        <v>706.64</v>
      </c>
      <c r="AG374" s="122">
        <v>1509.3</v>
      </c>
      <c r="AH374" s="122">
        <v>1509.3</v>
      </c>
      <c r="AI374" s="122">
        <v>737.03</v>
      </c>
      <c r="AJ374" s="122">
        <v>1543.8</v>
      </c>
      <c r="AK374" s="122">
        <v>1543.8</v>
      </c>
      <c r="AL374" s="122">
        <v>2033.9</v>
      </c>
      <c r="AM374" s="122">
        <v>2033.9</v>
      </c>
      <c r="AN374" s="118">
        <f>(ULB_Data[[#This Row],[SLP- obtained SS2020]]-ULB_Data[[#This Row],[SLP NA 2020]])/ULB_Data[[#This Row],[SLP NA 2020]]</f>
        <v>2.7062434691745034</v>
      </c>
      <c r="AO374" s="118">
        <f>(ULB_Data[[#This Row],[SLP- obtained SS2021]]-ULB_Data[[#This Row],[SLP NA 2021]])/ULB_Data[[#This Row],[SLP NA 2021]]</f>
        <v>1.4051335376532399</v>
      </c>
      <c r="AP374" s="118">
        <f>(ULB_Data[[#This Row],[SLP- obtained SS2022]]-ULB_Data[[#This Row],[SLP NA 2022]])/ULB_Data[[#This Row],[SLP NA 2022]]</f>
        <v>1.4014535519125682</v>
      </c>
      <c r="AQ374" s="118">
        <f>(ULB_Data[[#This Row],[SLP- obtained SS2020]]-ULB_Data[[#This Row],[SLP SA 2020]])/ULB_Data[[#This Row],[SLP SA 2020]]</f>
        <v>0.6061926865164724</v>
      </c>
      <c r="AR374" s="118">
        <f>(ULB_Data[[#This Row],[SLP- obtained SS2021]]-ULB_Data[[#This Row],[SLP SA 2021]])/ULB_Data[[#This Row],[SLP SA 2021]]</f>
        <v>0.45586033260451864</v>
      </c>
      <c r="AS374" s="118">
        <f>(ULB_Data[[#This Row],[SLP- obtained SS2022]]-ULB_Data[[#This Row],[SLP SA 2022]])/ULB_Data[[#This Row],[SLP SA 2022]]</f>
        <v>0.45586033260451864</v>
      </c>
      <c r="AT374" s="118">
        <f>(ULB_Data[[#This Row],[SLP- obtained SS2020]]-ULB_Data[[#This Row],[SLP SA cat 2020]])/ULB_Data[[#This Row],[SLP SA cat 2020]]</f>
        <v>0.53996445192190279</v>
      </c>
      <c r="AU374" s="118">
        <f>(ULB_Data[[#This Row],[SLP- obtained SS2021]]-ULB_Data[[#This Row],[SLP SA cat 2021]])/ULB_Data[[#This Row],[SLP SA cat 2021]]</f>
        <v>0.42332556030573909</v>
      </c>
      <c r="AV374" s="118">
        <f>(ULB_Data[[#This Row],[SLP- obtained SS2022]]-ULB_Data[[#This Row],[SLP SA cat 2022]])/ULB_Data[[#This Row],[SLP SA cat 2022]]</f>
        <v>0.42332556030573909</v>
      </c>
      <c r="AW374" s="118">
        <f>(ULB_Data[[#This Row],[SLP- obtained SS2021]]-ULB_Data[[#This Row],[SLP SA cat t.10 2021]])/ULB_Data[[#This Row],[SLP SA cat t.10 2021]]</f>
        <v>8.0353016372486277E-2</v>
      </c>
      <c r="AX374" s="118">
        <f>(ULB_Data[[#This Row],[SLP- obtained SS2022]]-ULB_Data[[#This Row],[SLP SA cat t.10 2022]])/ULB_Data[[#This Row],[SLP SA cat t.10 2022]]</f>
        <v>8.0353016372486277E-2</v>
      </c>
      <c r="AY374" s="122">
        <v>232.44</v>
      </c>
      <c r="AZ374" s="122">
        <v>298.10000000000002</v>
      </c>
      <c r="BA374" s="122">
        <v>295</v>
      </c>
      <c r="BB374" s="122">
        <v>421.09</v>
      </c>
      <c r="BC374" s="122">
        <v>522.70000000000005</v>
      </c>
      <c r="BD374" s="122">
        <v>525</v>
      </c>
      <c r="BE374" s="122">
        <v>433.64</v>
      </c>
      <c r="BF374" s="122">
        <v>570</v>
      </c>
      <c r="BG374" s="122">
        <v>570</v>
      </c>
      <c r="BH374" s="122">
        <v>1100</v>
      </c>
      <c r="BI374" s="122">
        <v>1100</v>
      </c>
      <c r="BJ374" s="118">
        <f>(ULB_Data[[#This Row],[Cert.- obtained SS2020]]-ULB_Data[[#This Row],[NA cert 2020]])/ULB_Data[[#This Row],[NA cert 2020]]</f>
        <v>2.871966959215281</v>
      </c>
      <c r="BK374" s="118">
        <f>(ULB_Data[[#This Row],[Cert.- obtained SS2021]]-ULB_Data[[#This Row],[NA cert 2021]])/ULB_Data[[#This Row],[NA cert 2021]]</f>
        <v>2.6900369003690034</v>
      </c>
      <c r="BL374" s="118">
        <f>(ULB_Data[[#This Row],[Cert.- obtained SS2022]]-ULB_Data[[#This Row],[NA cert 2022]])/ULB_Data[[#This Row],[NA cert 2022]]</f>
        <v>2.7288135593220337</v>
      </c>
      <c r="BM374" s="118">
        <f>(ULB_Data[[#This Row],[Cert.- obtained SS2020]]-ULB_Data[[#This Row],[SA Cert 2020]])/ULB_Data[[#This Row],[SA Cert 2020]]</f>
        <v>1.1373103137096583</v>
      </c>
      <c r="BN374" s="118">
        <f>(ULB_Data[[#This Row],[Cert.- obtained SS2021]]-ULB_Data[[#This Row],[SA cert 2021]])/ULB_Data[[#This Row],[SA cert 2021]]</f>
        <v>1.1044576238760282</v>
      </c>
      <c r="BO374" s="118">
        <f>(ULB_Data[[#This Row],[Cert.- obtained SS2022]]-ULB_Data[[#This Row],[SA cert 2022]])/ULB_Data[[#This Row],[SA cert 2022]]</f>
        <v>1.0952380952380953</v>
      </c>
      <c r="BP374" s="118">
        <f>(ULB_Data[[#This Row],[Cert.- obtained SS2020]]-ULB_Data[[#This Row],[SA cert cat 2020]])/ULB_Data[[#This Row],[SA cert cat 2020]]</f>
        <v>1.0754542938843281</v>
      </c>
      <c r="BQ374" s="118">
        <f>(ULB_Data[[#This Row],[Cert.- obtained SS2021]]-ULB_Data[[#This Row],[SA cert cat 2021]])/ULB_Data[[#This Row],[SA cert cat 2021]]</f>
        <v>0.92982456140350878</v>
      </c>
      <c r="BR374" s="118">
        <f>(ULB_Data[[#This Row],[Cert.- obtained SS2022]]-ULB_Data[[#This Row],[SA cert cat 2022]])/ULB_Data[[#This Row],[SA cert cat 2022]]</f>
        <v>0.92982456140350878</v>
      </c>
      <c r="BS374" s="118">
        <f>(ULB_Data[[#This Row],[Cert.- obtained SS2021]]-ULB_Data[[#This Row],[SA cert cat t.10 2021]])/ULB_Data[[#This Row],[SA cert cat t.10 2021]]</f>
        <v>0</v>
      </c>
      <c r="BT374" s="118">
        <f>(ULB_Data[[#This Row],[Cert.- obtained SS2022]]-ULB_Data[[#This Row],[SA cert cat t.10 2022]])/ULB_Data[[#This Row],[SA cert cat t.10 2022]]</f>
        <v>0</v>
      </c>
      <c r="BU374" s="122">
        <v>855.72</v>
      </c>
      <c r="BV374" s="122">
        <v>860.25</v>
      </c>
      <c r="BW374" s="122">
        <v>865</v>
      </c>
      <c r="BX374" s="122">
        <v>1100</v>
      </c>
      <c r="BY374" s="122">
        <v>1147.0899999999999</v>
      </c>
      <c r="BZ374" s="122">
        <v>1150</v>
      </c>
      <c r="CA374" s="122">
        <v>1114.93</v>
      </c>
      <c r="CB374" s="122">
        <v>1184.79</v>
      </c>
      <c r="CC374" s="122">
        <v>1184.79</v>
      </c>
      <c r="CD374" s="122">
        <v>1531.86</v>
      </c>
      <c r="CE374" s="122">
        <v>1531.86</v>
      </c>
      <c r="CF374" s="118">
        <f>(ULB_Data[[#This Row],[CP- obtained SS2020]]-ULB_Data[[#This Row],[NA CV 2020]])/ULB_Data[[#This Row],[NA CV 2020]]</f>
        <v>0.55213153835366713</v>
      </c>
      <c r="CG374" s="118">
        <f>(ULB_Data[[#This Row],[CV- obtained SS2021]]-ULB_Data[[#This Row],[NA CV 2021]])/ULB_Data[[#This Row],[NA CV 2021]]</f>
        <v>0.92616099970938681</v>
      </c>
      <c r="CH374" s="118">
        <f>(ULB_Data[[#This Row],[CV- obtained SS2022]]-ULB_Data[[#This Row],[NA CV 2022]])/ULB_Data[[#This Row],[NA CV 2022]]</f>
        <v>0.91558381502890174</v>
      </c>
      <c r="CI374" s="118">
        <f>(ULB_Data[[#This Row],[CP- obtained SS2020]]-ULB_Data[[#This Row],[SA CV 2020]])/ULB_Data[[#This Row],[SA CV 2020]]</f>
        <v>0.2074454545454546</v>
      </c>
      <c r="CJ374" s="118">
        <f>(ULB_Data[[#This Row],[CV- obtained SS2021]]-ULB_Data[[#This Row],[SA CV 2021]])/ULB_Data[[#This Row],[SA CV 2021]]</f>
        <v>0.44450740569615299</v>
      </c>
      <c r="CK374" s="118">
        <f>(ULB_Data[[#This Row],[CV- obtained SS2022]]-ULB_Data[[#This Row],[SA CV 2022]])/ULB_Data[[#This Row],[SA CV 2022]]</f>
        <v>0.44085217391304349</v>
      </c>
      <c r="CL374" s="118">
        <f>(ULB_Data[[#This Row],[CP- obtained SS2020]]-ULB_Data[[#This Row],[SA CV  cat 2020]])/ULB_Data[[#This Row],[SA CV  cat 2020]]</f>
        <v>0.19127658238633813</v>
      </c>
      <c r="CM374" s="118">
        <f>(ULB_Data[[#This Row],[CV- obtained SS2021]]-ULB_Data[[#This Row],[SA CV cat 2021]])/ULB_Data[[#This Row],[SA CV cat 2021]]</f>
        <v>0.39854320174883318</v>
      </c>
      <c r="CN374" s="118">
        <f>(ULB_Data[[#This Row],[CV- obtained SS2022]]-ULB_Data[[#This Row],[SA CV cat 2022]])/ULB_Data[[#This Row],[SA CV cat 2022]]</f>
        <v>0.39854320174883318</v>
      </c>
      <c r="CO374" s="118">
        <f>(ULB_Data[[#This Row],[CV- obtained SS2021]]-ULB_Data[[#This Row],[SA CV cat t.10 2021]])/ULB_Data[[#This Row],[SA CV cat t.10 2021]]</f>
        <v>8.1678482367840491E-2</v>
      </c>
      <c r="CP374" s="118">
        <f>(ULB_Data[[#This Row],[CV- obtained SS2022]]-ULB_Data[[#This Row],[SA CV cat t.10 2022]])/ULB_Data[[#This Row],[SA CV cat t.10 2022]]</f>
        <v>8.1678482367840491E-2</v>
      </c>
      <c r="CQ374" s="60">
        <v>9</v>
      </c>
      <c r="CR374" s="60">
        <v>9</v>
      </c>
      <c r="CS374" s="28">
        <v>1</v>
      </c>
      <c r="CT374" s="27">
        <v>1</v>
      </c>
      <c r="CU374" s="28">
        <v>1</v>
      </c>
      <c r="CV374" s="27">
        <v>1</v>
      </c>
      <c r="CW374" s="28" t="s">
        <v>401</v>
      </c>
      <c r="CX374" s="28" t="s">
        <v>401</v>
      </c>
      <c r="CY374" s="28" t="s">
        <v>401</v>
      </c>
      <c r="CZ374" s="28" t="s">
        <v>405</v>
      </c>
      <c r="DA374" s="28" t="s">
        <v>408</v>
      </c>
      <c r="DB374" s="28" t="s">
        <v>408</v>
      </c>
      <c r="DC374" s="22">
        <v>1135</v>
      </c>
      <c r="DD374" s="22">
        <v>1500</v>
      </c>
      <c r="DE374" s="66">
        <v>75.67</v>
      </c>
      <c r="DF374" s="22">
        <v>900</v>
      </c>
      <c r="DG374" s="22">
        <v>1500</v>
      </c>
      <c r="DH374" s="66">
        <v>60</v>
      </c>
      <c r="DI374" s="22">
        <v>1401.09</v>
      </c>
      <c r="DJ374" s="22">
        <v>1500</v>
      </c>
      <c r="DK374" s="66">
        <v>93.41</v>
      </c>
      <c r="DL374" s="22">
        <v>1328.19</v>
      </c>
      <c r="DM374" s="22">
        <v>1500</v>
      </c>
      <c r="DN374" s="66">
        <v>88.55</v>
      </c>
      <c r="DO374" s="22">
        <v>4764.28</v>
      </c>
      <c r="DP374" s="22">
        <v>6000</v>
      </c>
      <c r="DQ374" s="66">
        <v>79.400000000000006</v>
      </c>
      <c r="DR374" s="67">
        <v>2197.33</v>
      </c>
      <c r="DS374" s="67">
        <v>2400</v>
      </c>
      <c r="DT374" s="159">
        <f>ULB_Data[[#This Row],[SLP- obtained SS2021]]/ULB_Data[[#This Row],[SLP-max. marks SS2021]]</f>
        <v>0.91555416666666667</v>
      </c>
      <c r="DU374" s="159">
        <f>ULB_Data[[#This Row],[SLP- obtained SS2021]]/ULB_Data[[#This Row],[Total score (obtained) SS2021]]</f>
        <v>0.44351798026772593</v>
      </c>
      <c r="DV374" s="67">
        <v>2197.33</v>
      </c>
      <c r="DW374" s="66">
        <v>2400</v>
      </c>
      <c r="DX374" s="159">
        <f>ULB_Data[[#This Row],[SLP- obtained SS2022]]/ULB_Data[[#This Row],[SLP-max. marks SS2022]]</f>
        <v>0.91555416666666667</v>
      </c>
      <c r="DY374" s="159">
        <f>ULB_Data[[#This Row],[SLP- obtained SS2022]]/ULB_Data[[#This Row],[Total score (obtained) SS2022]]</f>
        <v>0.44351798026772593</v>
      </c>
      <c r="DZ374" s="67">
        <v>1656.98</v>
      </c>
      <c r="EA374" s="67">
        <v>1800</v>
      </c>
      <c r="EB374" s="159">
        <f>ULB_Data[[#This Row],[CV- obtained SS2021]]/ULB_Data[[#This Row],[CV-max. marks SS2021]]</f>
        <v>0.9205444444444445</v>
      </c>
      <c r="EC374" s="159">
        <f>ULB_Data[[#This Row],[CV- obtained SS2021]]/ULB_Data[[#This Row],[Total score (obtained) SS2021]]</f>
        <v>0.33445154935490645</v>
      </c>
      <c r="ED374" s="67">
        <v>1656.98</v>
      </c>
      <c r="EE374" s="66">
        <v>1800</v>
      </c>
      <c r="EF374" s="159">
        <f>ULB_Data[[#This Row],[CV- obtained SS2022]]/ULB_Data[[#This Row],[CV-max. marks SS2022]]</f>
        <v>0.9205444444444445</v>
      </c>
      <c r="EG374" s="159">
        <f>ULB_Data[[#This Row],[CV- obtained SS2022]]/ULB_Data[[#This Row],[Total score (obtained) SS2022]]</f>
        <v>0.33445154935490645</v>
      </c>
      <c r="EH374" s="67">
        <v>1100</v>
      </c>
      <c r="EI374" s="67">
        <v>1800</v>
      </c>
      <c r="EJ374" s="159">
        <f>ULB_Data[[#This Row],[Cert.- obtained SS2021]]/ULB_Data[[#This Row],[Cert.-max. marks SS2021]]</f>
        <v>0.61111111111111116</v>
      </c>
      <c r="EK374" s="159">
        <f>ULB_Data[[#This Row],[Cert.- obtained SS2021]]/ULB_Data[[#This Row],[Total score (obtained) SS2021]]</f>
        <v>0.22202845193689549</v>
      </c>
      <c r="EL374" s="67">
        <v>1100</v>
      </c>
      <c r="EM374" s="66">
        <v>1800</v>
      </c>
      <c r="EN374" s="159">
        <f>ULB_Data[[#This Row],[Cert.- obtained SS2022]]/ULB_Data[[#This Row],[Cert.-max. marks SS2022]]</f>
        <v>0.61111111111111116</v>
      </c>
      <c r="EO374" s="159">
        <f>ULB_Data[[#This Row],[Cert.- obtained SS2022]]/ULB_Data[[#This Row],[Total score (obtained) SS2022]]</f>
        <v>0.22202845193689549</v>
      </c>
      <c r="EP374" s="68">
        <v>4954.32</v>
      </c>
      <c r="EQ374" s="26">
        <v>6000</v>
      </c>
      <c r="ER374" s="66">
        <v>82.57</v>
      </c>
      <c r="ES374" s="68">
        <v>4954.32</v>
      </c>
      <c r="ET374" s="66">
        <v>6000</v>
      </c>
      <c r="EU374" s="128">
        <f>(ULB_Data[[#This Row],[Total score (obtained) SS2022]]/ULB_Data[[#This Row],[Total score (max) SS2022]])*100</f>
        <v>82.571999999999989</v>
      </c>
      <c r="EV374" s="26">
        <v>2035</v>
      </c>
      <c r="EW374" s="26">
        <v>3000</v>
      </c>
      <c r="EX374" s="66">
        <v>67.83</v>
      </c>
      <c r="EY374" s="26">
        <v>3297.33</v>
      </c>
      <c r="EZ374" s="26">
        <v>4200</v>
      </c>
      <c r="FA374" s="100">
        <v>78.510000000000005</v>
      </c>
      <c r="FB374" s="26">
        <v>3297.33</v>
      </c>
      <c r="FC374" s="138">
        <v>4200</v>
      </c>
      <c r="FD374" s="140">
        <f>(ULB_Data[[#This Row],[SLP + Cert. (obtained) SS2022]]/ULB_Data[[#This Row],[SLP + Cert. (max.) SS2022]])*100</f>
        <v>78.507857142857134</v>
      </c>
    </row>
    <row r="375" spans="1:160" ht="15.75" thickBot="1">
      <c r="A375" s="104">
        <v>374</v>
      </c>
      <c r="B375" s="65" t="s">
        <v>142</v>
      </c>
      <c r="C375" s="65" t="s">
        <v>40</v>
      </c>
      <c r="D375" s="65" t="s">
        <v>33</v>
      </c>
      <c r="E375" s="26">
        <v>1918</v>
      </c>
      <c r="F375" s="28" t="s">
        <v>411</v>
      </c>
      <c r="G375" s="28">
        <v>2214</v>
      </c>
      <c r="H375" s="28">
        <v>2072</v>
      </c>
      <c r="I375" s="28">
        <v>2072</v>
      </c>
      <c r="J375" s="28">
        <v>3325</v>
      </c>
      <c r="K375" s="28">
        <v>3178</v>
      </c>
      <c r="L375" s="28">
        <v>3178</v>
      </c>
      <c r="M375" s="28">
        <v>3070.1</v>
      </c>
      <c r="N375" s="28">
        <v>2928.3</v>
      </c>
      <c r="O375" s="28">
        <v>2928.3</v>
      </c>
      <c r="P375" s="28">
        <v>4349.2</v>
      </c>
      <c r="Q375" s="28">
        <v>4349.2</v>
      </c>
      <c r="R375" s="118">
        <f>(ULB_Data[[#This Row],[Total score (obtained) SS2020]]-ULB_Data[[#This Row],[NA 2020]])/ULB_Data[[#This Row],[NA 2020]]</f>
        <v>0.29544715447154468</v>
      </c>
      <c r="S375" s="118">
        <f>(ULB_Data[[#This Row],[Total score (obtained) SS2021]]-ULB_Data[[#This Row],[NA 2021]])/ULB_Data[[#This Row],[NA 2021]]</f>
        <v>0.36444980694980689</v>
      </c>
      <c r="T375" s="118">
        <f>(ULB_Data[[#This Row],[Total score (obtained) SS2022]]-ULB_Data[[#This Row],[NA 2022]])/ULB_Data[[#This Row],[NA 2022]]</f>
        <v>0.36444980694980689</v>
      </c>
      <c r="U375" s="118">
        <f>(ULB_Data[[#This Row],[Total score (obtained) SS2020]]-ULB_Data[[#This Row],[SA 2020]])/ULB_Data[[#This Row],[SA 2020]]</f>
        <v>-0.13740751879699251</v>
      </c>
      <c r="V375" s="118">
        <f>(ULB_Data[[#This Row],[Total score (obtained) SS2021]]-ULB_Data[[#This Row],[SA 2021]])/ULB_Data[[#This Row],[SA 2021]]</f>
        <v>-0.11040276903713031</v>
      </c>
      <c r="W375" s="118">
        <f>(ULB_Data[[#This Row],[Total score (obtained) SS2022]]-ULB_Data[[#This Row],[SA 2022]])/ULB_Data[[#This Row],[SA 2022]]</f>
        <v>-0.11040276903713031</v>
      </c>
      <c r="X375" s="118">
        <f>(ULB_Data[[#This Row],[Total score (obtained) SS2020]]-ULB_Data[[#This Row],[SA Cat 2020]])/ULB_Data[[#This Row],[SA Cat 2020]]</f>
        <v>-6.5789387967818649E-2</v>
      </c>
      <c r="Y375" s="118">
        <f>(ULB_Data[[#This Row],[Total score (obtained) SS2021]]-ULB_Data[[#This Row],[SA Cat 2021]])/ULB_Data[[#This Row],[SA Cat 2021]]</f>
        <v>-3.4545640815490317E-2</v>
      </c>
      <c r="Z375" s="118">
        <f>(ULB_Data[[#This Row],[Total score (obtained) SS2022]]-ULB_Data[[#This Row],[SA Cat 2022]])/ULB_Data[[#This Row],[SA Cat 2022]]</f>
        <v>-3.4545640815490317E-2</v>
      </c>
      <c r="AA375" s="118">
        <f>(ULB_Data[[#This Row],[Total score (obtained) SS2021]]-ULB_Data[[#This Row],[SA Cat t.10 2021]])/ULB_Data[[#This Row],[SA Cat t.10 2021]]</f>
        <v>-0.34996321162512645</v>
      </c>
      <c r="AB375" s="118">
        <f>(ULB_Data[[#This Row],[Total score (obtained) SS2022]]-ULB_Data[[#This Row],[SA Cat t.10 2022]])/ULB_Data[[#This Row],[SA Cat t.10 2022]]</f>
        <v>-0.34996321162512645</v>
      </c>
      <c r="AC375" s="122">
        <v>306.24</v>
      </c>
      <c r="AD375" s="122">
        <v>913.6</v>
      </c>
      <c r="AE375" s="122">
        <v>915</v>
      </c>
      <c r="AF375" s="122">
        <v>706.64</v>
      </c>
      <c r="AG375" s="122">
        <v>1509.3</v>
      </c>
      <c r="AH375" s="122">
        <v>1509.3</v>
      </c>
      <c r="AI375" s="122">
        <v>593.21</v>
      </c>
      <c r="AJ375" s="122">
        <v>1412.08</v>
      </c>
      <c r="AK375" s="122">
        <v>1412.08</v>
      </c>
      <c r="AL375" s="122">
        <v>1984.11</v>
      </c>
      <c r="AM375" s="122">
        <v>1984.11</v>
      </c>
      <c r="AN375" s="118">
        <f>(ULB_Data[[#This Row],[SLP- obtained SS2020]]-ULB_Data[[#This Row],[SLP NA 2020]])/ULB_Data[[#This Row],[SLP NA 2020]]</f>
        <v>0.83032915360501558</v>
      </c>
      <c r="AO375" s="118">
        <f>(ULB_Data[[#This Row],[SLP- obtained SS2021]]-ULB_Data[[#This Row],[SLP NA 2021]])/ULB_Data[[#This Row],[SLP NA 2021]]</f>
        <v>0.45898642732049039</v>
      </c>
      <c r="AP375" s="118">
        <f>(ULB_Data[[#This Row],[SLP- obtained SS2022]]-ULB_Data[[#This Row],[SLP NA 2022]])/ULB_Data[[#This Row],[SLP NA 2022]]</f>
        <v>0.45675409836065578</v>
      </c>
      <c r="AQ375" s="118">
        <f>(ULB_Data[[#This Row],[SLP- obtained SS2020]]-ULB_Data[[#This Row],[SLP SA 2020]])/ULB_Data[[#This Row],[SLP SA 2020]]</f>
        <v>-0.20678138797690479</v>
      </c>
      <c r="AR375" s="118">
        <f>(ULB_Data[[#This Row],[SLP- obtained SS2021]]-ULB_Data[[#This Row],[SLP SA 2021]])/ULB_Data[[#This Row],[SLP SA 2021]]</f>
        <v>-0.1168554959252633</v>
      </c>
      <c r="AS375" s="118">
        <f>(ULB_Data[[#This Row],[SLP- obtained SS2022]]-ULB_Data[[#This Row],[SLP SA 2022]])/ULB_Data[[#This Row],[SLP SA 2022]]</f>
        <v>-0.1168554959252633</v>
      </c>
      <c r="AT375" s="118">
        <f>(ULB_Data[[#This Row],[SLP- obtained SS2020]]-ULB_Data[[#This Row],[SLP SA cat 2020]])/ULB_Data[[#This Row],[SLP SA cat 2020]]</f>
        <v>-5.510696043559625E-2</v>
      </c>
      <c r="AU375" s="118">
        <f>(ULB_Data[[#This Row],[SLP- obtained SS2021]]-ULB_Data[[#This Row],[SLP SA cat 2021]])/ULB_Data[[#This Row],[SLP SA cat 2021]]</f>
        <v>-5.6052065038807906E-2</v>
      </c>
      <c r="AV375" s="118">
        <f>(ULB_Data[[#This Row],[SLP- obtained SS2022]]-ULB_Data[[#This Row],[SLP SA cat 2022]])/ULB_Data[[#This Row],[SLP SA cat 2022]]</f>
        <v>-5.6052065038807906E-2</v>
      </c>
      <c r="AW375" s="118">
        <f>(ULB_Data[[#This Row],[SLP- obtained SS2021]]-ULB_Data[[#This Row],[SLP SA cat t.10 2021]])/ULB_Data[[#This Row],[SLP SA cat t.10 2021]]</f>
        <v>-0.32819752937085134</v>
      </c>
      <c r="AX375" s="118">
        <f>(ULB_Data[[#This Row],[SLP- obtained SS2022]]-ULB_Data[[#This Row],[SLP SA cat t.10 2022]])/ULB_Data[[#This Row],[SLP SA cat t.10 2022]]</f>
        <v>-0.32819752937085134</v>
      </c>
      <c r="AY375" s="122">
        <v>232.44</v>
      </c>
      <c r="AZ375" s="122">
        <v>298.10000000000002</v>
      </c>
      <c r="BA375" s="122">
        <v>295</v>
      </c>
      <c r="BB375" s="122">
        <v>421.09</v>
      </c>
      <c r="BC375" s="122">
        <v>522.70000000000005</v>
      </c>
      <c r="BD375" s="122">
        <v>525</v>
      </c>
      <c r="BE375" s="122">
        <v>365.77</v>
      </c>
      <c r="BF375" s="122">
        <v>453.88</v>
      </c>
      <c r="BG375" s="122">
        <v>453.88</v>
      </c>
      <c r="BH375" s="122">
        <v>1100</v>
      </c>
      <c r="BI375" s="122">
        <v>1100</v>
      </c>
      <c r="BJ375" s="118">
        <f>(ULB_Data[[#This Row],[Cert.- obtained SS2020]]-ULB_Data[[#This Row],[NA cert 2020]])/ULB_Data[[#This Row],[NA cert 2020]]</f>
        <v>0.29065565307176044</v>
      </c>
      <c r="BK375" s="118">
        <f>(ULB_Data[[#This Row],[Cert.- obtained SS2021]]-ULB_Data[[#This Row],[NA cert 2021]])/ULB_Data[[#This Row],[NA cert 2021]]</f>
        <v>6.3737001006372931E-3</v>
      </c>
      <c r="BL375" s="118">
        <f>(ULB_Data[[#This Row],[Cert.- obtained SS2022]]-ULB_Data[[#This Row],[NA cert 2022]])/ULB_Data[[#This Row],[NA cert 2022]]</f>
        <v>1.6949152542372881E-2</v>
      </c>
      <c r="BM375" s="118">
        <f>(ULB_Data[[#This Row],[Cert.- obtained SS2020]]-ULB_Data[[#This Row],[SA Cert 2020]])/ULB_Data[[#This Row],[SA Cert 2020]]</f>
        <v>-0.2875632287634472</v>
      </c>
      <c r="BN375" s="118">
        <f>(ULB_Data[[#This Row],[Cert.- obtained SS2021]]-ULB_Data[[#This Row],[SA cert 2021]])/ULB_Data[[#This Row],[SA cert 2021]]</f>
        <v>-0.42605701167017412</v>
      </c>
      <c r="BO375" s="118">
        <f>(ULB_Data[[#This Row],[Cert.- obtained SS2022]]-ULB_Data[[#This Row],[SA cert 2022]])/ULB_Data[[#This Row],[SA cert 2022]]</f>
        <v>-0.42857142857142855</v>
      </c>
      <c r="BP375" s="118">
        <f>(ULB_Data[[#This Row],[Cert.- obtained SS2020]]-ULB_Data[[#This Row],[SA cert cat 2020]])/ULB_Data[[#This Row],[SA cert cat 2020]]</f>
        <v>-0.17981245044700217</v>
      </c>
      <c r="BQ375" s="118">
        <f>(ULB_Data[[#This Row],[Cert.- obtained SS2021]]-ULB_Data[[#This Row],[SA cert cat 2021]])/ULB_Data[[#This Row],[SA cert cat 2021]]</f>
        <v>-0.33903234335066534</v>
      </c>
      <c r="BR375" s="118">
        <f>(ULB_Data[[#This Row],[Cert.- obtained SS2022]]-ULB_Data[[#This Row],[SA cert cat 2022]])/ULB_Data[[#This Row],[SA cert cat 2022]]</f>
        <v>-0.33903234335066534</v>
      </c>
      <c r="BS375" s="118">
        <f>(ULB_Data[[#This Row],[Cert.- obtained SS2021]]-ULB_Data[[#This Row],[SA cert cat t.10 2021]])/ULB_Data[[#This Row],[SA cert cat t.10 2021]]</f>
        <v>-0.72727272727272729</v>
      </c>
      <c r="BT375" s="118">
        <f>(ULB_Data[[#This Row],[Cert.- obtained SS2022]]-ULB_Data[[#This Row],[SA cert cat t.10 2022]])/ULB_Data[[#This Row],[SA cert cat t.10 2022]]</f>
        <v>-0.72727272727272729</v>
      </c>
      <c r="BU375" s="122">
        <v>855.72</v>
      </c>
      <c r="BV375" s="122">
        <v>860.25</v>
      </c>
      <c r="BW375" s="122">
        <v>865</v>
      </c>
      <c r="BX375" s="122">
        <v>1100</v>
      </c>
      <c r="BY375" s="122">
        <v>1147.0899999999999</v>
      </c>
      <c r="BZ375" s="122">
        <v>1150</v>
      </c>
      <c r="CA375" s="122">
        <v>1056.55</v>
      </c>
      <c r="CB375" s="122">
        <v>1062.31</v>
      </c>
      <c r="CC375" s="122">
        <v>1062.31</v>
      </c>
      <c r="CD375" s="122">
        <v>1484.95</v>
      </c>
      <c r="CE375" s="122">
        <v>1484.95</v>
      </c>
      <c r="CF375" s="118">
        <f>(ULB_Data[[#This Row],[CP- obtained SS2020]]-ULB_Data[[#This Row],[NA CV 2020]])/ULB_Data[[#This Row],[NA CV 2020]]</f>
        <v>0.10607441686532976</v>
      </c>
      <c r="CG375" s="118">
        <f>(ULB_Data[[#This Row],[CV- obtained SS2021]]-ULB_Data[[#This Row],[NA CV 2021]])/ULB_Data[[#This Row],[NA CV 2021]]</f>
        <v>0.38821272885789021</v>
      </c>
      <c r="CH375" s="118">
        <f>(ULB_Data[[#This Row],[CV- obtained SS2022]]-ULB_Data[[#This Row],[NA CV 2022]])/ULB_Data[[#This Row],[NA CV 2022]]</f>
        <v>0.38058959537572257</v>
      </c>
      <c r="CI375" s="118">
        <f>(ULB_Data[[#This Row],[CP- obtained SS2020]]-ULB_Data[[#This Row],[SA CV 2020]])/ULB_Data[[#This Row],[SA CV 2020]]</f>
        <v>-0.13955454545454546</v>
      </c>
      <c r="CJ375" s="118">
        <f>(ULB_Data[[#This Row],[CV- obtained SS2021]]-ULB_Data[[#This Row],[SA CV 2021]])/ULB_Data[[#This Row],[SA CV 2021]]</f>
        <v>4.1077857883862749E-2</v>
      </c>
      <c r="CK375" s="118">
        <f>(ULB_Data[[#This Row],[CV- obtained SS2022]]-ULB_Data[[#This Row],[SA CV 2022]])/ULB_Data[[#This Row],[SA CV 2022]]</f>
        <v>3.84434782608696E-2</v>
      </c>
      <c r="CL375" s="118">
        <f>(ULB_Data[[#This Row],[CP- obtained SS2020]]-ULB_Data[[#This Row],[SA CV  cat 2020]])/ULB_Data[[#This Row],[SA CV  cat 2020]]</f>
        <v>-0.10416923004117169</v>
      </c>
      <c r="CM375" s="118">
        <f>(ULB_Data[[#This Row],[CV- obtained SS2021]]-ULB_Data[[#This Row],[SA CV cat 2021]])/ULB_Data[[#This Row],[SA CV cat 2021]]</f>
        <v>0.12416337980438864</v>
      </c>
      <c r="CN375" s="118">
        <f>(ULB_Data[[#This Row],[CV- obtained SS2022]]-ULB_Data[[#This Row],[SA CV cat 2022]])/ULB_Data[[#This Row],[SA CV cat 2022]]</f>
        <v>0.12416337980438864</v>
      </c>
      <c r="CO375" s="118">
        <f>(ULB_Data[[#This Row],[CV- obtained SS2021]]-ULB_Data[[#This Row],[SA CV cat t.10 2021]])/ULB_Data[[#This Row],[SA CV cat t.10 2021]]</f>
        <v>-0.19579110407757838</v>
      </c>
      <c r="CP375" s="118">
        <f>(ULB_Data[[#This Row],[CV- obtained SS2022]]-ULB_Data[[#This Row],[SA CV cat t.10 2022]])/ULB_Data[[#This Row],[SA CV cat t.10 2022]]</f>
        <v>-0.19579110407757838</v>
      </c>
      <c r="CQ375" s="60">
        <v>201</v>
      </c>
      <c r="CR375" s="60">
        <v>116</v>
      </c>
      <c r="CS375" s="27">
        <v>207</v>
      </c>
      <c r="CT375" s="27">
        <v>101</v>
      </c>
      <c r="CU375" s="27">
        <v>207</v>
      </c>
      <c r="CV375" s="27">
        <v>101</v>
      </c>
      <c r="CW375" s="28" t="s">
        <v>414</v>
      </c>
      <c r="CX375" s="27" t="s">
        <v>414</v>
      </c>
      <c r="CY375" s="27" t="s">
        <v>414</v>
      </c>
      <c r="CZ375" s="28" t="s">
        <v>405</v>
      </c>
      <c r="DA375" s="27" t="s">
        <v>405</v>
      </c>
      <c r="DB375" s="27" t="s">
        <v>405</v>
      </c>
      <c r="DC375" s="22">
        <v>560.52</v>
      </c>
      <c r="DD375" s="22">
        <v>1500</v>
      </c>
      <c r="DE375" s="66">
        <v>37.369999999999997</v>
      </c>
      <c r="DF375" s="22">
        <v>300</v>
      </c>
      <c r="DG375" s="22">
        <v>1500</v>
      </c>
      <c r="DH375" s="66">
        <v>20</v>
      </c>
      <c r="DI375" s="22">
        <v>1061.1099999999999</v>
      </c>
      <c r="DJ375" s="22">
        <v>1500</v>
      </c>
      <c r="DK375" s="66">
        <v>70.739999999999995</v>
      </c>
      <c r="DL375" s="22">
        <v>946.49</v>
      </c>
      <c r="DM375" s="22">
        <v>1500</v>
      </c>
      <c r="DN375" s="66">
        <v>63.1</v>
      </c>
      <c r="DO375" s="22">
        <v>2868.12</v>
      </c>
      <c r="DP375" s="22">
        <v>6000</v>
      </c>
      <c r="DQ375" s="66">
        <v>47.8</v>
      </c>
      <c r="DR375" s="89">
        <v>1332.93</v>
      </c>
      <c r="DS375" s="67">
        <v>2400</v>
      </c>
      <c r="DT375" s="159">
        <f>ULB_Data[[#This Row],[SLP- obtained SS2021]]/ULB_Data[[#This Row],[SLP-max. marks SS2021]]</f>
        <v>0.55538750000000003</v>
      </c>
      <c r="DU375" s="159">
        <f>ULB_Data[[#This Row],[SLP- obtained SS2021]]/ULB_Data[[#This Row],[Total score (obtained) SS2021]]</f>
        <v>0.4714764744582865</v>
      </c>
      <c r="DV375" s="89">
        <v>1332.93</v>
      </c>
      <c r="DW375" s="66">
        <v>2400</v>
      </c>
      <c r="DX375" s="159">
        <f>ULB_Data[[#This Row],[SLP- obtained SS2022]]/ULB_Data[[#This Row],[SLP-max. marks SS2022]]</f>
        <v>0.55538750000000003</v>
      </c>
      <c r="DY375" s="159">
        <f>ULB_Data[[#This Row],[SLP- obtained SS2022]]/ULB_Data[[#This Row],[Total score (obtained) SS2022]]</f>
        <v>0.4714764744582865</v>
      </c>
      <c r="DZ375" s="67">
        <v>1194.21</v>
      </c>
      <c r="EA375" s="67">
        <v>1800</v>
      </c>
      <c r="EB375" s="159">
        <f>ULB_Data[[#This Row],[CV- obtained SS2021]]/ULB_Data[[#This Row],[CV-max. marks SS2021]]</f>
        <v>0.66344999999999998</v>
      </c>
      <c r="EC375" s="159">
        <f>ULB_Data[[#This Row],[CV- obtained SS2021]]/ULB_Data[[#This Row],[Total score (obtained) SS2021]]</f>
        <v>0.42240921921093405</v>
      </c>
      <c r="ED375" s="67">
        <v>1194.21</v>
      </c>
      <c r="EE375" s="66">
        <v>1800</v>
      </c>
      <c r="EF375" s="159">
        <f>ULB_Data[[#This Row],[CV- obtained SS2022]]/ULB_Data[[#This Row],[CV-max. marks SS2022]]</f>
        <v>0.66344999999999998</v>
      </c>
      <c r="EG375" s="159">
        <f>ULB_Data[[#This Row],[CV- obtained SS2022]]/ULB_Data[[#This Row],[Total score (obtained) SS2022]]</f>
        <v>0.42240921921093405</v>
      </c>
      <c r="EH375" s="89">
        <v>300</v>
      </c>
      <c r="EI375" s="67">
        <v>1800</v>
      </c>
      <c r="EJ375" s="159">
        <f>ULB_Data[[#This Row],[Cert.- obtained SS2021]]/ULB_Data[[#This Row],[Cert.-max. marks SS2021]]</f>
        <v>0.16666666666666666</v>
      </c>
      <c r="EK375" s="159">
        <f>ULB_Data[[#This Row],[Cert.- obtained SS2021]]/ULB_Data[[#This Row],[Total score (obtained) SS2021]]</f>
        <v>0.10611430633077952</v>
      </c>
      <c r="EL375" s="89">
        <v>300</v>
      </c>
      <c r="EM375" s="66">
        <v>1800</v>
      </c>
      <c r="EN375" s="159">
        <f>ULB_Data[[#This Row],[Cert.- obtained SS2022]]/ULB_Data[[#This Row],[Cert.-max. marks SS2022]]</f>
        <v>0.16666666666666666</v>
      </c>
      <c r="EO375" s="159">
        <f>ULB_Data[[#This Row],[Cert.- obtained SS2022]]/ULB_Data[[#This Row],[Total score (obtained) SS2022]]</f>
        <v>0.10611430633077952</v>
      </c>
      <c r="EP375" s="95">
        <v>2827.14</v>
      </c>
      <c r="EQ375" s="26">
        <v>6000</v>
      </c>
      <c r="ER375" s="66">
        <v>47.12</v>
      </c>
      <c r="ES375" s="95">
        <v>2827.14</v>
      </c>
      <c r="ET375" s="66">
        <v>6000</v>
      </c>
      <c r="EU375" s="128">
        <f>(ULB_Data[[#This Row],[Total score (obtained) SS2022]]/ULB_Data[[#This Row],[Total score (max) SS2022]])*100</f>
        <v>47.119</v>
      </c>
      <c r="EV375" s="26">
        <v>860.52</v>
      </c>
      <c r="EW375" s="26">
        <v>3000</v>
      </c>
      <c r="EX375" s="66">
        <v>28.68</v>
      </c>
      <c r="EY375" s="26">
        <v>1632.93</v>
      </c>
      <c r="EZ375" s="26">
        <v>4200</v>
      </c>
      <c r="FA375" s="100">
        <v>38.880000000000003</v>
      </c>
      <c r="FB375" s="26">
        <v>1632.93</v>
      </c>
      <c r="FC375" s="138">
        <v>4200</v>
      </c>
      <c r="FD375" s="140">
        <f>(ULB_Data[[#This Row],[SLP + Cert. (obtained) SS2022]]/ULB_Data[[#This Row],[SLP + Cert. (max.) SS2022]])*100</f>
        <v>38.879285714285714</v>
      </c>
    </row>
    <row r="376" spans="1:160" ht="15.75" thickBot="1">
      <c r="A376" s="104">
        <v>375</v>
      </c>
      <c r="B376" s="65" t="s">
        <v>1</v>
      </c>
      <c r="C376" s="65" t="s">
        <v>40</v>
      </c>
      <c r="D376" s="65" t="s">
        <v>33</v>
      </c>
      <c r="E376" s="26">
        <v>53879</v>
      </c>
      <c r="F376" s="28" t="s">
        <v>413</v>
      </c>
      <c r="G376" s="28">
        <v>2214</v>
      </c>
      <c r="H376" s="28">
        <v>2072</v>
      </c>
      <c r="I376" s="28">
        <v>2072</v>
      </c>
      <c r="J376" s="28">
        <v>3325</v>
      </c>
      <c r="K376" s="28">
        <v>3178</v>
      </c>
      <c r="L376" s="28">
        <v>3178</v>
      </c>
      <c r="M376" s="28">
        <v>3595.3</v>
      </c>
      <c r="N376" s="28">
        <v>3469.2</v>
      </c>
      <c r="O376" s="28">
        <v>3469.2</v>
      </c>
      <c r="P376" s="28">
        <v>4328.8</v>
      </c>
      <c r="Q376" s="28">
        <v>4328.8</v>
      </c>
      <c r="R376" s="118">
        <f>(ULB_Data[[#This Row],[Total score (obtained) SS2020]]-ULB_Data[[#This Row],[NA 2020]])/ULB_Data[[#This Row],[NA 2020]]</f>
        <v>1.4236901535682025</v>
      </c>
      <c r="S376" s="118">
        <f>(ULB_Data[[#This Row],[Total score (obtained) SS2021]]-ULB_Data[[#This Row],[NA 2021]])/ULB_Data[[#This Row],[NA 2021]]</f>
        <v>1.3078619691119693</v>
      </c>
      <c r="T376" s="118">
        <f>(ULB_Data[[#This Row],[Total score (obtained) SS2022]]-ULB_Data[[#This Row],[NA 2022]])/ULB_Data[[#This Row],[NA 2022]]</f>
        <v>1.3078619691119693</v>
      </c>
      <c r="U376" s="118">
        <f>(ULB_Data[[#This Row],[Total score (obtained) SS2020]]-ULB_Data[[#This Row],[SA 2020]])/ULB_Data[[#This Row],[SA 2020]]</f>
        <v>0.61384962406015042</v>
      </c>
      <c r="V376" s="118">
        <f>(ULB_Data[[#This Row],[Total score (obtained) SS2021]]-ULB_Data[[#This Row],[SA 2021]])/ULB_Data[[#This Row],[SA 2021]]</f>
        <v>0.50468533668974203</v>
      </c>
      <c r="W376" s="118">
        <f>(ULB_Data[[#This Row],[Total score (obtained) SS2022]]-ULB_Data[[#This Row],[SA 2022]])/ULB_Data[[#This Row],[SA 2022]]</f>
        <v>0.50468533668974203</v>
      </c>
      <c r="X376" s="118">
        <f>(ULB_Data[[#This Row],[Total score (obtained) SS2020]]-ULB_Data[[#This Row],[SA Cat 2020]])/ULB_Data[[#This Row],[SA Cat 2020]]</f>
        <v>0.49251800962367531</v>
      </c>
      <c r="Y376" s="118">
        <f>(ULB_Data[[#This Row],[Total score (obtained) SS2021]]-ULB_Data[[#This Row],[SA Cat 2021]])/ULB_Data[[#This Row],[SA Cat 2021]]</f>
        <v>0.37838406549060316</v>
      </c>
      <c r="Z376" s="118">
        <f>(ULB_Data[[#This Row],[Total score (obtained) SS2022]]-ULB_Data[[#This Row],[SA Cat 2022]])/ULB_Data[[#This Row],[SA Cat 2022]]</f>
        <v>0.37838406549060316</v>
      </c>
      <c r="AA376" s="118">
        <f>(ULB_Data[[#This Row],[Total score (obtained) SS2021]]-ULB_Data[[#This Row],[SA Cat t.10 2021]])/ULB_Data[[#This Row],[SA Cat t.10 2021]]</f>
        <v>0.10466873036407322</v>
      </c>
      <c r="AB376" s="118">
        <f>(ULB_Data[[#This Row],[Total score (obtained) SS2022]]-ULB_Data[[#This Row],[SA Cat t.10 2022]])/ULB_Data[[#This Row],[SA Cat t.10 2022]]</f>
        <v>0.10466873036407322</v>
      </c>
      <c r="AC376" s="122">
        <v>306.24</v>
      </c>
      <c r="AD376" s="122">
        <v>913.6</v>
      </c>
      <c r="AE376" s="122">
        <v>915</v>
      </c>
      <c r="AF376" s="122">
        <v>706.64</v>
      </c>
      <c r="AG376" s="122">
        <v>1509.3</v>
      </c>
      <c r="AH376" s="122">
        <v>1509.3</v>
      </c>
      <c r="AI376" s="122">
        <v>829.22</v>
      </c>
      <c r="AJ376" s="122">
        <v>1623.2</v>
      </c>
      <c r="AK376" s="122">
        <v>1623.2</v>
      </c>
      <c r="AL376" s="122">
        <v>1999.6</v>
      </c>
      <c r="AM376" s="122">
        <v>1999.6</v>
      </c>
      <c r="AN376" s="118">
        <f>(ULB_Data[[#This Row],[SLP- obtained SS2020]]-ULB_Data[[#This Row],[SLP NA 2020]])/ULB_Data[[#This Row],[SLP NA 2020]]</f>
        <v>3.4706112852664575</v>
      </c>
      <c r="AO376" s="118">
        <f>(ULB_Data[[#This Row],[SLP- obtained SS2021]]-ULB_Data[[#This Row],[SLP NA 2021]])/ULB_Data[[#This Row],[SLP NA 2021]]</f>
        <v>1.2469242556917688</v>
      </c>
      <c r="AP376" s="118">
        <f>(ULB_Data[[#This Row],[SLP- obtained SS2022]]-ULB_Data[[#This Row],[SLP NA 2022]])/ULB_Data[[#This Row],[SLP NA 2022]]</f>
        <v>1.2434863387978141</v>
      </c>
      <c r="AQ376" s="118">
        <f>(ULB_Data[[#This Row],[SLP- obtained SS2020]]-ULB_Data[[#This Row],[SLP SA 2020]])/ULB_Data[[#This Row],[SLP SA 2020]]</f>
        <v>0.93745046982905011</v>
      </c>
      <c r="AR376" s="118">
        <f>(ULB_Data[[#This Row],[SLP- obtained SS2021]]-ULB_Data[[#This Row],[SLP SA 2021]])/ULB_Data[[#This Row],[SLP SA 2021]]</f>
        <v>0.36009408334989734</v>
      </c>
      <c r="AS376" s="118">
        <f>(ULB_Data[[#This Row],[SLP- obtained SS2022]]-ULB_Data[[#This Row],[SLP SA 2022]])/ULB_Data[[#This Row],[SLP SA 2022]]</f>
        <v>0.36009408334989734</v>
      </c>
      <c r="AT376" s="118">
        <f>(ULB_Data[[#This Row],[SLP- obtained SS2020]]-ULB_Data[[#This Row],[SLP SA cat 2020]])/ULB_Data[[#This Row],[SLP SA cat 2020]]</f>
        <v>0.6510455608885457</v>
      </c>
      <c r="AU376" s="118">
        <f>(ULB_Data[[#This Row],[SLP- obtained SS2021]]-ULB_Data[[#This Row],[SLP SA cat 2021]])/ULB_Data[[#This Row],[SLP SA cat 2021]]</f>
        <v>0.26465623459832421</v>
      </c>
      <c r="AV376" s="118">
        <f>(ULB_Data[[#This Row],[SLP- obtained SS2022]]-ULB_Data[[#This Row],[SLP SA cat 2022]])/ULB_Data[[#This Row],[SLP SA cat 2022]]</f>
        <v>0.26465623459832421</v>
      </c>
      <c r="AW376" s="118">
        <f>(ULB_Data[[#This Row],[SLP- obtained SS2021]]-ULB_Data[[#This Row],[SLP SA cat t.10 2021]])/ULB_Data[[#This Row],[SLP SA cat t.10 2021]]</f>
        <v>2.660032006401283E-2</v>
      </c>
      <c r="AX376" s="118">
        <f>(ULB_Data[[#This Row],[SLP- obtained SS2022]]-ULB_Data[[#This Row],[SLP SA cat t.10 2022]])/ULB_Data[[#This Row],[SLP SA cat t.10 2022]]</f>
        <v>2.660032006401283E-2</v>
      </c>
      <c r="AY376" s="122">
        <v>232.44</v>
      </c>
      <c r="AZ376" s="122">
        <v>298.10000000000002</v>
      </c>
      <c r="BA376" s="122">
        <v>295</v>
      </c>
      <c r="BB376" s="122">
        <v>421.09</v>
      </c>
      <c r="BC376" s="122">
        <v>522.70000000000005</v>
      </c>
      <c r="BD376" s="122">
        <v>525</v>
      </c>
      <c r="BE376" s="122">
        <v>448.93</v>
      </c>
      <c r="BF376" s="122">
        <v>602.08000000000004</v>
      </c>
      <c r="BG376" s="122">
        <v>602.08000000000004</v>
      </c>
      <c r="BH376" s="122">
        <v>1100</v>
      </c>
      <c r="BI376" s="122">
        <v>1100</v>
      </c>
      <c r="BJ376" s="118">
        <f>(ULB_Data[[#This Row],[Cert.- obtained SS2020]]-ULB_Data[[#This Row],[NA cert 2020]])/ULB_Data[[#This Row],[NA cert 2020]]</f>
        <v>3.7324040612631215</v>
      </c>
      <c r="BK376" s="118">
        <f>(ULB_Data[[#This Row],[Cert.- obtained SS2021]]-ULB_Data[[#This Row],[NA cert 2021]])/ULB_Data[[#This Row],[NA cert 2021]]</f>
        <v>2.6900369003690034</v>
      </c>
      <c r="BL376" s="118">
        <f>(ULB_Data[[#This Row],[Cert.- obtained SS2022]]-ULB_Data[[#This Row],[NA cert 2022]])/ULB_Data[[#This Row],[NA cert 2022]]</f>
        <v>2.7288135593220337</v>
      </c>
      <c r="BM376" s="118">
        <f>(ULB_Data[[#This Row],[Cert.- obtained SS2020]]-ULB_Data[[#This Row],[SA Cert 2020]])/ULB_Data[[#This Row],[SA Cert 2020]]</f>
        <v>1.6122681612006937</v>
      </c>
      <c r="BN376" s="118">
        <f>(ULB_Data[[#This Row],[Cert.- obtained SS2021]]-ULB_Data[[#This Row],[SA cert 2021]])/ULB_Data[[#This Row],[SA cert 2021]]</f>
        <v>1.1044576238760282</v>
      </c>
      <c r="BO376" s="118">
        <f>(ULB_Data[[#This Row],[Cert.- obtained SS2022]]-ULB_Data[[#This Row],[SA cert 2022]])/ULB_Data[[#This Row],[SA cert 2022]]</f>
        <v>1.0952380952380953</v>
      </c>
      <c r="BP376" s="118">
        <f>(ULB_Data[[#This Row],[Cert.- obtained SS2020]]-ULB_Data[[#This Row],[SA cert cat 2020]])/ULB_Data[[#This Row],[SA cert cat 2020]]</f>
        <v>1.4502706435301715</v>
      </c>
      <c r="BQ376" s="118">
        <f>(ULB_Data[[#This Row],[Cert.- obtained SS2021]]-ULB_Data[[#This Row],[SA cert cat 2021]])/ULB_Data[[#This Row],[SA cert cat 2021]]</f>
        <v>0.82699973425458395</v>
      </c>
      <c r="BR376" s="118">
        <f>(ULB_Data[[#This Row],[Cert.- obtained SS2022]]-ULB_Data[[#This Row],[SA cert cat 2022]])/ULB_Data[[#This Row],[SA cert cat 2022]]</f>
        <v>0.82699973425458395</v>
      </c>
      <c r="BS376" s="118">
        <f>(ULB_Data[[#This Row],[Cert.- obtained SS2021]]-ULB_Data[[#This Row],[SA cert cat t.10 2021]])/ULB_Data[[#This Row],[SA cert cat t.10 2021]]</f>
        <v>0</v>
      </c>
      <c r="BT376" s="118">
        <f>(ULB_Data[[#This Row],[Cert.- obtained SS2022]]-ULB_Data[[#This Row],[SA cert cat t.10 2022]])/ULB_Data[[#This Row],[SA cert cat t.10 2022]]</f>
        <v>0</v>
      </c>
      <c r="BU376" s="122">
        <v>855.72</v>
      </c>
      <c r="BV376" s="122">
        <v>860.25</v>
      </c>
      <c r="BW376" s="122">
        <v>865</v>
      </c>
      <c r="BX376" s="122">
        <v>1100</v>
      </c>
      <c r="BY376" s="122">
        <v>1147.0899999999999</v>
      </c>
      <c r="BZ376" s="122">
        <v>1150</v>
      </c>
      <c r="CA376" s="122">
        <v>1163.58</v>
      </c>
      <c r="CB376" s="122">
        <v>1243.93</v>
      </c>
      <c r="CC376" s="122">
        <v>1243.93</v>
      </c>
      <c r="CD376" s="122">
        <v>1508.87</v>
      </c>
      <c r="CE376" s="122">
        <v>1508.87</v>
      </c>
      <c r="CF376" s="118">
        <f>(ULB_Data[[#This Row],[CP- obtained SS2020]]-ULB_Data[[#This Row],[NA CV 2020]])/ULB_Data[[#This Row],[NA CV 2020]]</f>
        <v>0.638865516757818</v>
      </c>
      <c r="CG376" s="118">
        <f>(ULB_Data[[#This Row],[CV- obtained SS2021]]-ULB_Data[[#This Row],[NA CV 2021]])/ULB_Data[[#This Row],[NA CV 2021]]</f>
        <v>0.89375181633246137</v>
      </c>
      <c r="CH376" s="118">
        <f>(ULB_Data[[#This Row],[CV- obtained SS2022]]-ULB_Data[[#This Row],[NA CV 2022]])/ULB_Data[[#This Row],[NA CV 2022]]</f>
        <v>0.88335260115606928</v>
      </c>
      <c r="CI376" s="118">
        <f>(ULB_Data[[#This Row],[CP- obtained SS2020]]-ULB_Data[[#This Row],[SA CV 2020]])/ULB_Data[[#This Row],[SA CV 2020]]</f>
        <v>0.27491818181818189</v>
      </c>
      <c r="CJ376" s="118">
        <f>(ULB_Data[[#This Row],[CV- obtained SS2021]]-ULB_Data[[#This Row],[SA CV 2021]])/ULB_Data[[#This Row],[SA CV 2021]]</f>
        <v>0.42020242526741586</v>
      </c>
      <c r="CK376" s="118">
        <f>(ULB_Data[[#This Row],[CV- obtained SS2022]]-ULB_Data[[#This Row],[SA CV 2022]])/ULB_Data[[#This Row],[SA CV 2022]]</f>
        <v>0.41660869565217384</v>
      </c>
      <c r="CL376" s="118">
        <f>(ULB_Data[[#This Row],[CP- obtained SS2020]]-ULB_Data[[#This Row],[SA CV  cat 2020]])/ULB_Data[[#This Row],[SA CV  cat 2020]]</f>
        <v>0.20525447326354884</v>
      </c>
      <c r="CM376" s="118">
        <f>(ULB_Data[[#This Row],[CV- obtained SS2021]]-ULB_Data[[#This Row],[SA CV cat 2021]])/ULB_Data[[#This Row],[SA CV cat 2021]]</f>
        <v>0.30963960994589712</v>
      </c>
      <c r="CN376" s="118">
        <f>(ULB_Data[[#This Row],[CV- obtained SS2022]]-ULB_Data[[#This Row],[SA CV cat 2022]])/ULB_Data[[#This Row],[SA CV cat 2022]]</f>
        <v>0.30963960994589712</v>
      </c>
      <c r="CO376" s="118">
        <f>(ULB_Data[[#This Row],[CV- obtained SS2021]]-ULB_Data[[#This Row],[SA CV cat t.10 2021]])/ULB_Data[[#This Row],[SA CV cat t.10 2021]]</f>
        <v>7.9682146241889643E-2</v>
      </c>
      <c r="CP376" s="118">
        <f>(ULB_Data[[#This Row],[CV- obtained SS2022]]-ULB_Data[[#This Row],[SA CV cat t.10 2022]])/ULB_Data[[#This Row],[SA CV cat t.10 2022]]</f>
        <v>7.9682146241889643E-2</v>
      </c>
      <c r="CQ376" s="60">
        <v>1</v>
      </c>
      <c r="CR376" s="60">
        <v>1</v>
      </c>
      <c r="CS376" s="28">
        <v>2</v>
      </c>
      <c r="CT376" s="27">
        <v>2</v>
      </c>
      <c r="CU376" s="28">
        <v>2</v>
      </c>
      <c r="CV376" s="27">
        <v>2</v>
      </c>
      <c r="CW376" s="28" t="s">
        <v>401</v>
      </c>
      <c r="CX376" s="28" t="s">
        <v>401</v>
      </c>
      <c r="CY376" s="28" t="s">
        <v>401</v>
      </c>
      <c r="CZ376" s="28" t="s">
        <v>408</v>
      </c>
      <c r="DA376" s="28" t="s">
        <v>408</v>
      </c>
      <c r="DB376" s="28" t="s">
        <v>408</v>
      </c>
      <c r="DC376" s="22">
        <v>1369.08</v>
      </c>
      <c r="DD376" s="22">
        <v>1500</v>
      </c>
      <c r="DE376" s="66">
        <v>91.27</v>
      </c>
      <c r="DF376" s="22">
        <v>1100</v>
      </c>
      <c r="DG376" s="22">
        <v>1500</v>
      </c>
      <c r="DH376" s="66">
        <v>73.33</v>
      </c>
      <c r="DI376" s="22">
        <v>1494.57</v>
      </c>
      <c r="DJ376" s="22">
        <v>1500</v>
      </c>
      <c r="DK376" s="66">
        <v>99.64</v>
      </c>
      <c r="DL376" s="22">
        <v>1402.41</v>
      </c>
      <c r="DM376" s="22">
        <v>1500</v>
      </c>
      <c r="DN376" s="66">
        <v>93.49</v>
      </c>
      <c r="DO376" s="22">
        <v>5366.05</v>
      </c>
      <c r="DP376" s="22">
        <v>6000</v>
      </c>
      <c r="DQ376" s="66">
        <v>89.43</v>
      </c>
      <c r="DR376" s="67">
        <v>2052.79</v>
      </c>
      <c r="DS376" s="67">
        <v>2400</v>
      </c>
      <c r="DT376" s="159">
        <f>ULB_Data[[#This Row],[SLP- obtained SS2021]]/ULB_Data[[#This Row],[SLP-max. marks SS2021]]</f>
        <v>0.8553291666666667</v>
      </c>
      <c r="DU376" s="159">
        <f>ULB_Data[[#This Row],[SLP- obtained SS2021]]/ULB_Data[[#This Row],[Total score (obtained) SS2021]]</f>
        <v>0.42928423698579427</v>
      </c>
      <c r="DV376" s="67">
        <v>2052.79</v>
      </c>
      <c r="DW376" s="66">
        <v>2400</v>
      </c>
      <c r="DX376" s="159">
        <f>ULB_Data[[#This Row],[SLP- obtained SS2022]]/ULB_Data[[#This Row],[SLP-max. marks SS2022]]</f>
        <v>0.8553291666666667</v>
      </c>
      <c r="DY376" s="159">
        <f>ULB_Data[[#This Row],[SLP- obtained SS2022]]/ULB_Data[[#This Row],[Total score (obtained) SS2022]]</f>
        <v>0.42928423698579427</v>
      </c>
      <c r="DZ376" s="67">
        <v>1629.1</v>
      </c>
      <c r="EA376" s="67">
        <v>1800</v>
      </c>
      <c r="EB376" s="159">
        <f>ULB_Data[[#This Row],[CV- obtained SS2021]]/ULB_Data[[#This Row],[CV-max. marks SS2021]]</f>
        <v>0.9050555555555555</v>
      </c>
      <c r="EC376" s="159">
        <f>ULB_Data[[#This Row],[CV- obtained SS2021]]/ULB_Data[[#This Row],[Total score (obtained) SS2021]]</f>
        <v>0.34068119509231704</v>
      </c>
      <c r="ED376" s="67">
        <v>1629.1</v>
      </c>
      <c r="EE376" s="66">
        <v>1800</v>
      </c>
      <c r="EF376" s="159">
        <f>ULB_Data[[#This Row],[CV- obtained SS2022]]/ULB_Data[[#This Row],[CV-max. marks SS2022]]</f>
        <v>0.9050555555555555</v>
      </c>
      <c r="EG376" s="159">
        <f>ULB_Data[[#This Row],[CV- obtained SS2022]]/ULB_Data[[#This Row],[Total score (obtained) SS2022]]</f>
        <v>0.34068119509231704</v>
      </c>
      <c r="EH376" s="67">
        <v>1100</v>
      </c>
      <c r="EI376" s="67">
        <v>1800</v>
      </c>
      <c r="EJ376" s="159">
        <f>ULB_Data[[#This Row],[Cert.- obtained SS2021]]/ULB_Data[[#This Row],[Cert.-max. marks SS2021]]</f>
        <v>0.61111111111111116</v>
      </c>
      <c r="EK376" s="159">
        <f>ULB_Data[[#This Row],[Cert.- obtained SS2021]]/ULB_Data[[#This Row],[Total score (obtained) SS2021]]</f>
        <v>0.23003456792188862</v>
      </c>
      <c r="EL376" s="67">
        <v>1100</v>
      </c>
      <c r="EM376" s="66">
        <v>1800</v>
      </c>
      <c r="EN376" s="159">
        <f>ULB_Data[[#This Row],[Cert.- obtained SS2022]]/ULB_Data[[#This Row],[Cert.-max. marks SS2022]]</f>
        <v>0.61111111111111116</v>
      </c>
      <c r="EO376" s="159">
        <f>ULB_Data[[#This Row],[Cert.- obtained SS2022]]/ULB_Data[[#This Row],[Total score (obtained) SS2022]]</f>
        <v>0.23003456792188862</v>
      </c>
      <c r="EP376" s="68">
        <v>4781.8900000000003</v>
      </c>
      <c r="EQ376" s="26">
        <v>6000</v>
      </c>
      <c r="ER376" s="66">
        <v>79.7</v>
      </c>
      <c r="ES376" s="68">
        <v>4781.8900000000003</v>
      </c>
      <c r="ET376" s="66">
        <v>6000</v>
      </c>
      <c r="EU376" s="128">
        <f>(ULB_Data[[#This Row],[Total score (obtained) SS2022]]/ULB_Data[[#This Row],[Total score (max) SS2022]])*100</f>
        <v>79.698166666666665</v>
      </c>
      <c r="EV376" s="26">
        <v>2469.08</v>
      </c>
      <c r="EW376" s="26">
        <v>3000</v>
      </c>
      <c r="EX376" s="66">
        <v>82.3</v>
      </c>
      <c r="EY376" s="26">
        <v>3152.79</v>
      </c>
      <c r="EZ376" s="26">
        <v>4200</v>
      </c>
      <c r="FA376" s="100">
        <v>75.069999999999993</v>
      </c>
      <c r="FB376" s="26">
        <v>3152.79</v>
      </c>
      <c r="FC376" s="138">
        <v>4200</v>
      </c>
      <c r="FD376" s="140">
        <f>(ULB_Data[[#This Row],[SLP + Cert. (obtained) SS2022]]/ULB_Data[[#This Row],[SLP + Cert. (max.) SS2022]])*100</f>
        <v>75.066428571428574</v>
      </c>
    </row>
    <row r="377" spans="1:160" ht="15.75" thickBot="1">
      <c r="A377" s="104">
        <v>376</v>
      </c>
      <c r="B377" s="65" t="s">
        <v>70</v>
      </c>
      <c r="C377" s="65" t="s">
        <v>40</v>
      </c>
      <c r="D377" s="65" t="s">
        <v>33</v>
      </c>
      <c r="E377" s="26">
        <v>6832</v>
      </c>
      <c r="F377" s="28" t="s">
        <v>411</v>
      </c>
      <c r="G377" s="28">
        <v>2214</v>
      </c>
      <c r="H377" s="28">
        <v>2072</v>
      </c>
      <c r="I377" s="28">
        <v>2072</v>
      </c>
      <c r="J377" s="28">
        <v>3325</v>
      </c>
      <c r="K377" s="28">
        <v>3178</v>
      </c>
      <c r="L377" s="28">
        <v>3178</v>
      </c>
      <c r="M377" s="28">
        <v>3070.1</v>
      </c>
      <c r="N377" s="28">
        <v>2928.3</v>
      </c>
      <c r="O377" s="28">
        <v>2928.3</v>
      </c>
      <c r="P377" s="28">
        <v>4349.2</v>
      </c>
      <c r="Q377" s="28">
        <v>4349.2</v>
      </c>
      <c r="R377" s="118">
        <f>(ULB_Data[[#This Row],[Total score (obtained) SS2020]]-ULB_Data[[#This Row],[NA 2020]])/ULB_Data[[#This Row],[NA 2020]]</f>
        <v>0.22057813911472454</v>
      </c>
      <c r="S377" s="118">
        <f>(ULB_Data[[#This Row],[Total score (obtained) SS2021]]-ULB_Data[[#This Row],[NA 2021]])/ULB_Data[[#This Row],[NA 2021]]</f>
        <v>0.66333976833976838</v>
      </c>
      <c r="T377" s="118">
        <f>(ULB_Data[[#This Row],[Total score (obtained) SS2022]]-ULB_Data[[#This Row],[NA 2022]])/ULB_Data[[#This Row],[NA 2022]]</f>
        <v>0.66333976833976838</v>
      </c>
      <c r="U377" s="118">
        <f>(ULB_Data[[#This Row],[Total score (obtained) SS2020]]-ULB_Data[[#This Row],[SA 2020]])/ULB_Data[[#This Row],[SA 2020]]</f>
        <v>-0.18726015037593982</v>
      </c>
      <c r="V377" s="118">
        <f>(ULB_Data[[#This Row],[Total score (obtained) SS2021]]-ULB_Data[[#This Row],[SA 2021]])/ULB_Data[[#This Row],[SA 2021]]</f>
        <v>8.4468219005663953E-2</v>
      </c>
      <c r="W377" s="118">
        <f>(ULB_Data[[#This Row],[Total score (obtained) SS2022]]-ULB_Data[[#This Row],[SA 2022]])/ULB_Data[[#This Row],[SA 2022]]</f>
        <v>8.4468219005663953E-2</v>
      </c>
      <c r="X377" s="118">
        <f>(ULB_Data[[#This Row],[Total score (obtained) SS2020]]-ULB_Data[[#This Row],[SA Cat 2020]])/ULB_Data[[#This Row],[SA Cat 2020]]</f>
        <v>-0.1197811146216735</v>
      </c>
      <c r="Y377" s="118">
        <f>(ULB_Data[[#This Row],[Total score (obtained) SS2021]]-ULB_Data[[#This Row],[SA Cat 2021]])/ULB_Data[[#This Row],[SA Cat 2021]]</f>
        <v>0.17694225318444143</v>
      </c>
      <c r="Z377" s="118">
        <f>(ULB_Data[[#This Row],[Total score (obtained) SS2022]]-ULB_Data[[#This Row],[SA Cat 2022]])/ULB_Data[[#This Row],[SA Cat 2022]]</f>
        <v>0.17694225318444143</v>
      </c>
      <c r="AA377" s="118">
        <f>(ULB_Data[[#This Row],[Total score (obtained) SS2021]]-ULB_Data[[#This Row],[SA Cat t.10 2021]])/ULB_Data[[#This Row],[SA Cat t.10 2021]]</f>
        <v>-0.2075692081302308</v>
      </c>
      <c r="AB377" s="118">
        <f>(ULB_Data[[#This Row],[Total score (obtained) SS2022]]-ULB_Data[[#This Row],[SA Cat t.10 2022]])/ULB_Data[[#This Row],[SA Cat t.10 2022]]</f>
        <v>-0.2075692081302308</v>
      </c>
      <c r="AC377" s="122">
        <v>306.24</v>
      </c>
      <c r="AD377" s="122">
        <v>913.6</v>
      </c>
      <c r="AE377" s="122">
        <v>915</v>
      </c>
      <c r="AF377" s="122">
        <v>706.64</v>
      </c>
      <c r="AG377" s="122">
        <v>1509.3</v>
      </c>
      <c r="AH377" s="122">
        <v>1509.3</v>
      </c>
      <c r="AI377" s="122">
        <v>593.21</v>
      </c>
      <c r="AJ377" s="122">
        <v>1412.08</v>
      </c>
      <c r="AK377" s="122">
        <v>1412.08</v>
      </c>
      <c r="AL377" s="122">
        <v>1984.11</v>
      </c>
      <c r="AM377" s="122">
        <v>1984.11</v>
      </c>
      <c r="AN377" s="118">
        <f>(ULB_Data[[#This Row],[SLP- obtained SS2020]]-ULB_Data[[#This Row],[SLP NA 2020]])/ULB_Data[[#This Row],[SLP NA 2020]]</f>
        <v>1.0829414838035527</v>
      </c>
      <c r="AO377" s="118">
        <f>(ULB_Data[[#This Row],[SLP- obtained SS2021]]-ULB_Data[[#This Row],[SLP NA 2021]])/ULB_Data[[#This Row],[SLP NA 2021]]</f>
        <v>0.95769483362521879</v>
      </c>
      <c r="AP377" s="118">
        <f>(ULB_Data[[#This Row],[SLP- obtained SS2022]]-ULB_Data[[#This Row],[SLP NA 2022]])/ULB_Data[[#This Row],[SLP NA 2022]]</f>
        <v>0.95469945355191255</v>
      </c>
      <c r="AQ377" s="118">
        <f>(ULB_Data[[#This Row],[SLP- obtained SS2020]]-ULB_Data[[#This Row],[SLP SA 2020]])/ULB_Data[[#This Row],[SLP SA 2020]]</f>
        <v>-9.730555870032831E-2</v>
      </c>
      <c r="AR377" s="118">
        <f>(ULB_Data[[#This Row],[SLP- obtained SS2021]]-ULB_Data[[#This Row],[SLP SA 2021]])/ULB_Data[[#This Row],[SLP SA 2021]]</f>
        <v>0.18501954548466176</v>
      </c>
      <c r="AS377" s="118">
        <f>(ULB_Data[[#This Row],[SLP- obtained SS2022]]-ULB_Data[[#This Row],[SLP SA 2022]])/ULB_Data[[#This Row],[SLP SA 2022]]</f>
        <v>0.18501954548466176</v>
      </c>
      <c r="AT377" s="118">
        <f>(ULB_Data[[#This Row],[SLP- obtained SS2020]]-ULB_Data[[#This Row],[SLP SA cat 2020]])/ULB_Data[[#This Row],[SLP SA cat 2020]]</f>
        <v>7.5302169552097828E-2</v>
      </c>
      <c r="AU377" s="118">
        <f>(ULB_Data[[#This Row],[SLP- obtained SS2021]]-ULB_Data[[#This Row],[SLP SA cat 2021]])/ULB_Data[[#This Row],[SLP SA cat 2021]]</f>
        <v>0.26660670783525015</v>
      </c>
      <c r="AV377" s="118">
        <f>(ULB_Data[[#This Row],[SLP- obtained SS2022]]-ULB_Data[[#This Row],[SLP SA cat 2022]])/ULB_Data[[#This Row],[SLP SA cat 2022]]</f>
        <v>0.26660670783525015</v>
      </c>
      <c r="AW377" s="118">
        <f>(ULB_Data[[#This Row],[SLP- obtained SS2021]]-ULB_Data[[#This Row],[SLP SA cat t.10 2021]])/ULB_Data[[#This Row],[SLP SA cat t.10 2021]]</f>
        <v>-9.8563083699996445E-2</v>
      </c>
      <c r="AX377" s="118">
        <f>(ULB_Data[[#This Row],[SLP- obtained SS2022]]-ULB_Data[[#This Row],[SLP SA cat t.10 2022]])/ULB_Data[[#This Row],[SLP SA cat t.10 2022]]</f>
        <v>-9.8563083699996445E-2</v>
      </c>
      <c r="AY377" s="122">
        <v>232.44</v>
      </c>
      <c r="AZ377" s="122">
        <v>298.10000000000002</v>
      </c>
      <c r="BA377" s="122">
        <v>295</v>
      </c>
      <c r="BB377" s="122">
        <v>421.09</v>
      </c>
      <c r="BC377" s="122">
        <v>522.70000000000005</v>
      </c>
      <c r="BD377" s="122">
        <v>525</v>
      </c>
      <c r="BE377" s="122">
        <v>365.77</v>
      </c>
      <c r="BF377" s="122">
        <v>453.88</v>
      </c>
      <c r="BG377" s="122">
        <v>453.88</v>
      </c>
      <c r="BH377" s="122">
        <v>1100</v>
      </c>
      <c r="BI377" s="122">
        <v>1100</v>
      </c>
      <c r="BJ377" s="118">
        <f>(ULB_Data[[#This Row],[Cert.- obtained SS2020]]-ULB_Data[[#This Row],[NA cert 2020]])/ULB_Data[[#This Row],[NA cert 2020]]</f>
        <v>0.29065565307176044</v>
      </c>
      <c r="BK377" s="118">
        <f>(ULB_Data[[#This Row],[Cert.- obtained SS2021]]-ULB_Data[[#This Row],[NA cert 2021]])/ULB_Data[[#This Row],[NA cert 2021]]</f>
        <v>0.67728950016772882</v>
      </c>
      <c r="BL377" s="118">
        <f>(ULB_Data[[#This Row],[Cert.- obtained SS2022]]-ULB_Data[[#This Row],[NA cert 2022]])/ULB_Data[[#This Row],[NA cert 2022]]</f>
        <v>0.69491525423728817</v>
      </c>
      <c r="BM377" s="118">
        <f>(ULB_Data[[#This Row],[Cert.- obtained SS2020]]-ULB_Data[[#This Row],[SA Cert 2020]])/ULB_Data[[#This Row],[SA Cert 2020]]</f>
        <v>-0.2875632287634472</v>
      </c>
      <c r="BN377" s="118">
        <f>(ULB_Data[[#This Row],[Cert.- obtained SS2021]]-ULB_Data[[#This Row],[SA cert 2021]])/ULB_Data[[#This Row],[SA cert 2021]]</f>
        <v>-4.3428352783623579E-2</v>
      </c>
      <c r="BO377" s="118">
        <f>(ULB_Data[[#This Row],[Cert.- obtained SS2022]]-ULB_Data[[#This Row],[SA cert 2022]])/ULB_Data[[#This Row],[SA cert 2022]]</f>
        <v>-4.7619047619047616E-2</v>
      </c>
      <c r="BP377" s="118">
        <f>(ULB_Data[[#This Row],[Cert.- obtained SS2020]]-ULB_Data[[#This Row],[SA cert cat 2020]])/ULB_Data[[#This Row],[SA cert cat 2020]]</f>
        <v>-0.17981245044700217</v>
      </c>
      <c r="BQ377" s="118">
        <f>(ULB_Data[[#This Row],[Cert.- obtained SS2021]]-ULB_Data[[#This Row],[SA cert cat 2021]])/ULB_Data[[#This Row],[SA cert cat 2021]]</f>
        <v>0.10161276108222439</v>
      </c>
      <c r="BR377" s="118">
        <f>(ULB_Data[[#This Row],[Cert.- obtained SS2022]]-ULB_Data[[#This Row],[SA cert cat 2022]])/ULB_Data[[#This Row],[SA cert cat 2022]]</f>
        <v>0.10161276108222439</v>
      </c>
      <c r="BS377" s="118">
        <f>(ULB_Data[[#This Row],[Cert.- obtained SS2021]]-ULB_Data[[#This Row],[SA cert cat t.10 2021]])/ULB_Data[[#This Row],[SA cert cat t.10 2021]]</f>
        <v>-0.54545454545454541</v>
      </c>
      <c r="BT377" s="118">
        <f>(ULB_Data[[#This Row],[Cert.- obtained SS2022]]-ULB_Data[[#This Row],[SA cert cat t.10 2022]])/ULB_Data[[#This Row],[SA cert cat t.10 2022]]</f>
        <v>-0.54545454545454541</v>
      </c>
      <c r="BU377" s="122">
        <v>855.72</v>
      </c>
      <c r="BV377" s="122">
        <v>860.25</v>
      </c>
      <c r="BW377" s="122">
        <v>865</v>
      </c>
      <c r="BX377" s="122">
        <v>1100</v>
      </c>
      <c r="BY377" s="122">
        <v>1147.0899999999999</v>
      </c>
      <c r="BZ377" s="122">
        <v>1150</v>
      </c>
      <c r="CA377" s="122">
        <v>1056.55</v>
      </c>
      <c r="CB377" s="122">
        <v>1062.31</v>
      </c>
      <c r="CC377" s="122">
        <v>1062.31</v>
      </c>
      <c r="CD377" s="122">
        <v>1484.95</v>
      </c>
      <c r="CE377" s="122">
        <v>1484.95</v>
      </c>
      <c r="CF377" s="118">
        <f>(ULB_Data[[#This Row],[CP- obtained SS2020]]-ULB_Data[[#This Row],[NA CV 2020]])/ULB_Data[[#This Row],[NA CV 2020]]</f>
        <v>0.19816061328471923</v>
      </c>
      <c r="CG377" s="118">
        <f>(ULB_Data[[#This Row],[CV- obtained SS2021]]-ULB_Data[[#This Row],[NA CV 2021]])/ULB_Data[[#This Row],[NA CV 2021]]</f>
        <v>0.34599244405696028</v>
      </c>
      <c r="CH377" s="118">
        <f>(ULB_Data[[#This Row],[CV- obtained SS2022]]-ULB_Data[[#This Row],[NA CV 2022]])/ULB_Data[[#This Row],[NA CV 2022]]</f>
        <v>0.33860115606936425</v>
      </c>
      <c r="CI377" s="118">
        <f>(ULB_Data[[#This Row],[CP- obtained SS2020]]-ULB_Data[[#This Row],[SA CV 2020]])/ULB_Data[[#This Row],[SA CV 2020]]</f>
        <v>-6.791818181818185E-2</v>
      </c>
      <c r="CJ377" s="118">
        <f>(ULB_Data[[#This Row],[CV- obtained SS2021]]-ULB_Data[[#This Row],[SA CV 2021]])/ULB_Data[[#This Row],[SA CV 2021]]</f>
        <v>9.4151287170145172E-3</v>
      </c>
      <c r="CK377" s="118">
        <f>(ULB_Data[[#This Row],[CV- obtained SS2022]]-ULB_Data[[#This Row],[SA CV 2022]])/ULB_Data[[#This Row],[SA CV 2022]]</f>
        <v>6.8608695652174782E-3</v>
      </c>
      <c r="CL377" s="118">
        <f>(ULB_Data[[#This Row],[CP- obtained SS2020]]-ULB_Data[[#This Row],[SA CV  cat 2020]])/ULB_Data[[#This Row],[SA CV  cat 2020]]</f>
        <v>-2.9586862902844156E-2</v>
      </c>
      <c r="CM377" s="118">
        <f>(ULB_Data[[#This Row],[CV- obtained SS2021]]-ULB_Data[[#This Row],[SA CV cat 2021]])/ULB_Data[[#This Row],[SA CV cat 2021]]</f>
        <v>8.9973736479935382E-2</v>
      </c>
      <c r="CN377" s="118">
        <f>(ULB_Data[[#This Row],[CV- obtained SS2022]]-ULB_Data[[#This Row],[SA CV cat 2022]])/ULB_Data[[#This Row],[SA CV cat 2022]]</f>
        <v>8.9973736479935382E-2</v>
      </c>
      <c r="CO377" s="118">
        <f>(ULB_Data[[#This Row],[CV- obtained SS2021]]-ULB_Data[[#This Row],[SA CV cat t.10 2021]])/ULB_Data[[#This Row],[SA CV cat t.10 2021]]</f>
        <v>-0.22024984006195492</v>
      </c>
      <c r="CP377" s="118">
        <f>(ULB_Data[[#This Row],[CV- obtained SS2022]]-ULB_Data[[#This Row],[SA CV cat t.10 2022]])/ULB_Data[[#This Row],[SA CV cat t.10 2022]]</f>
        <v>-0.22024984006195492</v>
      </c>
      <c r="CQ377" s="60">
        <v>262</v>
      </c>
      <c r="CR377" s="60">
        <v>135</v>
      </c>
      <c r="CS377" s="27">
        <v>51</v>
      </c>
      <c r="CT377" s="27">
        <v>39</v>
      </c>
      <c r="CU377" s="27">
        <v>51</v>
      </c>
      <c r="CV377" s="27">
        <v>39</v>
      </c>
      <c r="CW377" s="28" t="s">
        <v>414</v>
      </c>
      <c r="CX377" s="27" t="s">
        <v>414</v>
      </c>
      <c r="CY377" s="27" t="s">
        <v>414</v>
      </c>
      <c r="CZ377" s="28" t="s">
        <v>405</v>
      </c>
      <c r="DA377" s="27" t="s">
        <v>408</v>
      </c>
      <c r="DB377" s="27" t="s">
        <v>408</v>
      </c>
      <c r="DC377" s="22">
        <v>637.88</v>
      </c>
      <c r="DD377" s="22">
        <v>1500</v>
      </c>
      <c r="DE377" s="66">
        <v>42.53</v>
      </c>
      <c r="DF377" s="22">
        <v>300</v>
      </c>
      <c r="DG377" s="22">
        <v>1500</v>
      </c>
      <c r="DH377" s="66">
        <v>20</v>
      </c>
      <c r="DI377" s="22">
        <v>739.19</v>
      </c>
      <c r="DJ377" s="22">
        <v>1500</v>
      </c>
      <c r="DK377" s="66">
        <v>49.28</v>
      </c>
      <c r="DL377" s="22">
        <v>1025.29</v>
      </c>
      <c r="DM377" s="22">
        <v>1500</v>
      </c>
      <c r="DN377" s="66">
        <v>68.349999999999994</v>
      </c>
      <c r="DO377" s="22">
        <v>2702.36</v>
      </c>
      <c r="DP377" s="22">
        <v>6000</v>
      </c>
      <c r="DQ377" s="66">
        <v>45.04</v>
      </c>
      <c r="DR377" s="67">
        <v>1788.55</v>
      </c>
      <c r="DS377" s="67">
        <v>2400</v>
      </c>
      <c r="DT377" s="159">
        <f>ULB_Data[[#This Row],[SLP- obtained SS2021]]/ULB_Data[[#This Row],[SLP-max. marks SS2021]]</f>
        <v>0.74522916666666661</v>
      </c>
      <c r="DU377" s="159">
        <f>ULB_Data[[#This Row],[SLP- obtained SS2021]]/ULB_Data[[#This Row],[Total score (obtained) SS2021]]</f>
        <v>0.51895579206369469</v>
      </c>
      <c r="DV377" s="67">
        <v>1788.55</v>
      </c>
      <c r="DW377" s="66">
        <v>2400</v>
      </c>
      <c r="DX377" s="159">
        <f>ULB_Data[[#This Row],[SLP- obtained SS2022]]/ULB_Data[[#This Row],[SLP-max. marks SS2022]]</f>
        <v>0.74522916666666661</v>
      </c>
      <c r="DY377" s="159">
        <f>ULB_Data[[#This Row],[SLP- obtained SS2022]]/ULB_Data[[#This Row],[Total score (obtained) SS2022]]</f>
        <v>0.51895579206369469</v>
      </c>
      <c r="DZ377" s="67">
        <v>1157.8900000000001</v>
      </c>
      <c r="EA377" s="67">
        <v>1800</v>
      </c>
      <c r="EB377" s="159">
        <f>ULB_Data[[#This Row],[CV- obtained SS2021]]/ULB_Data[[#This Row],[CV-max. marks SS2021]]</f>
        <v>0.64327222222222225</v>
      </c>
      <c r="EC377" s="159">
        <f>ULB_Data[[#This Row],[CV- obtained SS2021]]/ULB_Data[[#This Row],[Total score (obtained) SS2021]]</f>
        <v>0.33596696881419669</v>
      </c>
      <c r="ED377" s="67">
        <v>1157.8900000000001</v>
      </c>
      <c r="EE377" s="66">
        <v>1800</v>
      </c>
      <c r="EF377" s="159">
        <f>ULB_Data[[#This Row],[CV- obtained SS2022]]/ULB_Data[[#This Row],[CV-max. marks SS2022]]</f>
        <v>0.64327222222222225</v>
      </c>
      <c r="EG377" s="159">
        <f>ULB_Data[[#This Row],[CV- obtained SS2022]]/ULB_Data[[#This Row],[Total score (obtained) SS2022]]</f>
        <v>0.33596696881419669</v>
      </c>
      <c r="EH377" s="67">
        <v>500</v>
      </c>
      <c r="EI377" s="67">
        <v>1800</v>
      </c>
      <c r="EJ377" s="159">
        <f>ULB_Data[[#This Row],[Cert.- obtained SS2021]]/ULB_Data[[#This Row],[Cert.-max. marks SS2021]]</f>
        <v>0.27777777777777779</v>
      </c>
      <c r="EK377" s="159">
        <f>ULB_Data[[#This Row],[Cert.- obtained SS2021]]/ULB_Data[[#This Row],[Total score (obtained) SS2021]]</f>
        <v>0.1450772391221086</v>
      </c>
      <c r="EL377" s="67">
        <v>500</v>
      </c>
      <c r="EM377" s="66">
        <v>1800</v>
      </c>
      <c r="EN377" s="159">
        <f>ULB_Data[[#This Row],[Cert.- obtained SS2022]]/ULB_Data[[#This Row],[Cert.-max. marks SS2022]]</f>
        <v>0.27777777777777779</v>
      </c>
      <c r="EO377" s="159">
        <f>ULB_Data[[#This Row],[Cert.- obtained SS2022]]/ULB_Data[[#This Row],[Total score (obtained) SS2022]]</f>
        <v>0.1450772391221086</v>
      </c>
      <c r="EP377" s="68">
        <v>3446.44</v>
      </c>
      <c r="EQ377" s="26">
        <v>6000</v>
      </c>
      <c r="ER377" s="66">
        <v>57.44</v>
      </c>
      <c r="ES377" s="68">
        <v>3446.44</v>
      </c>
      <c r="ET377" s="66">
        <v>6000</v>
      </c>
      <c r="EU377" s="128">
        <f>(ULB_Data[[#This Row],[Total score (obtained) SS2022]]/ULB_Data[[#This Row],[Total score (max) SS2022]])*100</f>
        <v>57.440666666666665</v>
      </c>
      <c r="EV377" s="26">
        <v>937.88</v>
      </c>
      <c r="EW377" s="26">
        <v>3000</v>
      </c>
      <c r="EX377" s="66">
        <v>31.26</v>
      </c>
      <c r="EY377" s="26">
        <v>2288.5500000000002</v>
      </c>
      <c r="EZ377" s="26">
        <v>4200</v>
      </c>
      <c r="FA377" s="100">
        <v>54.49</v>
      </c>
      <c r="FB377" s="26">
        <v>2288.5500000000002</v>
      </c>
      <c r="FC377" s="138">
        <v>4200</v>
      </c>
      <c r="FD377" s="140">
        <f>(ULB_Data[[#This Row],[SLP + Cert. (obtained) SS2022]]/ULB_Data[[#This Row],[SLP + Cert. (max.) SS2022]])*100</f>
        <v>54.489285714285721</v>
      </c>
    </row>
    <row r="378" spans="1:160" ht="15.75" thickBot="1">
      <c r="A378" s="104">
        <v>377</v>
      </c>
      <c r="B378" s="69" t="s">
        <v>34</v>
      </c>
      <c r="C378" s="65" t="s">
        <v>40</v>
      </c>
      <c r="D378" s="65" t="s">
        <v>33</v>
      </c>
      <c r="E378" s="26">
        <v>24690</v>
      </c>
      <c r="F378" s="28" t="s">
        <v>411</v>
      </c>
      <c r="G378" s="28">
        <v>2214</v>
      </c>
      <c r="H378" s="28">
        <v>2072</v>
      </c>
      <c r="I378" s="28">
        <v>2072</v>
      </c>
      <c r="J378" s="28">
        <v>3325</v>
      </c>
      <c r="K378" s="28">
        <v>3178</v>
      </c>
      <c r="L378" s="28">
        <v>3178</v>
      </c>
      <c r="M378" s="28">
        <v>3070.1</v>
      </c>
      <c r="N378" s="28">
        <v>2928.3</v>
      </c>
      <c r="O378" s="28">
        <v>2928.3</v>
      </c>
      <c r="P378" s="28">
        <v>4349.2</v>
      </c>
      <c r="Q378" s="28">
        <v>4349.2</v>
      </c>
      <c r="R378" s="118">
        <f>(ULB_Data[[#This Row],[Total score (obtained) SS2020]]-ULB_Data[[#This Row],[NA 2020]])/ULB_Data[[#This Row],[NA 2020]]</f>
        <v>0.38714995483288173</v>
      </c>
      <c r="S378" s="118">
        <f>(ULB_Data[[#This Row],[Total score (obtained) SS2021]]-ULB_Data[[#This Row],[NA 2021]])/ULB_Data[[#This Row],[NA 2021]]</f>
        <v>0.43900579150579144</v>
      </c>
      <c r="T378" s="118">
        <f>(ULB_Data[[#This Row],[Total score (obtained) SS2022]]-ULB_Data[[#This Row],[NA 2022]])/ULB_Data[[#This Row],[NA 2022]]</f>
        <v>0.43900579150579144</v>
      </c>
      <c r="U378" s="118">
        <f>(ULB_Data[[#This Row],[Total score (obtained) SS2020]]-ULB_Data[[#This Row],[SA 2020]])/ULB_Data[[#This Row],[SA 2020]]</f>
        <v>-7.6345864661654106E-2</v>
      </c>
      <c r="V378" s="118">
        <f>(ULB_Data[[#This Row],[Total score (obtained) SS2021]]-ULB_Data[[#This Row],[SA 2021]])/ULB_Data[[#This Row],[SA 2021]]</f>
        <v>-6.1793580868470768E-2</v>
      </c>
      <c r="W378" s="118">
        <f>(ULB_Data[[#This Row],[Total score (obtained) SS2022]]-ULB_Data[[#This Row],[SA 2022]])/ULB_Data[[#This Row],[SA 2022]]</f>
        <v>-6.1793580868470768E-2</v>
      </c>
      <c r="X378" s="118">
        <f>(ULB_Data[[#This Row],[Total score (obtained) SS2020]]-ULB_Data[[#This Row],[SA Cat 2020]])/ULB_Data[[#This Row],[SA Cat 2020]]</f>
        <v>3.4200840363511999E-4</v>
      </c>
      <c r="Y378" s="118">
        <f>(ULB_Data[[#This Row],[Total score (obtained) SS2021]]-ULB_Data[[#This Row],[SA Cat 2021]])/ULB_Data[[#This Row],[SA Cat 2021]]</f>
        <v>1.8208516886930884E-2</v>
      </c>
      <c r="Z378" s="118">
        <f>(ULB_Data[[#This Row],[Total score (obtained) SS2022]]-ULB_Data[[#This Row],[SA Cat 2022]])/ULB_Data[[#This Row],[SA Cat 2022]]</f>
        <v>1.8208516886930884E-2</v>
      </c>
      <c r="AA378" s="118">
        <f>(ULB_Data[[#This Row],[Total score (obtained) SS2021]]-ULB_Data[[#This Row],[SA Cat t.10 2021]])/ULB_Data[[#This Row],[SA Cat t.10 2021]]</f>
        <v>-0.31444403568472362</v>
      </c>
      <c r="AB378" s="118">
        <f>(ULB_Data[[#This Row],[Total score (obtained) SS2022]]-ULB_Data[[#This Row],[SA Cat t.10 2022]])/ULB_Data[[#This Row],[SA Cat t.10 2022]]</f>
        <v>-0.31444403568472362</v>
      </c>
      <c r="AC378" s="122">
        <v>306.24</v>
      </c>
      <c r="AD378" s="122">
        <v>913.6</v>
      </c>
      <c r="AE378" s="122">
        <v>915</v>
      </c>
      <c r="AF378" s="122">
        <v>706.64</v>
      </c>
      <c r="AG378" s="122">
        <v>1509.3</v>
      </c>
      <c r="AH378" s="122">
        <v>1509.3</v>
      </c>
      <c r="AI378" s="122">
        <v>593.21</v>
      </c>
      <c r="AJ378" s="122">
        <v>1412.08</v>
      </c>
      <c r="AK378" s="122">
        <v>1412.08</v>
      </c>
      <c r="AL378" s="122">
        <v>1984.11</v>
      </c>
      <c r="AM378" s="122">
        <v>1984.11</v>
      </c>
      <c r="AN378" s="118">
        <f>(ULB_Data[[#This Row],[SLP- obtained SS2020]]-ULB_Data[[#This Row],[SLP NA 2020]])/ULB_Data[[#This Row],[SLP NA 2020]]</f>
        <v>1.0280172413793101</v>
      </c>
      <c r="AO378" s="118">
        <f>(ULB_Data[[#This Row],[SLP- obtained SS2021]]-ULB_Data[[#This Row],[SLP NA 2021]])/ULB_Data[[#This Row],[SLP NA 2021]]</f>
        <v>0.71807136602451849</v>
      </c>
      <c r="AP378" s="118">
        <f>(ULB_Data[[#This Row],[SLP- obtained SS2022]]-ULB_Data[[#This Row],[SLP NA 2022]])/ULB_Data[[#This Row],[SLP NA 2022]]</f>
        <v>0.71544262295081984</v>
      </c>
      <c r="AQ378" s="118">
        <f>(ULB_Data[[#This Row],[SLP- obtained SS2020]]-ULB_Data[[#This Row],[SLP SA 2020]])/ULB_Data[[#This Row],[SLP SA 2020]]</f>
        <v>-0.12110834371108349</v>
      </c>
      <c r="AR378" s="118">
        <f>(ULB_Data[[#This Row],[SLP- obtained SS2021]]-ULB_Data[[#This Row],[SLP SA 2021]])/ULB_Data[[#This Row],[SLP SA 2021]]</f>
        <v>3.9972172530312169E-2</v>
      </c>
      <c r="AS378" s="118">
        <f>(ULB_Data[[#This Row],[SLP- obtained SS2022]]-ULB_Data[[#This Row],[SLP SA 2022]])/ULB_Data[[#This Row],[SLP SA 2022]]</f>
        <v>3.9972172530312169E-2</v>
      </c>
      <c r="AT378" s="118">
        <f>(ULB_Data[[#This Row],[SLP- obtained SS2020]]-ULB_Data[[#This Row],[SLP SA cat 2020]])/ULB_Data[[#This Row],[SLP SA cat 2020]]</f>
        <v>4.6947961093036034E-2</v>
      </c>
      <c r="AU378" s="118">
        <f>(ULB_Data[[#This Row],[SLP- obtained SS2021]]-ULB_Data[[#This Row],[SLP SA cat 2021]])/ULB_Data[[#This Row],[SLP SA cat 2021]]</f>
        <v>0.11157299869695782</v>
      </c>
      <c r="AV378" s="118">
        <f>(ULB_Data[[#This Row],[SLP- obtained SS2022]]-ULB_Data[[#This Row],[SLP SA cat 2022]])/ULB_Data[[#This Row],[SLP SA cat 2022]]</f>
        <v>0.11157299869695782</v>
      </c>
      <c r="AW378" s="118">
        <f>(ULB_Data[[#This Row],[SLP- obtained SS2021]]-ULB_Data[[#This Row],[SLP SA cat t.10 2021]])/ULB_Data[[#This Row],[SLP SA cat t.10 2021]]</f>
        <v>-0.20889970818150194</v>
      </c>
      <c r="AX378" s="118">
        <f>(ULB_Data[[#This Row],[SLP- obtained SS2022]]-ULB_Data[[#This Row],[SLP SA cat t.10 2022]])/ULB_Data[[#This Row],[SLP SA cat t.10 2022]]</f>
        <v>-0.20889970818150194</v>
      </c>
      <c r="AY378" s="122">
        <v>232.44</v>
      </c>
      <c r="AZ378" s="122">
        <v>298.10000000000002</v>
      </c>
      <c r="BA378" s="122">
        <v>295</v>
      </c>
      <c r="BB378" s="122">
        <v>421.09</v>
      </c>
      <c r="BC378" s="122">
        <v>522.70000000000005</v>
      </c>
      <c r="BD378" s="122">
        <v>525</v>
      </c>
      <c r="BE378" s="122">
        <v>365.77</v>
      </c>
      <c r="BF378" s="122">
        <v>453.88</v>
      </c>
      <c r="BG378" s="122">
        <v>453.88</v>
      </c>
      <c r="BH378" s="122">
        <v>1100</v>
      </c>
      <c r="BI378" s="122">
        <v>1100</v>
      </c>
      <c r="BJ378" s="118">
        <f>(ULB_Data[[#This Row],[Cert.- obtained SS2020]]-ULB_Data[[#This Row],[NA cert 2020]])/ULB_Data[[#This Row],[NA cert 2020]]</f>
        <v>0.29065565307176044</v>
      </c>
      <c r="BK378" s="118">
        <f>(ULB_Data[[#This Row],[Cert.- obtained SS2021]]-ULB_Data[[#This Row],[NA cert 2021]])/ULB_Data[[#This Row],[NA cert 2021]]</f>
        <v>6.3737001006372931E-3</v>
      </c>
      <c r="BL378" s="118">
        <f>(ULB_Data[[#This Row],[Cert.- obtained SS2022]]-ULB_Data[[#This Row],[NA cert 2022]])/ULB_Data[[#This Row],[NA cert 2022]]</f>
        <v>1.6949152542372881E-2</v>
      </c>
      <c r="BM378" s="118">
        <f>(ULB_Data[[#This Row],[Cert.- obtained SS2020]]-ULB_Data[[#This Row],[SA Cert 2020]])/ULB_Data[[#This Row],[SA Cert 2020]]</f>
        <v>-0.2875632287634472</v>
      </c>
      <c r="BN378" s="118">
        <f>(ULB_Data[[#This Row],[Cert.- obtained SS2021]]-ULB_Data[[#This Row],[SA cert 2021]])/ULB_Data[[#This Row],[SA cert 2021]]</f>
        <v>-0.42605701167017412</v>
      </c>
      <c r="BO378" s="118">
        <f>(ULB_Data[[#This Row],[Cert.- obtained SS2022]]-ULB_Data[[#This Row],[SA cert 2022]])/ULB_Data[[#This Row],[SA cert 2022]]</f>
        <v>-0.42857142857142855</v>
      </c>
      <c r="BP378" s="118">
        <f>(ULB_Data[[#This Row],[Cert.- obtained SS2020]]-ULB_Data[[#This Row],[SA cert cat 2020]])/ULB_Data[[#This Row],[SA cert cat 2020]]</f>
        <v>-0.17981245044700217</v>
      </c>
      <c r="BQ378" s="118">
        <f>(ULB_Data[[#This Row],[Cert.- obtained SS2021]]-ULB_Data[[#This Row],[SA cert cat 2021]])/ULB_Data[[#This Row],[SA cert cat 2021]]</f>
        <v>-0.33903234335066534</v>
      </c>
      <c r="BR378" s="118">
        <f>(ULB_Data[[#This Row],[Cert.- obtained SS2022]]-ULB_Data[[#This Row],[SA cert cat 2022]])/ULB_Data[[#This Row],[SA cert cat 2022]]</f>
        <v>-0.33903234335066534</v>
      </c>
      <c r="BS378" s="118">
        <f>(ULB_Data[[#This Row],[Cert.- obtained SS2021]]-ULB_Data[[#This Row],[SA cert cat t.10 2021]])/ULB_Data[[#This Row],[SA cert cat t.10 2021]]</f>
        <v>-0.72727272727272729</v>
      </c>
      <c r="BT378" s="118">
        <f>(ULB_Data[[#This Row],[Cert.- obtained SS2022]]-ULB_Data[[#This Row],[SA cert cat t.10 2022]])/ULB_Data[[#This Row],[SA cert cat t.10 2022]]</f>
        <v>-0.72727272727272729</v>
      </c>
      <c r="BU378" s="122">
        <v>855.72</v>
      </c>
      <c r="BV378" s="122">
        <v>860.25</v>
      </c>
      <c r="BW378" s="122">
        <v>865</v>
      </c>
      <c r="BX378" s="122">
        <v>1100</v>
      </c>
      <c r="BY378" s="122">
        <v>1147.0899999999999</v>
      </c>
      <c r="BZ378" s="122">
        <v>1150</v>
      </c>
      <c r="CA378" s="122">
        <v>1056.55</v>
      </c>
      <c r="CB378" s="122">
        <v>1062.31</v>
      </c>
      <c r="CC378" s="122">
        <v>1062.31</v>
      </c>
      <c r="CD378" s="122">
        <v>1484.95</v>
      </c>
      <c r="CE378" s="122">
        <v>1484.95</v>
      </c>
      <c r="CF378" s="118">
        <f>(ULB_Data[[#This Row],[CP- obtained SS2020]]-ULB_Data[[#This Row],[NA CV 2020]])/ULB_Data[[#This Row],[NA CV 2020]]</f>
        <v>0.27414341139625098</v>
      </c>
      <c r="CG378" s="118">
        <f>(ULB_Data[[#This Row],[CV- obtained SS2021]]-ULB_Data[[#This Row],[NA CV 2021]])/ULB_Data[[#This Row],[NA CV 2021]]</f>
        <v>0.29263586166811972</v>
      </c>
      <c r="CH378" s="118">
        <f>(ULB_Data[[#This Row],[CV- obtained SS2022]]-ULB_Data[[#This Row],[NA CV 2022]])/ULB_Data[[#This Row],[NA CV 2022]]</f>
        <v>0.28553757225433529</v>
      </c>
      <c r="CI378" s="118">
        <f>(ULB_Data[[#This Row],[CP- obtained SS2020]]-ULB_Data[[#This Row],[SA CV 2020]])/ULB_Data[[#This Row],[SA CV 2020]]</f>
        <v>-8.8090909090909591E-3</v>
      </c>
      <c r="CJ378" s="118">
        <f>(ULB_Data[[#This Row],[CV- obtained SS2021]]-ULB_Data[[#This Row],[SA CV 2021]])/ULB_Data[[#This Row],[SA CV 2021]]</f>
        <v>-3.0599168330296588E-2</v>
      </c>
      <c r="CK378" s="118">
        <f>(ULB_Data[[#This Row],[CV- obtained SS2022]]-ULB_Data[[#This Row],[SA CV 2022]])/ULB_Data[[#This Row],[SA CV 2022]]</f>
        <v>-3.3052173913043471E-2</v>
      </c>
      <c r="CL378" s="118">
        <f>(ULB_Data[[#This Row],[CP- obtained SS2020]]-ULB_Data[[#This Row],[SA CV  cat 2020]])/ULB_Data[[#This Row],[SA CV  cat 2020]]</f>
        <v>3.1953054753679419E-2</v>
      </c>
      <c r="CM378" s="118">
        <f>(ULB_Data[[#This Row],[CV- obtained SS2021]]-ULB_Data[[#This Row],[SA CV cat 2021]])/ULB_Data[[#This Row],[SA CV cat 2021]]</f>
        <v>4.6766009921774307E-2</v>
      </c>
      <c r="CN378" s="118">
        <f>(ULB_Data[[#This Row],[CV- obtained SS2022]]-ULB_Data[[#This Row],[SA CV cat 2022]])/ULB_Data[[#This Row],[SA CV cat 2022]]</f>
        <v>4.6766009921774307E-2</v>
      </c>
      <c r="CO378" s="118">
        <f>(ULB_Data[[#This Row],[CV- obtained SS2021]]-ULB_Data[[#This Row],[SA CV cat t.10 2021]])/ULB_Data[[#This Row],[SA CV cat t.10 2021]]</f>
        <v>-0.2511599717162194</v>
      </c>
      <c r="CP378" s="118">
        <f>(ULB_Data[[#This Row],[CV- obtained SS2022]]-ULB_Data[[#This Row],[SA CV cat t.10 2022]])/ULB_Data[[#This Row],[SA CV cat t.10 2022]]</f>
        <v>-0.2511599717162194</v>
      </c>
      <c r="CQ378" s="60">
        <v>142</v>
      </c>
      <c r="CR378" s="60">
        <v>90</v>
      </c>
      <c r="CS378" s="27">
        <v>161</v>
      </c>
      <c r="CT378" s="27">
        <v>85</v>
      </c>
      <c r="CU378" s="27">
        <v>161</v>
      </c>
      <c r="CV378" s="27">
        <v>85</v>
      </c>
      <c r="CW378" s="28" t="s">
        <v>414</v>
      </c>
      <c r="CX378" s="27" t="s">
        <v>414</v>
      </c>
      <c r="CY378" s="27" t="s">
        <v>414</v>
      </c>
      <c r="CZ378" s="28" t="s">
        <v>405</v>
      </c>
      <c r="DA378" s="27" t="s">
        <v>405</v>
      </c>
      <c r="DB378" s="27" t="s">
        <v>405</v>
      </c>
      <c r="DC378" s="22">
        <v>621.05999999999995</v>
      </c>
      <c r="DD378" s="22">
        <v>1500</v>
      </c>
      <c r="DE378" s="66">
        <v>41.4</v>
      </c>
      <c r="DF378" s="22">
        <v>300</v>
      </c>
      <c r="DG378" s="22">
        <v>1500</v>
      </c>
      <c r="DH378" s="66">
        <v>20</v>
      </c>
      <c r="DI378" s="22">
        <v>1059.78</v>
      </c>
      <c r="DJ378" s="22">
        <v>1500</v>
      </c>
      <c r="DK378" s="66">
        <v>70.650000000000006</v>
      </c>
      <c r="DL378" s="22">
        <v>1090.31</v>
      </c>
      <c r="DM378" s="22">
        <v>1500</v>
      </c>
      <c r="DN378" s="66">
        <v>72.69</v>
      </c>
      <c r="DO378" s="22">
        <v>3071.15</v>
      </c>
      <c r="DP378" s="22">
        <v>6000</v>
      </c>
      <c r="DQ378" s="66">
        <v>51.19</v>
      </c>
      <c r="DR378" s="67">
        <v>1569.63</v>
      </c>
      <c r="DS378" s="67">
        <v>2400</v>
      </c>
      <c r="DT378" s="159">
        <f>ULB_Data[[#This Row],[SLP- obtained SS2021]]/ULB_Data[[#This Row],[SLP-max. marks SS2021]]</f>
        <v>0.6540125</v>
      </c>
      <c r="DU378" s="159">
        <f>ULB_Data[[#This Row],[SLP- obtained SS2021]]/ULB_Data[[#This Row],[Total score (obtained) SS2021]]</f>
        <v>0.5264352935652431</v>
      </c>
      <c r="DV378" s="67">
        <v>1569.63</v>
      </c>
      <c r="DW378" s="66">
        <v>2400</v>
      </c>
      <c r="DX378" s="159">
        <f>ULB_Data[[#This Row],[SLP- obtained SS2022]]/ULB_Data[[#This Row],[SLP-max. marks SS2022]]</f>
        <v>0.6540125</v>
      </c>
      <c r="DY378" s="159">
        <f>ULB_Data[[#This Row],[SLP- obtained SS2022]]/ULB_Data[[#This Row],[Total score (obtained) SS2022]]</f>
        <v>0.5264352935652431</v>
      </c>
      <c r="DZ378" s="89">
        <v>1111.99</v>
      </c>
      <c r="EA378" s="67">
        <v>1800</v>
      </c>
      <c r="EB378" s="159">
        <f>ULB_Data[[#This Row],[CV- obtained SS2021]]/ULB_Data[[#This Row],[CV-max. marks SS2021]]</f>
        <v>0.61777222222222228</v>
      </c>
      <c r="EC378" s="159">
        <f>ULB_Data[[#This Row],[CV- obtained SS2021]]/ULB_Data[[#This Row],[Total score (obtained) SS2021]]</f>
        <v>0.37294826302479861</v>
      </c>
      <c r="ED378" s="89">
        <v>1111.99</v>
      </c>
      <c r="EE378" s="66">
        <v>1800</v>
      </c>
      <c r="EF378" s="159">
        <f>ULB_Data[[#This Row],[CV- obtained SS2022]]/ULB_Data[[#This Row],[CV-max. marks SS2022]]</f>
        <v>0.61777222222222228</v>
      </c>
      <c r="EG378" s="159">
        <f>ULB_Data[[#This Row],[CV- obtained SS2022]]/ULB_Data[[#This Row],[Total score (obtained) SS2022]]</f>
        <v>0.37294826302479861</v>
      </c>
      <c r="EH378" s="89">
        <v>300</v>
      </c>
      <c r="EI378" s="67">
        <v>1800</v>
      </c>
      <c r="EJ378" s="159">
        <f>ULB_Data[[#This Row],[Cert.- obtained SS2021]]/ULB_Data[[#This Row],[Cert.-max. marks SS2021]]</f>
        <v>0.16666666666666666</v>
      </c>
      <c r="EK378" s="159">
        <f>ULB_Data[[#This Row],[Cert.- obtained SS2021]]/ULB_Data[[#This Row],[Total score (obtained) SS2021]]</f>
        <v>0.10061644340995834</v>
      </c>
      <c r="EL378" s="89">
        <v>300</v>
      </c>
      <c r="EM378" s="66">
        <v>1800</v>
      </c>
      <c r="EN378" s="159">
        <f>ULB_Data[[#This Row],[Cert.- obtained SS2022]]/ULB_Data[[#This Row],[Cert.-max. marks SS2022]]</f>
        <v>0.16666666666666666</v>
      </c>
      <c r="EO378" s="159">
        <f>ULB_Data[[#This Row],[Cert.- obtained SS2022]]/ULB_Data[[#This Row],[Total score (obtained) SS2022]]</f>
        <v>0.10061644340995834</v>
      </c>
      <c r="EP378" s="95">
        <v>2981.62</v>
      </c>
      <c r="EQ378" s="26">
        <v>6000</v>
      </c>
      <c r="ER378" s="66">
        <v>49.69</v>
      </c>
      <c r="ES378" s="95">
        <v>2981.62</v>
      </c>
      <c r="ET378" s="66">
        <v>6000</v>
      </c>
      <c r="EU378" s="128">
        <f>(ULB_Data[[#This Row],[Total score (obtained) SS2022]]/ULB_Data[[#This Row],[Total score (max) SS2022]])*100</f>
        <v>49.693666666666665</v>
      </c>
      <c r="EV378" s="26">
        <v>921.06</v>
      </c>
      <c r="EW378" s="26">
        <v>3000</v>
      </c>
      <c r="EX378" s="66">
        <v>30.7</v>
      </c>
      <c r="EY378" s="26">
        <v>1869.63</v>
      </c>
      <c r="EZ378" s="26">
        <v>4200</v>
      </c>
      <c r="FA378" s="100">
        <v>44.52</v>
      </c>
      <c r="FB378" s="26">
        <v>1869.63</v>
      </c>
      <c r="FC378" s="138">
        <v>4200</v>
      </c>
      <c r="FD378" s="140">
        <f>(ULB_Data[[#This Row],[SLP + Cert. (obtained) SS2022]]/ULB_Data[[#This Row],[SLP + Cert. (max.) SS2022]])*100</f>
        <v>44.515000000000008</v>
      </c>
    </row>
    <row r="379" spans="1:160" ht="15.75" thickBot="1">
      <c r="A379" s="104">
        <v>378</v>
      </c>
      <c r="B379" s="65" t="s">
        <v>98</v>
      </c>
      <c r="C379" s="65" t="s">
        <v>40</v>
      </c>
      <c r="D379" s="65" t="s">
        <v>33</v>
      </c>
      <c r="E379" s="26">
        <v>18723</v>
      </c>
      <c r="F379" s="28" t="s">
        <v>411</v>
      </c>
      <c r="G379" s="28">
        <v>2214</v>
      </c>
      <c r="H379" s="28">
        <v>2072</v>
      </c>
      <c r="I379" s="28">
        <v>2072</v>
      </c>
      <c r="J379" s="28">
        <v>3325</v>
      </c>
      <c r="K379" s="28">
        <v>3178</v>
      </c>
      <c r="L379" s="28">
        <v>3178</v>
      </c>
      <c r="M379" s="28">
        <v>3070.1</v>
      </c>
      <c r="N379" s="28">
        <v>2928.3</v>
      </c>
      <c r="O379" s="28">
        <v>2928.3</v>
      </c>
      <c r="P379" s="28">
        <v>4349.2</v>
      </c>
      <c r="Q379" s="28">
        <v>4349.2</v>
      </c>
      <c r="R379" s="118">
        <f>(ULB_Data[[#This Row],[Total score (obtained) SS2020]]-ULB_Data[[#This Row],[NA 2020]])/ULB_Data[[#This Row],[NA 2020]]</f>
        <v>0.22219963866305323</v>
      </c>
      <c r="S379" s="118">
        <f>(ULB_Data[[#This Row],[Total score (obtained) SS2021]]-ULB_Data[[#This Row],[NA 2021]])/ULB_Data[[#This Row],[NA 2021]]</f>
        <v>0.31354729729729736</v>
      </c>
      <c r="T379" s="118">
        <f>(ULB_Data[[#This Row],[Total score (obtained) SS2022]]-ULB_Data[[#This Row],[NA 2022]])/ULB_Data[[#This Row],[NA 2022]]</f>
        <v>0.31354729729729736</v>
      </c>
      <c r="U379" s="118">
        <f>(ULB_Data[[#This Row],[Total score (obtained) SS2020]]-ULB_Data[[#This Row],[SA 2020]])/ULB_Data[[#This Row],[SA 2020]]</f>
        <v>-0.18618045112781961</v>
      </c>
      <c r="V379" s="118">
        <f>(ULB_Data[[#This Row],[Total score (obtained) SS2021]]-ULB_Data[[#This Row],[SA 2021]])/ULB_Data[[#This Row],[SA 2021]]</f>
        <v>-0.14359030837004402</v>
      </c>
      <c r="W379" s="118">
        <f>(ULB_Data[[#This Row],[Total score (obtained) SS2022]]-ULB_Data[[#This Row],[SA 2022]])/ULB_Data[[#This Row],[SA 2022]]</f>
        <v>-0.14359030837004402</v>
      </c>
      <c r="X379" s="118">
        <f>(ULB_Data[[#This Row],[Total score (obtained) SS2020]]-ULB_Data[[#This Row],[SA Cat 2020]])/ULB_Data[[#This Row],[SA Cat 2020]]</f>
        <v>-0.11861177160353087</v>
      </c>
      <c r="Y379" s="118">
        <f>(ULB_Data[[#This Row],[Total score (obtained) SS2021]]-ULB_Data[[#This Row],[SA Cat 2021]])/ULB_Data[[#This Row],[SA Cat 2021]]</f>
        <v>-7.0563125362838541E-2</v>
      </c>
      <c r="Z379" s="118">
        <f>(ULB_Data[[#This Row],[Total score (obtained) SS2022]]-ULB_Data[[#This Row],[SA Cat 2022]])/ULB_Data[[#This Row],[SA Cat 2022]]</f>
        <v>-7.0563125362838541E-2</v>
      </c>
      <c r="AA379" s="118">
        <f>(ULB_Data[[#This Row],[Total score (obtained) SS2021]]-ULB_Data[[#This Row],[SA Cat t.10 2021]])/ULB_Data[[#This Row],[SA Cat t.10 2021]]</f>
        <v>-0.37421364848707805</v>
      </c>
      <c r="AB379" s="118">
        <f>(ULB_Data[[#This Row],[Total score (obtained) SS2022]]-ULB_Data[[#This Row],[SA Cat t.10 2022]])/ULB_Data[[#This Row],[SA Cat t.10 2022]]</f>
        <v>-0.37421364848707805</v>
      </c>
      <c r="AC379" s="122">
        <v>306.24</v>
      </c>
      <c r="AD379" s="122">
        <v>913.6</v>
      </c>
      <c r="AE379" s="122">
        <v>915</v>
      </c>
      <c r="AF379" s="122">
        <v>706.64</v>
      </c>
      <c r="AG379" s="122">
        <v>1509.3</v>
      </c>
      <c r="AH379" s="122">
        <v>1509.3</v>
      </c>
      <c r="AI379" s="122">
        <v>593.21</v>
      </c>
      <c r="AJ379" s="122">
        <v>1412.08</v>
      </c>
      <c r="AK379" s="122">
        <v>1412.08</v>
      </c>
      <c r="AL379" s="122">
        <v>1984.11</v>
      </c>
      <c r="AM379" s="122">
        <v>1984.11</v>
      </c>
      <c r="AN379" s="118">
        <f>(ULB_Data[[#This Row],[SLP- obtained SS2020]]-ULB_Data[[#This Row],[SLP NA 2020]])/ULB_Data[[#This Row],[SLP NA 2020]]</f>
        <v>0.67463427377220486</v>
      </c>
      <c r="AO379" s="118">
        <f>(ULB_Data[[#This Row],[SLP- obtained SS2021]]-ULB_Data[[#This Row],[SLP NA 2021]])/ULB_Data[[#This Row],[SLP NA 2021]]</f>
        <v>0.46986646234675994</v>
      </c>
      <c r="AP379" s="118">
        <f>(ULB_Data[[#This Row],[SLP- obtained SS2022]]-ULB_Data[[#This Row],[SLP NA 2022]])/ULB_Data[[#This Row],[SLP NA 2022]]</f>
        <v>0.46761748633879768</v>
      </c>
      <c r="AQ379" s="118">
        <f>(ULB_Data[[#This Row],[SLP- obtained SS2020]]-ULB_Data[[#This Row],[SLP SA 2020]])/ULB_Data[[#This Row],[SLP SA 2020]]</f>
        <v>-0.27425563228801081</v>
      </c>
      <c r="AR379" s="118">
        <f>(ULB_Data[[#This Row],[SLP- obtained SS2021]]-ULB_Data[[#This Row],[SLP SA 2021]])/ULB_Data[[#This Row],[SLP SA 2021]]</f>
        <v>-0.11026966143245218</v>
      </c>
      <c r="AS379" s="118">
        <f>(ULB_Data[[#This Row],[SLP- obtained SS2022]]-ULB_Data[[#This Row],[SLP SA 2022]])/ULB_Data[[#This Row],[SLP SA 2022]]</f>
        <v>-0.11026966143245218</v>
      </c>
      <c r="AT379" s="118">
        <f>(ULB_Data[[#This Row],[SLP- obtained SS2020]]-ULB_Data[[#This Row],[SLP SA cat 2020]])/ULB_Data[[#This Row],[SLP SA cat 2020]]</f>
        <v>-0.13548321842180677</v>
      </c>
      <c r="AU379" s="118">
        <f>(ULB_Data[[#This Row],[SLP- obtained SS2021]]-ULB_Data[[#This Row],[SLP SA cat 2021]])/ULB_Data[[#This Row],[SLP SA cat 2021]]</f>
        <v>-4.9012803807149764E-2</v>
      </c>
      <c r="AV379" s="118">
        <f>(ULB_Data[[#This Row],[SLP- obtained SS2022]]-ULB_Data[[#This Row],[SLP SA cat 2022]])/ULB_Data[[#This Row],[SLP SA cat 2022]]</f>
        <v>-4.9012803807149764E-2</v>
      </c>
      <c r="AW379" s="118">
        <f>(ULB_Data[[#This Row],[SLP- obtained SS2021]]-ULB_Data[[#This Row],[SLP SA cat t.10 2021]])/ULB_Data[[#This Row],[SLP SA cat t.10 2021]]</f>
        <v>-0.32318772648693878</v>
      </c>
      <c r="AX379" s="118">
        <f>(ULB_Data[[#This Row],[SLP- obtained SS2022]]-ULB_Data[[#This Row],[SLP SA cat t.10 2022]])/ULB_Data[[#This Row],[SLP SA cat t.10 2022]]</f>
        <v>-0.32318772648693878</v>
      </c>
      <c r="AY379" s="122">
        <v>232.44</v>
      </c>
      <c r="AZ379" s="122">
        <v>298.10000000000002</v>
      </c>
      <c r="BA379" s="122">
        <v>295</v>
      </c>
      <c r="BB379" s="122">
        <v>421.09</v>
      </c>
      <c r="BC379" s="122">
        <v>522.70000000000005</v>
      </c>
      <c r="BD379" s="122">
        <v>525</v>
      </c>
      <c r="BE379" s="122">
        <v>365.77</v>
      </c>
      <c r="BF379" s="122">
        <v>453.88</v>
      </c>
      <c r="BG379" s="122">
        <v>453.88</v>
      </c>
      <c r="BH379" s="122">
        <v>1100</v>
      </c>
      <c r="BI379" s="122">
        <v>1100</v>
      </c>
      <c r="BJ379" s="118">
        <f>(ULB_Data[[#This Row],[Cert.- obtained SS2020]]-ULB_Data[[#This Row],[NA cert 2020]])/ULB_Data[[#This Row],[NA cert 2020]]</f>
        <v>0.29065565307176044</v>
      </c>
      <c r="BK379" s="118">
        <f>(ULB_Data[[#This Row],[Cert.- obtained SS2021]]-ULB_Data[[#This Row],[NA cert 2021]])/ULB_Data[[#This Row],[NA cert 2021]]</f>
        <v>6.3737001006372931E-3</v>
      </c>
      <c r="BL379" s="118">
        <f>(ULB_Data[[#This Row],[Cert.- obtained SS2022]]-ULB_Data[[#This Row],[NA cert 2022]])/ULB_Data[[#This Row],[NA cert 2022]]</f>
        <v>1.6949152542372881E-2</v>
      </c>
      <c r="BM379" s="118">
        <f>(ULB_Data[[#This Row],[Cert.- obtained SS2020]]-ULB_Data[[#This Row],[SA Cert 2020]])/ULB_Data[[#This Row],[SA Cert 2020]]</f>
        <v>-0.2875632287634472</v>
      </c>
      <c r="BN379" s="118">
        <f>(ULB_Data[[#This Row],[Cert.- obtained SS2021]]-ULB_Data[[#This Row],[SA cert 2021]])/ULB_Data[[#This Row],[SA cert 2021]]</f>
        <v>-0.42605701167017412</v>
      </c>
      <c r="BO379" s="118">
        <f>(ULB_Data[[#This Row],[Cert.- obtained SS2022]]-ULB_Data[[#This Row],[SA cert 2022]])/ULB_Data[[#This Row],[SA cert 2022]]</f>
        <v>-0.42857142857142855</v>
      </c>
      <c r="BP379" s="118">
        <f>(ULB_Data[[#This Row],[Cert.- obtained SS2020]]-ULB_Data[[#This Row],[SA cert cat 2020]])/ULB_Data[[#This Row],[SA cert cat 2020]]</f>
        <v>-0.17981245044700217</v>
      </c>
      <c r="BQ379" s="118">
        <f>(ULB_Data[[#This Row],[Cert.- obtained SS2021]]-ULB_Data[[#This Row],[SA cert cat 2021]])/ULB_Data[[#This Row],[SA cert cat 2021]]</f>
        <v>-0.33903234335066534</v>
      </c>
      <c r="BR379" s="118">
        <f>(ULB_Data[[#This Row],[Cert.- obtained SS2022]]-ULB_Data[[#This Row],[SA cert cat 2022]])/ULB_Data[[#This Row],[SA cert cat 2022]]</f>
        <v>-0.33903234335066534</v>
      </c>
      <c r="BS379" s="118">
        <f>(ULB_Data[[#This Row],[Cert.- obtained SS2021]]-ULB_Data[[#This Row],[SA cert cat t.10 2021]])/ULB_Data[[#This Row],[SA cert cat t.10 2021]]</f>
        <v>-0.72727272727272729</v>
      </c>
      <c r="BT379" s="118">
        <f>(ULB_Data[[#This Row],[Cert.- obtained SS2022]]-ULB_Data[[#This Row],[SA cert cat t.10 2022]])/ULB_Data[[#This Row],[SA cert cat t.10 2022]]</f>
        <v>-0.72727272727272729</v>
      </c>
      <c r="BU379" s="122">
        <v>855.72</v>
      </c>
      <c r="BV379" s="122">
        <v>860.25</v>
      </c>
      <c r="BW379" s="122">
        <v>865</v>
      </c>
      <c r="BX379" s="122">
        <v>1100</v>
      </c>
      <c r="BY379" s="122">
        <v>1147.0899999999999</v>
      </c>
      <c r="BZ379" s="122">
        <v>1150</v>
      </c>
      <c r="CA379" s="122">
        <v>1056.55</v>
      </c>
      <c r="CB379" s="122">
        <v>1062.31</v>
      </c>
      <c r="CC379" s="122">
        <v>1062.31</v>
      </c>
      <c r="CD379" s="122">
        <v>1484.95</v>
      </c>
      <c r="CE379" s="122">
        <v>1484.95</v>
      </c>
      <c r="CF379" s="118">
        <f>(ULB_Data[[#This Row],[CP- obtained SS2020]]-ULB_Data[[#This Row],[NA CV 2020]])/ULB_Data[[#This Row],[NA CV 2020]]</f>
        <v>0.21262796241761328</v>
      </c>
      <c r="CG379" s="118">
        <f>(ULB_Data[[#This Row],[CV- obtained SS2021]]-ULB_Data[[#This Row],[NA CV 2021]])/ULB_Data[[#This Row],[NA CV 2021]]</f>
        <v>0.25405405405405401</v>
      </c>
      <c r="CH379" s="118">
        <f>(ULB_Data[[#This Row],[CV- obtained SS2022]]-ULB_Data[[#This Row],[NA CV 2022]])/ULB_Data[[#This Row],[NA CV 2022]]</f>
        <v>0.24716763005780343</v>
      </c>
      <c r="CI379" s="118">
        <f>(ULB_Data[[#This Row],[CP- obtained SS2020]]-ULB_Data[[#This Row],[SA CV 2020]])/ULB_Data[[#This Row],[SA CV 2020]]</f>
        <v>-5.6663636363636298E-2</v>
      </c>
      <c r="CJ379" s="118">
        <f>(ULB_Data[[#This Row],[CV- obtained SS2021]]-ULB_Data[[#This Row],[SA CV 2021]])/ULB_Data[[#This Row],[SA CV 2021]]</f>
        <v>-5.9533253711565759E-2</v>
      </c>
      <c r="CK379" s="118">
        <f>(ULB_Data[[#This Row],[CV- obtained SS2022]]-ULB_Data[[#This Row],[SA CV 2022]])/ULB_Data[[#This Row],[SA CV 2022]]</f>
        <v>-6.1913043478260911E-2</v>
      </c>
      <c r="CL379" s="118">
        <f>(ULB_Data[[#This Row],[CP- obtained SS2020]]-ULB_Data[[#This Row],[SA CV  cat 2020]])/ULB_Data[[#This Row],[SA CV  cat 2020]]</f>
        <v>-1.7869480857507815E-2</v>
      </c>
      <c r="CM379" s="118">
        <f>(ULB_Data[[#This Row],[CV- obtained SS2021]]-ULB_Data[[#This Row],[SA CV cat 2021]])/ULB_Data[[#This Row],[SA CV cat 2021]]</f>
        <v>1.552277583756155E-2</v>
      </c>
      <c r="CN379" s="118">
        <f>(ULB_Data[[#This Row],[CV- obtained SS2022]]-ULB_Data[[#This Row],[SA CV cat 2022]])/ULB_Data[[#This Row],[SA CV cat 2022]]</f>
        <v>1.552277583756155E-2</v>
      </c>
      <c r="CO379" s="118">
        <f>(ULB_Data[[#This Row],[CV- obtained SS2021]]-ULB_Data[[#This Row],[SA CV cat t.10 2021]])/ULB_Data[[#This Row],[SA CV cat t.10 2021]]</f>
        <v>-0.27351089262264727</v>
      </c>
      <c r="CP379" s="118">
        <f>(ULB_Data[[#This Row],[CV- obtained SS2022]]-ULB_Data[[#This Row],[SA CV cat t.10 2022]])/ULB_Data[[#This Row],[SA CV cat t.10 2022]]</f>
        <v>-0.27351089262264727</v>
      </c>
      <c r="CQ379" s="60">
        <v>257</v>
      </c>
      <c r="CR379" s="60">
        <v>133</v>
      </c>
      <c r="CS379" s="27">
        <v>255</v>
      </c>
      <c r="CT379" s="27">
        <v>116</v>
      </c>
      <c r="CU379" s="27">
        <v>255</v>
      </c>
      <c r="CV379" s="27">
        <v>116</v>
      </c>
      <c r="CW379" s="28" t="s">
        <v>414</v>
      </c>
      <c r="CX379" s="27" t="s">
        <v>414</v>
      </c>
      <c r="CY379" s="27" t="s">
        <v>414</v>
      </c>
      <c r="CZ379" s="28" t="s">
        <v>405</v>
      </c>
      <c r="DA379" s="27" t="s">
        <v>405</v>
      </c>
      <c r="DB379" s="27" t="s">
        <v>405</v>
      </c>
      <c r="DC379" s="22">
        <v>512.84</v>
      </c>
      <c r="DD379" s="22">
        <v>1500</v>
      </c>
      <c r="DE379" s="66">
        <v>34.19</v>
      </c>
      <c r="DF379" s="22">
        <v>300</v>
      </c>
      <c r="DG379" s="22">
        <v>1500</v>
      </c>
      <c r="DH379" s="66">
        <v>20</v>
      </c>
      <c r="DI379" s="22">
        <v>855.43</v>
      </c>
      <c r="DJ379" s="22">
        <v>1500</v>
      </c>
      <c r="DK379" s="66">
        <v>57.03</v>
      </c>
      <c r="DL379" s="22">
        <v>1037.67</v>
      </c>
      <c r="DM379" s="22">
        <v>1500</v>
      </c>
      <c r="DN379" s="66">
        <v>69.180000000000007</v>
      </c>
      <c r="DO379" s="22">
        <v>2705.95</v>
      </c>
      <c r="DP379" s="22">
        <v>6000</v>
      </c>
      <c r="DQ379" s="66">
        <v>45.1</v>
      </c>
      <c r="DR379" s="89">
        <v>1342.87</v>
      </c>
      <c r="DS379" s="67">
        <v>2400</v>
      </c>
      <c r="DT379" s="159">
        <f>ULB_Data[[#This Row],[SLP- obtained SS2021]]/ULB_Data[[#This Row],[SLP-max. marks SS2021]]</f>
        <v>0.55952916666666663</v>
      </c>
      <c r="DU379" s="159">
        <f>ULB_Data[[#This Row],[SLP- obtained SS2021]]/ULB_Data[[#This Row],[Total score (obtained) SS2021]]</f>
        <v>0.49339927324032667</v>
      </c>
      <c r="DV379" s="89">
        <v>1342.87</v>
      </c>
      <c r="DW379" s="66">
        <v>2400</v>
      </c>
      <c r="DX379" s="159">
        <f>ULB_Data[[#This Row],[SLP- obtained SS2022]]/ULB_Data[[#This Row],[SLP-max. marks SS2022]]</f>
        <v>0.55952916666666663</v>
      </c>
      <c r="DY379" s="159">
        <f>ULB_Data[[#This Row],[SLP- obtained SS2022]]/ULB_Data[[#This Row],[Total score (obtained) SS2022]]</f>
        <v>0.49339927324032667</v>
      </c>
      <c r="DZ379" s="89">
        <v>1078.8</v>
      </c>
      <c r="EA379" s="67">
        <v>1800</v>
      </c>
      <c r="EB379" s="159">
        <f>ULB_Data[[#This Row],[CV- obtained SS2021]]/ULB_Data[[#This Row],[CV-max. marks SS2021]]</f>
        <v>0.59933333333333327</v>
      </c>
      <c r="EC379" s="159">
        <f>ULB_Data[[#This Row],[CV- obtained SS2021]]/ULB_Data[[#This Row],[Total score (obtained) SS2021]]</f>
        <v>0.39637428490595844</v>
      </c>
      <c r="ED379" s="89">
        <v>1078.8</v>
      </c>
      <c r="EE379" s="66">
        <v>1800</v>
      </c>
      <c r="EF379" s="159">
        <f>ULB_Data[[#This Row],[CV- obtained SS2022]]/ULB_Data[[#This Row],[CV-max. marks SS2022]]</f>
        <v>0.59933333333333327</v>
      </c>
      <c r="EG379" s="159">
        <f>ULB_Data[[#This Row],[CV- obtained SS2022]]/ULB_Data[[#This Row],[Total score (obtained) SS2022]]</f>
        <v>0.39637428490595844</v>
      </c>
      <c r="EH379" s="89">
        <v>300</v>
      </c>
      <c r="EI379" s="67">
        <v>1800</v>
      </c>
      <c r="EJ379" s="159">
        <f>ULB_Data[[#This Row],[Cert.- obtained SS2021]]/ULB_Data[[#This Row],[Cert.-max. marks SS2021]]</f>
        <v>0.16666666666666666</v>
      </c>
      <c r="EK379" s="159">
        <f>ULB_Data[[#This Row],[Cert.- obtained SS2021]]/ULB_Data[[#This Row],[Total score (obtained) SS2021]]</f>
        <v>0.11022644185371482</v>
      </c>
      <c r="EL379" s="89">
        <v>300</v>
      </c>
      <c r="EM379" s="66">
        <v>1800</v>
      </c>
      <c r="EN379" s="159">
        <f>ULB_Data[[#This Row],[Cert.- obtained SS2022]]/ULB_Data[[#This Row],[Cert.-max. marks SS2022]]</f>
        <v>0.16666666666666666</v>
      </c>
      <c r="EO379" s="159">
        <f>ULB_Data[[#This Row],[Cert.- obtained SS2022]]/ULB_Data[[#This Row],[Total score (obtained) SS2022]]</f>
        <v>0.11022644185371482</v>
      </c>
      <c r="EP379" s="95">
        <v>2721.67</v>
      </c>
      <c r="EQ379" s="26">
        <v>6000</v>
      </c>
      <c r="ER379" s="66">
        <v>45.36</v>
      </c>
      <c r="ES379" s="95">
        <v>2721.67</v>
      </c>
      <c r="ET379" s="66">
        <v>6000</v>
      </c>
      <c r="EU379" s="128">
        <f>(ULB_Data[[#This Row],[Total score (obtained) SS2022]]/ULB_Data[[#This Row],[Total score (max) SS2022]])*100</f>
        <v>45.361166666666669</v>
      </c>
      <c r="EV379" s="26">
        <v>812.84</v>
      </c>
      <c r="EW379" s="26">
        <v>3000</v>
      </c>
      <c r="EX379" s="66">
        <v>27.09</v>
      </c>
      <c r="EY379" s="26">
        <v>1642.87</v>
      </c>
      <c r="EZ379" s="26">
        <v>4200</v>
      </c>
      <c r="FA379" s="100">
        <v>39.119999999999997</v>
      </c>
      <c r="FB379" s="26">
        <v>1642.87</v>
      </c>
      <c r="FC379" s="138">
        <v>4200</v>
      </c>
      <c r="FD379" s="140">
        <f>(ULB_Data[[#This Row],[SLP + Cert. (obtained) SS2022]]/ULB_Data[[#This Row],[SLP + Cert. (max.) SS2022]])*100</f>
        <v>39.115952380952379</v>
      </c>
    </row>
    <row r="380" spans="1:160" ht="29.25" thickBot="1">
      <c r="A380" s="104">
        <v>379</v>
      </c>
      <c r="B380" s="69" t="s">
        <v>7</v>
      </c>
      <c r="C380" s="65" t="s">
        <v>40</v>
      </c>
      <c r="D380" s="65" t="s">
        <v>33</v>
      </c>
      <c r="E380" s="26">
        <v>13393</v>
      </c>
      <c r="F380" s="28" t="s">
        <v>411</v>
      </c>
      <c r="G380" s="28">
        <v>2214</v>
      </c>
      <c r="H380" s="28">
        <v>2072</v>
      </c>
      <c r="I380" s="28">
        <v>2072</v>
      </c>
      <c r="J380" s="28">
        <v>3325</v>
      </c>
      <c r="K380" s="28">
        <v>3178</v>
      </c>
      <c r="L380" s="28">
        <v>3178</v>
      </c>
      <c r="M380" s="28">
        <v>3070.1</v>
      </c>
      <c r="N380" s="28">
        <v>2928.3</v>
      </c>
      <c r="O380" s="28">
        <v>2928.3</v>
      </c>
      <c r="P380" s="28">
        <v>4349.2</v>
      </c>
      <c r="Q380" s="28">
        <v>4349.2</v>
      </c>
      <c r="R380" s="118">
        <f>(ULB_Data[[#This Row],[Total score (obtained) SS2020]]-ULB_Data[[#This Row],[NA 2020]])/ULB_Data[[#This Row],[NA 2020]]</f>
        <v>1.0228364950316171</v>
      </c>
      <c r="S380" s="118">
        <f>(ULB_Data[[#This Row],[Total score (obtained) SS2021]]-ULB_Data[[#This Row],[NA 2021]])/ULB_Data[[#This Row],[NA 2021]]</f>
        <v>1.044242277992278</v>
      </c>
      <c r="T380" s="118">
        <f>(ULB_Data[[#This Row],[Total score (obtained) SS2022]]-ULB_Data[[#This Row],[NA 2022]])/ULB_Data[[#This Row],[NA 2022]]</f>
        <v>1.044242277992278</v>
      </c>
      <c r="U380" s="118">
        <f>(ULB_Data[[#This Row],[Total score (obtained) SS2020]]-ULB_Data[[#This Row],[SA 2020]])/ULB_Data[[#This Row],[SA 2020]]</f>
        <v>0.34693533834586476</v>
      </c>
      <c r="V380" s="118">
        <f>(ULB_Data[[#This Row],[Total score (obtained) SS2021]]-ULB_Data[[#This Row],[SA 2021]])/ULB_Data[[#This Row],[SA 2021]]</f>
        <v>0.33280994336060415</v>
      </c>
      <c r="W380" s="118">
        <f>(ULB_Data[[#This Row],[Total score (obtained) SS2022]]-ULB_Data[[#This Row],[SA 2022]])/ULB_Data[[#This Row],[SA 2022]]</f>
        <v>0.33280994336060415</v>
      </c>
      <c r="X380" s="118">
        <f>(ULB_Data[[#This Row],[Total score (obtained) SS2020]]-ULB_Data[[#This Row],[SA Cat 2020]])/ULB_Data[[#This Row],[SA Cat 2020]]</f>
        <v>0.45876681541317887</v>
      </c>
      <c r="Y380" s="118">
        <f>(ULB_Data[[#This Row],[Total score (obtained) SS2021]]-ULB_Data[[#This Row],[SA Cat 2021]])/ULB_Data[[#This Row],[SA Cat 2021]]</f>
        <v>0.44646040364716721</v>
      </c>
      <c r="Z380" s="118">
        <f>(ULB_Data[[#This Row],[Total score (obtained) SS2022]]-ULB_Data[[#This Row],[SA Cat 2022]])/ULB_Data[[#This Row],[SA Cat 2022]]</f>
        <v>0.44646040364716721</v>
      </c>
      <c r="AA380" s="118">
        <f>(ULB_Data[[#This Row],[Total score (obtained) SS2021]]-ULB_Data[[#This Row],[SA Cat t.10 2021]])/ULB_Data[[#This Row],[SA Cat t.10 2021]]</f>
        <v>-2.6103651246206141E-2</v>
      </c>
      <c r="AB380" s="118">
        <f>(ULB_Data[[#This Row],[Total score (obtained) SS2022]]-ULB_Data[[#This Row],[SA Cat t.10 2022]])/ULB_Data[[#This Row],[SA Cat t.10 2022]]</f>
        <v>-2.6103651246206141E-2</v>
      </c>
      <c r="AC380" s="122">
        <v>306.24</v>
      </c>
      <c r="AD380" s="122">
        <v>913.6</v>
      </c>
      <c r="AE380" s="122">
        <v>915</v>
      </c>
      <c r="AF380" s="122">
        <v>706.64</v>
      </c>
      <c r="AG380" s="122">
        <v>1509.3</v>
      </c>
      <c r="AH380" s="122">
        <v>1509.3</v>
      </c>
      <c r="AI380" s="122">
        <v>593.21</v>
      </c>
      <c r="AJ380" s="122">
        <v>1412.08</v>
      </c>
      <c r="AK380" s="122">
        <v>1412.08</v>
      </c>
      <c r="AL380" s="122">
        <v>1984.11</v>
      </c>
      <c r="AM380" s="122">
        <v>1984.11</v>
      </c>
      <c r="AN380" s="118">
        <f>(ULB_Data[[#This Row],[SLP- obtained SS2020]]-ULB_Data[[#This Row],[SLP NA 2020]])/ULB_Data[[#This Row],[SLP NA 2020]]</f>
        <v>2.4491248693834899</v>
      </c>
      <c r="AO380" s="118">
        <f>(ULB_Data[[#This Row],[SLP- obtained SS2021]]-ULB_Data[[#This Row],[SLP NA 2021]])/ULB_Data[[#This Row],[SLP NA 2021]]</f>
        <v>1.036646234676007</v>
      </c>
      <c r="AP380" s="118">
        <f>(ULB_Data[[#This Row],[SLP- obtained SS2022]]-ULB_Data[[#This Row],[SLP NA 2022]])/ULB_Data[[#This Row],[SLP NA 2022]]</f>
        <v>1.0335300546448087</v>
      </c>
      <c r="AQ380" s="118">
        <f>(ULB_Data[[#This Row],[SLP- obtained SS2020]]-ULB_Data[[#This Row],[SLP SA 2020]])/ULB_Data[[#This Row],[SLP SA 2020]]</f>
        <v>0.49476395335673046</v>
      </c>
      <c r="AR380" s="118">
        <f>(ULB_Data[[#This Row],[SLP- obtained SS2021]]-ULB_Data[[#This Row],[SLP SA 2021]])/ULB_Data[[#This Row],[SLP SA 2021]]</f>
        <v>0.23280991187967939</v>
      </c>
      <c r="AS380" s="118">
        <f>(ULB_Data[[#This Row],[SLP- obtained SS2022]]-ULB_Data[[#This Row],[SLP SA 2022]])/ULB_Data[[#This Row],[SLP SA 2022]]</f>
        <v>0.23280991187967939</v>
      </c>
      <c r="AT380" s="118">
        <f>(ULB_Data[[#This Row],[SLP- obtained SS2020]]-ULB_Data[[#This Row],[SLP SA cat 2020]])/ULB_Data[[#This Row],[SLP SA cat 2020]]</f>
        <v>0.78058360445710617</v>
      </c>
      <c r="AU380" s="118">
        <f>(ULB_Data[[#This Row],[SLP- obtained SS2021]]-ULB_Data[[#This Row],[SLP SA cat 2021]])/ULB_Data[[#This Row],[SLP SA cat 2021]]</f>
        <v>0.31768738315109635</v>
      </c>
      <c r="AV380" s="118">
        <f>(ULB_Data[[#This Row],[SLP- obtained SS2022]]-ULB_Data[[#This Row],[SLP SA cat 2022]])/ULB_Data[[#This Row],[SLP SA cat 2022]]</f>
        <v>0.31768738315109635</v>
      </c>
      <c r="AW380" s="118">
        <f>(ULB_Data[[#This Row],[SLP- obtained SS2021]]-ULB_Data[[#This Row],[SLP SA cat t.10 2021]])/ULB_Data[[#This Row],[SLP SA cat t.10 2021]]</f>
        <v>-6.2209252511201414E-2</v>
      </c>
      <c r="AX380" s="118">
        <f>(ULB_Data[[#This Row],[SLP- obtained SS2022]]-ULB_Data[[#This Row],[SLP SA cat t.10 2022]])/ULB_Data[[#This Row],[SLP SA cat t.10 2022]]</f>
        <v>-6.2209252511201414E-2</v>
      </c>
      <c r="AY380" s="122">
        <v>232.44</v>
      </c>
      <c r="AZ380" s="122">
        <v>298.10000000000002</v>
      </c>
      <c r="BA380" s="122">
        <v>295</v>
      </c>
      <c r="BB380" s="122">
        <v>421.09</v>
      </c>
      <c r="BC380" s="122">
        <v>522.70000000000005</v>
      </c>
      <c r="BD380" s="122">
        <v>525</v>
      </c>
      <c r="BE380" s="122">
        <v>365.77</v>
      </c>
      <c r="BF380" s="122">
        <v>453.88</v>
      </c>
      <c r="BG380" s="122">
        <v>453.88</v>
      </c>
      <c r="BH380" s="122">
        <v>1100</v>
      </c>
      <c r="BI380" s="122">
        <v>1100</v>
      </c>
      <c r="BJ380" s="118">
        <f>(ULB_Data[[#This Row],[Cert.- obtained SS2020]]-ULB_Data[[#This Row],[NA cert 2020]])/ULB_Data[[#This Row],[NA cert 2020]]</f>
        <v>3.7324040612631215</v>
      </c>
      <c r="BK380" s="118">
        <f>(ULB_Data[[#This Row],[Cert.- obtained SS2021]]-ULB_Data[[#This Row],[NA cert 2021]])/ULB_Data[[#This Row],[NA cert 2021]]</f>
        <v>2.6900369003690034</v>
      </c>
      <c r="BL380" s="118">
        <f>(ULB_Data[[#This Row],[Cert.- obtained SS2022]]-ULB_Data[[#This Row],[NA cert 2022]])/ULB_Data[[#This Row],[NA cert 2022]]</f>
        <v>2.7288135593220337</v>
      </c>
      <c r="BM380" s="118">
        <f>(ULB_Data[[#This Row],[Cert.- obtained SS2020]]-ULB_Data[[#This Row],[SA Cert 2020]])/ULB_Data[[#This Row],[SA Cert 2020]]</f>
        <v>1.6122681612006937</v>
      </c>
      <c r="BN380" s="118">
        <f>(ULB_Data[[#This Row],[Cert.- obtained SS2021]]-ULB_Data[[#This Row],[SA cert 2021]])/ULB_Data[[#This Row],[SA cert 2021]]</f>
        <v>1.1044576238760282</v>
      </c>
      <c r="BO380" s="118">
        <f>(ULB_Data[[#This Row],[Cert.- obtained SS2022]]-ULB_Data[[#This Row],[SA cert 2022]])/ULB_Data[[#This Row],[SA cert 2022]]</f>
        <v>1.0952380952380953</v>
      </c>
      <c r="BP380" s="118">
        <f>(ULB_Data[[#This Row],[Cert.- obtained SS2020]]-ULB_Data[[#This Row],[SA cert cat 2020]])/ULB_Data[[#This Row],[SA cert cat 2020]]</f>
        <v>2.0073543483609919</v>
      </c>
      <c r="BQ380" s="118">
        <f>(ULB_Data[[#This Row],[Cert.- obtained SS2021]]-ULB_Data[[#This Row],[SA cert cat 2021]])/ULB_Data[[#This Row],[SA cert cat 2021]]</f>
        <v>1.4235480743808937</v>
      </c>
      <c r="BR380" s="118">
        <f>(ULB_Data[[#This Row],[Cert.- obtained SS2022]]-ULB_Data[[#This Row],[SA cert cat 2022]])/ULB_Data[[#This Row],[SA cert cat 2022]]</f>
        <v>1.4235480743808937</v>
      </c>
      <c r="BS380" s="118">
        <f>(ULB_Data[[#This Row],[Cert.- obtained SS2021]]-ULB_Data[[#This Row],[SA cert cat t.10 2021]])/ULB_Data[[#This Row],[SA cert cat t.10 2021]]</f>
        <v>0</v>
      </c>
      <c r="BT380" s="118">
        <f>(ULB_Data[[#This Row],[Cert.- obtained SS2022]]-ULB_Data[[#This Row],[SA cert cat t.10 2022]])/ULB_Data[[#This Row],[SA cert cat t.10 2022]]</f>
        <v>0</v>
      </c>
      <c r="BU380" s="122">
        <v>855.72</v>
      </c>
      <c r="BV380" s="122">
        <v>860.25</v>
      </c>
      <c r="BW380" s="122">
        <v>865</v>
      </c>
      <c r="BX380" s="122">
        <v>1100</v>
      </c>
      <c r="BY380" s="122">
        <v>1147.0899999999999</v>
      </c>
      <c r="BZ380" s="122">
        <v>1150</v>
      </c>
      <c r="CA380" s="122">
        <v>1056.55</v>
      </c>
      <c r="CB380" s="122">
        <v>1062.31</v>
      </c>
      <c r="CC380" s="122">
        <v>1062.31</v>
      </c>
      <c r="CD380" s="122">
        <v>1484.95</v>
      </c>
      <c r="CE380" s="122">
        <v>1484.95</v>
      </c>
      <c r="CF380" s="118">
        <f>(ULB_Data[[#This Row],[CP- obtained SS2020]]-ULB_Data[[#This Row],[NA CV 2020]])/ULB_Data[[#This Row],[NA CV 2020]]</f>
        <v>0.43982844855793934</v>
      </c>
      <c r="CG380" s="118">
        <f>(ULB_Data[[#This Row],[CV- obtained SS2021]]-ULB_Data[[#This Row],[NA CV 2021]])/ULB_Data[[#This Row],[NA CV 2021]]</f>
        <v>0.48210403952339437</v>
      </c>
      <c r="CH380" s="118">
        <f>(ULB_Data[[#This Row],[CV- obtained SS2022]]-ULB_Data[[#This Row],[NA CV 2022]])/ULB_Data[[#This Row],[NA CV 2022]]</f>
        <v>0.47396531791907515</v>
      </c>
      <c r="CI380" s="118">
        <f>(ULB_Data[[#This Row],[CP- obtained SS2020]]-ULB_Data[[#This Row],[SA CV 2020]])/ULB_Data[[#This Row],[SA CV 2020]]</f>
        <v>0.12008181818181811</v>
      </c>
      <c r="CJ380" s="118">
        <f>(ULB_Data[[#This Row],[CV- obtained SS2021]]-ULB_Data[[#This Row],[SA CV 2021]])/ULB_Data[[#This Row],[SA CV 2021]]</f>
        <v>0.11149081589064512</v>
      </c>
      <c r="CK380" s="118">
        <f>(ULB_Data[[#This Row],[CV- obtained SS2022]]-ULB_Data[[#This Row],[SA CV 2022]])/ULB_Data[[#This Row],[SA CV 2022]]</f>
        <v>0.10867826086956524</v>
      </c>
      <c r="CL380" s="118">
        <f>(ULB_Data[[#This Row],[CP- obtained SS2020]]-ULB_Data[[#This Row],[SA CV  cat 2020]])/ULB_Data[[#This Row],[SA CV  cat 2020]]</f>
        <v>0.166144526998249</v>
      </c>
      <c r="CM380" s="118">
        <f>(ULB_Data[[#This Row],[CV- obtained SS2021]]-ULB_Data[[#This Row],[SA CV cat 2021]])/ULB_Data[[#This Row],[SA CV cat 2021]]</f>
        <v>0.20019579971947932</v>
      </c>
      <c r="CN380" s="118">
        <f>(ULB_Data[[#This Row],[CV- obtained SS2022]]-ULB_Data[[#This Row],[SA CV cat 2022]])/ULB_Data[[#This Row],[SA CV cat 2022]]</f>
        <v>0.20019579971947932</v>
      </c>
      <c r="CO380" s="118">
        <f>(ULB_Data[[#This Row],[CV- obtained SS2021]]-ULB_Data[[#This Row],[SA CV cat t.10 2021]])/ULB_Data[[#This Row],[SA CV cat t.10 2021]]</f>
        <v>-0.14139870029293916</v>
      </c>
      <c r="CP380" s="118">
        <f>(ULB_Data[[#This Row],[CV- obtained SS2022]]-ULB_Data[[#This Row],[SA CV cat t.10 2022]])/ULB_Data[[#This Row],[SA CV cat t.10 2022]]</f>
        <v>-0.14139870029293916</v>
      </c>
      <c r="CQ380" s="60">
        <v>10</v>
      </c>
      <c r="CR380" s="60">
        <v>9</v>
      </c>
      <c r="CS380" s="27">
        <v>6</v>
      </c>
      <c r="CT380" s="27">
        <v>5</v>
      </c>
      <c r="CU380" s="27">
        <v>6</v>
      </c>
      <c r="CV380" s="27">
        <v>5</v>
      </c>
      <c r="CW380" s="28" t="s">
        <v>401</v>
      </c>
      <c r="CX380" s="27" t="s">
        <v>401</v>
      </c>
      <c r="CY380" s="27" t="s">
        <v>401</v>
      </c>
      <c r="CZ380" s="28" t="s">
        <v>408</v>
      </c>
      <c r="DA380" s="27" t="s">
        <v>402</v>
      </c>
      <c r="DB380" s="27" t="s">
        <v>402</v>
      </c>
      <c r="DC380" s="22">
        <v>1056.26</v>
      </c>
      <c r="DD380" s="22">
        <v>1500</v>
      </c>
      <c r="DE380" s="66">
        <v>70.42</v>
      </c>
      <c r="DF380" s="22">
        <v>1100</v>
      </c>
      <c r="DG380" s="22">
        <v>1500</v>
      </c>
      <c r="DH380" s="66">
        <v>73.33</v>
      </c>
      <c r="DI380" s="22">
        <v>1090.21</v>
      </c>
      <c r="DJ380" s="22">
        <v>1500</v>
      </c>
      <c r="DK380" s="66">
        <v>72.680000000000007</v>
      </c>
      <c r="DL380" s="22">
        <v>1232.0899999999999</v>
      </c>
      <c r="DM380" s="22">
        <v>1500</v>
      </c>
      <c r="DN380" s="66">
        <v>82.14</v>
      </c>
      <c r="DO380" s="22">
        <v>4478.5600000000004</v>
      </c>
      <c r="DP380" s="22">
        <v>6000</v>
      </c>
      <c r="DQ380" s="66">
        <v>74.64</v>
      </c>
      <c r="DR380" s="67">
        <v>1860.68</v>
      </c>
      <c r="DS380" s="67">
        <v>2400</v>
      </c>
      <c r="DT380" s="159">
        <f>ULB_Data[[#This Row],[SLP- obtained SS2021]]/ULB_Data[[#This Row],[SLP-max. marks SS2021]]</f>
        <v>0.77528333333333332</v>
      </c>
      <c r="DU380" s="159">
        <f>ULB_Data[[#This Row],[SLP- obtained SS2021]]/ULB_Data[[#This Row],[Total score (obtained) SS2021]]</f>
        <v>0.43928823539133127</v>
      </c>
      <c r="DV380" s="67">
        <v>1860.68</v>
      </c>
      <c r="DW380" s="66">
        <v>2400</v>
      </c>
      <c r="DX380" s="159">
        <f>ULB_Data[[#This Row],[SLP- obtained SS2022]]/ULB_Data[[#This Row],[SLP-max. marks SS2022]]</f>
        <v>0.77528333333333332</v>
      </c>
      <c r="DY380" s="159">
        <f>ULB_Data[[#This Row],[SLP- obtained SS2022]]/ULB_Data[[#This Row],[Total score (obtained) SS2022]]</f>
        <v>0.43928823539133127</v>
      </c>
      <c r="DZ380" s="67">
        <v>1274.98</v>
      </c>
      <c r="EA380" s="67">
        <v>1800</v>
      </c>
      <c r="EB380" s="159">
        <f>ULB_Data[[#This Row],[CV- obtained SS2021]]/ULB_Data[[#This Row],[CV-max. marks SS2021]]</f>
        <v>0.70832222222222219</v>
      </c>
      <c r="EC380" s="159">
        <f>ULB_Data[[#This Row],[CV- obtained SS2021]]/ULB_Data[[#This Row],[Total score (obtained) SS2021]]</f>
        <v>0.3010102297865509</v>
      </c>
      <c r="ED380" s="67">
        <v>1274.98</v>
      </c>
      <c r="EE380" s="66">
        <v>1800</v>
      </c>
      <c r="EF380" s="159">
        <f>ULB_Data[[#This Row],[CV- obtained SS2022]]/ULB_Data[[#This Row],[CV-max. marks SS2022]]</f>
        <v>0.70832222222222219</v>
      </c>
      <c r="EG380" s="159">
        <f>ULB_Data[[#This Row],[CV- obtained SS2022]]/ULB_Data[[#This Row],[Total score (obtained) SS2022]]</f>
        <v>0.3010102297865509</v>
      </c>
      <c r="EH380" s="67">
        <v>1100</v>
      </c>
      <c r="EI380" s="67">
        <v>1800</v>
      </c>
      <c r="EJ380" s="159">
        <f>ULB_Data[[#This Row],[Cert.- obtained SS2021]]/ULB_Data[[#This Row],[Cert.-max. marks SS2021]]</f>
        <v>0.61111111111111116</v>
      </c>
      <c r="EK380" s="159">
        <f>ULB_Data[[#This Row],[Cert.- obtained SS2021]]/ULB_Data[[#This Row],[Total score (obtained) SS2021]]</f>
        <v>0.25969917392053676</v>
      </c>
      <c r="EL380" s="67">
        <v>1100</v>
      </c>
      <c r="EM380" s="66">
        <v>1800</v>
      </c>
      <c r="EN380" s="159">
        <f>ULB_Data[[#This Row],[Cert.- obtained SS2022]]/ULB_Data[[#This Row],[Cert.-max. marks SS2022]]</f>
        <v>0.61111111111111116</v>
      </c>
      <c r="EO380" s="159">
        <f>ULB_Data[[#This Row],[Cert.- obtained SS2022]]/ULB_Data[[#This Row],[Total score (obtained) SS2022]]</f>
        <v>0.25969917392053676</v>
      </c>
      <c r="EP380" s="68">
        <v>4235.67</v>
      </c>
      <c r="EQ380" s="26">
        <v>6000</v>
      </c>
      <c r="ER380" s="66">
        <v>70.59</v>
      </c>
      <c r="ES380" s="68">
        <v>4235.67</v>
      </c>
      <c r="ET380" s="66">
        <v>6000</v>
      </c>
      <c r="EU380" s="128">
        <f>(ULB_Data[[#This Row],[Total score (obtained) SS2022]]/ULB_Data[[#This Row],[Total score (max) SS2022]])*100</f>
        <v>70.594500000000011</v>
      </c>
      <c r="EV380" s="26">
        <v>2156.2600000000002</v>
      </c>
      <c r="EW380" s="26">
        <v>3000</v>
      </c>
      <c r="EX380" s="66">
        <v>71.88</v>
      </c>
      <c r="EY380" s="26">
        <v>2960.68</v>
      </c>
      <c r="EZ380" s="26">
        <v>4200</v>
      </c>
      <c r="FA380" s="100">
        <v>70.489999999999995</v>
      </c>
      <c r="FB380" s="26">
        <v>2960.68</v>
      </c>
      <c r="FC380" s="138">
        <v>4200</v>
      </c>
      <c r="FD380" s="140">
        <f>(ULB_Data[[#This Row],[SLP + Cert. (obtained) SS2022]]/ULB_Data[[#This Row],[SLP + Cert. (max.) SS2022]])*100</f>
        <v>70.492380952380955</v>
      </c>
    </row>
    <row r="381" spans="1:160" ht="15.75" thickBot="1">
      <c r="A381" s="104">
        <v>380</v>
      </c>
      <c r="B381" s="65" t="s">
        <v>53</v>
      </c>
      <c r="C381" s="65" t="s">
        <v>40</v>
      </c>
      <c r="D381" s="65" t="s">
        <v>33</v>
      </c>
      <c r="E381" s="26">
        <v>31671</v>
      </c>
      <c r="F381" s="28" t="s">
        <v>412</v>
      </c>
      <c r="G381" s="28">
        <v>2214</v>
      </c>
      <c r="H381" s="28">
        <v>2072</v>
      </c>
      <c r="I381" s="28">
        <v>2072</v>
      </c>
      <c r="J381" s="28">
        <v>3325</v>
      </c>
      <c r="K381" s="28">
        <v>3178</v>
      </c>
      <c r="L381" s="28">
        <v>3178</v>
      </c>
      <c r="M381" s="28">
        <v>3400</v>
      </c>
      <c r="N381" s="28">
        <v>3298.6</v>
      </c>
      <c r="O381" s="28">
        <v>3298.6</v>
      </c>
      <c r="P381" s="28">
        <v>4601.3999999999996</v>
      </c>
      <c r="Q381" s="28">
        <v>4601.3999999999996</v>
      </c>
      <c r="R381" s="118">
        <f>(ULB_Data[[#This Row],[Total score (obtained) SS2020]]-ULB_Data[[#This Row],[NA 2020]])/ULB_Data[[#This Row],[NA 2020]]</f>
        <v>1.076196928635953</v>
      </c>
      <c r="S381" s="118">
        <f>(ULB_Data[[#This Row],[Total score (obtained) SS2021]]-ULB_Data[[#This Row],[NA 2021]])/ULB_Data[[#This Row],[NA 2021]]</f>
        <v>1.1902027027027029</v>
      </c>
      <c r="T381" s="118">
        <f>(ULB_Data[[#This Row],[Total score (obtained) SS2022]]-ULB_Data[[#This Row],[NA 2022]])/ULB_Data[[#This Row],[NA 2022]]</f>
        <v>1.1902027027027029</v>
      </c>
      <c r="U381" s="118">
        <f>(ULB_Data[[#This Row],[Total score (obtained) SS2020]]-ULB_Data[[#This Row],[SA 2020]])/ULB_Data[[#This Row],[SA 2020]]</f>
        <v>0.38246616541353379</v>
      </c>
      <c r="V381" s="118">
        <f>(ULB_Data[[#This Row],[Total score (obtained) SS2021]]-ULB_Data[[#This Row],[SA 2021]])/ULB_Data[[#This Row],[SA 2021]]</f>
        <v>0.42797356828193844</v>
      </c>
      <c r="W381" s="118">
        <f>(ULB_Data[[#This Row],[Total score (obtained) SS2022]]-ULB_Data[[#This Row],[SA 2022]])/ULB_Data[[#This Row],[SA 2022]]</f>
        <v>0.42797356828193844</v>
      </c>
      <c r="X381" s="118">
        <f>(ULB_Data[[#This Row],[Total score (obtained) SS2020]]-ULB_Data[[#This Row],[SA Cat 2020]])/ULB_Data[[#This Row],[SA Cat 2020]]</f>
        <v>0.35197058823529409</v>
      </c>
      <c r="Y381" s="118">
        <f>(ULB_Data[[#This Row],[Total score (obtained) SS2021]]-ULB_Data[[#This Row],[SA Cat 2021]])/ULB_Data[[#This Row],[SA Cat 2021]]</f>
        <v>0.37576547626265705</v>
      </c>
      <c r="Z381" s="118">
        <f>(ULB_Data[[#This Row],[Total score (obtained) SS2022]]-ULB_Data[[#This Row],[SA Cat 2022]])/ULB_Data[[#This Row],[SA Cat 2022]]</f>
        <v>0.37576547626265705</v>
      </c>
      <c r="AA381" s="118">
        <f>(ULB_Data[[#This Row],[Total score (obtained) SS2021]]-ULB_Data[[#This Row],[SA Cat t.10 2021]])/ULB_Data[[#This Row],[SA Cat t.10 2021]]</f>
        <v>-1.375668274872849E-2</v>
      </c>
      <c r="AB381" s="118">
        <f>(ULB_Data[[#This Row],[Total score (obtained) SS2022]]-ULB_Data[[#This Row],[SA Cat t.10 2022]])/ULB_Data[[#This Row],[SA Cat t.10 2022]]</f>
        <v>-1.375668274872849E-2</v>
      </c>
      <c r="AC381" s="122">
        <v>306.24</v>
      </c>
      <c r="AD381" s="122">
        <v>913.6</v>
      </c>
      <c r="AE381" s="122">
        <v>915</v>
      </c>
      <c r="AF381" s="122">
        <v>706.64</v>
      </c>
      <c r="AG381" s="122">
        <v>1509.3</v>
      </c>
      <c r="AH381" s="122">
        <v>1509.3</v>
      </c>
      <c r="AI381" s="122">
        <v>737.03</v>
      </c>
      <c r="AJ381" s="122">
        <v>1543.8</v>
      </c>
      <c r="AK381" s="122">
        <v>1543.8</v>
      </c>
      <c r="AL381" s="122">
        <v>2033.9</v>
      </c>
      <c r="AM381" s="122">
        <v>2033.9</v>
      </c>
      <c r="AN381" s="118">
        <f>(ULB_Data[[#This Row],[SLP- obtained SS2020]]-ULB_Data[[#This Row],[SLP NA 2020]])/ULB_Data[[#This Row],[SLP NA 2020]]</f>
        <v>2.9556556948798329</v>
      </c>
      <c r="AO381" s="118">
        <f>(ULB_Data[[#This Row],[SLP- obtained SS2021]]-ULB_Data[[#This Row],[SLP NA 2021]])/ULB_Data[[#This Row],[SLP NA 2021]]</f>
        <v>1.1407180385288964</v>
      </c>
      <c r="AP381" s="118">
        <f>(ULB_Data[[#This Row],[SLP- obtained SS2022]]-ULB_Data[[#This Row],[SLP NA 2022]])/ULB_Data[[#This Row],[SLP NA 2022]]</f>
        <v>1.1374426229508197</v>
      </c>
      <c r="AQ381" s="118">
        <f>(ULB_Data[[#This Row],[SLP- obtained SS2020]]-ULB_Data[[#This Row],[SLP SA 2020]])/ULB_Data[[#This Row],[SLP SA 2020]]</f>
        <v>0.71428167100645323</v>
      </c>
      <c r="AR381" s="118">
        <f>(ULB_Data[[#This Row],[SLP- obtained SS2021]]-ULB_Data[[#This Row],[SLP SA 2021]])/ULB_Data[[#This Row],[SLP SA 2021]]</f>
        <v>0.29580600278274699</v>
      </c>
      <c r="AS381" s="118">
        <f>(ULB_Data[[#This Row],[SLP- obtained SS2022]]-ULB_Data[[#This Row],[SLP SA 2022]])/ULB_Data[[#This Row],[SLP SA 2022]]</f>
        <v>0.29580600278274699</v>
      </c>
      <c r="AT381" s="118">
        <f>(ULB_Data[[#This Row],[SLP- obtained SS2020]]-ULB_Data[[#This Row],[SLP SA cat 2020]])/ULB_Data[[#This Row],[SLP SA cat 2020]]</f>
        <v>0.64359659715344042</v>
      </c>
      <c r="AU381" s="118">
        <f>(ULB_Data[[#This Row],[SLP- obtained SS2021]]-ULB_Data[[#This Row],[SLP SA cat 2021]])/ULB_Data[[#This Row],[SLP SA cat 2021]]</f>
        <v>0.26684803731053247</v>
      </c>
      <c r="AV381" s="118">
        <f>(ULB_Data[[#This Row],[SLP- obtained SS2022]]-ULB_Data[[#This Row],[SLP SA cat 2022]])/ULB_Data[[#This Row],[SLP SA cat 2022]]</f>
        <v>0.26684803731053247</v>
      </c>
      <c r="AW381" s="118">
        <f>(ULB_Data[[#This Row],[SLP- obtained SS2021]]-ULB_Data[[#This Row],[SLP SA cat t.10 2021]])/ULB_Data[[#This Row],[SLP SA cat t.10 2021]]</f>
        <v>-3.8418801317665618E-2</v>
      </c>
      <c r="AX381" s="118">
        <f>(ULB_Data[[#This Row],[SLP- obtained SS2022]]-ULB_Data[[#This Row],[SLP SA cat t.10 2022]])/ULB_Data[[#This Row],[SLP SA cat t.10 2022]]</f>
        <v>-3.8418801317665618E-2</v>
      </c>
      <c r="AY381" s="122">
        <v>232.44</v>
      </c>
      <c r="AZ381" s="122">
        <v>298.10000000000002</v>
      </c>
      <c r="BA381" s="122">
        <v>295</v>
      </c>
      <c r="BB381" s="122">
        <v>421.09</v>
      </c>
      <c r="BC381" s="122">
        <v>522.70000000000005</v>
      </c>
      <c r="BD381" s="122">
        <v>525</v>
      </c>
      <c r="BE381" s="122">
        <v>433.64</v>
      </c>
      <c r="BF381" s="122">
        <v>570</v>
      </c>
      <c r="BG381" s="122">
        <v>570</v>
      </c>
      <c r="BH381" s="122">
        <v>1100</v>
      </c>
      <c r="BI381" s="122">
        <v>1100</v>
      </c>
      <c r="BJ381" s="118">
        <f>(ULB_Data[[#This Row],[Cert.- obtained SS2020]]-ULB_Data[[#This Row],[NA cert 2020]])/ULB_Data[[#This Row],[NA cert 2020]]</f>
        <v>3.7324040612631215</v>
      </c>
      <c r="BK381" s="118">
        <f>(ULB_Data[[#This Row],[Cert.- obtained SS2021]]-ULB_Data[[#This Row],[NA cert 2021]])/ULB_Data[[#This Row],[NA cert 2021]]</f>
        <v>2.6900369003690034</v>
      </c>
      <c r="BL381" s="118">
        <f>(ULB_Data[[#This Row],[Cert.- obtained SS2022]]-ULB_Data[[#This Row],[NA cert 2022]])/ULB_Data[[#This Row],[NA cert 2022]]</f>
        <v>2.7288135593220337</v>
      </c>
      <c r="BM381" s="118">
        <f>(ULB_Data[[#This Row],[Cert.- obtained SS2020]]-ULB_Data[[#This Row],[SA Cert 2020]])/ULB_Data[[#This Row],[SA Cert 2020]]</f>
        <v>1.6122681612006937</v>
      </c>
      <c r="BN381" s="118">
        <f>(ULB_Data[[#This Row],[Cert.- obtained SS2021]]-ULB_Data[[#This Row],[SA cert 2021]])/ULB_Data[[#This Row],[SA cert 2021]]</f>
        <v>1.1044576238760282</v>
      </c>
      <c r="BO381" s="118">
        <f>(ULB_Data[[#This Row],[Cert.- obtained SS2022]]-ULB_Data[[#This Row],[SA cert 2022]])/ULB_Data[[#This Row],[SA cert 2022]]</f>
        <v>1.0952380952380953</v>
      </c>
      <c r="BP381" s="118">
        <f>(ULB_Data[[#This Row],[Cert.- obtained SS2020]]-ULB_Data[[#This Row],[SA cert cat 2020]])/ULB_Data[[#This Row],[SA cert cat 2020]]</f>
        <v>1.5366663591919565</v>
      </c>
      <c r="BQ381" s="118">
        <f>(ULB_Data[[#This Row],[Cert.- obtained SS2021]]-ULB_Data[[#This Row],[SA cert cat 2021]])/ULB_Data[[#This Row],[SA cert cat 2021]]</f>
        <v>0.92982456140350878</v>
      </c>
      <c r="BR381" s="118">
        <f>(ULB_Data[[#This Row],[Cert.- obtained SS2022]]-ULB_Data[[#This Row],[SA cert cat 2022]])/ULB_Data[[#This Row],[SA cert cat 2022]]</f>
        <v>0.92982456140350878</v>
      </c>
      <c r="BS381" s="118">
        <f>(ULB_Data[[#This Row],[Cert.- obtained SS2021]]-ULB_Data[[#This Row],[SA cert cat t.10 2021]])/ULB_Data[[#This Row],[SA cert cat t.10 2021]]</f>
        <v>0</v>
      </c>
      <c r="BT381" s="118">
        <f>(ULB_Data[[#This Row],[Cert.- obtained SS2022]]-ULB_Data[[#This Row],[SA cert cat t.10 2022]])/ULB_Data[[#This Row],[SA cert cat t.10 2022]]</f>
        <v>0</v>
      </c>
      <c r="BU381" s="122">
        <v>855.72</v>
      </c>
      <c r="BV381" s="122">
        <v>860.25</v>
      </c>
      <c r="BW381" s="122">
        <v>865</v>
      </c>
      <c r="BX381" s="122">
        <v>1100</v>
      </c>
      <c r="BY381" s="122">
        <v>1147.0899999999999</v>
      </c>
      <c r="BZ381" s="122">
        <v>1150</v>
      </c>
      <c r="CA381" s="122">
        <v>1114.93</v>
      </c>
      <c r="CB381" s="122">
        <v>1184.79</v>
      </c>
      <c r="CC381" s="122">
        <v>1184.79</v>
      </c>
      <c r="CD381" s="122">
        <v>1531.86</v>
      </c>
      <c r="CE381" s="122">
        <v>1531.86</v>
      </c>
      <c r="CF381" s="118">
        <f>(ULB_Data[[#This Row],[CP- obtained SS2020]]-ULB_Data[[#This Row],[NA CV 2020]])/ULB_Data[[#This Row],[NA CV 2020]]</f>
        <v>0.38770859626980786</v>
      </c>
      <c r="CG381" s="118">
        <f>(ULB_Data[[#This Row],[CV- obtained SS2021]]-ULB_Data[[#This Row],[NA CV 2021]])/ULB_Data[[#This Row],[NA CV 2021]]</f>
        <v>0.72315024702121466</v>
      </c>
      <c r="CH381" s="118">
        <f>(ULB_Data[[#This Row],[CV- obtained SS2022]]-ULB_Data[[#This Row],[NA CV 2022]])/ULB_Data[[#This Row],[NA CV 2022]]</f>
        <v>0.71368786127167616</v>
      </c>
      <c r="CI381" s="118">
        <f>(ULB_Data[[#This Row],[CP- obtained SS2020]]-ULB_Data[[#This Row],[SA CV 2020]])/ULB_Data[[#This Row],[SA CV 2020]]</f>
        <v>7.9536363636363641E-2</v>
      </c>
      <c r="CJ381" s="118">
        <f>(ULB_Data[[#This Row],[CV- obtained SS2021]]-ULB_Data[[#This Row],[SA CV 2021]])/ULB_Data[[#This Row],[SA CV 2021]]</f>
        <v>0.2922612872573207</v>
      </c>
      <c r="CK381" s="118">
        <f>(ULB_Data[[#This Row],[CV- obtained SS2022]]-ULB_Data[[#This Row],[SA CV 2022]])/ULB_Data[[#This Row],[SA CV 2022]]</f>
        <v>0.28899130434782599</v>
      </c>
      <c r="CL381" s="118">
        <f>(ULB_Data[[#This Row],[CP- obtained SS2020]]-ULB_Data[[#This Row],[SA CV  cat 2020]])/ULB_Data[[#This Row],[SA CV  cat 2020]]</f>
        <v>6.5080318943790141E-2</v>
      </c>
      <c r="CM381" s="118">
        <f>(ULB_Data[[#This Row],[CV- obtained SS2021]]-ULB_Data[[#This Row],[SA CV cat 2021]])/ULB_Data[[#This Row],[SA CV cat 2021]]</f>
        <v>0.25114155251141551</v>
      </c>
      <c r="CN381" s="118">
        <f>(ULB_Data[[#This Row],[CV- obtained SS2022]]-ULB_Data[[#This Row],[SA CV cat 2022]])/ULB_Data[[#This Row],[SA CV cat 2022]]</f>
        <v>0.25114155251141551</v>
      </c>
      <c r="CO381" s="118">
        <f>(ULB_Data[[#This Row],[CV- obtained SS2021]]-ULB_Data[[#This Row],[SA CV cat t.10 2021]])/ULB_Data[[#This Row],[SA CV cat t.10 2021]]</f>
        <v>-3.2326713929471354E-2</v>
      </c>
      <c r="CP381" s="118">
        <f>(ULB_Data[[#This Row],[CV- obtained SS2022]]-ULB_Data[[#This Row],[SA CV cat t.10 2022]])/ULB_Data[[#This Row],[SA CV cat t.10 2022]]</f>
        <v>-3.2326713929471354E-2</v>
      </c>
      <c r="CQ381" s="60">
        <v>11</v>
      </c>
      <c r="CR381" s="60">
        <v>10</v>
      </c>
      <c r="CS381" s="28">
        <v>7</v>
      </c>
      <c r="CT381" s="27">
        <v>6</v>
      </c>
      <c r="CU381" s="28">
        <v>7</v>
      </c>
      <c r="CV381" s="27">
        <v>6</v>
      </c>
      <c r="CW381" s="28" t="s">
        <v>401</v>
      </c>
      <c r="CX381" s="28" t="s">
        <v>401</v>
      </c>
      <c r="CY381" s="28" t="s">
        <v>401</v>
      </c>
      <c r="CZ381" s="28" t="s">
        <v>408</v>
      </c>
      <c r="DA381" s="28" t="s">
        <v>402</v>
      </c>
      <c r="DB381" s="28" t="s">
        <v>402</v>
      </c>
      <c r="DC381" s="22">
        <v>1211.3800000000001</v>
      </c>
      <c r="DD381" s="22">
        <v>1500</v>
      </c>
      <c r="DE381" s="66">
        <v>80.760000000000005</v>
      </c>
      <c r="DF381" s="22">
        <v>1100</v>
      </c>
      <c r="DG381" s="22">
        <v>1500</v>
      </c>
      <c r="DH381" s="66">
        <v>73.33</v>
      </c>
      <c r="DI381" s="22">
        <v>1097.83</v>
      </c>
      <c r="DJ381" s="22">
        <v>1500</v>
      </c>
      <c r="DK381" s="66">
        <v>73.19</v>
      </c>
      <c r="DL381" s="22">
        <v>1187.49</v>
      </c>
      <c r="DM381" s="22">
        <v>1500</v>
      </c>
      <c r="DN381" s="66">
        <v>79.17</v>
      </c>
      <c r="DO381" s="22">
        <v>4596.7</v>
      </c>
      <c r="DP381" s="22">
        <v>6000</v>
      </c>
      <c r="DQ381" s="66">
        <v>76.61</v>
      </c>
      <c r="DR381" s="67">
        <v>1955.76</v>
      </c>
      <c r="DS381" s="67">
        <v>2400</v>
      </c>
      <c r="DT381" s="159">
        <f>ULB_Data[[#This Row],[SLP- obtained SS2021]]/ULB_Data[[#This Row],[SLP-max. marks SS2021]]</f>
        <v>0.81489999999999996</v>
      </c>
      <c r="DU381" s="159">
        <f>ULB_Data[[#This Row],[SLP- obtained SS2021]]/ULB_Data[[#This Row],[Total score (obtained) SS2021]]</f>
        <v>0.43096450056190916</v>
      </c>
      <c r="DV381" s="67">
        <v>1955.76</v>
      </c>
      <c r="DW381" s="66">
        <v>2400</v>
      </c>
      <c r="DX381" s="159">
        <f>ULB_Data[[#This Row],[SLP- obtained SS2022]]/ULB_Data[[#This Row],[SLP-max. marks SS2022]]</f>
        <v>0.81489999999999996</v>
      </c>
      <c r="DY381" s="159">
        <f>ULB_Data[[#This Row],[SLP- obtained SS2022]]/ULB_Data[[#This Row],[Total score (obtained) SS2022]]</f>
        <v>0.43096450056190916</v>
      </c>
      <c r="DZ381" s="67">
        <v>1482.34</v>
      </c>
      <c r="EA381" s="67">
        <v>1800</v>
      </c>
      <c r="EB381" s="159">
        <f>ULB_Data[[#This Row],[CV- obtained SS2021]]/ULB_Data[[#This Row],[CV-max. marks SS2021]]</f>
        <v>0.82352222222222216</v>
      </c>
      <c r="EC381" s="159">
        <f>ULB_Data[[#This Row],[CV- obtained SS2021]]/ULB_Data[[#This Row],[Total score (obtained) SS2021]]</f>
        <v>0.3266433088737577</v>
      </c>
      <c r="ED381" s="67">
        <v>1482.34</v>
      </c>
      <c r="EE381" s="66">
        <v>1800</v>
      </c>
      <c r="EF381" s="159">
        <f>ULB_Data[[#This Row],[CV- obtained SS2022]]/ULB_Data[[#This Row],[CV-max. marks SS2022]]</f>
        <v>0.82352222222222216</v>
      </c>
      <c r="EG381" s="159">
        <f>ULB_Data[[#This Row],[CV- obtained SS2022]]/ULB_Data[[#This Row],[Total score (obtained) SS2022]]</f>
        <v>0.3266433088737577</v>
      </c>
      <c r="EH381" s="67">
        <v>1100</v>
      </c>
      <c r="EI381" s="67">
        <v>1800</v>
      </c>
      <c r="EJ381" s="159">
        <f>ULB_Data[[#This Row],[Cert.- obtained SS2021]]/ULB_Data[[#This Row],[Cert.-max. marks SS2021]]</f>
        <v>0.61111111111111116</v>
      </c>
      <c r="EK381" s="159">
        <f>ULB_Data[[#This Row],[Cert.- obtained SS2021]]/ULB_Data[[#This Row],[Total score (obtained) SS2021]]</f>
        <v>0.24239219056433306</v>
      </c>
      <c r="EL381" s="67">
        <v>1100</v>
      </c>
      <c r="EM381" s="66">
        <v>1800</v>
      </c>
      <c r="EN381" s="159">
        <f>ULB_Data[[#This Row],[Cert.- obtained SS2022]]/ULB_Data[[#This Row],[Cert.-max. marks SS2022]]</f>
        <v>0.61111111111111116</v>
      </c>
      <c r="EO381" s="159">
        <f>ULB_Data[[#This Row],[Cert.- obtained SS2022]]/ULB_Data[[#This Row],[Total score (obtained) SS2022]]</f>
        <v>0.24239219056433306</v>
      </c>
      <c r="EP381" s="68">
        <v>4538.1000000000004</v>
      </c>
      <c r="EQ381" s="26">
        <v>6000</v>
      </c>
      <c r="ER381" s="66">
        <v>75.64</v>
      </c>
      <c r="ES381" s="68">
        <v>4538.1000000000004</v>
      </c>
      <c r="ET381" s="66">
        <v>6000</v>
      </c>
      <c r="EU381" s="128">
        <f>(ULB_Data[[#This Row],[Total score (obtained) SS2022]]/ULB_Data[[#This Row],[Total score (max) SS2022]])*100</f>
        <v>75.635000000000005</v>
      </c>
      <c r="EV381" s="26">
        <v>2311.38</v>
      </c>
      <c r="EW381" s="26">
        <v>3000</v>
      </c>
      <c r="EX381" s="66">
        <v>77.05</v>
      </c>
      <c r="EY381" s="26">
        <v>3055.76</v>
      </c>
      <c r="EZ381" s="26">
        <v>4200</v>
      </c>
      <c r="FA381" s="100">
        <v>72.760000000000005</v>
      </c>
      <c r="FB381" s="26">
        <v>3055.76</v>
      </c>
      <c r="FC381" s="138">
        <v>4200</v>
      </c>
      <c r="FD381" s="140">
        <f>(ULB_Data[[#This Row],[SLP + Cert. (obtained) SS2022]]/ULB_Data[[#This Row],[SLP + Cert. (max.) SS2022]])*100</f>
        <v>72.756190476190483</v>
      </c>
    </row>
    <row r="382" spans="1:160" ht="15.75" thickBot="1">
      <c r="A382" s="104">
        <v>381</v>
      </c>
      <c r="B382" s="65" t="s">
        <v>274</v>
      </c>
      <c r="C382" s="65" t="s">
        <v>40</v>
      </c>
      <c r="D382" s="65" t="s">
        <v>33</v>
      </c>
      <c r="E382" s="26">
        <v>4678</v>
      </c>
      <c r="F382" s="28" t="s">
        <v>411</v>
      </c>
      <c r="G382" s="28">
        <v>2214</v>
      </c>
      <c r="H382" s="28">
        <v>2072</v>
      </c>
      <c r="I382" s="28">
        <v>2072</v>
      </c>
      <c r="J382" s="28">
        <v>3325</v>
      </c>
      <c r="K382" s="28">
        <v>3178</v>
      </c>
      <c r="L382" s="28">
        <v>3178</v>
      </c>
      <c r="M382" s="28">
        <v>3070.1</v>
      </c>
      <c r="N382" s="28">
        <v>2928.3</v>
      </c>
      <c r="O382" s="28">
        <v>2928.3</v>
      </c>
      <c r="P382" s="28">
        <v>4349.2</v>
      </c>
      <c r="Q382" s="28">
        <v>4349.2</v>
      </c>
      <c r="R382" s="118">
        <f>(ULB_Data[[#This Row],[Total score (obtained) SS2020]]-ULB_Data[[#This Row],[NA 2020]])/ULB_Data[[#This Row],[NA 2020]]</f>
        <v>0.37950316169828358</v>
      </c>
      <c r="S382" s="118">
        <f>(ULB_Data[[#This Row],[Total score (obtained) SS2021]]-ULB_Data[[#This Row],[NA 2021]])/ULB_Data[[#This Row],[NA 2021]]</f>
        <v>0.34635135135135131</v>
      </c>
      <c r="T382" s="118">
        <f>(ULB_Data[[#This Row],[Total score (obtained) SS2022]]-ULB_Data[[#This Row],[NA 2022]])/ULB_Data[[#This Row],[NA 2022]]</f>
        <v>0.34635135135135131</v>
      </c>
      <c r="U382" s="118">
        <f>(ULB_Data[[#This Row],[Total score (obtained) SS2020]]-ULB_Data[[#This Row],[SA 2020]])/ULB_Data[[#This Row],[SA 2020]]</f>
        <v>-8.1437593984962461E-2</v>
      </c>
      <c r="V382" s="118">
        <f>(ULB_Data[[#This Row],[Total score (obtained) SS2021]]-ULB_Data[[#This Row],[SA 2021]])/ULB_Data[[#This Row],[SA 2021]]</f>
        <v>-0.12220264317180621</v>
      </c>
      <c r="W382" s="118">
        <f>(ULB_Data[[#This Row],[Total score (obtained) SS2022]]-ULB_Data[[#This Row],[SA 2022]])/ULB_Data[[#This Row],[SA 2022]]</f>
        <v>-0.12220264317180621</v>
      </c>
      <c r="X382" s="118">
        <f>(ULB_Data[[#This Row],[Total score (obtained) SS2020]]-ULB_Data[[#This Row],[SA Cat 2020]])/ULB_Data[[#This Row],[SA Cat 2020]]</f>
        <v>-5.1724699521188593E-3</v>
      </c>
      <c r="Y382" s="118">
        <f>(ULB_Data[[#This Row],[Total score (obtained) SS2021]]-ULB_Data[[#This Row],[SA Cat 2021]])/ULB_Data[[#This Row],[SA Cat 2021]]</f>
        <v>-4.7351705767851755E-2</v>
      </c>
      <c r="Z382" s="118">
        <f>(ULB_Data[[#This Row],[Total score (obtained) SS2022]]-ULB_Data[[#This Row],[SA Cat 2022]])/ULB_Data[[#This Row],[SA Cat 2022]]</f>
        <v>-4.7351705767851755E-2</v>
      </c>
      <c r="AA382" s="118">
        <f>(ULB_Data[[#This Row],[Total score (obtained) SS2021]]-ULB_Data[[#This Row],[SA Cat t.10 2021]])/ULB_Data[[#This Row],[SA Cat t.10 2021]]</f>
        <v>-0.35858548698611237</v>
      </c>
      <c r="AB382" s="118">
        <f>(ULB_Data[[#This Row],[Total score (obtained) SS2022]]-ULB_Data[[#This Row],[SA Cat t.10 2022]])/ULB_Data[[#This Row],[SA Cat t.10 2022]]</f>
        <v>-0.35858548698611237</v>
      </c>
      <c r="AC382" s="122">
        <v>306.24</v>
      </c>
      <c r="AD382" s="122">
        <v>913.6</v>
      </c>
      <c r="AE382" s="122">
        <v>915</v>
      </c>
      <c r="AF382" s="122">
        <v>706.64</v>
      </c>
      <c r="AG382" s="122">
        <v>1509.3</v>
      </c>
      <c r="AH382" s="122">
        <v>1509.3</v>
      </c>
      <c r="AI382" s="122">
        <v>593.21</v>
      </c>
      <c r="AJ382" s="122">
        <v>1412.08</v>
      </c>
      <c r="AK382" s="122">
        <v>1412.08</v>
      </c>
      <c r="AL382" s="122">
        <v>1984.11</v>
      </c>
      <c r="AM382" s="122">
        <v>1984.11</v>
      </c>
      <c r="AN382" s="118">
        <f>(ULB_Data[[#This Row],[SLP- obtained SS2020]]-ULB_Data[[#This Row],[SLP NA 2020]])/ULB_Data[[#This Row],[SLP NA 2020]]</f>
        <v>0.4700235109717868</v>
      </c>
      <c r="AO382" s="118">
        <f>(ULB_Data[[#This Row],[SLP- obtained SS2021]]-ULB_Data[[#This Row],[SLP NA 2021]])/ULB_Data[[#This Row],[SLP NA 2021]]</f>
        <v>0.57584281961471107</v>
      </c>
      <c r="AP382" s="118">
        <f>(ULB_Data[[#This Row],[SLP- obtained SS2022]]-ULB_Data[[#This Row],[SLP NA 2022]])/ULB_Data[[#This Row],[SLP NA 2022]]</f>
        <v>0.57343169398907112</v>
      </c>
      <c r="AQ382" s="118">
        <f>(ULB_Data[[#This Row],[SLP- obtained SS2020]]-ULB_Data[[#This Row],[SLP SA 2020]])/ULB_Data[[#This Row],[SLP SA 2020]]</f>
        <v>-0.36292878976565152</v>
      </c>
      <c r="AR382" s="118">
        <f>(ULB_Data[[#This Row],[SLP- obtained SS2021]]-ULB_Data[[#This Row],[SLP SA 2021]])/ULB_Data[[#This Row],[SLP SA 2021]]</f>
        <v>-4.6120718213741405E-2</v>
      </c>
      <c r="AS382" s="118">
        <f>(ULB_Data[[#This Row],[SLP- obtained SS2022]]-ULB_Data[[#This Row],[SLP SA 2022]])/ULB_Data[[#This Row],[SLP SA 2022]]</f>
        <v>-4.6120718213741405E-2</v>
      </c>
      <c r="AT382" s="118">
        <f>(ULB_Data[[#This Row],[SLP- obtained SS2020]]-ULB_Data[[#This Row],[SLP SA cat 2020]])/ULB_Data[[#This Row],[SLP SA cat 2020]]</f>
        <v>-0.2411119165219737</v>
      </c>
      <c r="AU382" s="118">
        <f>(ULB_Data[[#This Row],[SLP- obtained SS2021]]-ULB_Data[[#This Row],[SLP SA cat 2021]])/ULB_Data[[#This Row],[SLP SA cat 2021]]</f>
        <v>1.9552716559968365E-2</v>
      </c>
      <c r="AV382" s="118">
        <f>(ULB_Data[[#This Row],[SLP- obtained SS2022]]-ULB_Data[[#This Row],[SLP SA cat 2022]])/ULB_Data[[#This Row],[SLP SA cat 2022]]</f>
        <v>1.9552716559968365E-2</v>
      </c>
      <c r="AW382" s="118">
        <f>(ULB_Data[[#This Row],[SLP- obtained SS2021]]-ULB_Data[[#This Row],[SLP SA cat t.10 2021]])/ULB_Data[[#This Row],[SLP SA cat t.10 2021]]</f>
        <v>-0.27439002877864627</v>
      </c>
      <c r="AX382" s="118">
        <f>(ULB_Data[[#This Row],[SLP- obtained SS2022]]-ULB_Data[[#This Row],[SLP SA cat t.10 2022]])/ULB_Data[[#This Row],[SLP SA cat t.10 2022]]</f>
        <v>-0.27439002877864627</v>
      </c>
      <c r="AY382" s="122">
        <v>232.44</v>
      </c>
      <c r="AZ382" s="122">
        <v>298.10000000000002</v>
      </c>
      <c r="BA382" s="122">
        <v>295</v>
      </c>
      <c r="BB382" s="122">
        <v>421.09</v>
      </c>
      <c r="BC382" s="122">
        <v>522.70000000000005</v>
      </c>
      <c r="BD382" s="122">
        <v>525</v>
      </c>
      <c r="BE382" s="122">
        <v>365.77</v>
      </c>
      <c r="BF382" s="122">
        <v>453.88</v>
      </c>
      <c r="BG382" s="122">
        <v>453.88</v>
      </c>
      <c r="BH382" s="122">
        <v>1100</v>
      </c>
      <c r="BI382" s="122">
        <v>1100</v>
      </c>
      <c r="BJ382" s="118">
        <f>(ULB_Data[[#This Row],[Cert.- obtained SS2020]]-ULB_Data[[#This Row],[NA cert 2020]])/ULB_Data[[#This Row],[NA cert 2020]]</f>
        <v>0.29065565307176044</v>
      </c>
      <c r="BK382" s="118">
        <f>(ULB_Data[[#This Row],[Cert.- obtained SS2021]]-ULB_Data[[#This Row],[NA cert 2021]])/ULB_Data[[#This Row],[NA cert 2021]]</f>
        <v>6.3737001006372931E-3</v>
      </c>
      <c r="BL382" s="118">
        <f>(ULB_Data[[#This Row],[Cert.- obtained SS2022]]-ULB_Data[[#This Row],[NA cert 2022]])/ULB_Data[[#This Row],[NA cert 2022]]</f>
        <v>1.6949152542372881E-2</v>
      </c>
      <c r="BM382" s="118">
        <f>(ULB_Data[[#This Row],[Cert.- obtained SS2020]]-ULB_Data[[#This Row],[SA Cert 2020]])/ULB_Data[[#This Row],[SA Cert 2020]]</f>
        <v>-0.2875632287634472</v>
      </c>
      <c r="BN382" s="118">
        <f>(ULB_Data[[#This Row],[Cert.- obtained SS2021]]-ULB_Data[[#This Row],[SA cert 2021]])/ULB_Data[[#This Row],[SA cert 2021]]</f>
        <v>-0.42605701167017412</v>
      </c>
      <c r="BO382" s="118">
        <f>(ULB_Data[[#This Row],[Cert.- obtained SS2022]]-ULB_Data[[#This Row],[SA cert 2022]])/ULB_Data[[#This Row],[SA cert 2022]]</f>
        <v>-0.42857142857142855</v>
      </c>
      <c r="BP382" s="118">
        <f>(ULB_Data[[#This Row],[Cert.- obtained SS2020]]-ULB_Data[[#This Row],[SA cert cat 2020]])/ULB_Data[[#This Row],[SA cert cat 2020]]</f>
        <v>-0.17981245044700217</v>
      </c>
      <c r="BQ382" s="118">
        <f>(ULB_Data[[#This Row],[Cert.- obtained SS2021]]-ULB_Data[[#This Row],[SA cert cat 2021]])/ULB_Data[[#This Row],[SA cert cat 2021]]</f>
        <v>-0.33903234335066534</v>
      </c>
      <c r="BR382" s="118">
        <f>(ULB_Data[[#This Row],[Cert.- obtained SS2022]]-ULB_Data[[#This Row],[SA cert cat 2022]])/ULB_Data[[#This Row],[SA cert cat 2022]]</f>
        <v>-0.33903234335066534</v>
      </c>
      <c r="BS382" s="118">
        <f>(ULB_Data[[#This Row],[Cert.- obtained SS2021]]-ULB_Data[[#This Row],[SA cert cat t.10 2021]])/ULB_Data[[#This Row],[SA cert cat t.10 2021]]</f>
        <v>-0.72727272727272729</v>
      </c>
      <c r="BT382" s="118">
        <f>(ULB_Data[[#This Row],[Cert.- obtained SS2022]]-ULB_Data[[#This Row],[SA cert cat t.10 2022]])/ULB_Data[[#This Row],[SA cert cat t.10 2022]]</f>
        <v>-0.72727272727272729</v>
      </c>
      <c r="BU382" s="122">
        <v>855.72</v>
      </c>
      <c r="BV382" s="122">
        <v>860.25</v>
      </c>
      <c r="BW382" s="122">
        <v>865</v>
      </c>
      <c r="BX382" s="122">
        <v>1100</v>
      </c>
      <c r="BY382" s="122">
        <v>1147.0899999999999</v>
      </c>
      <c r="BZ382" s="122">
        <v>1150</v>
      </c>
      <c r="CA382" s="122">
        <v>1056.55</v>
      </c>
      <c r="CB382" s="122">
        <v>1062.31</v>
      </c>
      <c r="CC382" s="122">
        <v>1062.31</v>
      </c>
      <c r="CD382" s="122">
        <v>1484.95</v>
      </c>
      <c r="CE382" s="122">
        <v>1484.95</v>
      </c>
      <c r="CF382" s="118">
        <f>(ULB_Data[[#This Row],[CP- obtained SS2020]]-ULB_Data[[#This Row],[NA CV 2020]])/ULB_Data[[#This Row],[NA CV 2020]]</f>
        <v>0.27627027532370413</v>
      </c>
      <c r="CG382" s="118">
        <f>(ULB_Data[[#This Row],[CV- obtained SS2021]]-ULB_Data[[#This Row],[NA CV 2021]])/ULB_Data[[#This Row],[NA CV 2021]]</f>
        <v>0.22051729148503346</v>
      </c>
      <c r="CH382" s="118">
        <f>(ULB_Data[[#This Row],[CV- obtained SS2022]]-ULB_Data[[#This Row],[NA CV 2022]])/ULB_Data[[#This Row],[NA CV 2022]]</f>
        <v>0.21381502890173415</v>
      </c>
      <c r="CI382" s="118">
        <f>(ULB_Data[[#This Row],[CP- obtained SS2020]]-ULB_Data[[#This Row],[SA CV 2020]])/ULB_Data[[#This Row],[SA CV 2020]]</f>
        <v>-7.1545454545453553E-3</v>
      </c>
      <c r="CJ382" s="118">
        <f>(ULB_Data[[#This Row],[CV- obtained SS2021]]-ULB_Data[[#This Row],[SA CV 2021]])/ULB_Data[[#This Row],[SA CV 2021]]</f>
        <v>-8.4683852182479036E-2</v>
      </c>
      <c r="CK382" s="118">
        <f>(ULB_Data[[#This Row],[CV- obtained SS2022]]-ULB_Data[[#This Row],[SA CV 2022]])/ULB_Data[[#This Row],[SA CV 2022]]</f>
        <v>-8.6999999999999966E-2</v>
      </c>
      <c r="CL382" s="118">
        <f>(ULB_Data[[#This Row],[CP- obtained SS2020]]-ULB_Data[[#This Row],[SA CV  cat 2020]])/ULB_Data[[#This Row],[SA CV  cat 2020]]</f>
        <v>3.367564242108765E-2</v>
      </c>
      <c r="CM382" s="118">
        <f>(ULB_Data[[#This Row],[CV- obtained SS2021]]-ULB_Data[[#This Row],[SA CV cat 2021]])/ULB_Data[[#This Row],[SA CV cat 2021]]</f>
        <v>-1.1635021792132147E-2</v>
      </c>
      <c r="CN382" s="118">
        <f>(ULB_Data[[#This Row],[CV- obtained SS2022]]-ULB_Data[[#This Row],[SA CV cat 2022]])/ULB_Data[[#This Row],[SA CV cat 2022]]</f>
        <v>-1.1635021792132147E-2</v>
      </c>
      <c r="CO382" s="118">
        <f>(ULB_Data[[#This Row],[CV- obtained SS2021]]-ULB_Data[[#This Row],[SA CV cat t.10 2021]])/ULB_Data[[#This Row],[SA CV cat t.10 2021]]</f>
        <v>-0.29293915620054545</v>
      </c>
      <c r="CP382" s="118">
        <f>(ULB_Data[[#This Row],[CV- obtained SS2022]]-ULB_Data[[#This Row],[SA CV cat t.10 2022]])/ULB_Data[[#This Row],[SA CV cat t.10 2022]]</f>
        <v>-0.29293915620054545</v>
      </c>
      <c r="CQ382" s="60">
        <v>146</v>
      </c>
      <c r="CR382" s="60">
        <v>92</v>
      </c>
      <c r="CS382" s="27">
        <v>224</v>
      </c>
      <c r="CT382" s="27">
        <v>109</v>
      </c>
      <c r="CU382" s="27">
        <v>224</v>
      </c>
      <c r="CV382" s="27">
        <v>109</v>
      </c>
      <c r="CW382" s="28" t="s">
        <v>414</v>
      </c>
      <c r="CX382" s="27" t="s">
        <v>414</v>
      </c>
      <c r="CY382" s="27" t="s">
        <v>414</v>
      </c>
      <c r="CZ382" s="28" t="s">
        <v>405</v>
      </c>
      <c r="DA382" s="27" t="s">
        <v>405</v>
      </c>
      <c r="DB382" s="27" t="s">
        <v>405</v>
      </c>
      <c r="DC382" s="22">
        <v>450.18</v>
      </c>
      <c r="DD382" s="22">
        <v>1500</v>
      </c>
      <c r="DE382" s="66">
        <v>30.01</v>
      </c>
      <c r="DF382" s="22">
        <v>300</v>
      </c>
      <c r="DG382" s="22">
        <v>1500</v>
      </c>
      <c r="DH382" s="66">
        <v>20</v>
      </c>
      <c r="DI382" s="22">
        <v>1211.9000000000001</v>
      </c>
      <c r="DJ382" s="22">
        <v>1500</v>
      </c>
      <c r="DK382" s="66">
        <v>80.790000000000006</v>
      </c>
      <c r="DL382" s="22">
        <v>1092.1300000000001</v>
      </c>
      <c r="DM382" s="22">
        <v>1500</v>
      </c>
      <c r="DN382" s="66">
        <v>72.81</v>
      </c>
      <c r="DO382" s="22">
        <v>3054.22</v>
      </c>
      <c r="DP382" s="22">
        <v>6000</v>
      </c>
      <c r="DQ382" s="66">
        <v>50.9</v>
      </c>
      <c r="DR382" s="89">
        <v>1439.69</v>
      </c>
      <c r="DS382" s="67">
        <v>2400</v>
      </c>
      <c r="DT382" s="159">
        <f>ULB_Data[[#This Row],[SLP- obtained SS2021]]/ULB_Data[[#This Row],[SLP-max. marks SS2021]]</f>
        <v>0.59987083333333335</v>
      </c>
      <c r="DU382" s="159">
        <f>ULB_Data[[#This Row],[SLP- obtained SS2021]]/ULB_Data[[#This Row],[Total score (obtained) SS2021]]</f>
        <v>0.51608451269697886</v>
      </c>
      <c r="DV382" s="89">
        <v>1439.69</v>
      </c>
      <c r="DW382" s="66">
        <v>2400</v>
      </c>
      <c r="DX382" s="159">
        <f>ULB_Data[[#This Row],[SLP- obtained SS2022]]/ULB_Data[[#This Row],[SLP-max. marks SS2022]]</f>
        <v>0.59987083333333335</v>
      </c>
      <c r="DY382" s="159">
        <f>ULB_Data[[#This Row],[SLP- obtained SS2022]]/ULB_Data[[#This Row],[Total score (obtained) SS2022]]</f>
        <v>0.51608451269697886</v>
      </c>
      <c r="DZ382" s="89">
        <v>1049.95</v>
      </c>
      <c r="EA382" s="67">
        <v>1800</v>
      </c>
      <c r="EB382" s="159">
        <f>ULB_Data[[#This Row],[CV- obtained SS2021]]/ULB_Data[[#This Row],[CV-max. marks SS2021]]</f>
        <v>0.58330555555555563</v>
      </c>
      <c r="EC382" s="159">
        <f>ULB_Data[[#This Row],[CV- obtained SS2021]]/ULB_Data[[#This Row],[Total score (obtained) SS2021]]</f>
        <v>0.37637472935575922</v>
      </c>
      <c r="ED382" s="89">
        <v>1049.95</v>
      </c>
      <c r="EE382" s="66">
        <v>1800</v>
      </c>
      <c r="EF382" s="159">
        <f>ULB_Data[[#This Row],[CV- obtained SS2022]]/ULB_Data[[#This Row],[CV-max. marks SS2022]]</f>
        <v>0.58330555555555563</v>
      </c>
      <c r="EG382" s="159">
        <f>ULB_Data[[#This Row],[CV- obtained SS2022]]/ULB_Data[[#This Row],[Total score (obtained) SS2022]]</f>
        <v>0.37637472935575922</v>
      </c>
      <c r="EH382" s="89">
        <v>300</v>
      </c>
      <c r="EI382" s="67">
        <v>1800</v>
      </c>
      <c r="EJ382" s="159">
        <f>ULB_Data[[#This Row],[Cert.- obtained SS2021]]/ULB_Data[[#This Row],[Cert.-max. marks SS2021]]</f>
        <v>0.16666666666666666</v>
      </c>
      <c r="EK382" s="159">
        <f>ULB_Data[[#This Row],[Cert.- obtained SS2021]]/ULB_Data[[#This Row],[Total score (obtained) SS2021]]</f>
        <v>0.10754075794726202</v>
      </c>
      <c r="EL382" s="89">
        <v>300</v>
      </c>
      <c r="EM382" s="66">
        <v>1800</v>
      </c>
      <c r="EN382" s="159">
        <f>ULB_Data[[#This Row],[Cert.- obtained SS2022]]/ULB_Data[[#This Row],[Cert.-max. marks SS2022]]</f>
        <v>0.16666666666666666</v>
      </c>
      <c r="EO382" s="159">
        <f>ULB_Data[[#This Row],[Cert.- obtained SS2022]]/ULB_Data[[#This Row],[Total score (obtained) SS2022]]</f>
        <v>0.10754075794726202</v>
      </c>
      <c r="EP382" s="95">
        <v>2789.64</v>
      </c>
      <c r="EQ382" s="26">
        <v>6000</v>
      </c>
      <c r="ER382" s="66">
        <v>46.49</v>
      </c>
      <c r="ES382" s="95">
        <v>2789.64</v>
      </c>
      <c r="ET382" s="66">
        <v>6000</v>
      </c>
      <c r="EU382" s="128">
        <f>(ULB_Data[[#This Row],[Total score (obtained) SS2022]]/ULB_Data[[#This Row],[Total score (max) SS2022]])*100</f>
        <v>46.494</v>
      </c>
      <c r="EV382" s="26">
        <v>750.18</v>
      </c>
      <c r="EW382" s="26">
        <v>3000</v>
      </c>
      <c r="EX382" s="66">
        <v>25.01</v>
      </c>
      <c r="EY382" s="26">
        <v>1739.69</v>
      </c>
      <c r="EZ382" s="26">
        <v>4200</v>
      </c>
      <c r="FA382" s="100">
        <v>41.42</v>
      </c>
      <c r="FB382" s="26">
        <v>1739.69</v>
      </c>
      <c r="FC382" s="138">
        <v>4200</v>
      </c>
      <c r="FD382" s="140">
        <f>(ULB_Data[[#This Row],[SLP + Cert. (obtained) SS2022]]/ULB_Data[[#This Row],[SLP + Cert. (max.) SS2022]])*100</f>
        <v>41.421190476190475</v>
      </c>
    </row>
    <row r="383" spans="1:160" ht="15.75" thickBot="1">
      <c r="A383" s="104">
        <v>382</v>
      </c>
      <c r="B383" s="65" t="s">
        <v>75</v>
      </c>
      <c r="C383" s="65" t="s">
        <v>40</v>
      </c>
      <c r="D383" s="65" t="s">
        <v>33</v>
      </c>
      <c r="E383" s="26">
        <v>24120</v>
      </c>
      <c r="F383" s="28" t="s">
        <v>411</v>
      </c>
      <c r="G383" s="28">
        <v>2214</v>
      </c>
      <c r="H383" s="28">
        <v>2072</v>
      </c>
      <c r="I383" s="28">
        <v>2072</v>
      </c>
      <c r="J383" s="28">
        <v>3325</v>
      </c>
      <c r="K383" s="28">
        <v>3178</v>
      </c>
      <c r="L383" s="28">
        <v>3178</v>
      </c>
      <c r="M383" s="28">
        <v>3070.1</v>
      </c>
      <c r="N383" s="28">
        <v>2928.3</v>
      </c>
      <c r="O383" s="28">
        <v>2928.3</v>
      </c>
      <c r="P383" s="28">
        <v>4349.2</v>
      </c>
      <c r="Q383" s="28">
        <v>4349.2</v>
      </c>
      <c r="R383" s="118">
        <f>(ULB_Data[[#This Row],[Total score (obtained) SS2020]]-ULB_Data[[#This Row],[NA 2020]])/ULB_Data[[#This Row],[NA 2020]]</f>
        <v>0.23350948509485084</v>
      </c>
      <c r="S383" s="118">
        <f>(ULB_Data[[#This Row],[Total score (obtained) SS2021]]-ULB_Data[[#This Row],[NA 2021]])/ULB_Data[[#This Row],[NA 2021]]</f>
        <v>0.28759652509652511</v>
      </c>
      <c r="T383" s="118">
        <f>(ULB_Data[[#This Row],[Total score (obtained) SS2022]]-ULB_Data[[#This Row],[NA 2022]])/ULB_Data[[#This Row],[NA 2022]]</f>
        <v>0.28759652509652511</v>
      </c>
      <c r="U383" s="118">
        <f>(ULB_Data[[#This Row],[Total score (obtained) SS2020]]-ULB_Data[[#This Row],[SA 2020]])/ULB_Data[[#This Row],[SA 2020]]</f>
        <v>-0.17864962406015045</v>
      </c>
      <c r="V383" s="118">
        <f>(ULB_Data[[#This Row],[Total score (obtained) SS2021]]-ULB_Data[[#This Row],[SA 2021]])/ULB_Data[[#This Row],[SA 2021]]</f>
        <v>-0.16050975456261796</v>
      </c>
      <c r="W383" s="118">
        <f>(ULB_Data[[#This Row],[Total score (obtained) SS2022]]-ULB_Data[[#This Row],[SA 2022]])/ULB_Data[[#This Row],[SA 2022]]</f>
        <v>-0.16050975456261796</v>
      </c>
      <c r="X383" s="118">
        <f>(ULB_Data[[#This Row],[Total score (obtained) SS2020]]-ULB_Data[[#This Row],[SA Cat 2020]])/ULB_Data[[#This Row],[SA Cat 2020]]</f>
        <v>-0.11045568548255762</v>
      </c>
      <c r="Y383" s="118">
        <f>(ULB_Data[[#This Row],[Total score (obtained) SS2021]]-ULB_Data[[#This Row],[SA Cat 2021]])/ULB_Data[[#This Row],[SA Cat 2021]]</f>
        <v>-8.8925315029197857E-2</v>
      </c>
      <c r="Z383" s="118">
        <f>(ULB_Data[[#This Row],[Total score (obtained) SS2022]]-ULB_Data[[#This Row],[SA Cat 2022]])/ULB_Data[[#This Row],[SA Cat 2022]]</f>
        <v>-8.8925315029197857E-2</v>
      </c>
      <c r="AA383" s="118">
        <f>(ULB_Data[[#This Row],[Total score (obtained) SS2021]]-ULB_Data[[#This Row],[SA Cat t.10 2021]])/ULB_Data[[#This Row],[SA Cat t.10 2021]]</f>
        <v>-0.38657684171801704</v>
      </c>
      <c r="AB383" s="118">
        <f>(ULB_Data[[#This Row],[Total score (obtained) SS2022]]-ULB_Data[[#This Row],[SA Cat t.10 2022]])/ULB_Data[[#This Row],[SA Cat t.10 2022]]</f>
        <v>-0.38657684171801704</v>
      </c>
      <c r="AC383" s="122">
        <v>306.24</v>
      </c>
      <c r="AD383" s="122">
        <v>913.6</v>
      </c>
      <c r="AE383" s="122">
        <v>915</v>
      </c>
      <c r="AF383" s="122">
        <v>706.64</v>
      </c>
      <c r="AG383" s="122">
        <v>1509.3</v>
      </c>
      <c r="AH383" s="122">
        <v>1509.3</v>
      </c>
      <c r="AI383" s="122">
        <v>593.21</v>
      </c>
      <c r="AJ383" s="122">
        <v>1412.08</v>
      </c>
      <c r="AK383" s="122">
        <v>1412.08</v>
      </c>
      <c r="AL383" s="122">
        <v>1984.11</v>
      </c>
      <c r="AM383" s="122">
        <v>1984.11</v>
      </c>
      <c r="AN383" s="118">
        <f>(ULB_Data[[#This Row],[SLP- obtained SS2020]]-ULB_Data[[#This Row],[SLP NA 2020]])/ULB_Data[[#This Row],[SLP NA 2020]]</f>
        <v>1.0113636363636365</v>
      </c>
      <c r="AO383" s="118">
        <f>(ULB_Data[[#This Row],[SLP- obtained SS2021]]-ULB_Data[[#This Row],[SLP NA 2021]])/ULB_Data[[#This Row],[SLP NA 2021]]</f>
        <v>0.51262040280210164</v>
      </c>
      <c r="AP383" s="118">
        <f>(ULB_Data[[#This Row],[SLP- obtained SS2022]]-ULB_Data[[#This Row],[SLP NA 2022]])/ULB_Data[[#This Row],[SLP NA 2022]]</f>
        <v>0.51030601092896177</v>
      </c>
      <c r="AQ383" s="118">
        <f>(ULB_Data[[#This Row],[SLP- obtained SS2020]]-ULB_Data[[#This Row],[SLP SA 2020]])/ULB_Data[[#This Row],[SLP SA 2020]]</f>
        <v>-0.12832559719234682</v>
      </c>
      <c r="AR383" s="118">
        <f>(ULB_Data[[#This Row],[SLP- obtained SS2021]]-ULB_Data[[#This Row],[SLP SA 2021]])/ULB_Data[[#This Row],[SLP SA 2021]]</f>
        <v>-8.4390114622672693E-2</v>
      </c>
      <c r="AS383" s="118">
        <f>(ULB_Data[[#This Row],[SLP- obtained SS2022]]-ULB_Data[[#This Row],[SLP SA 2022]])/ULB_Data[[#This Row],[SLP SA 2022]]</f>
        <v>-8.4390114622672693E-2</v>
      </c>
      <c r="AT383" s="118">
        <f>(ULB_Data[[#This Row],[SLP- obtained SS2020]]-ULB_Data[[#This Row],[SLP SA cat 2020]])/ULB_Data[[#This Row],[SLP SA cat 2020]]</f>
        <v>3.8350668397363494E-2</v>
      </c>
      <c r="AU383" s="118">
        <f>(ULB_Data[[#This Row],[SLP- obtained SS2021]]-ULB_Data[[#This Row],[SLP SA cat 2021]])/ULB_Data[[#This Row],[SLP SA cat 2021]]</f>
        <v>-2.1351481502464353E-2</v>
      </c>
      <c r="AV383" s="118">
        <f>(ULB_Data[[#This Row],[SLP- obtained SS2022]]-ULB_Data[[#This Row],[SLP SA cat 2022]])/ULB_Data[[#This Row],[SLP SA cat 2022]]</f>
        <v>-2.1351481502464353E-2</v>
      </c>
      <c r="AW383" s="118">
        <f>(ULB_Data[[#This Row],[SLP- obtained SS2021]]-ULB_Data[[#This Row],[SLP SA cat t.10 2021]])/ULB_Data[[#This Row],[SLP SA cat t.10 2021]]</f>
        <v>-0.30350131797128177</v>
      </c>
      <c r="AX383" s="118">
        <f>(ULB_Data[[#This Row],[SLP- obtained SS2022]]-ULB_Data[[#This Row],[SLP SA cat t.10 2022]])/ULB_Data[[#This Row],[SLP SA cat t.10 2022]]</f>
        <v>-0.30350131797128177</v>
      </c>
      <c r="AY383" s="122">
        <v>232.44</v>
      </c>
      <c r="AZ383" s="122">
        <v>298.10000000000002</v>
      </c>
      <c r="BA383" s="122">
        <v>295</v>
      </c>
      <c r="BB383" s="122">
        <v>421.09</v>
      </c>
      <c r="BC383" s="122">
        <v>522.70000000000005</v>
      </c>
      <c r="BD383" s="122">
        <v>525</v>
      </c>
      <c r="BE383" s="122">
        <v>365.77</v>
      </c>
      <c r="BF383" s="122">
        <v>453.88</v>
      </c>
      <c r="BG383" s="122">
        <v>453.88</v>
      </c>
      <c r="BH383" s="122">
        <v>1100</v>
      </c>
      <c r="BI383" s="122">
        <v>1100</v>
      </c>
      <c r="BJ383" s="118">
        <f>(ULB_Data[[#This Row],[Cert.- obtained SS2020]]-ULB_Data[[#This Row],[NA cert 2020]])/ULB_Data[[#This Row],[NA cert 2020]]</f>
        <v>-0.13956289795215968</v>
      </c>
      <c r="BK383" s="118">
        <f>(ULB_Data[[#This Row],[Cert.- obtained SS2021]]-ULB_Data[[#This Row],[NA cert 2021]])/ULB_Data[[#This Row],[NA cert 2021]]</f>
        <v>6.3737001006372931E-3</v>
      </c>
      <c r="BL383" s="118">
        <f>(ULB_Data[[#This Row],[Cert.- obtained SS2022]]-ULB_Data[[#This Row],[NA cert 2022]])/ULB_Data[[#This Row],[NA cert 2022]]</f>
        <v>1.6949152542372881E-2</v>
      </c>
      <c r="BM383" s="118">
        <f>(ULB_Data[[#This Row],[Cert.- obtained SS2020]]-ULB_Data[[#This Row],[SA Cert 2020]])/ULB_Data[[#This Row],[SA Cert 2020]]</f>
        <v>-0.5250421525089648</v>
      </c>
      <c r="BN383" s="118">
        <f>(ULB_Data[[#This Row],[Cert.- obtained SS2021]]-ULB_Data[[#This Row],[SA cert 2021]])/ULB_Data[[#This Row],[SA cert 2021]]</f>
        <v>-0.42605701167017412</v>
      </c>
      <c r="BO383" s="118">
        <f>(ULB_Data[[#This Row],[Cert.- obtained SS2022]]-ULB_Data[[#This Row],[SA cert 2022]])/ULB_Data[[#This Row],[SA cert 2022]]</f>
        <v>-0.42857142857142855</v>
      </c>
      <c r="BP383" s="118">
        <f>(ULB_Data[[#This Row],[Cert.- obtained SS2020]]-ULB_Data[[#This Row],[SA cert cat 2020]])/ULB_Data[[#This Row],[SA cert cat 2020]]</f>
        <v>-0.45320830029800147</v>
      </c>
      <c r="BQ383" s="118">
        <f>(ULB_Data[[#This Row],[Cert.- obtained SS2021]]-ULB_Data[[#This Row],[SA cert cat 2021]])/ULB_Data[[#This Row],[SA cert cat 2021]]</f>
        <v>-0.33903234335066534</v>
      </c>
      <c r="BR383" s="118">
        <f>(ULB_Data[[#This Row],[Cert.- obtained SS2022]]-ULB_Data[[#This Row],[SA cert cat 2022]])/ULB_Data[[#This Row],[SA cert cat 2022]]</f>
        <v>-0.33903234335066534</v>
      </c>
      <c r="BS383" s="118">
        <f>(ULB_Data[[#This Row],[Cert.- obtained SS2021]]-ULB_Data[[#This Row],[SA cert cat t.10 2021]])/ULB_Data[[#This Row],[SA cert cat t.10 2021]]</f>
        <v>-0.72727272727272729</v>
      </c>
      <c r="BT383" s="118">
        <f>(ULB_Data[[#This Row],[Cert.- obtained SS2022]]-ULB_Data[[#This Row],[SA cert cat t.10 2022]])/ULB_Data[[#This Row],[SA cert cat t.10 2022]]</f>
        <v>-0.72727272727272729</v>
      </c>
      <c r="BU383" s="122">
        <v>855.72</v>
      </c>
      <c r="BV383" s="122">
        <v>860.25</v>
      </c>
      <c r="BW383" s="122">
        <v>865</v>
      </c>
      <c r="BX383" s="122">
        <v>1100</v>
      </c>
      <c r="BY383" s="122">
        <v>1147.0899999999999</v>
      </c>
      <c r="BZ383" s="122">
        <v>1150</v>
      </c>
      <c r="CA383" s="122">
        <v>1056.55</v>
      </c>
      <c r="CB383" s="122">
        <v>1062.31</v>
      </c>
      <c r="CC383" s="122">
        <v>1062.31</v>
      </c>
      <c r="CD383" s="122">
        <v>1484.95</v>
      </c>
      <c r="CE383" s="122">
        <v>1484.95</v>
      </c>
      <c r="CF383" s="118">
        <f>(ULB_Data[[#This Row],[CP- obtained SS2020]]-ULB_Data[[#This Row],[NA CV 2020]])/ULB_Data[[#This Row],[NA CV 2020]]</f>
        <v>0.20486841490207069</v>
      </c>
      <c r="CG383" s="118">
        <f>(ULB_Data[[#This Row],[CV- obtained SS2021]]-ULB_Data[[#This Row],[NA CV 2021]])/ULB_Data[[#This Row],[NA CV 2021]]</f>
        <v>0.14614356291775649</v>
      </c>
      <c r="CH383" s="118">
        <f>(ULB_Data[[#This Row],[CV- obtained SS2022]]-ULB_Data[[#This Row],[NA CV 2022]])/ULB_Data[[#This Row],[NA CV 2022]]</f>
        <v>0.139849710982659</v>
      </c>
      <c r="CI383" s="118">
        <f>(ULB_Data[[#This Row],[CP- obtained SS2020]]-ULB_Data[[#This Row],[SA CV 2020]])/ULB_Data[[#This Row],[SA CV 2020]]</f>
        <v>-6.270000000000002E-2</v>
      </c>
      <c r="CJ383" s="118">
        <f>(ULB_Data[[#This Row],[CV- obtained SS2021]]-ULB_Data[[#This Row],[SA CV 2021]])/ULB_Data[[#This Row],[SA CV 2021]]</f>
        <v>-0.14045977211901411</v>
      </c>
      <c r="CK383" s="118">
        <f>(ULB_Data[[#This Row],[CV- obtained SS2022]]-ULB_Data[[#This Row],[SA CV 2022]])/ULB_Data[[#This Row],[SA CV 2022]]</f>
        <v>-0.14263478260869564</v>
      </c>
      <c r="CL383" s="118">
        <f>(ULB_Data[[#This Row],[CP- obtained SS2020]]-ULB_Data[[#This Row],[SA CV  cat 2020]])/ULB_Data[[#This Row],[SA CV  cat 2020]]</f>
        <v>-2.4154086413326375E-2</v>
      </c>
      <c r="CM383" s="118">
        <f>(ULB_Data[[#This Row],[CV- obtained SS2021]]-ULB_Data[[#This Row],[SA CV cat 2021]])/ULB_Data[[#This Row],[SA CV cat 2021]]</f>
        <v>-7.1862262428104715E-2</v>
      </c>
      <c r="CN383" s="118">
        <f>(ULB_Data[[#This Row],[CV- obtained SS2022]]-ULB_Data[[#This Row],[SA CV cat 2022]])/ULB_Data[[#This Row],[SA CV cat 2022]]</f>
        <v>-7.1862262428104715E-2</v>
      </c>
      <c r="CO383" s="118">
        <f>(ULB_Data[[#This Row],[CV- obtained SS2021]]-ULB_Data[[#This Row],[SA CV cat t.10 2021]])/ULB_Data[[#This Row],[SA CV cat t.10 2021]]</f>
        <v>-0.33602478197919122</v>
      </c>
      <c r="CP383" s="118">
        <f>(ULB_Data[[#This Row],[CV- obtained SS2022]]-ULB_Data[[#This Row],[SA CV cat t.10 2022]])/ULB_Data[[#This Row],[SA CV cat t.10 2022]]</f>
        <v>-0.33602478197919122</v>
      </c>
      <c r="CQ383" s="60">
        <v>248</v>
      </c>
      <c r="CR383" s="60">
        <v>130</v>
      </c>
      <c r="CS383" s="27">
        <v>280</v>
      </c>
      <c r="CT383" s="27">
        <v>125</v>
      </c>
      <c r="CU383" s="27">
        <v>280</v>
      </c>
      <c r="CV383" s="27">
        <v>125</v>
      </c>
      <c r="CW383" s="28" t="s">
        <v>414</v>
      </c>
      <c r="CX383" s="27" t="s">
        <v>414</v>
      </c>
      <c r="CY383" s="27" t="s">
        <v>414</v>
      </c>
      <c r="CZ383" s="28" t="s">
        <v>407</v>
      </c>
      <c r="DA383" s="27" t="s">
        <v>405</v>
      </c>
      <c r="DB383" s="27" t="s">
        <v>405</v>
      </c>
      <c r="DC383" s="22">
        <v>615.96</v>
      </c>
      <c r="DD383" s="22">
        <v>1500</v>
      </c>
      <c r="DE383" s="66">
        <v>41.06</v>
      </c>
      <c r="DF383" s="22">
        <v>200</v>
      </c>
      <c r="DG383" s="22">
        <v>1500</v>
      </c>
      <c r="DH383" s="66">
        <v>13.33</v>
      </c>
      <c r="DI383" s="22">
        <v>884</v>
      </c>
      <c r="DJ383" s="22">
        <v>1500</v>
      </c>
      <c r="DK383" s="66">
        <v>58.93</v>
      </c>
      <c r="DL383" s="22">
        <v>1031.03</v>
      </c>
      <c r="DM383" s="22">
        <v>1500</v>
      </c>
      <c r="DN383" s="66">
        <v>68.739999999999995</v>
      </c>
      <c r="DO383" s="22">
        <v>2730.99</v>
      </c>
      <c r="DP383" s="22">
        <v>6000</v>
      </c>
      <c r="DQ383" s="66">
        <v>45.52</v>
      </c>
      <c r="DR383" s="89">
        <v>1381.93</v>
      </c>
      <c r="DS383" s="67">
        <v>2400</v>
      </c>
      <c r="DT383" s="159">
        <f>ULB_Data[[#This Row],[SLP- obtained SS2021]]/ULB_Data[[#This Row],[SLP-max. marks SS2021]]</f>
        <v>0.57580416666666667</v>
      </c>
      <c r="DU383" s="159">
        <f>ULB_Data[[#This Row],[SLP- obtained SS2021]]/ULB_Data[[#This Row],[Total score (obtained) SS2021]]</f>
        <v>0.517984182315679</v>
      </c>
      <c r="DV383" s="89">
        <v>1381.93</v>
      </c>
      <c r="DW383" s="66">
        <v>2400</v>
      </c>
      <c r="DX383" s="159">
        <f>ULB_Data[[#This Row],[SLP- obtained SS2022]]/ULB_Data[[#This Row],[SLP-max. marks SS2022]]</f>
        <v>0.57580416666666667</v>
      </c>
      <c r="DY383" s="159">
        <f>ULB_Data[[#This Row],[SLP- obtained SS2022]]/ULB_Data[[#This Row],[Total score (obtained) SS2022]]</f>
        <v>0.517984182315679</v>
      </c>
      <c r="DZ383" s="89">
        <v>985.97</v>
      </c>
      <c r="EA383" s="67">
        <v>1800</v>
      </c>
      <c r="EB383" s="159">
        <f>ULB_Data[[#This Row],[CV- obtained SS2021]]/ULB_Data[[#This Row],[CV-max. marks SS2021]]</f>
        <v>0.54776111111111114</v>
      </c>
      <c r="EC383" s="159">
        <f>ULB_Data[[#This Row],[CV- obtained SS2021]]/ULB_Data[[#This Row],[Total score (obtained) SS2021]]</f>
        <v>0.36956782488099255</v>
      </c>
      <c r="ED383" s="89">
        <v>985.97</v>
      </c>
      <c r="EE383" s="66">
        <v>1800</v>
      </c>
      <c r="EF383" s="159">
        <f>ULB_Data[[#This Row],[CV- obtained SS2022]]/ULB_Data[[#This Row],[CV-max. marks SS2022]]</f>
        <v>0.54776111111111114</v>
      </c>
      <c r="EG383" s="159">
        <f>ULB_Data[[#This Row],[CV- obtained SS2022]]/ULB_Data[[#This Row],[Total score (obtained) SS2022]]</f>
        <v>0.36956782488099255</v>
      </c>
      <c r="EH383" s="89">
        <v>300</v>
      </c>
      <c r="EI383" s="67">
        <v>1800</v>
      </c>
      <c r="EJ383" s="159">
        <f>ULB_Data[[#This Row],[Cert.- obtained SS2021]]/ULB_Data[[#This Row],[Cert.-max. marks SS2021]]</f>
        <v>0.16666666666666666</v>
      </c>
      <c r="EK383" s="159">
        <f>ULB_Data[[#This Row],[Cert.- obtained SS2021]]/ULB_Data[[#This Row],[Total score (obtained) SS2021]]</f>
        <v>0.11244799280332846</v>
      </c>
      <c r="EL383" s="89">
        <v>300</v>
      </c>
      <c r="EM383" s="66">
        <v>1800</v>
      </c>
      <c r="EN383" s="159">
        <f>ULB_Data[[#This Row],[Cert.- obtained SS2022]]/ULB_Data[[#This Row],[Cert.-max. marks SS2022]]</f>
        <v>0.16666666666666666</v>
      </c>
      <c r="EO383" s="159">
        <f>ULB_Data[[#This Row],[Cert.- obtained SS2022]]/ULB_Data[[#This Row],[Total score (obtained) SS2022]]</f>
        <v>0.11244799280332846</v>
      </c>
      <c r="EP383" s="95">
        <v>2667.9</v>
      </c>
      <c r="EQ383" s="26">
        <v>6000</v>
      </c>
      <c r="ER383" s="66">
        <v>44.47</v>
      </c>
      <c r="ES383" s="95">
        <v>2667.9</v>
      </c>
      <c r="ET383" s="66">
        <v>6000</v>
      </c>
      <c r="EU383" s="128">
        <f>(ULB_Data[[#This Row],[Total score (obtained) SS2022]]/ULB_Data[[#This Row],[Total score (max) SS2022]])*100</f>
        <v>44.464999999999996</v>
      </c>
      <c r="EV383" s="26">
        <v>815.96</v>
      </c>
      <c r="EW383" s="26">
        <v>3000</v>
      </c>
      <c r="EX383" s="66">
        <v>27.2</v>
      </c>
      <c r="EY383" s="26">
        <v>1681.93</v>
      </c>
      <c r="EZ383" s="26">
        <v>4200</v>
      </c>
      <c r="FA383" s="100">
        <v>40.049999999999997</v>
      </c>
      <c r="FB383" s="26">
        <v>1681.93</v>
      </c>
      <c r="FC383" s="138">
        <v>4200</v>
      </c>
      <c r="FD383" s="140">
        <f>(ULB_Data[[#This Row],[SLP + Cert. (obtained) SS2022]]/ULB_Data[[#This Row],[SLP + Cert. (max.) SS2022]])*100</f>
        <v>40.045952380952379</v>
      </c>
    </row>
    <row r="384" spans="1:160" ht="15.75" thickBot="1">
      <c r="A384" s="104">
        <v>383</v>
      </c>
      <c r="B384" s="65" t="s">
        <v>12</v>
      </c>
      <c r="C384" s="65" t="s">
        <v>40</v>
      </c>
      <c r="D384" s="65" t="s">
        <v>33</v>
      </c>
      <c r="E384" s="26">
        <v>14894</v>
      </c>
      <c r="F384" s="28" t="s">
        <v>411</v>
      </c>
      <c r="G384" s="28">
        <v>2214</v>
      </c>
      <c r="H384" s="28">
        <v>2072</v>
      </c>
      <c r="I384" s="28">
        <v>2072</v>
      </c>
      <c r="J384" s="28">
        <v>3325</v>
      </c>
      <c r="K384" s="28">
        <v>3178</v>
      </c>
      <c r="L384" s="28">
        <v>3178</v>
      </c>
      <c r="M384" s="28">
        <v>3070.1</v>
      </c>
      <c r="N384" s="28">
        <v>2928.3</v>
      </c>
      <c r="O384" s="28">
        <v>2928.3</v>
      </c>
      <c r="P384" s="28">
        <v>4349.2</v>
      </c>
      <c r="Q384" s="28">
        <v>4349.2</v>
      </c>
      <c r="R384" s="118">
        <f>(ULB_Data[[#This Row],[Total score (obtained) SS2020]]-ULB_Data[[#This Row],[NA 2020]])/ULB_Data[[#This Row],[NA 2020]]</f>
        <v>0.95030713640469722</v>
      </c>
      <c r="S384" s="118">
        <f>(ULB_Data[[#This Row],[Total score (obtained) SS2021]]-ULB_Data[[#This Row],[NA 2021]])/ULB_Data[[#This Row],[NA 2021]]</f>
        <v>1.3410955598455598</v>
      </c>
      <c r="T384" s="118">
        <f>(ULB_Data[[#This Row],[Total score (obtained) SS2022]]-ULB_Data[[#This Row],[NA 2022]])/ULB_Data[[#This Row],[NA 2022]]</f>
        <v>1.3410955598455598</v>
      </c>
      <c r="U384" s="118">
        <f>(ULB_Data[[#This Row],[Total score (obtained) SS2020]]-ULB_Data[[#This Row],[SA 2020]])/ULB_Data[[#This Row],[SA 2020]]</f>
        <v>0.29864060150375926</v>
      </c>
      <c r="V384" s="118">
        <f>(ULB_Data[[#This Row],[Total score (obtained) SS2021]]-ULB_Data[[#This Row],[SA 2021]])/ULB_Data[[#This Row],[SA 2021]]</f>
        <v>0.52635305223410955</v>
      </c>
      <c r="W384" s="118">
        <f>(ULB_Data[[#This Row],[Total score (obtained) SS2022]]-ULB_Data[[#This Row],[SA 2022]])/ULB_Data[[#This Row],[SA 2022]]</f>
        <v>0.52635305223410955</v>
      </c>
      <c r="X384" s="118">
        <f>(ULB_Data[[#This Row],[Total score (obtained) SS2020]]-ULB_Data[[#This Row],[SA Cat 2020]])/ULB_Data[[#This Row],[SA Cat 2020]]</f>
        <v>0.40646233021725664</v>
      </c>
      <c r="Y384" s="118">
        <f>(ULB_Data[[#This Row],[Total score (obtained) SS2021]]-ULB_Data[[#This Row],[SA Cat 2021]])/ULB_Data[[#This Row],[SA Cat 2021]]</f>
        <v>0.65650718847112643</v>
      </c>
      <c r="Z384" s="118">
        <f>(ULB_Data[[#This Row],[Total score (obtained) SS2022]]-ULB_Data[[#This Row],[SA Cat 2022]])/ULB_Data[[#This Row],[SA Cat 2022]]</f>
        <v>0.65650718847112643</v>
      </c>
      <c r="AA384" s="118">
        <f>(ULB_Data[[#This Row],[Total score (obtained) SS2021]]-ULB_Data[[#This Row],[SA Cat t.10 2021]])/ULB_Data[[#This Row],[SA Cat t.10 2021]]</f>
        <v>0.11532005886139984</v>
      </c>
      <c r="AB384" s="118">
        <f>(ULB_Data[[#This Row],[Total score (obtained) SS2022]]-ULB_Data[[#This Row],[SA Cat t.10 2022]])/ULB_Data[[#This Row],[SA Cat t.10 2022]]</f>
        <v>0.11532005886139984</v>
      </c>
      <c r="AC384" s="122">
        <v>306.24</v>
      </c>
      <c r="AD384" s="122">
        <v>913.6</v>
      </c>
      <c r="AE384" s="122">
        <v>915</v>
      </c>
      <c r="AF384" s="122">
        <v>706.64</v>
      </c>
      <c r="AG384" s="122">
        <v>1509.3</v>
      </c>
      <c r="AH384" s="122">
        <v>1509.3</v>
      </c>
      <c r="AI384" s="122">
        <v>593.21</v>
      </c>
      <c r="AJ384" s="122">
        <v>1412.08</v>
      </c>
      <c r="AK384" s="122">
        <v>1412.08</v>
      </c>
      <c r="AL384" s="122">
        <v>1984.11</v>
      </c>
      <c r="AM384" s="122">
        <v>1984.11</v>
      </c>
      <c r="AN384" s="118">
        <f>(ULB_Data[[#This Row],[SLP- obtained SS2020]]-ULB_Data[[#This Row],[SLP NA 2020]])/ULB_Data[[#This Row],[SLP NA 2020]]</f>
        <v>2.7353056426332292</v>
      </c>
      <c r="AO384" s="118">
        <f>(ULB_Data[[#This Row],[SLP- obtained SS2021]]-ULB_Data[[#This Row],[SLP NA 2021]])/ULB_Data[[#This Row],[SLP NA 2021]]</f>
        <v>1.321004816112084</v>
      </c>
      <c r="AP384" s="118">
        <f>(ULB_Data[[#This Row],[SLP- obtained SS2022]]-ULB_Data[[#This Row],[SLP NA 2022]])/ULB_Data[[#This Row],[SLP NA 2022]]</f>
        <v>1.3174535519125681</v>
      </c>
      <c r="AQ384" s="118">
        <f>(ULB_Data[[#This Row],[SLP- obtained SS2020]]-ULB_Data[[#This Row],[SLP SA 2020]])/ULB_Data[[#This Row],[SLP SA 2020]]</f>
        <v>0.61878750141514793</v>
      </c>
      <c r="AR384" s="118">
        <f>(ULB_Data[[#This Row],[SLP- obtained SS2021]]-ULB_Data[[#This Row],[SLP SA 2021]])/ULB_Data[[#This Row],[SLP SA 2021]]</f>
        <v>0.40493606307559787</v>
      </c>
      <c r="AS384" s="118">
        <f>(ULB_Data[[#This Row],[SLP- obtained SS2022]]-ULB_Data[[#This Row],[SLP SA 2022]])/ULB_Data[[#This Row],[SLP SA 2022]]</f>
        <v>0.40493606307559787</v>
      </c>
      <c r="AT384" s="118">
        <f>(ULB_Data[[#This Row],[SLP- obtained SS2020]]-ULB_Data[[#This Row],[SLP SA cat 2020]])/ULB_Data[[#This Row],[SLP SA cat 2020]]</f>
        <v>0.92832217932941119</v>
      </c>
      <c r="AU384" s="118">
        <f>(ULB_Data[[#This Row],[SLP- obtained SS2021]]-ULB_Data[[#This Row],[SLP SA cat 2021]])/ULB_Data[[#This Row],[SLP SA cat 2021]]</f>
        <v>0.50166421165939601</v>
      </c>
      <c r="AV384" s="118">
        <f>(ULB_Data[[#This Row],[SLP- obtained SS2022]]-ULB_Data[[#This Row],[SLP SA cat 2022]])/ULB_Data[[#This Row],[SLP SA cat 2022]]</f>
        <v>0.50166421165939601</v>
      </c>
      <c r="AW384" s="118">
        <f>(ULB_Data[[#This Row],[SLP- obtained SS2021]]-ULB_Data[[#This Row],[SLP SA cat t.10 2021]])/ULB_Data[[#This Row],[SLP SA cat t.10 2021]]</f>
        <v>6.8726028294802163E-2</v>
      </c>
      <c r="AX384" s="118">
        <f>(ULB_Data[[#This Row],[SLP- obtained SS2022]]-ULB_Data[[#This Row],[SLP SA cat t.10 2022]])/ULB_Data[[#This Row],[SLP SA cat t.10 2022]]</f>
        <v>6.8726028294802163E-2</v>
      </c>
      <c r="AY384" s="122">
        <v>232.44</v>
      </c>
      <c r="AZ384" s="122">
        <v>298.10000000000002</v>
      </c>
      <c r="BA384" s="122">
        <v>295</v>
      </c>
      <c r="BB384" s="122">
        <v>421.09</v>
      </c>
      <c r="BC384" s="122">
        <v>522.70000000000005</v>
      </c>
      <c r="BD384" s="122">
        <v>525</v>
      </c>
      <c r="BE384" s="122">
        <v>365.77</v>
      </c>
      <c r="BF384" s="122">
        <v>453.88</v>
      </c>
      <c r="BG384" s="122">
        <v>453.88</v>
      </c>
      <c r="BH384" s="122">
        <v>1100</v>
      </c>
      <c r="BI384" s="122">
        <v>1100</v>
      </c>
      <c r="BJ384" s="118">
        <f>(ULB_Data[[#This Row],[Cert.- obtained SS2020]]-ULB_Data[[#This Row],[NA cert 2020]])/ULB_Data[[#This Row],[NA cert 2020]]</f>
        <v>3.7324040612631215</v>
      </c>
      <c r="BK384" s="118">
        <f>(ULB_Data[[#This Row],[Cert.- obtained SS2021]]-ULB_Data[[#This Row],[NA cert 2021]])/ULB_Data[[#This Row],[NA cert 2021]]</f>
        <v>2.6900369003690034</v>
      </c>
      <c r="BL384" s="118">
        <f>(ULB_Data[[#This Row],[Cert.- obtained SS2022]]-ULB_Data[[#This Row],[NA cert 2022]])/ULB_Data[[#This Row],[NA cert 2022]]</f>
        <v>2.7288135593220337</v>
      </c>
      <c r="BM384" s="118">
        <f>(ULB_Data[[#This Row],[Cert.- obtained SS2020]]-ULB_Data[[#This Row],[SA Cert 2020]])/ULB_Data[[#This Row],[SA Cert 2020]]</f>
        <v>1.6122681612006937</v>
      </c>
      <c r="BN384" s="118">
        <f>(ULB_Data[[#This Row],[Cert.- obtained SS2021]]-ULB_Data[[#This Row],[SA cert 2021]])/ULB_Data[[#This Row],[SA cert 2021]]</f>
        <v>1.1044576238760282</v>
      </c>
      <c r="BO384" s="118">
        <f>(ULB_Data[[#This Row],[Cert.- obtained SS2022]]-ULB_Data[[#This Row],[SA cert 2022]])/ULB_Data[[#This Row],[SA cert 2022]]</f>
        <v>1.0952380952380953</v>
      </c>
      <c r="BP384" s="118">
        <f>(ULB_Data[[#This Row],[Cert.- obtained SS2020]]-ULB_Data[[#This Row],[SA cert cat 2020]])/ULB_Data[[#This Row],[SA cert cat 2020]]</f>
        <v>2.0073543483609919</v>
      </c>
      <c r="BQ384" s="118">
        <f>(ULB_Data[[#This Row],[Cert.- obtained SS2021]]-ULB_Data[[#This Row],[SA cert cat 2021]])/ULB_Data[[#This Row],[SA cert cat 2021]]</f>
        <v>1.4235480743808937</v>
      </c>
      <c r="BR384" s="118">
        <f>(ULB_Data[[#This Row],[Cert.- obtained SS2022]]-ULB_Data[[#This Row],[SA cert cat 2022]])/ULB_Data[[#This Row],[SA cert cat 2022]]</f>
        <v>1.4235480743808937</v>
      </c>
      <c r="BS384" s="118">
        <f>(ULB_Data[[#This Row],[Cert.- obtained SS2021]]-ULB_Data[[#This Row],[SA cert cat t.10 2021]])/ULB_Data[[#This Row],[SA cert cat t.10 2021]]</f>
        <v>0</v>
      </c>
      <c r="BT384" s="118">
        <f>(ULB_Data[[#This Row],[Cert.- obtained SS2022]]-ULB_Data[[#This Row],[SA cert cat t.10 2022]])/ULB_Data[[#This Row],[SA cert cat t.10 2022]]</f>
        <v>0</v>
      </c>
      <c r="BU384" s="122">
        <v>855.72</v>
      </c>
      <c r="BV384" s="122">
        <v>860.25</v>
      </c>
      <c r="BW384" s="122">
        <v>865</v>
      </c>
      <c r="BX384" s="122">
        <v>1100</v>
      </c>
      <c r="BY384" s="122">
        <v>1147.0899999999999</v>
      </c>
      <c r="BZ384" s="122">
        <v>1150</v>
      </c>
      <c r="CA384" s="122">
        <v>1056.55</v>
      </c>
      <c r="CB384" s="122">
        <v>1062.31</v>
      </c>
      <c r="CC384" s="122">
        <v>1062.31</v>
      </c>
      <c r="CD384" s="122">
        <v>1484.95</v>
      </c>
      <c r="CE384" s="122">
        <v>1484.95</v>
      </c>
      <c r="CF384" s="118">
        <f>(ULB_Data[[#This Row],[CP- obtained SS2020]]-ULB_Data[[#This Row],[NA CV 2020]])/ULB_Data[[#This Row],[NA CV 2020]]</f>
        <v>0.19301874444911882</v>
      </c>
      <c r="CG384" s="118">
        <f>(ULB_Data[[#This Row],[CV- obtained SS2021]]-ULB_Data[[#This Row],[NA CV 2021]])/ULB_Data[[#This Row],[NA CV 2021]]</f>
        <v>0.89511188607962799</v>
      </c>
      <c r="CH384" s="118">
        <f>(ULB_Data[[#This Row],[CV- obtained SS2022]]-ULB_Data[[#This Row],[NA CV 2022]])/ULB_Data[[#This Row],[NA CV 2022]]</f>
        <v>0.88470520231213867</v>
      </c>
      <c r="CI384" s="118">
        <f>(ULB_Data[[#This Row],[CP- obtained SS2020]]-ULB_Data[[#This Row],[SA CV 2020]])/ULB_Data[[#This Row],[SA CV 2020]]</f>
        <v>-7.1918181818181826E-2</v>
      </c>
      <c r="CJ384" s="118">
        <f>(ULB_Data[[#This Row],[CV- obtained SS2021]]-ULB_Data[[#This Row],[SA CV 2021]])/ULB_Data[[#This Row],[SA CV 2021]]</f>
        <v>0.42122239754509244</v>
      </c>
      <c r="CK384" s="118">
        <f>(ULB_Data[[#This Row],[CV- obtained SS2022]]-ULB_Data[[#This Row],[SA CV 2022]])/ULB_Data[[#This Row],[SA CV 2022]]</f>
        <v>0.4176260869565217</v>
      </c>
      <c r="CL384" s="118">
        <f>(ULB_Data[[#This Row],[CP- obtained SS2020]]-ULB_Data[[#This Row],[SA CV  cat 2020]])/ULB_Data[[#This Row],[SA CV  cat 2020]]</f>
        <v>-3.3751360560314199E-2</v>
      </c>
      <c r="CM384" s="118">
        <f>(ULB_Data[[#This Row],[CV- obtained SS2021]]-ULB_Data[[#This Row],[SA CV cat 2021]])/ULB_Data[[#This Row],[SA CV cat 2021]]</f>
        <v>0.53464619555496984</v>
      </c>
      <c r="CN384" s="118">
        <f>(ULB_Data[[#This Row],[CV- obtained SS2022]]-ULB_Data[[#This Row],[SA CV cat 2022]])/ULB_Data[[#This Row],[SA CV cat 2022]]</f>
        <v>0.53464619555496984</v>
      </c>
      <c r="CO384" s="118">
        <f>(ULB_Data[[#This Row],[CV- obtained SS2021]]-ULB_Data[[#This Row],[SA CV cat t.10 2021]])/ULB_Data[[#This Row],[SA CV cat t.10 2021]]</f>
        <v>9.7861880871409762E-2</v>
      </c>
      <c r="CP384" s="118">
        <f>(ULB_Data[[#This Row],[CV- obtained SS2022]]-ULB_Data[[#This Row],[SA CV cat t.10 2022]])/ULB_Data[[#This Row],[SA CV cat t.10 2022]]</f>
        <v>9.7861880871409762E-2</v>
      </c>
      <c r="CQ384" s="60">
        <v>14</v>
      </c>
      <c r="CR384" s="60">
        <v>11</v>
      </c>
      <c r="CS384" s="27">
        <v>1</v>
      </c>
      <c r="CT384" s="27">
        <v>1</v>
      </c>
      <c r="CU384" s="27">
        <v>1</v>
      </c>
      <c r="CV384" s="27">
        <v>1</v>
      </c>
      <c r="CW384" s="28" t="s">
        <v>401</v>
      </c>
      <c r="CX384" s="27" t="s">
        <v>401</v>
      </c>
      <c r="CY384" s="27" t="s">
        <v>401</v>
      </c>
      <c r="CZ384" s="28" t="s">
        <v>408</v>
      </c>
      <c r="DA384" s="27" t="s">
        <v>402</v>
      </c>
      <c r="DB384" s="27" t="s">
        <v>402</v>
      </c>
      <c r="DC384" s="22">
        <v>1143.9000000000001</v>
      </c>
      <c r="DD384" s="22">
        <v>1500</v>
      </c>
      <c r="DE384" s="66">
        <v>76.260000000000005</v>
      </c>
      <c r="DF384" s="22">
        <v>1100</v>
      </c>
      <c r="DG384" s="22">
        <v>1500</v>
      </c>
      <c r="DH384" s="66">
        <v>73.33</v>
      </c>
      <c r="DI384" s="22">
        <v>1053.19</v>
      </c>
      <c r="DJ384" s="22">
        <v>1500</v>
      </c>
      <c r="DK384" s="66">
        <v>70.209999999999994</v>
      </c>
      <c r="DL384" s="22">
        <v>1020.89</v>
      </c>
      <c r="DM384" s="22">
        <v>1500</v>
      </c>
      <c r="DN384" s="66">
        <v>68.06</v>
      </c>
      <c r="DO384" s="22">
        <v>4317.9799999999996</v>
      </c>
      <c r="DP384" s="22">
        <v>6000</v>
      </c>
      <c r="DQ384" s="66">
        <v>71.97</v>
      </c>
      <c r="DR384" s="67">
        <v>2120.4699999999998</v>
      </c>
      <c r="DS384" s="67">
        <v>2400</v>
      </c>
      <c r="DT384" s="159">
        <f>ULB_Data[[#This Row],[SLP- obtained SS2021]]/ULB_Data[[#This Row],[SLP-max. marks SS2021]]</f>
        <v>0.88352916666666659</v>
      </c>
      <c r="DU384" s="159">
        <f>ULB_Data[[#This Row],[SLP- obtained SS2021]]/ULB_Data[[#This Row],[Total score (obtained) SS2021]]</f>
        <v>0.43714270989022314</v>
      </c>
      <c r="DV384" s="67">
        <v>2120.4699999999998</v>
      </c>
      <c r="DW384" s="66">
        <v>2400</v>
      </c>
      <c r="DX384" s="159">
        <f>ULB_Data[[#This Row],[SLP- obtained SS2022]]/ULB_Data[[#This Row],[SLP-max. marks SS2022]]</f>
        <v>0.88352916666666659</v>
      </c>
      <c r="DY384" s="159">
        <f>ULB_Data[[#This Row],[SLP- obtained SS2022]]/ULB_Data[[#This Row],[Total score (obtained) SS2022]]</f>
        <v>0.43714270989022314</v>
      </c>
      <c r="DZ384" s="67">
        <v>1630.27</v>
      </c>
      <c r="EA384" s="67">
        <v>1800</v>
      </c>
      <c r="EB384" s="159">
        <f>ULB_Data[[#This Row],[CV- obtained SS2021]]/ULB_Data[[#This Row],[CV-max. marks SS2021]]</f>
        <v>0.90570555555555554</v>
      </c>
      <c r="EC384" s="159">
        <f>ULB_Data[[#This Row],[CV- obtained SS2021]]/ULB_Data[[#This Row],[Total score (obtained) SS2021]]</f>
        <v>0.33608617224140597</v>
      </c>
      <c r="ED384" s="67">
        <v>1630.27</v>
      </c>
      <c r="EE384" s="66">
        <v>1800</v>
      </c>
      <c r="EF384" s="159">
        <f>ULB_Data[[#This Row],[CV- obtained SS2022]]/ULB_Data[[#This Row],[CV-max. marks SS2022]]</f>
        <v>0.90570555555555554</v>
      </c>
      <c r="EG384" s="159">
        <f>ULB_Data[[#This Row],[CV- obtained SS2022]]/ULB_Data[[#This Row],[Total score (obtained) SS2022]]</f>
        <v>0.33608617224140597</v>
      </c>
      <c r="EH384" s="67">
        <v>1100</v>
      </c>
      <c r="EI384" s="67">
        <v>1800</v>
      </c>
      <c r="EJ384" s="159">
        <f>ULB_Data[[#This Row],[Cert.- obtained SS2021]]/ULB_Data[[#This Row],[Cert.-max. marks SS2021]]</f>
        <v>0.61111111111111116</v>
      </c>
      <c r="EK384" s="159">
        <f>ULB_Data[[#This Row],[Cert.- obtained SS2021]]/ULB_Data[[#This Row],[Total score (obtained) SS2021]]</f>
        <v>0.22676905633149513</v>
      </c>
      <c r="EL384" s="67">
        <v>1100</v>
      </c>
      <c r="EM384" s="66">
        <v>1800</v>
      </c>
      <c r="EN384" s="159">
        <f>ULB_Data[[#This Row],[Cert.- obtained SS2022]]/ULB_Data[[#This Row],[Cert.-max. marks SS2022]]</f>
        <v>0.61111111111111116</v>
      </c>
      <c r="EO384" s="159">
        <f>ULB_Data[[#This Row],[Cert.- obtained SS2022]]/ULB_Data[[#This Row],[Total score (obtained) SS2022]]</f>
        <v>0.22676905633149513</v>
      </c>
      <c r="EP384" s="68">
        <v>4850.75</v>
      </c>
      <c r="EQ384" s="26">
        <v>6000</v>
      </c>
      <c r="ER384" s="66">
        <v>80.849999999999994</v>
      </c>
      <c r="ES384" s="68">
        <v>4850.75</v>
      </c>
      <c r="ET384" s="66">
        <v>6000</v>
      </c>
      <c r="EU384" s="128">
        <f>(ULB_Data[[#This Row],[Total score (obtained) SS2022]]/ULB_Data[[#This Row],[Total score (max) SS2022]])*100</f>
        <v>80.845833333333331</v>
      </c>
      <c r="EV384" s="26">
        <v>2243.9</v>
      </c>
      <c r="EW384" s="26">
        <v>3000</v>
      </c>
      <c r="EX384" s="66">
        <v>74.8</v>
      </c>
      <c r="EY384" s="26">
        <v>3220.47</v>
      </c>
      <c r="EZ384" s="26">
        <v>4200</v>
      </c>
      <c r="FA384" s="100">
        <v>76.680000000000007</v>
      </c>
      <c r="FB384" s="26">
        <v>3220.47</v>
      </c>
      <c r="FC384" s="138">
        <v>4200</v>
      </c>
      <c r="FD384" s="140">
        <f>(ULB_Data[[#This Row],[SLP + Cert. (obtained) SS2022]]/ULB_Data[[#This Row],[SLP + Cert. (max.) SS2022]])*100</f>
        <v>76.677857142857135</v>
      </c>
    </row>
    <row r="385" spans="1:160" ht="15.75" thickBot="1">
      <c r="A385" s="104">
        <v>384</v>
      </c>
      <c r="B385" s="65" t="s">
        <v>129</v>
      </c>
      <c r="C385" s="65" t="s">
        <v>40</v>
      </c>
      <c r="D385" s="65" t="s">
        <v>33</v>
      </c>
      <c r="E385" s="26">
        <v>13779</v>
      </c>
      <c r="F385" s="28" t="s">
        <v>411</v>
      </c>
      <c r="G385" s="28">
        <v>2214</v>
      </c>
      <c r="H385" s="28">
        <v>2072</v>
      </c>
      <c r="I385" s="28">
        <v>2072</v>
      </c>
      <c r="J385" s="28">
        <v>3325</v>
      </c>
      <c r="K385" s="28">
        <v>3178</v>
      </c>
      <c r="L385" s="28">
        <v>3178</v>
      </c>
      <c r="M385" s="28">
        <v>3070.1</v>
      </c>
      <c r="N385" s="28">
        <v>2928.3</v>
      </c>
      <c r="O385" s="28">
        <v>2928.3</v>
      </c>
      <c r="P385" s="28">
        <v>4349.2</v>
      </c>
      <c r="Q385" s="28">
        <v>4349.2</v>
      </c>
      <c r="R385" s="118">
        <f>(ULB_Data[[#This Row],[Total score (obtained) SS2020]]-ULB_Data[[#This Row],[NA 2020]])/ULB_Data[[#This Row],[NA 2020]]</f>
        <v>0.38370822041553759</v>
      </c>
      <c r="S385" s="118">
        <f>(ULB_Data[[#This Row],[Total score (obtained) SS2021]]-ULB_Data[[#This Row],[NA 2021]])/ULB_Data[[#This Row],[NA 2021]]</f>
        <v>0.28870656370656361</v>
      </c>
      <c r="T385" s="118">
        <f>(ULB_Data[[#This Row],[Total score (obtained) SS2022]]-ULB_Data[[#This Row],[NA 2022]])/ULB_Data[[#This Row],[NA 2022]]</f>
        <v>0.28870656370656361</v>
      </c>
      <c r="U385" s="118">
        <f>(ULB_Data[[#This Row],[Total score (obtained) SS2020]]-ULB_Data[[#This Row],[SA 2020]])/ULB_Data[[#This Row],[SA 2020]]</f>
        <v>-7.863759398496234E-2</v>
      </c>
      <c r="V385" s="118">
        <f>(ULB_Data[[#This Row],[Total score (obtained) SS2021]]-ULB_Data[[#This Row],[SA 2021]])/ULB_Data[[#This Row],[SA 2021]]</f>
        <v>-0.15978602894902461</v>
      </c>
      <c r="W385" s="118">
        <f>(ULB_Data[[#This Row],[Total score (obtained) SS2022]]-ULB_Data[[#This Row],[SA 2022]])/ULB_Data[[#This Row],[SA 2022]]</f>
        <v>-0.15978602894902461</v>
      </c>
      <c r="X385" s="118">
        <f>(ULB_Data[[#This Row],[Total score (obtained) SS2020]]-ULB_Data[[#This Row],[SA Cat 2020]])/ULB_Data[[#This Row],[SA Cat 2020]]</f>
        <v>-2.1399954398878566E-3</v>
      </c>
      <c r="Y385" s="118">
        <f>(ULB_Data[[#This Row],[Total score (obtained) SS2021]]-ULB_Data[[#This Row],[SA Cat 2021]])/ULB_Data[[#This Row],[SA Cat 2021]]</f>
        <v>-8.8139876378786439E-2</v>
      </c>
      <c r="Z385" s="118">
        <f>(ULB_Data[[#This Row],[Total score (obtained) SS2022]]-ULB_Data[[#This Row],[SA Cat 2022]])/ULB_Data[[#This Row],[SA Cat 2022]]</f>
        <v>-8.8139876378786439E-2</v>
      </c>
      <c r="AA385" s="118">
        <f>(ULB_Data[[#This Row],[Total score (obtained) SS2021]]-ULB_Data[[#This Row],[SA Cat t.10 2021]])/ULB_Data[[#This Row],[SA Cat t.10 2021]]</f>
        <v>-0.38604800882920998</v>
      </c>
      <c r="AB385" s="118">
        <f>(ULB_Data[[#This Row],[Total score (obtained) SS2022]]-ULB_Data[[#This Row],[SA Cat t.10 2022]])/ULB_Data[[#This Row],[SA Cat t.10 2022]]</f>
        <v>-0.38604800882920998</v>
      </c>
      <c r="AC385" s="122">
        <v>306.24</v>
      </c>
      <c r="AD385" s="122">
        <v>913.6</v>
      </c>
      <c r="AE385" s="122">
        <v>915</v>
      </c>
      <c r="AF385" s="122">
        <v>706.64</v>
      </c>
      <c r="AG385" s="122">
        <v>1509.3</v>
      </c>
      <c r="AH385" s="122">
        <v>1509.3</v>
      </c>
      <c r="AI385" s="122">
        <v>593.21</v>
      </c>
      <c r="AJ385" s="122">
        <v>1412.08</v>
      </c>
      <c r="AK385" s="122">
        <v>1412.08</v>
      </c>
      <c r="AL385" s="122">
        <v>1984.11</v>
      </c>
      <c r="AM385" s="122">
        <v>1984.11</v>
      </c>
      <c r="AN385" s="118">
        <f>(ULB_Data[[#This Row],[SLP- obtained SS2020]]-ULB_Data[[#This Row],[SLP NA 2020]])/ULB_Data[[#This Row],[SLP NA 2020]]</f>
        <v>0.90549895506792044</v>
      </c>
      <c r="AO385" s="118">
        <f>(ULB_Data[[#This Row],[SLP- obtained SS2021]]-ULB_Data[[#This Row],[SLP NA 2021]])/ULB_Data[[#This Row],[SLP NA 2021]]</f>
        <v>0.35756348511383534</v>
      </c>
      <c r="AP385" s="118">
        <f>(ULB_Data[[#This Row],[SLP- obtained SS2022]]-ULB_Data[[#This Row],[SLP NA 2022]])/ULB_Data[[#This Row],[SLP NA 2022]]</f>
        <v>0.35548633879781416</v>
      </c>
      <c r="AQ385" s="118">
        <f>(ULB_Data[[#This Row],[SLP- obtained SS2020]]-ULB_Data[[#This Row],[SLP SA 2020]])/ULB_Data[[#This Row],[SLP SA 2020]]</f>
        <v>-0.17420468696931962</v>
      </c>
      <c r="AR385" s="118">
        <f>(ULB_Data[[#This Row],[SLP- obtained SS2021]]-ULB_Data[[#This Row],[SLP SA 2021]])/ULB_Data[[#This Row],[SLP SA 2021]]</f>
        <v>-0.17824819452726429</v>
      </c>
      <c r="AS385" s="118">
        <f>(ULB_Data[[#This Row],[SLP- obtained SS2022]]-ULB_Data[[#This Row],[SLP SA 2022]])/ULB_Data[[#This Row],[SLP SA 2022]]</f>
        <v>-0.17824819452726429</v>
      </c>
      <c r="AT385" s="118">
        <f>(ULB_Data[[#This Row],[SLP- obtained SS2020]]-ULB_Data[[#This Row],[SLP SA cat 2020]])/ULB_Data[[#This Row],[SLP SA cat 2020]]</f>
        <v>-1.6301141248461881E-2</v>
      </c>
      <c r="AU385" s="118">
        <f>(ULB_Data[[#This Row],[SLP- obtained SS2021]]-ULB_Data[[#This Row],[SLP SA cat 2021]])/ULB_Data[[#This Row],[SLP SA cat 2021]]</f>
        <v>-0.12167157668120783</v>
      </c>
      <c r="AV385" s="118">
        <f>(ULB_Data[[#This Row],[SLP- obtained SS2022]]-ULB_Data[[#This Row],[SLP SA cat 2022]])/ULB_Data[[#This Row],[SLP SA cat 2022]]</f>
        <v>-0.12167157668120783</v>
      </c>
      <c r="AW385" s="118">
        <f>(ULB_Data[[#This Row],[SLP- obtained SS2021]]-ULB_Data[[#This Row],[SLP SA cat t.10 2021]])/ULB_Data[[#This Row],[SLP SA cat t.10 2021]]</f>
        <v>-0.37489856913175174</v>
      </c>
      <c r="AX385" s="118">
        <f>(ULB_Data[[#This Row],[SLP- obtained SS2022]]-ULB_Data[[#This Row],[SLP SA cat t.10 2022]])/ULB_Data[[#This Row],[SLP SA cat t.10 2022]]</f>
        <v>-0.37489856913175174</v>
      </c>
      <c r="AY385" s="122">
        <v>232.44</v>
      </c>
      <c r="AZ385" s="122">
        <v>298.10000000000002</v>
      </c>
      <c r="BA385" s="122">
        <v>295</v>
      </c>
      <c r="BB385" s="122">
        <v>421.09</v>
      </c>
      <c r="BC385" s="122">
        <v>522.70000000000005</v>
      </c>
      <c r="BD385" s="122">
        <v>525</v>
      </c>
      <c r="BE385" s="122">
        <v>365.77</v>
      </c>
      <c r="BF385" s="122">
        <v>453.88</v>
      </c>
      <c r="BG385" s="122">
        <v>453.88</v>
      </c>
      <c r="BH385" s="122">
        <v>1100</v>
      </c>
      <c r="BI385" s="122">
        <v>1100</v>
      </c>
      <c r="BJ385" s="118">
        <f>(ULB_Data[[#This Row],[Cert.- obtained SS2020]]-ULB_Data[[#This Row],[NA cert 2020]])/ULB_Data[[#This Row],[NA cert 2020]]</f>
        <v>0.29065565307176044</v>
      </c>
      <c r="BK385" s="118">
        <f>(ULB_Data[[#This Row],[Cert.- obtained SS2021]]-ULB_Data[[#This Row],[NA cert 2021]])/ULB_Data[[#This Row],[NA cert 2021]]</f>
        <v>6.3737001006372931E-3</v>
      </c>
      <c r="BL385" s="118">
        <f>(ULB_Data[[#This Row],[Cert.- obtained SS2022]]-ULB_Data[[#This Row],[NA cert 2022]])/ULB_Data[[#This Row],[NA cert 2022]]</f>
        <v>1.6949152542372881E-2</v>
      </c>
      <c r="BM385" s="118">
        <f>(ULB_Data[[#This Row],[Cert.- obtained SS2020]]-ULB_Data[[#This Row],[SA Cert 2020]])/ULB_Data[[#This Row],[SA Cert 2020]]</f>
        <v>-0.2875632287634472</v>
      </c>
      <c r="BN385" s="118">
        <f>(ULB_Data[[#This Row],[Cert.- obtained SS2021]]-ULB_Data[[#This Row],[SA cert 2021]])/ULB_Data[[#This Row],[SA cert 2021]]</f>
        <v>-0.42605701167017412</v>
      </c>
      <c r="BO385" s="118">
        <f>(ULB_Data[[#This Row],[Cert.- obtained SS2022]]-ULB_Data[[#This Row],[SA cert 2022]])/ULB_Data[[#This Row],[SA cert 2022]]</f>
        <v>-0.42857142857142855</v>
      </c>
      <c r="BP385" s="118">
        <f>(ULB_Data[[#This Row],[Cert.- obtained SS2020]]-ULB_Data[[#This Row],[SA cert cat 2020]])/ULB_Data[[#This Row],[SA cert cat 2020]]</f>
        <v>-0.17981245044700217</v>
      </c>
      <c r="BQ385" s="118">
        <f>(ULB_Data[[#This Row],[Cert.- obtained SS2021]]-ULB_Data[[#This Row],[SA cert cat 2021]])/ULB_Data[[#This Row],[SA cert cat 2021]]</f>
        <v>-0.33903234335066534</v>
      </c>
      <c r="BR385" s="118">
        <f>(ULB_Data[[#This Row],[Cert.- obtained SS2022]]-ULB_Data[[#This Row],[SA cert cat 2022]])/ULB_Data[[#This Row],[SA cert cat 2022]]</f>
        <v>-0.33903234335066534</v>
      </c>
      <c r="BS385" s="118">
        <f>(ULB_Data[[#This Row],[Cert.- obtained SS2021]]-ULB_Data[[#This Row],[SA cert cat t.10 2021]])/ULB_Data[[#This Row],[SA cert cat t.10 2021]]</f>
        <v>-0.72727272727272729</v>
      </c>
      <c r="BT385" s="118">
        <f>(ULB_Data[[#This Row],[Cert.- obtained SS2022]]-ULB_Data[[#This Row],[SA cert cat t.10 2022]])/ULB_Data[[#This Row],[SA cert cat t.10 2022]]</f>
        <v>-0.72727272727272729</v>
      </c>
      <c r="BU385" s="122">
        <v>855.72</v>
      </c>
      <c r="BV385" s="122">
        <v>860.25</v>
      </c>
      <c r="BW385" s="122">
        <v>865</v>
      </c>
      <c r="BX385" s="122">
        <v>1100</v>
      </c>
      <c r="BY385" s="122">
        <v>1147.0899999999999</v>
      </c>
      <c r="BZ385" s="122">
        <v>1150</v>
      </c>
      <c r="CA385" s="122">
        <v>1056.55</v>
      </c>
      <c r="CB385" s="122">
        <v>1062.31</v>
      </c>
      <c r="CC385" s="122">
        <v>1062.31</v>
      </c>
      <c r="CD385" s="122">
        <v>1484.95</v>
      </c>
      <c r="CE385" s="122">
        <v>1484.95</v>
      </c>
      <c r="CF385" s="118">
        <f>(ULB_Data[[#This Row],[CP- obtained SS2020]]-ULB_Data[[#This Row],[NA CV 2020]])/ULB_Data[[#This Row],[NA CV 2020]]</f>
        <v>0.19958631328004484</v>
      </c>
      <c r="CG385" s="118">
        <f>(ULB_Data[[#This Row],[CV- obtained SS2021]]-ULB_Data[[#This Row],[NA CV 2021]])/ULB_Data[[#This Row],[NA CV 2021]]</f>
        <v>0.31349026445800648</v>
      </c>
      <c r="CH385" s="118">
        <f>(ULB_Data[[#This Row],[CV- obtained SS2022]]-ULB_Data[[#This Row],[NA CV 2022]])/ULB_Data[[#This Row],[NA CV 2022]]</f>
        <v>0.30627745664739892</v>
      </c>
      <c r="CI385" s="118">
        <f>(ULB_Data[[#This Row],[CP- obtained SS2020]]-ULB_Data[[#This Row],[SA CV 2020]])/ULB_Data[[#This Row],[SA CV 2020]]</f>
        <v>-6.6809090909090915E-2</v>
      </c>
      <c r="CJ385" s="118">
        <f>(ULB_Data[[#This Row],[CV- obtained SS2021]]-ULB_Data[[#This Row],[SA CV 2021]])/ULB_Data[[#This Row],[SA CV 2021]]</f>
        <v>-1.4959593405922688E-2</v>
      </c>
      <c r="CK385" s="118">
        <f>(ULB_Data[[#This Row],[CV- obtained SS2022]]-ULB_Data[[#This Row],[SA CV 2022]])/ULB_Data[[#This Row],[SA CV 2022]]</f>
        <v>-1.7452173913043423E-2</v>
      </c>
      <c r="CL385" s="118">
        <f>(ULB_Data[[#This Row],[CP- obtained SS2020]]-ULB_Data[[#This Row],[SA CV  cat 2020]])/ULB_Data[[#This Row],[SA CV  cat 2020]]</f>
        <v>-2.843216127963652E-2</v>
      </c>
      <c r="CM385" s="118">
        <f>(ULB_Data[[#This Row],[CV- obtained SS2021]]-ULB_Data[[#This Row],[SA CV cat 2021]])/ULB_Data[[#This Row],[SA CV cat 2021]]</f>
        <v>6.3653735726859506E-2</v>
      </c>
      <c r="CN385" s="118">
        <f>(ULB_Data[[#This Row],[CV- obtained SS2022]]-ULB_Data[[#This Row],[SA CV cat 2022]])/ULB_Data[[#This Row],[SA CV cat 2022]]</f>
        <v>6.3653735726859506E-2</v>
      </c>
      <c r="CO385" s="118">
        <f>(ULB_Data[[#This Row],[CV- obtained SS2021]]-ULB_Data[[#This Row],[SA CV cat t.10 2021]])/ULB_Data[[#This Row],[SA CV cat t.10 2021]]</f>
        <v>-0.23907875686050034</v>
      </c>
      <c r="CP385" s="118">
        <f>(ULB_Data[[#This Row],[CV- obtained SS2022]]-ULB_Data[[#This Row],[SA CV cat t.10 2022]])/ULB_Data[[#This Row],[SA CV cat t.10 2022]]</f>
        <v>-0.23907875686050034</v>
      </c>
      <c r="CQ385" s="60">
        <v>145</v>
      </c>
      <c r="CR385" s="60">
        <v>91</v>
      </c>
      <c r="CS385" s="27">
        <v>279</v>
      </c>
      <c r="CT385" s="27">
        <v>124</v>
      </c>
      <c r="CU385" s="27">
        <v>279</v>
      </c>
      <c r="CV385" s="27">
        <v>124</v>
      </c>
      <c r="CW385" s="28" t="s">
        <v>414</v>
      </c>
      <c r="CX385" s="27" t="s">
        <v>414</v>
      </c>
      <c r="CY385" s="27" t="s">
        <v>414</v>
      </c>
      <c r="CZ385" s="28" t="s">
        <v>405</v>
      </c>
      <c r="DA385" s="27" t="s">
        <v>405</v>
      </c>
      <c r="DB385" s="27" t="s">
        <v>405</v>
      </c>
      <c r="DC385" s="22">
        <v>583.54</v>
      </c>
      <c r="DD385" s="22">
        <v>1500</v>
      </c>
      <c r="DE385" s="66">
        <v>38.9</v>
      </c>
      <c r="DF385" s="22">
        <v>300</v>
      </c>
      <c r="DG385" s="22">
        <v>1500</v>
      </c>
      <c r="DH385" s="66">
        <v>20</v>
      </c>
      <c r="DI385" s="22">
        <v>1153.48</v>
      </c>
      <c r="DJ385" s="22">
        <v>1500</v>
      </c>
      <c r="DK385" s="66">
        <v>76.900000000000006</v>
      </c>
      <c r="DL385" s="22">
        <v>1026.51</v>
      </c>
      <c r="DM385" s="22">
        <v>1500</v>
      </c>
      <c r="DN385" s="66">
        <v>68.430000000000007</v>
      </c>
      <c r="DO385" s="22">
        <v>3063.53</v>
      </c>
      <c r="DP385" s="22">
        <v>6000</v>
      </c>
      <c r="DQ385" s="66">
        <v>51.06</v>
      </c>
      <c r="DR385" s="89">
        <v>1240.27</v>
      </c>
      <c r="DS385" s="67">
        <v>2400</v>
      </c>
      <c r="DT385" s="159">
        <f>ULB_Data[[#This Row],[SLP- obtained SS2021]]/ULB_Data[[#This Row],[SLP-max. marks SS2021]]</f>
        <v>0.51677916666666668</v>
      </c>
      <c r="DU385" s="159">
        <f>ULB_Data[[#This Row],[SLP- obtained SS2021]]/ULB_Data[[#This Row],[Total score (obtained) SS2021]]</f>
        <v>0.46448580630664371</v>
      </c>
      <c r="DV385" s="89">
        <v>1240.27</v>
      </c>
      <c r="DW385" s="66">
        <v>2400</v>
      </c>
      <c r="DX385" s="159">
        <f>ULB_Data[[#This Row],[SLP- obtained SS2022]]/ULB_Data[[#This Row],[SLP-max. marks SS2022]]</f>
        <v>0.51677916666666668</v>
      </c>
      <c r="DY385" s="159">
        <f>ULB_Data[[#This Row],[SLP- obtained SS2022]]/ULB_Data[[#This Row],[Total score (obtained) SS2022]]</f>
        <v>0.46448580630664371</v>
      </c>
      <c r="DZ385" s="89">
        <v>1129.93</v>
      </c>
      <c r="EA385" s="67">
        <v>1800</v>
      </c>
      <c r="EB385" s="159">
        <f>ULB_Data[[#This Row],[CV- obtained SS2021]]/ULB_Data[[#This Row],[CV-max. marks SS2021]]</f>
        <v>0.62773888888888896</v>
      </c>
      <c r="EC385" s="159">
        <f>ULB_Data[[#This Row],[CV- obtained SS2021]]/ULB_Data[[#This Row],[Total score (obtained) SS2021]]</f>
        <v>0.42316305894689543</v>
      </c>
      <c r="ED385" s="89">
        <v>1129.93</v>
      </c>
      <c r="EE385" s="66">
        <v>1800</v>
      </c>
      <c r="EF385" s="159">
        <f>ULB_Data[[#This Row],[CV- obtained SS2022]]/ULB_Data[[#This Row],[CV-max. marks SS2022]]</f>
        <v>0.62773888888888896</v>
      </c>
      <c r="EG385" s="159">
        <f>ULB_Data[[#This Row],[CV- obtained SS2022]]/ULB_Data[[#This Row],[Total score (obtained) SS2022]]</f>
        <v>0.42316305894689543</v>
      </c>
      <c r="EH385" s="89">
        <v>300</v>
      </c>
      <c r="EI385" s="67">
        <v>1800</v>
      </c>
      <c r="EJ385" s="159">
        <f>ULB_Data[[#This Row],[Cert.- obtained SS2021]]/ULB_Data[[#This Row],[Cert.-max. marks SS2021]]</f>
        <v>0.16666666666666666</v>
      </c>
      <c r="EK385" s="159">
        <f>ULB_Data[[#This Row],[Cert.- obtained SS2021]]/ULB_Data[[#This Row],[Total score (obtained) SS2021]]</f>
        <v>0.11235113474646094</v>
      </c>
      <c r="EL385" s="89">
        <v>300</v>
      </c>
      <c r="EM385" s="66">
        <v>1800</v>
      </c>
      <c r="EN385" s="159">
        <f>ULB_Data[[#This Row],[Cert.- obtained SS2022]]/ULB_Data[[#This Row],[Cert.-max. marks SS2022]]</f>
        <v>0.16666666666666666</v>
      </c>
      <c r="EO385" s="159">
        <f>ULB_Data[[#This Row],[Cert.- obtained SS2022]]/ULB_Data[[#This Row],[Total score (obtained) SS2022]]</f>
        <v>0.11235113474646094</v>
      </c>
      <c r="EP385" s="95">
        <v>2670.2</v>
      </c>
      <c r="EQ385" s="26">
        <v>6000</v>
      </c>
      <c r="ER385" s="66">
        <v>44.5</v>
      </c>
      <c r="ES385" s="95">
        <v>2670.2</v>
      </c>
      <c r="ET385" s="66">
        <v>6000</v>
      </c>
      <c r="EU385" s="128">
        <f>(ULB_Data[[#This Row],[Total score (obtained) SS2022]]/ULB_Data[[#This Row],[Total score (max) SS2022]])*100</f>
        <v>44.50333333333333</v>
      </c>
      <c r="EV385" s="26">
        <v>883.54</v>
      </c>
      <c r="EW385" s="26">
        <v>3000</v>
      </c>
      <c r="EX385" s="66">
        <v>29.45</v>
      </c>
      <c r="EY385" s="26">
        <v>1540.27</v>
      </c>
      <c r="EZ385" s="26">
        <v>4200</v>
      </c>
      <c r="FA385" s="100">
        <v>36.67</v>
      </c>
      <c r="FB385" s="26">
        <v>1540.27</v>
      </c>
      <c r="FC385" s="138">
        <v>4200</v>
      </c>
      <c r="FD385" s="140">
        <f>(ULB_Data[[#This Row],[SLP + Cert. (obtained) SS2022]]/ULB_Data[[#This Row],[SLP + Cert. (max.) SS2022]])*100</f>
        <v>36.673095238095236</v>
      </c>
    </row>
    <row r="386" spans="1:160" ht="15.75" thickBot="1">
      <c r="A386" s="104">
        <v>385</v>
      </c>
      <c r="B386" s="65" t="s">
        <v>78</v>
      </c>
      <c r="C386" s="65" t="s">
        <v>40</v>
      </c>
      <c r="D386" s="65" t="s">
        <v>33</v>
      </c>
      <c r="E386" s="26">
        <v>52118</v>
      </c>
      <c r="F386" s="28" t="s">
        <v>413</v>
      </c>
      <c r="G386" s="28">
        <v>2214</v>
      </c>
      <c r="H386" s="28">
        <v>2072</v>
      </c>
      <c r="I386" s="28">
        <v>2072</v>
      </c>
      <c r="J386" s="28">
        <v>3325</v>
      </c>
      <c r="K386" s="28">
        <v>3178</v>
      </c>
      <c r="L386" s="28">
        <v>3178</v>
      </c>
      <c r="M386" s="28">
        <v>3595.3</v>
      </c>
      <c r="N386" s="28">
        <v>3469.2</v>
      </c>
      <c r="O386" s="28">
        <v>3469.2</v>
      </c>
      <c r="P386" s="28">
        <v>4328.8</v>
      </c>
      <c r="Q386" s="28">
        <v>4328.8</v>
      </c>
      <c r="R386" s="118">
        <f>(ULB_Data[[#This Row],[Total score (obtained) SS2020]]-ULB_Data[[#This Row],[NA 2020]])/ULB_Data[[#This Row],[NA 2020]]</f>
        <v>0.62108401084010834</v>
      </c>
      <c r="S386" s="118">
        <f>(ULB_Data[[#This Row],[Total score (obtained) SS2021]]-ULB_Data[[#This Row],[NA 2021]])/ULB_Data[[#This Row],[NA 2021]]</f>
        <v>0.59158783783783786</v>
      </c>
      <c r="T386" s="118">
        <f>(ULB_Data[[#This Row],[Total score (obtained) SS2022]]-ULB_Data[[#This Row],[NA 2022]])/ULB_Data[[#This Row],[NA 2022]]</f>
        <v>0.59158783783783786</v>
      </c>
      <c r="U386" s="118">
        <f>(ULB_Data[[#This Row],[Total score (obtained) SS2020]]-ULB_Data[[#This Row],[SA 2020]])/ULB_Data[[#This Row],[SA 2020]]</f>
        <v>7.9422556390977422E-2</v>
      </c>
      <c r="V386" s="118">
        <f>(ULB_Data[[#This Row],[Total score (obtained) SS2021]]-ULB_Data[[#This Row],[SA 2021]])/ULB_Data[[#This Row],[SA 2021]]</f>
        <v>3.7687224669603517E-2</v>
      </c>
      <c r="W386" s="118">
        <f>(ULB_Data[[#This Row],[Total score (obtained) SS2022]]-ULB_Data[[#This Row],[SA 2022]])/ULB_Data[[#This Row],[SA 2022]]</f>
        <v>3.7687224669603517E-2</v>
      </c>
      <c r="X386" s="118">
        <f>(ULB_Data[[#This Row],[Total score (obtained) SS2020]]-ULB_Data[[#This Row],[SA Cat 2020]])/ULB_Data[[#This Row],[SA Cat 2020]]</f>
        <v>-1.7300364364587807E-3</v>
      </c>
      <c r="Y386" s="118">
        <f>(ULB_Data[[#This Row],[Total score (obtained) SS2021]]-ULB_Data[[#This Row],[SA Cat 2021]])/ULB_Data[[#This Row],[SA Cat 2021]]</f>
        <v>-4.9414850686037085E-2</v>
      </c>
      <c r="Z386" s="118">
        <f>(ULB_Data[[#This Row],[Total score (obtained) SS2022]]-ULB_Data[[#This Row],[SA Cat 2022]])/ULB_Data[[#This Row],[SA Cat 2022]]</f>
        <v>-4.9414850686037085E-2</v>
      </c>
      <c r="AA386" s="118">
        <f>(ULB_Data[[#This Row],[Total score (obtained) SS2021]]-ULB_Data[[#This Row],[SA Cat t.10 2021]])/ULB_Data[[#This Row],[SA Cat t.10 2021]]</f>
        <v>-0.23817917205692113</v>
      </c>
      <c r="AB386" s="118">
        <f>(ULB_Data[[#This Row],[Total score (obtained) SS2022]]-ULB_Data[[#This Row],[SA Cat t.10 2022]])/ULB_Data[[#This Row],[SA Cat t.10 2022]]</f>
        <v>-0.23817917205692113</v>
      </c>
      <c r="AC386" s="122">
        <v>306.24</v>
      </c>
      <c r="AD386" s="122">
        <v>913.6</v>
      </c>
      <c r="AE386" s="122">
        <v>915</v>
      </c>
      <c r="AF386" s="122">
        <v>706.64</v>
      </c>
      <c r="AG386" s="122">
        <v>1509.3</v>
      </c>
      <c r="AH386" s="122">
        <v>1509.3</v>
      </c>
      <c r="AI386" s="122">
        <v>829.22</v>
      </c>
      <c r="AJ386" s="122">
        <v>1623.2</v>
      </c>
      <c r="AK386" s="122">
        <v>1623.2</v>
      </c>
      <c r="AL386" s="122">
        <v>1999.6</v>
      </c>
      <c r="AM386" s="122">
        <v>1999.6</v>
      </c>
      <c r="AN386" s="118">
        <f>(ULB_Data[[#This Row],[SLP- obtained SS2020]]-ULB_Data[[#This Row],[SLP NA 2020]])/ULB_Data[[#This Row],[SLP NA 2020]]</f>
        <v>2.1111873040752349</v>
      </c>
      <c r="AO386" s="118">
        <f>(ULB_Data[[#This Row],[SLP- obtained SS2021]]-ULB_Data[[#This Row],[SLP NA 2021]])/ULB_Data[[#This Row],[SLP NA 2021]]</f>
        <v>0.90722416812609463</v>
      </c>
      <c r="AP386" s="118">
        <f>(ULB_Data[[#This Row],[SLP- obtained SS2022]]-ULB_Data[[#This Row],[SLP NA 2022]])/ULB_Data[[#This Row],[SLP NA 2022]]</f>
        <v>0.90430601092896179</v>
      </c>
      <c r="AQ386" s="118">
        <f>(ULB_Data[[#This Row],[SLP- obtained SS2020]]-ULB_Data[[#This Row],[SLP SA 2020]])/ULB_Data[[#This Row],[SLP SA 2020]]</f>
        <v>0.34831031359673947</v>
      </c>
      <c r="AR386" s="118">
        <f>(ULB_Data[[#This Row],[SLP- obtained SS2021]]-ULB_Data[[#This Row],[SLP SA 2021]])/ULB_Data[[#This Row],[SLP SA 2021]]</f>
        <v>0.15446895912012198</v>
      </c>
      <c r="AS386" s="118">
        <f>(ULB_Data[[#This Row],[SLP- obtained SS2022]]-ULB_Data[[#This Row],[SLP SA 2022]])/ULB_Data[[#This Row],[SLP SA 2022]]</f>
        <v>0.15446895912012198</v>
      </c>
      <c r="AT386" s="118">
        <f>(ULB_Data[[#This Row],[SLP- obtained SS2020]]-ULB_Data[[#This Row],[SLP SA cat 2020]])/ULB_Data[[#This Row],[SLP SA cat 2020]]</f>
        <v>0.14899544149924018</v>
      </c>
      <c r="AU386" s="118">
        <f>(ULB_Data[[#This Row],[SLP- obtained SS2021]]-ULB_Data[[#This Row],[SLP SA cat 2021]])/ULB_Data[[#This Row],[SLP SA cat 2021]]</f>
        <v>7.3459832429768362E-2</v>
      </c>
      <c r="AV386" s="118">
        <f>(ULB_Data[[#This Row],[SLP- obtained SS2022]]-ULB_Data[[#This Row],[SLP SA cat 2022]])/ULB_Data[[#This Row],[SLP SA cat 2022]]</f>
        <v>7.3459832429768362E-2</v>
      </c>
      <c r="AW386" s="118">
        <f>(ULB_Data[[#This Row],[SLP- obtained SS2021]]-ULB_Data[[#This Row],[SLP SA cat t.10 2021]])/ULB_Data[[#This Row],[SLP SA cat t.10 2021]]</f>
        <v>-0.12860572114422877</v>
      </c>
      <c r="AX386" s="118">
        <f>(ULB_Data[[#This Row],[SLP- obtained SS2022]]-ULB_Data[[#This Row],[SLP SA cat t.10 2022]])/ULB_Data[[#This Row],[SLP SA cat t.10 2022]]</f>
        <v>-0.12860572114422877</v>
      </c>
      <c r="AY386" s="122">
        <v>232.44</v>
      </c>
      <c r="AZ386" s="122">
        <v>298.10000000000002</v>
      </c>
      <c r="BA386" s="122">
        <v>295</v>
      </c>
      <c r="BB386" s="122">
        <v>421.09</v>
      </c>
      <c r="BC386" s="122">
        <v>522.70000000000005</v>
      </c>
      <c r="BD386" s="122">
        <v>525</v>
      </c>
      <c r="BE386" s="122">
        <v>448.93</v>
      </c>
      <c r="BF386" s="122">
        <v>602.08000000000004</v>
      </c>
      <c r="BG386" s="122">
        <v>602.08000000000004</v>
      </c>
      <c r="BH386" s="122">
        <v>1100</v>
      </c>
      <c r="BI386" s="122">
        <v>1100</v>
      </c>
      <c r="BJ386" s="118">
        <f>(ULB_Data[[#This Row],[Cert.- obtained SS2020]]-ULB_Data[[#This Row],[NA cert 2020]])/ULB_Data[[#This Row],[NA cert 2020]]</f>
        <v>0.29065565307176044</v>
      </c>
      <c r="BK386" s="118">
        <f>(ULB_Data[[#This Row],[Cert.- obtained SS2021]]-ULB_Data[[#This Row],[NA cert 2021]])/ULB_Data[[#This Row],[NA cert 2021]]</f>
        <v>0.67728950016772882</v>
      </c>
      <c r="BL386" s="118">
        <f>(ULB_Data[[#This Row],[Cert.- obtained SS2022]]-ULB_Data[[#This Row],[NA cert 2022]])/ULB_Data[[#This Row],[NA cert 2022]]</f>
        <v>0.69491525423728817</v>
      </c>
      <c r="BM386" s="118">
        <f>(ULB_Data[[#This Row],[Cert.- obtained SS2020]]-ULB_Data[[#This Row],[SA Cert 2020]])/ULB_Data[[#This Row],[SA Cert 2020]]</f>
        <v>-0.2875632287634472</v>
      </c>
      <c r="BN386" s="118">
        <f>(ULB_Data[[#This Row],[Cert.- obtained SS2021]]-ULB_Data[[#This Row],[SA cert 2021]])/ULB_Data[[#This Row],[SA cert 2021]]</f>
        <v>-4.3428352783623579E-2</v>
      </c>
      <c r="BO386" s="118">
        <f>(ULB_Data[[#This Row],[Cert.- obtained SS2022]]-ULB_Data[[#This Row],[SA cert 2022]])/ULB_Data[[#This Row],[SA cert 2022]]</f>
        <v>-4.7619047619047616E-2</v>
      </c>
      <c r="BP386" s="118">
        <f>(ULB_Data[[#This Row],[Cert.- obtained SS2020]]-ULB_Data[[#This Row],[SA cert cat 2020]])/ULB_Data[[#This Row],[SA cert cat 2020]]</f>
        <v>-0.33174436994631679</v>
      </c>
      <c r="BQ386" s="118">
        <f>(ULB_Data[[#This Row],[Cert.- obtained SS2021]]-ULB_Data[[#This Row],[SA cert cat 2021]])/ULB_Data[[#This Row],[SA cert cat 2021]]</f>
        <v>-0.16954557533882547</v>
      </c>
      <c r="BR386" s="118">
        <f>(ULB_Data[[#This Row],[Cert.- obtained SS2022]]-ULB_Data[[#This Row],[SA cert cat 2022]])/ULB_Data[[#This Row],[SA cert cat 2022]]</f>
        <v>-0.16954557533882547</v>
      </c>
      <c r="BS386" s="118">
        <f>(ULB_Data[[#This Row],[Cert.- obtained SS2021]]-ULB_Data[[#This Row],[SA cert cat t.10 2021]])/ULB_Data[[#This Row],[SA cert cat t.10 2021]]</f>
        <v>-0.54545454545454541</v>
      </c>
      <c r="BT386" s="118">
        <f>(ULB_Data[[#This Row],[Cert.- obtained SS2022]]-ULB_Data[[#This Row],[SA cert cat t.10 2022]])/ULB_Data[[#This Row],[SA cert cat t.10 2022]]</f>
        <v>-0.54545454545454541</v>
      </c>
      <c r="BU386" s="122">
        <v>855.72</v>
      </c>
      <c r="BV386" s="122">
        <v>860.25</v>
      </c>
      <c r="BW386" s="122">
        <v>865</v>
      </c>
      <c r="BX386" s="122">
        <v>1100</v>
      </c>
      <c r="BY386" s="122">
        <v>1147.0899999999999</v>
      </c>
      <c r="BZ386" s="122">
        <v>1150</v>
      </c>
      <c r="CA386" s="122">
        <v>1163.58</v>
      </c>
      <c r="CB386" s="122">
        <v>1243.93</v>
      </c>
      <c r="CC386" s="122">
        <v>1243.93</v>
      </c>
      <c r="CD386" s="122">
        <v>1508.87</v>
      </c>
      <c r="CE386" s="122">
        <v>1508.87</v>
      </c>
      <c r="CF386" s="118">
        <f>(ULB_Data[[#This Row],[CP- obtained SS2020]]-ULB_Data[[#This Row],[NA CV 2020]])/ULB_Data[[#This Row],[NA CV 2020]]</f>
        <v>0.32789931285934643</v>
      </c>
      <c r="CG386" s="118">
        <f>(ULB_Data[[#This Row],[CV- obtained SS2021]]-ULB_Data[[#This Row],[NA CV 2021]])/ULB_Data[[#This Row],[NA CV 2021]]</f>
        <v>0.22677128741644861</v>
      </c>
      <c r="CH386" s="118">
        <f>(ULB_Data[[#This Row],[CV- obtained SS2022]]-ULB_Data[[#This Row],[NA CV 2022]])/ULB_Data[[#This Row],[NA CV 2022]]</f>
        <v>0.22003468208092478</v>
      </c>
      <c r="CI386" s="118">
        <f>(ULB_Data[[#This Row],[CP- obtained SS2020]]-ULB_Data[[#This Row],[SA CV 2020]])/ULB_Data[[#This Row],[SA CV 2020]]</f>
        <v>3.3009090909090856E-2</v>
      </c>
      <c r="CJ386" s="118">
        <f>(ULB_Data[[#This Row],[CV- obtained SS2021]]-ULB_Data[[#This Row],[SA CV 2021]])/ULB_Data[[#This Row],[SA CV 2021]]</f>
        <v>-7.9993723247521992E-2</v>
      </c>
      <c r="CK386" s="118">
        <f>(ULB_Data[[#This Row],[CV- obtained SS2022]]-ULB_Data[[#This Row],[SA CV 2022]])/ULB_Data[[#This Row],[SA CV 2022]]</f>
        <v>-8.2321739130434848E-2</v>
      </c>
      <c r="CL386" s="118">
        <f>(ULB_Data[[#This Row],[CP- obtained SS2020]]-ULB_Data[[#This Row],[SA CV  cat 2020]])/ULB_Data[[#This Row],[SA CV  cat 2020]]</f>
        <v>-2.343629144536687E-2</v>
      </c>
      <c r="CM386" s="118">
        <f>(ULB_Data[[#This Row],[CV- obtained SS2021]]-ULB_Data[[#This Row],[SA CV cat 2021]])/ULB_Data[[#This Row],[SA CV cat 2021]]</f>
        <v>-0.15161624850272937</v>
      </c>
      <c r="CN386" s="118">
        <f>(ULB_Data[[#This Row],[CV- obtained SS2022]]-ULB_Data[[#This Row],[SA CV cat 2022]])/ULB_Data[[#This Row],[SA CV cat 2022]]</f>
        <v>-0.15161624850272937</v>
      </c>
      <c r="CO386" s="118">
        <f>(ULB_Data[[#This Row],[CV- obtained SS2021]]-ULB_Data[[#This Row],[SA CV cat t.10 2021]])/ULB_Data[[#This Row],[SA CV cat t.10 2021]]</f>
        <v>-0.30058255515717058</v>
      </c>
      <c r="CP386" s="118">
        <f>(ULB_Data[[#This Row],[CV- obtained SS2022]]-ULB_Data[[#This Row],[SA CV cat t.10 2022]])/ULB_Data[[#This Row],[SA CV cat t.10 2022]]</f>
        <v>-0.30058255515717058</v>
      </c>
      <c r="CQ386" s="60">
        <v>32</v>
      </c>
      <c r="CR386" s="60">
        <v>21</v>
      </c>
      <c r="CS386" s="28">
        <v>42</v>
      </c>
      <c r="CT386" s="27">
        <v>30</v>
      </c>
      <c r="CU386" s="28">
        <v>42</v>
      </c>
      <c r="CV386" s="27">
        <v>30</v>
      </c>
      <c r="CW386" s="28" t="s">
        <v>414</v>
      </c>
      <c r="CX386" s="28" t="s">
        <v>414</v>
      </c>
      <c r="CY386" s="28" t="s">
        <v>414</v>
      </c>
      <c r="CZ386" s="28" t="s">
        <v>405</v>
      </c>
      <c r="DA386" s="28" t="s">
        <v>408</v>
      </c>
      <c r="DB386" s="28" t="s">
        <v>408</v>
      </c>
      <c r="DC386" s="22">
        <v>952.77</v>
      </c>
      <c r="DD386" s="22">
        <v>1500</v>
      </c>
      <c r="DE386" s="66">
        <v>63.52</v>
      </c>
      <c r="DF386" s="22">
        <v>300</v>
      </c>
      <c r="DG386" s="22">
        <v>1500</v>
      </c>
      <c r="DH386" s="66">
        <v>20</v>
      </c>
      <c r="DI386" s="22">
        <v>1200</v>
      </c>
      <c r="DJ386" s="22">
        <v>1500</v>
      </c>
      <c r="DK386" s="66">
        <v>80</v>
      </c>
      <c r="DL386" s="22">
        <v>1136.31</v>
      </c>
      <c r="DM386" s="22">
        <v>1500</v>
      </c>
      <c r="DN386" s="66">
        <v>75.75</v>
      </c>
      <c r="DO386" s="22">
        <v>3589.08</v>
      </c>
      <c r="DP386" s="22">
        <v>6000</v>
      </c>
      <c r="DQ386" s="66">
        <v>59.82</v>
      </c>
      <c r="DR386" s="67">
        <v>1742.44</v>
      </c>
      <c r="DS386" s="67">
        <v>2400</v>
      </c>
      <c r="DT386" s="159">
        <f>ULB_Data[[#This Row],[SLP- obtained SS2021]]/ULB_Data[[#This Row],[SLP-max. marks SS2021]]</f>
        <v>0.72601666666666664</v>
      </c>
      <c r="DU386" s="159">
        <f>ULB_Data[[#This Row],[SLP- obtained SS2021]]/ULB_Data[[#This Row],[Total score (obtained) SS2021]]</f>
        <v>0.52836917068200639</v>
      </c>
      <c r="DV386" s="67">
        <v>1742.44</v>
      </c>
      <c r="DW386" s="66">
        <v>2400</v>
      </c>
      <c r="DX386" s="159">
        <f>ULB_Data[[#This Row],[SLP- obtained SS2022]]/ULB_Data[[#This Row],[SLP-max. marks SS2022]]</f>
        <v>0.72601666666666664</v>
      </c>
      <c r="DY386" s="159">
        <f>ULB_Data[[#This Row],[SLP- obtained SS2022]]/ULB_Data[[#This Row],[Total score (obtained) SS2022]]</f>
        <v>0.52836917068200639</v>
      </c>
      <c r="DZ386" s="89">
        <v>1055.33</v>
      </c>
      <c r="EA386" s="67">
        <v>1800</v>
      </c>
      <c r="EB386" s="159">
        <f>ULB_Data[[#This Row],[CV- obtained SS2021]]/ULB_Data[[#This Row],[CV-max. marks SS2021]]</f>
        <v>0.58629444444444445</v>
      </c>
      <c r="EC386" s="159">
        <f>ULB_Data[[#This Row],[CV- obtained SS2021]]/ULB_Data[[#This Row],[Total score (obtained) SS2021]]</f>
        <v>0.3200132210554405</v>
      </c>
      <c r="ED386" s="89">
        <v>1055.33</v>
      </c>
      <c r="EE386" s="66">
        <v>1800</v>
      </c>
      <c r="EF386" s="159">
        <f>ULB_Data[[#This Row],[CV- obtained SS2022]]/ULB_Data[[#This Row],[CV-max. marks SS2022]]</f>
        <v>0.58629444444444445</v>
      </c>
      <c r="EG386" s="159">
        <f>ULB_Data[[#This Row],[CV- obtained SS2022]]/ULB_Data[[#This Row],[Total score (obtained) SS2022]]</f>
        <v>0.3200132210554405</v>
      </c>
      <c r="EH386" s="67">
        <v>500</v>
      </c>
      <c r="EI386" s="67">
        <v>1800</v>
      </c>
      <c r="EJ386" s="159">
        <f>ULB_Data[[#This Row],[Cert.- obtained SS2021]]/ULB_Data[[#This Row],[Cert.-max. marks SS2021]]</f>
        <v>0.27777777777777779</v>
      </c>
      <c r="EK386" s="159">
        <f>ULB_Data[[#This Row],[Cert.- obtained SS2021]]/ULB_Data[[#This Row],[Total score (obtained) SS2021]]</f>
        <v>0.15161760826255319</v>
      </c>
      <c r="EL386" s="67">
        <v>500</v>
      </c>
      <c r="EM386" s="66">
        <v>1800</v>
      </c>
      <c r="EN386" s="159">
        <f>ULB_Data[[#This Row],[Cert.- obtained SS2022]]/ULB_Data[[#This Row],[Cert.-max. marks SS2022]]</f>
        <v>0.27777777777777779</v>
      </c>
      <c r="EO386" s="159">
        <f>ULB_Data[[#This Row],[Cert.- obtained SS2022]]/ULB_Data[[#This Row],[Total score (obtained) SS2022]]</f>
        <v>0.15161760826255319</v>
      </c>
      <c r="EP386" s="68">
        <v>3297.77</v>
      </c>
      <c r="EQ386" s="26">
        <v>6000</v>
      </c>
      <c r="ER386" s="66">
        <v>54.96</v>
      </c>
      <c r="ES386" s="68">
        <v>3297.77</v>
      </c>
      <c r="ET386" s="66">
        <v>6000</v>
      </c>
      <c r="EU386" s="128">
        <f>(ULB_Data[[#This Row],[Total score (obtained) SS2022]]/ULB_Data[[#This Row],[Total score (max) SS2022]])*100</f>
        <v>54.962833333333336</v>
      </c>
      <c r="EV386" s="26">
        <v>1252.77</v>
      </c>
      <c r="EW386" s="26">
        <v>3000</v>
      </c>
      <c r="EX386" s="66">
        <v>41.76</v>
      </c>
      <c r="EY386" s="26">
        <v>2242.44</v>
      </c>
      <c r="EZ386" s="26">
        <v>4200</v>
      </c>
      <c r="FA386" s="100">
        <v>53.39</v>
      </c>
      <c r="FB386" s="26">
        <v>2242.44</v>
      </c>
      <c r="FC386" s="138">
        <v>4200</v>
      </c>
      <c r="FD386" s="140">
        <f>(ULB_Data[[#This Row],[SLP + Cert. (obtained) SS2022]]/ULB_Data[[#This Row],[SLP + Cert. (max.) SS2022]])*100</f>
        <v>53.39142857142857</v>
      </c>
    </row>
    <row r="387" spans="1:160" ht="15.75" thickBot="1">
      <c r="A387" s="104">
        <v>386</v>
      </c>
      <c r="B387" s="69" t="s">
        <v>36</v>
      </c>
      <c r="C387" s="65" t="s">
        <v>40</v>
      </c>
      <c r="D387" s="65" t="s">
        <v>33</v>
      </c>
      <c r="E387" s="26">
        <v>17633</v>
      </c>
      <c r="F387" s="28" t="s">
        <v>411</v>
      </c>
      <c r="G387" s="28">
        <v>2214</v>
      </c>
      <c r="H387" s="28">
        <v>2072</v>
      </c>
      <c r="I387" s="28">
        <v>2072</v>
      </c>
      <c r="J387" s="28">
        <v>3325</v>
      </c>
      <c r="K387" s="28">
        <v>3178</v>
      </c>
      <c r="L387" s="28">
        <v>3178</v>
      </c>
      <c r="M387" s="28">
        <v>3070.1</v>
      </c>
      <c r="N387" s="28">
        <v>2928.3</v>
      </c>
      <c r="O387" s="28">
        <v>2928.3</v>
      </c>
      <c r="P387" s="28">
        <v>4349.2</v>
      </c>
      <c r="Q387" s="28">
        <v>4349.2</v>
      </c>
      <c r="R387" s="118">
        <f>(ULB_Data[[#This Row],[Total score (obtained) SS2020]]-ULB_Data[[#This Row],[NA 2020]])/ULB_Data[[#This Row],[NA 2020]]</f>
        <v>0.90415989159891619</v>
      </c>
      <c r="S387" s="118">
        <f>(ULB_Data[[#This Row],[Total score (obtained) SS2021]]-ULB_Data[[#This Row],[NA 2021]])/ULB_Data[[#This Row],[NA 2021]]</f>
        <v>0.92520270270270266</v>
      </c>
      <c r="T387" s="118">
        <f>(ULB_Data[[#This Row],[Total score (obtained) SS2022]]-ULB_Data[[#This Row],[NA 2022]])/ULB_Data[[#This Row],[NA 2022]]</f>
        <v>0.92520270270270266</v>
      </c>
      <c r="U387" s="118">
        <f>(ULB_Data[[#This Row],[Total score (obtained) SS2020]]-ULB_Data[[#This Row],[SA 2020]])/ULB_Data[[#This Row],[SA 2020]]</f>
        <v>0.26791278195488732</v>
      </c>
      <c r="V387" s="118">
        <f>(ULB_Data[[#This Row],[Total score (obtained) SS2021]]-ULB_Data[[#This Row],[SA 2021]])/ULB_Data[[#This Row],[SA 2021]]</f>
        <v>0.25519823788546253</v>
      </c>
      <c r="W387" s="118">
        <f>(ULB_Data[[#This Row],[Total score (obtained) SS2022]]-ULB_Data[[#This Row],[SA 2022]])/ULB_Data[[#This Row],[SA 2022]]</f>
        <v>0.25519823788546253</v>
      </c>
      <c r="X387" s="118">
        <f>(ULB_Data[[#This Row],[Total score (obtained) SS2020]]-ULB_Data[[#This Row],[SA Cat 2020]])/ULB_Data[[#This Row],[SA Cat 2020]]</f>
        <v>0.37318328393211964</v>
      </c>
      <c r="Y387" s="118">
        <f>(ULB_Data[[#This Row],[Total score (obtained) SS2021]]-ULB_Data[[#This Row],[SA Cat 2021]])/ULB_Data[[#This Row],[SA Cat 2021]]</f>
        <v>0.36223064576716857</v>
      </c>
      <c r="Z387" s="118">
        <f>(ULB_Data[[#This Row],[Total score (obtained) SS2022]]-ULB_Data[[#This Row],[SA Cat 2022]])/ULB_Data[[#This Row],[SA Cat 2022]]</f>
        <v>0.36223064576716857</v>
      </c>
      <c r="AA387" s="118">
        <f>(ULB_Data[[#This Row],[Total score (obtained) SS2021]]-ULB_Data[[#This Row],[SA Cat t.10 2021]])/ULB_Data[[#This Row],[SA Cat t.10 2021]]</f>
        <v>-8.2815230387197611E-2</v>
      </c>
      <c r="AB387" s="118">
        <f>(ULB_Data[[#This Row],[Total score (obtained) SS2022]]-ULB_Data[[#This Row],[SA Cat t.10 2022]])/ULB_Data[[#This Row],[SA Cat t.10 2022]]</f>
        <v>-8.2815230387197611E-2</v>
      </c>
      <c r="AC387" s="122">
        <v>306.24</v>
      </c>
      <c r="AD387" s="122">
        <v>913.6</v>
      </c>
      <c r="AE387" s="122">
        <v>915</v>
      </c>
      <c r="AF387" s="122">
        <v>706.64</v>
      </c>
      <c r="AG387" s="122">
        <v>1509.3</v>
      </c>
      <c r="AH387" s="122">
        <v>1509.3</v>
      </c>
      <c r="AI387" s="122">
        <v>593.21</v>
      </c>
      <c r="AJ387" s="122">
        <v>1412.08</v>
      </c>
      <c r="AK387" s="122">
        <v>1412.08</v>
      </c>
      <c r="AL387" s="122">
        <v>1984.11</v>
      </c>
      <c r="AM387" s="122">
        <v>1984.11</v>
      </c>
      <c r="AN387" s="118">
        <f>(ULB_Data[[#This Row],[SLP- obtained SS2020]]-ULB_Data[[#This Row],[SLP NA 2020]])/ULB_Data[[#This Row],[SLP NA 2020]]</f>
        <v>2.5207680250783699</v>
      </c>
      <c r="AO387" s="118">
        <f>(ULB_Data[[#This Row],[SLP- obtained SS2021]]-ULB_Data[[#This Row],[SLP NA 2021]])/ULB_Data[[#This Row],[SLP NA 2021]]</f>
        <v>0.71202933450087547</v>
      </c>
      <c r="AP387" s="118">
        <f>(ULB_Data[[#This Row],[SLP- obtained SS2022]]-ULB_Data[[#This Row],[SLP NA 2022]])/ULB_Data[[#This Row],[SLP NA 2022]]</f>
        <v>0.70940983606557362</v>
      </c>
      <c r="AQ387" s="118">
        <f>(ULB_Data[[#This Row],[SLP- obtained SS2020]]-ULB_Data[[#This Row],[SLP SA 2020]])/ULB_Data[[#This Row],[SLP SA 2020]]</f>
        <v>0.52581229480357761</v>
      </c>
      <c r="AR387" s="118">
        <f>(ULB_Data[[#This Row],[SLP- obtained SS2021]]-ULB_Data[[#This Row],[SLP SA 2021]])/ULB_Data[[#This Row],[SLP SA 2021]]</f>
        <v>3.6314847942754885E-2</v>
      </c>
      <c r="AS387" s="118">
        <f>(ULB_Data[[#This Row],[SLP- obtained SS2022]]-ULB_Data[[#This Row],[SLP SA 2022]])/ULB_Data[[#This Row],[SLP SA 2022]]</f>
        <v>3.6314847942754885E-2</v>
      </c>
      <c r="AT387" s="118">
        <f>(ULB_Data[[#This Row],[SLP- obtained SS2020]]-ULB_Data[[#This Row],[SLP SA cat 2020]])/ULB_Data[[#This Row],[SLP SA cat 2020]]</f>
        <v>0.817568820485157</v>
      </c>
      <c r="AU387" s="118">
        <f>(ULB_Data[[#This Row],[SLP- obtained SS2021]]-ULB_Data[[#This Row],[SLP SA cat 2021]])/ULB_Data[[#This Row],[SLP SA cat 2021]]</f>
        <v>0.10766387173531243</v>
      </c>
      <c r="AV387" s="118">
        <f>(ULB_Data[[#This Row],[SLP- obtained SS2022]]-ULB_Data[[#This Row],[SLP SA cat 2022]])/ULB_Data[[#This Row],[SLP SA cat 2022]]</f>
        <v>0.10766387173531243</v>
      </c>
      <c r="AW387" s="118">
        <f>(ULB_Data[[#This Row],[SLP- obtained SS2021]]-ULB_Data[[#This Row],[SLP SA cat t.10 2021]])/ULB_Data[[#This Row],[SLP SA cat t.10 2021]]</f>
        <v>-0.2116818119963107</v>
      </c>
      <c r="AX387" s="118">
        <f>(ULB_Data[[#This Row],[SLP- obtained SS2022]]-ULB_Data[[#This Row],[SLP SA cat t.10 2022]])/ULB_Data[[#This Row],[SLP SA cat t.10 2022]]</f>
        <v>-0.2116818119963107</v>
      </c>
      <c r="AY387" s="122">
        <v>232.44</v>
      </c>
      <c r="AZ387" s="122">
        <v>298.10000000000002</v>
      </c>
      <c r="BA387" s="122">
        <v>295</v>
      </c>
      <c r="BB387" s="122">
        <v>421.09</v>
      </c>
      <c r="BC387" s="122">
        <v>522.70000000000005</v>
      </c>
      <c r="BD387" s="122">
        <v>525</v>
      </c>
      <c r="BE387" s="122">
        <v>365.77</v>
      </c>
      <c r="BF387" s="122">
        <v>453.88</v>
      </c>
      <c r="BG387" s="122">
        <v>453.88</v>
      </c>
      <c r="BH387" s="122">
        <v>1100</v>
      </c>
      <c r="BI387" s="122">
        <v>1100</v>
      </c>
      <c r="BJ387" s="118">
        <f>(ULB_Data[[#This Row],[Cert.- obtained SS2020]]-ULB_Data[[#This Row],[NA cert 2020]])/ULB_Data[[#This Row],[NA cert 2020]]</f>
        <v>1.1510927551196009</v>
      </c>
      <c r="BK387" s="118">
        <f>(ULB_Data[[#This Row],[Cert.- obtained SS2021]]-ULB_Data[[#This Row],[NA cert 2021]])/ULB_Data[[#This Row],[NA cert 2021]]</f>
        <v>2.6900369003690034</v>
      </c>
      <c r="BL387" s="118">
        <f>(ULB_Data[[#This Row],[Cert.- obtained SS2022]]-ULB_Data[[#This Row],[NA cert 2022]])/ULB_Data[[#This Row],[NA cert 2022]]</f>
        <v>2.7288135593220337</v>
      </c>
      <c r="BM387" s="118">
        <f>(ULB_Data[[#This Row],[Cert.- obtained SS2020]]-ULB_Data[[#This Row],[SA Cert 2020]])/ULB_Data[[#This Row],[SA Cert 2020]]</f>
        <v>0.187394618727588</v>
      </c>
      <c r="BN387" s="118">
        <f>(ULB_Data[[#This Row],[Cert.- obtained SS2021]]-ULB_Data[[#This Row],[SA cert 2021]])/ULB_Data[[#This Row],[SA cert 2021]]</f>
        <v>1.1044576238760282</v>
      </c>
      <c r="BO387" s="118">
        <f>(ULB_Data[[#This Row],[Cert.- obtained SS2022]]-ULB_Data[[#This Row],[SA cert 2022]])/ULB_Data[[#This Row],[SA cert 2022]]</f>
        <v>1.0952380952380953</v>
      </c>
      <c r="BP387" s="118">
        <f>(ULB_Data[[#This Row],[Cert.- obtained SS2020]]-ULB_Data[[#This Row],[SA cert cat 2020]])/ULB_Data[[#This Row],[SA cert cat 2020]]</f>
        <v>0.36697924925499636</v>
      </c>
      <c r="BQ387" s="118">
        <f>(ULB_Data[[#This Row],[Cert.- obtained SS2021]]-ULB_Data[[#This Row],[SA cert cat 2021]])/ULB_Data[[#This Row],[SA cert cat 2021]]</f>
        <v>1.4235480743808937</v>
      </c>
      <c r="BR387" s="118">
        <f>(ULB_Data[[#This Row],[Cert.- obtained SS2022]]-ULB_Data[[#This Row],[SA cert cat 2022]])/ULB_Data[[#This Row],[SA cert cat 2022]]</f>
        <v>1.4235480743808937</v>
      </c>
      <c r="BS387" s="118">
        <f>(ULB_Data[[#This Row],[Cert.- obtained SS2021]]-ULB_Data[[#This Row],[SA cert cat t.10 2021]])/ULB_Data[[#This Row],[SA cert cat t.10 2021]]</f>
        <v>0</v>
      </c>
      <c r="BT387" s="118">
        <f>(ULB_Data[[#This Row],[Cert.- obtained SS2022]]-ULB_Data[[#This Row],[SA cert cat t.10 2022]])/ULB_Data[[#This Row],[SA cert cat t.10 2022]]</f>
        <v>0</v>
      </c>
      <c r="BU387" s="122">
        <v>855.72</v>
      </c>
      <c r="BV387" s="122">
        <v>860.25</v>
      </c>
      <c r="BW387" s="122">
        <v>865</v>
      </c>
      <c r="BX387" s="122">
        <v>1100</v>
      </c>
      <c r="BY387" s="122">
        <v>1147.0899999999999</v>
      </c>
      <c r="BZ387" s="122">
        <v>1150</v>
      </c>
      <c r="CA387" s="122">
        <v>1056.55</v>
      </c>
      <c r="CB387" s="122">
        <v>1062.31</v>
      </c>
      <c r="CC387" s="122">
        <v>1062.31</v>
      </c>
      <c r="CD387" s="122">
        <v>1484.95</v>
      </c>
      <c r="CE387" s="122">
        <v>1484.95</v>
      </c>
      <c r="CF387" s="118">
        <f>(ULB_Data[[#This Row],[CP- obtained SS2020]]-ULB_Data[[#This Row],[NA CV 2020]])/ULB_Data[[#This Row],[NA CV 2020]]</f>
        <v>0.3858972561118123</v>
      </c>
      <c r="CG387" s="118">
        <f>(ULB_Data[[#This Row],[CV- obtained SS2021]]-ULB_Data[[#This Row],[NA CV 2021]])/ULB_Data[[#This Row],[NA CV 2021]]</f>
        <v>0.54014530659691962</v>
      </c>
      <c r="CH387" s="118">
        <f>(ULB_Data[[#This Row],[CV- obtained SS2022]]-ULB_Data[[#This Row],[NA CV 2022]])/ULB_Data[[#This Row],[NA CV 2022]]</f>
        <v>0.53168786127167644</v>
      </c>
      <c r="CI387" s="118">
        <f>(ULB_Data[[#This Row],[CP- obtained SS2020]]-ULB_Data[[#This Row],[SA CV 2020]])/ULB_Data[[#This Row],[SA CV 2020]]</f>
        <v>7.8127272727272781E-2</v>
      </c>
      <c r="CJ387" s="118">
        <f>(ULB_Data[[#This Row],[CV- obtained SS2021]]-ULB_Data[[#This Row],[SA CV 2021]])/ULB_Data[[#This Row],[SA CV 2021]]</f>
        <v>0.15501835078328655</v>
      </c>
      <c r="CK387" s="118">
        <f>(ULB_Data[[#This Row],[CV- obtained SS2022]]-ULB_Data[[#This Row],[SA CV 2022]])/ULB_Data[[#This Row],[SA CV 2022]]</f>
        <v>0.1520956521739131</v>
      </c>
      <c r="CL387" s="118">
        <f>(ULB_Data[[#This Row],[CP- obtained SS2020]]-ULB_Data[[#This Row],[SA CV  cat 2020]])/ULB_Data[[#This Row],[SA CV  cat 2020]]</f>
        <v>0.12246462543183011</v>
      </c>
      <c r="CM387" s="118">
        <f>(ULB_Data[[#This Row],[CV- obtained SS2021]]-ULB_Data[[#This Row],[SA CV cat 2021]])/ULB_Data[[#This Row],[SA CV cat 2021]]</f>
        <v>0.24719714584255081</v>
      </c>
      <c r="CN387" s="118">
        <f>(ULB_Data[[#This Row],[CV- obtained SS2022]]-ULB_Data[[#This Row],[SA CV cat 2022]])/ULB_Data[[#This Row],[SA CV cat 2022]]</f>
        <v>0.24719714584255081</v>
      </c>
      <c r="CO387" s="118">
        <f>(ULB_Data[[#This Row],[CV- obtained SS2021]]-ULB_Data[[#This Row],[SA CV cat t.10 2021]])/ULB_Data[[#This Row],[SA CV cat t.10 2021]]</f>
        <v>-0.1077746725478972</v>
      </c>
      <c r="CP387" s="118">
        <f>(ULB_Data[[#This Row],[CV- obtained SS2022]]-ULB_Data[[#This Row],[SA CV cat t.10 2022]])/ULB_Data[[#This Row],[SA CV cat t.10 2022]]</f>
        <v>-0.1077746725478972</v>
      </c>
      <c r="CQ387" s="60">
        <v>18</v>
      </c>
      <c r="CR387" s="60">
        <v>14</v>
      </c>
      <c r="CS387" s="27">
        <v>20</v>
      </c>
      <c r="CT387" s="27">
        <v>19</v>
      </c>
      <c r="CU387" s="27">
        <v>20</v>
      </c>
      <c r="CV387" s="27">
        <v>19</v>
      </c>
      <c r="CW387" s="28" t="s">
        <v>414</v>
      </c>
      <c r="CX387" s="27" t="s">
        <v>401</v>
      </c>
      <c r="CY387" s="27" t="s">
        <v>401</v>
      </c>
      <c r="CZ387" s="28" t="s">
        <v>408</v>
      </c>
      <c r="DA387" s="28" t="s">
        <v>408</v>
      </c>
      <c r="DB387" s="28" t="s">
        <v>408</v>
      </c>
      <c r="DC387" s="22">
        <v>1078.2</v>
      </c>
      <c r="DD387" s="22">
        <v>1500</v>
      </c>
      <c r="DE387" s="66">
        <v>71.88</v>
      </c>
      <c r="DF387" s="22">
        <v>500</v>
      </c>
      <c r="DG387" s="22">
        <v>1500</v>
      </c>
      <c r="DH387" s="66">
        <v>33.33</v>
      </c>
      <c r="DI387" s="22">
        <v>1451.66</v>
      </c>
      <c r="DJ387" s="22">
        <v>1500</v>
      </c>
      <c r="DK387" s="66">
        <v>96.78</v>
      </c>
      <c r="DL387" s="22">
        <v>1185.94</v>
      </c>
      <c r="DM387" s="22">
        <v>1500</v>
      </c>
      <c r="DN387" s="66">
        <v>79.06</v>
      </c>
      <c r="DO387" s="22">
        <v>4215.8100000000004</v>
      </c>
      <c r="DP387" s="22">
        <v>6000</v>
      </c>
      <c r="DQ387" s="66">
        <v>70.260000000000005</v>
      </c>
      <c r="DR387" s="67">
        <v>1564.11</v>
      </c>
      <c r="DS387" s="67">
        <v>2400</v>
      </c>
      <c r="DT387" s="159">
        <f>ULB_Data[[#This Row],[SLP- obtained SS2021]]/ULB_Data[[#This Row],[SLP-max. marks SS2021]]</f>
        <v>0.65171249999999992</v>
      </c>
      <c r="DU387" s="159">
        <f>ULB_Data[[#This Row],[SLP- obtained SS2021]]/ULB_Data[[#This Row],[Total score (obtained) SS2021]]</f>
        <v>0.39210382499962393</v>
      </c>
      <c r="DV387" s="67">
        <v>1564.11</v>
      </c>
      <c r="DW387" s="66">
        <v>2400</v>
      </c>
      <c r="DX387" s="159">
        <f>ULB_Data[[#This Row],[SLP- obtained SS2022]]/ULB_Data[[#This Row],[SLP-max. marks SS2022]]</f>
        <v>0.65171249999999992</v>
      </c>
      <c r="DY387" s="159">
        <f>ULB_Data[[#This Row],[SLP- obtained SS2022]]/ULB_Data[[#This Row],[Total score (obtained) SS2022]]</f>
        <v>0.39210382499962393</v>
      </c>
      <c r="DZ387" s="67">
        <v>1324.91</v>
      </c>
      <c r="EA387" s="67">
        <v>1800</v>
      </c>
      <c r="EB387" s="159">
        <f>ULB_Data[[#This Row],[CV- obtained SS2021]]/ULB_Data[[#This Row],[CV-max. marks SS2021]]</f>
        <v>0.73606111111111117</v>
      </c>
      <c r="EC387" s="159">
        <f>ULB_Data[[#This Row],[CV- obtained SS2021]]/ULB_Data[[#This Row],[Total score (obtained) SS2021]]</f>
        <v>0.33213922216484254</v>
      </c>
      <c r="ED387" s="67">
        <v>1324.91</v>
      </c>
      <c r="EE387" s="66">
        <v>1800</v>
      </c>
      <c r="EF387" s="159">
        <f>ULB_Data[[#This Row],[CV- obtained SS2022]]/ULB_Data[[#This Row],[CV-max. marks SS2022]]</f>
        <v>0.73606111111111117</v>
      </c>
      <c r="EG387" s="159">
        <f>ULB_Data[[#This Row],[CV- obtained SS2022]]/ULB_Data[[#This Row],[Total score (obtained) SS2022]]</f>
        <v>0.33213922216484254</v>
      </c>
      <c r="EH387" s="67">
        <v>1100</v>
      </c>
      <c r="EI387" s="67">
        <v>1800</v>
      </c>
      <c r="EJ387" s="159">
        <f>ULB_Data[[#This Row],[Cert.- obtained SS2021]]/ULB_Data[[#This Row],[Cert.-max. marks SS2021]]</f>
        <v>0.61111111111111116</v>
      </c>
      <c r="EK387" s="159">
        <f>ULB_Data[[#This Row],[Cert.- obtained SS2021]]/ULB_Data[[#This Row],[Total score (obtained) SS2021]]</f>
        <v>0.27575695283553353</v>
      </c>
      <c r="EL387" s="67">
        <v>1100</v>
      </c>
      <c r="EM387" s="66">
        <v>1800</v>
      </c>
      <c r="EN387" s="159">
        <f>ULB_Data[[#This Row],[Cert.- obtained SS2022]]/ULB_Data[[#This Row],[Cert.-max. marks SS2022]]</f>
        <v>0.61111111111111116</v>
      </c>
      <c r="EO387" s="159">
        <f>ULB_Data[[#This Row],[Cert.- obtained SS2022]]/ULB_Data[[#This Row],[Total score (obtained) SS2022]]</f>
        <v>0.27575695283553353</v>
      </c>
      <c r="EP387" s="68">
        <v>3989.02</v>
      </c>
      <c r="EQ387" s="26">
        <v>6000</v>
      </c>
      <c r="ER387" s="66">
        <v>66.48</v>
      </c>
      <c r="ES387" s="68">
        <v>3989.02</v>
      </c>
      <c r="ET387" s="66">
        <v>6000</v>
      </c>
      <c r="EU387" s="128">
        <f>(ULB_Data[[#This Row],[Total score (obtained) SS2022]]/ULB_Data[[#This Row],[Total score (max) SS2022]])*100</f>
        <v>66.483666666666664</v>
      </c>
      <c r="EV387" s="26">
        <v>1578.2</v>
      </c>
      <c r="EW387" s="26">
        <v>3000</v>
      </c>
      <c r="EX387" s="66">
        <v>52.61</v>
      </c>
      <c r="EY387" s="26">
        <v>2664.11</v>
      </c>
      <c r="EZ387" s="26">
        <v>4200</v>
      </c>
      <c r="FA387" s="100">
        <v>63.43</v>
      </c>
      <c r="FB387" s="26">
        <v>2664.11</v>
      </c>
      <c r="FC387" s="138">
        <v>4200</v>
      </c>
      <c r="FD387" s="140">
        <f>(ULB_Data[[#This Row],[SLP + Cert. (obtained) SS2022]]/ULB_Data[[#This Row],[SLP + Cert. (max.) SS2022]])*100</f>
        <v>63.43119047619048</v>
      </c>
    </row>
    <row r="388" spans="1:160" ht="15.75" thickBot="1">
      <c r="A388" s="104">
        <v>387</v>
      </c>
      <c r="B388" s="65" t="s">
        <v>40</v>
      </c>
      <c r="C388" s="65" t="s">
        <v>40</v>
      </c>
      <c r="D388" s="65" t="s">
        <v>33</v>
      </c>
      <c r="E388" s="26">
        <v>120195</v>
      </c>
      <c r="F388" s="28" t="s">
        <v>410</v>
      </c>
      <c r="G388" s="28">
        <v>2214</v>
      </c>
      <c r="H388" s="28">
        <v>2072</v>
      </c>
      <c r="I388" s="28">
        <v>2072</v>
      </c>
      <c r="J388" s="28">
        <v>3325</v>
      </c>
      <c r="K388" s="28">
        <v>3178</v>
      </c>
      <c r="L388" s="28">
        <v>3178</v>
      </c>
      <c r="M388" s="28">
        <v>3878.5</v>
      </c>
      <c r="N388" s="28">
        <v>3782.7</v>
      </c>
      <c r="O388" s="28">
        <v>3782.7</v>
      </c>
      <c r="P388" s="28">
        <v>4344.1000000000004</v>
      </c>
      <c r="Q388" s="28">
        <v>4344.1000000000004</v>
      </c>
      <c r="R388" s="118">
        <f>(ULB_Data[[#This Row],[Total score (obtained) SS2020]]-ULB_Data[[#This Row],[NA 2020]])/ULB_Data[[#This Row],[NA 2020]]</f>
        <v>0.68815266485998206</v>
      </c>
      <c r="S388" s="118">
        <f>(ULB_Data[[#This Row],[Total score (obtained) SS2021]]-ULB_Data[[#This Row],[NA 2021]])/ULB_Data[[#This Row],[NA 2021]]</f>
        <v>1.1872683397683399</v>
      </c>
      <c r="T388" s="118">
        <f>(ULB_Data[[#This Row],[Total score (obtained) SS2022]]-ULB_Data[[#This Row],[NA 2022]])/ULB_Data[[#This Row],[NA 2022]]</f>
        <v>1.1872683397683399</v>
      </c>
      <c r="U388" s="118">
        <f>(ULB_Data[[#This Row],[Total score (obtained) SS2020]]-ULB_Data[[#This Row],[SA 2020]])/ULB_Data[[#This Row],[SA 2020]]</f>
        <v>0.12408120300751885</v>
      </c>
      <c r="V388" s="118">
        <f>(ULB_Data[[#This Row],[Total score (obtained) SS2021]]-ULB_Data[[#This Row],[SA 2021]])/ULB_Data[[#This Row],[SA 2021]]</f>
        <v>0.42606041535556965</v>
      </c>
      <c r="W388" s="118">
        <f>(ULB_Data[[#This Row],[Total score (obtained) SS2022]]-ULB_Data[[#This Row],[SA 2022]])/ULB_Data[[#This Row],[SA 2022]]</f>
        <v>0.42606041535556965</v>
      </c>
      <c r="X388" s="118">
        <f>(ULB_Data[[#This Row],[Total score (obtained) SS2020]]-ULB_Data[[#This Row],[SA Cat 2020]])/ULB_Data[[#This Row],[SA Cat 2020]]</f>
        <v>-3.6336212453267971E-2</v>
      </c>
      <c r="Y388" s="118">
        <f>(ULB_Data[[#This Row],[Total score (obtained) SS2021]]-ULB_Data[[#This Row],[SA Cat 2021]])/ULB_Data[[#This Row],[SA Cat 2021]]</f>
        <v>0.19809131043963324</v>
      </c>
      <c r="Z388" s="118">
        <f>(ULB_Data[[#This Row],[Total score (obtained) SS2022]]-ULB_Data[[#This Row],[SA Cat 2022]])/ULB_Data[[#This Row],[SA Cat 2022]]</f>
        <v>0.19809131043963324</v>
      </c>
      <c r="AA388" s="118">
        <f>(ULB_Data[[#This Row],[Total score (obtained) SS2021]]-ULB_Data[[#This Row],[SA Cat t.10 2021]])/ULB_Data[[#This Row],[SA Cat t.10 2021]]</f>
        <v>4.3258672682488904E-2</v>
      </c>
      <c r="AB388" s="118">
        <f>(ULB_Data[[#This Row],[Total score (obtained) SS2022]]-ULB_Data[[#This Row],[SA Cat t.10 2022]])/ULB_Data[[#This Row],[SA Cat t.10 2022]]</f>
        <v>4.3258672682488904E-2</v>
      </c>
      <c r="AC388" s="122">
        <v>306.24</v>
      </c>
      <c r="AD388" s="122">
        <v>913.6</v>
      </c>
      <c r="AE388" s="122">
        <v>915</v>
      </c>
      <c r="AF388" s="122">
        <v>706.64</v>
      </c>
      <c r="AG388" s="122">
        <v>1509.3</v>
      </c>
      <c r="AH388" s="122">
        <v>1509.3</v>
      </c>
      <c r="AI388" s="122">
        <v>948.15</v>
      </c>
      <c r="AJ388" s="122">
        <v>1786.5</v>
      </c>
      <c r="AK388" s="122">
        <v>1786.5</v>
      </c>
      <c r="AL388" s="122">
        <v>2014.9</v>
      </c>
      <c r="AM388" s="122">
        <v>2014.9</v>
      </c>
      <c r="AN388" s="118">
        <f>(ULB_Data[[#This Row],[SLP- obtained SS2020]]-ULB_Data[[#This Row],[SLP NA 2020]])/ULB_Data[[#This Row],[SLP NA 2020]]</f>
        <v>1.738277168234065</v>
      </c>
      <c r="AO388" s="118">
        <f>(ULB_Data[[#This Row],[SLP- obtained SS2021]]-ULB_Data[[#This Row],[SLP NA 2021]])/ULB_Data[[#This Row],[SLP NA 2021]]</f>
        <v>1.1799693520140104</v>
      </c>
      <c r="AP388" s="118">
        <f>(ULB_Data[[#This Row],[SLP- obtained SS2022]]-ULB_Data[[#This Row],[SLP NA 2022]])/ULB_Data[[#This Row],[SLP NA 2022]]</f>
        <v>1.1766338797814206</v>
      </c>
      <c r="AQ388" s="118">
        <f>(ULB_Data[[#This Row],[SLP- obtained SS2020]]-ULB_Data[[#This Row],[SLP SA 2020]])/ULB_Data[[#This Row],[SLP SA 2020]]</f>
        <v>0.18670044152609541</v>
      </c>
      <c r="AR388" s="118">
        <f>(ULB_Data[[#This Row],[SLP- obtained SS2021]]-ULB_Data[[#This Row],[SLP SA 2021]])/ULB_Data[[#This Row],[SLP SA 2021]]</f>
        <v>0.31956536142582653</v>
      </c>
      <c r="AS388" s="118">
        <f>(ULB_Data[[#This Row],[SLP- obtained SS2022]]-ULB_Data[[#This Row],[SLP SA 2022]])/ULB_Data[[#This Row],[SLP SA 2022]]</f>
        <v>0.31956536142582653</v>
      </c>
      <c r="AT388" s="118">
        <f>(ULB_Data[[#This Row],[SLP- obtained SS2020]]-ULB_Data[[#This Row],[SLP SA cat 2020]])/ULB_Data[[#This Row],[SLP SA cat 2020]]</f>
        <v>-0.11557243052259657</v>
      </c>
      <c r="AU388" s="118">
        <f>(ULB_Data[[#This Row],[SLP- obtained SS2021]]-ULB_Data[[#This Row],[SLP SA cat 2021]])/ULB_Data[[#This Row],[SLP SA cat 2021]]</f>
        <v>0.11481668066050932</v>
      </c>
      <c r="AV388" s="118">
        <f>(ULB_Data[[#This Row],[SLP- obtained SS2022]]-ULB_Data[[#This Row],[SLP SA cat 2022]])/ULB_Data[[#This Row],[SLP SA cat 2022]]</f>
        <v>0.11481668066050932</v>
      </c>
      <c r="AW388" s="118">
        <f>(ULB_Data[[#This Row],[SLP- obtained SS2021]]-ULB_Data[[#This Row],[SLP SA cat t.10 2021]])/ULB_Data[[#This Row],[SLP SA cat t.10 2021]]</f>
        <v>-1.1553923271626482E-2</v>
      </c>
      <c r="AX388" s="118">
        <f>(ULB_Data[[#This Row],[SLP- obtained SS2022]]-ULB_Data[[#This Row],[SLP SA cat t.10 2022]])/ULB_Data[[#This Row],[SLP SA cat t.10 2022]]</f>
        <v>-1.1553923271626482E-2</v>
      </c>
      <c r="AY388" s="122">
        <v>232.44</v>
      </c>
      <c r="AZ388" s="122">
        <v>298.10000000000002</v>
      </c>
      <c r="BA388" s="122">
        <v>295</v>
      </c>
      <c r="BB388" s="122">
        <v>421.09</v>
      </c>
      <c r="BC388" s="122">
        <v>522.70000000000005</v>
      </c>
      <c r="BD388" s="122">
        <v>525</v>
      </c>
      <c r="BE388" s="122">
        <v>566.66</v>
      </c>
      <c r="BF388" s="122">
        <v>651.51</v>
      </c>
      <c r="BG388" s="122">
        <v>651.51</v>
      </c>
      <c r="BH388" s="122">
        <v>1020</v>
      </c>
      <c r="BI388" s="122">
        <v>1020</v>
      </c>
      <c r="BJ388" s="118">
        <f>(ULB_Data[[#This Row],[Cert.- obtained SS2020]]-ULB_Data[[#This Row],[NA cert 2020]])/ULB_Data[[#This Row],[NA cert 2020]]</f>
        <v>1.1510927551196009</v>
      </c>
      <c r="BK388" s="118">
        <f>(ULB_Data[[#This Row],[Cert.- obtained SS2021]]-ULB_Data[[#This Row],[NA cert 2021]])/ULB_Data[[#This Row],[NA cert 2021]]</f>
        <v>2.6900369003690034</v>
      </c>
      <c r="BL388" s="118">
        <f>(ULB_Data[[#This Row],[Cert.- obtained SS2022]]-ULB_Data[[#This Row],[NA cert 2022]])/ULB_Data[[#This Row],[NA cert 2022]]</f>
        <v>2.7288135593220337</v>
      </c>
      <c r="BM388" s="118">
        <f>(ULB_Data[[#This Row],[Cert.- obtained SS2020]]-ULB_Data[[#This Row],[SA Cert 2020]])/ULB_Data[[#This Row],[SA Cert 2020]]</f>
        <v>0.187394618727588</v>
      </c>
      <c r="BN388" s="118">
        <f>(ULB_Data[[#This Row],[Cert.- obtained SS2021]]-ULB_Data[[#This Row],[SA cert 2021]])/ULB_Data[[#This Row],[SA cert 2021]]</f>
        <v>1.1044576238760282</v>
      </c>
      <c r="BO388" s="118">
        <f>(ULB_Data[[#This Row],[Cert.- obtained SS2022]]-ULB_Data[[#This Row],[SA cert 2022]])/ULB_Data[[#This Row],[SA cert 2022]]</f>
        <v>1.0952380952380953</v>
      </c>
      <c r="BP388" s="118">
        <f>(ULB_Data[[#This Row],[Cert.- obtained SS2020]]-ULB_Data[[#This Row],[SA cert cat 2020]])/ULB_Data[[#This Row],[SA cert cat 2020]]</f>
        <v>-0.11763667807856558</v>
      </c>
      <c r="BQ388" s="118">
        <f>(ULB_Data[[#This Row],[Cert.- obtained SS2021]]-ULB_Data[[#This Row],[SA cert cat 2021]])/ULB_Data[[#This Row],[SA cert cat 2021]]</f>
        <v>0.68838544304768923</v>
      </c>
      <c r="BR388" s="118">
        <f>(ULB_Data[[#This Row],[Cert.- obtained SS2022]]-ULB_Data[[#This Row],[SA cert cat 2022]])/ULB_Data[[#This Row],[SA cert cat 2022]]</f>
        <v>0.68838544304768923</v>
      </c>
      <c r="BS388" s="118">
        <f>(ULB_Data[[#This Row],[Cert.- obtained SS2021]]-ULB_Data[[#This Row],[SA cert cat t.10 2021]])/ULB_Data[[#This Row],[SA cert cat t.10 2021]]</f>
        <v>7.8431372549019607E-2</v>
      </c>
      <c r="BT388" s="118">
        <f>(ULB_Data[[#This Row],[Cert.- obtained SS2022]]-ULB_Data[[#This Row],[SA cert cat t.10 2022]])/ULB_Data[[#This Row],[SA cert cat t.10 2022]]</f>
        <v>7.8431372549019607E-2</v>
      </c>
      <c r="BU388" s="122">
        <v>855.72</v>
      </c>
      <c r="BV388" s="122">
        <v>860.25</v>
      </c>
      <c r="BW388" s="122">
        <v>865</v>
      </c>
      <c r="BX388" s="122">
        <v>1100</v>
      </c>
      <c r="BY388" s="122">
        <v>1147.0899999999999</v>
      </c>
      <c r="BZ388" s="122">
        <v>1150</v>
      </c>
      <c r="CA388" s="122">
        <v>1201.1099999999999</v>
      </c>
      <c r="CB388" s="122">
        <v>1344.7</v>
      </c>
      <c r="CC388" s="122">
        <v>1344.7</v>
      </c>
      <c r="CD388" s="122">
        <v>1496.04</v>
      </c>
      <c r="CE388" s="122">
        <v>1496.04</v>
      </c>
      <c r="CF388" s="118">
        <f>(ULB_Data[[#This Row],[CP- obtained SS2020]]-ULB_Data[[#This Row],[NA CV 2020]])/ULB_Data[[#This Row],[NA CV 2020]]</f>
        <v>0.4817229935025476</v>
      </c>
      <c r="CG388" s="118">
        <f>(ULB_Data[[#This Row],[CV- obtained SS2021]]-ULB_Data[[#This Row],[NA CV 2021]])/ULB_Data[[#This Row],[NA CV 2021]]</f>
        <v>0.67439697762278417</v>
      </c>
      <c r="CH388" s="118">
        <f>(ULB_Data[[#This Row],[CV- obtained SS2022]]-ULB_Data[[#This Row],[NA CV 2022]])/ULB_Data[[#This Row],[NA CV 2022]]</f>
        <v>0.66520231213872838</v>
      </c>
      <c r="CI388" s="118">
        <f>(ULB_Data[[#This Row],[CP- obtained SS2020]]-ULB_Data[[#This Row],[SA CV 2020]])/ULB_Data[[#This Row],[SA CV 2020]]</f>
        <v>0.15267272727272732</v>
      </c>
      <c r="CJ388" s="118">
        <f>(ULB_Data[[#This Row],[CV- obtained SS2021]]-ULB_Data[[#This Row],[SA CV 2021]])/ULB_Data[[#This Row],[SA CV 2021]]</f>
        <v>0.25569920407291513</v>
      </c>
      <c r="CK388" s="118">
        <f>(ULB_Data[[#This Row],[CV- obtained SS2022]]-ULB_Data[[#This Row],[SA CV 2022]])/ULB_Data[[#This Row],[SA CV 2022]]</f>
        <v>0.25252173913043485</v>
      </c>
      <c r="CL388" s="118">
        <f>(ULB_Data[[#This Row],[CP- obtained SS2020]]-ULB_Data[[#This Row],[SA CV  cat 2020]])/ULB_Data[[#This Row],[SA CV  cat 2020]]</f>
        <v>5.5640199482145818E-2</v>
      </c>
      <c r="CM388" s="118">
        <f>(ULB_Data[[#This Row],[CV- obtained SS2021]]-ULB_Data[[#This Row],[SA CV cat 2021]])/ULB_Data[[#This Row],[SA CV cat 2021]]</f>
        <v>7.116829032497958E-2</v>
      </c>
      <c r="CN388" s="118">
        <f>(ULB_Data[[#This Row],[CV- obtained SS2022]]-ULB_Data[[#This Row],[SA CV cat 2022]])/ULB_Data[[#This Row],[SA CV cat 2022]]</f>
        <v>7.116829032497958E-2</v>
      </c>
      <c r="CO388" s="118">
        <f>(ULB_Data[[#This Row],[CV- obtained SS2021]]-ULB_Data[[#This Row],[SA CV cat t.10 2021]])/ULB_Data[[#This Row],[SA CV cat t.10 2021]]</f>
        <v>-3.7191518943343674E-2</v>
      </c>
      <c r="CP388" s="118">
        <f>(ULB_Data[[#This Row],[CV- obtained SS2022]]-ULB_Data[[#This Row],[SA CV cat t.10 2022]])/ULB_Data[[#This Row],[SA CV cat t.10 2022]]</f>
        <v>-3.7191518943343674E-2</v>
      </c>
      <c r="CQ388" s="60">
        <v>61</v>
      </c>
      <c r="CR388" s="60">
        <v>19</v>
      </c>
      <c r="CS388" s="28">
        <v>15</v>
      </c>
      <c r="CT388" s="28">
        <v>4</v>
      </c>
      <c r="CU388" s="28">
        <v>15</v>
      </c>
      <c r="CV388" s="28">
        <v>4</v>
      </c>
      <c r="CW388" s="28" t="s">
        <v>414</v>
      </c>
      <c r="CX388" s="28" t="s">
        <v>401</v>
      </c>
      <c r="CY388" s="28" t="s">
        <v>401</v>
      </c>
      <c r="CZ388" s="28" t="s">
        <v>408</v>
      </c>
      <c r="DA388" s="28" t="s">
        <v>408</v>
      </c>
      <c r="DB388" s="28" t="s">
        <v>408</v>
      </c>
      <c r="DC388" s="22">
        <v>838.57</v>
      </c>
      <c r="DD388" s="22">
        <v>1500</v>
      </c>
      <c r="DE388" s="66">
        <v>55.9</v>
      </c>
      <c r="DF388" s="22">
        <v>500</v>
      </c>
      <c r="DG388" s="22">
        <v>1500</v>
      </c>
      <c r="DH388" s="66">
        <v>33.33</v>
      </c>
      <c r="DI388" s="22">
        <v>1131.06</v>
      </c>
      <c r="DJ388" s="22">
        <v>1500</v>
      </c>
      <c r="DK388" s="66">
        <v>75.400000000000006</v>
      </c>
      <c r="DL388" s="22">
        <v>1267.94</v>
      </c>
      <c r="DM388" s="22">
        <v>1500</v>
      </c>
      <c r="DN388" s="66">
        <v>84.53</v>
      </c>
      <c r="DO388" s="22">
        <v>3737.57</v>
      </c>
      <c r="DP388" s="22">
        <v>6000</v>
      </c>
      <c r="DQ388" s="66">
        <v>62.29</v>
      </c>
      <c r="DR388" s="67">
        <v>1991.62</v>
      </c>
      <c r="DS388" s="67">
        <v>2400</v>
      </c>
      <c r="DT388" s="159">
        <f>ULB_Data[[#This Row],[SLP- obtained SS2021]]/ULB_Data[[#This Row],[SLP-max. marks SS2021]]</f>
        <v>0.82984166666666659</v>
      </c>
      <c r="DU388" s="159">
        <f>ULB_Data[[#This Row],[SLP- obtained SS2021]]/ULB_Data[[#This Row],[Total score (obtained) SS2021]]</f>
        <v>0.43945525394857032</v>
      </c>
      <c r="DV388" s="67">
        <v>1991.62</v>
      </c>
      <c r="DW388" s="66">
        <v>2400</v>
      </c>
      <c r="DX388" s="159">
        <f>ULB_Data[[#This Row],[SLP- obtained SS2022]]/ULB_Data[[#This Row],[SLP-max. marks SS2022]]</f>
        <v>0.82984166666666659</v>
      </c>
      <c r="DY388" s="159">
        <f>ULB_Data[[#This Row],[SLP- obtained SS2022]]/ULB_Data[[#This Row],[Total score (obtained) SS2022]]</f>
        <v>0.43945525394857032</v>
      </c>
      <c r="DZ388" s="67">
        <v>1440.4</v>
      </c>
      <c r="EA388" s="67">
        <v>1800</v>
      </c>
      <c r="EB388" s="159">
        <f>ULB_Data[[#This Row],[CV- obtained SS2021]]/ULB_Data[[#This Row],[CV-max. marks SS2021]]</f>
        <v>0.80022222222222228</v>
      </c>
      <c r="EC388" s="159">
        <f>ULB_Data[[#This Row],[CV- obtained SS2021]]/ULB_Data[[#This Row],[Total score (obtained) SS2021]]</f>
        <v>0.31782737057647581</v>
      </c>
      <c r="ED388" s="67">
        <v>1440.4</v>
      </c>
      <c r="EE388" s="66">
        <v>1800</v>
      </c>
      <c r="EF388" s="159">
        <f>ULB_Data[[#This Row],[CV- obtained SS2022]]/ULB_Data[[#This Row],[CV-max. marks SS2022]]</f>
        <v>0.80022222222222228</v>
      </c>
      <c r="EG388" s="159">
        <f>ULB_Data[[#This Row],[CV- obtained SS2022]]/ULB_Data[[#This Row],[Total score (obtained) SS2022]]</f>
        <v>0.31782737057647581</v>
      </c>
      <c r="EH388" s="67">
        <v>1100</v>
      </c>
      <c r="EI388" s="67">
        <v>1800</v>
      </c>
      <c r="EJ388" s="159">
        <f>ULB_Data[[#This Row],[Cert.- obtained SS2021]]/ULB_Data[[#This Row],[Cert.-max. marks SS2021]]</f>
        <v>0.61111111111111116</v>
      </c>
      <c r="EK388" s="159">
        <f>ULB_Data[[#This Row],[Cert.- obtained SS2021]]/ULB_Data[[#This Row],[Total score (obtained) SS2021]]</f>
        <v>0.24271737547495376</v>
      </c>
      <c r="EL388" s="67">
        <v>1100</v>
      </c>
      <c r="EM388" s="66">
        <v>1800</v>
      </c>
      <c r="EN388" s="159">
        <f>ULB_Data[[#This Row],[Cert.- obtained SS2022]]/ULB_Data[[#This Row],[Cert.-max. marks SS2022]]</f>
        <v>0.61111111111111116</v>
      </c>
      <c r="EO388" s="159">
        <f>ULB_Data[[#This Row],[Cert.- obtained SS2022]]/ULB_Data[[#This Row],[Total score (obtained) SS2022]]</f>
        <v>0.24271737547495376</v>
      </c>
      <c r="EP388" s="68">
        <v>4532.0200000000004</v>
      </c>
      <c r="EQ388" s="26">
        <v>6000</v>
      </c>
      <c r="ER388" s="66">
        <v>75.53</v>
      </c>
      <c r="ES388" s="68">
        <v>4532.0200000000004</v>
      </c>
      <c r="ET388" s="66">
        <v>6000</v>
      </c>
      <c r="EU388" s="128">
        <f>(ULB_Data[[#This Row],[Total score (obtained) SS2022]]/ULB_Data[[#This Row],[Total score (max) SS2022]])*100</f>
        <v>75.533666666666676</v>
      </c>
      <c r="EV388" s="26">
        <v>1338.57</v>
      </c>
      <c r="EW388" s="26">
        <v>3000</v>
      </c>
      <c r="EX388" s="66">
        <v>44.62</v>
      </c>
      <c r="EY388" s="26">
        <v>3091.62</v>
      </c>
      <c r="EZ388" s="26">
        <v>4200</v>
      </c>
      <c r="FA388" s="100">
        <v>73.61</v>
      </c>
      <c r="FB388" s="26">
        <v>3091.62</v>
      </c>
      <c r="FC388" s="138">
        <v>4200</v>
      </c>
      <c r="FD388" s="140">
        <f>(ULB_Data[[#This Row],[SLP + Cert. (obtained) SS2022]]/ULB_Data[[#This Row],[SLP + Cert. (max.) SS2022]])*100</f>
        <v>73.61</v>
      </c>
    </row>
    <row r="389" spans="1:160" ht="15.75" thickBot="1">
      <c r="A389" s="104">
        <v>388</v>
      </c>
      <c r="B389" s="65" t="s">
        <v>254</v>
      </c>
      <c r="C389" s="65" t="s">
        <v>40</v>
      </c>
      <c r="D389" s="65" t="s">
        <v>33</v>
      </c>
      <c r="E389" s="26">
        <v>17636</v>
      </c>
      <c r="F389" s="28" t="s">
        <v>411</v>
      </c>
      <c r="G389" s="28">
        <v>2214</v>
      </c>
      <c r="H389" s="28">
        <v>2072</v>
      </c>
      <c r="I389" s="28">
        <v>2072</v>
      </c>
      <c r="J389" s="28">
        <v>3325</v>
      </c>
      <c r="K389" s="28">
        <v>3178</v>
      </c>
      <c r="L389" s="28">
        <v>3178</v>
      </c>
      <c r="M389" s="28">
        <v>3070.1</v>
      </c>
      <c r="N389" s="28">
        <v>2928.3</v>
      </c>
      <c r="O389" s="28">
        <v>2928.3</v>
      </c>
      <c r="P389" s="28">
        <v>4349.2</v>
      </c>
      <c r="Q389" s="28">
        <v>4349.2</v>
      </c>
      <c r="R389" s="118">
        <f>(ULB_Data[[#This Row],[Total score (obtained) SS2020]]-ULB_Data[[#This Row],[NA 2020]])/ULB_Data[[#This Row],[NA 2020]]</f>
        <v>0.64798554652213181</v>
      </c>
      <c r="S389" s="118">
        <f>(ULB_Data[[#This Row],[Total score (obtained) SS2021]]-ULB_Data[[#This Row],[NA 2021]])/ULB_Data[[#This Row],[NA 2021]]</f>
        <v>0.64142374517374523</v>
      </c>
      <c r="T389" s="118">
        <f>(ULB_Data[[#This Row],[Total score (obtained) SS2022]]-ULB_Data[[#This Row],[NA 2022]])/ULB_Data[[#This Row],[NA 2022]]</f>
        <v>0.64142374517374523</v>
      </c>
      <c r="U389" s="118">
        <f>(ULB_Data[[#This Row],[Total score (obtained) SS2020]]-ULB_Data[[#This Row],[SA 2020]])/ULB_Data[[#This Row],[SA 2020]]</f>
        <v>9.7335338345864622E-2</v>
      </c>
      <c r="V389" s="118">
        <f>(ULB_Data[[#This Row],[Total score (obtained) SS2021]]-ULB_Data[[#This Row],[SA 2021]])/ULB_Data[[#This Row],[SA 2021]]</f>
        <v>7.0179358086847138E-2</v>
      </c>
      <c r="W389" s="118">
        <f>(ULB_Data[[#This Row],[Total score (obtained) SS2022]]-ULB_Data[[#This Row],[SA 2022]])/ULB_Data[[#This Row],[SA 2022]]</f>
        <v>7.0179358086847138E-2</v>
      </c>
      <c r="X389" s="118">
        <f>(ULB_Data[[#This Row],[Total score (obtained) SS2020]]-ULB_Data[[#This Row],[SA Cat 2020]])/ULB_Data[[#This Row],[SA Cat 2020]]</f>
        <v>0.18844337318002671</v>
      </c>
      <c r="Y389" s="118">
        <f>(ULB_Data[[#This Row],[Total score (obtained) SS2021]]-ULB_Data[[#This Row],[SA Cat 2021]])/ULB_Data[[#This Row],[SA Cat 2021]]</f>
        <v>0.16143496226479526</v>
      </c>
      <c r="Z389" s="118">
        <f>(ULB_Data[[#This Row],[Total score (obtained) SS2022]]-ULB_Data[[#This Row],[SA Cat 2022]])/ULB_Data[[#This Row],[SA Cat 2022]]</f>
        <v>0.16143496226479526</v>
      </c>
      <c r="AA389" s="118">
        <f>(ULB_Data[[#This Row],[Total score (obtained) SS2021]]-ULB_Data[[#This Row],[SA Cat t.10 2021]])/ULB_Data[[#This Row],[SA Cat t.10 2021]]</f>
        <v>-0.21801020877402733</v>
      </c>
      <c r="AB389" s="118">
        <f>(ULB_Data[[#This Row],[Total score (obtained) SS2022]]-ULB_Data[[#This Row],[SA Cat t.10 2022]])/ULB_Data[[#This Row],[SA Cat t.10 2022]]</f>
        <v>-0.21801020877402733</v>
      </c>
      <c r="AC389" s="122">
        <v>306.24</v>
      </c>
      <c r="AD389" s="122">
        <v>913.6</v>
      </c>
      <c r="AE389" s="122">
        <v>915</v>
      </c>
      <c r="AF389" s="122">
        <v>706.64</v>
      </c>
      <c r="AG389" s="122">
        <v>1509.3</v>
      </c>
      <c r="AH389" s="122">
        <v>1509.3</v>
      </c>
      <c r="AI389" s="122">
        <v>593.21</v>
      </c>
      <c r="AJ389" s="122">
        <v>1412.08</v>
      </c>
      <c r="AK389" s="122">
        <v>1412.08</v>
      </c>
      <c r="AL389" s="122">
        <v>1984.11</v>
      </c>
      <c r="AM389" s="122">
        <v>1984.11</v>
      </c>
      <c r="AN389" s="118">
        <f>(ULB_Data[[#This Row],[SLP- obtained SS2020]]-ULB_Data[[#This Row],[SLP NA 2020]])/ULB_Data[[#This Row],[SLP NA 2020]]</f>
        <v>1.3598811389759666</v>
      </c>
      <c r="AO389" s="118">
        <f>(ULB_Data[[#This Row],[SLP- obtained SS2021]]-ULB_Data[[#This Row],[SLP NA 2021]])/ULB_Data[[#This Row],[SLP NA 2021]]</f>
        <v>0.88146891418563922</v>
      </c>
      <c r="AP389" s="118">
        <f>(ULB_Data[[#This Row],[SLP- obtained SS2022]]-ULB_Data[[#This Row],[SLP NA 2022]])/ULB_Data[[#This Row],[SLP NA 2022]]</f>
        <v>0.87859016393442635</v>
      </c>
      <c r="AQ389" s="118">
        <f>(ULB_Data[[#This Row],[SLP- obtained SS2020]]-ULB_Data[[#This Row],[SLP SA 2020]])/ULB_Data[[#This Row],[SLP SA 2020]]</f>
        <v>2.2713121249858581E-2</v>
      </c>
      <c r="AR389" s="118">
        <f>(ULB_Data[[#This Row],[SLP- obtained SS2021]]-ULB_Data[[#This Row],[SLP SA 2021]])/ULB_Data[[#This Row],[SLP SA 2021]]</f>
        <v>0.13887895050685758</v>
      </c>
      <c r="AS389" s="118">
        <f>(ULB_Data[[#This Row],[SLP- obtained SS2022]]-ULB_Data[[#This Row],[SLP SA 2022]])/ULB_Data[[#This Row],[SLP SA 2022]]</f>
        <v>0.13887895050685758</v>
      </c>
      <c r="AT389" s="118">
        <f>(ULB_Data[[#This Row],[SLP- obtained SS2020]]-ULB_Data[[#This Row],[SLP SA cat 2020]])/ULB_Data[[#This Row],[SLP SA cat 2020]]</f>
        <v>0.21827008985013741</v>
      </c>
      <c r="AU389" s="118">
        <f>(ULB_Data[[#This Row],[SLP- obtained SS2021]]-ULB_Data[[#This Row],[SLP SA cat 2021]])/ULB_Data[[#This Row],[SLP SA cat 2021]]</f>
        <v>0.21728938870318973</v>
      </c>
      <c r="AV389" s="118">
        <f>(ULB_Data[[#This Row],[SLP- obtained SS2022]]-ULB_Data[[#This Row],[SLP SA cat 2022]])/ULB_Data[[#This Row],[SLP SA cat 2022]]</f>
        <v>0.21728938870318973</v>
      </c>
      <c r="AW389" s="118">
        <f>(ULB_Data[[#This Row],[SLP- obtained SS2021]]-ULB_Data[[#This Row],[SLP SA cat t.10 2021]])/ULB_Data[[#This Row],[SLP SA cat t.10 2021]]</f>
        <v>-0.1336619441462418</v>
      </c>
      <c r="AX389" s="118">
        <f>(ULB_Data[[#This Row],[SLP- obtained SS2022]]-ULB_Data[[#This Row],[SLP SA cat t.10 2022]])/ULB_Data[[#This Row],[SLP SA cat t.10 2022]]</f>
        <v>-0.1336619441462418</v>
      </c>
      <c r="AY389" s="122">
        <v>232.44</v>
      </c>
      <c r="AZ389" s="122">
        <v>298.10000000000002</v>
      </c>
      <c r="BA389" s="122">
        <v>295</v>
      </c>
      <c r="BB389" s="122">
        <v>421.09</v>
      </c>
      <c r="BC389" s="122">
        <v>522.70000000000005</v>
      </c>
      <c r="BD389" s="122">
        <v>525</v>
      </c>
      <c r="BE389" s="122">
        <v>365.77</v>
      </c>
      <c r="BF389" s="122">
        <v>453.88</v>
      </c>
      <c r="BG389" s="122">
        <v>453.88</v>
      </c>
      <c r="BH389" s="122">
        <v>1100</v>
      </c>
      <c r="BI389" s="122">
        <v>1100</v>
      </c>
      <c r="BJ389" s="118">
        <f>(ULB_Data[[#This Row],[Cert.- obtained SS2020]]-ULB_Data[[#This Row],[NA cert 2020]])/ULB_Data[[#This Row],[NA cert 2020]]</f>
        <v>1.1510927551196009</v>
      </c>
      <c r="BK389" s="118">
        <f>(ULB_Data[[#This Row],[Cert.- obtained SS2021]]-ULB_Data[[#This Row],[NA cert 2021]])/ULB_Data[[#This Row],[NA cert 2021]]</f>
        <v>6.3737001006372931E-3</v>
      </c>
      <c r="BL389" s="118">
        <f>(ULB_Data[[#This Row],[Cert.- obtained SS2022]]-ULB_Data[[#This Row],[NA cert 2022]])/ULB_Data[[#This Row],[NA cert 2022]]</f>
        <v>1.6949152542372881E-2</v>
      </c>
      <c r="BM389" s="118">
        <f>(ULB_Data[[#This Row],[Cert.- obtained SS2020]]-ULB_Data[[#This Row],[SA Cert 2020]])/ULB_Data[[#This Row],[SA Cert 2020]]</f>
        <v>0.187394618727588</v>
      </c>
      <c r="BN389" s="118">
        <f>(ULB_Data[[#This Row],[Cert.- obtained SS2021]]-ULB_Data[[#This Row],[SA cert 2021]])/ULB_Data[[#This Row],[SA cert 2021]]</f>
        <v>-0.42605701167017412</v>
      </c>
      <c r="BO389" s="118">
        <f>(ULB_Data[[#This Row],[Cert.- obtained SS2022]]-ULB_Data[[#This Row],[SA cert 2022]])/ULB_Data[[#This Row],[SA cert 2022]]</f>
        <v>-0.42857142857142855</v>
      </c>
      <c r="BP389" s="118">
        <f>(ULB_Data[[#This Row],[Cert.- obtained SS2020]]-ULB_Data[[#This Row],[SA cert cat 2020]])/ULB_Data[[#This Row],[SA cert cat 2020]]</f>
        <v>0.36697924925499636</v>
      </c>
      <c r="BQ389" s="118">
        <f>(ULB_Data[[#This Row],[Cert.- obtained SS2021]]-ULB_Data[[#This Row],[SA cert cat 2021]])/ULB_Data[[#This Row],[SA cert cat 2021]]</f>
        <v>-0.33903234335066534</v>
      </c>
      <c r="BR389" s="118">
        <f>(ULB_Data[[#This Row],[Cert.- obtained SS2022]]-ULB_Data[[#This Row],[SA cert cat 2022]])/ULB_Data[[#This Row],[SA cert cat 2022]]</f>
        <v>-0.33903234335066534</v>
      </c>
      <c r="BS389" s="118">
        <f>(ULB_Data[[#This Row],[Cert.- obtained SS2021]]-ULB_Data[[#This Row],[SA cert cat t.10 2021]])/ULB_Data[[#This Row],[SA cert cat t.10 2021]]</f>
        <v>-0.72727272727272729</v>
      </c>
      <c r="BT389" s="118">
        <f>(ULB_Data[[#This Row],[Cert.- obtained SS2022]]-ULB_Data[[#This Row],[SA cert cat t.10 2022]])/ULB_Data[[#This Row],[SA cert cat t.10 2022]]</f>
        <v>-0.72727272727272729</v>
      </c>
      <c r="BU389" s="122">
        <v>855.72</v>
      </c>
      <c r="BV389" s="122">
        <v>860.25</v>
      </c>
      <c r="BW389" s="122">
        <v>865</v>
      </c>
      <c r="BX389" s="122">
        <v>1100</v>
      </c>
      <c r="BY389" s="122">
        <v>1147.0899999999999</v>
      </c>
      <c r="BZ389" s="122">
        <v>1150</v>
      </c>
      <c r="CA389" s="122">
        <v>1056.55</v>
      </c>
      <c r="CB389" s="122">
        <v>1062.31</v>
      </c>
      <c r="CC389" s="122">
        <v>1062.31</v>
      </c>
      <c r="CD389" s="122">
        <v>1484.95</v>
      </c>
      <c r="CE389" s="122">
        <v>1484.95</v>
      </c>
      <c r="CF389" s="118">
        <f>(ULB_Data[[#This Row],[CP- obtained SS2020]]-ULB_Data[[#This Row],[NA CV 2020]])/ULB_Data[[#This Row],[NA CV 2020]]</f>
        <v>0.38639975692983669</v>
      </c>
      <c r="CG389" s="118">
        <f>(ULB_Data[[#This Row],[CV- obtained SS2021]]-ULB_Data[[#This Row],[NA CV 2021]])/ULB_Data[[#This Row],[NA CV 2021]]</f>
        <v>0.60664922987503622</v>
      </c>
      <c r="CH389" s="118">
        <f>(ULB_Data[[#This Row],[CV- obtained SS2022]]-ULB_Data[[#This Row],[NA CV 2022]])/ULB_Data[[#This Row],[NA CV 2022]]</f>
        <v>0.5978265895953756</v>
      </c>
      <c r="CI389" s="118">
        <f>(ULB_Data[[#This Row],[CP- obtained SS2020]]-ULB_Data[[#This Row],[SA CV 2020]])/ULB_Data[[#This Row],[SA CV 2020]]</f>
        <v>7.8518181818181723E-2</v>
      </c>
      <c r="CJ389" s="118">
        <f>(ULB_Data[[#This Row],[CV- obtained SS2021]]-ULB_Data[[#This Row],[SA CV 2021]])/ULB_Data[[#This Row],[SA CV 2021]]</f>
        <v>0.20489237984813746</v>
      </c>
      <c r="CK389" s="118">
        <f>(ULB_Data[[#This Row],[CV- obtained SS2022]]-ULB_Data[[#This Row],[SA CV 2022]])/ULB_Data[[#This Row],[SA CV 2022]]</f>
        <v>0.20184347826086946</v>
      </c>
      <c r="CL389" s="118">
        <f>(ULB_Data[[#This Row],[CP- obtained SS2020]]-ULB_Data[[#This Row],[SA CV  cat 2020]])/ULB_Data[[#This Row],[SA CV  cat 2020]]</f>
        <v>0.12287161043017363</v>
      </c>
      <c r="CM389" s="118">
        <f>(ULB_Data[[#This Row],[CV- obtained SS2021]]-ULB_Data[[#This Row],[SA CV cat 2021]])/ULB_Data[[#This Row],[SA CV cat 2021]]</f>
        <v>0.30105148214739574</v>
      </c>
      <c r="CN389" s="118">
        <f>(ULB_Data[[#This Row],[CV- obtained SS2022]]-ULB_Data[[#This Row],[SA CV cat 2022]])/ULB_Data[[#This Row],[SA CV cat 2022]]</f>
        <v>0.30105148214739574</v>
      </c>
      <c r="CO389" s="118">
        <f>(ULB_Data[[#This Row],[CV- obtained SS2021]]-ULB_Data[[#This Row],[SA CV cat t.10 2021]])/ULB_Data[[#This Row],[SA CV cat t.10 2021]]</f>
        <v>-6.9248122832418699E-2</v>
      </c>
      <c r="CP389" s="118">
        <f>(ULB_Data[[#This Row],[CV- obtained SS2022]]-ULB_Data[[#This Row],[SA CV cat t.10 2022]])/ULB_Data[[#This Row],[SA CV cat t.10 2022]]</f>
        <v>-6.9248122832418699E-2</v>
      </c>
      <c r="CQ389" s="60">
        <v>49</v>
      </c>
      <c r="CR389" s="60">
        <v>34</v>
      </c>
      <c r="CS389" s="27">
        <v>56</v>
      </c>
      <c r="CT389" s="27">
        <v>43</v>
      </c>
      <c r="CU389" s="27">
        <v>56</v>
      </c>
      <c r="CV389" s="27">
        <v>43</v>
      </c>
      <c r="CW389" s="28" t="s">
        <v>406</v>
      </c>
      <c r="CX389" s="27" t="s">
        <v>414</v>
      </c>
      <c r="CY389" s="27" t="s">
        <v>414</v>
      </c>
      <c r="CZ389" s="28" t="s">
        <v>405</v>
      </c>
      <c r="DA389" s="27" t="s">
        <v>405</v>
      </c>
      <c r="DB389" s="27" t="s">
        <v>405</v>
      </c>
      <c r="DC389" s="22">
        <v>722.69</v>
      </c>
      <c r="DD389" s="22">
        <v>1500</v>
      </c>
      <c r="DE389" s="66">
        <v>48.18</v>
      </c>
      <c r="DF389" s="22">
        <v>500</v>
      </c>
      <c r="DG389" s="22">
        <v>1500</v>
      </c>
      <c r="DH389" s="66">
        <v>33.33</v>
      </c>
      <c r="DI389" s="22">
        <v>1239.57</v>
      </c>
      <c r="DJ389" s="22">
        <v>1500</v>
      </c>
      <c r="DK389" s="66">
        <v>82.64</v>
      </c>
      <c r="DL389" s="22">
        <v>1186.3699999999999</v>
      </c>
      <c r="DM389" s="22">
        <v>1500</v>
      </c>
      <c r="DN389" s="66">
        <v>79.09</v>
      </c>
      <c r="DO389" s="22">
        <v>3648.64</v>
      </c>
      <c r="DP389" s="22">
        <v>6000</v>
      </c>
      <c r="DQ389" s="66">
        <v>60.81</v>
      </c>
      <c r="DR389" s="67">
        <v>1718.91</v>
      </c>
      <c r="DS389" s="67">
        <v>2400</v>
      </c>
      <c r="DT389" s="159">
        <f>ULB_Data[[#This Row],[SLP- obtained SS2021]]/ULB_Data[[#This Row],[SLP-max. marks SS2021]]</f>
        <v>0.71621250000000003</v>
      </c>
      <c r="DU389" s="159">
        <f>ULB_Data[[#This Row],[SLP- obtained SS2021]]/ULB_Data[[#This Row],[Total score (obtained) SS2021]]</f>
        <v>0.50540865561315251</v>
      </c>
      <c r="DV389" s="67">
        <v>1718.91</v>
      </c>
      <c r="DW389" s="66">
        <v>2400</v>
      </c>
      <c r="DX389" s="159">
        <f>ULB_Data[[#This Row],[SLP- obtained SS2022]]/ULB_Data[[#This Row],[SLP-max. marks SS2022]]</f>
        <v>0.71621250000000003</v>
      </c>
      <c r="DY389" s="159">
        <f>ULB_Data[[#This Row],[SLP- obtained SS2022]]/ULB_Data[[#This Row],[Total score (obtained) SS2022]]</f>
        <v>0.50540865561315251</v>
      </c>
      <c r="DZ389" s="67">
        <v>1382.12</v>
      </c>
      <c r="EA389" s="67">
        <v>1800</v>
      </c>
      <c r="EB389" s="159">
        <f>ULB_Data[[#This Row],[CV- obtained SS2021]]/ULB_Data[[#This Row],[CV-max. marks SS2021]]</f>
        <v>0.76784444444444433</v>
      </c>
      <c r="EC389" s="159">
        <f>ULB_Data[[#This Row],[CV- obtained SS2021]]/ULB_Data[[#This Row],[Total score (obtained) SS2021]]</f>
        <v>0.40638277227780989</v>
      </c>
      <c r="ED389" s="67">
        <v>1382.12</v>
      </c>
      <c r="EE389" s="66">
        <v>1800</v>
      </c>
      <c r="EF389" s="159">
        <f>ULB_Data[[#This Row],[CV- obtained SS2022]]/ULB_Data[[#This Row],[CV-max. marks SS2022]]</f>
        <v>0.76784444444444433</v>
      </c>
      <c r="EG389" s="159">
        <f>ULB_Data[[#This Row],[CV- obtained SS2022]]/ULB_Data[[#This Row],[Total score (obtained) SS2022]]</f>
        <v>0.40638277227780989</v>
      </c>
      <c r="EH389" s="89">
        <v>300</v>
      </c>
      <c r="EI389" s="67">
        <v>1800</v>
      </c>
      <c r="EJ389" s="159">
        <f>ULB_Data[[#This Row],[Cert.- obtained SS2021]]/ULB_Data[[#This Row],[Cert.-max. marks SS2021]]</f>
        <v>0.16666666666666666</v>
      </c>
      <c r="EK389" s="159">
        <f>ULB_Data[[#This Row],[Cert.- obtained SS2021]]/ULB_Data[[#This Row],[Total score (obtained) SS2021]]</f>
        <v>8.8208572109037556E-2</v>
      </c>
      <c r="EL389" s="89">
        <v>300</v>
      </c>
      <c r="EM389" s="66">
        <v>1800</v>
      </c>
      <c r="EN389" s="159">
        <f>ULB_Data[[#This Row],[Cert.- obtained SS2022]]/ULB_Data[[#This Row],[Cert.-max. marks SS2022]]</f>
        <v>0.16666666666666666</v>
      </c>
      <c r="EO389" s="159">
        <f>ULB_Data[[#This Row],[Cert.- obtained SS2022]]/ULB_Data[[#This Row],[Total score (obtained) SS2022]]</f>
        <v>8.8208572109037556E-2</v>
      </c>
      <c r="EP389" s="68">
        <v>3401.03</v>
      </c>
      <c r="EQ389" s="26">
        <v>6000</v>
      </c>
      <c r="ER389" s="66">
        <v>56.68</v>
      </c>
      <c r="ES389" s="68">
        <v>3401.03</v>
      </c>
      <c r="ET389" s="66">
        <v>6000</v>
      </c>
      <c r="EU389" s="128">
        <f>(ULB_Data[[#This Row],[Total score (obtained) SS2022]]/ULB_Data[[#This Row],[Total score (max) SS2022]])*100</f>
        <v>56.683833333333332</v>
      </c>
      <c r="EV389" s="26">
        <v>1222.69</v>
      </c>
      <c r="EW389" s="26">
        <v>3000</v>
      </c>
      <c r="EX389" s="66">
        <v>40.76</v>
      </c>
      <c r="EY389" s="26">
        <v>2018.91</v>
      </c>
      <c r="EZ389" s="26">
        <v>4200</v>
      </c>
      <c r="FA389" s="100">
        <v>48.07</v>
      </c>
      <c r="FB389" s="26">
        <v>2018.91</v>
      </c>
      <c r="FC389" s="138">
        <v>4200</v>
      </c>
      <c r="FD389" s="140">
        <f>(ULB_Data[[#This Row],[SLP + Cert. (obtained) SS2022]]/ULB_Data[[#This Row],[SLP + Cert. (max.) SS2022]])*100</f>
        <v>48.069285714285712</v>
      </c>
    </row>
    <row r="390" spans="1:160" ht="15.75" thickBot="1">
      <c r="A390" s="104">
        <v>389</v>
      </c>
      <c r="B390" s="65" t="s">
        <v>208</v>
      </c>
      <c r="C390" s="65" t="s">
        <v>40</v>
      </c>
      <c r="D390" s="65" t="s">
        <v>33</v>
      </c>
      <c r="E390" s="26">
        <v>36025</v>
      </c>
      <c r="F390" s="28" t="s">
        <v>412</v>
      </c>
      <c r="G390" s="28">
        <v>2214</v>
      </c>
      <c r="H390" s="28">
        <v>2072</v>
      </c>
      <c r="I390" s="28">
        <v>2072</v>
      </c>
      <c r="J390" s="28">
        <v>3325</v>
      </c>
      <c r="K390" s="28">
        <v>3178</v>
      </c>
      <c r="L390" s="28">
        <v>3178</v>
      </c>
      <c r="M390" s="28">
        <v>3400</v>
      </c>
      <c r="N390" s="28">
        <v>3298.6</v>
      </c>
      <c r="O390" s="28">
        <v>3298.6</v>
      </c>
      <c r="P390" s="28">
        <v>4601.3999999999996</v>
      </c>
      <c r="Q390" s="28">
        <v>4601.3999999999996</v>
      </c>
      <c r="R390" s="118">
        <f>(ULB_Data[[#This Row],[Total score (obtained) SS2020]]-ULB_Data[[#This Row],[NA 2020]])/ULB_Data[[#This Row],[NA 2020]]</f>
        <v>0.64605691056910564</v>
      </c>
      <c r="S390" s="118">
        <f>(ULB_Data[[#This Row],[Total score (obtained) SS2021]]-ULB_Data[[#This Row],[NA 2021]])/ULB_Data[[#This Row],[NA 2021]]</f>
        <v>1.0825868725868726</v>
      </c>
      <c r="T390" s="118">
        <f>(ULB_Data[[#This Row],[Total score (obtained) SS2022]]-ULB_Data[[#This Row],[NA 2022]])/ULB_Data[[#This Row],[NA 2022]]</f>
        <v>1.0825868725868726</v>
      </c>
      <c r="U390" s="118">
        <f>(ULB_Data[[#This Row],[Total score (obtained) SS2020]]-ULB_Data[[#This Row],[SA 2020]])/ULB_Data[[#This Row],[SA 2020]]</f>
        <v>9.6051127819548845E-2</v>
      </c>
      <c r="V390" s="118">
        <f>(ULB_Data[[#This Row],[Total score (obtained) SS2021]]-ULB_Data[[#This Row],[SA 2021]])/ULB_Data[[#This Row],[SA 2021]]</f>
        <v>0.35780994336060412</v>
      </c>
      <c r="W390" s="118">
        <f>(ULB_Data[[#This Row],[Total score (obtained) SS2022]]-ULB_Data[[#This Row],[SA 2022]])/ULB_Data[[#This Row],[SA 2022]]</f>
        <v>0.35780994336060412</v>
      </c>
      <c r="X390" s="118">
        <f>(ULB_Data[[#This Row],[Total score (obtained) SS2020]]-ULB_Data[[#This Row],[SA Cat 2020]])/ULB_Data[[#This Row],[SA Cat 2020]]</f>
        <v>7.1873529411764669E-2</v>
      </c>
      <c r="Y390" s="118">
        <f>(ULB_Data[[#This Row],[Total score (obtained) SS2021]]-ULB_Data[[#This Row],[SA Cat 2021]])/ULB_Data[[#This Row],[SA Cat 2021]]</f>
        <v>0.30816710119444612</v>
      </c>
      <c r="Z390" s="118">
        <f>(ULB_Data[[#This Row],[Total score (obtained) SS2022]]-ULB_Data[[#This Row],[SA Cat 2022]])/ULB_Data[[#This Row],[SA Cat 2022]]</f>
        <v>0.30816710119444612</v>
      </c>
      <c r="AA390" s="118">
        <f>(ULB_Data[[#This Row],[Total score (obtained) SS2021]]-ULB_Data[[#This Row],[SA Cat t.10 2021]])/ULB_Data[[#This Row],[SA Cat t.10 2021]]</f>
        <v>-6.2215847350806229E-2</v>
      </c>
      <c r="AB390" s="118">
        <f>(ULB_Data[[#This Row],[Total score (obtained) SS2022]]-ULB_Data[[#This Row],[SA Cat t.10 2022]])/ULB_Data[[#This Row],[SA Cat t.10 2022]]</f>
        <v>-6.2215847350806229E-2</v>
      </c>
      <c r="AC390" s="122">
        <v>306.24</v>
      </c>
      <c r="AD390" s="122">
        <v>913.6</v>
      </c>
      <c r="AE390" s="122">
        <v>915</v>
      </c>
      <c r="AF390" s="122">
        <v>706.64</v>
      </c>
      <c r="AG390" s="122">
        <v>1509.3</v>
      </c>
      <c r="AH390" s="122">
        <v>1509.3</v>
      </c>
      <c r="AI390" s="122">
        <v>737.03</v>
      </c>
      <c r="AJ390" s="122">
        <v>1543.8</v>
      </c>
      <c r="AK390" s="122">
        <v>1543.8</v>
      </c>
      <c r="AL390" s="122">
        <v>2033.9</v>
      </c>
      <c r="AM390" s="122">
        <v>2033.9</v>
      </c>
      <c r="AN390" s="118">
        <f>(ULB_Data[[#This Row],[SLP- obtained SS2020]]-ULB_Data[[#This Row],[SLP NA 2020]])/ULB_Data[[#This Row],[SLP NA 2020]]</f>
        <v>1.8900535527690698</v>
      </c>
      <c r="AO390" s="118">
        <f>(ULB_Data[[#This Row],[SLP- obtained SS2021]]-ULB_Data[[#This Row],[SLP NA 2021]])/ULB_Data[[#This Row],[SLP NA 2021]]</f>
        <v>1.0154225043782836</v>
      </c>
      <c r="AP390" s="118">
        <f>(ULB_Data[[#This Row],[SLP- obtained SS2022]]-ULB_Data[[#This Row],[SLP NA 2022]])/ULB_Data[[#This Row],[SLP NA 2022]]</f>
        <v>1.0123387978142075</v>
      </c>
      <c r="AQ390" s="118">
        <f>(ULB_Data[[#This Row],[SLP- obtained SS2020]]-ULB_Data[[#This Row],[SLP SA 2020]])/ULB_Data[[#This Row],[SLP SA 2020]]</f>
        <v>0.25247650854749232</v>
      </c>
      <c r="AR390" s="118">
        <f>(ULB_Data[[#This Row],[SLP- obtained SS2021]]-ULB_Data[[#This Row],[SLP SA 2021]])/ULB_Data[[#This Row],[SLP SA 2021]]</f>
        <v>0.21996289670708277</v>
      </c>
      <c r="AS390" s="118">
        <f>(ULB_Data[[#This Row],[SLP- obtained SS2022]]-ULB_Data[[#This Row],[SLP SA 2022]])/ULB_Data[[#This Row],[SLP SA 2022]]</f>
        <v>0.21996289670708277</v>
      </c>
      <c r="AT390" s="118">
        <f>(ULB_Data[[#This Row],[SLP- obtained SS2020]]-ULB_Data[[#This Row],[SLP SA cat 2020]])/ULB_Data[[#This Row],[SLP SA cat 2020]]</f>
        <v>0.20083307328059916</v>
      </c>
      <c r="AU390" s="118">
        <f>(ULB_Data[[#This Row],[SLP- obtained SS2021]]-ULB_Data[[#This Row],[SLP SA cat 2021]])/ULB_Data[[#This Row],[SLP SA cat 2021]]</f>
        <v>0.19269983158440213</v>
      </c>
      <c r="AV390" s="118">
        <f>(ULB_Data[[#This Row],[SLP- obtained SS2022]]-ULB_Data[[#This Row],[SLP SA cat 2022]])/ULB_Data[[#This Row],[SLP SA cat 2022]]</f>
        <v>0.19269983158440213</v>
      </c>
      <c r="AW390" s="118">
        <f>(ULB_Data[[#This Row],[SLP- obtained SS2021]]-ULB_Data[[#This Row],[SLP SA cat t.10 2021]])/ULB_Data[[#This Row],[SLP SA cat t.10 2021]]</f>
        <v>-9.4699837750135268E-2</v>
      </c>
      <c r="AX390" s="118">
        <f>(ULB_Data[[#This Row],[SLP- obtained SS2022]]-ULB_Data[[#This Row],[SLP SA cat t.10 2022]])/ULB_Data[[#This Row],[SLP SA cat t.10 2022]]</f>
        <v>-9.4699837750135268E-2</v>
      </c>
      <c r="AY390" s="122">
        <v>232.44</v>
      </c>
      <c r="AZ390" s="122">
        <v>298.10000000000002</v>
      </c>
      <c r="BA390" s="122">
        <v>295</v>
      </c>
      <c r="BB390" s="122">
        <v>421.09</v>
      </c>
      <c r="BC390" s="122">
        <v>522.70000000000005</v>
      </c>
      <c r="BD390" s="122">
        <v>525</v>
      </c>
      <c r="BE390" s="122">
        <v>433.64</v>
      </c>
      <c r="BF390" s="122">
        <v>570</v>
      </c>
      <c r="BG390" s="122">
        <v>570</v>
      </c>
      <c r="BH390" s="122">
        <v>1100</v>
      </c>
      <c r="BI390" s="122">
        <v>1100</v>
      </c>
      <c r="BJ390" s="118">
        <f>(ULB_Data[[#This Row],[Cert.- obtained SS2020]]-ULB_Data[[#This Row],[NA cert 2020]])/ULB_Data[[#This Row],[NA cert 2020]]</f>
        <v>1.1510927551196009</v>
      </c>
      <c r="BK390" s="118">
        <f>(ULB_Data[[#This Row],[Cert.- obtained SS2021]]-ULB_Data[[#This Row],[NA cert 2021]])/ULB_Data[[#This Row],[NA cert 2021]]</f>
        <v>2.6900369003690034</v>
      </c>
      <c r="BL390" s="118">
        <f>(ULB_Data[[#This Row],[Cert.- obtained SS2022]]-ULB_Data[[#This Row],[NA cert 2022]])/ULB_Data[[#This Row],[NA cert 2022]]</f>
        <v>2.7288135593220337</v>
      </c>
      <c r="BM390" s="118">
        <f>(ULB_Data[[#This Row],[Cert.- obtained SS2020]]-ULB_Data[[#This Row],[SA Cert 2020]])/ULB_Data[[#This Row],[SA Cert 2020]]</f>
        <v>0.187394618727588</v>
      </c>
      <c r="BN390" s="118">
        <f>(ULB_Data[[#This Row],[Cert.- obtained SS2021]]-ULB_Data[[#This Row],[SA cert 2021]])/ULB_Data[[#This Row],[SA cert 2021]]</f>
        <v>1.1044576238760282</v>
      </c>
      <c r="BO390" s="118">
        <f>(ULB_Data[[#This Row],[Cert.- obtained SS2022]]-ULB_Data[[#This Row],[SA cert 2022]])/ULB_Data[[#This Row],[SA cert 2022]]</f>
        <v>1.0952380952380953</v>
      </c>
      <c r="BP390" s="118">
        <f>(ULB_Data[[#This Row],[Cert.- obtained SS2020]]-ULB_Data[[#This Row],[SA cert cat 2020]])/ULB_Data[[#This Row],[SA cert cat 2020]]</f>
        <v>0.15303016326907115</v>
      </c>
      <c r="BQ390" s="118">
        <f>(ULB_Data[[#This Row],[Cert.- obtained SS2021]]-ULB_Data[[#This Row],[SA cert cat 2021]])/ULB_Data[[#This Row],[SA cert cat 2021]]</f>
        <v>0.92982456140350878</v>
      </c>
      <c r="BR390" s="118">
        <f>(ULB_Data[[#This Row],[Cert.- obtained SS2022]]-ULB_Data[[#This Row],[SA cert cat 2022]])/ULB_Data[[#This Row],[SA cert cat 2022]]</f>
        <v>0.92982456140350878</v>
      </c>
      <c r="BS390" s="118">
        <f>(ULB_Data[[#This Row],[Cert.- obtained SS2021]]-ULB_Data[[#This Row],[SA cert cat t.10 2021]])/ULB_Data[[#This Row],[SA cert cat t.10 2021]]</f>
        <v>0</v>
      </c>
      <c r="BT390" s="118">
        <f>(ULB_Data[[#This Row],[Cert.- obtained SS2022]]-ULB_Data[[#This Row],[SA cert cat t.10 2022]])/ULB_Data[[#This Row],[SA cert cat t.10 2022]]</f>
        <v>0</v>
      </c>
      <c r="BU390" s="122">
        <v>855.72</v>
      </c>
      <c r="BV390" s="122">
        <v>860.25</v>
      </c>
      <c r="BW390" s="122">
        <v>865</v>
      </c>
      <c r="BX390" s="122">
        <v>1100</v>
      </c>
      <c r="BY390" s="122">
        <v>1147.0899999999999</v>
      </c>
      <c r="BZ390" s="122">
        <v>1150</v>
      </c>
      <c r="CA390" s="122">
        <v>1114.93</v>
      </c>
      <c r="CB390" s="122">
        <v>1184.79</v>
      </c>
      <c r="CC390" s="122">
        <v>1184.79</v>
      </c>
      <c r="CD390" s="122">
        <v>1531.86</v>
      </c>
      <c r="CE390" s="122">
        <v>1531.86</v>
      </c>
      <c r="CF390" s="118">
        <f>(ULB_Data[[#This Row],[CP- obtained SS2020]]-ULB_Data[[#This Row],[NA CV 2020]])/ULB_Data[[#This Row],[NA CV 2020]]</f>
        <v>0.32091104566914397</v>
      </c>
      <c r="CG390" s="118">
        <f>(ULB_Data[[#This Row],[CV- obtained SS2021]]-ULB_Data[[#This Row],[NA CV 2021]])/ULB_Data[[#This Row],[NA CV 2021]]</f>
        <v>0.597012496367335</v>
      </c>
      <c r="CH390" s="118">
        <f>(ULB_Data[[#This Row],[CV- obtained SS2022]]-ULB_Data[[#This Row],[NA CV 2022]])/ULB_Data[[#This Row],[NA CV 2022]]</f>
        <v>0.58824277456647389</v>
      </c>
      <c r="CI390" s="118">
        <f>(ULB_Data[[#This Row],[CP- obtained SS2020]]-ULB_Data[[#This Row],[SA CV 2020]])/ULB_Data[[#This Row],[SA CV 2020]]</f>
        <v>2.7572727272727207E-2</v>
      </c>
      <c r="CJ390" s="118">
        <f>(ULB_Data[[#This Row],[CV- obtained SS2021]]-ULB_Data[[#This Row],[SA CV 2021]])/ULB_Data[[#This Row],[SA CV 2021]]</f>
        <v>0.19766539678665146</v>
      </c>
      <c r="CK390" s="118">
        <f>(ULB_Data[[#This Row],[CV- obtained SS2022]]-ULB_Data[[#This Row],[SA CV 2022]])/ULB_Data[[#This Row],[SA CV 2022]]</f>
        <v>0.1946347826086956</v>
      </c>
      <c r="CL390" s="118">
        <f>(ULB_Data[[#This Row],[CP- obtained SS2020]]-ULB_Data[[#This Row],[SA CV  cat 2020]])/ULB_Data[[#This Row],[SA CV  cat 2020]]</f>
        <v>1.3812526346945426E-2</v>
      </c>
      <c r="CM390" s="118">
        <f>(ULB_Data[[#This Row],[CV- obtained SS2021]]-ULB_Data[[#This Row],[SA CV cat 2021]])/ULB_Data[[#This Row],[SA CV cat 2021]]</f>
        <v>0.15955570185433704</v>
      </c>
      <c r="CN390" s="118">
        <f>(ULB_Data[[#This Row],[CV- obtained SS2022]]-ULB_Data[[#This Row],[SA CV cat 2022]])/ULB_Data[[#This Row],[SA CV cat 2022]]</f>
        <v>0.15955570185433704</v>
      </c>
      <c r="CO390" s="118">
        <f>(ULB_Data[[#This Row],[CV- obtained SS2021]]-ULB_Data[[#This Row],[SA CV cat t.10 2021]])/ULB_Data[[#This Row],[SA CV cat t.10 2021]]</f>
        <v>-0.1031621688666066</v>
      </c>
      <c r="CP390" s="118">
        <f>(ULB_Data[[#This Row],[CV- obtained SS2022]]-ULB_Data[[#This Row],[SA CV cat t.10 2022]])/ULB_Data[[#This Row],[SA CV cat t.10 2022]]</f>
        <v>-0.1031621688666066</v>
      </c>
      <c r="CQ390" s="60">
        <v>43</v>
      </c>
      <c r="CR390" s="60">
        <v>36</v>
      </c>
      <c r="CS390" s="28">
        <v>13</v>
      </c>
      <c r="CT390" s="27">
        <v>12</v>
      </c>
      <c r="CU390" s="28">
        <v>13</v>
      </c>
      <c r="CV390" s="27">
        <v>12</v>
      </c>
      <c r="CW390" s="28" t="s">
        <v>414</v>
      </c>
      <c r="CX390" s="28" t="s">
        <v>401</v>
      </c>
      <c r="CY390" s="28" t="s">
        <v>401</v>
      </c>
      <c r="CZ390" s="28" t="s">
        <v>408</v>
      </c>
      <c r="DA390" s="28" t="s">
        <v>408</v>
      </c>
      <c r="DB390" s="28" t="s">
        <v>408</v>
      </c>
      <c r="DC390" s="22">
        <v>885.05</v>
      </c>
      <c r="DD390" s="22">
        <v>1500</v>
      </c>
      <c r="DE390" s="66">
        <v>59</v>
      </c>
      <c r="DF390" s="22">
        <v>500</v>
      </c>
      <c r="DG390" s="22">
        <v>1500</v>
      </c>
      <c r="DH390" s="66">
        <v>33.33</v>
      </c>
      <c r="DI390" s="22">
        <v>1129</v>
      </c>
      <c r="DJ390" s="22">
        <v>1500</v>
      </c>
      <c r="DK390" s="66">
        <v>75.27</v>
      </c>
      <c r="DL390" s="22">
        <v>1130.33</v>
      </c>
      <c r="DM390" s="22">
        <v>1500</v>
      </c>
      <c r="DN390" s="66">
        <v>75.36</v>
      </c>
      <c r="DO390" s="22">
        <v>3644.37</v>
      </c>
      <c r="DP390" s="22">
        <v>6000</v>
      </c>
      <c r="DQ390" s="66">
        <v>60.74</v>
      </c>
      <c r="DR390" s="67">
        <v>1841.29</v>
      </c>
      <c r="DS390" s="67">
        <v>2400</v>
      </c>
      <c r="DT390" s="159">
        <f>ULB_Data[[#This Row],[SLP- obtained SS2021]]/ULB_Data[[#This Row],[SLP-max. marks SS2021]]</f>
        <v>0.76720416666666669</v>
      </c>
      <c r="DU390" s="159">
        <f>ULB_Data[[#This Row],[SLP- obtained SS2021]]/ULB_Data[[#This Row],[Total score (obtained) SS2021]]</f>
        <v>0.42670655740744173</v>
      </c>
      <c r="DV390" s="67">
        <v>1841.29</v>
      </c>
      <c r="DW390" s="66">
        <v>2400</v>
      </c>
      <c r="DX390" s="159">
        <f>ULB_Data[[#This Row],[SLP- obtained SS2022]]/ULB_Data[[#This Row],[SLP-max. marks SS2022]]</f>
        <v>0.76720416666666669</v>
      </c>
      <c r="DY390" s="159">
        <f>ULB_Data[[#This Row],[SLP- obtained SS2022]]/ULB_Data[[#This Row],[Total score (obtained) SS2022]]</f>
        <v>0.42670655740744173</v>
      </c>
      <c r="DZ390" s="67">
        <v>1373.83</v>
      </c>
      <c r="EA390" s="67">
        <v>1800</v>
      </c>
      <c r="EB390" s="159">
        <f>ULB_Data[[#This Row],[CV- obtained SS2021]]/ULB_Data[[#This Row],[CV-max. marks SS2021]]</f>
        <v>0.7632388888888888</v>
      </c>
      <c r="EC390" s="159">
        <f>ULB_Data[[#This Row],[CV- obtained SS2021]]/ULB_Data[[#This Row],[Total score (obtained) SS2021]]</f>
        <v>0.31837585049778455</v>
      </c>
      <c r="ED390" s="67">
        <v>1373.83</v>
      </c>
      <c r="EE390" s="66">
        <v>1800</v>
      </c>
      <c r="EF390" s="159">
        <f>ULB_Data[[#This Row],[CV- obtained SS2022]]/ULB_Data[[#This Row],[CV-max. marks SS2022]]</f>
        <v>0.7632388888888888</v>
      </c>
      <c r="EG390" s="159">
        <f>ULB_Data[[#This Row],[CV- obtained SS2022]]/ULB_Data[[#This Row],[Total score (obtained) SS2022]]</f>
        <v>0.31837585049778455</v>
      </c>
      <c r="EH390" s="67">
        <v>1100</v>
      </c>
      <c r="EI390" s="67">
        <v>1800</v>
      </c>
      <c r="EJ390" s="159">
        <f>ULB_Data[[#This Row],[Cert.- obtained SS2021]]/ULB_Data[[#This Row],[Cert.-max. marks SS2021]]</f>
        <v>0.61111111111111116</v>
      </c>
      <c r="EK390" s="159">
        <f>ULB_Data[[#This Row],[Cert.- obtained SS2021]]/ULB_Data[[#This Row],[Total score (obtained) SS2021]]</f>
        <v>0.25491759209477372</v>
      </c>
      <c r="EL390" s="67">
        <v>1100</v>
      </c>
      <c r="EM390" s="66">
        <v>1800</v>
      </c>
      <c r="EN390" s="159">
        <f>ULB_Data[[#This Row],[Cert.- obtained SS2022]]/ULB_Data[[#This Row],[Cert.-max. marks SS2022]]</f>
        <v>0.61111111111111116</v>
      </c>
      <c r="EO390" s="159">
        <f>ULB_Data[[#This Row],[Cert.- obtained SS2022]]/ULB_Data[[#This Row],[Total score (obtained) SS2022]]</f>
        <v>0.25491759209477372</v>
      </c>
      <c r="EP390" s="68">
        <v>4315.12</v>
      </c>
      <c r="EQ390" s="26">
        <v>6000</v>
      </c>
      <c r="ER390" s="66">
        <v>71.92</v>
      </c>
      <c r="ES390" s="68">
        <v>4315.12</v>
      </c>
      <c r="ET390" s="66">
        <v>6000</v>
      </c>
      <c r="EU390" s="128">
        <f>(ULB_Data[[#This Row],[Total score (obtained) SS2022]]/ULB_Data[[#This Row],[Total score (max) SS2022]])*100</f>
        <v>71.918666666666667</v>
      </c>
      <c r="EV390" s="26">
        <v>1385.05</v>
      </c>
      <c r="EW390" s="26">
        <v>3000</v>
      </c>
      <c r="EX390" s="66">
        <v>46.17</v>
      </c>
      <c r="EY390" s="26">
        <v>2941.29</v>
      </c>
      <c r="EZ390" s="26">
        <v>4200</v>
      </c>
      <c r="FA390" s="100">
        <v>70.03</v>
      </c>
      <c r="FB390" s="26">
        <v>2941.29</v>
      </c>
      <c r="FC390" s="138">
        <v>4200</v>
      </c>
      <c r="FD390" s="140">
        <f>(ULB_Data[[#This Row],[SLP + Cert. (obtained) SS2022]]/ULB_Data[[#This Row],[SLP + Cert. (max.) SS2022]])*100</f>
        <v>70.030714285714282</v>
      </c>
    </row>
    <row r="391" spans="1:160" ht="15.75" thickBot="1">
      <c r="A391" s="104">
        <v>390</v>
      </c>
      <c r="B391" s="65" t="s">
        <v>327</v>
      </c>
      <c r="C391" s="65" t="s">
        <v>63</v>
      </c>
      <c r="D391" s="65" t="s">
        <v>33</v>
      </c>
      <c r="E391" s="26">
        <v>40103</v>
      </c>
      <c r="F391" s="28" t="s">
        <v>412</v>
      </c>
      <c r="G391" s="28">
        <v>2214</v>
      </c>
      <c r="H391" s="28">
        <v>2072</v>
      </c>
      <c r="I391" s="28">
        <v>2072</v>
      </c>
      <c r="J391" s="28">
        <v>3325</v>
      </c>
      <c r="K391" s="28">
        <v>3178</v>
      </c>
      <c r="L391" s="28">
        <v>3178</v>
      </c>
      <c r="M391" s="28">
        <v>3400</v>
      </c>
      <c r="N391" s="28">
        <v>3298.6</v>
      </c>
      <c r="O391" s="28">
        <v>3298.6</v>
      </c>
      <c r="P391" s="28">
        <v>4601.3999999999996</v>
      </c>
      <c r="Q391" s="28">
        <v>4601.3999999999996</v>
      </c>
      <c r="R391" s="118">
        <f>(ULB_Data[[#This Row],[Total score (obtained) SS2020]]-ULB_Data[[#This Row],[NA 2020]])/ULB_Data[[#This Row],[NA 2020]]</f>
        <v>0.58869918699186996</v>
      </c>
      <c r="S391" s="118">
        <f>(ULB_Data[[#This Row],[Total score (obtained) SS2021]]-ULB_Data[[#This Row],[NA 2021]])/ULB_Data[[#This Row],[NA 2021]]</f>
        <v>0.7079874517374517</v>
      </c>
      <c r="T391" s="118">
        <f>(ULB_Data[[#This Row],[Total score (obtained) SS2022]]-ULB_Data[[#This Row],[NA 2022]])/ULB_Data[[#This Row],[NA 2022]]</f>
        <v>0.7079874517374517</v>
      </c>
      <c r="U391" s="118">
        <f>(ULB_Data[[#This Row],[Total score (obtained) SS2020]]-ULB_Data[[#This Row],[SA 2020]])/ULB_Data[[#This Row],[SA 2020]]</f>
        <v>5.7858646616541387E-2</v>
      </c>
      <c r="V391" s="118">
        <f>(ULB_Data[[#This Row],[Total score (obtained) SS2021]]-ULB_Data[[#This Row],[SA 2021]])/ULB_Data[[#This Row],[SA 2021]]</f>
        <v>0.11357772183763368</v>
      </c>
      <c r="W391" s="118">
        <f>(ULB_Data[[#This Row],[Total score (obtained) SS2022]]-ULB_Data[[#This Row],[SA 2022]])/ULB_Data[[#This Row],[SA 2022]]</f>
        <v>0.11357772183763368</v>
      </c>
      <c r="X391" s="118">
        <f>(ULB_Data[[#This Row],[Total score (obtained) SS2020]]-ULB_Data[[#This Row],[SA Cat 2020]])/ULB_Data[[#This Row],[SA Cat 2020]]</f>
        <v>3.4523529411764738E-2</v>
      </c>
      <c r="Y391" s="118">
        <f>(ULB_Data[[#This Row],[Total score (obtained) SS2021]]-ULB_Data[[#This Row],[SA Cat 2021]])/ULB_Data[[#This Row],[SA Cat 2021]]</f>
        <v>7.2864245437458286E-2</v>
      </c>
      <c r="Z391" s="118">
        <f>(ULB_Data[[#This Row],[Total score (obtained) SS2022]]-ULB_Data[[#This Row],[SA Cat 2022]])/ULB_Data[[#This Row],[SA Cat 2022]]</f>
        <v>7.2864245437458286E-2</v>
      </c>
      <c r="AA391" s="118">
        <f>(ULB_Data[[#This Row],[Total score (obtained) SS2021]]-ULB_Data[[#This Row],[SA Cat t.10 2021]])/ULB_Data[[#This Row],[SA Cat t.10 2021]]</f>
        <v>-0.2308971182683531</v>
      </c>
      <c r="AB391" s="118">
        <f>(ULB_Data[[#This Row],[Total score (obtained) SS2022]]-ULB_Data[[#This Row],[SA Cat t.10 2022]])/ULB_Data[[#This Row],[SA Cat t.10 2022]]</f>
        <v>-0.2308971182683531</v>
      </c>
      <c r="AC391" s="122">
        <v>306.24</v>
      </c>
      <c r="AD391" s="122">
        <v>913.6</v>
      </c>
      <c r="AE391" s="122">
        <v>915</v>
      </c>
      <c r="AF391" s="122">
        <v>706.64</v>
      </c>
      <c r="AG391" s="122">
        <v>1509.3</v>
      </c>
      <c r="AH391" s="122">
        <v>1509.3</v>
      </c>
      <c r="AI391" s="122">
        <v>737.03</v>
      </c>
      <c r="AJ391" s="122">
        <v>1543.8</v>
      </c>
      <c r="AK391" s="122">
        <v>1543.8</v>
      </c>
      <c r="AL391" s="122">
        <v>2033.9</v>
      </c>
      <c r="AM391" s="122">
        <v>2033.9</v>
      </c>
      <c r="AN391" s="118">
        <f>(ULB_Data[[#This Row],[SLP- obtained SS2020]]-ULB_Data[[#This Row],[SLP NA 2020]])/ULB_Data[[#This Row],[SLP NA 2020]]</f>
        <v>1.5548262800417971</v>
      </c>
      <c r="AO391" s="118">
        <f>(ULB_Data[[#This Row],[SLP- obtained SS2021]]-ULB_Data[[#This Row],[SLP NA 2021]])/ULB_Data[[#This Row],[SLP NA 2021]]</f>
        <v>0.73134851138353763</v>
      </c>
      <c r="AP391" s="118">
        <f>(ULB_Data[[#This Row],[SLP- obtained SS2022]]-ULB_Data[[#This Row],[SLP NA 2022]])/ULB_Data[[#This Row],[SLP NA 2022]]</f>
        <v>0.72869945355191257</v>
      </c>
      <c r="AQ391" s="118">
        <f>(ULB_Data[[#This Row],[SLP- obtained SS2020]]-ULB_Data[[#This Row],[SLP SA 2020]])/ULB_Data[[#This Row],[SLP SA 2020]]</f>
        <v>0.10719744141288351</v>
      </c>
      <c r="AR391" s="118">
        <f>(ULB_Data[[#This Row],[SLP- obtained SS2021]]-ULB_Data[[#This Row],[SLP SA 2021]])/ULB_Data[[#This Row],[SLP SA 2021]]</f>
        <v>4.8009010799708499E-2</v>
      </c>
      <c r="AS391" s="118">
        <f>(ULB_Data[[#This Row],[SLP- obtained SS2022]]-ULB_Data[[#This Row],[SLP SA 2022]])/ULB_Data[[#This Row],[SLP SA 2022]]</f>
        <v>4.8009010799708499E-2</v>
      </c>
      <c r="AT391" s="118">
        <f>(ULB_Data[[#This Row],[SLP- obtained SS2020]]-ULB_Data[[#This Row],[SLP SA cat 2020]])/ULB_Data[[#This Row],[SLP SA cat 2020]]</f>
        <v>6.1544306201918531E-2</v>
      </c>
      <c r="AU391" s="118">
        <f>(ULB_Data[[#This Row],[SLP- obtained SS2021]]-ULB_Data[[#This Row],[SLP SA cat 2021]])/ULB_Data[[#This Row],[SLP SA cat 2021]]</f>
        <v>2.4588677289804402E-2</v>
      </c>
      <c r="AV391" s="118">
        <f>(ULB_Data[[#This Row],[SLP- obtained SS2022]]-ULB_Data[[#This Row],[SLP SA cat 2022]])/ULB_Data[[#This Row],[SLP SA cat 2022]]</f>
        <v>2.4588677289804402E-2</v>
      </c>
      <c r="AW391" s="118">
        <f>(ULB_Data[[#This Row],[SLP- obtained SS2021]]-ULB_Data[[#This Row],[SLP SA cat t.10 2021]])/ULB_Data[[#This Row],[SLP SA cat t.10 2021]]</f>
        <v>-0.22230198141501553</v>
      </c>
      <c r="AX391" s="118">
        <f>(ULB_Data[[#This Row],[SLP- obtained SS2022]]-ULB_Data[[#This Row],[SLP SA cat t.10 2022]])/ULB_Data[[#This Row],[SLP SA cat t.10 2022]]</f>
        <v>-0.22230198141501553</v>
      </c>
      <c r="AY391" s="122">
        <v>232.44</v>
      </c>
      <c r="AZ391" s="122">
        <v>298.10000000000002</v>
      </c>
      <c r="BA391" s="122">
        <v>295</v>
      </c>
      <c r="BB391" s="122">
        <v>421.09</v>
      </c>
      <c r="BC391" s="122">
        <v>522.70000000000005</v>
      </c>
      <c r="BD391" s="122">
        <v>525</v>
      </c>
      <c r="BE391" s="122">
        <v>433.64</v>
      </c>
      <c r="BF391" s="122">
        <v>570</v>
      </c>
      <c r="BG391" s="122">
        <v>570</v>
      </c>
      <c r="BH391" s="122">
        <v>1100</v>
      </c>
      <c r="BI391" s="122">
        <v>1100</v>
      </c>
      <c r="BJ391" s="118">
        <f>(ULB_Data[[#This Row],[Cert.- obtained SS2020]]-ULB_Data[[#This Row],[NA cert 2020]])/ULB_Data[[#This Row],[NA cert 2020]]</f>
        <v>1.1510927551196009</v>
      </c>
      <c r="BK391" s="118">
        <f>(ULB_Data[[#This Row],[Cert.- obtained SS2021]]-ULB_Data[[#This Row],[NA cert 2021]])/ULB_Data[[#This Row],[NA cert 2021]]</f>
        <v>0.67728950016772882</v>
      </c>
      <c r="BL391" s="118">
        <f>(ULB_Data[[#This Row],[Cert.- obtained SS2022]]-ULB_Data[[#This Row],[NA cert 2022]])/ULB_Data[[#This Row],[NA cert 2022]]</f>
        <v>0.69491525423728817</v>
      </c>
      <c r="BM391" s="118">
        <f>(ULB_Data[[#This Row],[Cert.- obtained SS2020]]-ULB_Data[[#This Row],[SA Cert 2020]])/ULB_Data[[#This Row],[SA Cert 2020]]</f>
        <v>0.187394618727588</v>
      </c>
      <c r="BN391" s="118">
        <f>(ULB_Data[[#This Row],[Cert.- obtained SS2021]]-ULB_Data[[#This Row],[SA cert 2021]])/ULB_Data[[#This Row],[SA cert 2021]]</f>
        <v>-4.3428352783623579E-2</v>
      </c>
      <c r="BO391" s="118">
        <f>(ULB_Data[[#This Row],[Cert.- obtained SS2022]]-ULB_Data[[#This Row],[SA cert 2022]])/ULB_Data[[#This Row],[SA cert 2022]]</f>
        <v>-4.7619047619047616E-2</v>
      </c>
      <c r="BP391" s="118">
        <f>(ULB_Data[[#This Row],[Cert.- obtained SS2020]]-ULB_Data[[#This Row],[SA cert cat 2020]])/ULB_Data[[#This Row],[SA cert cat 2020]]</f>
        <v>0.15303016326907115</v>
      </c>
      <c r="BQ391" s="118">
        <f>(ULB_Data[[#This Row],[Cert.- obtained SS2021]]-ULB_Data[[#This Row],[SA cert cat 2021]])/ULB_Data[[#This Row],[SA cert cat 2021]]</f>
        <v>-0.12280701754385964</v>
      </c>
      <c r="BR391" s="118">
        <f>(ULB_Data[[#This Row],[Cert.- obtained SS2022]]-ULB_Data[[#This Row],[SA cert cat 2022]])/ULB_Data[[#This Row],[SA cert cat 2022]]</f>
        <v>-0.12280701754385964</v>
      </c>
      <c r="BS391" s="118">
        <f>(ULB_Data[[#This Row],[Cert.- obtained SS2021]]-ULB_Data[[#This Row],[SA cert cat t.10 2021]])/ULB_Data[[#This Row],[SA cert cat t.10 2021]]</f>
        <v>-0.54545454545454541</v>
      </c>
      <c r="BT391" s="118">
        <f>(ULB_Data[[#This Row],[Cert.- obtained SS2022]]-ULB_Data[[#This Row],[SA cert cat t.10 2022]])/ULB_Data[[#This Row],[SA cert cat t.10 2022]]</f>
        <v>-0.54545454545454541</v>
      </c>
      <c r="BU391" s="122">
        <v>855.72</v>
      </c>
      <c r="BV391" s="122">
        <v>860.25</v>
      </c>
      <c r="BW391" s="122">
        <v>865</v>
      </c>
      <c r="BX391" s="122">
        <v>1100</v>
      </c>
      <c r="BY391" s="122">
        <v>1147.0899999999999</v>
      </c>
      <c r="BZ391" s="122">
        <v>1150</v>
      </c>
      <c r="CA391" s="122">
        <v>1114.93</v>
      </c>
      <c r="CB391" s="122">
        <v>1184.79</v>
      </c>
      <c r="CC391" s="122">
        <v>1184.79</v>
      </c>
      <c r="CD391" s="122">
        <v>1531.86</v>
      </c>
      <c r="CE391" s="122">
        <v>1531.86</v>
      </c>
      <c r="CF391" s="118">
        <f>(ULB_Data[[#This Row],[CP- obtained SS2020]]-ULB_Data[[#This Row],[NA CV 2020]])/ULB_Data[[#This Row],[NA CV 2020]]</f>
        <v>0.35323470294021403</v>
      </c>
      <c r="CG391" s="118">
        <f>(ULB_Data[[#This Row],[CV- obtained SS2021]]-ULB_Data[[#This Row],[NA CV 2021]])/ULB_Data[[#This Row],[NA CV 2021]]</f>
        <v>0.69390293519325785</v>
      </c>
      <c r="CH391" s="118">
        <f>(ULB_Data[[#This Row],[CV- obtained SS2022]]-ULB_Data[[#This Row],[NA CV 2022]])/ULB_Data[[#This Row],[NA CV 2022]]</f>
        <v>0.68460115606936423</v>
      </c>
      <c r="CI391" s="118">
        <f>(ULB_Data[[#This Row],[CP- obtained SS2020]]-ULB_Data[[#This Row],[SA CV 2020]])/ULB_Data[[#This Row],[SA CV 2020]]</f>
        <v>5.2718181818181824E-2</v>
      </c>
      <c r="CJ391" s="118">
        <f>(ULB_Data[[#This Row],[CV- obtained SS2021]]-ULB_Data[[#This Row],[SA CV 2021]])/ULB_Data[[#This Row],[SA CV 2021]]</f>
        <v>0.27032752443138741</v>
      </c>
      <c r="CK391" s="118">
        <f>(ULB_Data[[#This Row],[CV- obtained SS2022]]-ULB_Data[[#This Row],[SA CV 2022]])/ULB_Data[[#This Row],[SA CV 2022]]</f>
        <v>0.26711304347826093</v>
      </c>
      <c r="CL391" s="118">
        <f>(ULB_Data[[#This Row],[CP- obtained SS2020]]-ULB_Data[[#This Row],[SA CV  cat 2020]])/ULB_Data[[#This Row],[SA CV  cat 2020]]</f>
        <v>3.8621258733732108E-2</v>
      </c>
      <c r="CM391" s="118">
        <f>(ULB_Data[[#This Row],[CV- obtained SS2021]]-ULB_Data[[#This Row],[SA CV cat 2021]])/ULB_Data[[#This Row],[SA CV cat 2021]]</f>
        <v>0.2299057216890758</v>
      </c>
      <c r="CN391" s="118">
        <f>(ULB_Data[[#This Row],[CV- obtained SS2022]]-ULB_Data[[#This Row],[SA CV cat 2022]])/ULB_Data[[#This Row],[SA CV cat 2022]]</f>
        <v>0.2299057216890758</v>
      </c>
      <c r="CO391" s="118">
        <f>(ULB_Data[[#This Row],[CV- obtained SS2021]]-ULB_Data[[#This Row],[SA CV cat t.10 2021]])/ULB_Data[[#This Row],[SA CV cat t.10 2021]]</f>
        <v>-4.8751191362134814E-2</v>
      </c>
      <c r="CP391" s="118">
        <f>(ULB_Data[[#This Row],[CV- obtained SS2022]]-ULB_Data[[#This Row],[SA CV cat t.10 2022]])/ULB_Data[[#This Row],[SA CV cat t.10 2022]]</f>
        <v>-4.8751191362134814E-2</v>
      </c>
      <c r="CQ391" s="60">
        <v>54</v>
      </c>
      <c r="CR391" s="60">
        <v>43</v>
      </c>
      <c r="CS391" s="28">
        <v>53</v>
      </c>
      <c r="CT391" s="27">
        <v>46</v>
      </c>
      <c r="CU391" s="28">
        <v>53</v>
      </c>
      <c r="CV391" s="27">
        <v>46</v>
      </c>
      <c r="CW391" s="28" t="s">
        <v>414</v>
      </c>
      <c r="CX391" s="28" t="s">
        <v>414</v>
      </c>
      <c r="CY391" s="28" t="s">
        <v>414</v>
      </c>
      <c r="CZ391" s="28" t="s">
        <v>408</v>
      </c>
      <c r="DA391" s="28" t="s">
        <v>408</v>
      </c>
      <c r="DB391" s="28" t="s">
        <v>408</v>
      </c>
      <c r="DC391" s="22">
        <v>782.39</v>
      </c>
      <c r="DD391" s="22">
        <v>1500</v>
      </c>
      <c r="DE391" s="66">
        <v>52.16</v>
      </c>
      <c r="DF391" s="26">
        <v>500</v>
      </c>
      <c r="DG391" s="26">
        <v>1500</v>
      </c>
      <c r="DH391" s="66">
        <v>33.33</v>
      </c>
      <c r="DI391" s="22">
        <v>1077</v>
      </c>
      <c r="DJ391" s="22">
        <v>1500</v>
      </c>
      <c r="DK391" s="66">
        <v>71.8</v>
      </c>
      <c r="DL391" s="22">
        <v>1157.99</v>
      </c>
      <c r="DM391" s="22">
        <v>1500</v>
      </c>
      <c r="DN391" s="66">
        <v>77.2</v>
      </c>
      <c r="DO391" s="22">
        <v>3517.38</v>
      </c>
      <c r="DP391" s="22">
        <v>6000</v>
      </c>
      <c r="DQ391" s="66">
        <v>58.62</v>
      </c>
      <c r="DR391" s="67">
        <v>1581.76</v>
      </c>
      <c r="DS391" s="67">
        <v>2400</v>
      </c>
      <c r="DT391" s="159">
        <f>ULB_Data[[#This Row],[SLP- obtained SS2021]]/ULB_Data[[#This Row],[SLP-max. marks SS2021]]</f>
        <v>0.65906666666666669</v>
      </c>
      <c r="DU391" s="159">
        <f>ULB_Data[[#This Row],[SLP- obtained SS2021]]/ULB_Data[[#This Row],[Total score (obtained) SS2021]]</f>
        <v>0.44695743087638989</v>
      </c>
      <c r="DV391" s="67">
        <v>1581.76</v>
      </c>
      <c r="DW391" s="66">
        <v>2400</v>
      </c>
      <c r="DX391" s="159">
        <f>ULB_Data[[#This Row],[SLP- obtained SS2022]]/ULB_Data[[#This Row],[SLP-max. marks SS2022]]</f>
        <v>0.65906666666666669</v>
      </c>
      <c r="DY391" s="159">
        <f>ULB_Data[[#This Row],[SLP- obtained SS2022]]/ULB_Data[[#This Row],[Total score (obtained) SS2022]]</f>
        <v>0.44695743087638989</v>
      </c>
      <c r="DZ391" s="67">
        <v>1457.18</v>
      </c>
      <c r="EA391" s="67">
        <v>1800</v>
      </c>
      <c r="EB391" s="159">
        <f>ULB_Data[[#This Row],[CV- obtained SS2021]]/ULB_Data[[#This Row],[CV-max. marks SS2021]]</f>
        <v>0.80954444444444451</v>
      </c>
      <c r="EC391" s="159">
        <f>ULB_Data[[#This Row],[CV- obtained SS2021]]/ULB_Data[[#This Row],[Total score (obtained) SS2021]]</f>
        <v>0.41175489905197871</v>
      </c>
      <c r="ED391" s="67">
        <v>1457.18</v>
      </c>
      <c r="EE391" s="66">
        <v>1800</v>
      </c>
      <c r="EF391" s="159">
        <f>ULB_Data[[#This Row],[CV- obtained SS2022]]/ULB_Data[[#This Row],[CV-max. marks SS2022]]</f>
        <v>0.80954444444444451</v>
      </c>
      <c r="EG391" s="159">
        <f>ULB_Data[[#This Row],[CV- obtained SS2022]]/ULB_Data[[#This Row],[Total score (obtained) SS2022]]</f>
        <v>0.41175489905197871</v>
      </c>
      <c r="EH391" s="89">
        <v>500</v>
      </c>
      <c r="EI391" s="67">
        <v>1800</v>
      </c>
      <c r="EJ391" s="159">
        <f>ULB_Data[[#This Row],[Cert.- obtained SS2021]]/ULB_Data[[#This Row],[Cert.-max. marks SS2021]]</f>
        <v>0.27777777777777779</v>
      </c>
      <c r="EK391" s="159">
        <f>ULB_Data[[#This Row],[Cert.- obtained SS2021]]/ULB_Data[[#This Row],[Total score (obtained) SS2021]]</f>
        <v>0.14128484437474392</v>
      </c>
      <c r="EL391" s="89">
        <v>500</v>
      </c>
      <c r="EM391" s="66">
        <v>1800</v>
      </c>
      <c r="EN391" s="159">
        <f>ULB_Data[[#This Row],[Cert.- obtained SS2022]]/ULB_Data[[#This Row],[Cert.-max. marks SS2022]]</f>
        <v>0.27777777777777779</v>
      </c>
      <c r="EO391" s="159">
        <f>ULB_Data[[#This Row],[Cert.- obtained SS2022]]/ULB_Data[[#This Row],[Total score (obtained) SS2022]]</f>
        <v>0.14128484437474392</v>
      </c>
      <c r="EP391" s="68">
        <v>3538.95</v>
      </c>
      <c r="EQ391" s="26">
        <v>6000</v>
      </c>
      <c r="ER391" s="66">
        <v>58.98</v>
      </c>
      <c r="ES391" s="68">
        <v>3538.95</v>
      </c>
      <c r="ET391" s="66">
        <v>6000</v>
      </c>
      <c r="EU391" s="128">
        <f>(ULB_Data[[#This Row],[Total score (obtained) SS2022]]/ULB_Data[[#This Row],[Total score (max) SS2022]])*100</f>
        <v>58.982499999999995</v>
      </c>
      <c r="EV391" s="26">
        <v>1282.3900000000001</v>
      </c>
      <c r="EW391" s="26">
        <v>3000</v>
      </c>
      <c r="EX391" s="66">
        <v>42.75</v>
      </c>
      <c r="EY391" s="26">
        <v>2081.7600000000002</v>
      </c>
      <c r="EZ391" s="26">
        <v>4200</v>
      </c>
      <c r="FA391" s="100">
        <v>49.57</v>
      </c>
      <c r="FB391" s="26">
        <v>2081.7600000000002</v>
      </c>
      <c r="FC391" s="138">
        <v>4200</v>
      </c>
      <c r="FD391" s="140">
        <f>(ULB_Data[[#This Row],[SLP + Cert. (obtained) SS2022]]/ULB_Data[[#This Row],[SLP + Cert. (max.) SS2022]])*100</f>
        <v>49.565714285714293</v>
      </c>
    </row>
    <row r="392" spans="1:160" ht="15.75" thickBot="1">
      <c r="A392" s="104">
        <v>391</v>
      </c>
      <c r="B392" s="65" t="s">
        <v>65</v>
      </c>
      <c r="C392" s="65" t="s">
        <v>63</v>
      </c>
      <c r="D392" s="65" t="s">
        <v>33</v>
      </c>
      <c r="E392" s="26">
        <v>118722</v>
      </c>
      <c r="F392" s="28" t="s">
        <v>410</v>
      </c>
      <c r="G392" s="28">
        <v>2214</v>
      </c>
      <c r="H392" s="28">
        <v>2072</v>
      </c>
      <c r="I392" s="28">
        <v>2072</v>
      </c>
      <c r="J392" s="28">
        <v>3325</v>
      </c>
      <c r="K392" s="28">
        <v>3178</v>
      </c>
      <c r="L392" s="28">
        <v>3178</v>
      </c>
      <c r="M392" s="28">
        <v>3878.5</v>
      </c>
      <c r="N392" s="28">
        <v>3782.7</v>
      </c>
      <c r="O392" s="28">
        <v>3782.7</v>
      </c>
      <c r="P392" s="28">
        <v>4344.1000000000004</v>
      </c>
      <c r="Q392" s="28">
        <v>4344.1000000000004</v>
      </c>
      <c r="R392" s="118">
        <f>(ULB_Data[[#This Row],[Total score (obtained) SS2020]]-ULB_Data[[#This Row],[NA 2020]])/ULB_Data[[#This Row],[NA 2020]]</f>
        <v>0.87596657633243014</v>
      </c>
      <c r="S392" s="118">
        <f>(ULB_Data[[#This Row],[Total score (obtained) SS2021]]-ULB_Data[[#This Row],[NA 2021]])/ULB_Data[[#This Row],[NA 2021]]</f>
        <v>0.99376447876447871</v>
      </c>
      <c r="T392" s="118">
        <f>(ULB_Data[[#This Row],[Total score (obtained) SS2022]]-ULB_Data[[#This Row],[NA 2022]])/ULB_Data[[#This Row],[NA 2022]]</f>
        <v>0.99376447876447871</v>
      </c>
      <c r="U392" s="118">
        <f>(ULB_Data[[#This Row],[Total score (obtained) SS2020]]-ULB_Data[[#This Row],[SA 2020]])/ULB_Data[[#This Row],[SA 2020]]</f>
        <v>0.24913984962406024</v>
      </c>
      <c r="V392" s="118">
        <f>(ULB_Data[[#This Row],[Total score (obtained) SS2021]]-ULB_Data[[#This Row],[SA 2021]])/ULB_Data[[#This Row],[SA 2021]]</f>
        <v>0.29989930774071744</v>
      </c>
      <c r="W392" s="118">
        <f>(ULB_Data[[#This Row],[Total score (obtained) SS2022]]-ULB_Data[[#This Row],[SA 2022]])/ULB_Data[[#This Row],[SA 2022]]</f>
        <v>0.29989930774071744</v>
      </c>
      <c r="X392" s="118">
        <f>(ULB_Data[[#This Row],[Total score (obtained) SS2020]]-ULB_Data[[#This Row],[SA Cat 2020]])/ULB_Data[[#This Row],[SA Cat 2020]]</f>
        <v>7.0875338404022256E-2</v>
      </c>
      <c r="Y392" s="118">
        <f>(ULB_Data[[#This Row],[Total score (obtained) SS2021]]-ULB_Data[[#This Row],[SA Cat 2021]])/ULB_Data[[#This Row],[SA Cat 2021]]</f>
        <v>9.2098236709228898E-2</v>
      </c>
      <c r="Z392" s="118">
        <f>(ULB_Data[[#This Row],[Total score (obtained) SS2022]]-ULB_Data[[#This Row],[SA Cat 2022]])/ULB_Data[[#This Row],[SA Cat 2022]]</f>
        <v>9.2098236709228898E-2</v>
      </c>
      <c r="AA392" s="118">
        <f>(ULB_Data[[#This Row],[Total score (obtained) SS2021]]-ULB_Data[[#This Row],[SA Cat t.10 2021]])/ULB_Data[[#This Row],[SA Cat t.10 2021]]</f>
        <v>-4.9036624387099839E-2</v>
      </c>
      <c r="AB392" s="118">
        <f>(ULB_Data[[#This Row],[Total score (obtained) SS2022]]-ULB_Data[[#This Row],[SA Cat t.10 2022]])/ULB_Data[[#This Row],[SA Cat t.10 2022]]</f>
        <v>-4.9036624387099839E-2</v>
      </c>
      <c r="AC392" s="122">
        <v>306.24</v>
      </c>
      <c r="AD392" s="122">
        <v>913.6</v>
      </c>
      <c r="AE392" s="122">
        <v>915</v>
      </c>
      <c r="AF392" s="122">
        <v>706.64</v>
      </c>
      <c r="AG392" s="122">
        <v>1509.3</v>
      </c>
      <c r="AH392" s="122">
        <v>1509.3</v>
      </c>
      <c r="AI392" s="122">
        <v>948.15</v>
      </c>
      <c r="AJ392" s="122">
        <v>1786.5</v>
      </c>
      <c r="AK392" s="122">
        <v>1786.5</v>
      </c>
      <c r="AL392" s="122">
        <v>2014.9</v>
      </c>
      <c r="AM392" s="122">
        <v>2014.9</v>
      </c>
      <c r="AN392" s="118">
        <f>(ULB_Data[[#This Row],[SLP- obtained SS2020]]-ULB_Data[[#This Row],[SLP NA 2020]])/ULB_Data[[#This Row],[SLP NA 2020]]</f>
        <v>1.8383294148380356</v>
      </c>
      <c r="AO392" s="118">
        <f>(ULB_Data[[#This Row],[SLP- obtained SS2021]]-ULB_Data[[#This Row],[SLP NA 2021]])/ULB_Data[[#This Row],[SLP NA 2021]]</f>
        <v>1.1673161120840632</v>
      </c>
      <c r="AP392" s="118">
        <f>(ULB_Data[[#This Row],[SLP- obtained SS2022]]-ULB_Data[[#This Row],[SLP NA 2022]])/ULB_Data[[#This Row],[SLP NA 2022]]</f>
        <v>1.1639999999999999</v>
      </c>
      <c r="AQ392" s="118">
        <f>(ULB_Data[[#This Row],[SLP- obtained SS2020]]-ULB_Data[[#This Row],[SLP SA 2020]])/ULB_Data[[#This Row],[SLP SA 2020]]</f>
        <v>0.23006056832333302</v>
      </c>
      <c r="AR392" s="118">
        <f>(ULB_Data[[#This Row],[SLP- obtained SS2021]]-ULB_Data[[#This Row],[SLP SA 2021]])/ULB_Data[[#This Row],[SLP SA 2021]]</f>
        <v>0.31190618167362355</v>
      </c>
      <c r="AS392" s="118">
        <f>(ULB_Data[[#This Row],[SLP- obtained SS2022]]-ULB_Data[[#This Row],[SLP SA 2022]])/ULB_Data[[#This Row],[SLP SA 2022]]</f>
        <v>0.31190618167362355</v>
      </c>
      <c r="AT392" s="118">
        <f>(ULB_Data[[#This Row],[SLP- obtained SS2020]]-ULB_Data[[#This Row],[SLP SA cat 2020]])/ULB_Data[[#This Row],[SLP SA cat 2020]]</f>
        <v>-8.325686863892838E-2</v>
      </c>
      <c r="AU392" s="118">
        <f>(ULB_Data[[#This Row],[SLP- obtained SS2021]]-ULB_Data[[#This Row],[SLP SA cat 2021]])/ULB_Data[[#This Row],[SLP SA cat 2021]]</f>
        <v>0.10834592779177159</v>
      </c>
      <c r="AV392" s="118">
        <f>(ULB_Data[[#This Row],[SLP- obtained SS2022]]-ULB_Data[[#This Row],[SLP SA cat 2022]])/ULB_Data[[#This Row],[SLP SA cat 2022]]</f>
        <v>0.10834592779177159</v>
      </c>
      <c r="AW392" s="118">
        <f>(ULB_Data[[#This Row],[SLP- obtained SS2021]]-ULB_Data[[#This Row],[SLP SA cat t.10 2021]])/ULB_Data[[#This Row],[SLP SA cat t.10 2021]]</f>
        <v>-1.729118070375708E-2</v>
      </c>
      <c r="AX392" s="118">
        <f>(ULB_Data[[#This Row],[SLP- obtained SS2022]]-ULB_Data[[#This Row],[SLP SA cat t.10 2022]])/ULB_Data[[#This Row],[SLP SA cat t.10 2022]]</f>
        <v>-1.729118070375708E-2</v>
      </c>
      <c r="AY392" s="122">
        <v>232.44</v>
      </c>
      <c r="AZ392" s="122">
        <v>298.10000000000002</v>
      </c>
      <c r="BA392" s="122">
        <v>295</v>
      </c>
      <c r="BB392" s="122">
        <v>421.09</v>
      </c>
      <c r="BC392" s="122">
        <v>522.70000000000005</v>
      </c>
      <c r="BD392" s="122">
        <v>525</v>
      </c>
      <c r="BE392" s="122">
        <v>566.66</v>
      </c>
      <c r="BF392" s="122">
        <v>651.51</v>
      </c>
      <c r="BG392" s="122">
        <v>651.51</v>
      </c>
      <c r="BH392" s="122">
        <v>1020</v>
      </c>
      <c r="BI392" s="122">
        <v>1020</v>
      </c>
      <c r="BJ392" s="118">
        <f>(ULB_Data[[#This Row],[Cert.- obtained SS2020]]-ULB_Data[[#This Row],[NA cert 2020]])/ULB_Data[[#This Row],[NA cert 2020]]</f>
        <v>2.0115298571674409</v>
      </c>
      <c r="BK392" s="118">
        <f>(ULB_Data[[#This Row],[Cert.- obtained SS2021]]-ULB_Data[[#This Row],[NA cert 2021]])/ULB_Data[[#This Row],[NA cert 2021]]</f>
        <v>1.3482053002348204</v>
      </c>
      <c r="BL392" s="118">
        <f>(ULB_Data[[#This Row],[Cert.- obtained SS2022]]-ULB_Data[[#This Row],[NA cert 2022]])/ULB_Data[[#This Row],[NA cert 2022]]</f>
        <v>1.3728813559322033</v>
      </c>
      <c r="BM392" s="118">
        <f>(ULB_Data[[#This Row],[Cert.- obtained SS2020]]-ULB_Data[[#This Row],[SA Cert 2020]])/ULB_Data[[#This Row],[SA Cert 2020]]</f>
        <v>0.6623524662186232</v>
      </c>
      <c r="BN392" s="118">
        <f>(ULB_Data[[#This Row],[Cert.- obtained SS2021]]-ULB_Data[[#This Row],[SA cert 2021]])/ULB_Data[[#This Row],[SA cert 2021]]</f>
        <v>0.33920030610292701</v>
      </c>
      <c r="BO392" s="118">
        <f>(ULB_Data[[#This Row],[Cert.- obtained SS2022]]-ULB_Data[[#This Row],[SA cert 2022]])/ULB_Data[[#This Row],[SA cert 2022]]</f>
        <v>0.33333333333333331</v>
      </c>
      <c r="BP392" s="118">
        <f>(ULB_Data[[#This Row],[Cert.- obtained SS2020]]-ULB_Data[[#This Row],[SA cert cat 2020]])/ULB_Data[[#This Row],[SA cert cat 2020]]</f>
        <v>0.2353086506900082</v>
      </c>
      <c r="BQ392" s="118">
        <f>(ULB_Data[[#This Row],[Cert.- obtained SS2021]]-ULB_Data[[#This Row],[SA cert cat 2021]])/ULB_Data[[#This Row],[SA cert cat 2021]]</f>
        <v>7.4427100121256792E-2</v>
      </c>
      <c r="BR392" s="118">
        <f>(ULB_Data[[#This Row],[Cert.- obtained SS2022]]-ULB_Data[[#This Row],[SA cert cat 2022]])/ULB_Data[[#This Row],[SA cert cat 2022]]</f>
        <v>7.4427100121256792E-2</v>
      </c>
      <c r="BS392" s="118">
        <f>(ULB_Data[[#This Row],[Cert.- obtained SS2021]]-ULB_Data[[#This Row],[SA cert cat t.10 2021]])/ULB_Data[[#This Row],[SA cert cat t.10 2021]]</f>
        <v>-0.31372549019607843</v>
      </c>
      <c r="BT392" s="118">
        <f>(ULB_Data[[#This Row],[Cert.- obtained SS2022]]-ULB_Data[[#This Row],[SA cert cat t.10 2022]])/ULB_Data[[#This Row],[SA cert cat t.10 2022]]</f>
        <v>-0.31372549019607843</v>
      </c>
      <c r="BU392" s="122">
        <v>855.72</v>
      </c>
      <c r="BV392" s="122">
        <v>860.25</v>
      </c>
      <c r="BW392" s="122">
        <v>865</v>
      </c>
      <c r="BX392" s="122">
        <v>1100</v>
      </c>
      <c r="BY392" s="122">
        <v>1147.0899999999999</v>
      </c>
      <c r="BZ392" s="122">
        <v>1150</v>
      </c>
      <c r="CA392" s="122">
        <v>1201.1099999999999</v>
      </c>
      <c r="CB392" s="122">
        <v>1344.7</v>
      </c>
      <c r="CC392" s="122">
        <v>1344.7</v>
      </c>
      <c r="CD392" s="122">
        <v>1496.04</v>
      </c>
      <c r="CE392" s="122">
        <v>1496.04</v>
      </c>
      <c r="CF392" s="118">
        <f>(ULB_Data[[#This Row],[CP- obtained SS2020]]-ULB_Data[[#This Row],[NA CV 2020]])/ULB_Data[[#This Row],[NA CV 2020]]</f>
        <v>0.55531014817931101</v>
      </c>
      <c r="CG392" s="118">
        <f>(ULB_Data[[#This Row],[CV- obtained SS2021]]-ULB_Data[[#This Row],[NA CV 2021]])/ULB_Data[[#This Row],[NA CV 2021]]</f>
        <v>0.68673060156931121</v>
      </c>
      <c r="CH392" s="118">
        <f>(ULB_Data[[#This Row],[CV- obtained SS2022]]-ULB_Data[[#This Row],[NA CV 2022]])/ULB_Data[[#This Row],[NA CV 2022]]</f>
        <v>0.67746820809248554</v>
      </c>
      <c r="CI392" s="118">
        <f>(ULB_Data[[#This Row],[CP- obtained SS2020]]-ULB_Data[[#This Row],[SA CV 2020]])/ULB_Data[[#This Row],[SA CV 2020]]</f>
        <v>0.20991818181818189</v>
      </c>
      <c r="CJ392" s="118">
        <f>(ULB_Data[[#This Row],[CV- obtained SS2021]]-ULB_Data[[#This Row],[SA CV 2021]])/ULB_Data[[#This Row],[SA CV 2021]]</f>
        <v>0.26494869626620415</v>
      </c>
      <c r="CK392" s="118">
        <f>(ULB_Data[[#This Row],[CV- obtained SS2022]]-ULB_Data[[#This Row],[SA CV 2022]])/ULB_Data[[#This Row],[SA CV 2022]]</f>
        <v>0.26174782608695651</v>
      </c>
      <c r="CL392" s="118">
        <f>(ULB_Data[[#This Row],[CP- obtained SS2020]]-ULB_Data[[#This Row],[SA CV  cat 2020]])/ULB_Data[[#This Row],[SA CV  cat 2020]]</f>
        <v>0.1080667049645746</v>
      </c>
      <c r="CM392" s="118">
        <f>(ULB_Data[[#This Row],[CV- obtained SS2021]]-ULB_Data[[#This Row],[SA CV cat 2021]])/ULB_Data[[#This Row],[SA CV cat 2021]]</f>
        <v>7.905852606529333E-2</v>
      </c>
      <c r="CN392" s="118">
        <f>(ULB_Data[[#This Row],[CV- obtained SS2022]]-ULB_Data[[#This Row],[SA CV cat 2022]])/ULB_Data[[#This Row],[SA CV cat 2022]]</f>
        <v>7.905852606529333E-2</v>
      </c>
      <c r="CO392" s="118">
        <f>(ULB_Data[[#This Row],[CV- obtained SS2021]]-ULB_Data[[#This Row],[SA CV cat t.10 2021]])/ULB_Data[[#This Row],[SA CV cat t.10 2021]]</f>
        <v>-3.009946258121439E-2</v>
      </c>
      <c r="CP392" s="118">
        <f>(ULB_Data[[#This Row],[CV- obtained SS2022]]-ULB_Data[[#This Row],[SA CV cat t.10 2022]])/ULB_Data[[#This Row],[SA CV cat t.10 2022]]</f>
        <v>-3.009946258121439E-2</v>
      </c>
      <c r="CQ392" s="60">
        <v>38</v>
      </c>
      <c r="CR392" s="60">
        <v>11</v>
      </c>
      <c r="CS392" s="28">
        <v>30</v>
      </c>
      <c r="CT392" s="28">
        <v>8</v>
      </c>
      <c r="CU392" s="28">
        <v>30</v>
      </c>
      <c r="CV392" s="28">
        <v>8</v>
      </c>
      <c r="CW392" s="28" t="s">
        <v>406</v>
      </c>
      <c r="CX392" s="28" t="s">
        <v>406</v>
      </c>
      <c r="CY392" s="28" t="s">
        <v>406</v>
      </c>
      <c r="CZ392" s="28" t="s">
        <v>408</v>
      </c>
      <c r="DA392" s="28" t="s">
        <v>408</v>
      </c>
      <c r="DB392" s="28" t="s">
        <v>408</v>
      </c>
      <c r="DC392" s="22">
        <v>869.21</v>
      </c>
      <c r="DD392" s="22">
        <v>1500</v>
      </c>
      <c r="DE392" s="66">
        <v>57.95</v>
      </c>
      <c r="DF392" s="22">
        <v>700</v>
      </c>
      <c r="DG392" s="22">
        <v>1500</v>
      </c>
      <c r="DH392" s="66">
        <v>46.67</v>
      </c>
      <c r="DI392" s="22">
        <v>1253.26</v>
      </c>
      <c r="DJ392" s="22">
        <v>1500</v>
      </c>
      <c r="DK392" s="66">
        <v>83.55</v>
      </c>
      <c r="DL392" s="22">
        <v>1330.91</v>
      </c>
      <c r="DM392" s="22">
        <v>1500</v>
      </c>
      <c r="DN392" s="66">
        <v>88.73</v>
      </c>
      <c r="DO392" s="22">
        <v>4153.3900000000003</v>
      </c>
      <c r="DP392" s="22">
        <v>6000</v>
      </c>
      <c r="DQ392" s="66">
        <v>69.22</v>
      </c>
      <c r="DR392" s="67">
        <v>1980.06</v>
      </c>
      <c r="DS392" s="67">
        <v>2400</v>
      </c>
      <c r="DT392" s="159">
        <f>ULB_Data[[#This Row],[SLP- obtained SS2021]]/ULB_Data[[#This Row],[SLP-max. marks SS2021]]</f>
        <v>0.82502500000000001</v>
      </c>
      <c r="DU392" s="159">
        <f>ULB_Data[[#This Row],[SLP- obtained SS2021]]/ULB_Data[[#This Row],[Total score (obtained) SS2021]]</f>
        <v>0.4793080744018513</v>
      </c>
      <c r="DV392" s="67">
        <v>1980.06</v>
      </c>
      <c r="DW392" s="66">
        <v>2400</v>
      </c>
      <c r="DX392" s="159">
        <f>ULB_Data[[#This Row],[SLP- obtained SS2022]]/ULB_Data[[#This Row],[SLP-max. marks SS2022]]</f>
        <v>0.82502500000000001</v>
      </c>
      <c r="DY392" s="159">
        <f>ULB_Data[[#This Row],[SLP- obtained SS2022]]/ULB_Data[[#This Row],[Total score (obtained) SS2022]]</f>
        <v>0.4793080744018513</v>
      </c>
      <c r="DZ392" s="67">
        <v>1451.01</v>
      </c>
      <c r="EA392" s="67">
        <v>1800</v>
      </c>
      <c r="EB392" s="159">
        <f>ULB_Data[[#This Row],[CV- obtained SS2021]]/ULB_Data[[#This Row],[CV-max. marks SS2021]]</f>
        <v>0.8061166666666667</v>
      </c>
      <c r="EC392" s="159">
        <f>ULB_Data[[#This Row],[CV- obtained SS2021]]/ULB_Data[[#This Row],[Total score (obtained) SS2021]]</f>
        <v>0.35124229015172787</v>
      </c>
      <c r="ED392" s="67">
        <v>1451.01</v>
      </c>
      <c r="EE392" s="66">
        <v>1800</v>
      </c>
      <c r="EF392" s="159">
        <f>ULB_Data[[#This Row],[CV- obtained SS2022]]/ULB_Data[[#This Row],[CV-max. marks SS2022]]</f>
        <v>0.8061166666666667</v>
      </c>
      <c r="EG392" s="159">
        <f>ULB_Data[[#This Row],[CV- obtained SS2022]]/ULB_Data[[#This Row],[Total score (obtained) SS2022]]</f>
        <v>0.35124229015172787</v>
      </c>
      <c r="EH392" s="67">
        <v>700</v>
      </c>
      <c r="EI392" s="67">
        <v>1800</v>
      </c>
      <c r="EJ392" s="159">
        <f>ULB_Data[[#This Row],[Cert.- obtained SS2021]]/ULB_Data[[#This Row],[Cert.-max. marks SS2021]]</f>
        <v>0.3888888888888889</v>
      </c>
      <c r="EK392" s="159">
        <f>ULB_Data[[#This Row],[Cert.- obtained SS2021]]/ULB_Data[[#This Row],[Total score (obtained) SS2021]]</f>
        <v>0.16944721477192407</v>
      </c>
      <c r="EL392" s="67">
        <v>700</v>
      </c>
      <c r="EM392" s="66">
        <v>1800</v>
      </c>
      <c r="EN392" s="159">
        <f>ULB_Data[[#This Row],[Cert.- obtained SS2022]]/ULB_Data[[#This Row],[Cert.-max. marks SS2022]]</f>
        <v>0.3888888888888889</v>
      </c>
      <c r="EO392" s="159">
        <f>ULB_Data[[#This Row],[Cert.- obtained SS2022]]/ULB_Data[[#This Row],[Total score (obtained) SS2022]]</f>
        <v>0.16944721477192407</v>
      </c>
      <c r="EP392" s="68">
        <v>4131.08</v>
      </c>
      <c r="EQ392" s="26">
        <v>6000</v>
      </c>
      <c r="ER392" s="66">
        <v>68.849999999999994</v>
      </c>
      <c r="ES392" s="68">
        <v>4131.08</v>
      </c>
      <c r="ET392" s="66">
        <v>6000</v>
      </c>
      <c r="EU392" s="128">
        <f>(ULB_Data[[#This Row],[Total score (obtained) SS2022]]/ULB_Data[[#This Row],[Total score (max) SS2022]])*100</f>
        <v>68.851333333333329</v>
      </c>
      <c r="EV392" s="26">
        <v>1569.21</v>
      </c>
      <c r="EW392" s="26">
        <v>3000</v>
      </c>
      <c r="EX392" s="66">
        <v>52.31</v>
      </c>
      <c r="EY392" s="26">
        <v>2680.06</v>
      </c>
      <c r="EZ392" s="26">
        <v>4200</v>
      </c>
      <c r="FA392" s="100">
        <v>63.81</v>
      </c>
      <c r="FB392" s="26">
        <v>2680.06</v>
      </c>
      <c r="FC392" s="138">
        <v>4200</v>
      </c>
      <c r="FD392" s="140">
        <f>(ULB_Data[[#This Row],[SLP + Cert. (obtained) SS2022]]/ULB_Data[[#This Row],[SLP + Cert. (max.) SS2022]])*100</f>
        <v>63.810952380952379</v>
      </c>
    </row>
    <row r="393" spans="1:160" ht="15.75" thickBot="1">
      <c r="A393" s="104">
        <v>392</v>
      </c>
      <c r="B393" s="65" t="s">
        <v>221</v>
      </c>
      <c r="C393" s="65" t="s">
        <v>63</v>
      </c>
      <c r="D393" s="65" t="s">
        <v>33</v>
      </c>
      <c r="E393" s="22">
        <v>11214</v>
      </c>
      <c r="F393" s="28" t="s">
        <v>411</v>
      </c>
      <c r="G393" s="28">
        <v>2214</v>
      </c>
      <c r="H393" s="28">
        <v>2072</v>
      </c>
      <c r="I393" s="28">
        <v>2072</v>
      </c>
      <c r="J393" s="28">
        <v>3325</v>
      </c>
      <c r="K393" s="28">
        <v>3178</v>
      </c>
      <c r="L393" s="28">
        <v>3178</v>
      </c>
      <c r="M393" s="28">
        <v>3070.1</v>
      </c>
      <c r="N393" s="28">
        <v>2928.3</v>
      </c>
      <c r="O393" s="28">
        <v>2928.3</v>
      </c>
      <c r="P393" s="28">
        <v>4349.2</v>
      </c>
      <c r="Q393" s="28">
        <v>4349.2</v>
      </c>
      <c r="R393" s="118">
        <f>(ULB_Data[[#This Row],[Total score (obtained) SS2020]]-ULB_Data[[#This Row],[NA 2020]])/ULB_Data[[#This Row],[NA 2020]]</f>
        <v>0.20962059620596202</v>
      </c>
      <c r="S393" s="118">
        <f>(ULB_Data[[#This Row],[Total score (obtained) SS2021]]-ULB_Data[[#This Row],[NA 2021]])/ULB_Data[[#This Row],[NA 2021]]</f>
        <v>0.56765926640926645</v>
      </c>
      <c r="T393" s="118">
        <f>(ULB_Data[[#This Row],[Total score (obtained) SS2022]]-ULB_Data[[#This Row],[NA 2022]])/ULB_Data[[#This Row],[NA 2022]]</f>
        <v>0.56765926640926645</v>
      </c>
      <c r="U393" s="118">
        <f>(ULB_Data[[#This Row],[Total score (obtained) SS2020]]-ULB_Data[[#This Row],[SA 2020]])/ULB_Data[[#This Row],[SA 2020]]</f>
        <v>-0.19455639097744365</v>
      </c>
      <c r="V393" s="118">
        <f>(ULB_Data[[#This Row],[Total score (obtained) SS2021]]-ULB_Data[[#This Row],[SA 2021]])/ULB_Data[[#This Row],[SA 2021]]</f>
        <v>2.2086217747010715E-2</v>
      </c>
      <c r="W393" s="118">
        <f>(ULB_Data[[#This Row],[Total score (obtained) SS2022]]-ULB_Data[[#This Row],[SA 2022]])/ULB_Data[[#This Row],[SA 2022]]</f>
        <v>2.2086217747010715E-2</v>
      </c>
      <c r="X393" s="118">
        <f>(ULB_Data[[#This Row],[Total score (obtained) SS2020]]-ULB_Data[[#This Row],[SA Cat 2020]])/ULB_Data[[#This Row],[SA Cat 2020]]</f>
        <v>-0.12768313735708936</v>
      </c>
      <c r="Y393" s="118">
        <f>(ULB_Data[[#This Row],[Total score (obtained) SS2021]]-ULB_Data[[#This Row],[SA Cat 2021]])/ULB_Data[[#This Row],[SA Cat 2021]]</f>
        <v>0.10924085646962396</v>
      </c>
      <c r="Z393" s="118">
        <f>(ULB_Data[[#This Row],[Total score (obtained) SS2022]]-ULB_Data[[#This Row],[SA Cat 2022]])/ULB_Data[[#This Row],[SA Cat 2022]]</f>
        <v>0.10924085646962396</v>
      </c>
      <c r="AA393" s="118">
        <f>(ULB_Data[[#This Row],[Total score (obtained) SS2021]]-ULB_Data[[#This Row],[SA Cat t.10 2021]])/ULB_Data[[#This Row],[SA Cat t.10 2021]]</f>
        <v>-0.2531523038719764</v>
      </c>
      <c r="AB393" s="118">
        <f>(ULB_Data[[#This Row],[Total score (obtained) SS2022]]-ULB_Data[[#This Row],[SA Cat t.10 2022]])/ULB_Data[[#This Row],[SA Cat t.10 2022]]</f>
        <v>-0.2531523038719764</v>
      </c>
      <c r="AC393" s="122">
        <v>306.24</v>
      </c>
      <c r="AD393" s="122">
        <v>913.6</v>
      </c>
      <c r="AE393" s="122">
        <v>915</v>
      </c>
      <c r="AF393" s="122">
        <v>706.64</v>
      </c>
      <c r="AG393" s="122">
        <v>1509.3</v>
      </c>
      <c r="AH393" s="122">
        <v>1509.3</v>
      </c>
      <c r="AI393" s="122">
        <v>593.21</v>
      </c>
      <c r="AJ393" s="122">
        <v>1412.08</v>
      </c>
      <c r="AK393" s="122">
        <v>1412.08</v>
      </c>
      <c r="AL393" s="122">
        <v>1984.11</v>
      </c>
      <c r="AM393" s="122">
        <v>1984.11</v>
      </c>
      <c r="AN393" s="118">
        <f>(ULB_Data[[#This Row],[SLP- obtained SS2020]]-ULB_Data[[#This Row],[SLP NA 2020]])/ULB_Data[[#This Row],[SLP NA 2020]]</f>
        <v>0.43377742946708453</v>
      </c>
      <c r="AO393" s="118">
        <f>(ULB_Data[[#This Row],[SLP- obtained SS2021]]-ULB_Data[[#This Row],[SLP NA 2021]])/ULB_Data[[#This Row],[SLP NA 2021]]</f>
        <v>0.7967710157618213</v>
      </c>
      <c r="AP393" s="118">
        <f>(ULB_Data[[#This Row],[SLP- obtained SS2022]]-ULB_Data[[#This Row],[SLP NA 2022]])/ULB_Data[[#This Row],[SLP NA 2022]]</f>
        <v>0.79402185792349722</v>
      </c>
      <c r="AQ393" s="118">
        <f>(ULB_Data[[#This Row],[SLP- obtained SS2020]]-ULB_Data[[#This Row],[SLP SA 2020]])/ULB_Data[[#This Row],[SLP SA 2020]]</f>
        <v>-0.3786369296954602</v>
      </c>
      <c r="AR393" s="118">
        <f>(ULB_Data[[#This Row],[SLP- obtained SS2021]]-ULB_Data[[#This Row],[SLP SA 2021]])/ULB_Data[[#This Row],[SLP SA 2021]]</f>
        <v>8.7610150400848089E-2</v>
      </c>
      <c r="AS393" s="118">
        <f>(ULB_Data[[#This Row],[SLP- obtained SS2022]]-ULB_Data[[#This Row],[SLP SA 2022]])/ULB_Data[[#This Row],[SLP SA 2022]]</f>
        <v>8.7610150400848089E-2</v>
      </c>
      <c r="AT393" s="118">
        <f>(ULB_Data[[#This Row],[SLP- obtained SS2020]]-ULB_Data[[#This Row],[SLP SA cat 2020]])/ULB_Data[[#This Row],[SLP SA cat 2020]]</f>
        <v>-0.25982367121255551</v>
      </c>
      <c r="AU393" s="118">
        <f>(ULB_Data[[#This Row],[SLP- obtained SS2021]]-ULB_Data[[#This Row],[SLP SA cat 2021]])/ULB_Data[[#This Row],[SLP SA cat 2021]]</f>
        <v>0.16249079372273528</v>
      </c>
      <c r="AV393" s="118">
        <f>(ULB_Data[[#This Row],[SLP- obtained SS2022]]-ULB_Data[[#This Row],[SLP SA cat 2022]])/ULB_Data[[#This Row],[SLP SA cat 2022]]</f>
        <v>0.16249079372273528</v>
      </c>
      <c r="AW393" s="118">
        <f>(ULB_Data[[#This Row],[SLP- obtained SS2021]]-ULB_Data[[#This Row],[SLP SA cat t.10 2021]])/ULB_Data[[#This Row],[SLP SA cat t.10 2021]]</f>
        <v>-0.17266179798499073</v>
      </c>
      <c r="AX393" s="118">
        <f>(ULB_Data[[#This Row],[SLP- obtained SS2022]]-ULB_Data[[#This Row],[SLP SA cat t.10 2022]])/ULB_Data[[#This Row],[SLP SA cat t.10 2022]]</f>
        <v>-0.17266179798499073</v>
      </c>
      <c r="AY393" s="122">
        <v>232.44</v>
      </c>
      <c r="AZ393" s="122">
        <v>298.10000000000002</v>
      </c>
      <c r="BA393" s="122">
        <v>295</v>
      </c>
      <c r="BB393" s="122">
        <v>421.09</v>
      </c>
      <c r="BC393" s="122">
        <v>522.70000000000005</v>
      </c>
      <c r="BD393" s="122">
        <v>525</v>
      </c>
      <c r="BE393" s="122">
        <v>365.77</v>
      </c>
      <c r="BF393" s="122">
        <v>453.88</v>
      </c>
      <c r="BG393" s="122">
        <v>453.88</v>
      </c>
      <c r="BH393" s="122">
        <v>1100</v>
      </c>
      <c r="BI393" s="122">
        <v>1100</v>
      </c>
      <c r="BJ393" s="118">
        <f>(ULB_Data[[#This Row],[Cert.- obtained SS2020]]-ULB_Data[[#This Row],[NA cert 2020]])/ULB_Data[[#This Row],[NA cert 2020]]</f>
        <v>-1</v>
      </c>
      <c r="BK393" s="118">
        <f>(ULB_Data[[#This Row],[Cert.- obtained SS2021]]-ULB_Data[[#This Row],[NA cert 2021]])/ULB_Data[[#This Row],[NA cert 2021]]</f>
        <v>0.67728950016772882</v>
      </c>
      <c r="BL393" s="118">
        <f>(ULB_Data[[#This Row],[Cert.- obtained SS2022]]-ULB_Data[[#This Row],[NA cert 2022]])/ULB_Data[[#This Row],[NA cert 2022]]</f>
        <v>0.69491525423728817</v>
      </c>
      <c r="BM393" s="118">
        <f>(ULB_Data[[#This Row],[Cert.- obtained SS2020]]-ULB_Data[[#This Row],[SA Cert 2020]])/ULB_Data[[#This Row],[SA Cert 2020]]</f>
        <v>-1</v>
      </c>
      <c r="BN393" s="118">
        <f>(ULB_Data[[#This Row],[Cert.- obtained SS2021]]-ULB_Data[[#This Row],[SA cert 2021]])/ULB_Data[[#This Row],[SA cert 2021]]</f>
        <v>-4.3428352783623579E-2</v>
      </c>
      <c r="BO393" s="118">
        <f>(ULB_Data[[#This Row],[Cert.- obtained SS2022]]-ULB_Data[[#This Row],[SA cert 2022]])/ULB_Data[[#This Row],[SA cert 2022]]</f>
        <v>-4.7619047619047616E-2</v>
      </c>
      <c r="BP393" s="118">
        <f>(ULB_Data[[#This Row],[Cert.- obtained SS2020]]-ULB_Data[[#This Row],[SA cert cat 2020]])/ULB_Data[[#This Row],[SA cert cat 2020]]</f>
        <v>-1</v>
      </c>
      <c r="BQ393" s="118">
        <f>(ULB_Data[[#This Row],[Cert.- obtained SS2021]]-ULB_Data[[#This Row],[SA cert cat 2021]])/ULB_Data[[#This Row],[SA cert cat 2021]]</f>
        <v>0.10161276108222439</v>
      </c>
      <c r="BR393" s="118">
        <f>(ULB_Data[[#This Row],[Cert.- obtained SS2022]]-ULB_Data[[#This Row],[SA cert cat 2022]])/ULB_Data[[#This Row],[SA cert cat 2022]]</f>
        <v>0.10161276108222439</v>
      </c>
      <c r="BS393" s="118">
        <f>(ULB_Data[[#This Row],[Cert.- obtained SS2021]]-ULB_Data[[#This Row],[SA cert cat t.10 2021]])/ULB_Data[[#This Row],[SA cert cat t.10 2021]]</f>
        <v>-0.54545454545454541</v>
      </c>
      <c r="BT393" s="118">
        <f>(ULB_Data[[#This Row],[Cert.- obtained SS2022]]-ULB_Data[[#This Row],[SA cert cat t.10 2022]])/ULB_Data[[#This Row],[SA cert cat t.10 2022]]</f>
        <v>-0.54545454545454541</v>
      </c>
      <c r="BU393" s="122">
        <v>855.72</v>
      </c>
      <c r="BV393" s="122">
        <v>860.25</v>
      </c>
      <c r="BW393" s="122">
        <v>865</v>
      </c>
      <c r="BX393" s="122">
        <v>1100</v>
      </c>
      <c r="BY393" s="122">
        <v>1147.0899999999999</v>
      </c>
      <c r="BZ393" s="122">
        <v>1150</v>
      </c>
      <c r="CA393" s="122">
        <v>1056.55</v>
      </c>
      <c r="CB393" s="122">
        <v>1062.31</v>
      </c>
      <c r="CC393" s="122">
        <v>1062.31</v>
      </c>
      <c r="CD393" s="122">
        <v>1484.95</v>
      </c>
      <c r="CE393" s="122">
        <v>1484.95</v>
      </c>
      <c r="CF393" s="118">
        <f>(ULB_Data[[#This Row],[CP- obtained SS2020]]-ULB_Data[[#This Row],[NA CV 2020]])/ULB_Data[[#This Row],[NA CV 2020]]</f>
        <v>0.26790305240031786</v>
      </c>
      <c r="CG393" s="118">
        <f>(ULB_Data[[#This Row],[CV- obtained SS2021]]-ULB_Data[[#This Row],[NA CV 2021]])/ULB_Data[[#This Row],[NA CV 2021]]</f>
        <v>0.28645161290322591</v>
      </c>
      <c r="CH393" s="118">
        <f>(ULB_Data[[#This Row],[CV- obtained SS2022]]-ULB_Data[[#This Row],[NA CV 2022]])/ULB_Data[[#This Row],[NA CV 2022]]</f>
        <v>0.2793872832369943</v>
      </c>
      <c r="CI393" s="118">
        <f>(ULB_Data[[#This Row],[CP- obtained SS2020]]-ULB_Data[[#This Row],[SA CV 2020]])/ULB_Data[[#This Row],[SA CV 2020]]</f>
        <v>-1.366363636363634E-2</v>
      </c>
      <c r="CJ393" s="118">
        <f>(ULB_Data[[#This Row],[CV- obtained SS2021]]-ULB_Data[[#This Row],[SA CV 2021]])/ULB_Data[[#This Row],[SA CV 2021]]</f>
        <v>-3.5236990994603604E-2</v>
      </c>
      <c r="CK393" s="118">
        <f>(ULB_Data[[#This Row],[CV- obtained SS2022]]-ULB_Data[[#This Row],[SA CV 2022]])/ULB_Data[[#This Row],[SA CV 2022]]</f>
        <v>-3.7678260869565154E-2</v>
      </c>
      <c r="CL393" s="118">
        <f>(ULB_Data[[#This Row],[CP- obtained SS2020]]-ULB_Data[[#This Row],[SA CV  cat 2020]])/ULB_Data[[#This Row],[SA CV  cat 2020]]</f>
        <v>2.689886896029537E-2</v>
      </c>
      <c r="CM393" s="118">
        <f>(ULB_Data[[#This Row],[CV- obtained SS2021]]-ULB_Data[[#This Row],[SA CV cat 2021]])/ULB_Data[[#This Row],[SA CV cat 2021]]</f>
        <v>4.1758055558170526E-2</v>
      </c>
      <c r="CN393" s="118">
        <f>(ULB_Data[[#This Row],[CV- obtained SS2022]]-ULB_Data[[#This Row],[SA CV cat 2022]])/ULB_Data[[#This Row],[SA CV cat 2022]]</f>
        <v>4.1758055558170526E-2</v>
      </c>
      <c r="CO393" s="118">
        <f>(ULB_Data[[#This Row],[CV- obtained SS2021]]-ULB_Data[[#This Row],[SA CV cat t.10 2021]])/ULB_Data[[#This Row],[SA CV cat t.10 2021]]</f>
        <v>-0.25474258392538468</v>
      </c>
      <c r="CP393" s="118">
        <f>(ULB_Data[[#This Row],[CV- obtained SS2022]]-ULB_Data[[#This Row],[SA CV cat t.10 2022]])/ULB_Data[[#This Row],[SA CV cat t.10 2022]]</f>
        <v>-0.25474258392538468</v>
      </c>
      <c r="CQ393" s="60">
        <v>267</v>
      </c>
      <c r="CR393" s="60">
        <v>137</v>
      </c>
      <c r="CS393" s="27">
        <v>89</v>
      </c>
      <c r="CT393" s="27">
        <v>56</v>
      </c>
      <c r="CU393" s="27">
        <v>89</v>
      </c>
      <c r="CV393" s="27">
        <v>56</v>
      </c>
      <c r="CW393" s="28" t="s">
        <v>414</v>
      </c>
      <c r="CX393" s="27" t="s">
        <v>414</v>
      </c>
      <c r="CY393" s="27" t="s">
        <v>414</v>
      </c>
      <c r="CZ393" s="28" t="s">
        <v>415</v>
      </c>
      <c r="DA393" s="27" t="s">
        <v>408</v>
      </c>
      <c r="DB393" s="27" t="s">
        <v>408</v>
      </c>
      <c r="DC393" s="22">
        <v>439.08</v>
      </c>
      <c r="DD393" s="22">
        <v>1500</v>
      </c>
      <c r="DE393" s="66">
        <v>29.27</v>
      </c>
      <c r="DF393" s="22">
        <v>0</v>
      </c>
      <c r="DG393" s="22">
        <v>1500</v>
      </c>
      <c r="DH393" s="66">
        <v>0</v>
      </c>
      <c r="DI393" s="22">
        <v>1154.04</v>
      </c>
      <c r="DJ393" s="22">
        <v>1500</v>
      </c>
      <c r="DK393" s="66">
        <v>76.94</v>
      </c>
      <c r="DL393" s="22">
        <v>1084.97</v>
      </c>
      <c r="DM393" s="22">
        <v>1500</v>
      </c>
      <c r="DN393" s="66">
        <v>72.33</v>
      </c>
      <c r="DO393" s="22">
        <v>2678.1</v>
      </c>
      <c r="DP393" s="22">
        <v>6000</v>
      </c>
      <c r="DQ393" s="66">
        <v>44.64</v>
      </c>
      <c r="DR393" s="67">
        <v>1641.53</v>
      </c>
      <c r="DS393" s="67">
        <v>2400</v>
      </c>
      <c r="DT393" s="159">
        <f>ULB_Data[[#This Row],[SLP- obtained SS2021]]/ULB_Data[[#This Row],[SLP-max. marks SS2021]]</f>
        <v>0.68397083333333331</v>
      </c>
      <c r="DU393" s="159">
        <f>ULB_Data[[#This Row],[SLP- obtained SS2021]]/ULB_Data[[#This Row],[Total score (obtained) SS2021]]</f>
        <v>0.50536760472755593</v>
      </c>
      <c r="DV393" s="67">
        <v>1641.53</v>
      </c>
      <c r="DW393" s="66">
        <v>2400</v>
      </c>
      <c r="DX393" s="159">
        <f>ULB_Data[[#This Row],[SLP- obtained SS2022]]/ULB_Data[[#This Row],[SLP-max. marks SS2022]]</f>
        <v>0.68397083333333331</v>
      </c>
      <c r="DY393" s="159">
        <f>ULB_Data[[#This Row],[SLP- obtained SS2022]]/ULB_Data[[#This Row],[Total score (obtained) SS2022]]</f>
        <v>0.50536760472755593</v>
      </c>
      <c r="DZ393" s="89">
        <v>1106.67</v>
      </c>
      <c r="EA393" s="67">
        <v>1800</v>
      </c>
      <c r="EB393" s="159">
        <f>ULB_Data[[#This Row],[CV- obtained SS2021]]/ULB_Data[[#This Row],[CV-max. marks SS2021]]</f>
        <v>0.61481666666666668</v>
      </c>
      <c r="EC393" s="159">
        <f>ULB_Data[[#This Row],[CV- obtained SS2021]]/ULB_Data[[#This Row],[Total score (obtained) SS2021]]</f>
        <v>0.34070359184653609</v>
      </c>
      <c r="ED393" s="89">
        <v>1106.67</v>
      </c>
      <c r="EE393" s="66">
        <v>1800</v>
      </c>
      <c r="EF393" s="159">
        <f>ULB_Data[[#This Row],[CV- obtained SS2022]]/ULB_Data[[#This Row],[CV-max. marks SS2022]]</f>
        <v>0.61481666666666668</v>
      </c>
      <c r="EG393" s="159">
        <f>ULB_Data[[#This Row],[CV- obtained SS2022]]/ULB_Data[[#This Row],[Total score (obtained) SS2022]]</f>
        <v>0.34070359184653609</v>
      </c>
      <c r="EH393" s="89">
        <v>500</v>
      </c>
      <c r="EI393" s="67">
        <v>1800</v>
      </c>
      <c r="EJ393" s="159">
        <f>ULB_Data[[#This Row],[Cert.- obtained SS2021]]/ULB_Data[[#This Row],[Cert.-max. marks SS2021]]</f>
        <v>0.27777777777777779</v>
      </c>
      <c r="EK393" s="159">
        <f>ULB_Data[[#This Row],[Cert.- obtained SS2021]]/ULB_Data[[#This Row],[Total score (obtained) SS2021]]</f>
        <v>0.15393188206354924</v>
      </c>
      <c r="EL393" s="89">
        <v>500</v>
      </c>
      <c r="EM393" s="66">
        <v>1800</v>
      </c>
      <c r="EN393" s="159">
        <f>ULB_Data[[#This Row],[Cert.- obtained SS2022]]/ULB_Data[[#This Row],[Cert.-max. marks SS2022]]</f>
        <v>0.27777777777777779</v>
      </c>
      <c r="EO393" s="159">
        <f>ULB_Data[[#This Row],[Cert.- obtained SS2022]]/ULB_Data[[#This Row],[Total score (obtained) SS2022]]</f>
        <v>0.15393188206354924</v>
      </c>
      <c r="EP393" s="68">
        <v>3248.19</v>
      </c>
      <c r="EQ393" s="26">
        <v>6000</v>
      </c>
      <c r="ER393" s="66">
        <v>54.14</v>
      </c>
      <c r="ES393" s="68">
        <v>3248.19</v>
      </c>
      <c r="ET393" s="66">
        <v>6000</v>
      </c>
      <c r="EU393" s="128">
        <f>(ULB_Data[[#This Row],[Total score (obtained) SS2022]]/ULB_Data[[#This Row],[Total score (max) SS2022]])*100</f>
        <v>54.136499999999998</v>
      </c>
      <c r="EV393" s="26">
        <v>439.08</v>
      </c>
      <c r="EW393" s="26">
        <v>3000</v>
      </c>
      <c r="EX393" s="66">
        <v>14.64</v>
      </c>
      <c r="EY393" s="26">
        <v>2141.5300000000002</v>
      </c>
      <c r="EZ393" s="26">
        <v>4200</v>
      </c>
      <c r="FA393" s="100">
        <v>50.99</v>
      </c>
      <c r="FB393" s="26">
        <v>2141.5300000000002</v>
      </c>
      <c r="FC393" s="138">
        <v>4200</v>
      </c>
      <c r="FD393" s="140">
        <f>(ULB_Data[[#This Row],[SLP + Cert. (obtained) SS2022]]/ULB_Data[[#This Row],[SLP + Cert. (max.) SS2022]])*100</f>
        <v>50.988809523809529</v>
      </c>
    </row>
    <row r="394" spans="1:160" ht="15.75" thickBot="1">
      <c r="A394" s="104">
        <v>393</v>
      </c>
      <c r="B394" s="65" t="s">
        <v>167</v>
      </c>
      <c r="C394" s="65" t="s">
        <v>63</v>
      </c>
      <c r="D394" s="65" t="s">
        <v>33</v>
      </c>
      <c r="E394" s="22">
        <v>23199</v>
      </c>
      <c r="F394" s="28" t="s">
        <v>411</v>
      </c>
      <c r="G394" s="28">
        <v>2214</v>
      </c>
      <c r="H394" s="28">
        <v>2072</v>
      </c>
      <c r="I394" s="28">
        <v>2072</v>
      </c>
      <c r="J394" s="28">
        <v>3325</v>
      </c>
      <c r="K394" s="28">
        <v>3178</v>
      </c>
      <c r="L394" s="28">
        <v>3178</v>
      </c>
      <c r="M394" s="28">
        <v>3070.1</v>
      </c>
      <c r="N394" s="28">
        <v>2928.3</v>
      </c>
      <c r="O394" s="28">
        <v>2928.3</v>
      </c>
      <c r="P394" s="28">
        <v>4349.2</v>
      </c>
      <c r="Q394" s="28">
        <v>4349.2</v>
      </c>
      <c r="R394" s="118">
        <f>(ULB_Data[[#This Row],[Total score (obtained) SS2020]]-ULB_Data[[#This Row],[NA 2020]])/ULB_Data[[#This Row],[NA 2020]]</f>
        <v>0.78131887985546533</v>
      </c>
      <c r="S394" s="118">
        <f>(ULB_Data[[#This Row],[Total score (obtained) SS2021]]-ULB_Data[[#This Row],[NA 2021]])/ULB_Data[[#This Row],[NA 2021]]</f>
        <v>0.54605694980694974</v>
      </c>
      <c r="T394" s="118">
        <f>(ULB_Data[[#This Row],[Total score (obtained) SS2022]]-ULB_Data[[#This Row],[NA 2022]])/ULB_Data[[#This Row],[NA 2022]]</f>
        <v>0.54605694980694974</v>
      </c>
      <c r="U394" s="118">
        <f>(ULB_Data[[#This Row],[Total score (obtained) SS2020]]-ULB_Data[[#This Row],[SA 2020]])/ULB_Data[[#This Row],[SA 2020]]</f>
        <v>0.18611729323308274</v>
      </c>
      <c r="V394" s="118">
        <f>(ULB_Data[[#This Row],[Total score (obtained) SS2021]]-ULB_Data[[#This Row],[SA 2021]])/ULB_Data[[#This Row],[SA 2021]]</f>
        <v>8.0018879798614967E-3</v>
      </c>
      <c r="W394" s="118">
        <f>(ULB_Data[[#This Row],[Total score (obtained) SS2022]]-ULB_Data[[#This Row],[SA 2022]])/ULB_Data[[#This Row],[SA 2022]]</f>
        <v>8.0018879798614967E-3</v>
      </c>
      <c r="X394" s="118">
        <f>(ULB_Data[[#This Row],[Total score (obtained) SS2020]]-ULB_Data[[#This Row],[SA Cat 2020]])/ULB_Data[[#This Row],[SA Cat 2020]]</f>
        <v>0.28459659294485529</v>
      </c>
      <c r="Y394" s="118">
        <f>(ULB_Data[[#This Row],[Total score (obtained) SS2021]]-ULB_Data[[#This Row],[SA Cat 2021]])/ULB_Data[[#This Row],[SA Cat 2021]]</f>
        <v>9.3955537342485282E-2</v>
      </c>
      <c r="Z394" s="118">
        <f>(ULB_Data[[#This Row],[Total score (obtained) SS2022]]-ULB_Data[[#This Row],[SA Cat 2022]])/ULB_Data[[#This Row],[SA Cat 2022]]</f>
        <v>9.3955537342485282E-2</v>
      </c>
      <c r="AA394" s="118">
        <f>(ULB_Data[[#This Row],[Total score (obtained) SS2021]]-ULB_Data[[#This Row],[SA Cat t.10 2021]])/ULB_Data[[#This Row],[SA Cat t.10 2021]]</f>
        <v>-0.26344385174284929</v>
      </c>
      <c r="AB394" s="118">
        <f>(ULB_Data[[#This Row],[Total score (obtained) SS2022]]-ULB_Data[[#This Row],[SA Cat t.10 2022]])/ULB_Data[[#This Row],[SA Cat t.10 2022]]</f>
        <v>-0.26344385174284929</v>
      </c>
      <c r="AC394" s="122">
        <v>306.24</v>
      </c>
      <c r="AD394" s="122">
        <v>913.6</v>
      </c>
      <c r="AE394" s="122">
        <v>915</v>
      </c>
      <c r="AF394" s="122">
        <v>706.64</v>
      </c>
      <c r="AG394" s="122">
        <v>1509.3</v>
      </c>
      <c r="AH394" s="122">
        <v>1509.3</v>
      </c>
      <c r="AI394" s="122">
        <v>593.21</v>
      </c>
      <c r="AJ394" s="122">
        <v>1412.08</v>
      </c>
      <c r="AK394" s="122">
        <v>1412.08</v>
      </c>
      <c r="AL394" s="122">
        <v>1984.11</v>
      </c>
      <c r="AM394" s="122">
        <v>1984.11</v>
      </c>
      <c r="AN394" s="118">
        <f>(ULB_Data[[#This Row],[SLP- obtained SS2020]]-ULB_Data[[#This Row],[SLP NA 2020]])/ULB_Data[[#This Row],[SLP NA 2020]]</f>
        <v>2.0647204806687562</v>
      </c>
      <c r="AO394" s="118">
        <f>(ULB_Data[[#This Row],[SLP- obtained SS2021]]-ULB_Data[[#This Row],[SLP NA 2021]])/ULB_Data[[#This Row],[SLP NA 2021]]</f>
        <v>0.77985989492119079</v>
      </c>
      <c r="AP394" s="118">
        <f>(ULB_Data[[#This Row],[SLP- obtained SS2022]]-ULB_Data[[#This Row],[SLP NA 2022]])/ULB_Data[[#This Row],[SLP NA 2022]]</f>
        <v>0.7771366120218578</v>
      </c>
      <c r="AQ394" s="118">
        <f>(ULB_Data[[#This Row],[SLP- obtained SS2020]]-ULB_Data[[#This Row],[SLP SA 2020]])/ULB_Data[[#This Row],[SLP SA 2020]]</f>
        <v>0.32817276123627304</v>
      </c>
      <c r="AR394" s="118">
        <f>(ULB_Data[[#This Row],[SLP- obtained SS2021]]-ULB_Data[[#This Row],[SLP SA 2021]])/ULB_Data[[#This Row],[SLP SA 2021]]</f>
        <v>7.7373616908500614E-2</v>
      </c>
      <c r="AS394" s="118">
        <f>(ULB_Data[[#This Row],[SLP- obtained SS2022]]-ULB_Data[[#This Row],[SLP SA 2022]])/ULB_Data[[#This Row],[SLP SA 2022]]</f>
        <v>7.7373616908500614E-2</v>
      </c>
      <c r="AT394" s="118">
        <f>(ULB_Data[[#This Row],[SLP- obtained SS2020]]-ULB_Data[[#This Row],[SLP SA cat 2020]])/ULB_Data[[#This Row],[SLP SA cat 2020]]</f>
        <v>0.58213786011699042</v>
      </c>
      <c r="AU394" s="118">
        <f>(ULB_Data[[#This Row],[SLP- obtained SS2021]]-ULB_Data[[#This Row],[SLP SA cat 2021]])/ULB_Data[[#This Row],[SLP SA cat 2021]]</f>
        <v>0.15154948728117387</v>
      </c>
      <c r="AV394" s="118">
        <f>(ULB_Data[[#This Row],[SLP- obtained SS2022]]-ULB_Data[[#This Row],[SLP SA cat 2022]])/ULB_Data[[#This Row],[SLP SA cat 2022]]</f>
        <v>0.15154948728117387</v>
      </c>
      <c r="AW394" s="118">
        <f>(ULB_Data[[#This Row],[SLP- obtained SS2021]]-ULB_Data[[#This Row],[SLP SA cat t.10 2021]])/ULB_Data[[#This Row],[SLP SA cat t.10 2021]]</f>
        <v>-0.18044866464056933</v>
      </c>
      <c r="AX394" s="118">
        <f>(ULB_Data[[#This Row],[SLP- obtained SS2022]]-ULB_Data[[#This Row],[SLP SA cat t.10 2022]])/ULB_Data[[#This Row],[SLP SA cat t.10 2022]]</f>
        <v>-0.18044866464056933</v>
      </c>
      <c r="AY394" s="122">
        <v>232.44</v>
      </c>
      <c r="AZ394" s="122">
        <v>298.10000000000002</v>
      </c>
      <c r="BA394" s="122">
        <v>295</v>
      </c>
      <c r="BB394" s="122">
        <v>421.09</v>
      </c>
      <c r="BC394" s="122">
        <v>522.70000000000005</v>
      </c>
      <c r="BD394" s="122">
        <v>525</v>
      </c>
      <c r="BE394" s="122">
        <v>365.77</v>
      </c>
      <c r="BF394" s="122">
        <v>453.88</v>
      </c>
      <c r="BG394" s="122">
        <v>453.88</v>
      </c>
      <c r="BH394" s="122">
        <v>1100</v>
      </c>
      <c r="BI394" s="122">
        <v>1100</v>
      </c>
      <c r="BJ394" s="118">
        <f>(ULB_Data[[#This Row],[Cert.- obtained SS2020]]-ULB_Data[[#This Row],[NA cert 2020]])/ULB_Data[[#This Row],[NA cert 2020]]</f>
        <v>1.1510927551196009</v>
      </c>
      <c r="BK394" s="118">
        <f>(ULB_Data[[#This Row],[Cert.- obtained SS2021]]-ULB_Data[[#This Row],[NA cert 2021]])/ULB_Data[[#This Row],[NA cert 2021]]</f>
        <v>0.67728950016772882</v>
      </c>
      <c r="BL394" s="118">
        <f>(ULB_Data[[#This Row],[Cert.- obtained SS2022]]-ULB_Data[[#This Row],[NA cert 2022]])/ULB_Data[[#This Row],[NA cert 2022]]</f>
        <v>0.69491525423728817</v>
      </c>
      <c r="BM394" s="118">
        <f>(ULB_Data[[#This Row],[Cert.- obtained SS2020]]-ULB_Data[[#This Row],[SA Cert 2020]])/ULB_Data[[#This Row],[SA Cert 2020]]</f>
        <v>0.187394618727588</v>
      </c>
      <c r="BN394" s="118">
        <f>(ULB_Data[[#This Row],[Cert.- obtained SS2021]]-ULB_Data[[#This Row],[SA cert 2021]])/ULB_Data[[#This Row],[SA cert 2021]]</f>
        <v>-4.3428352783623579E-2</v>
      </c>
      <c r="BO394" s="118">
        <f>(ULB_Data[[#This Row],[Cert.- obtained SS2022]]-ULB_Data[[#This Row],[SA cert 2022]])/ULB_Data[[#This Row],[SA cert 2022]]</f>
        <v>-4.7619047619047616E-2</v>
      </c>
      <c r="BP394" s="118">
        <f>(ULB_Data[[#This Row],[Cert.- obtained SS2020]]-ULB_Data[[#This Row],[SA cert cat 2020]])/ULB_Data[[#This Row],[SA cert cat 2020]]</f>
        <v>0.36697924925499636</v>
      </c>
      <c r="BQ394" s="118">
        <f>(ULB_Data[[#This Row],[Cert.- obtained SS2021]]-ULB_Data[[#This Row],[SA cert cat 2021]])/ULB_Data[[#This Row],[SA cert cat 2021]]</f>
        <v>0.10161276108222439</v>
      </c>
      <c r="BR394" s="118">
        <f>(ULB_Data[[#This Row],[Cert.- obtained SS2022]]-ULB_Data[[#This Row],[SA cert cat 2022]])/ULB_Data[[#This Row],[SA cert cat 2022]]</f>
        <v>0.10161276108222439</v>
      </c>
      <c r="BS394" s="118">
        <f>(ULB_Data[[#This Row],[Cert.- obtained SS2021]]-ULB_Data[[#This Row],[SA cert cat t.10 2021]])/ULB_Data[[#This Row],[SA cert cat t.10 2021]]</f>
        <v>-0.54545454545454541</v>
      </c>
      <c r="BT394" s="118">
        <f>(ULB_Data[[#This Row],[Cert.- obtained SS2022]]-ULB_Data[[#This Row],[SA cert cat t.10 2022]])/ULB_Data[[#This Row],[SA cert cat t.10 2022]]</f>
        <v>-0.54545454545454541</v>
      </c>
      <c r="BU394" s="122">
        <v>855.72</v>
      </c>
      <c r="BV394" s="122">
        <v>860.25</v>
      </c>
      <c r="BW394" s="122">
        <v>865</v>
      </c>
      <c r="BX394" s="122">
        <v>1100</v>
      </c>
      <c r="BY394" s="122">
        <v>1147.0899999999999</v>
      </c>
      <c r="BZ394" s="122">
        <v>1150</v>
      </c>
      <c r="CA394" s="122">
        <v>1056.55</v>
      </c>
      <c r="CB394" s="122">
        <v>1062.31</v>
      </c>
      <c r="CC394" s="122">
        <v>1062.31</v>
      </c>
      <c r="CD394" s="122">
        <v>1484.95</v>
      </c>
      <c r="CE394" s="122">
        <v>1484.95</v>
      </c>
      <c r="CF394" s="118">
        <f>(ULB_Data[[#This Row],[CP- obtained SS2020]]-ULB_Data[[#This Row],[NA CV 2020]])/ULB_Data[[#This Row],[NA CV 2020]]</f>
        <v>0.46460290749310512</v>
      </c>
      <c r="CG394" s="118">
        <f>(ULB_Data[[#This Row],[CV- obtained SS2021]]-ULB_Data[[#This Row],[NA CV 2021]])/ULB_Data[[#This Row],[NA CV 2021]]</f>
        <v>0.25236849752978774</v>
      </c>
      <c r="CH394" s="118">
        <f>(ULB_Data[[#This Row],[CV- obtained SS2022]]-ULB_Data[[#This Row],[NA CV 2022]])/ULB_Data[[#This Row],[NA CV 2022]]</f>
        <v>0.24549132947976868</v>
      </c>
      <c r="CI394" s="118">
        <f>(ULB_Data[[#This Row],[CP- obtained SS2020]]-ULB_Data[[#This Row],[SA CV 2020]])/ULB_Data[[#This Row],[SA CV 2020]]</f>
        <v>0.13935454545454543</v>
      </c>
      <c r="CJ394" s="118">
        <f>(ULB_Data[[#This Row],[CV- obtained SS2021]]-ULB_Data[[#This Row],[SA CV 2021]])/ULB_Data[[#This Row],[SA CV 2021]]</f>
        <v>-6.0797321918942729E-2</v>
      </c>
      <c r="CK394" s="118">
        <f>(ULB_Data[[#This Row],[CV- obtained SS2022]]-ULB_Data[[#This Row],[SA CV 2022]])/ULB_Data[[#This Row],[SA CV 2022]]</f>
        <v>-6.3173913043478344E-2</v>
      </c>
      <c r="CL394" s="118">
        <f>(ULB_Data[[#This Row],[CP- obtained SS2020]]-ULB_Data[[#This Row],[SA CV  cat 2020]])/ULB_Data[[#This Row],[SA CV  cat 2020]]</f>
        <v>0.18620983389333209</v>
      </c>
      <c r="CM394" s="118">
        <f>(ULB_Data[[#This Row],[CV- obtained SS2021]]-ULB_Data[[#This Row],[SA CV cat 2021]])/ULB_Data[[#This Row],[SA CV cat 2021]]</f>
        <v>1.4157825870037903E-2</v>
      </c>
      <c r="CN394" s="118">
        <f>(ULB_Data[[#This Row],[CV- obtained SS2022]]-ULB_Data[[#This Row],[SA CV cat 2022]])/ULB_Data[[#This Row],[SA CV cat 2022]]</f>
        <v>1.4157825870037903E-2</v>
      </c>
      <c r="CO394" s="118">
        <f>(ULB_Data[[#This Row],[CV- obtained SS2021]]-ULB_Data[[#This Row],[SA CV cat t.10 2021]])/ULB_Data[[#This Row],[SA CV cat t.10 2021]]</f>
        <v>-0.27448735647664912</v>
      </c>
      <c r="CP394" s="118">
        <f>(ULB_Data[[#This Row],[CV- obtained SS2022]]-ULB_Data[[#This Row],[SA CV cat t.10 2022]])/ULB_Data[[#This Row],[SA CV cat t.10 2022]]</f>
        <v>-0.27448735647664912</v>
      </c>
      <c r="CQ394" s="60">
        <v>29</v>
      </c>
      <c r="CR394" s="60">
        <v>22</v>
      </c>
      <c r="CS394" s="27">
        <v>99</v>
      </c>
      <c r="CT394" s="27">
        <v>61</v>
      </c>
      <c r="CU394" s="27">
        <v>99</v>
      </c>
      <c r="CV394" s="27">
        <v>61</v>
      </c>
      <c r="CW394" s="28" t="s">
        <v>414</v>
      </c>
      <c r="CX394" s="27" t="s">
        <v>414</v>
      </c>
      <c r="CY394" s="27" t="s">
        <v>414</v>
      </c>
      <c r="CZ394" s="28" t="s">
        <v>408</v>
      </c>
      <c r="DA394" s="27" t="s">
        <v>408</v>
      </c>
      <c r="DB394" s="27" t="s">
        <v>408</v>
      </c>
      <c r="DC394" s="22">
        <v>938.54</v>
      </c>
      <c r="DD394" s="22">
        <v>1500</v>
      </c>
      <c r="DE394" s="66">
        <v>62.57</v>
      </c>
      <c r="DF394" s="22">
        <v>500</v>
      </c>
      <c r="DG394" s="22">
        <v>1500</v>
      </c>
      <c r="DH394" s="66">
        <v>33.33</v>
      </c>
      <c r="DI394" s="22">
        <v>1252</v>
      </c>
      <c r="DJ394" s="22">
        <v>1500</v>
      </c>
      <c r="DK394" s="66">
        <v>83.47</v>
      </c>
      <c r="DL394" s="22">
        <v>1253.29</v>
      </c>
      <c r="DM394" s="22">
        <v>1500</v>
      </c>
      <c r="DN394" s="66">
        <v>83.55</v>
      </c>
      <c r="DO394" s="22">
        <v>3943.84</v>
      </c>
      <c r="DP394" s="22">
        <v>6000</v>
      </c>
      <c r="DQ394" s="66">
        <v>65.73</v>
      </c>
      <c r="DR394" s="67">
        <v>1626.08</v>
      </c>
      <c r="DS394" s="67">
        <v>2400</v>
      </c>
      <c r="DT394" s="159">
        <f>ULB_Data[[#This Row],[SLP- obtained SS2021]]/ULB_Data[[#This Row],[SLP-max. marks SS2021]]</f>
        <v>0.67753333333333332</v>
      </c>
      <c r="DU394" s="159">
        <f>ULB_Data[[#This Row],[SLP- obtained SS2021]]/ULB_Data[[#This Row],[Total score (obtained) SS2021]]</f>
        <v>0.50760590991530952</v>
      </c>
      <c r="DV394" s="67">
        <v>1626.08</v>
      </c>
      <c r="DW394" s="66">
        <v>2400</v>
      </c>
      <c r="DX394" s="159">
        <f>ULB_Data[[#This Row],[SLP- obtained SS2022]]/ULB_Data[[#This Row],[SLP-max. marks SS2022]]</f>
        <v>0.67753333333333332</v>
      </c>
      <c r="DY394" s="159">
        <f>ULB_Data[[#This Row],[SLP- obtained SS2022]]/ULB_Data[[#This Row],[Total score (obtained) SS2022]]</f>
        <v>0.50760590991530952</v>
      </c>
      <c r="DZ394" s="89">
        <v>1077.3499999999999</v>
      </c>
      <c r="EA394" s="67">
        <v>1800</v>
      </c>
      <c r="EB394" s="159">
        <f>ULB_Data[[#This Row],[CV- obtained SS2021]]/ULB_Data[[#This Row],[CV-max. marks SS2021]]</f>
        <v>0.59852777777777777</v>
      </c>
      <c r="EC394" s="159">
        <f>ULB_Data[[#This Row],[CV- obtained SS2021]]/ULB_Data[[#This Row],[Total score (obtained) SS2021]]</f>
        <v>0.33631139122752796</v>
      </c>
      <c r="ED394" s="89">
        <v>1077.3499999999999</v>
      </c>
      <c r="EE394" s="66">
        <v>1800</v>
      </c>
      <c r="EF394" s="159">
        <f>ULB_Data[[#This Row],[CV- obtained SS2022]]/ULB_Data[[#This Row],[CV-max. marks SS2022]]</f>
        <v>0.59852777777777777</v>
      </c>
      <c r="EG394" s="159">
        <f>ULB_Data[[#This Row],[CV- obtained SS2022]]/ULB_Data[[#This Row],[Total score (obtained) SS2022]]</f>
        <v>0.33631139122752796</v>
      </c>
      <c r="EH394" s="89">
        <v>500</v>
      </c>
      <c r="EI394" s="67">
        <v>1800</v>
      </c>
      <c r="EJ394" s="159">
        <f>ULB_Data[[#This Row],[Cert.- obtained SS2021]]/ULB_Data[[#This Row],[Cert.-max. marks SS2021]]</f>
        <v>0.27777777777777779</v>
      </c>
      <c r="EK394" s="159">
        <f>ULB_Data[[#This Row],[Cert.- obtained SS2021]]/ULB_Data[[#This Row],[Total score (obtained) SS2021]]</f>
        <v>0.1560826988571625</v>
      </c>
      <c r="EL394" s="89">
        <v>500</v>
      </c>
      <c r="EM394" s="66">
        <v>1800</v>
      </c>
      <c r="EN394" s="159">
        <f>ULB_Data[[#This Row],[Cert.- obtained SS2022]]/ULB_Data[[#This Row],[Cert.-max. marks SS2022]]</f>
        <v>0.27777777777777779</v>
      </c>
      <c r="EO394" s="159">
        <f>ULB_Data[[#This Row],[Cert.- obtained SS2022]]/ULB_Data[[#This Row],[Total score (obtained) SS2022]]</f>
        <v>0.1560826988571625</v>
      </c>
      <c r="EP394" s="68">
        <v>3203.43</v>
      </c>
      <c r="EQ394" s="26">
        <v>6000</v>
      </c>
      <c r="ER394" s="66">
        <v>53.39</v>
      </c>
      <c r="ES394" s="68">
        <v>3203.43</v>
      </c>
      <c r="ET394" s="66">
        <v>6000</v>
      </c>
      <c r="EU394" s="128">
        <f>(ULB_Data[[#This Row],[Total score (obtained) SS2022]]/ULB_Data[[#This Row],[Total score (max) SS2022]])*100</f>
        <v>53.390499999999996</v>
      </c>
      <c r="EV394" s="26">
        <v>1438.54</v>
      </c>
      <c r="EW394" s="26">
        <v>3000</v>
      </c>
      <c r="EX394" s="66">
        <v>47.95</v>
      </c>
      <c r="EY394" s="26">
        <v>2126.08</v>
      </c>
      <c r="EZ394" s="26">
        <v>4200</v>
      </c>
      <c r="FA394" s="100">
        <v>50.62</v>
      </c>
      <c r="FB394" s="26">
        <v>2126.08</v>
      </c>
      <c r="FC394" s="138">
        <v>4200</v>
      </c>
      <c r="FD394" s="140">
        <f>(ULB_Data[[#This Row],[SLP + Cert. (obtained) SS2022]]/ULB_Data[[#This Row],[SLP + Cert. (max.) SS2022]])*100</f>
        <v>50.620952380952374</v>
      </c>
    </row>
    <row r="395" spans="1:160" ht="15.75" thickBot="1">
      <c r="A395" s="104">
        <v>394</v>
      </c>
      <c r="B395" s="65" t="s">
        <v>118</v>
      </c>
      <c r="C395" s="65" t="s">
        <v>63</v>
      </c>
      <c r="D395" s="65" t="s">
        <v>33</v>
      </c>
      <c r="E395" s="26">
        <v>22463</v>
      </c>
      <c r="F395" s="28" t="s">
        <v>411</v>
      </c>
      <c r="G395" s="28">
        <v>2214</v>
      </c>
      <c r="H395" s="28">
        <v>2072</v>
      </c>
      <c r="I395" s="28">
        <v>2072</v>
      </c>
      <c r="J395" s="28">
        <v>3325</v>
      </c>
      <c r="K395" s="28">
        <v>3178</v>
      </c>
      <c r="L395" s="28">
        <v>3178</v>
      </c>
      <c r="M395" s="28">
        <v>3070.1</v>
      </c>
      <c r="N395" s="28">
        <v>2928.3</v>
      </c>
      <c r="O395" s="28">
        <v>2928.3</v>
      </c>
      <c r="P395" s="28">
        <v>4349.2</v>
      </c>
      <c r="Q395" s="28">
        <v>4349.2</v>
      </c>
      <c r="R395" s="118">
        <f>(ULB_Data[[#This Row],[Total score (obtained) SS2020]]-ULB_Data[[#This Row],[NA 2020]])/ULB_Data[[#This Row],[NA 2020]]</f>
        <v>0.71070460704607041</v>
      </c>
      <c r="S395" s="118">
        <f>(ULB_Data[[#This Row],[Total score (obtained) SS2021]]-ULB_Data[[#This Row],[NA 2021]])/ULB_Data[[#This Row],[NA 2021]]</f>
        <v>0.76401544401544397</v>
      </c>
      <c r="T395" s="118">
        <f>(ULB_Data[[#This Row],[Total score (obtained) SS2022]]-ULB_Data[[#This Row],[NA 2022]])/ULB_Data[[#This Row],[NA 2022]]</f>
        <v>0.76401544401544397</v>
      </c>
      <c r="U395" s="118">
        <f>(ULB_Data[[#This Row],[Total score (obtained) SS2020]]-ULB_Data[[#This Row],[SA 2020]])/ULB_Data[[#This Row],[SA 2020]]</f>
        <v>0.13909774436090225</v>
      </c>
      <c r="V395" s="118">
        <f>(ULB_Data[[#This Row],[Total score (obtained) SS2021]]-ULB_Data[[#This Row],[SA 2021]])/ULB_Data[[#This Row],[SA 2021]]</f>
        <v>0.15010698552548771</v>
      </c>
      <c r="W395" s="118">
        <f>(ULB_Data[[#This Row],[Total score (obtained) SS2022]]-ULB_Data[[#This Row],[SA 2022]])/ULB_Data[[#This Row],[SA 2022]]</f>
        <v>0.15010698552548771</v>
      </c>
      <c r="X395" s="118">
        <f>(ULB_Data[[#This Row],[Total score (obtained) SS2020]]-ULB_Data[[#This Row],[SA Cat 2020]])/ULB_Data[[#This Row],[SA Cat 2020]]</f>
        <v>0.23367317025504059</v>
      </c>
      <c r="Y395" s="118">
        <f>(ULB_Data[[#This Row],[Total score (obtained) SS2021]]-ULB_Data[[#This Row],[SA Cat 2021]])/ULB_Data[[#This Row],[SA Cat 2021]]</f>
        <v>0.24817812382611062</v>
      </c>
      <c r="Z395" s="118">
        <f>(ULB_Data[[#This Row],[Total score (obtained) SS2022]]-ULB_Data[[#This Row],[SA Cat 2022]])/ULB_Data[[#This Row],[SA Cat 2022]]</f>
        <v>0.24817812382611062</v>
      </c>
      <c r="AA395" s="118">
        <f>(ULB_Data[[#This Row],[Total score (obtained) SS2021]]-ULB_Data[[#This Row],[SA Cat t.10 2021]])/ULB_Data[[#This Row],[SA Cat t.10 2021]]</f>
        <v>-0.15960636438885309</v>
      </c>
      <c r="AB395" s="118">
        <f>(ULB_Data[[#This Row],[Total score (obtained) SS2022]]-ULB_Data[[#This Row],[SA Cat t.10 2022]])/ULB_Data[[#This Row],[SA Cat t.10 2022]]</f>
        <v>-0.15960636438885309</v>
      </c>
      <c r="AC395" s="122">
        <v>306.24</v>
      </c>
      <c r="AD395" s="122">
        <v>913.6</v>
      </c>
      <c r="AE395" s="122">
        <v>915</v>
      </c>
      <c r="AF395" s="122">
        <v>706.64</v>
      </c>
      <c r="AG395" s="122">
        <v>1509.3</v>
      </c>
      <c r="AH395" s="122">
        <v>1509.3</v>
      </c>
      <c r="AI395" s="122">
        <v>593.21</v>
      </c>
      <c r="AJ395" s="122">
        <v>1412.08</v>
      </c>
      <c r="AK395" s="122">
        <v>1412.08</v>
      </c>
      <c r="AL395" s="122">
        <v>1984.11</v>
      </c>
      <c r="AM395" s="122">
        <v>1984.11</v>
      </c>
      <c r="AN395" s="118">
        <f>(ULB_Data[[#This Row],[SLP- obtained SS2020]]-ULB_Data[[#This Row],[SLP NA 2020]])/ULB_Data[[#This Row],[SLP NA 2020]]</f>
        <v>2.4929467084639501</v>
      </c>
      <c r="AO395" s="118">
        <f>(ULB_Data[[#This Row],[SLP- obtained SS2021]]-ULB_Data[[#This Row],[SLP NA 2021]])/ULB_Data[[#This Row],[SLP NA 2021]]</f>
        <v>1.0799802977232924</v>
      </c>
      <c r="AP395" s="118">
        <f>(ULB_Data[[#This Row],[SLP- obtained SS2022]]-ULB_Data[[#This Row],[SLP NA 2022]])/ULB_Data[[#This Row],[SLP NA 2022]]</f>
        <v>1.0767978142076502</v>
      </c>
      <c r="AQ395" s="118">
        <f>(ULB_Data[[#This Row],[SLP- obtained SS2020]]-ULB_Data[[#This Row],[SLP SA 2020]])/ULB_Data[[#This Row],[SLP SA 2020]]</f>
        <v>0.51375523604664342</v>
      </c>
      <c r="AR395" s="118">
        <f>(ULB_Data[[#This Row],[SLP- obtained SS2021]]-ULB_Data[[#This Row],[SLP SA 2021]])/ULB_Data[[#This Row],[SLP SA 2021]]</f>
        <v>0.25904061485456836</v>
      </c>
      <c r="AS395" s="118">
        <f>(ULB_Data[[#This Row],[SLP- obtained SS2022]]-ULB_Data[[#This Row],[SLP SA 2022]])/ULB_Data[[#This Row],[SLP SA 2022]]</f>
        <v>0.25904061485456836</v>
      </c>
      <c r="AT395" s="118">
        <f>(ULB_Data[[#This Row],[SLP- obtained SS2020]]-ULB_Data[[#This Row],[SLP SA cat 2020]])/ULB_Data[[#This Row],[SLP SA cat 2020]]</f>
        <v>0.80320628445238618</v>
      </c>
      <c r="AU395" s="118">
        <f>(ULB_Data[[#This Row],[SLP- obtained SS2021]]-ULB_Data[[#This Row],[SLP SA cat 2021]])/ULB_Data[[#This Row],[SLP SA cat 2021]]</f>
        <v>0.34572403829811349</v>
      </c>
      <c r="AV395" s="118">
        <f>(ULB_Data[[#This Row],[SLP- obtained SS2022]]-ULB_Data[[#This Row],[SLP SA cat 2022]])/ULB_Data[[#This Row],[SLP SA cat 2022]]</f>
        <v>0.34572403829811349</v>
      </c>
      <c r="AW395" s="118">
        <f>(ULB_Data[[#This Row],[SLP- obtained SS2021]]-ULB_Data[[#This Row],[SLP SA cat t.10 2021]])/ULB_Data[[#This Row],[SLP SA cat t.10 2021]]</f>
        <v>-4.2255721708977789E-2</v>
      </c>
      <c r="AX395" s="118">
        <f>(ULB_Data[[#This Row],[SLP- obtained SS2022]]-ULB_Data[[#This Row],[SLP SA cat t.10 2022]])/ULB_Data[[#This Row],[SLP SA cat t.10 2022]]</f>
        <v>-4.2255721708977789E-2</v>
      </c>
      <c r="AY395" s="122">
        <v>232.44</v>
      </c>
      <c r="AZ395" s="122">
        <v>298.10000000000002</v>
      </c>
      <c r="BA395" s="122">
        <v>295</v>
      </c>
      <c r="BB395" s="122">
        <v>421.09</v>
      </c>
      <c r="BC395" s="122">
        <v>522.70000000000005</v>
      </c>
      <c r="BD395" s="122">
        <v>525</v>
      </c>
      <c r="BE395" s="122">
        <v>365.77</v>
      </c>
      <c r="BF395" s="122">
        <v>453.88</v>
      </c>
      <c r="BG395" s="122">
        <v>453.88</v>
      </c>
      <c r="BH395" s="122">
        <v>1100</v>
      </c>
      <c r="BI395" s="122">
        <v>1100</v>
      </c>
      <c r="BJ395" s="118">
        <f>(ULB_Data[[#This Row],[Cert.- obtained SS2020]]-ULB_Data[[#This Row],[NA cert 2020]])/ULB_Data[[#This Row],[NA cert 2020]]</f>
        <v>0.29065565307176044</v>
      </c>
      <c r="BK395" s="118">
        <f>(ULB_Data[[#This Row],[Cert.- obtained SS2021]]-ULB_Data[[#This Row],[NA cert 2021]])/ULB_Data[[#This Row],[NA cert 2021]]</f>
        <v>0.67728950016772882</v>
      </c>
      <c r="BL395" s="118">
        <f>(ULB_Data[[#This Row],[Cert.- obtained SS2022]]-ULB_Data[[#This Row],[NA cert 2022]])/ULB_Data[[#This Row],[NA cert 2022]]</f>
        <v>0.69491525423728817</v>
      </c>
      <c r="BM395" s="118">
        <f>(ULB_Data[[#This Row],[Cert.- obtained SS2020]]-ULB_Data[[#This Row],[SA Cert 2020]])/ULB_Data[[#This Row],[SA Cert 2020]]</f>
        <v>-0.2875632287634472</v>
      </c>
      <c r="BN395" s="118">
        <f>(ULB_Data[[#This Row],[Cert.- obtained SS2021]]-ULB_Data[[#This Row],[SA cert 2021]])/ULB_Data[[#This Row],[SA cert 2021]]</f>
        <v>-4.3428352783623579E-2</v>
      </c>
      <c r="BO395" s="118">
        <f>(ULB_Data[[#This Row],[Cert.- obtained SS2022]]-ULB_Data[[#This Row],[SA cert 2022]])/ULB_Data[[#This Row],[SA cert 2022]]</f>
        <v>-4.7619047619047616E-2</v>
      </c>
      <c r="BP395" s="118">
        <f>(ULB_Data[[#This Row],[Cert.- obtained SS2020]]-ULB_Data[[#This Row],[SA cert cat 2020]])/ULB_Data[[#This Row],[SA cert cat 2020]]</f>
        <v>-0.17981245044700217</v>
      </c>
      <c r="BQ395" s="118">
        <f>(ULB_Data[[#This Row],[Cert.- obtained SS2021]]-ULB_Data[[#This Row],[SA cert cat 2021]])/ULB_Data[[#This Row],[SA cert cat 2021]]</f>
        <v>0.10161276108222439</v>
      </c>
      <c r="BR395" s="118">
        <f>(ULB_Data[[#This Row],[Cert.- obtained SS2022]]-ULB_Data[[#This Row],[SA cert cat 2022]])/ULB_Data[[#This Row],[SA cert cat 2022]]</f>
        <v>0.10161276108222439</v>
      </c>
      <c r="BS395" s="118">
        <f>(ULB_Data[[#This Row],[Cert.- obtained SS2021]]-ULB_Data[[#This Row],[SA cert cat t.10 2021]])/ULB_Data[[#This Row],[SA cert cat t.10 2021]]</f>
        <v>-0.54545454545454541</v>
      </c>
      <c r="BT395" s="118">
        <f>(ULB_Data[[#This Row],[Cert.- obtained SS2022]]-ULB_Data[[#This Row],[SA cert cat t.10 2022]])/ULB_Data[[#This Row],[SA cert cat t.10 2022]]</f>
        <v>-0.54545454545454541</v>
      </c>
      <c r="BU395" s="122">
        <v>855.72</v>
      </c>
      <c r="BV395" s="122">
        <v>860.25</v>
      </c>
      <c r="BW395" s="122">
        <v>865</v>
      </c>
      <c r="BX395" s="122">
        <v>1100</v>
      </c>
      <c r="BY395" s="122">
        <v>1147.0899999999999</v>
      </c>
      <c r="BZ395" s="122">
        <v>1150</v>
      </c>
      <c r="CA395" s="122">
        <v>1056.55</v>
      </c>
      <c r="CB395" s="122">
        <v>1062.31</v>
      </c>
      <c r="CC395" s="122">
        <v>1062.31</v>
      </c>
      <c r="CD395" s="122">
        <v>1484.95</v>
      </c>
      <c r="CE395" s="122">
        <v>1484.95</v>
      </c>
      <c r="CF395" s="118">
        <f>(ULB_Data[[#This Row],[CP- obtained SS2020]]-ULB_Data[[#This Row],[NA CV 2020]])/ULB_Data[[#This Row],[NA CV 2020]]</f>
        <v>0.25136726966764816</v>
      </c>
      <c r="CG395" s="118">
        <f>(ULB_Data[[#This Row],[CV- obtained SS2021]]-ULB_Data[[#This Row],[NA CV 2021]])/ULB_Data[[#This Row],[NA CV 2021]]</f>
        <v>0.45861086893344954</v>
      </c>
      <c r="CH395" s="118">
        <f>(ULB_Data[[#This Row],[CV- obtained SS2022]]-ULB_Data[[#This Row],[NA CV 2022]])/ULB_Data[[#This Row],[NA CV 2022]]</f>
        <v>0.45060115606936413</v>
      </c>
      <c r="CI395" s="118">
        <f>(ULB_Data[[#This Row],[CP- obtained SS2020]]-ULB_Data[[#This Row],[SA CV 2020]])/ULB_Data[[#This Row],[SA CV 2020]]</f>
        <v>-2.6527272727272785E-2</v>
      </c>
      <c r="CJ395" s="118">
        <f>(ULB_Data[[#This Row],[CV- obtained SS2021]]-ULB_Data[[#This Row],[SA CV 2021]])/ULB_Data[[#This Row],[SA CV 2021]]</f>
        <v>9.3872320393343214E-2</v>
      </c>
      <c r="CK395" s="118">
        <f>(ULB_Data[[#This Row],[CV- obtained SS2022]]-ULB_Data[[#This Row],[SA CV 2022]])/ULB_Data[[#This Row],[SA CV 2022]]</f>
        <v>9.1104347826086937E-2</v>
      </c>
      <c r="CL395" s="118">
        <f>(ULB_Data[[#This Row],[CP- obtained SS2020]]-ULB_Data[[#This Row],[SA CV  cat 2020]])/ULB_Data[[#This Row],[SA CV  cat 2020]]</f>
        <v>1.350622308456768E-2</v>
      </c>
      <c r="CM395" s="118">
        <f>(ULB_Data[[#This Row],[CV- obtained SS2021]]-ULB_Data[[#This Row],[SA CV cat 2021]])/ULB_Data[[#This Row],[SA CV cat 2021]]</f>
        <v>0.1811712212066158</v>
      </c>
      <c r="CN395" s="118">
        <f>(ULB_Data[[#This Row],[CV- obtained SS2022]]-ULB_Data[[#This Row],[SA CV cat 2022]])/ULB_Data[[#This Row],[SA CV cat 2022]]</f>
        <v>0.1811712212066158</v>
      </c>
      <c r="CO395" s="118">
        <f>(ULB_Data[[#This Row],[CV- obtained SS2021]]-ULB_Data[[#This Row],[SA CV cat t.10 2021]])/ULB_Data[[#This Row],[SA CV cat t.10 2021]]</f>
        <v>-0.15500858614768179</v>
      </c>
      <c r="CP395" s="118">
        <f>(ULB_Data[[#This Row],[CV- obtained SS2022]]-ULB_Data[[#This Row],[SA CV cat t.10 2022]])/ULB_Data[[#This Row],[SA CV cat t.10 2022]]</f>
        <v>-0.15500858614768179</v>
      </c>
      <c r="CQ395" s="60">
        <v>37</v>
      </c>
      <c r="CR395" s="60">
        <v>28</v>
      </c>
      <c r="CS395" s="27">
        <v>35</v>
      </c>
      <c r="CT395" s="27">
        <v>30</v>
      </c>
      <c r="CU395" s="27">
        <v>35</v>
      </c>
      <c r="CV395" s="27">
        <v>30</v>
      </c>
      <c r="CW395" s="28" t="s">
        <v>414</v>
      </c>
      <c r="CX395" s="27" t="s">
        <v>414</v>
      </c>
      <c r="CY395" s="27" t="s">
        <v>414</v>
      </c>
      <c r="CZ395" s="28" t="s">
        <v>405</v>
      </c>
      <c r="DA395" s="27" t="s">
        <v>408</v>
      </c>
      <c r="DB395" s="27" t="s">
        <v>408</v>
      </c>
      <c r="DC395" s="22">
        <v>1069.68</v>
      </c>
      <c r="DD395" s="22">
        <v>1500</v>
      </c>
      <c r="DE395" s="66">
        <v>71.31</v>
      </c>
      <c r="DF395" s="22">
        <v>300</v>
      </c>
      <c r="DG395" s="22">
        <v>1500</v>
      </c>
      <c r="DH395" s="66">
        <v>20</v>
      </c>
      <c r="DI395" s="22">
        <v>1347</v>
      </c>
      <c r="DJ395" s="22">
        <v>1500</v>
      </c>
      <c r="DK395" s="66">
        <v>89.8</v>
      </c>
      <c r="DL395" s="22">
        <v>1070.82</v>
      </c>
      <c r="DM395" s="22">
        <v>1500</v>
      </c>
      <c r="DN395" s="66">
        <v>71.39</v>
      </c>
      <c r="DO395" s="22">
        <v>3787.5</v>
      </c>
      <c r="DP395" s="22">
        <v>6000</v>
      </c>
      <c r="DQ395" s="66">
        <v>63.13</v>
      </c>
      <c r="DR395" s="67">
        <v>1900.27</v>
      </c>
      <c r="DS395" s="67">
        <v>2400</v>
      </c>
      <c r="DT395" s="159">
        <f>ULB_Data[[#This Row],[SLP- obtained SS2021]]/ULB_Data[[#This Row],[SLP-max. marks SS2021]]</f>
        <v>0.7917791666666667</v>
      </c>
      <c r="DU395" s="159">
        <f>ULB_Data[[#This Row],[SLP- obtained SS2021]]/ULB_Data[[#This Row],[Total score (obtained) SS2021]]</f>
        <v>0.51990402293818949</v>
      </c>
      <c r="DV395" s="67">
        <v>1900.27</v>
      </c>
      <c r="DW395" s="66">
        <v>2400</v>
      </c>
      <c r="DX395" s="159">
        <f>ULB_Data[[#This Row],[SLP- obtained SS2022]]/ULB_Data[[#This Row],[SLP-max. marks SS2022]]</f>
        <v>0.7917791666666667</v>
      </c>
      <c r="DY395" s="159">
        <f>ULB_Data[[#This Row],[SLP- obtained SS2022]]/ULB_Data[[#This Row],[Total score (obtained) SS2022]]</f>
        <v>0.51990402293818949</v>
      </c>
      <c r="DZ395" s="67">
        <v>1254.77</v>
      </c>
      <c r="EA395" s="67">
        <v>1800</v>
      </c>
      <c r="EB395" s="159">
        <f>ULB_Data[[#This Row],[CV- obtained SS2021]]/ULB_Data[[#This Row],[CV-max. marks SS2021]]</f>
        <v>0.69709444444444446</v>
      </c>
      <c r="EC395" s="159">
        <f>ULB_Data[[#This Row],[CV- obtained SS2021]]/ULB_Data[[#This Row],[Total score (obtained) SS2021]]</f>
        <v>0.34329856855191737</v>
      </c>
      <c r="ED395" s="67">
        <v>1254.77</v>
      </c>
      <c r="EE395" s="66">
        <v>1800</v>
      </c>
      <c r="EF395" s="159">
        <f>ULB_Data[[#This Row],[CV- obtained SS2022]]/ULB_Data[[#This Row],[CV-max. marks SS2022]]</f>
        <v>0.69709444444444446</v>
      </c>
      <c r="EG395" s="159">
        <f>ULB_Data[[#This Row],[CV- obtained SS2022]]/ULB_Data[[#This Row],[Total score (obtained) SS2022]]</f>
        <v>0.34329856855191737</v>
      </c>
      <c r="EH395" s="89">
        <v>500</v>
      </c>
      <c r="EI395" s="67">
        <v>1800</v>
      </c>
      <c r="EJ395" s="159">
        <f>ULB_Data[[#This Row],[Cert.- obtained SS2021]]/ULB_Data[[#This Row],[Cert.-max. marks SS2021]]</f>
        <v>0.27777777777777779</v>
      </c>
      <c r="EK395" s="159">
        <f>ULB_Data[[#This Row],[Cert.- obtained SS2021]]/ULB_Data[[#This Row],[Total score (obtained) SS2021]]</f>
        <v>0.13679740850989319</v>
      </c>
      <c r="EL395" s="89">
        <v>500</v>
      </c>
      <c r="EM395" s="66">
        <v>1800</v>
      </c>
      <c r="EN395" s="159">
        <f>ULB_Data[[#This Row],[Cert.- obtained SS2022]]/ULB_Data[[#This Row],[Cert.-max. marks SS2022]]</f>
        <v>0.27777777777777779</v>
      </c>
      <c r="EO395" s="159">
        <f>ULB_Data[[#This Row],[Cert.- obtained SS2022]]/ULB_Data[[#This Row],[Total score (obtained) SS2022]]</f>
        <v>0.13679740850989319</v>
      </c>
      <c r="EP395" s="68">
        <v>3655.04</v>
      </c>
      <c r="EQ395" s="26">
        <v>6000</v>
      </c>
      <c r="ER395" s="66">
        <v>60.92</v>
      </c>
      <c r="ES395" s="68">
        <v>3655.04</v>
      </c>
      <c r="ET395" s="66">
        <v>6000</v>
      </c>
      <c r="EU395" s="128">
        <f>(ULB_Data[[#This Row],[Total score (obtained) SS2022]]/ULB_Data[[#This Row],[Total score (max) SS2022]])*100</f>
        <v>60.917333333333332</v>
      </c>
      <c r="EV395" s="26">
        <v>1369.68</v>
      </c>
      <c r="EW395" s="26">
        <v>3000</v>
      </c>
      <c r="EX395" s="66">
        <v>45.66</v>
      </c>
      <c r="EY395" s="26">
        <v>2400.27</v>
      </c>
      <c r="EZ395" s="26">
        <v>4200</v>
      </c>
      <c r="FA395" s="100">
        <v>57.15</v>
      </c>
      <c r="FB395" s="26">
        <v>2400.27</v>
      </c>
      <c r="FC395" s="138">
        <v>4200</v>
      </c>
      <c r="FD395" s="140">
        <f>(ULB_Data[[#This Row],[SLP + Cert. (obtained) SS2022]]/ULB_Data[[#This Row],[SLP + Cert. (max.) SS2022]])*100</f>
        <v>57.14928571428571</v>
      </c>
    </row>
    <row r="396" spans="1:160" ht="15.75" thickBot="1">
      <c r="A396" s="104">
        <v>395</v>
      </c>
      <c r="B396" s="65" t="s">
        <v>350</v>
      </c>
      <c r="C396" s="65" t="s">
        <v>63</v>
      </c>
      <c r="D396" s="65" t="s">
        <v>33</v>
      </c>
      <c r="E396" s="26">
        <v>11027</v>
      </c>
      <c r="F396" s="28" t="s">
        <v>411</v>
      </c>
      <c r="G396" s="28">
        <v>2214</v>
      </c>
      <c r="H396" s="28">
        <v>2072</v>
      </c>
      <c r="I396" s="28">
        <v>2072</v>
      </c>
      <c r="J396" s="28">
        <v>3325</v>
      </c>
      <c r="K396" s="28">
        <v>3178</v>
      </c>
      <c r="L396" s="28">
        <v>3178</v>
      </c>
      <c r="M396" s="28">
        <v>3070.1</v>
      </c>
      <c r="N396" s="28">
        <v>2928.3</v>
      </c>
      <c r="O396" s="28">
        <v>2928.3</v>
      </c>
      <c r="P396" s="28">
        <v>4349.2</v>
      </c>
      <c r="Q396" s="28">
        <v>4349.2</v>
      </c>
      <c r="R396" s="118">
        <f>(ULB_Data[[#This Row],[Total score (obtained) SS2020]]-ULB_Data[[#This Row],[NA 2020]])/ULB_Data[[#This Row],[NA 2020]]</f>
        <v>0.45736224028906952</v>
      </c>
      <c r="S396" s="118">
        <f>(ULB_Data[[#This Row],[Total score (obtained) SS2021]]-ULB_Data[[#This Row],[NA 2021]])/ULB_Data[[#This Row],[NA 2021]]</f>
        <v>0.59800675675675685</v>
      </c>
      <c r="T396" s="118">
        <f>(ULB_Data[[#This Row],[Total score (obtained) SS2022]]-ULB_Data[[#This Row],[NA 2022]])/ULB_Data[[#This Row],[NA 2022]]</f>
        <v>0.59800675675675685</v>
      </c>
      <c r="U396" s="118">
        <f>(ULB_Data[[#This Row],[Total score (obtained) SS2020]]-ULB_Data[[#This Row],[SA 2020]])/ULB_Data[[#This Row],[SA 2020]]</f>
        <v>-2.9593984962406044E-2</v>
      </c>
      <c r="V396" s="118">
        <f>(ULB_Data[[#This Row],[Total score (obtained) SS2021]]-ULB_Data[[#This Row],[SA 2021]])/ULB_Data[[#This Row],[SA 2021]]</f>
        <v>4.1872246696035294E-2</v>
      </c>
      <c r="W396" s="118">
        <f>(ULB_Data[[#This Row],[Total score (obtained) SS2022]]-ULB_Data[[#This Row],[SA 2022]])/ULB_Data[[#This Row],[SA 2022]]</f>
        <v>4.1872246696035294E-2</v>
      </c>
      <c r="X396" s="118">
        <f>(ULB_Data[[#This Row],[Total score (obtained) SS2020]]-ULB_Data[[#This Row],[SA Cat 2020]])/ULB_Data[[#This Row],[SA Cat 2020]]</f>
        <v>5.0975538256082864E-2</v>
      </c>
      <c r="Y396" s="118">
        <f>(ULB_Data[[#This Row],[Total score (obtained) SS2021]]-ULB_Data[[#This Row],[SA Cat 2021]])/ULB_Data[[#This Row],[SA Cat 2021]]</f>
        <v>0.13071406618174367</v>
      </c>
      <c r="Z396" s="118">
        <f>(ULB_Data[[#This Row],[Total score (obtained) SS2022]]-ULB_Data[[#This Row],[SA Cat 2022]])/ULB_Data[[#This Row],[SA Cat 2022]]</f>
        <v>0.13071406618174367</v>
      </c>
      <c r="AA396" s="118">
        <f>(ULB_Data[[#This Row],[Total score (obtained) SS2021]]-ULB_Data[[#This Row],[SA Cat t.10 2021]])/ULB_Data[[#This Row],[SA Cat t.10 2021]]</f>
        <v>-0.23869447254667517</v>
      </c>
      <c r="AB396" s="118">
        <f>(ULB_Data[[#This Row],[Total score (obtained) SS2022]]-ULB_Data[[#This Row],[SA Cat t.10 2022]])/ULB_Data[[#This Row],[SA Cat t.10 2022]]</f>
        <v>-0.23869447254667517</v>
      </c>
      <c r="AC396" s="122">
        <v>306.24</v>
      </c>
      <c r="AD396" s="122">
        <v>913.6</v>
      </c>
      <c r="AE396" s="122">
        <v>915</v>
      </c>
      <c r="AF396" s="122">
        <v>706.64</v>
      </c>
      <c r="AG396" s="122">
        <v>1509.3</v>
      </c>
      <c r="AH396" s="122">
        <v>1509.3</v>
      </c>
      <c r="AI396" s="122">
        <v>593.21</v>
      </c>
      <c r="AJ396" s="122">
        <v>1412.08</v>
      </c>
      <c r="AK396" s="122">
        <v>1412.08</v>
      </c>
      <c r="AL396" s="122">
        <v>1984.11</v>
      </c>
      <c r="AM396" s="122">
        <v>1984.11</v>
      </c>
      <c r="AN396" s="118">
        <f>(ULB_Data[[#This Row],[SLP- obtained SS2020]]-ULB_Data[[#This Row],[SLP NA 2020]])/ULB_Data[[#This Row],[SLP NA 2020]]</f>
        <v>0.77253134796238254</v>
      </c>
      <c r="AO396" s="118">
        <f>(ULB_Data[[#This Row],[SLP- obtained SS2021]]-ULB_Data[[#This Row],[SLP NA 2021]])/ULB_Data[[#This Row],[SLP NA 2021]]</f>
        <v>0.81119746059544662</v>
      </c>
      <c r="AP396" s="118">
        <f>(ULB_Data[[#This Row],[SLP- obtained SS2022]]-ULB_Data[[#This Row],[SLP NA 2022]])/ULB_Data[[#This Row],[SLP NA 2022]]</f>
        <v>0.80842622950819676</v>
      </c>
      <c r="AQ396" s="118">
        <f>(ULB_Data[[#This Row],[SLP- obtained SS2020]]-ULB_Data[[#This Row],[SLP SA 2020]])/ULB_Data[[#This Row],[SLP SA 2020]]</f>
        <v>-0.23182950300011312</v>
      </c>
      <c r="AR396" s="118">
        <f>(ULB_Data[[#This Row],[SLP- obtained SS2021]]-ULB_Data[[#This Row],[SLP SA 2021]])/ULB_Data[[#This Row],[SLP SA 2021]]</f>
        <v>9.6342675412442916E-2</v>
      </c>
      <c r="AS396" s="118">
        <f>(ULB_Data[[#This Row],[SLP- obtained SS2022]]-ULB_Data[[#This Row],[SLP SA 2022]])/ULB_Data[[#This Row],[SLP SA 2022]]</f>
        <v>9.6342675412442916E-2</v>
      </c>
      <c r="AT396" s="118">
        <f>(ULB_Data[[#This Row],[SLP- obtained SS2020]]-ULB_Data[[#This Row],[SLP SA cat 2020]])/ULB_Data[[#This Row],[SLP SA cat 2020]]</f>
        <v>-8.4944623320577839E-2</v>
      </c>
      <c r="AU396" s="118">
        <f>(ULB_Data[[#This Row],[SLP- obtained SS2021]]-ULB_Data[[#This Row],[SLP SA cat 2021]])/ULB_Data[[#This Row],[SLP SA cat 2021]]</f>
        <v>0.17182454251883755</v>
      </c>
      <c r="AV396" s="118">
        <f>(ULB_Data[[#This Row],[SLP- obtained SS2022]]-ULB_Data[[#This Row],[SLP SA cat 2022]])/ULB_Data[[#This Row],[SLP SA cat 2022]]</f>
        <v>0.17182454251883755</v>
      </c>
      <c r="AW396" s="118">
        <f>(ULB_Data[[#This Row],[SLP- obtained SS2021]]-ULB_Data[[#This Row],[SLP SA cat t.10 2021]])/ULB_Data[[#This Row],[SLP SA cat t.10 2021]]</f>
        <v>-0.16601902112282074</v>
      </c>
      <c r="AX396" s="118">
        <f>(ULB_Data[[#This Row],[SLP- obtained SS2022]]-ULB_Data[[#This Row],[SLP SA cat t.10 2022]])/ULB_Data[[#This Row],[SLP SA cat t.10 2022]]</f>
        <v>-0.16601902112282074</v>
      </c>
      <c r="AY396" s="122">
        <v>232.44</v>
      </c>
      <c r="AZ396" s="122">
        <v>298.10000000000002</v>
      </c>
      <c r="BA396" s="122">
        <v>295</v>
      </c>
      <c r="BB396" s="122">
        <v>421.09</v>
      </c>
      <c r="BC396" s="122">
        <v>522.70000000000005</v>
      </c>
      <c r="BD396" s="122">
        <v>525</v>
      </c>
      <c r="BE396" s="122">
        <v>365.77</v>
      </c>
      <c r="BF396" s="122">
        <v>453.88</v>
      </c>
      <c r="BG396" s="122">
        <v>453.88</v>
      </c>
      <c r="BH396" s="122">
        <v>1100</v>
      </c>
      <c r="BI396" s="122">
        <v>1100</v>
      </c>
      <c r="BJ396" s="118">
        <f>(ULB_Data[[#This Row],[Cert.- obtained SS2020]]-ULB_Data[[#This Row],[NA cert 2020]])/ULB_Data[[#This Row],[NA cert 2020]]</f>
        <v>1.1510927551196009</v>
      </c>
      <c r="BK396" s="118">
        <f>(ULB_Data[[#This Row],[Cert.- obtained SS2021]]-ULB_Data[[#This Row],[NA cert 2021]])/ULB_Data[[#This Row],[NA cert 2021]]</f>
        <v>1.3482053002348204</v>
      </c>
      <c r="BL396" s="118">
        <f>(ULB_Data[[#This Row],[Cert.- obtained SS2022]]-ULB_Data[[#This Row],[NA cert 2022]])/ULB_Data[[#This Row],[NA cert 2022]]</f>
        <v>1.3728813559322033</v>
      </c>
      <c r="BM396" s="118">
        <f>(ULB_Data[[#This Row],[Cert.- obtained SS2020]]-ULB_Data[[#This Row],[SA Cert 2020]])/ULB_Data[[#This Row],[SA Cert 2020]]</f>
        <v>0.187394618727588</v>
      </c>
      <c r="BN396" s="118">
        <f>(ULB_Data[[#This Row],[Cert.- obtained SS2021]]-ULB_Data[[#This Row],[SA cert 2021]])/ULB_Data[[#This Row],[SA cert 2021]]</f>
        <v>0.33920030610292701</v>
      </c>
      <c r="BO396" s="118">
        <f>(ULB_Data[[#This Row],[Cert.- obtained SS2022]]-ULB_Data[[#This Row],[SA cert 2022]])/ULB_Data[[#This Row],[SA cert 2022]]</f>
        <v>0.33333333333333331</v>
      </c>
      <c r="BP396" s="118">
        <f>(ULB_Data[[#This Row],[Cert.- obtained SS2020]]-ULB_Data[[#This Row],[SA cert cat 2020]])/ULB_Data[[#This Row],[SA cert cat 2020]]</f>
        <v>0.36697924925499636</v>
      </c>
      <c r="BQ396" s="118">
        <f>(ULB_Data[[#This Row],[Cert.- obtained SS2021]]-ULB_Data[[#This Row],[SA cert cat 2021]])/ULB_Data[[#This Row],[SA cert cat 2021]]</f>
        <v>0.54225786551511412</v>
      </c>
      <c r="BR396" s="118">
        <f>(ULB_Data[[#This Row],[Cert.- obtained SS2022]]-ULB_Data[[#This Row],[SA cert cat 2022]])/ULB_Data[[#This Row],[SA cert cat 2022]]</f>
        <v>0.54225786551511412</v>
      </c>
      <c r="BS396" s="118">
        <f>(ULB_Data[[#This Row],[Cert.- obtained SS2021]]-ULB_Data[[#This Row],[SA cert cat t.10 2021]])/ULB_Data[[#This Row],[SA cert cat t.10 2021]]</f>
        <v>-0.36363636363636365</v>
      </c>
      <c r="BT396" s="118">
        <f>(ULB_Data[[#This Row],[Cert.- obtained SS2022]]-ULB_Data[[#This Row],[SA cert cat t.10 2022]])/ULB_Data[[#This Row],[SA cert cat t.10 2022]]</f>
        <v>-0.36363636363636365</v>
      </c>
      <c r="BU396" s="122">
        <v>855.72</v>
      </c>
      <c r="BV396" s="122">
        <v>860.25</v>
      </c>
      <c r="BW396" s="122">
        <v>865</v>
      </c>
      <c r="BX396" s="122">
        <v>1100</v>
      </c>
      <c r="BY396" s="122">
        <v>1147.0899999999999</v>
      </c>
      <c r="BZ396" s="122">
        <v>1150</v>
      </c>
      <c r="CA396" s="122">
        <v>1056.55</v>
      </c>
      <c r="CB396" s="122">
        <v>1062.31</v>
      </c>
      <c r="CC396" s="122">
        <v>1062.31</v>
      </c>
      <c r="CD396" s="122">
        <v>1484.95</v>
      </c>
      <c r="CE396" s="122">
        <v>1484.95</v>
      </c>
      <c r="CF396" s="118">
        <f>(ULB_Data[[#This Row],[CP- obtained SS2020]]-ULB_Data[[#This Row],[NA CV 2020]])/ULB_Data[[#This Row],[NA CV 2020]]</f>
        <v>0.20251951572944416</v>
      </c>
      <c r="CG396" s="118">
        <f>(ULB_Data[[#This Row],[CV- obtained SS2021]]-ULB_Data[[#This Row],[NA CV 2021]])/ULB_Data[[#This Row],[NA CV 2021]]</f>
        <v>0.11173496076721884</v>
      </c>
      <c r="CH396" s="118">
        <f>(ULB_Data[[#This Row],[CV- obtained SS2022]]-ULB_Data[[#This Row],[NA CV 2022]])/ULB_Data[[#This Row],[NA CV 2022]]</f>
        <v>0.10563005780346821</v>
      </c>
      <c r="CI396" s="118">
        <f>(ULB_Data[[#This Row],[CP- obtained SS2020]]-ULB_Data[[#This Row],[SA CV 2020]])/ULB_Data[[#This Row],[SA CV 2020]]</f>
        <v>-6.4527272727272739E-2</v>
      </c>
      <c r="CJ396" s="118">
        <f>(ULB_Data[[#This Row],[CV- obtained SS2021]]-ULB_Data[[#This Row],[SA CV 2021]])/ULB_Data[[#This Row],[SA CV 2021]]</f>
        <v>-0.1662641989730535</v>
      </c>
      <c r="CK396" s="118">
        <f>(ULB_Data[[#This Row],[CV- obtained SS2022]]-ULB_Data[[#This Row],[SA CV 2022]])/ULB_Data[[#This Row],[SA CV 2022]]</f>
        <v>-0.16837391304347826</v>
      </c>
      <c r="CL396" s="118">
        <f>(ULB_Data[[#This Row],[CP- obtained SS2020]]-ULB_Data[[#This Row],[SA CV  cat 2020]])/ULB_Data[[#This Row],[SA CV  cat 2020]]</f>
        <v>-2.605650466139792E-2</v>
      </c>
      <c r="CM396" s="118">
        <f>(ULB_Data[[#This Row],[CV- obtained SS2021]]-ULB_Data[[#This Row],[SA CV cat 2021]])/ULB_Data[[#This Row],[SA CV cat 2021]]</f>
        <v>-9.9726068661690037E-2</v>
      </c>
      <c r="CN396" s="118">
        <f>(ULB_Data[[#This Row],[CV- obtained SS2022]]-ULB_Data[[#This Row],[SA CV cat 2022]])/ULB_Data[[#This Row],[SA CV cat 2022]]</f>
        <v>-9.9726068661690037E-2</v>
      </c>
      <c r="CO396" s="118">
        <f>(ULB_Data[[#This Row],[CV- obtained SS2021]]-ULB_Data[[#This Row],[SA CV cat t.10 2021]])/ULB_Data[[#This Row],[SA CV cat t.10 2021]]</f>
        <v>-0.35595811306778008</v>
      </c>
      <c r="CP396" s="118">
        <f>(ULB_Data[[#This Row],[CV- obtained SS2022]]-ULB_Data[[#This Row],[SA CV cat t.10 2022]])/ULB_Data[[#This Row],[SA CV cat t.10 2022]]</f>
        <v>-0.35595811306778008</v>
      </c>
      <c r="CQ396" s="60">
        <v>103</v>
      </c>
      <c r="CR396" s="60">
        <v>68</v>
      </c>
      <c r="CS396" s="27">
        <v>75</v>
      </c>
      <c r="CT396" s="27">
        <v>51</v>
      </c>
      <c r="CU396" s="27">
        <v>75</v>
      </c>
      <c r="CV396" s="27">
        <v>51</v>
      </c>
      <c r="CW396" s="28" t="s">
        <v>414</v>
      </c>
      <c r="CX396" s="27" t="s">
        <v>406</v>
      </c>
      <c r="CY396" s="27" t="s">
        <v>406</v>
      </c>
      <c r="CZ396" s="28" t="s">
        <v>408</v>
      </c>
      <c r="DA396" s="27" t="s">
        <v>402</v>
      </c>
      <c r="DB396" s="27" t="s">
        <v>402</v>
      </c>
      <c r="DC396" s="22">
        <v>542.82000000000005</v>
      </c>
      <c r="DD396" s="22">
        <v>1500</v>
      </c>
      <c r="DE396" s="66">
        <v>36.19</v>
      </c>
      <c r="DF396" s="22">
        <v>500</v>
      </c>
      <c r="DG396" s="22">
        <v>1500</v>
      </c>
      <c r="DH396" s="66">
        <v>33.33</v>
      </c>
      <c r="DI396" s="22">
        <v>1154.76</v>
      </c>
      <c r="DJ396" s="22">
        <v>1500</v>
      </c>
      <c r="DK396" s="66">
        <v>76.98</v>
      </c>
      <c r="DL396" s="22">
        <v>1029.02</v>
      </c>
      <c r="DM396" s="22">
        <v>1500</v>
      </c>
      <c r="DN396" s="66">
        <v>68.599999999999994</v>
      </c>
      <c r="DO396" s="22">
        <v>3226.6</v>
      </c>
      <c r="DP396" s="22">
        <v>6000</v>
      </c>
      <c r="DQ396" s="66">
        <v>53.78</v>
      </c>
      <c r="DR396" s="67">
        <v>1654.71</v>
      </c>
      <c r="DS396" s="67">
        <v>2400</v>
      </c>
      <c r="DT396" s="159">
        <f>ULB_Data[[#This Row],[SLP- obtained SS2021]]/ULB_Data[[#This Row],[SLP-max. marks SS2021]]</f>
        <v>0.68946249999999998</v>
      </c>
      <c r="DU396" s="159">
        <f>ULB_Data[[#This Row],[SLP- obtained SS2021]]/ULB_Data[[#This Row],[Total score (obtained) SS2021]]</f>
        <v>0.49975083583252544</v>
      </c>
      <c r="DV396" s="67">
        <v>1654.71</v>
      </c>
      <c r="DW396" s="66">
        <v>2400</v>
      </c>
      <c r="DX396" s="159">
        <f>ULB_Data[[#This Row],[SLP- obtained SS2022]]/ULB_Data[[#This Row],[SLP-max. marks SS2022]]</f>
        <v>0.68946249999999998</v>
      </c>
      <c r="DY396" s="159">
        <f>ULB_Data[[#This Row],[SLP- obtained SS2022]]/ULB_Data[[#This Row],[Total score (obtained) SS2022]]</f>
        <v>0.49975083583252544</v>
      </c>
      <c r="DZ396" s="89">
        <v>956.37</v>
      </c>
      <c r="EA396" s="67">
        <v>1800</v>
      </c>
      <c r="EB396" s="159">
        <f>ULB_Data[[#This Row],[CV- obtained SS2021]]/ULB_Data[[#This Row],[CV-max. marks SS2021]]</f>
        <v>0.53131666666666666</v>
      </c>
      <c r="EC396" s="159">
        <f>ULB_Data[[#This Row],[CV- obtained SS2021]]/ULB_Data[[#This Row],[Total score (obtained) SS2021]]</f>
        <v>0.28884016345169383</v>
      </c>
      <c r="ED396" s="89">
        <v>956.37</v>
      </c>
      <c r="EE396" s="66">
        <v>1800</v>
      </c>
      <c r="EF396" s="159">
        <f>ULB_Data[[#This Row],[CV- obtained SS2022]]/ULB_Data[[#This Row],[CV-max. marks SS2022]]</f>
        <v>0.53131666666666666</v>
      </c>
      <c r="EG396" s="159">
        <f>ULB_Data[[#This Row],[CV- obtained SS2022]]/ULB_Data[[#This Row],[Total score (obtained) SS2022]]</f>
        <v>0.28884016345169383</v>
      </c>
      <c r="EH396" s="67">
        <v>700</v>
      </c>
      <c r="EI396" s="67">
        <v>1800</v>
      </c>
      <c r="EJ396" s="159">
        <f>ULB_Data[[#This Row],[Cert.- obtained SS2021]]/ULB_Data[[#This Row],[Cert.-max. marks SS2021]]</f>
        <v>0.3888888888888889</v>
      </c>
      <c r="EK396" s="159">
        <f>ULB_Data[[#This Row],[Cert.- obtained SS2021]]/ULB_Data[[#This Row],[Total score (obtained) SS2021]]</f>
        <v>0.21141202088750766</v>
      </c>
      <c r="EL396" s="67">
        <v>700</v>
      </c>
      <c r="EM396" s="66">
        <v>1800</v>
      </c>
      <c r="EN396" s="159">
        <f>ULB_Data[[#This Row],[Cert.- obtained SS2022]]/ULB_Data[[#This Row],[Cert.-max. marks SS2022]]</f>
        <v>0.3888888888888889</v>
      </c>
      <c r="EO396" s="159">
        <f>ULB_Data[[#This Row],[Cert.- obtained SS2022]]/ULB_Data[[#This Row],[Total score (obtained) SS2022]]</f>
        <v>0.21141202088750766</v>
      </c>
      <c r="EP396" s="68">
        <v>3311.07</v>
      </c>
      <c r="EQ396" s="26">
        <v>6000</v>
      </c>
      <c r="ER396" s="66">
        <v>55.18</v>
      </c>
      <c r="ES396" s="68">
        <v>3311.07</v>
      </c>
      <c r="ET396" s="66">
        <v>6000</v>
      </c>
      <c r="EU396" s="128">
        <f>(ULB_Data[[#This Row],[Total score (obtained) SS2022]]/ULB_Data[[#This Row],[Total score (max) SS2022]])*100</f>
        <v>55.1845</v>
      </c>
      <c r="EV396" s="26">
        <v>1042.82</v>
      </c>
      <c r="EW396" s="26">
        <v>3000</v>
      </c>
      <c r="EX396" s="66">
        <v>34.76</v>
      </c>
      <c r="EY396" s="26">
        <v>2354.71</v>
      </c>
      <c r="EZ396" s="26">
        <v>4200</v>
      </c>
      <c r="FA396" s="100">
        <v>56.06</v>
      </c>
      <c r="FB396" s="26">
        <v>2354.71</v>
      </c>
      <c r="FC396" s="138">
        <v>4200</v>
      </c>
      <c r="FD396" s="140">
        <f>(ULB_Data[[#This Row],[SLP + Cert. (obtained) SS2022]]/ULB_Data[[#This Row],[SLP + Cert. (max.) SS2022]])*100</f>
        <v>56.064523809523813</v>
      </c>
    </row>
    <row r="397" spans="1:160" ht="15.75" thickBot="1">
      <c r="A397" s="104">
        <v>396</v>
      </c>
      <c r="B397" s="65" t="s">
        <v>181</v>
      </c>
      <c r="C397" s="65" t="s">
        <v>63</v>
      </c>
      <c r="D397" s="65" t="s">
        <v>33</v>
      </c>
      <c r="E397" s="22">
        <v>12363</v>
      </c>
      <c r="F397" s="28" t="s">
        <v>411</v>
      </c>
      <c r="G397" s="28">
        <v>2214</v>
      </c>
      <c r="H397" s="28">
        <v>2072</v>
      </c>
      <c r="I397" s="28">
        <v>2072</v>
      </c>
      <c r="J397" s="28">
        <v>3325</v>
      </c>
      <c r="K397" s="28">
        <v>3178</v>
      </c>
      <c r="L397" s="28">
        <v>3178</v>
      </c>
      <c r="M397" s="28">
        <v>3070.1</v>
      </c>
      <c r="N397" s="28">
        <v>2928.3</v>
      </c>
      <c r="O397" s="28">
        <v>2928.3</v>
      </c>
      <c r="P397" s="28">
        <v>4349.2</v>
      </c>
      <c r="Q397" s="28">
        <v>4349.2</v>
      </c>
      <c r="R397" s="118">
        <f>(ULB_Data[[#This Row],[Total score (obtained) SS2020]]-ULB_Data[[#This Row],[NA 2020]])/ULB_Data[[#This Row],[NA 2020]]</f>
        <v>0.43104336043360431</v>
      </c>
      <c r="S397" s="118">
        <f>(ULB_Data[[#This Row],[Total score (obtained) SS2021]]-ULB_Data[[#This Row],[NA 2021]])/ULB_Data[[#This Row],[NA 2021]]</f>
        <v>0.60189189189189185</v>
      </c>
      <c r="T397" s="118">
        <f>(ULB_Data[[#This Row],[Total score (obtained) SS2022]]-ULB_Data[[#This Row],[NA 2022]])/ULB_Data[[#This Row],[NA 2022]]</f>
        <v>0.60189189189189185</v>
      </c>
      <c r="U397" s="118">
        <f>(ULB_Data[[#This Row],[Total score (obtained) SS2020]]-ULB_Data[[#This Row],[SA 2020]])/ULB_Data[[#This Row],[SA 2020]]</f>
        <v>-4.7118796992481227E-2</v>
      </c>
      <c r="V397" s="118">
        <f>(ULB_Data[[#This Row],[Total score (obtained) SS2021]]-ULB_Data[[#This Row],[SA 2021]])/ULB_Data[[#This Row],[SA 2021]]</f>
        <v>4.44052863436123E-2</v>
      </c>
      <c r="W397" s="118">
        <f>(ULB_Data[[#This Row],[Total score (obtained) SS2022]]-ULB_Data[[#This Row],[SA 2022]])/ULB_Data[[#This Row],[SA 2022]]</f>
        <v>4.44052863436123E-2</v>
      </c>
      <c r="X397" s="118">
        <f>(ULB_Data[[#This Row],[Total score (obtained) SS2020]]-ULB_Data[[#This Row],[SA Cat 2020]])/ULB_Data[[#This Row],[SA Cat 2020]]</f>
        <v>3.1995700465782879E-2</v>
      </c>
      <c r="Y397" s="118">
        <f>(ULB_Data[[#This Row],[Total score (obtained) SS2021]]-ULB_Data[[#This Row],[SA Cat 2021]])/ULB_Data[[#This Row],[SA Cat 2021]]</f>
        <v>0.13346310145818382</v>
      </c>
      <c r="Z397" s="118">
        <f>(ULB_Data[[#This Row],[Total score (obtained) SS2022]]-ULB_Data[[#This Row],[SA Cat 2022]])/ULB_Data[[#This Row],[SA Cat 2022]]</f>
        <v>0.13346310145818382</v>
      </c>
      <c r="AA397" s="118">
        <f>(ULB_Data[[#This Row],[Total score (obtained) SS2021]]-ULB_Data[[#This Row],[SA Cat t.10 2021]])/ULB_Data[[#This Row],[SA Cat t.10 2021]]</f>
        <v>-0.23684355743585025</v>
      </c>
      <c r="AB397" s="118">
        <f>(ULB_Data[[#This Row],[Total score (obtained) SS2022]]-ULB_Data[[#This Row],[SA Cat t.10 2022]])/ULB_Data[[#This Row],[SA Cat t.10 2022]]</f>
        <v>-0.23684355743585025</v>
      </c>
      <c r="AC397" s="122">
        <v>306.24</v>
      </c>
      <c r="AD397" s="122">
        <v>913.6</v>
      </c>
      <c r="AE397" s="122">
        <v>915</v>
      </c>
      <c r="AF397" s="122">
        <v>706.64</v>
      </c>
      <c r="AG397" s="122">
        <v>1509.3</v>
      </c>
      <c r="AH397" s="122">
        <v>1509.3</v>
      </c>
      <c r="AI397" s="122">
        <v>593.21</v>
      </c>
      <c r="AJ397" s="122">
        <v>1412.08</v>
      </c>
      <c r="AK397" s="122">
        <v>1412.08</v>
      </c>
      <c r="AL397" s="122">
        <v>1984.11</v>
      </c>
      <c r="AM397" s="122">
        <v>1984.11</v>
      </c>
      <c r="AN397" s="118">
        <f>(ULB_Data[[#This Row],[SLP- obtained SS2020]]-ULB_Data[[#This Row],[SLP NA 2020]])/ULB_Data[[#This Row],[SLP NA 2020]]</f>
        <v>0.64811912225705337</v>
      </c>
      <c r="AO397" s="118">
        <f>(ULB_Data[[#This Row],[SLP- obtained SS2021]]-ULB_Data[[#This Row],[SLP NA 2021]])/ULB_Data[[#This Row],[SLP NA 2021]]</f>
        <v>0.60354640980735552</v>
      </c>
      <c r="AP397" s="118">
        <f>(ULB_Data[[#This Row],[SLP- obtained SS2022]]-ULB_Data[[#This Row],[SLP NA 2022]])/ULB_Data[[#This Row],[SLP NA 2022]]</f>
        <v>0.60109289617486339</v>
      </c>
      <c r="AQ397" s="118">
        <f>(ULB_Data[[#This Row],[SLP- obtained SS2020]]-ULB_Data[[#This Row],[SLP SA 2020]])/ULB_Data[[#This Row],[SLP SA 2020]]</f>
        <v>-0.28574663194837535</v>
      </c>
      <c r="AR397" s="118">
        <f>(ULB_Data[[#This Row],[SLP- obtained SS2021]]-ULB_Data[[#This Row],[SLP SA 2021]])/ULB_Data[[#This Row],[SLP SA 2021]]</f>
        <v>-2.9351354932750252E-2</v>
      </c>
      <c r="AS397" s="118">
        <f>(ULB_Data[[#This Row],[SLP- obtained SS2022]]-ULB_Data[[#This Row],[SLP SA 2022]])/ULB_Data[[#This Row],[SLP SA 2022]]</f>
        <v>-2.9351354932750252E-2</v>
      </c>
      <c r="AT397" s="118">
        <f>(ULB_Data[[#This Row],[SLP- obtained SS2020]]-ULB_Data[[#This Row],[SLP SA cat 2020]])/ULB_Data[[#This Row],[SLP SA cat 2020]]</f>
        <v>-0.14917145698825038</v>
      </c>
      <c r="AU397" s="118">
        <f>(ULB_Data[[#This Row],[SLP- obtained SS2021]]-ULB_Data[[#This Row],[SLP SA cat 2021]])/ULB_Data[[#This Row],[SLP SA cat 2021]]</f>
        <v>3.7476630219251086E-2</v>
      </c>
      <c r="AV397" s="118">
        <f>(ULB_Data[[#This Row],[SLP- obtained SS2022]]-ULB_Data[[#This Row],[SLP SA cat 2022]])/ULB_Data[[#This Row],[SLP SA cat 2022]]</f>
        <v>3.7476630219251086E-2</v>
      </c>
      <c r="AW397" s="118">
        <f>(ULB_Data[[#This Row],[SLP- obtained SS2021]]-ULB_Data[[#This Row],[SLP SA cat t.10 2021]])/ULB_Data[[#This Row],[SLP SA cat t.10 2021]]</f>
        <v>-0.26163367958429723</v>
      </c>
      <c r="AX397" s="118">
        <f>(ULB_Data[[#This Row],[SLP- obtained SS2022]]-ULB_Data[[#This Row],[SLP SA cat t.10 2022]])/ULB_Data[[#This Row],[SLP SA cat t.10 2022]]</f>
        <v>-0.26163367958429723</v>
      </c>
      <c r="AY397" s="122">
        <v>232.44</v>
      </c>
      <c r="AZ397" s="122">
        <v>298.10000000000002</v>
      </c>
      <c r="BA397" s="122">
        <v>295</v>
      </c>
      <c r="BB397" s="122">
        <v>421.09</v>
      </c>
      <c r="BC397" s="122">
        <v>522.70000000000005</v>
      </c>
      <c r="BD397" s="122">
        <v>525</v>
      </c>
      <c r="BE397" s="122">
        <v>365.77</v>
      </c>
      <c r="BF397" s="122">
        <v>453.88</v>
      </c>
      <c r="BG397" s="122">
        <v>453.88</v>
      </c>
      <c r="BH397" s="122">
        <v>1100</v>
      </c>
      <c r="BI397" s="122">
        <v>1100</v>
      </c>
      <c r="BJ397" s="118">
        <f>(ULB_Data[[#This Row],[Cert.- obtained SS2020]]-ULB_Data[[#This Row],[NA cert 2020]])/ULB_Data[[#This Row],[NA cert 2020]]</f>
        <v>0.29065565307176044</v>
      </c>
      <c r="BK397" s="118">
        <f>(ULB_Data[[#This Row],[Cert.- obtained SS2021]]-ULB_Data[[#This Row],[NA cert 2021]])/ULB_Data[[#This Row],[NA cert 2021]]</f>
        <v>0.67728950016772882</v>
      </c>
      <c r="BL397" s="118">
        <f>(ULB_Data[[#This Row],[Cert.- obtained SS2022]]-ULB_Data[[#This Row],[NA cert 2022]])/ULB_Data[[#This Row],[NA cert 2022]]</f>
        <v>0.69491525423728817</v>
      </c>
      <c r="BM397" s="118">
        <f>(ULB_Data[[#This Row],[Cert.- obtained SS2020]]-ULB_Data[[#This Row],[SA Cert 2020]])/ULB_Data[[#This Row],[SA Cert 2020]]</f>
        <v>-0.2875632287634472</v>
      </c>
      <c r="BN397" s="118">
        <f>(ULB_Data[[#This Row],[Cert.- obtained SS2021]]-ULB_Data[[#This Row],[SA cert 2021]])/ULB_Data[[#This Row],[SA cert 2021]]</f>
        <v>-4.3428352783623579E-2</v>
      </c>
      <c r="BO397" s="118">
        <f>(ULB_Data[[#This Row],[Cert.- obtained SS2022]]-ULB_Data[[#This Row],[SA cert 2022]])/ULB_Data[[#This Row],[SA cert 2022]]</f>
        <v>-4.7619047619047616E-2</v>
      </c>
      <c r="BP397" s="118">
        <f>(ULB_Data[[#This Row],[Cert.- obtained SS2020]]-ULB_Data[[#This Row],[SA cert cat 2020]])/ULB_Data[[#This Row],[SA cert cat 2020]]</f>
        <v>-0.17981245044700217</v>
      </c>
      <c r="BQ397" s="118">
        <f>(ULB_Data[[#This Row],[Cert.- obtained SS2021]]-ULB_Data[[#This Row],[SA cert cat 2021]])/ULB_Data[[#This Row],[SA cert cat 2021]]</f>
        <v>0.10161276108222439</v>
      </c>
      <c r="BR397" s="118">
        <f>(ULB_Data[[#This Row],[Cert.- obtained SS2022]]-ULB_Data[[#This Row],[SA cert cat 2022]])/ULB_Data[[#This Row],[SA cert cat 2022]]</f>
        <v>0.10161276108222439</v>
      </c>
      <c r="BS397" s="118">
        <f>(ULB_Data[[#This Row],[Cert.- obtained SS2021]]-ULB_Data[[#This Row],[SA cert cat t.10 2021]])/ULB_Data[[#This Row],[SA cert cat t.10 2021]]</f>
        <v>-0.54545454545454541</v>
      </c>
      <c r="BT397" s="118">
        <f>(ULB_Data[[#This Row],[Cert.- obtained SS2022]]-ULB_Data[[#This Row],[SA cert cat t.10 2022]])/ULB_Data[[#This Row],[SA cert cat t.10 2022]]</f>
        <v>-0.54545454545454541</v>
      </c>
      <c r="BU397" s="122">
        <v>855.72</v>
      </c>
      <c r="BV397" s="122">
        <v>860.25</v>
      </c>
      <c r="BW397" s="122">
        <v>865</v>
      </c>
      <c r="BX397" s="122">
        <v>1100</v>
      </c>
      <c r="BY397" s="122">
        <v>1147.0899999999999</v>
      </c>
      <c r="BZ397" s="122">
        <v>1150</v>
      </c>
      <c r="CA397" s="122">
        <v>1056.55</v>
      </c>
      <c r="CB397" s="122">
        <v>1062.31</v>
      </c>
      <c r="CC397" s="122">
        <v>1062.31</v>
      </c>
      <c r="CD397" s="122">
        <v>1484.95</v>
      </c>
      <c r="CE397" s="122">
        <v>1484.95</v>
      </c>
      <c r="CF397" s="118">
        <f>(ULB_Data[[#This Row],[CP- obtained SS2020]]-ULB_Data[[#This Row],[NA CV 2020]])/ULB_Data[[#This Row],[NA CV 2020]]</f>
        <v>0.32698779974758091</v>
      </c>
      <c r="CG397" s="118">
        <f>(ULB_Data[[#This Row],[CV- obtained SS2021]]-ULB_Data[[#This Row],[NA CV 2021]])/ULB_Data[[#This Row],[NA CV 2021]]</f>
        <v>0.57410055216506817</v>
      </c>
      <c r="CH397" s="118">
        <f>(ULB_Data[[#This Row],[CV- obtained SS2022]]-ULB_Data[[#This Row],[NA CV 2022]])/ULB_Data[[#This Row],[NA CV 2022]]</f>
        <v>0.56545664739884383</v>
      </c>
      <c r="CI397" s="118">
        <f>(ULB_Data[[#This Row],[CP- obtained SS2020]]-ULB_Data[[#This Row],[SA CV 2020]])/ULB_Data[[#This Row],[SA CV 2020]]</f>
        <v>3.2299999999999975E-2</v>
      </c>
      <c r="CJ397" s="118">
        <f>(ULB_Data[[#This Row],[CV- obtained SS2021]]-ULB_Data[[#This Row],[SA CV 2021]])/ULB_Data[[#This Row],[SA CV 2021]]</f>
        <v>0.18048278687810024</v>
      </c>
      <c r="CK397" s="118">
        <f>(ULB_Data[[#This Row],[CV- obtained SS2022]]-ULB_Data[[#This Row],[SA CV 2022]])/ULB_Data[[#This Row],[SA CV 2022]]</f>
        <v>0.17749565217391294</v>
      </c>
      <c r="CL397" s="118">
        <f>(ULB_Data[[#This Row],[CP- obtained SS2020]]-ULB_Data[[#This Row],[SA CV  cat 2020]])/ULB_Data[[#This Row],[SA CV  cat 2020]]</f>
        <v>7.4752732951587741E-2</v>
      </c>
      <c r="CM397" s="118">
        <f>(ULB_Data[[#This Row],[CV- obtained SS2021]]-ULB_Data[[#This Row],[SA CV cat 2021]])/ULB_Data[[#This Row],[SA CV cat 2021]]</f>
        <v>0.27469382760211236</v>
      </c>
      <c r="CN397" s="118">
        <f>(ULB_Data[[#This Row],[CV- obtained SS2022]]-ULB_Data[[#This Row],[SA CV cat 2022]])/ULB_Data[[#This Row],[SA CV cat 2022]]</f>
        <v>0.27469382760211236</v>
      </c>
      <c r="CO397" s="118">
        <f>(ULB_Data[[#This Row],[CV- obtained SS2021]]-ULB_Data[[#This Row],[SA CV cat t.10 2021]])/ULB_Data[[#This Row],[SA CV cat t.10 2021]]</f>
        <v>-8.8103976564867612E-2</v>
      </c>
      <c r="CP397" s="118">
        <f>(ULB_Data[[#This Row],[CV- obtained SS2022]]-ULB_Data[[#This Row],[SA CV cat t.10 2022]])/ULB_Data[[#This Row],[SA CV cat t.10 2022]]</f>
        <v>-8.8103976564867612E-2</v>
      </c>
      <c r="CQ397" s="60">
        <v>116</v>
      </c>
      <c r="CR397" s="60">
        <v>79</v>
      </c>
      <c r="CS397" s="27">
        <v>73</v>
      </c>
      <c r="CT397" s="27">
        <v>50</v>
      </c>
      <c r="CU397" s="27">
        <v>73</v>
      </c>
      <c r="CV397" s="27">
        <v>50</v>
      </c>
      <c r="CW397" s="28" t="s">
        <v>414</v>
      </c>
      <c r="CX397" s="27" t="s">
        <v>414</v>
      </c>
      <c r="CY397" s="27" t="s">
        <v>414</v>
      </c>
      <c r="CZ397" s="28" t="s">
        <v>405</v>
      </c>
      <c r="DA397" s="27" t="s">
        <v>408</v>
      </c>
      <c r="DB397" s="27" t="s">
        <v>408</v>
      </c>
      <c r="DC397" s="22">
        <v>504.72</v>
      </c>
      <c r="DD397" s="22">
        <v>1500</v>
      </c>
      <c r="DE397" s="66">
        <v>33.65</v>
      </c>
      <c r="DF397" s="22">
        <v>300</v>
      </c>
      <c r="DG397" s="22">
        <v>1500</v>
      </c>
      <c r="DH397" s="66">
        <v>20</v>
      </c>
      <c r="DI397" s="22">
        <v>1228.0899999999999</v>
      </c>
      <c r="DJ397" s="22">
        <v>1500</v>
      </c>
      <c r="DK397" s="66">
        <v>81.87</v>
      </c>
      <c r="DL397" s="22">
        <v>1135.53</v>
      </c>
      <c r="DM397" s="22">
        <v>1500</v>
      </c>
      <c r="DN397" s="66">
        <v>75.7</v>
      </c>
      <c r="DO397" s="22">
        <v>3168.33</v>
      </c>
      <c r="DP397" s="22">
        <v>6000</v>
      </c>
      <c r="DQ397" s="66">
        <v>52.81</v>
      </c>
      <c r="DR397" s="89">
        <v>1465</v>
      </c>
      <c r="DS397" s="67">
        <v>2400</v>
      </c>
      <c r="DT397" s="159">
        <f>ULB_Data[[#This Row],[SLP- obtained SS2021]]/ULB_Data[[#This Row],[SLP-max. marks SS2021]]</f>
        <v>0.61041666666666672</v>
      </c>
      <c r="DU397" s="159">
        <f>ULB_Data[[#This Row],[SLP- obtained SS2021]]/ULB_Data[[#This Row],[Total score (obtained) SS2021]]</f>
        <v>0.44138205307430889</v>
      </c>
      <c r="DV397" s="89">
        <v>1465</v>
      </c>
      <c r="DW397" s="66">
        <v>2400</v>
      </c>
      <c r="DX397" s="159">
        <f>ULB_Data[[#This Row],[SLP- obtained SS2022]]/ULB_Data[[#This Row],[SLP-max. marks SS2022]]</f>
        <v>0.61041666666666672</v>
      </c>
      <c r="DY397" s="159">
        <f>ULB_Data[[#This Row],[SLP- obtained SS2022]]/ULB_Data[[#This Row],[Total score (obtained) SS2022]]</f>
        <v>0.44138205307430889</v>
      </c>
      <c r="DZ397" s="67">
        <v>1354.12</v>
      </c>
      <c r="EA397" s="67">
        <v>1800</v>
      </c>
      <c r="EB397" s="159">
        <f>ULB_Data[[#This Row],[CV- obtained SS2021]]/ULB_Data[[#This Row],[CV-max. marks SS2021]]</f>
        <v>0.75228888888888878</v>
      </c>
      <c r="EC397" s="159">
        <f>ULB_Data[[#This Row],[CV- obtained SS2021]]/ULB_Data[[#This Row],[Total score (obtained) SS2021]]</f>
        <v>0.40797560799247989</v>
      </c>
      <c r="ED397" s="67">
        <v>1354.12</v>
      </c>
      <c r="EE397" s="66">
        <v>1800</v>
      </c>
      <c r="EF397" s="159">
        <f>ULB_Data[[#This Row],[CV- obtained SS2022]]/ULB_Data[[#This Row],[CV-max. marks SS2022]]</f>
        <v>0.75228888888888878</v>
      </c>
      <c r="EG397" s="159">
        <f>ULB_Data[[#This Row],[CV- obtained SS2022]]/ULB_Data[[#This Row],[Total score (obtained) SS2022]]</f>
        <v>0.40797560799247989</v>
      </c>
      <c r="EH397" s="89">
        <v>500</v>
      </c>
      <c r="EI397" s="67">
        <v>1800</v>
      </c>
      <c r="EJ397" s="159">
        <f>ULB_Data[[#This Row],[Cert.- obtained SS2021]]/ULB_Data[[#This Row],[Cert.-max. marks SS2021]]</f>
        <v>0.27777777777777779</v>
      </c>
      <c r="EK397" s="159">
        <f>ULB_Data[[#This Row],[Cert.- obtained SS2021]]/ULB_Data[[#This Row],[Total score (obtained) SS2021]]</f>
        <v>0.15064233893321122</v>
      </c>
      <c r="EL397" s="89">
        <v>500</v>
      </c>
      <c r="EM397" s="66">
        <v>1800</v>
      </c>
      <c r="EN397" s="159">
        <f>ULB_Data[[#This Row],[Cert.- obtained SS2022]]/ULB_Data[[#This Row],[Cert.-max. marks SS2022]]</f>
        <v>0.27777777777777779</v>
      </c>
      <c r="EO397" s="159">
        <f>ULB_Data[[#This Row],[Cert.- obtained SS2022]]/ULB_Data[[#This Row],[Total score (obtained) SS2022]]</f>
        <v>0.15064233893321122</v>
      </c>
      <c r="EP397" s="68">
        <v>3319.12</v>
      </c>
      <c r="EQ397" s="26">
        <v>6000</v>
      </c>
      <c r="ER397" s="66">
        <v>55.32</v>
      </c>
      <c r="ES397" s="68">
        <v>3319.12</v>
      </c>
      <c r="ET397" s="66">
        <v>6000</v>
      </c>
      <c r="EU397" s="128">
        <f>(ULB_Data[[#This Row],[Total score (obtained) SS2022]]/ULB_Data[[#This Row],[Total score (max) SS2022]])*100</f>
        <v>55.318666666666658</v>
      </c>
      <c r="EV397" s="26">
        <v>804.72</v>
      </c>
      <c r="EW397" s="26">
        <v>3000</v>
      </c>
      <c r="EX397" s="66">
        <v>26.82</v>
      </c>
      <c r="EY397" s="26">
        <v>1965</v>
      </c>
      <c r="EZ397" s="26">
        <v>4200</v>
      </c>
      <c r="FA397" s="100">
        <v>46.79</v>
      </c>
      <c r="FB397" s="26">
        <v>1965</v>
      </c>
      <c r="FC397" s="138">
        <v>4200</v>
      </c>
      <c r="FD397" s="140">
        <f>(ULB_Data[[#This Row],[SLP + Cert. (obtained) SS2022]]/ULB_Data[[#This Row],[SLP + Cert. (max.) SS2022]])*100</f>
        <v>46.785714285714285</v>
      </c>
    </row>
    <row r="398" spans="1:160" ht="15.75" thickBot="1">
      <c r="A398" s="104">
        <v>397</v>
      </c>
      <c r="B398" s="65" t="s">
        <v>315</v>
      </c>
      <c r="C398" s="65" t="s">
        <v>63</v>
      </c>
      <c r="D398" s="65" t="s">
        <v>33</v>
      </c>
      <c r="E398" s="22">
        <v>21985</v>
      </c>
      <c r="F398" s="28" t="s">
        <v>411</v>
      </c>
      <c r="G398" s="28">
        <v>2214</v>
      </c>
      <c r="H398" s="28">
        <v>2072</v>
      </c>
      <c r="I398" s="28">
        <v>2072</v>
      </c>
      <c r="J398" s="28">
        <v>3325</v>
      </c>
      <c r="K398" s="28">
        <v>3178</v>
      </c>
      <c r="L398" s="28">
        <v>3178</v>
      </c>
      <c r="M398" s="28">
        <v>3070.1</v>
      </c>
      <c r="N398" s="28">
        <v>2928.3</v>
      </c>
      <c r="O398" s="28">
        <v>2928.3</v>
      </c>
      <c r="P398" s="28">
        <v>4349.2</v>
      </c>
      <c r="Q398" s="28">
        <v>4349.2</v>
      </c>
      <c r="R398" s="118">
        <f>(ULB_Data[[#This Row],[Total score (obtained) SS2020]]-ULB_Data[[#This Row],[NA 2020]])/ULB_Data[[#This Row],[NA 2020]]</f>
        <v>0.52959801264679318</v>
      </c>
      <c r="S398" s="118">
        <f>(ULB_Data[[#This Row],[Total score (obtained) SS2021]]-ULB_Data[[#This Row],[NA 2021]])/ULB_Data[[#This Row],[NA 2021]]</f>
        <v>0.17028957528957536</v>
      </c>
      <c r="T398" s="118">
        <f>(ULB_Data[[#This Row],[Total score (obtained) SS2022]]-ULB_Data[[#This Row],[NA 2022]])/ULB_Data[[#This Row],[NA 2022]]</f>
        <v>0.17028957528957536</v>
      </c>
      <c r="U398" s="118">
        <f>(ULB_Data[[#This Row],[Total score (obtained) SS2020]]-ULB_Data[[#This Row],[SA 2020]])/ULB_Data[[#This Row],[SA 2020]]</f>
        <v>1.8505263157894795E-2</v>
      </c>
      <c r="V398" s="118">
        <f>(ULB_Data[[#This Row],[Total score (obtained) SS2021]]-ULB_Data[[#This Row],[SA 2021]])/ULB_Data[[#This Row],[SA 2021]]</f>
        <v>-0.23699181875393324</v>
      </c>
      <c r="W398" s="118">
        <f>(ULB_Data[[#This Row],[Total score (obtained) SS2022]]-ULB_Data[[#This Row],[SA 2022]])/ULB_Data[[#This Row],[SA 2022]]</f>
        <v>-0.23699181875393324</v>
      </c>
      <c r="X398" s="118">
        <f>(ULB_Data[[#This Row],[Total score (obtained) SS2020]]-ULB_Data[[#This Row],[SA Cat 2020]])/ULB_Data[[#This Row],[SA Cat 2020]]</f>
        <v>0.10306830396404036</v>
      </c>
      <c r="Y398" s="118">
        <f>(ULB_Data[[#This Row],[Total score (obtained) SS2021]]-ULB_Data[[#This Row],[SA Cat 2021]])/ULB_Data[[#This Row],[SA Cat 2021]]</f>
        <v>-0.17192910562442373</v>
      </c>
      <c r="Z398" s="118">
        <f>(ULB_Data[[#This Row],[Total score (obtained) SS2022]]-ULB_Data[[#This Row],[SA Cat 2022]])/ULB_Data[[#This Row],[SA Cat 2022]]</f>
        <v>-0.17192910562442373</v>
      </c>
      <c r="AA398" s="118">
        <f>(ULB_Data[[#This Row],[Total score (obtained) SS2021]]-ULB_Data[[#This Row],[SA Cat t.10 2021]])/ULB_Data[[#This Row],[SA Cat t.10 2021]]</f>
        <v>-0.44246298169778342</v>
      </c>
      <c r="AB398" s="118">
        <f>(ULB_Data[[#This Row],[Total score (obtained) SS2022]]-ULB_Data[[#This Row],[SA Cat t.10 2022]])/ULB_Data[[#This Row],[SA Cat t.10 2022]]</f>
        <v>-0.44246298169778342</v>
      </c>
      <c r="AC398" s="122">
        <v>306.24</v>
      </c>
      <c r="AD398" s="122">
        <v>913.6</v>
      </c>
      <c r="AE398" s="122">
        <v>915</v>
      </c>
      <c r="AF398" s="122">
        <v>706.64</v>
      </c>
      <c r="AG398" s="122">
        <v>1509.3</v>
      </c>
      <c r="AH398" s="122">
        <v>1509.3</v>
      </c>
      <c r="AI398" s="122">
        <v>593.21</v>
      </c>
      <c r="AJ398" s="122">
        <v>1412.08</v>
      </c>
      <c r="AK398" s="122">
        <v>1412.08</v>
      </c>
      <c r="AL398" s="122">
        <v>1984.11</v>
      </c>
      <c r="AM398" s="122">
        <v>1984.11</v>
      </c>
      <c r="AN398" s="118">
        <f>(ULB_Data[[#This Row],[SLP- obtained SS2020]]-ULB_Data[[#This Row],[SLP NA 2020]])/ULB_Data[[#This Row],[SLP NA 2020]]</f>
        <v>1.4041927899686519</v>
      </c>
      <c r="AO398" s="118">
        <f>(ULB_Data[[#This Row],[SLP- obtained SS2021]]-ULB_Data[[#This Row],[SLP NA 2021]])/ULB_Data[[#This Row],[SLP NA 2021]]</f>
        <v>0.36535683012259201</v>
      </c>
      <c r="AP398" s="118">
        <f>(ULB_Data[[#This Row],[SLP- obtained SS2022]]-ULB_Data[[#This Row],[SLP NA 2022]])/ULB_Data[[#This Row],[SLP NA 2022]]</f>
        <v>0.36326775956284163</v>
      </c>
      <c r="AQ398" s="118">
        <f>(ULB_Data[[#This Row],[SLP- obtained SS2020]]-ULB_Data[[#This Row],[SLP SA 2020]])/ULB_Data[[#This Row],[SLP SA 2020]]</f>
        <v>4.191667610098495E-2</v>
      </c>
      <c r="AR398" s="118">
        <f>(ULB_Data[[#This Row],[SLP- obtained SS2021]]-ULB_Data[[#This Row],[SLP SA 2021]])/ULB_Data[[#This Row],[SLP SA 2021]]</f>
        <v>-0.17353077585635715</v>
      </c>
      <c r="AS398" s="118">
        <f>(ULB_Data[[#This Row],[SLP- obtained SS2022]]-ULB_Data[[#This Row],[SLP SA 2022]])/ULB_Data[[#This Row],[SLP SA 2022]]</f>
        <v>-0.17353077585635715</v>
      </c>
      <c r="AT398" s="118">
        <f>(ULB_Data[[#This Row],[SLP- obtained SS2020]]-ULB_Data[[#This Row],[SLP SA cat 2020]])/ULB_Data[[#This Row],[SLP SA cat 2020]]</f>
        <v>0.24114563139528994</v>
      </c>
      <c r="AU398" s="118">
        <f>(ULB_Data[[#This Row],[SLP- obtained SS2021]]-ULB_Data[[#This Row],[SLP SA cat 2021]])/ULB_Data[[#This Row],[SLP SA cat 2021]]</f>
        <v>-0.11662936944082476</v>
      </c>
      <c r="AV398" s="118">
        <f>(ULB_Data[[#This Row],[SLP- obtained SS2022]]-ULB_Data[[#This Row],[SLP SA cat 2022]])/ULB_Data[[#This Row],[SLP SA cat 2022]]</f>
        <v>-0.11662936944082476</v>
      </c>
      <c r="AW398" s="118">
        <f>(ULB_Data[[#This Row],[SLP- obtained SS2021]]-ULB_Data[[#This Row],[SLP SA cat t.10 2021]])/ULB_Data[[#This Row],[SLP SA cat t.10 2021]]</f>
        <v>-0.37131005841409992</v>
      </c>
      <c r="AX398" s="118">
        <f>(ULB_Data[[#This Row],[SLP- obtained SS2022]]-ULB_Data[[#This Row],[SLP SA cat t.10 2022]])/ULB_Data[[#This Row],[SLP SA cat t.10 2022]]</f>
        <v>-0.37131005841409992</v>
      </c>
      <c r="AY398" s="122">
        <v>232.44</v>
      </c>
      <c r="AZ398" s="122">
        <v>298.10000000000002</v>
      </c>
      <c r="BA398" s="122">
        <v>295</v>
      </c>
      <c r="BB398" s="122">
        <v>421.09</v>
      </c>
      <c r="BC398" s="122">
        <v>522.70000000000005</v>
      </c>
      <c r="BD398" s="122">
        <v>525</v>
      </c>
      <c r="BE398" s="122">
        <v>365.77</v>
      </c>
      <c r="BF398" s="122">
        <v>453.88</v>
      </c>
      <c r="BG398" s="122">
        <v>453.88</v>
      </c>
      <c r="BH398" s="122">
        <v>1100</v>
      </c>
      <c r="BI398" s="122">
        <v>1100</v>
      </c>
      <c r="BJ398" s="118">
        <f>(ULB_Data[[#This Row],[Cert.- obtained SS2020]]-ULB_Data[[#This Row],[NA cert 2020]])/ULB_Data[[#This Row],[NA cert 2020]]</f>
        <v>0.29065565307176044</v>
      </c>
      <c r="BK398" s="118">
        <f>(ULB_Data[[#This Row],[Cert.- obtained SS2021]]-ULB_Data[[#This Row],[NA cert 2021]])/ULB_Data[[#This Row],[NA cert 2021]]</f>
        <v>6.3737001006372931E-3</v>
      </c>
      <c r="BL398" s="118">
        <f>(ULB_Data[[#This Row],[Cert.- obtained SS2022]]-ULB_Data[[#This Row],[NA cert 2022]])/ULB_Data[[#This Row],[NA cert 2022]]</f>
        <v>1.6949152542372881E-2</v>
      </c>
      <c r="BM398" s="118">
        <f>(ULB_Data[[#This Row],[Cert.- obtained SS2020]]-ULB_Data[[#This Row],[SA Cert 2020]])/ULB_Data[[#This Row],[SA Cert 2020]]</f>
        <v>-0.2875632287634472</v>
      </c>
      <c r="BN398" s="118">
        <f>(ULB_Data[[#This Row],[Cert.- obtained SS2021]]-ULB_Data[[#This Row],[SA cert 2021]])/ULB_Data[[#This Row],[SA cert 2021]]</f>
        <v>-0.42605701167017412</v>
      </c>
      <c r="BO398" s="118">
        <f>(ULB_Data[[#This Row],[Cert.- obtained SS2022]]-ULB_Data[[#This Row],[SA cert 2022]])/ULB_Data[[#This Row],[SA cert 2022]]</f>
        <v>-0.42857142857142855</v>
      </c>
      <c r="BP398" s="118">
        <f>(ULB_Data[[#This Row],[Cert.- obtained SS2020]]-ULB_Data[[#This Row],[SA cert cat 2020]])/ULB_Data[[#This Row],[SA cert cat 2020]]</f>
        <v>-0.17981245044700217</v>
      </c>
      <c r="BQ398" s="118">
        <f>(ULB_Data[[#This Row],[Cert.- obtained SS2021]]-ULB_Data[[#This Row],[SA cert cat 2021]])/ULB_Data[[#This Row],[SA cert cat 2021]]</f>
        <v>-0.33903234335066534</v>
      </c>
      <c r="BR398" s="118">
        <f>(ULB_Data[[#This Row],[Cert.- obtained SS2022]]-ULB_Data[[#This Row],[SA cert cat 2022]])/ULB_Data[[#This Row],[SA cert cat 2022]]</f>
        <v>-0.33903234335066534</v>
      </c>
      <c r="BS398" s="118">
        <f>(ULB_Data[[#This Row],[Cert.- obtained SS2021]]-ULB_Data[[#This Row],[SA cert cat t.10 2021]])/ULB_Data[[#This Row],[SA cert cat t.10 2021]]</f>
        <v>-0.72727272727272729</v>
      </c>
      <c r="BT398" s="118">
        <f>(ULB_Data[[#This Row],[Cert.- obtained SS2022]]-ULB_Data[[#This Row],[SA cert cat t.10 2022]])/ULB_Data[[#This Row],[SA cert cat t.10 2022]]</f>
        <v>-0.72727272727272729</v>
      </c>
      <c r="BU398" s="122">
        <v>855.72</v>
      </c>
      <c r="BV398" s="122">
        <v>860.25</v>
      </c>
      <c r="BW398" s="122">
        <v>865</v>
      </c>
      <c r="BX398" s="122">
        <v>1100</v>
      </c>
      <c r="BY398" s="122">
        <v>1147.0899999999999</v>
      </c>
      <c r="BZ398" s="122">
        <v>1150</v>
      </c>
      <c r="CA398" s="122">
        <v>1056.55</v>
      </c>
      <c r="CB398" s="122">
        <v>1062.31</v>
      </c>
      <c r="CC398" s="122">
        <v>1062.31</v>
      </c>
      <c r="CD398" s="122">
        <v>1484.95</v>
      </c>
      <c r="CE398" s="122">
        <v>1484.95</v>
      </c>
      <c r="CF398" s="118">
        <f>(ULB_Data[[#This Row],[CP- obtained SS2020]]-ULB_Data[[#This Row],[NA CV 2020]])/ULB_Data[[#This Row],[NA CV 2020]]</f>
        <v>0.23455102136212783</v>
      </c>
      <c r="CG398" s="118">
        <f>(ULB_Data[[#This Row],[CV- obtained SS2021]]-ULB_Data[[#This Row],[NA CV 2021]])/ULB_Data[[#This Row],[NA CV 2021]]</f>
        <v>1.9994187736123274E-2</v>
      </c>
      <c r="CH398" s="118">
        <f>(ULB_Data[[#This Row],[CV- obtained SS2022]]-ULB_Data[[#This Row],[NA CV 2022]])/ULB_Data[[#This Row],[NA CV 2022]]</f>
        <v>1.4393063583815081E-2</v>
      </c>
      <c r="CI398" s="118">
        <f>(ULB_Data[[#This Row],[CP- obtained SS2020]]-ULB_Data[[#This Row],[SA CV 2020]])/ULB_Data[[#This Row],[SA CV 2020]]</f>
        <v>-3.9609090909090851E-2</v>
      </c>
      <c r="CJ398" s="118">
        <f>(ULB_Data[[#This Row],[CV- obtained SS2021]]-ULB_Data[[#This Row],[SA CV 2021]])/ULB_Data[[#This Row],[SA CV 2021]]</f>
        <v>-0.23506438030145838</v>
      </c>
      <c r="CK398" s="118">
        <f>(ULB_Data[[#This Row],[CV- obtained SS2022]]-ULB_Data[[#This Row],[SA CV 2022]])/ULB_Data[[#This Row],[SA CV 2022]]</f>
        <v>-0.23699999999999996</v>
      </c>
      <c r="CL398" s="118">
        <f>(ULB_Data[[#This Row],[CP- obtained SS2020]]-ULB_Data[[#This Row],[SA CV  cat 2020]])/ULB_Data[[#This Row],[SA CV  cat 2020]]</f>
        <v>-1.1357720883998946E-4</v>
      </c>
      <c r="CM398" s="118">
        <f>(ULB_Data[[#This Row],[CV- obtained SS2021]]-ULB_Data[[#This Row],[SA CV cat 2021]])/ULB_Data[[#This Row],[SA CV cat 2021]]</f>
        <v>-0.17401700068718162</v>
      </c>
      <c r="CN398" s="118">
        <f>(ULB_Data[[#This Row],[CV- obtained SS2022]]-ULB_Data[[#This Row],[SA CV cat 2022]])/ULB_Data[[#This Row],[SA CV cat 2022]]</f>
        <v>-0.17401700068718162</v>
      </c>
      <c r="CO398" s="118">
        <f>(ULB_Data[[#This Row],[CV- obtained SS2021]]-ULB_Data[[#This Row],[SA CV cat t.10 2021]])/ULB_Data[[#This Row],[SA CV cat t.10 2021]]</f>
        <v>-0.40910468365938246</v>
      </c>
      <c r="CP398" s="118">
        <f>(ULB_Data[[#This Row],[CV- obtained SS2022]]-ULB_Data[[#This Row],[SA CV cat t.10 2022]])/ULB_Data[[#This Row],[SA CV cat t.10 2022]]</f>
        <v>-0.40910468365938246</v>
      </c>
      <c r="CQ398" s="60">
        <v>76</v>
      </c>
      <c r="CR398" s="60">
        <v>52</v>
      </c>
      <c r="CS398" s="27">
        <v>374</v>
      </c>
      <c r="CT398" s="28">
        <v>149</v>
      </c>
      <c r="CU398" s="27">
        <v>374</v>
      </c>
      <c r="CV398" s="28">
        <v>149</v>
      </c>
      <c r="CW398" s="28" t="s">
        <v>414</v>
      </c>
      <c r="CX398" s="27" t="s">
        <v>414</v>
      </c>
      <c r="CY398" s="27" t="s">
        <v>414</v>
      </c>
      <c r="CZ398" s="28" t="s">
        <v>405</v>
      </c>
      <c r="DA398" s="27" t="s">
        <v>405</v>
      </c>
      <c r="DB398" s="27" t="s">
        <v>405</v>
      </c>
      <c r="DC398" s="22">
        <v>736.26</v>
      </c>
      <c r="DD398" s="22">
        <v>1500</v>
      </c>
      <c r="DE398" s="66">
        <v>49.08</v>
      </c>
      <c r="DF398" s="22">
        <v>300</v>
      </c>
      <c r="DG398" s="22">
        <v>1500</v>
      </c>
      <c r="DH398" s="66">
        <v>20</v>
      </c>
      <c r="DI398" s="22">
        <v>1293.8399999999999</v>
      </c>
      <c r="DJ398" s="22">
        <v>1500</v>
      </c>
      <c r="DK398" s="66">
        <v>86.26</v>
      </c>
      <c r="DL398" s="22">
        <v>1056.43</v>
      </c>
      <c r="DM398" s="22">
        <v>1500</v>
      </c>
      <c r="DN398" s="66">
        <v>70.430000000000007</v>
      </c>
      <c r="DO398" s="22">
        <v>3386.53</v>
      </c>
      <c r="DP398" s="22">
        <v>6000</v>
      </c>
      <c r="DQ398" s="66">
        <v>56.44</v>
      </c>
      <c r="DR398" s="89">
        <v>1247.3900000000001</v>
      </c>
      <c r="DS398" s="67">
        <v>2400</v>
      </c>
      <c r="DT398" s="159">
        <f>ULB_Data[[#This Row],[SLP- obtained SS2021]]/ULB_Data[[#This Row],[SLP-max. marks SS2021]]</f>
        <v>0.51974583333333335</v>
      </c>
      <c r="DU398" s="159">
        <f>ULB_Data[[#This Row],[SLP- obtained SS2021]]/ULB_Data[[#This Row],[Total score (obtained) SS2021]]</f>
        <v>0.51442157008297451</v>
      </c>
      <c r="DV398" s="89">
        <v>1247.3900000000001</v>
      </c>
      <c r="DW398" s="66">
        <v>2400</v>
      </c>
      <c r="DX398" s="159">
        <f>ULB_Data[[#This Row],[SLP- obtained SS2022]]/ULB_Data[[#This Row],[SLP-max. marks SS2022]]</f>
        <v>0.51974583333333335</v>
      </c>
      <c r="DY398" s="159">
        <f>ULB_Data[[#This Row],[SLP- obtained SS2022]]/ULB_Data[[#This Row],[Total score (obtained) SS2022]]</f>
        <v>0.51442157008297451</v>
      </c>
      <c r="DZ398" s="89">
        <v>877.45</v>
      </c>
      <c r="EA398" s="67">
        <v>1800</v>
      </c>
      <c r="EB398" s="159">
        <f>ULB_Data[[#This Row],[CV- obtained SS2021]]/ULB_Data[[#This Row],[CV-max. marks SS2021]]</f>
        <v>0.48747222222222225</v>
      </c>
      <c r="EC398" s="159">
        <f>ULB_Data[[#This Row],[CV- obtained SS2021]]/ULB_Data[[#This Row],[Total score (obtained) SS2021]]</f>
        <v>0.36185892677455006</v>
      </c>
      <c r="ED398" s="89">
        <v>877.45</v>
      </c>
      <c r="EE398" s="66">
        <v>1800</v>
      </c>
      <c r="EF398" s="159">
        <f>ULB_Data[[#This Row],[CV- obtained SS2022]]/ULB_Data[[#This Row],[CV-max. marks SS2022]]</f>
        <v>0.48747222222222225</v>
      </c>
      <c r="EG398" s="159">
        <f>ULB_Data[[#This Row],[CV- obtained SS2022]]/ULB_Data[[#This Row],[Total score (obtained) SS2022]]</f>
        <v>0.36185892677455006</v>
      </c>
      <c r="EH398" s="89">
        <v>300</v>
      </c>
      <c r="EI398" s="67">
        <v>1800</v>
      </c>
      <c r="EJ398" s="159">
        <f>ULB_Data[[#This Row],[Cert.- obtained SS2021]]/ULB_Data[[#This Row],[Cert.-max. marks SS2021]]</f>
        <v>0.16666666666666666</v>
      </c>
      <c r="EK398" s="159">
        <f>ULB_Data[[#This Row],[Cert.- obtained SS2021]]/ULB_Data[[#This Row],[Total score (obtained) SS2021]]</f>
        <v>0.12371950314247537</v>
      </c>
      <c r="EL398" s="89">
        <v>300</v>
      </c>
      <c r="EM398" s="66">
        <v>1800</v>
      </c>
      <c r="EN398" s="159">
        <f>ULB_Data[[#This Row],[Cert.- obtained SS2022]]/ULB_Data[[#This Row],[Cert.-max. marks SS2022]]</f>
        <v>0.16666666666666666</v>
      </c>
      <c r="EO398" s="159">
        <f>ULB_Data[[#This Row],[Cert.- obtained SS2022]]/ULB_Data[[#This Row],[Total score (obtained) SS2022]]</f>
        <v>0.12371950314247537</v>
      </c>
      <c r="EP398" s="95">
        <v>2424.84</v>
      </c>
      <c r="EQ398" s="26">
        <v>6000</v>
      </c>
      <c r="ER398" s="66">
        <v>40.409999999999997</v>
      </c>
      <c r="ES398" s="95">
        <v>2424.84</v>
      </c>
      <c r="ET398" s="66">
        <v>6000</v>
      </c>
      <c r="EU398" s="128">
        <f>(ULB_Data[[#This Row],[Total score (obtained) SS2022]]/ULB_Data[[#This Row],[Total score (max) SS2022]])*100</f>
        <v>40.414000000000001</v>
      </c>
      <c r="EV398" s="26">
        <v>1036.26</v>
      </c>
      <c r="EW398" s="26">
        <v>3000</v>
      </c>
      <c r="EX398" s="66">
        <v>34.54</v>
      </c>
      <c r="EY398" s="26">
        <v>1547.39</v>
      </c>
      <c r="EZ398" s="26">
        <v>4200</v>
      </c>
      <c r="FA398" s="100">
        <v>36.840000000000003</v>
      </c>
      <c r="FB398" s="26">
        <v>1547.39</v>
      </c>
      <c r="FC398" s="138">
        <v>4200</v>
      </c>
      <c r="FD398" s="140">
        <f>(ULB_Data[[#This Row],[SLP + Cert. (obtained) SS2022]]/ULB_Data[[#This Row],[SLP + Cert. (max.) SS2022]])*100</f>
        <v>36.842619047619053</v>
      </c>
    </row>
    <row r="399" spans="1:160" ht="15.75" thickBot="1">
      <c r="A399" s="104">
        <v>398</v>
      </c>
      <c r="B399" s="65" t="s">
        <v>394</v>
      </c>
      <c r="C399" s="65" t="s">
        <v>63</v>
      </c>
      <c r="D399" s="65" t="s">
        <v>33</v>
      </c>
      <c r="E399" s="22">
        <v>19719</v>
      </c>
      <c r="F399" s="28" t="s">
        <v>411</v>
      </c>
      <c r="G399" s="28">
        <v>2214</v>
      </c>
      <c r="H399" s="28">
        <v>2072</v>
      </c>
      <c r="I399" s="28">
        <v>2072</v>
      </c>
      <c r="J399" s="28">
        <v>3325</v>
      </c>
      <c r="K399" s="28">
        <v>3178</v>
      </c>
      <c r="L399" s="28">
        <v>3178</v>
      </c>
      <c r="M399" s="28">
        <v>3070.1</v>
      </c>
      <c r="N399" s="28">
        <v>2928.3</v>
      </c>
      <c r="O399" s="28">
        <v>2928.3</v>
      </c>
      <c r="P399" s="28">
        <v>4349.2</v>
      </c>
      <c r="Q399" s="28">
        <v>4349.2</v>
      </c>
      <c r="R399" s="118">
        <f>(ULB_Data[[#This Row],[Total score (obtained) SS2020]]-ULB_Data[[#This Row],[NA 2020]])/ULB_Data[[#This Row],[NA 2020]]</f>
        <v>0.78008581752484196</v>
      </c>
      <c r="S399" s="118">
        <f>(ULB_Data[[#This Row],[Total score (obtained) SS2021]]-ULB_Data[[#This Row],[NA 2021]])/ULB_Data[[#This Row],[NA 2021]]</f>
        <v>0.90973455598455588</v>
      </c>
      <c r="T399" s="118">
        <f>(ULB_Data[[#This Row],[Total score (obtained) SS2022]]-ULB_Data[[#This Row],[NA 2022]])/ULB_Data[[#This Row],[NA 2022]]</f>
        <v>0.90973455598455588</v>
      </c>
      <c r="U399" s="118">
        <f>(ULB_Data[[#This Row],[Total score (obtained) SS2020]]-ULB_Data[[#This Row],[SA 2020]])/ULB_Data[[#This Row],[SA 2020]]</f>
        <v>0.18529624060150379</v>
      </c>
      <c r="V399" s="118">
        <f>(ULB_Data[[#This Row],[Total score (obtained) SS2021]]-ULB_Data[[#This Row],[SA 2021]])/ULB_Data[[#This Row],[SA 2021]]</f>
        <v>0.24511327879169281</v>
      </c>
      <c r="W399" s="118">
        <f>(ULB_Data[[#This Row],[Total score (obtained) SS2022]]-ULB_Data[[#This Row],[SA 2022]])/ULB_Data[[#This Row],[SA 2022]]</f>
        <v>0.24511327879169281</v>
      </c>
      <c r="X399" s="118">
        <f>(ULB_Data[[#This Row],[Total score (obtained) SS2020]]-ULB_Data[[#This Row],[SA Cat 2020]])/ULB_Data[[#This Row],[SA Cat 2020]]</f>
        <v>0.28370737109540412</v>
      </c>
      <c r="Y399" s="118">
        <f>(ULB_Data[[#This Row],[Total score (obtained) SS2021]]-ULB_Data[[#This Row],[SA Cat 2021]])/ULB_Data[[#This Row],[SA Cat 2021]]</f>
        <v>0.35128572892121696</v>
      </c>
      <c r="Z399" s="118">
        <f>(ULB_Data[[#This Row],[Total score (obtained) SS2022]]-ULB_Data[[#This Row],[SA Cat 2022]])/ULB_Data[[#This Row],[SA Cat 2022]]</f>
        <v>0.35128572892121696</v>
      </c>
      <c r="AA399" s="118">
        <f>(ULB_Data[[#This Row],[Total score (obtained) SS2021]]-ULB_Data[[#This Row],[SA Cat t.10 2021]])/ULB_Data[[#This Row],[SA Cat t.10 2021]]</f>
        <v>-9.018440172905362E-2</v>
      </c>
      <c r="AB399" s="118">
        <f>(ULB_Data[[#This Row],[Total score (obtained) SS2022]]-ULB_Data[[#This Row],[SA Cat t.10 2022]])/ULB_Data[[#This Row],[SA Cat t.10 2022]]</f>
        <v>-9.018440172905362E-2</v>
      </c>
      <c r="AC399" s="122">
        <v>306.24</v>
      </c>
      <c r="AD399" s="122">
        <v>913.6</v>
      </c>
      <c r="AE399" s="122">
        <v>915</v>
      </c>
      <c r="AF399" s="122">
        <v>706.64</v>
      </c>
      <c r="AG399" s="122">
        <v>1509.3</v>
      </c>
      <c r="AH399" s="122">
        <v>1509.3</v>
      </c>
      <c r="AI399" s="122">
        <v>593.21</v>
      </c>
      <c r="AJ399" s="122">
        <v>1412.08</v>
      </c>
      <c r="AK399" s="122">
        <v>1412.08</v>
      </c>
      <c r="AL399" s="122">
        <v>1984.11</v>
      </c>
      <c r="AM399" s="122">
        <v>1984.11</v>
      </c>
      <c r="AN399" s="118">
        <f>(ULB_Data[[#This Row],[SLP- obtained SS2020]]-ULB_Data[[#This Row],[SLP NA 2020]])/ULB_Data[[#This Row],[SLP NA 2020]]</f>
        <v>1.8450235109717867</v>
      </c>
      <c r="AO399" s="118">
        <f>(ULB_Data[[#This Row],[SLP- obtained SS2021]]-ULB_Data[[#This Row],[SLP NA 2021]])/ULB_Data[[#This Row],[SLP NA 2021]]</f>
        <v>0.93107486865148859</v>
      </c>
      <c r="AP399" s="118">
        <f>(ULB_Data[[#This Row],[SLP- obtained SS2022]]-ULB_Data[[#This Row],[SLP NA 2022]])/ULB_Data[[#This Row],[SLP NA 2022]]</f>
        <v>0.92812021857923499</v>
      </c>
      <c r="AQ399" s="118">
        <f>(ULB_Data[[#This Row],[SLP- obtained SS2020]]-ULB_Data[[#This Row],[SLP SA 2020]])/ULB_Data[[#This Row],[SLP SA 2020]]</f>
        <v>0.23296162119325259</v>
      </c>
      <c r="AR399" s="118">
        <f>(ULB_Data[[#This Row],[SLP- obtained SS2021]]-ULB_Data[[#This Row],[SLP SA 2021]])/ULB_Data[[#This Row],[SLP SA 2021]]</f>
        <v>0.16890611541774336</v>
      </c>
      <c r="AS399" s="118">
        <f>(ULB_Data[[#This Row],[SLP- obtained SS2022]]-ULB_Data[[#This Row],[SLP SA 2022]])/ULB_Data[[#This Row],[SLP SA 2022]]</f>
        <v>0.16890611541774336</v>
      </c>
      <c r="AT399" s="118">
        <f>(ULB_Data[[#This Row],[SLP- obtained SS2020]]-ULB_Data[[#This Row],[SLP SA cat 2020]])/ULB_Data[[#This Row],[SLP SA cat 2020]]</f>
        <v>0.46872102628074364</v>
      </c>
      <c r="AU399" s="118">
        <f>(ULB_Data[[#This Row],[SLP- obtained SS2021]]-ULB_Data[[#This Row],[SLP SA cat 2021]])/ULB_Data[[#This Row],[SLP SA cat 2021]]</f>
        <v>0.24938388759843644</v>
      </c>
      <c r="AV399" s="118">
        <f>(ULB_Data[[#This Row],[SLP- obtained SS2022]]-ULB_Data[[#This Row],[SLP SA cat 2022]])/ULB_Data[[#This Row],[SLP SA cat 2022]]</f>
        <v>0.24938388759843644</v>
      </c>
      <c r="AW399" s="118">
        <f>(ULB_Data[[#This Row],[SLP- obtained SS2021]]-ULB_Data[[#This Row],[SLP SA cat t.10 2021]])/ULB_Data[[#This Row],[SLP SA cat t.10 2021]]</f>
        <v>-0.11082046862321136</v>
      </c>
      <c r="AX399" s="118">
        <f>(ULB_Data[[#This Row],[SLP- obtained SS2022]]-ULB_Data[[#This Row],[SLP SA cat t.10 2022]])/ULB_Data[[#This Row],[SLP SA cat t.10 2022]]</f>
        <v>-0.11082046862321136</v>
      </c>
      <c r="AY399" s="122">
        <v>232.44</v>
      </c>
      <c r="AZ399" s="122">
        <v>298.10000000000002</v>
      </c>
      <c r="BA399" s="122">
        <v>295</v>
      </c>
      <c r="BB399" s="122">
        <v>421.09</v>
      </c>
      <c r="BC399" s="122">
        <v>522.70000000000005</v>
      </c>
      <c r="BD399" s="122">
        <v>525</v>
      </c>
      <c r="BE399" s="122">
        <v>365.77</v>
      </c>
      <c r="BF399" s="122">
        <v>453.88</v>
      </c>
      <c r="BG399" s="122">
        <v>453.88</v>
      </c>
      <c r="BH399" s="122">
        <v>1100</v>
      </c>
      <c r="BI399" s="122">
        <v>1100</v>
      </c>
      <c r="BJ399" s="118">
        <f>(ULB_Data[[#This Row],[Cert.- obtained SS2020]]-ULB_Data[[#This Row],[NA cert 2020]])/ULB_Data[[#This Row],[NA cert 2020]]</f>
        <v>1.1510927551196009</v>
      </c>
      <c r="BK399" s="118">
        <f>(ULB_Data[[#This Row],[Cert.- obtained SS2021]]-ULB_Data[[#This Row],[NA cert 2021]])/ULB_Data[[#This Row],[NA cert 2021]]</f>
        <v>2.0191211003019118</v>
      </c>
      <c r="BL399" s="118">
        <f>(ULB_Data[[#This Row],[Cert.- obtained SS2022]]-ULB_Data[[#This Row],[NA cert 2022]])/ULB_Data[[#This Row],[NA cert 2022]]</f>
        <v>2.0508474576271185</v>
      </c>
      <c r="BM399" s="118">
        <f>(ULB_Data[[#This Row],[Cert.- obtained SS2020]]-ULB_Data[[#This Row],[SA Cert 2020]])/ULB_Data[[#This Row],[SA Cert 2020]]</f>
        <v>0.187394618727588</v>
      </c>
      <c r="BN399" s="118">
        <f>(ULB_Data[[#This Row],[Cert.- obtained SS2021]]-ULB_Data[[#This Row],[SA cert 2021]])/ULB_Data[[#This Row],[SA cert 2021]]</f>
        <v>0.72182896498947757</v>
      </c>
      <c r="BO399" s="118">
        <f>(ULB_Data[[#This Row],[Cert.- obtained SS2022]]-ULB_Data[[#This Row],[SA cert 2022]])/ULB_Data[[#This Row],[SA cert 2022]]</f>
        <v>0.7142857142857143</v>
      </c>
      <c r="BP399" s="118">
        <f>(ULB_Data[[#This Row],[Cert.- obtained SS2020]]-ULB_Data[[#This Row],[SA cert cat 2020]])/ULB_Data[[#This Row],[SA cert cat 2020]]</f>
        <v>0.36697924925499636</v>
      </c>
      <c r="BQ399" s="118">
        <f>(ULB_Data[[#This Row],[Cert.- obtained SS2021]]-ULB_Data[[#This Row],[SA cert cat 2021]])/ULB_Data[[#This Row],[SA cert cat 2021]]</f>
        <v>0.98290296994800386</v>
      </c>
      <c r="BR399" s="118">
        <f>(ULB_Data[[#This Row],[Cert.- obtained SS2022]]-ULB_Data[[#This Row],[SA cert cat 2022]])/ULB_Data[[#This Row],[SA cert cat 2022]]</f>
        <v>0.98290296994800386</v>
      </c>
      <c r="BS399" s="118">
        <f>(ULB_Data[[#This Row],[Cert.- obtained SS2021]]-ULB_Data[[#This Row],[SA cert cat t.10 2021]])/ULB_Data[[#This Row],[SA cert cat t.10 2021]]</f>
        <v>-0.18181818181818182</v>
      </c>
      <c r="BT399" s="118">
        <f>(ULB_Data[[#This Row],[Cert.- obtained SS2022]]-ULB_Data[[#This Row],[SA cert cat t.10 2022]])/ULB_Data[[#This Row],[SA cert cat t.10 2022]]</f>
        <v>-0.18181818181818182</v>
      </c>
      <c r="BU399" s="122">
        <v>855.72</v>
      </c>
      <c r="BV399" s="122">
        <v>860.25</v>
      </c>
      <c r="BW399" s="122">
        <v>865</v>
      </c>
      <c r="BX399" s="122">
        <v>1100</v>
      </c>
      <c r="BY399" s="122">
        <v>1147.0899999999999</v>
      </c>
      <c r="BZ399" s="122">
        <v>1150</v>
      </c>
      <c r="CA399" s="122">
        <v>1056.55</v>
      </c>
      <c r="CB399" s="122">
        <v>1062.31</v>
      </c>
      <c r="CC399" s="122">
        <v>1062.31</v>
      </c>
      <c r="CD399" s="122">
        <v>1484.95</v>
      </c>
      <c r="CE399" s="122">
        <v>1484.95</v>
      </c>
      <c r="CF399" s="118">
        <f>(ULB_Data[[#This Row],[CP- obtained SS2020]]-ULB_Data[[#This Row],[NA CV 2020]])/ULB_Data[[#This Row],[NA CV 2020]]</f>
        <v>0.39643808722479318</v>
      </c>
      <c r="CG399" s="118">
        <f>(ULB_Data[[#This Row],[CV- obtained SS2021]]-ULB_Data[[#This Row],[NA CV 2021]])/ULB_Data[[#This Row],[NA CV 2021]]</f>
        <v>0.50274920081371699</v>
      </c>
      <c r="CH399" s="118">
        <f>(ULB_Data[[#This Row],[CV- obtained SS2022]]-ULB_Data[[#This Row],[NA CV 2022]])/ULB_Data[[#This Row],[NA CV 2022]]</f>
        <v>0.49449710982658962</v>
      </c>
      <c r="CI399" s="118">
        <f>(ULB_Data[[#This Row],[CP- obtained SS2020]]-ULB_Data[[#This Row],[SA CV 2020]])/ULB_Data[[#This Row],[SA CV 2020]]</f>
        <v>8.6327272727272766E-2</v>
      </c>
      <c r="CJ399" s="118">
        <f>(ULB_Data[[#This Row],[CV- obtained SS2021]]-ULB_Data[[#This Row],[SA CV 2021]])/ULB_Data[[#This Row],[SA CV 2021]]</f>
        <v>0.12697347200306872</v>
      </c>
      <c r="CK399" s="118">
        <f>(ULB_Data[[#This Row],[CV- obtained SS2022]]-ULB_Data[[#This Row],[SA CV 2022]])/ULB_Data[[#This Row],[SA CV 2022]]</f>
        <v>0.1241217391304348</v>
      </c>
      <c r="CL399" s="118">
        <f>(ULB_Data[[#This Row],[CP- obtained SS2020]]-ULB_Data[[#This Row],[SA CV  cat 2020]])/ULB_Data[[#This Row],[SA CV  cat 2020]]</f>
        <v>0.13100184562964373</v>
      </c>
      <c r="CM399" s="118">
        <f>(ULB_Data[[#This Row],[CV- obtained SS2021]]-ULB_Data[[#This Row],[SA CV cat 2021]])/ULB_Data[[#This Row],[SA CV cat 2021]]</f>
        <v>0.21691408345963051</v>
      </c>
      <c r="CN399" s="118">
        <f>(ULB_Data[[#This Row],[CV- obtained SS2022]]-ULB_Data[[#This Row],[SA CV cat 2022]])/ULB_Data[[#This Row],[SA CV cat 2022]]</f>
        <v>0.21691408345963051</v>
      </c>
      <c r="CO399" s="118">
        <f>(ULB_Data[[#This Row],[CV- obtained SS2021]]-ULB_Data[[#This Row],[SA CV cat t.10 2021]])/ULB_Data[[#This Row],[SA CV cat t.10 2021]]</f>
        <v>-0.12943870163978588</v>
      </c>
      <c r="CP399" s="118">
        <f>(ULB_Data[[#This Row],[CV- obtained SS2022]]-ULB_Data[[#This Row],[SA CV cat t.10 2022]])/ULB_Data[[#This Row],[SA CV cat t.10 2022]]</f>
        <v>-0.12943870163978588</v>
      </c>
      <c r="CQ399" s="60">
        <v>30</v>
      </c>
      <c r="CR399" s="60">
        <v>23</v>
      </c>
      <c r="CS399" s="27">
        <v>22</v>
      </c>
      <c r="CT399" s="27">
        <v>21</v>
      </c>
      <c r="CU399" s="27">
        <v>22</v>
      </c>
      <c r="CV399" s="27">
        <v>21</v>
      </c>
      <c r="CW399" s="28" t="s">
        <v>406</v>
      </c>
      <c r="CX399" s="27" t="s">
        <v>401</v>
      </c>
      <c r="CY399" s="27" t="s">
        <v>401</v>
      </c>
      <c r="CZ399" s="28" t="s">
        <v>405</v>
      </c>
      <c r="DA399" s="27" t="s">
        <v>404</v>
      </c>
      <c r="DB399" s="27" t="s">
        <v>404</v>
      </c>
      <c r="DC399" s="22">
        <v>871.26</v>
      </c>
      <c r="DD399" s="22">
        <v>1500</v>
      </c>
      <c r="DE399" s="66">
        <v>58.08</v>
      </c>
      <c r="DF399" s="22">
        <v>500</v>
      </c>
      <c r="DG399" s="22">
        <v>1500</v>
      </c>
      <c r="DH399" s="66">
        <v>33.33</v>
      </c>
      <c r="DI399" s="22">
        <v>1374.89</v>
      </c>
      <c r="DJ399" s="22">
        <v>1500</v>
      </c>
      <c r="DK399" s="66">
        <v>91.66</v>
      </c>
      <c r="DL399" s="22">
        <v>1194.96</v>
      </c>
      <c r="DM399" s="22">
        <v>1500</v>
      </c>
      <c r="DN399" s="66">
        <v>79.66</v>
      </c>
      <c r="DO399" s="22">
        <v>3941.11</v>
      </c>
      <c r="DP399" s="22">
        <v>6000</v>
      </c>
      <c r="DQ399" s="66">
        <v>65.69</v>
      </c>
      <c r="DR399" s="67">
        <v>1764.23</v>
      </c>
      <c r="DS399" s="67">
        <v>2400</v>
      </c>
      <c r="DT399" s="159">
        <f>ULB_Data[[#This Row],[SLP- obtained SS2021]]/ULB_Data[[#This Row],[SLP-max. marks SS2021]]</f>
        <v>0.73509583333333339</v>
      </c>
      <c r="DU399" s="159">
        <f>ULB_Data[[#This Row],[SLP- obtained SS2021]]/ULB_Data[[#This Row],[Total score (obtained) SS2021]]</f>
        <v>0.44585377195177123</v>
      </c>
      <c r="DV399" s="67">
        <v>1764.23</v>
      </c>
      <c r="DW399" s="66">
        <v>2400</v>
      </c>
      <c r="DX399" s="159">
        <f>ULB_Data[[#This Row],[SLP- obtained SS2022]]/ULB_Data[[#This Row],[SLP-max. marks SS2022]]</f>
        <v>0.73509583333333339</v>
      </c>
      <c r="DY399" s="159">
        <f>ULB_Data[[#This Row],[SLP- obtained SS2022]]/ULB_Data[[#This Row],[Total score (obtained) SS2022]]</f>
        <v>0.44585377195177123</v>
      </c>
      <c r="DZ399" s="67">
        <v>1292.74</v>
      </c>
      <c r="EA399" s="67">
        <v>1800</v>
      </c>
      <c r="EB399" s="159">
        <f>ULB_Data[[#This Row],[CV- obtained SS2021]]/ULB_Data[[#This Row],[CV-max. marks SS2021]]</f>
        <v>0.71818888888888888</v>
      </c>
      <c r="EC399" s="159">
        <f>ULB_Data[[#This Row],[CV- obtained SS2021]]/ULB_Data[[#This Row],[Total score (obtained) SS2021]]</f>
        <v>0.32669946954361545</v>
      </c>
      <c r="ED399" s="67">
        <v>1292.74</v>
      </c>
      <c r="EE399" s="66">
        <v>1800</v>
      </c>
      <c r="EF399" s="159">
        <f>ULB_Data[[#This Row],[CV- obtained SS2022]]/ULB_Data[[#This Row],[CV-max. marks SS2022]]</f>
        <v>0.71818888888888888</v>
      </c>
      <c r="EG399" s="159">
        <f>ULB_Data[[#This Row],[CV- obtained SS2022]]/ULB_Data[[#This Row],[Total score (obtained) SS2022]]</f>
        <v>0.32669946954361545</v>
      </c>
      <c r="EH399" s="67">
        <v>900</v>
      </c>
      <c r="EI399" s="67">
        <v>1800</v>
      </c>
      <c r="EJ399" s="159">
        <f>ULB_Data[[#This Row],[Cert.- obtained SS2021]]/ULB_Data[[#This Row],[Cert.-max. marks SS2021]]</f>
        <v>0.5</v>
      </c>
      <c r="EK399" s="159">
        <f>ULB_Data[[#This Row],[Cert.- obtained SS2021]]/ULB_Data[[#This Row],[Total score (obtained) SS2021]]</f>
        <v>0.22744675850461338</v>
      </c>
      <c r="EL399" s="67">
        <v>900</v>
      </c>
      <c r="EM399" s="66">
        <v>1800</v>
      </c>
      <c r="EN399" s="159">
        <f>ULB_Data[[#This Row],[Cert.- obtained SS2022]]/ULB_Data[[#This Row],[Cert.-max. marks SS2022]]</f>
        <v>0.5</v>
      </c>
      <c r="EO399" s="159">
        <f>ULB_Data[[#This Row],[Cert.- obtained SS2022]]/ULB_Data[[#This Row],[Total score (obtained) SS2022]]</f>
        <v>0.22744675850461338</v>
      </c>
      <c r="EP399" s="68">
        <v>3956.97</v>
      </c>
      <c r="EQ399" s="26">
        <v>6000</v>
      </c>
      <c r="ER399" s="66">
        <v>65.95</v>
      </c>
      <c r="ES399" s="68">
        <v>3956.97</v>
      </c>
      <c r="ET399" s="66">
        <v>6000</v>
      </c>
      <c r="EU399" s="128">
        <f>(ULB_Data[[#This Row],[Total score (obtained) SS2022]]/ULB_Data[[#This Row],[Total score (max) SS2022]])*100</f>
        <v>65.9495</v>
      </c>
      <c r="EV399" s="26">
        <v>1371.26</v>
      </c>
      <c r="EW399" s="26">
        <v>3000</v>
      </c>
      <c r="EX399" s="66">
        <v>45.71</v>
      </c>
      <c r="EY399" s="26">
        <v>2664.23</v>
      </c>
      <c r="EZ399" s="26">
        <v>4200</v>
      </c>
      <c r="FA399" s="100">
        <v>63.43</v>
      </c>
      <c r="FB399" s="26">
        <v>2664.23</v>
      </c>
      <c r="FC399" s="138">
        <v>4200</v>
      </c>
      <c r="FD399" s="140">
        <f>(ULB_Data[[#This Row],[SLP + Cert. (obtained) SS2022]]/ULB_Data[[#This Row],[SLP + Cert. (max.) SS2022]])*100</f>
        <v>63.434047619047618</v>
      </c>
    </row>
    <row r="400" spans="1:160" ht="51.75" thickBot="1">
      <c r="A400" s="104">
        <v>399</v>
      </c>
      <c r="B400" s="65" t="s">
        <v>261</v>
      </c>
      <c r="C400" s="65" t="s">
        <v>63</v>
      </c>
      <c r="D400" s="65" t="s">
        <v>33</v>
      </c>
      <c r="E400" s="22">
        <v>27833</v>
      </c>
      <c r="F400" s="28" t="s">
        <v>412</v>
      </c>
      <c r="G400" s="28">
        <v>2214</v>
      </c>
      <c r="H400" s="28">
        <v>2072</v>
      </c>
      <c r="I400" s="28">
        <v>2072</v>
      </c>
      <c r="J400" s="28">
        <v>3325</v>
      </c>
      <c r="K400" s="28">
        <v>3178</v>
      </c>
      <c r="L400" s="28">
        <v>3178</v>
      </c>
      <c r="M400" s="28">
        <v>3400</v>
      </c>
      <c r="N400" s="28">
        <v>3298.6</v>
      </c>
      <c r="O400" s="28">
        <v>3298.6</v>
      </c>
      <c r="P400" s="28">
        <v>4601.3999999999996</v>
      </c>
      <c r="Q400" s="28">
        <v>4601.3999999999996</v>
      </c>
      <c r="R400" s="118">
        <f>(ULB_Data[[#This Row],[Total score (obtained) SS2020]]-ULB_Data[[#This Row],[NA 2020]])/ULB_Data[[#This Row],[NA 2020]]</f>
        <v>0.34228093947606142</v>
      </c>
      <c r="S400" s="118">
        <f>(ULB_Data[[#This Row],[Total score (obtained) SS2021]]-ULB_Data[[#This Row],[NA 2021]])/ULB_Data[[#This Row],[NA 2021]]</f>
        <v>0.53466216216216222</v>
      </c>
      <c r="T400" s="118">
        <f>(ULB_Data[[#This Row],[Total score (obtained) SS2022]]-ULB_Data[[#This Row],[NA 2022]])/ULB_Data[[#This Row],[NA 2022]]</f>
        <v>0.53466216216216222</v>
      </c>
      <c r="U400" s="118">
        <f>(ULB_Data[[#This Row],[Total score (obtained) SS2020]]-ULB_Data[[#This Row],[SA 2020]])/ULB_Data[[#This Row],[SA 2020]]</f>
        <v>-0.10622255639097745</v>
      </c>
      <c r="V400" s="118">
        <f>(ULB_Data[[#This Row],[Total score (obtained) SS2021]]-ULB_Data[[#This Row],[SA 2021]])/ULB_Data[[#This Row],[SA 2021]]</f>
        <v>5.7268722466965506E-4</v>
      </c>
      <c r="W400" s="118">
        <f>(ULB_Data[[#This Row],[Total score (obtained) SS2022]]-ULB_Data[[#This Row],[SA 2022]])/ULB_Data[[#This Row],[SA 2022]]</f>
        <v>5.7268722466965506E-4</v>
      </c>
      <c r="X400" s="118">
        <f>(ULB_Data[[#This Row],[Total score (obtained) SS2020]]-ULB_Data[[#This Row],[SA Cat 2020]])/ULB_Data[[#This Row],[SA Cat 2020]]</f>
        <v>-0.12593823529411766</v>
      </c>
      <c r="Y400" s="118">
        <f>(ULB_Data[[#This Row],[Total score (obtained) SS2021]]-ULB_Data[[#This Row],[SA Cat 2021]])/ULB_Data[[#This Row],[SA Cat 2021]]</f>
        <v>-3.6009216031043394E-2</v>
      </c>
      <c r="Z400" s="118">
        <f>(ULB_Data[[#This Row],[Total score (obtained) SS2022]]-ULB_Data[[#This Row],[SA Cat 2022]])/ULB_Data[[#This Row],[SA Cat 2022]]</f>
        <v>-3.6009216031043394E-2</v>
      </c>
      <c r="AA400" s="118">
        <f>(ULB_Data[[#This Row],[Total score (obtained) SS2021]]-ULB_Data[[#This Row],[SA Cat t.10 2021]])/ULB_Data[[#This Row],[SA Cat t.10 2021]]</f>
        <v>-0.30894510366410216</v>
      </c>
      <c r="AB400" s="118">
        <f>(ULB_Data[[#This Row],[Total score (obtained) SS2022]]-ULB_Data[[#This Row],[SA Cat t.10 2022]])/ULB_Data[[#This Row],[SA Cat t.10 2022]]</f>
        <v>-0.30894510366410216</v>
      </c>
      <c r="AC400" s="122">
        <v>306.24</v>
      </c>
      <c r="AD400" s="122">
        <v>913.6</v>
      </c>
      <c r="AE400" s="122">
        <v>915</v>
      </c>
      <c r="AF400" s="122">
        <v>706.64</v>
      </c>
      <c r="AG400" s="122">
        <v>1509.3</v>
      </c>
      <c r="AH400" s="122">
        <v>1509.3</v>
      </c>
      <c r="AI400" s="122">
        <v>737.03</v>
      </c>
      <c r="AJ400" s="122">
        <v>1543.8</v>
      </c>
      <c r="AK400" s="122">
        <v>1543.8</v>
      </c>
      <c r="AL400" s="122">
        <v>2033.9</v>
      </c>
      <c r="AM400" s="122">
        <v>2033.9</v>
      </c>
      <c r="AN400" s="118">
        <f>(ULB_Data[[#This Row],[SLP- obtained SS2020]]-ULB_Data[[#This Row],[SLP NA 2020]])/ULB_Data[[#This Row],[SLP NA 2020]]</f>
        <v>0.65233150470219425</v>
      </c>
      <c r="AO400" s="118">
        <f>(ULB_Data[[#This Row],[SLP- obtained SS2021]]-ULB_Data[[#This Row],[SLP NA 2021]])/ULB_Data[[#This Row],[SLP NA 2021]]</f>
        <v>0.66650612959719779</v>
      </c>
      <c r="AP400" s="118">
        <f>(ULB_Data[[#This Row],[SLP- obtained SS2022]]-ULB_Data[[#This Row],[SLP NA 2022]])/ULB_Data[[#This Row],[SLP NA 2022]]</f>
        <v>0.66395628415300545</v>
      </c>
      <c r="AQ400" s="118">
        <f>(ULB_Data[[#This Row],[SLP- obtained SS2020]]-ULB_Data[[#This Row],[SLP SA 2020]])/ULB_Data[[#This Row],[SLP SA 2020]]</f>
        <v>-0.28392109136193816</v>
      </c>
      <c r="AR400" s="118">
        <f>(ULB_Data[[#This Row],[SLP- obtained SS2021]]-ULB_Data[[#This Row],[SLP SA 2021]])/ULB_Data[[#This Row],[SLP SA 2021]]</f>
        <v>8.7590273636785447E-3</v>
      </c>
      <c r="AS400" s="118">
        <f>(ULB_Data[[#This Row],[SLP- obtained SS2022]]-ULB_Data[[#This Row],[SLP SA 2022]])/ULB_Data[[#This Row],[SLP SA 2022]]</f>
        <v>8.7590273636785447E-3</v>
      </c>
      <c r="AT400" s="118">
        <f>(ULB_Data[[#This Row],[SLP- obtained SS2020]]-ULB_Data[[#This Row],[SLP SA cat 2020]])/ULB_Data[[#This Row],[SLP SA cat 2020]]</f>
        <v>-0.31344721381761936</v>
      </c>
      <c r="AU400" s="118">
        <f>(ULB_Data[[#This Row],[SLP- obtained SS2021]]-ULB_Data[[#This Row],[SLP SA cat 2021]])/ULB_Data[[#This Row],[SLP SA cat 2021]]</f>
        <v>-1.3784168933799698E-2</v>
      </c>
      <c r="AV400" s="118">
        <f>(ULB_Data[[#This Row],[SLP- obtained SS2022]]-ULB_Data[[#This Row],[SLP SA cat 2022]])/ULB_Data[[#This Row],[SLP SA cat 2022]]</f>
        <v>-1.3784168933799698E-2</v>
      </c>
      <c r="AW400" s="118">
        <f>(ULB_Data[[#This Row],[SLP- obtained SS2021]]-ULB_Data[[#This Row],[SLP SA cat t.10 2021]])/ULB_Data[[#This Row],[SLP SA cat t.10 2021]]</f>
        <v>-0.25142829047642462</v>
      </c>
      <c r="AX400" s="118">
        <f>(ULB_Data[[#This Row],[SLP- obtained SS2022]]-ULB_Data[[#This Row],[SLP SA cat t.10 2022]])/ULB_Data[[#This Row],[SLP SA cat t.10 2022]]</f>
        <v>-0.25142829047642462</v>
      </c>
      <c r="AY400" s="122">
        <v>232.44</v>
      </c>
      <c r="AZ400" s="122">
        <v>298.10000000000002</v>
      </c>
      <c r="BA400" s="122">
        <v>295</v>
      </c>
      <c r="BB400" s="122">
        <v>421.09</v>
      </c>
      <c r="BC400" s="122">
        <v>522.70000000000005</v>
      </c>
      <c r="BD400" s="122">
        <v>525</v>
      </c>
      <c r="BE400" s="122">
        <v>433.64</v>
      </c>
      <c r="BF400" s="122">
        <v>570</v>
      </c>
      <c r="BG400" s="122">
        <v>570</v>
      </c>
      <c r="BH400" s="122">
        <v>1100</v>
      </c>
      <c r="BI400" s="122">
        <v>1100</v>
      </c>
      <c r="BJ400" s="118">
        <f>(ULB_Data[[#This Row],[Cert.- obtained SS2020]]-ULB_Data[[#This Row],[NA cert 2020]])/ULB_Data[[#This Row],[NA cert 2020]]</f>
        <v>0.29065565307176044</v>
      </c>
      <c r="BK400" s="118">
        <f>(ULB_Data[[#This Row],[Cert.- obtained SS2021]]-ULB_Data[[#This Row],[NA cert 2021]])/ULB_Data[[#This Row],[NA cert 2021]]</f>
        <v>0.67728950016772882</v>
      </c>
      <c r="BL400" s="118">
        <f>(ULB_Data[[#This Row],[Cert.- obtained SS2022]]-ULB_Data[[#This Row],[NA cert 2022]])/ULB_Data[[#This Row],[NA cert 2022]]</f>
        <v>0.69491525423728817</v>
      </c>
      <c r="BM400" s="118">
        <f>(ULB_Data[[#This Row],[Cert.- obtained SS2020]]-ULB_Data[[#This Row],[SA Cert 2020]])/ULB_Data[[#This Row],[SA Cert 2020]]</f>
        <v>-0.2875632287634472</v>
      </c>
      <c r="BN400" s="118">
        <f>(ULB_Data[[#This Row],[Cert.- obtained SS2021]]-ULB_Data[[#This Row],[SA cert 2021]])/ULB_Data[[#This Row],[SA cert 2021]]</f>
        <v>-4.3428352783623579E-2</v>
      </c>
      <c r="BO400" s="118">
        <f>(ULB_Data[[#This Row],[Cert.- obtained SS2022]]-ULB_Data[[#This Row],[SA cert 2022]])/ULB_Data[[#This Row],[SA cert 2022]]</f>
        <v>-4.7619047619047616E-2</v>
      </c>
      <c r="BP400" s="118">
        <f>(ULB_Data[[#This Row],[Cert.- obtained SS2020]]-ULB_Data[[#This Row],[SA cert cat 2020]])/ULB_Data[[#This Row],[SA cert cat 2020]]</f>
        <v>-0.30818190203855733</v>
      </c>
      <c r="BQ400" s="118">
        <f>(ULB_Data[[#This Row],[Cert.- obtained SS2021]]-ULB_Data[[#This Row],[SA cert cat 2021]])/ULB_Data[[#This Row],[SA cert cat 2021]]</f>
        <v>-0.12280701754385964</v>
      </c>
      <c r="BR400" s="118">
        <f>(ULB_Data[[#This Row],[Cert.- obtained SS2022]]-ULB_Data[[#This Row],[SA cert cat 2022]])/ULB_Data[[#This Row],[SA cert cat 2022]]</f>
        <v>-0.12280701754385964</v>
      </c>
      <c r="BS400" s="118">
        <f>(ULB_Data[[#This Row],[Cert.- obtained SS2021]]-ULB_Data[[#This Row],[SA cert cat t.10 2021]])/ULB_Data[[#This Row],[SA cert cat t.10 2021]]</f>
        <v>-0.54545454545454541</v>
      </c>
      <c r="BT400" s="118">
        <f>(ULB_Data[[#This Row],[Cert.- obtained SS2022]]-ULB_Data[[#This Row],[SA cert cat t.10 2022]])/ULB_Data[[#This Row],[SA cert cat t.10 2022]]</f>
        <v>-0.54545454545454541</v>
      </c>
      <c r="BU400" s="122">
        <v>855.72</v>
      </c>
      <c r="BV400" s="122">
        <v>860.25</v>
      </c>
      <c r="BW400" s="122">
        <v>865</v>
      </c>
      <c r="BX400" s="122">
        <v>1100</v>
      </c>
      <c r="BY400" s="122">
        <v>1147.0899999999999</v>
      </c>
      <c r="BZ400" s="122">
        <v>1150</v>
      </c>
      <c r="CA400" s="122">
        <v>1114.93</v>
      </c>
      <c r="CB400" s="122">
        <v>1184.79</v>
      </c>
      <c r="CC400" s="122">
        <v>1184.79</v>
      </c>
      <c r="CD400" s="122">
        <v>1531.86</v>
      </c>
      <c r="CE400" s="122">
        <v>1531.86</v>
      </c>
      <c r="CF400" s="118">
        <f>(ULB_Data[[#This Row],[CP- obtained SS2020]]-ULB_Data[[#This Row],[NA CV 2020]])/ULB_Data[[#This Row],[NA CV 2020]]</f>
        <v>0.30900294488851499</v>
      </c>
      <c r="CG400" s="118">
        <f>(ULB_Data[[#This Row],[CV- obtained SS2021]]-ULB_Data[[#This Row],[NA CV 2021]])/ULB_Data[[#This Row],[NA CV 2021]]</f>
        <v>0.34530659691950011</v>
      </c>
      <c r="CH400" s="118">
        <f>(ULB_Data[[#This Row],[CV- obtained SS2022]]-ULB_Data[[#This Row],[NA CV 2022]])/ULB_Data[[#This Row],[NA CV 2022]]</f>
        <v>0.33791907514450864</v>
      </c>
      <c r="CI400" s="118">
        <f>(ULB_Data[[#This Row],[CP- obtained SS2020]]-ULB_Data[[#This Row],[SA CV 2020]])/ULB_Data[[#This Row],[SA CV 2020]]</f>
        <v>1.8309090909091E-2</v>
      </c>
      <c r="CJ400" s="118">
        <f>(ULB_Data[[#This Row],[CV- obtained SS2021]]-ULB_Data[[#This Row],[SA CV 2021]])/ULB_Data[[#This Row],[SA CV 2021]]</f>
        <v>8.9007837222886063E-3</v>
      </c>
      <c r="CK400" s="118">
        <f>(ULB_Data[[#This Row],[CV- obtained SS2022]]-ULB_Data[[#This Row],[SA CV 2022]])/ULB_Data[[#This Row],[SA CV 2022]]</f>
        <v>6.3478260869564819E-3</v>
      </c>
      <c r="CL400" s="118">
        <f>(ULB_Data[[#This Row],[CP- obtained SS2020]]-ULB_Data[[#This Row],[SA CV  cat 2020]])/ULB_Data[[#This Row],[SA CV  cat 2020]]</f>
        <v>4.6729391082848577E-3</v>
      </c>
      <c r="CM400" s="118">
        <f>(ULB_Data[[#This Row],[CV- obtained SS2021]]-ULB_Data[[#This Row],[SA CV cat 2021]])/ULB_Data[[#This Row],[SA CV cat 2021]]</f>
        <v>-2.3202424058271939E-2</v>
      </c>
      <c r="CN400" s="118">
        <f>(ULB_Data[[#This Row],[CV- obtained SS2022]]-ULB_Data[[#This Row],[SA CV cat 2022]])/ULB_Data[[#This Row],[SA CV cat 2022]]</f>
        <v>-2.3202424058271939E-2</v>
      </c>
      <c r="CO400" s="118">
        <f>(ULB_Data[[#This Row],[CV- obtained SS2021]]-ULB_Data[[#This Row],[SA CV cat t.10 2021]])/ULB_Data[[#This Row],[SA CV cat t.10 2021]]</f>
        <v>-0.24451320616766542</v>
      </c>
      <c r="CP400" s="118">
        <f>(ULB_Data[[#This Row],[CV- obtained SS2022]]-ULB_Data[[#This Row],[SA CV cat t.10 2022]])/ULB_Data[[#This Row],[SA CV cat t.10 2022]]</f>
        <v>-0.24451320616766542</v>
      </c>
      <c r="CQ400" s="98" t="s">
        <v>658</v>
      </c>
      <c r="CR400" s="98" t="s">
        <v>658</v>
      </c>
      <c r="CS400" s="28">
        <v>82</v>
      </c>
      <c r="CT400" s="28">
        <v>62</v>
      </c>
      <c r="CU400" s="28">
        <v>82</v>
      </c>
      <c r="CV400" s="28">
        <v>62</v>
      </c>
      <c r="CW400" s="28" t="s">
        <v>414</v>
      </c>
      <c r="CX400" s="28" t="s">
        <v>414</v>
      </c>
      <c r="CY400" s="28" t="s">
        <v>414</v>
      </c>
      <c r="CZ400" s="28" t="s">
        <v>405</v>
      </c>
      <c r="DA400" s="28" t="s">
        <v>408</v>
      </c>
      <c r="DB400" s="28" t="s">
        <v>408</v>
      </c>
      <c r="DC400" s="22">
        <v>506.01</v>
      </c>
      <c r="DD400" s="22">
        <v>1500</v>
      </c>
      <c r="DE400" s="66">
        <v>33.729999999999997</v>
      </c>
      <c r="DF400" s="22">
        <v>300</v>
      </c>
      <c r="DG400" s="22">
        <v>1500</v>
      </c>
      <c r="DH400" s="66">
        <v>20</v>
      </c>
      <c r="DI400" s="22">
        <v>1045.6500000000001</v>
      </c>
      <c r="DJ400" s="22">
        <v>1500</v>
      </c>
      <c r="DK400" s="66">
        <v>69.709999999999994</v>
      </c>
      <c r="DL400" s="22">
        <v>1120.1400000000001</v>
      </c>
      <c r="DM400" s="22">
        <v>1500</v>
      </c>
      <c r="DN400" s="66">
        <v>74.680000000000007</v>
      </c>
      <c r="DO400" s="22">
        <v>2971.81</v>
      </c>
      <c r="DP400" s="22">
        <v>6000</v>
      </c>
      <c r="DQ400" s="66">
        <v>49.53</v>
      </c>
      <c r="DR400" s="67">
        <v>1522.52</v>
      </c>
      <c r="DS400" s="67">
        <v>2400</v>
      </c>
      <c r="DT400" s="159">
        <f>ULB_Data[[#This Row],[SLP- obtained SS2021]]/ULB_Data[[#This Row],[SLP-max. marks SS2021]]</f>
        <v>0.6343833333333333</v>
      </c>
      <c r="DU400" s="159">
        <f>ULB_Data[[#This Row],[SLP- obtained SS2021]]/ULB_Data[[#This Row],[Total score (obtained) SS2021]]</f>
        <v>0.47880697649552489</v>
      </c>
      <c r="DV400" s="67">
        <v>1522.52</v>
      </c>
      <c r="DW400" s="66">
        <v>2400</v>
      </c>
      <c r="DX400" s="159">
        <f>ULB_Data[[#This Row],[SLP- obtained SS2022]]/ULB_Data[[#This Row],[SLP-max. marks SS2022]]</f>
        <v>0.6343833333333333</v>
      </c>
      <c r="DY400" s="159">
        <f>ULB_Data[[#This Row],[SLP- obtained SS2022]]/ULB_Data[[#This Row],[Total score (obtained) SS2022]]</f>
        <v>0.47880697649552489</v>
      </c>
      <c r="DZ400" s="67">
        <v>1157.3</v>
      </c>
      <c r="EA400" s="67">
        <v>1800</v>
      </c>
      <c r="EB400" s="159">
        <f>ULB_Data[[#This Row],[CV- obtained SS2021]]/ULB_Data[[#This Row],[CV-max. marks SS2021]]</f>
        <v>0.64294444444444443</v>
      </c>
      <c r="EC400" s="159">
        <f>ULB_Data[[#This Row],[CV- obtained SS2021]]/ULB_Data[[#This Row],[Total score (obtained) SS2021]]</f>
        <v>0.36395141863375913</v>
      </c>
      <c r="ED400" s="67">
        <v>1157.3</v>
      </c>
      <c r="EE400" s="66">
        <v>1800</v>
      </c>
      <c r="EF400" s="159">
        <f>ULB_Data[[#This Row],[CV- obtained SS2022]]/ULB_Data[[#This Row],[CV-max. marks SS2022]]</f>
        <v>0.64294444444444443</v>
      </c>
      <c r="EG400" s="159">
        <f>ULB_Data[[#This Row],[CV- obtained SS2022]]/ULB_Data[[#This Row],[Total score (obtained) SS2022]]</f>
        <v>0.36395141863375913</v>
      </c>
      <c r="EH400" s="89">
        <v>500</v>
      </c>
      <c r="EI400" s="67">
        <v>1800</v>
      </c>
      <c r="EJ400" s="159">
        <f>ULB_Data[[#This Row],[Cert.- obtained SS2021]]/ULB_Data[[#This Row],[Cert.-max. marks SS2021]]</f>
        <v>0.27777777777777779</v>
      </c>
      <c r="EK400" s="159">
        <f>ULB_Data[[#This Row],[Cert.- obtained SS2021]]/ULB_Data[[#This Row],[Total score (obtained) SS2021]]</f>
        <v>0.15724160487071595</v>
      </c>
      <c r="EL400" s="89">
        <v>500</v>
      </c>
      <c r="EM400" s="66">
        <v>1800</v>
      </c>
      <c r="EN400" s="159">
        <f>ULB_Data[[#This Row],[Cert.- obtained SS2022]]/ULB_Data[[#This Row],[Cert.-max. marks SS2022]]</f>
        <v>0.27777777777777779</v>
      </c>
      <c r="EO400" s="159">
        <f>ULB_Data[[#This Row],[Cert.- obtained SS2022]]/ULB_Data[[#This Row],[Total score (obtained) SS2022]]</f>
        <v>0.15724160487071595</v>
      </c>
      <c r="EP400" s="68">
        <v>3179.82</v>
      </c>
      <c r="EQ400" s="26">
        <v>6000</v>
      </c>
      <c r="ER400" s="66">
        <v>53</v>
      </c>
      <c r="ES400" s="68">
        <v>3179.82</v>
      </c>
      <c r="ET400" s="66">
        <v>6000</v>
      </c>
      <c r="EU400" s="128">
        <f>(ULB_Data[[#This Row],[Total score (obtained) SS2022]]/ULB_Data[[#This Row],[Total score (max) SS2022]])*100</f>
        <v>52.997000000000007</v>
      </c>
      <c r="EV400" s="26">
        <v>806.01</v>
      </c>
      <c r="EW400" s="26">
        <v>3000</v>
      </c>
      <c r="EX400" s="66">
        <v>26.87</v>
      </c>
      <c r="EY400" s="26">
        <v>2022.52</v>
      </c>
      <c r="EZ400" s="26">
        <v>4200</v>
      </c>
      <c r="FA400" s="100">
        <v>48.16</v>
      </c>
      <c r="FB400" s="26">
        <v>2022.52</v>
      </c>
      <c r="FC400" s="138">
        <v>4200</v>
      </c>
      <c r="FD400" s="140">
        <f>(ULB_Data[[#This Row],[SLP + Cert. (obtained) SS2022]]/ULB_Data[[#This Row],[SLP + Cert. (max.) SS2022]])*100</f>
        <v>48.155238095238097</v>
      </c>
    </row>
    <row r="401" spans="1:160" ht="15.75" thickBot="1">
      <c r="A401" s="104">
        <v>400</v>
      </c>
      <c r="B401" s="69" t="s">
        <v>19</v>
      </c>
      <c r="C401" s="65" t="s">
        <v>63</v>
      </c>
      <c r="D401" s="65" t="s">
        <v>33</v>
      </c>
      <c r="E401" s="26">
        <v>91379</v>
      </c>
      <c r="F401" s="28" t="s">
        <v>413</v>
      </c>
      <c r="G401" s="28">
        <v>2214</v>
      </c>
      <c r="H401" s="28">
        <v>2072</v>
      </c>
      <c r="I401" s="28">
        <v>2072</v>
      </c>
      <c r="J401" s="28">
        <v>3325</v>
      </c>
      <c r="K401" s="28">
        <v>3178</v>
      </c>
      <c r="L401" s="28">
        <v>3178</v>
      </c>
      <c r="M401" s="28">
        <v>3595.3</v>
      </c>
      <c r="N401" s="28">
        <v>3469.2</v>
      </c>
      <c r="O401" s="28">
        <v>3469.2</v>
      </c>
      <c r="P401" s="28">
        <v>4328.8</v>
      </c>
      <c r="Q401" s="28">
        <v>4328.8</v>
      </c>
      <c r="R401" s="118">
        <f>(ULB_Data[[#This Row],[Total score (obtained) SS2020]]-ULB_Data[[#This Row],[NA 2020]])/ULB_Data[[#This Row],[NA 2020]]</f>
        <v>0.93379855465221329</v>
      </c>
      <c r="S401" s="118">
        <f>(ULB_Data[[#This Row],[Total score (obtained) SS2021]]-ULB_Data[[#This Row],[NA 2021]])/ULB_Data[[#This Row],[NA 2021]]</f>
        <v>0.91711872586872589</v>
      </c>
      <c r="T401" s="118">
        <f>(ULB_Data[[#This Row],[Total score (obtained) SS2022]]-ULB_Data[[#This Row],[NA 2022]])/ULB_Data[[#This Row],[NA 2022]]</f>
        <v>0.91711872586872589</v>
      </c>
      <c r="U401" s="118">
        <f>(ULB_Data[[#This Row],[Total score (obtained) SS2020]]-ULB_Data[[#This Row],[SA 2020]])/ULB_Data[[#This Row],[SA 2020]]</f>
        <v>0.28764812030075199</v>
      </c>
      <c r="V401" s="118">
        <f>(ULB_Data[[#This Row],[Total score (obtained) SS2021]]-ULB_Data[[#This Row],[SA 2021]])/ULB_Data[[#This Row],[SA 2021]]</f>
        <v>0.24992762743864064</v>
      </c>
      <c r="W401" s="118">
        <f>(ULB_Data[[#This Row],[Total score (obtained) SS2022]]-ULB_Data[[#This Row],[SA 2022]])/ULB_Data[[#This Row],[SA 2022]]</f>
        <v>0.24992762743864064</v>
      </c>
      <c r="X401" s="118">
        <f>(ULB_Data[[#This Row],[Total score (obtained) SS2020]]-ULB_Data[[#This Row],[SA Cat 2020]])/ULB_Data[[#This Row],[SA Cat 2020]]</f>
        <v>0.19084081995939145</v>
      </c>
      <c r="Y401" s="118">
        <f>(ULB_Data[[#This Row],[Total score (obtained) SS2021]]-ULB_Data[[#This Row],[SA Cat 2021]])/ULB_Data[[#This Row],[SA Cat 2021]]</f>
        <v>0.14501037703216885</v>
      </c>
      <c r="Z401" s="118">
        <f>(ULB_Data[[#This Row],[Total score (obtained) SS2022]]-ULB_Data[[#This Row],[SA Cat 2022]])/ULB_Data[[#This Row],[SA Cat 2022]]</f>
        <v>0.14501037703216885</v>
      </c>
      <c r="AA401" s="118">
        <f>(ULB_Data[[#This Row],[Total score (obtained) SS2021]]-ULB_Data[[#This Row],[SA Cat t.10 2021]])/ULB_Data[[#This Row],[SA Cat t.10 2021]]</f>
        <v>-8.2362317501386104E-2</v>
      </c>
      <c r="AB401" s="118">
        <f>(ULB_Data[[#This Row],[Total score (obtained) SS2022]]-ULB_Data[[#This Row],[SA Cat t.10 2022]])/ULB_Data[[#This Row],[SA Cat t.10 2022]]</f>
        <v>-8.2362317501386104E-2</v>
      </c>
      <c r="AC401" s="122">
        <v>306.24</v>
      </c>
      <c r="AD401" s="122">
        <v>913.6</v>
      </c>
      <c r="AE401" s="122">
        <v>915</v>
      </c>
      <c r="AF401" s="122">
        <v>706.64</v>
      </c>
      <c r="AG401" s="122">
        <v>1509.3</v>
      </c>
      <c r="AH401" s="122">
        <v>1509.3</v>
      </c>
      <c r="AI401" s="122">
        <v>829.22</v>
      </c>
      <c r="AJ401" s="122">
        <v>1623.2</v>
      </c>
      <c r="AK401" s="122">
        <v>1623.2</v>
      </c>
      <c r="AL401" s="122">
        <v>1999.6</v>
      </c>
      <c r="AM401" s="122">
        <v>1999.6</v>
      </c>
      <c r="AN401" s="118">
        <f>(ULB_Data[[#This Row],[SLP- obtained SS2020]]-ULB_Data[[#This Row],[SLP NA 2020]])/ULB_Data[[#This Row],[SLP NA 2020]]</f>
        <v>2.8108019853709507</v>
      </c>
      <c r="AO401" s="118">
        <f>(ULB_Data[[#This Row],[SLP- obtained SS2021]]-ULB_Data[[#This Row],[SLP NA 2021]])/ULB_Data[[#This Row],[SLP NA 2021]]</f>
        <v>1.2475262697022769</v>
      </c>
      <c r="AP401" s="118">
        <f>(ULB_Data[[#This Row],[SLP- obtained SS2022]]-ULB_Data[[#This Row],[SLP NA 2022]])/ULB_Data[[#This Row],[SLP NA 2022]]</f>
        <v>1.2440874316939892</v>
      </c>
      <c r="AQ401" s="118">
        <f>(ULB_Data[[#This Row],[SLP- obtained SS2020]]-ULB_Data[[#This Row],[SLP SA 2020]])/ULB_Data[[#This Row],[SLP SA 2020]]</f>
        <v>0.65150571719687533</v>
      </c>
      <c r="AR401" s="118">
        <f>(ULB_Data[[#This Row],[SLP- obtained SS2021]]-ULB_Data[[#This Row],[SLP SA 2021]])/ULB_Data[[#This Row],[SLP SA 2021]]</f>
        <v>0.36045849069104896</v>
      </c>
      <c r="AS401" s="118">
        <f>(ULB_Data[[#This Row],[SLP- obtained SS2022]]-ULB_Data[[#This Row],[SLP SA 2022]])/ULB_Data[[#This Row],[SLP SA 2022]]</f>
        <v>0.36045849069104896</v>
      </c>
      <c r="AT401" s="118">
        <f>(ULB_Data[[#This Row],[SLP- obtained SS2020]]-ULB_Data[[#This Row],[SLP SA cat 2020]])/ULB_Data[[#This Row],[SLP SA cat 2020]]</f>
        <v>0.4073707821808446</v>
      </c>
      <c r="AU401" s="118">
        <f>(ULB_Data[[#This Row],[SLP- obtained SS2021]]-ULB_Data[[#This Row],[SLP SA cat 2021]])/ULB_Data[[#This Row],[SLP SA cat 2021]]</f>
        <v>0.26499507146377532</v>
      </c>
      <c r="AV401" s="118">
        <f>(ULB_Data[[#This Row],[SLP- obtained SS2022]]-ULB_Data[[#This Row],[SLP SA cat 2022]])/ULB_Data[[#This Row],[SLP SA cat 2022]]</f>
        <v>0.26499507146377532</v>
      </c>
      <c r="AW401" s="118">
        <f>(ULB_Data[[#This Row],[SLP- obtained SS2021]]-ULB_Data[[#This Row],[SLP SA cat t.10 2021]])/ULB_Data[[#This Row],[SLP SA cat t.10 2021]]</f>
        <v>2.6875375075015123E-2</v>
      </c>
      <c r="AX401" s="118">
        <f>(ULB_Data[[#This Row],[SLP- obtained SS2022]]-ULB_Data[[#This Row],[SLP SA cat t.10 2022]])/ULB_Data[[#This Row],[SLP SA cat t.10 2022]]</f>
        <v>2.6875375075015123E-2</v>
      </c>
      <c r="AY401" s="122">
        <v>232.44</v>
      </c>
      <c r="AZ401" s="122">
        <v>298.10000000000002</v>
      </c>
      <c r="BA401" s="122">
        <v>295</v>
      </c>
      <c r="BB401" s="122">
        <v>421.09</v>
      </c>
      <c r="BC401" s="122">
        <v>522.70000000000005</v>
      </c>
      <c r="BD401" s="122">
        <v>525</v>
      </c>
      <c r="BE401" s="122">
        <v>448.93</v>
      </c>
      <c r="BF401" s="122">
        <v>602.08000000000004</v>
      </c>
      <c r="BG401" s="122">
        <v>602.08000000000004</v>
      </c>
      <c r="BH401" s="122">
        <v>1100</v>
      </c>
      <c r="BI401" s="122">
        <v>1100</v>
      </c>
      <c r="BJ401" s="118">
        <f>(ULB_Data[[#This Row],[Cert.- obtained SS2020]]-ULB_Data[[#This Row],[NA cert 2020]])/ULB_Data[[#This Row],[NA cert 2020]]</f>
        <v>1.1510927551196009</v>
      </c>
      <c r="BK401" s="118">
        <f>(ULB_Data[[#This Row],[Cert.- obtained SS2021]]-ULB_Data[[#This Row],[NA cert 2021]])/ULB_Data[[#This Row],[NA cert 2021]]</f>
        <v>0.67728950016772882</v>
      </c>
      <c r="BL401" s="118">
        <f>(ULB_Data[[#This Row],[Cert.- obtained SS2022]]-ULB_Data[[#This Row],[NA cert 2022]])/ULB_Data[[#This Row],[NA cert 2022]]</f>
        <v>0.69491525423728817</v>
      </c>
      <c r="BM401" s="118">
        <f>(ULB_Data[[#This Row],[Cert.- obtained SS2020]]-ULB_Data[[#This Row],[SA Cert 2020]])/ULB_Data[[#This Row],[SA Cert 2020]]</f>
        <v>0.187394618727588</v>
      </c>
      <c r="BN401" s="118">
        <f>(ULB_Data[[#This Row],[Cert.- obtained SS2021]]-ULB_Data[[#This Row],[SA cert 2021]])/ULB_Data[[#This Row],[SA cert 2021]]</f>
        <v>-4.3428352783623579E-2</v>
      </c>
      <c r="BO401" s="118">
        <f>(ULB_Data[[#This Row],[Cert.- obtained SS2022]]-ULB_Data[[#This Row],[SA cert 2022]])/ULB_Data[[#This Row],[SA cert 2022]]</f>
        <v>-4.7619047619047616E-2</v>
      </c>
      <c r="BP401" s="118">
        <f>(ULB_Data[[#This Row],[Cert.- obtained SS2020]]-ULB_Data[[#This Row],[SA cert cat 2020]])/ULB_Data[[#This Row],[SA cert cat 2020]]</f>
        <v>0.11375938342280532</v>
      </c>
      <c r="BQ401" s="118">
        <f>(ULB_Data[[#This Row],[Cert.- obtained SS2021]]-ULB_Data[[#This Row],[SA cert cat 2021]])/ULB_Data[[#This Row],[SA cert cat 2021]]</f>
        <v>-0.16954557533882547</v>
      </c>
      <c r="BR401" s="118">
        <f>(ULB_Data[[#This Row],[Cert.- obtained SS2022]]-ULB_Data[[#This Row],[SA cert cat 2022]])/ULB_Data[[#This Row],[SA cert cat 2022]]</f>
        <v>-0.16954557533882547</v>
      </c>
      <c r="BS401" s="118">
        <f>(ULB_Data[[#This Row],[Cert.- obtained SS2021]]-ULB_Data[[#This Row],[SA cert cat t.10 2021]])/ULB_Data[[#This Row],[SA cert cat t.10 2021]]</f>
        <v>-0.54545454545454541</v>
      </c>
      <c r="BT401" s="118">
        <f>(ULB_Data[[#This Row],[Cert.- obtained SS2022]]-ULB_Data[[#This Row],[SA cert cat t.10 2022]])/ULB_Data[[#This Row],[SA cert cat t.10 2022]]</f>
        <v>-0.54545454545454541</v>
      </c>
      <c r="BU401" s="122">
        <v>855.72</v>
      </c>
      <c r="BV401" s="122">
        <v>860.25</v>
      </c>
      <c r="BW401" s="122">
        <v>865</v>
      </c>
      <c r="BX401" s="122">
        <v>1100</v>
      </c>
      <c r="BY401" s="122">
        <v>1147.0899999999999</v>
      </c>
      <c r="BZ401" s="122">
        <v>1150</v>
      </c>
      <c r="CA401" s="122">
        <v>1163.58</v>
      </c>
      <c r="CB401" s="122">
        <v>1243.93</v>
      </c>
      <c r="CC401" s="122">
        <v>1243.93</v>
      </c>
      <c r="CD401" s="122">
        <v>1508.87</v>
      </c>
      <c r="CE401" s="122">
        <v>1508.87</v>
      </c>
      <c r="CF401" s="118">
        <f>(ULB_Data[[#This Row],[CP- obtained SS2020]]-ULB_Data[[#This Row],[NA CV 2020]])/ULB_Data[[#This Row],[NA CV 2020]]</f>
        <v>0.41120927406160879</v>
      </c>
      <c r="CG401" s="118">
        <f>(ULB_Data[[#This Row],[CV- obtained SS2021]]-ULB_Data[[#This Row],[NA CV 2021]])/ULB_Data[[#This Row],[NA CV 2021]]</f>
        <v>0.64942749200813721</v>
      </c>
      <c r="CH401" s="118">
        <f>(ULB_Data[[#This Row],[CV- obtained SS2022]]-ULB_Data[[#This Row],[NA CV 2022]])/ULB_Data[[#This Row],[NA CV 2022]]</f>
        <v>0.64036994219653187</v>
      </c>
      <c r="CI401" s="118">
        <f>(ULB_Data[[#This Row],[CP- obtained SS2020]]-ULB_Data[[#This Row],[SA CV 2020]])/ULB_Data[[#This Row],[SA CV 2020]]</f>
        <v>9.7818181818181735E-2</v>
      </c>
      <c r="CJ401" s="118">
        <f>(ULB_Data[[#This Row],[CV- obtained SS2021]]-ULB_Data[[#This Row],[SA CV 2021]])/ULB_Data[[#This Row],[SA CV 2021]]</f>
        <v>0.23697355918018653</v>
      </c>
      <c r="CK401" s="118">
        <f>(ULB_Data[[#This Row],[CV- obtained SS2022]]-ULB_Data[[#This Row],[SA CV 2022]])/ULB_Data[[#This Row],[SA CV 2022]]</f>
        <v>0.23384347826086962</v>
      </c>
      <c r="CL401" s="118">
        <f>(ULB_Data[[#This Row],[CP- obtained SS2020]]-ULB_Data[[#This Row],[SA CV  cat 2020]])/ULB_Data[[#This Row],[SA CV  cat 2020]]</f>
        <v>3.7831519964248252E-2</v>
      </c>
      <c r="CM401" s="118">
        <f>(ULB_Data[[#This Row],[CV- obtained SS2021]]-ULB_Data[[#This Row],[SA CV cat 2021]])/ULB_Data[[#This Row],[SA CV cat 2021]]</f>
        <v>0.14067511837482816</v>
      </c>
      <c r="CN401" s="118">
        <f>(ULB_Data[[#This Row],[CV- obtained SS2022]]-ULB_Data[[#This Row],[SA CV cat 2022]])/ULB_Data[[#This Row],[SA CV cat 2022]]</f>
        <v>0.14067511837482816</v>
      </c>
      <c r="CO401" s="118">
        <f>(ULB_Data[[#This Row],[CV- obtained SS2021]]-ULB_Data[[#This Row],[SA CV cat t.10 2021]])/ULB_Data[[#This Row],[SA CV cat t.10 2021]]</f>
        <v>-5.9614148336171985E-2</v>
      </c>
      <c r="CP401" s="118">
        <f>(ULB_Data[[#This Row],[CV- obtained SS2022]]-ULB_Data[[#This Row],[SA CV cat t.10 2022]])/ULB_Data[[#This Row],[SA CV cat t.10 2022]]</f>
        <v>-5.9614148336171985E-2</v>
      </c>
      <c r="CQ401" s="60">
        <v>7</v>
      </c>
      <c r="CR401" s="60">
        <v>7</v>
      </c>
      <c r="CS401" s="28">
        <v>14</v>
      </c>
      <c r="CT401" s="28">
        <v>13</v>
      </c>
      <c r="CU401" s="28">
        <v>14</v>
      </c>
      <c r="CV401" s="28">
        <v>13</v>
      </c>
      <c r="CW401" s="28" t="s">
        <v>414</v>
      </c>
      <c r="CX401" s="28" t="s">
        <v>414</v>
      </c>
      <c r="CY401" s="28" t="s">
        <v>414</v>
      </c>
      <c r="CZ401" s="28" t="s">
        <v>408</v>
      </c>
      <c r="DA401" s="28" t="s">
        <v>408</v>
      </c>
      <c r="DB401" s="28" t="s">
        <v>408</v>
      </c>
      <c r="DC401" s="22">
        <v>1167.02</v>
      </c>
      <c r="DD401" s="22">
        <v>1500</v>
      </c>
      <c r="DE401" s="66">
        <v>77.8</v>
      </c>
      <c r="DF401" s="22">
        <v>500</v>
      </c>
      <c r="DG401" s="22">
        <v>1500</v>
      </c>
      <c r="DH401" s="66">
        <v>33.33</v>
      </c>
      <c r="DI401" s="22">
        <v>1406.81</v>
      </c>
      <c r="DJ401" s="22">
        <v>1500</v>
      </c>
      <c r="DK401" s="66">
        <v>93.79</v>
      </c>
      <c r="DL401" s="22">
        <v>1207.5999999999999</v>
      </c>
      <c r="DM401" s="22">
        <v>1500</v>
      </c>
      <c r="DN401" s="66">
        <v>80.510000000000005</v>
      </c>
      <c r="DO401" s="22">
        <v>4281.43</v>
      </c>
      <c r="DP401" s="22">
        <v>6000</v>
      </c>
      <c r="DQ401" s="66">
        <v>71.36</v>
      </c>
      <c r="DR401" s="67">
        <v>2053.34</v>
      </c>
      <c r="DS401" s="67">
        <v>2400</v>
      </c>
      <c r="DT401" s="159">
        <f>ULB_Data[[#This Row],[SLP- obtained SS2021]]/ULB_Data[[#This Row],[SLP-max. marks SS2021]]</f>
        <v>0.85555833333333342</v>
      </c>
      <c r="DU401" s="159">
        <f>ULB_Data[[#This Row],[SLP- obtained SS2021]]/ULB_Data[[#This Row],[Total score (obtained) SS2021]]</f>
        <v>0.51691853776304231</v>
      </c>
      <c r="DV401" s="67">
        <v>2053.34</v>
      </c>
      <c r="DW401" s="66">
        <v>2400</v>
      </c>
      <c r="DX401" s="159">
        <f>ULB_Data[[#This Row],[SLP- obtained SS2022]]/ULB_Data[[#This Row],[SLP-max. marks SS2022]]</f>
        <v>0.85555833333333342</v>
      </c>
      <c r="DY401" s="159">
        <f>ULB_Data[[#This Row],[SLP- obtained SS2022]]/ULB_Data[[#This Row],[Total score (obtained) SS2022]]</f>
        <v>0.51691853776304231</v>
      </c>
      <c r="DZ401" s="67">
        <v>1418.92</v>
      </c>
      <c r="EA401" s="67">
        <v>1800</v>
      </c>
      <c r="EB401" s="159">
        <f>ULB_Data[[#This Row],[CV- obtained SS2021]]/ULB_Data[[#This Row],[CV-max. marks SS2021]]</f>
        <v>0.78828888888888893</v>
      </c>
      <c r="EC401" s="159">
        <f>ULB_Data[[#This Row],[CV- obtained SS2021]]/ULB_Data[[#This Row],[Total score (obtained) SS2021]]</f>
        <v>0.35720633290284903</v>
      </c>
      <c r="ED401" s="67">
        <v>1418.92</v>
      </c>
      <c r="EE401" s="66">
        <v>1800</v>
      </c>
      <c r="EF401" s="159">
        <f>ULB_Data[[#This Row],[CV- obtained SS2022]]/ULB_Data[[#This Row],[CV-max. marks SS2022]]</f>
        <v>0.78828888888888893</v>
      </c>
      <c r="EG401" s="159">
        <f>ULB_Data[[#This Row],[CV- obtained SS2022]]/ULB_Data[[#This Row],[Total score (obtained) SS2022]]</f>
        <v>0.35720633290284903</v>
      </c>
      <c r="EH401" s="89">
        <v>500</v>
      </c>
      <c r="EI401" s="67">
        <v>1800</v>
      </c>
      <c r="EJ401" s="159">
        <f>ULB_Data[[#This Row],[Cert.- obtained SS2021]]/ULB_Data[[#This Row],[Cert.-max. marks SS2021]]</f>
        <v>0.27777777777777779</v>
      </c>
      <c r="EK401" s="159">
        <f>ULB_Data[[#This Row],[Cert.- obtained SS2021]]/ULB_Data[[#This Row],[Total score (obtained) SS2021]]</f>
        <v>0.12587261188187107</v>
      </c>
      <c r="EL401" s="89">
        <v>500</v>
      </c>
      <c r="EM401" s="66">
        <v>1800</v>
      </c>
      <c r="EN401" s="159">
        <f>ULB_Data[[#This Row],[Cert.- obtained SS2022]]/ULB_Data[[#This Row],[Cert.-max. marks SS2022]]</f>
        <v>0.27777777777777779</v>
      </c>
      <c r="EO401" s="159">
        <f>ULB_Data[[#This Row],[Cert.- obtained SS2022]]/ULB_Data[[#This Row],[Total score (obtained) SS2022]]</f>
        <v>0.12587261188187107</v>
      </c>
      <c r="EP401" s="68">
        <v>3972.27</v>
      </c>
      <c r="EQ401" s="26">
        <v>6000</v>
      </c>
      <c r="ER401" s="66">
        <v>66.2</v>
      </c>
      <c r="ES401" s="68">
        <v>3972.27</v>
      </c>
      <c r="ET401" s="66">
        <v>6000</v>
      </c>
      <c r="EU401" s="128">
        <f>(ULB_Data[[#This Row],[Total score (obtained) SS2022]]/ULB_Data[[#This Row],[Total score (max) SS2022]])*100</f>
        <v>66.204499999999996</v>
      </c>
      <c r="EV401" s="26">
        <v>1667.02</v>
      </c>
      <c r="EW401" s="26">
        <v>3000</v>
      </c>
      <c r="EX401" s="66">
        <v>55.57</v>
      </c>
      <c r="EY401" s="26">
        <v>2553.34</v>
      </c>
      <c r="EZ401" s="26">
        <v>4200</v>
      </c>
      <c r="FA401" s="100">
        <v>60.79</v>
      </c>
      <c r="FB401" s="26">
        <v>2553.34</v>
      </c>
      <c r="FC401" s="138">
        <v>4200</v>
      </c>
      <c r="FD401" s="140">
        <f>(ULB_Data[[#This Row],[SLP + Cert. (obtained) SS2022]]/ULB_Data[[#This Row],[SLP + Cert. (max.) SS2022]])*100</f>
        <v>60.793809523809529</v>
      </c>
    </row>
    <row r="402" spans="1:160" ht="15.75" thickBot="1">
      <c r="A402" s="104">
        <v>401</v>
      </c>
      <c r="B402" s="69" t="s">
        <v>202</v>
      </c>
      <c r="C402" s="65" t="s">
        <v>63</v>
      </c>
      <c r="D402" s="65" t="s">
        <v>33</v>
      </c>
      <c r="E402" s="26">
        <v>34321</v>
      </c>
      <c r="F402" s="28" t="s">
        <v>412</v>
      </c>
      <c r="G402" s="28">
        <v>2214</v>
      </c>
      <c r="H402" s="28">
        <v>2072</v>
      </c>
      <c r="I402" s="28">
        <v>2072</v>
      </c>
      <c r="J402" s="28">
        <v>3325</v>
      </c>
      <c r="K402" s="28">
        <v>3178</v>
      </c>
      <c r="L402" s="28">
        <v>3178</v>
      </c>
      <c r="M402" s="28">
        <v>3400</v>
      </c>
      <c r="N402" s="28">
        <v>3298.6</v>
      </c>
      <c r="O402" s="28">
        <v>3298.6</v>
      </c>
      <c r="P402" s="28">
        <v>4601.3999999999996</v>
      </c>
      <c r="Q402" s="28">
        <v>4601.3999999999996</v>
      </c>
      <c r="R402" s="118">
        <f>(ULB_Data[[#This Row],[Total score (obtained) SS2020]]-ULB_Data[[#This Row],[NA 2020]])/ULB_Data[[#This Row],[NA 2020]]</f>
        <v>0.71607949412827465</v>
      </c>
      <c r="S402" s="118">
        <f>(ULB_Data[[#This Row],[Total score (obtained) SS2021]]-ULB_Data[[#This Row],[NA 2021]])/ULB_Data[[#This Row],[NA 2021]]</f>
        <v>0.69133687258687249</v>
      </c>
      <c r="T402" s="118">
        <f>(ULB_Data[[#This Row],[Total score (obtained) SS2022]]-ULB_Data[[#This Row],[NA 2022]])/ULB_Data[[#This Row],[NA 2022]]</f>
        <v>0.69133687258687249</v>
      </c>
      <c r="U402" s="118">
        <f>(ULB_Data[[#This Row],[Total score (obtained) SS2020]]-ULB_Data[[#This Row],[SA 2020]])/ULB_Data[[#This Row],[SA 2020]]</f>
        <v>0.14267669172932335</v>
      </c>
      <c r="V402" s="118">
        <f>(ULB_Data[[#This Row],[Total score (obtained) SS2021]]-ULB_Data[[#This Row],[SA 2021]])/ULB_Data[[#This Row],[SA 2021]]</f>
        <v>0.10272183763373186</v>
      </c>
      <c r="W402" s="118">
        <f>(ULB_Data[[#This Row],[Total score (obtained) SS2022]]-ULB_Data[[#This Row],[SA 2022]])/ULB_Data[[#This Row],[SA 2022]]</f>
        <v>0.10272183763373186</v>
      </c>
      <c r="X402" s="118">
        <f>(ULB_Data[[#This Row],[Total score (obtained) SS2020]]-ULB_Data[[#This Row],[SA Cat 2020]])/ULB_Data[[#This Row],[SA Cat 2020]]</f>
        <v>0.11747058823529415</v>
      </c>
      <c r="Y402" s="118">
        <f>(ULB_Data[[#This Row],[Total score (obtained) SS2021]]-ULB_Data[[#This Row],[SA Cat 2021]])/ULB_Data[[#This Row],[SA Cat 2021]]</f>
        <v>6.2405262838780062E-2</v>
      </c>
      <c r="Z402" s="118">
        <f>(ULB_Data[[#This Row],[Total score (obtained) SS2022]]-ULB_Data[[#This Row],[SA Cat 2022]])/ULB_Data[[#This Row],[SA Cat 2022]]</f>
        <v>6.2405262838780062E-2</v>
      </c>
      <c r="AA402" s="118">
        <f>(ULB_Data[[#This Row],[Total score (obtained) SS2021]]-ULB_Data[[#This Row],[SA Cat t.10 2021]])/ULB_Data[[#This Row],[SA Cat t.10 2021]]</f>
        <v>-0.23839483635415307</v>
      </c>
      <c r="AB402" s="118">
        <f>(ULB_Data[[#This Row],[Total score (obtained) SS2022]]-ULB_Data[[#This Row],[SA Cat t.10 2022]])/ULB_Data[[#This Row],[SA Cat t.10 2022]]</f>
        <v>-0.23839483635415307</v>
      </c>
      <c r="AC402" s="122">
        <v>306.24</v>
      </c>
      <c r="AD402" s="122">
        <v>913.6</v>
      </c>
      <c r="AE402" s="122">
        <v>915</v>
      </c>
      <c r="AF402" s="122">
        <v>706.64</v>
      </c>
      <c r="AG402" s="122">
        <v>1509.3</v>
      </c>
      <c r="AH402" s="122">
        <v>1509.3</v>
      </c>
      <c r="AI402" s="122">
        <v>737.03</v>
      </c>
      <c r="AJ402" s="122">
        <v>1543.8</v>
      </c>
      <c r="AK402" s="122">
        <v>1543.8</v>
      </c>
      <c r="AL402" s="122">
        <v>2033.9</v>
      </c>
      <c r="AM402" s="122">
        <v>2033.9</v>
      </c>
      <c r="AN402" s="118">
        <f>(ULB_Data[[#This Row],[SLP- obtained SS2020]]-ULB_Data[[#This Row],[SLP NA 2020]])/ULB_Data[[#This Row],[SLP NA 2020]]</f>
        <v>1.7208072100313481</v>
      </c>
      <c r="AO402" s="118">
        <f>(ULB_Data[[#This Row],[SLP- obtained SS2021]]-ULB_Data[[#This Row],[SLP NA 2021]])/ULB_Data[[#This Row],[SLP NA 2021]]</f>
        <v>0.83269483362521879</v>
      </c>
      <c r="AP402" s="118">
        <f>(ULB_Data[[#This Row],[SLP- obtained SS2022]]-ULB_Data[[#This Row],[SLP NA 2022]])/ULB_Data[[#This Row],[SLP NA 2022]]</f>
        <v>0.82989071038251361</v>
      </c>
      <c r="AQ402" s="118">
        <f>(ULB_Data[[#This Row],[SLP- obtained SS2020]]-ULB_Data[[#This Row],[SLP SA 2020]])/ULB_Data[[#This Row],[SLP SA 2020]]</f>
        <v>0.17912940110947589</v>
      </c>
      <c r="AR402" s="118">
        <f>(ULB_Data[[#This Row],[SLP- obtained SS2021]]-ULB_Data[[#This Row],[SLP SA 2021]])/ULB_Data[[#This Row],[SLP SA 2021]]</f>
        <v>0.10935533028556281</v>
      </c>
      <c r="AS402" s="118">
        <f>(ULB_Data[[#This Row],[SLP- obtained SS2022]]-ULB_Data[[#This Row],[SLP SA 2022]])/ULB_Data[[#This Row],[SLP SA 2022]]</f>
        <v>0.10935533028556281</v>
      </c>
      <c r="AT402" s="118">
        <f>(ULB_Data[[#This Row],[SLP- obtained SS2020]]-ULB_Data[[#This Row],[SLP SA cat 2020]])/ULB_Data[[#This Row],[SLP SA cat 2020]]</f>
        <v>0.1305102913042889</v>
      </c>
      <c r="AU402" s="118">
        <f>(ULB_Data[[#This Row],[SLP- obtained SS2021]]-ULB_Data[[#This Row],[SLP SA cat 2021]])/ULB_Data[[#This Row],[SLP SA cat 2021]]</f>
        <v>8.456406270242256E-2</v>
      </c>
      <c r="AV402" s="118">
        <f>(ULB_Data[[#This Row],[SLP- obtained SS2022]]-ULB_Data[[#This Row],[SLP SA cat 2022]])/ULB_Data[[#This Row],[SLP SA cat 2022]]</f>
        <v>8.456406270242256E-2</v>
      </c>
      <c r="AW402" s="118">
        <f>(ULB_Data[[#This Row],[SLP- obtained SS2021]]-ULB_Data[[#This Row],[SLP SA cat t.10 2021]])/ULB_Data[[#This Row],[SLP SA cat t.10 2021]]</f>
        <v>-0.17677860268449785</v>
      </c>
      <c r="AX402" s="118">
        <f>(ULB_Data[[#This Row],[SLP- obtained SS2022]]-ULB_Data[[#This Row],[SLP SA cat t.10 2022]])/ULB_Data[[#This Row],[SLP SA cat t.10 2022]]</f>
        <v>-0.17677860268449785</v>
      </c>
      <c r="AY402" s="122">
        <v>232.44</v>
      </c>
      <c r="AZ402" s="122">
        <v>298.10000000000002</v>
      </c>
      <c r="BA402" s="122">
        <v>295</v>
      </c>
      <c r="BB402" s="122">
        <v>421.09</v>
      </c>
      <c r="BC402" s="122">
        <v>522.70000000000005</v>
      </c>
      <c r="BD402" s="122">
        <v>525</v>
      </c>
      <c r="BE402" s="122">
        <v>433.64</v>
      </c>
      <c r="BF402" s="122">
        <v>570</v>
      </c>
      <c r="BG402" s="122">
        <v>570</v>
      </c>
      <c r="BH402" s="122">
        <v>1100</v>
      </c>
      <c r="BI402" s="122">
        <v>1100</v>
      </c>
      <c r="BJ402" s="118">
        <f>(ULB_Data[[#This Row],[Cert.- obtained SS2020]]-ULB_Data[[#This Row],[NA cert 2020]])/ULB_Data[[#This Row],[NA cert 2020]]</f>
        <v>0.29065565307176044</v>
      </c>
      <c r="BK402" s="118">
        <f>(ULB_Data[[#This Row],[Cert.- obtained SS2021]]-ULB_Data[[#This Row],[NA cert 2021]])/ULB_Data[[#This Row],[NA cert 2021]]</f>
        <v>0.67728950016772882</v>
      </c>
      <c r="BL402" s="118">
        <f>(ULB_Data[[#This Row],[Cert.- obtained SS2022]]-ULB_Data[[#This Row],[NA cert 2022]])/ULB_Data[[#This Row],[NA cert 2022]]</f>
        <v>0.69491525423728817</v>
      </c>
      <c r="BM402" s="118">
        <f>(ULB_Data[[#This Row],[Cert.- obtained SS2020]]-ULB_Data[[#This Row],[SA Cert 2020]])/ULB_Data[[#This Row],[SA Cert 2020]]</f>
        <v>-0.2875632287634472</v>
      </c>
      <c r="BN402" s="118">
        <f>(ULB_Data[[#This Row],[Cert.- obtained SS2021]]-ULB_Data[[#This Row],[SA cert 2021]])/ULB_Data[[#This Row],[SA cert 2021]]</f>
        <v>-4.3428352783623579E-2</v>
      </c>
      <c r="BO402" s="118">
        <f>(ULB_Data[[#This Row],[Cert.- obtained SS2022]]-ULB_Data[[#This Row],[SA cert 2022]])/ULB_Data[[#This Row],[SA cert 2022]]</f>
        <v>-4.7619047619047616E-2</v>
      </c>
      <c r="BP402" s="118">
        <f>(ULB_Data[[#This Row],[Cert.- obtained SS2020]]-ULB_Data[[#This Row],[SA cert cat 2020]])/ULB_Data[[#This Row],[SA cert cat 2020]]</f>
        <v>-0.30818190203855733</v>
      </c>
      <c r="BQ402" s="118">
        <f>(ULB_Data[[#This Row],[Cert.- obtained SS2021]]-ULB_Data[[#This Row],[SA cert cat 2021]])/ULB_Data[[#This Row],[SA cert cat 2021]]</f>
        <v>-0.12280701754385964</v>
      </c>
      <c r="BR402" s="118">
        <f>(ULB_Data[[#This Row],[Cert.- obtained SS2022]]-ULB_Data[[#This Row],[SA cert cat 2022]])/ULB_Data[[#This Row],[SA cert cat 2022]]</f>
        <v>-0.12280701754385964</v>
      </c>
      <c r="BS402" s="118">
        <f>(ULB_Data[[#This Row],[Cert.- obtained SS2021]]-ULB_Data[[#This Row],[SA cert cat t.10 2021]])/ULB_Data[[#This Row],[SA cert cat t.10 2021]]</f>
        <v>-0.54545454545454541</v>
      </c>
      <c r="BT402" s="118">
        <f>(ULB_Data[[#This Row],[Cert.- obtained SS2022]]-ULB_Data[[#This Row],[SA cert cat t.10 2022]])/ULB_Data[[#This Row],[SA cert cat t.10 2022]]</f>
        <v>-0.54545454545454541</v>
      </c>
      <c r="BU402" s="122">
        <v>855.72</v>
      </c>
      <c r="BV402" s="122">
        <v>860.25</v>
      </c>
      <c r="BW402" s="122">
        <v>865</v>
      </c>
      <c r="BX402" s="122">
        <v>1100</v>
      </c>
      <c r="BY402" s="122">
        <v>1147.0899999999999</v>
      </c>
      <c r="BZ402" s="122">
        <v>1150</v>
      </c>
      <c r="CA402" s="122">
        <v>1114.93</v>
      </c>
      <c r="CB402" s="122">
        <v>1184.79</v>
      </c>
      <c r="CC402" s="122">
        <v>1184.79</v>
      </c>
      <c r="CD402" s="122">
        <v>1531.86</v>
      </c>
      <c r="CE402" s="122">
        <v>1531.86</v>
      </c>
      <c r="CF402" s="118">
        <f>(ULB_Data[[#This Row],[CP- obtained SS2020]]-ULB_Data[[#This Row],[NA CV 2020]])/ULB_Data[[#This Row],[NA CV 2020]]</f>
        <v>0.47916374515028276</v>
      </c>
      <c r="CG402" s="118">
        <f>(ULB_Data[[#This Row],[CV- obtained SS2021]]-ULB_Data[[#This Row],[NA CV 2021]])/ULB_Data[[#This Row],[NA CV 2021]]</f>
        <v>0.54617843650101705</v>
      </c>
      <c r="CH402" s="118">
        <f>(ULB_Data[[#This Row],[CV- obtained SS2022]]-ULB_Data[[#This Row],[NA CV 2022]])/ULB_Data[[#This Row],[NA CV 2022]]</f>
        <v>0.53768786127167623</v>
      </c>
      <c r="CI402" s="118">
        <f>(ULB_Data[[#This Row],[CP- obtained SS2020]]-ULB_Data[[#This Row],[SA CV 2020]])/ULB_Data[[#This Row],[SA CV 2020]]</f>
        <v>0.15068181818181819</v>
      </c>
      <c r="CJ402" s="118">
        <f>(ULB_Data[[#This Row],[CV- obtained SS2021]]-ULB_Data[[#This Row],[SA CV 2021]])/ULB_Data[[#This Row],[SA CV 2021]]</f>
        <v>0.15954284319451831</v>
      </c>
      <c r="CK402" s="118">
        <f>(ULB_Data[[#This Row],[CV- obtained SS2022]]-ULB_Data[[#This Row],[SA CV 2022]])/ULB_Data[[#This Row],[SA CV 2022]]</f>
        <v>0.15660869565217383</v>
      </c>
      <c r="CL402" s="118">
        <f>(ULB_Data[[#This Row],[CP- obtained SS2020]]-ULB_Data[[#This Row],[SA CV  cat 2020]])/ULB_Data[[#This Row],[SA CV  cat 2020]]</f>
        <v>0.13527306647054069</v>
      </c>
      <c r="CM402" s="118">
        <f>(ULB_Data[[#This Row],[CV- obtained SS2021]]-ULB_Data[[#This Row],[SA CV cat 2021]])/ULB_Data[[#This Row],[SA CV cat 2021]]</f>
        <v>0.12264620734476148</v>
      </c>
      <c r="CN402" s="118">
        <f>(ULB_Data[[#This Row],[CV- obtained SS2022]]-ULB_Data[[#This Row],[SA CV cat 2022]])/ULB_Data[[#This Row],[SA CV cat 2022]]</f>
        <v>0.12264620734476148</v>
      </c>
      <c r="CO402" s="118">
        <f>(ULB_Data[[#This Row],[CV- obtained SS2021]]-ULB_Data[[#This Row],[SA CV cat t.10 2021]])/ULB_Data[[#This Row],[SA CV cat t.10 2021]]</f>
        <v>-0.13170916402282193</v>
      </c>
      <c r="CP402" s="118">
        <f>(ULB_Data[[#This Row],[CV- obtained SS2022]]-ULB_Data[[#This Row],[SA CV cat t.10 2022]])/ULB_Data[[#This Row],[SA CV cat t.10 2022]]</f>
        <v>-0.13170916402282193</v>
      </c>
      <c r="CQ402" s="60">
        <v>36</v>
      </c>
      <c r="CR402" s="60">
        <v>30</v>
      </c>
      <c r="CS402" s="28">
        <v>55</v>
      </c>
      <c r="CT402" s="27">
        <v>48</v>
      </c>
      <c r="CU402" s="28">
        <v>55</v>
      </c>
      <c r="CV402" s="27">
        <v>48</v>
      </c>
      <c r="CW402" s="28" t="s">
        <v>414</v>
      </c>
      <c r="CX402" s="28" t="s">
        <v>414</v>
      </c>
      <c r="CY402" s="28" t="s">
        <v>414</v>
      </c>
      <c r="CZ402" s="28" t="s">
        <v>405</v>
      </c>
      <c r="DA402" s="28" t="s">
        <v>408</v>
      </c>
      <c r="DB402" s="28" t="s">
        <v>408</v>
      </c>
      <c r="DC402" s="22">
        <v>833.22</v>
      </c>
      <c r="DD402" s="22">
        <v>1500</v>
      </c>
      <c r="DE402" s="66">
        <v>55.55</v>
      </c>
      <c r="DF402" s="22">
        <v>300</v>
      </c>
      <c r="DG402" s="22">
        <v>1500</v>
      </c>
      <c r="DH402" s="66">
        <v>20</v>
      </c>
      <c r="DI402" s="22">
        <v>1400.43</v>
      </c>
      <c r="DJ402" s="22">
        <v>1500</v>
      </c>
      <c r="DK402" s="66">
        <v>93.36</v>
      </c>
      <c r="DL402" s="22">
        <v>1265.75</v>
      </c>
      <c r="DM402" s="22">
        <v>1500</v>
      </c>
      <c r="DN402" s="66">
        <v>84.38</v>
      </c>
      <c r="DO402" s="22">
        <v>3799.4</v>
      </c>
      <c r="DP402" s="22">
        <v>6000</v>
      </c>
      <c r="DQ402" s="66">
        <v>63.32</v>
      </c>
      <c r="DR402" s="67">
        <v>1674.35</v>
      </c>
      <c r="DS402" s="67">
        <v>2400</v>
      </c>
      <c r="DT402" s="159">
        <f>ULB_Data[[#This Row],[SLP- obtained SS2021]]/ULB_Data[[#This Row],[SLP-max. marks SS2021]]</f>
        <v>0.6976458333333333</v>
      </c>
      <c r="DU402" s="159">
        <f>ULB_Data[[#This Row],[SLP- obtained SS2021]]/ULB_Data[[#This Row],[Total score (obtained) SS2021]]</f>
        <v>0.4777782533635806</v>
      </c>
      <c r="DV402" s="67">
        <v>1674.35</v>
      </c>
      <c r="DW402" s="66">
        <v>2400</v>
      </c>
      <c r="DX402" s="159">
        <f>ULB_Data[[#This Row],[SLP- obtained SS2022]]/ULB_Data[[#This Row],[SLP-max. marks SS2022]]</f>
        <v>0.6976458333333333</v>
      </c>
      <c r="DY402" s="159">
        <f>ULB_Data[[#This Row],[SLP- obtained SS2022]]/ULB_Data[[#This Row],[Total score (obtained) SS2022]]</f>
        <v>0.4777782533635806</v>
      </c>
      <c r="DZ402" s="67">
        <v>1330.1</v>
      </c>
      <c r="EA402" s="67">
        <v>1800</v>
      </c>
      <c r="EB402" s="159">
        <f>ULB_Data[[#This Row],[CV- obtained SS2021]]/ULB_Data[[#This Row],[CV-max. marks SS2021]]</f>
        <v>0.7389444444444444</v>
      </c>
      <c r="EC402" s="159">
        <f>ULB_Data[[#This Row],[CV- obtained SS2021]]/ULB_Data[[#This Row],[Total score (obtained) SS2021]]</f>
        <v>0.37954600579263509</v>
      </c>
      <c r="ED402" s="67">
        <v>1330.1</v>
      </c>
      <c r="EE402" s="66">
        <v>1800</v>
      </c>
      <c r="EF402" s="159">
        <f>ULB_Data[[#This Row],[CV- obtained SS2022]]/ULB_Data[[#This Row],[CV-max. marks SS2022]]</f>
        <v>0.7389444444444444</v>
      </c>
      <c r="EG402" s="159">
        <f>ULB_Data[[#This Row],[CV- obtained SS2022]]/ULB_Data[[#This Row],[Total score (obtained) SS2022]]</f>
        <v>0.37954600579263509</v>
      </c>
      <c r="EH402" s="89">
        <v>500</v>
      </c>
      <c r="EI402" s="67">
        <v>1800</v>
      </c>
      <c r="EJ402" s="159">
        <f>ULB_Data[[#This Row],[Cert.- obtained SS2021]]/ULB_Data[[#This Row],[Cert.-max. marks SS2021]]</f>
        <v>0.27777777777777779</v>
      </c>
      <c r="EK402" s="159">
        <f>ULB_Data[[#This Row],[Cert.- obtained SS2021]]/ULB_Data[[#This Row],[Total score (obtained) SS2021]]</f>
        <v>0.14267574084378434</v>
      </c>
      <c r="EL402" s="89">
        <v>500</v>
      </c>
      <c r="EM402" s="66">
        <v>1800</v>
      </c>
      <c r="EN402" s="159">
        <f>ULB_Data[[#This Row],[Cert.- obtained SS2022]]/ULB_Data[[#This Row],[Cert.-max. marks SS2022]]</f>
        <v>0.27777777777777779</v>
      </c>
      <c r="EO402" s="159">
        <f>ULB_Data[[#This Row],[Cert.- obtained SS2022]]/ULB_Data[[#This Row],[Total score (obtained) SS2022]]</f>
        <v>0.14267574084378434</v>
      </c>
      <c r="EP402" s="68">
        <v>3504.45</v>
      </c>
      <c r="EQ402" s="26">
        <v>6000</v>
      </c>
      <c r="ER402" s="66">
        <v>58.41</v>
      </c>
      <c r="ES402" s="68">
        <v>3504.45</v>
      </c>
      <c r="ET402" s="66">
        <v>6000</v>
      </c>
      <c r="EU402" s="128">
        <f>(ULB_Data[[#This Row],[Total score (obtained) SS2022]]/ULB_Data[[#This Row],[Total score (max) SS2022]])*100</f>
        <v>58.407499999999999</v>
      </c>
      <c r="EV402" s="26">
        <v>1133.22</v>
      </c>
      <c r="EW402" s="26">
        <v>3000</v>
      </c>
      <c r="EX402" s="66">
        <v>37.770000000000003</v>
      </c>
      <c r="EY402" s="26">
        <v>2174.35</v>
      </c>
      <c r="EZ402" s="26">
        <v>4200</v>
      </c>
      <c r="FA402" s="100">
        <v>51.77</v>
      </c>
      <c r="FB402" s="26">
        <v>2174.35</v>
      </c>
      <c r="FC402" s="138">
        <v>4200</v>
      </c>
      <c r="FD402" s="140">
        <f>(ULB_Data[[#This Row],[SLP + Cert. (obtained) SS2022]]/ULB_Data[[#This Row],[SLP + Cert. (max.) SS2022]])*100</f>
        <v>51.770238095238099</v>
      </c>
    </row>
    <row r="403" spans="1:160" ht="15.75" thickBot="1">
      <c r="A403" s="105">
        <v>402</v>
      </c>
      <c r="B403" s="106" t="s">
        <v>63</v>
      </c>
      <c r="C403" s="106" t="s">
        <v>63</v>
      </c>
      <c r="D403" s="106" t="s">
        <v>33</v>
      </c>
      <c r="E403" s="101">
        <v>951558</v>
      </c>
      <c r="F403" s="107" t="s">
        <v>410</v>
      </c>
      <c r="G403" s="28">
        <v>2214</v>
      </c>
      <c r="H403" s="28">
        <v>2072</v>
      </c>
      <c r="I403" s="28">
        <v>2072</v>
      </c>
      <c r="J403" s="28">
        <v>3325</v>
      </c>
      <c r="K403" s="28">
        <v>3178</v>
      </c>
      <c r="L403" s="28">
        <v>3178</v>
      </c>
      <c r="M403" s="28">
        <v>3878.5</v>
      </c>
      <c r="N403" s="28">
        <v>3782.7</v>
      </c>
      <c r="O403" s="28">
        <v>3782.7</v>
      </c>
      <c r="P403" s="28">
        <v>4344.1000000000004</v>
      </c>
      <c r="Q403" s="28">
        <v>4344.1000000000004</v>
      </c>
      <c r="R403" s="119">
        <f>(ULB_Data[[#This Row],[Total score (obtained) SS2020]]-ULB_Data[[#This Row],[NA 2020]])/ULB_Data[[#This Row],[NA 2020]]</f>
        <v>0.65464317976513109</v>
      </c>
      <c r="S403" s="119">
        <f>(ULB_Data[[#This Row],[Total score (obtained) SS2021]]-ULB_Data[[#This Row],[NA 2021]])/ULB_Data[[#This Row],[NA 2021]]</f>
        <v>0.86353281853281838</v>
      </c>
      <c r="T403" s="119">
        <f>(ULB_Data[[#This Row],[Total score (obtained) SS2022]]-ULB_Data[[#This Row],[NA 2022]])/ULB_Data[[#This Row],[NA 2022]]</f>
        <v>0.86353281853281838</v>
      </c>
      <c r="U403" s="119">
        <f>(ULB_Data[[#This Row],[Total score (obtained) SS2020]]-ULB_Data[[#This Row],[SA 2020]])/ULB_Data[[#This Row],[SA 2020]]</f>
        <v>0.10176842105263161</v>
      </c>
      <c r="V403" s="119">
        <f>(ULB_Data[[#This Row],[Total score (obtained) SS2021]]-ULB_Data[[#This Row],[SA 2021]])/ULB_Data[[#This Row],[SA 2021]]</f>
        <v>0.2149905601006922</v>
      </c>
      <c r="W403" s="119">
        <f>(ULB_Data[[#This Row],[Total score (obtained) SS2022]]-ULB_Data[[#This Row],[SA 2022]])/ULB_Data[[#This Row],[SA 2022]]</f>
        <v>0.2149905601006922</v>
      </c>
      <c r="X403" s="119">
        <f>(ULB_Data[[#This Row],[Total score (obtained) SS2020]]-ULB_Data[[#This Row],[SA Cat 2020]])/ULB_Data[[#This Row],[SA Cat 2020]]</f>
        <v>-5.5464741523784937E-2</v>
      </c>
      <c r="Y403" s="119">
        <f>(ULB_Data[[#This Row],[Total score (obtained) SS2021]]-ULB_Data[[#This Row],[SA Cat 2021]])/ULB_Data[[#This Row],[SA Cat 2021]]</f>
        <v>2.0762947101276859E-2</v>
      </c>
      <c r="Z403" s="119">
        <f>(ULB_Data[[#This Row],[Total score (obtained) SS2022]]-ULB_Data[[#This Row],[SA Cat 2022]])/ULB_Data[[#This Row],[SA Cat 2022]]</f>
        <v>2.0762947101276859E-2</v>
      </c>
      <c r="AA403" s="119">
        <f>(ULB_Data[[#This Row],[Total score (obtained) SS2021]]-ULB_Data[[#This Row],[SA Cat t.10 2021]])/ULB_Data[[#This Row],[SA Cat t.10 2021]]</f>
        <v>-0.11115305817085254</v>
      </c>
      <c r="AB403" s="119">
        <f>(ULB_Data[[#This Row],[Total score (obtained) SS2022]]-ULB_Data[[#This Row],[SA Cat t.10 2022]])/ULB_Data[[#This Row],[SA Cat t.10 2022]]</f>
        <v>-0.11115305817085254</v>
      </c>
      <c r="AC403" s="122">
        <v>306.24</v>
      </c>
      <c r="AD403" s="122">
        <v>913.6</v>
      </c>
      <c r="AE403" s="122">
        <v>915</v>
      </c>
      <c r="AF403" s="122">
        <v>706.64</v>
      </c>
      <c r="AG403" s="122">
        <v>1509.3</v>
      </c>
      <c r="AH403" s="122">
        <v>1509.3</v>
      </c>
      <c r="AI403" s="122">
        <v>948.15</v>
      </c>
      <c r="AJ403" s="122">
        <v>1786.5</v>
      </c>
      <c r="AK403" s="122">
        <v>1786.5</v>
      </c>
      <c r="AL403" s="122">
        <v>2014.9</v>
      </c>
      <c r="AM403" s="122">
        <v>2014.9</v>
      </c>
      <c r="AN403" s="119">
        <f>(ULB_Data[[#This Row],[SLP- obtained SS2020]]-ULB_Data[[#This Row],[SLP NA 2020]])/ULB_Data[[#This Row],[SLP NA 2020]]</f>
        <v>3.0283111285266462</v>
      </c>
      <c r="AO403" s="119">
        <f>(ULB_Data[[#This Row],[SLP- obtained SS2021]]-ULB_Data[[#This Row],[SLP NA 2021]])/ULB_Data[[#This Row],[SLP NA 2021]]</f>
        <v>1.0755691768826618</v>
      </c>
      <c r="AP403" s="119">
        <f>(ULB_Data[[#This Row],[SLP- obtained SS2022]]-ULB_Data[[#This Row],[SLP NA 2022]])/ULB_Data[[#This Row],[SLP NA 2022]]</f>
        <v>1.0723934426229509</v>
      </c>
      <c r="AQ403" s="119">
        <f>(ULB_Data[[#This Row],[SLP- obtained SS2020]]-ULB_Data[[#This Row],[SLP SA 2020]])/ULB_Data[[#This Row],[SLP SA 2020]]</f>
        <v>0.74576870825314179</v>
      </c>
      <c r="AR403" s="119">
        <f>(ULB_Data[[#This Row],[SLP- obtained SS2021]]-ULB_Data[[#This Row],[SLP SA 2021]])/ULB_Data[[#This Row],[SLP SA 2021]]</f>
        <v>0.25637050288213081</v>
      </c>
      <c r="AS403" s="119">
        <f>(ULB_Data[[#This Row],[SLP- obtained SS2022]]-ULB_Data[[#This Row],[SLP SA 2022]])/ULB_Data[[#This Row],[SLP SA 2022]]</f>
        <v>0.25637050288213081</v>
      </c>
      <c r="AT403" s="119">
        <f>(ULB_Data[[#This Row],[SLP- obtained SS2020]]-ULB_Data[[#This Row],[SLP SA cat 2020]])/ULB_Data[[#This Row],[SLP SA cat 2020]]</f>
        <v>0.30109159943047004</v>
      </c>
      <c r="AU403" s="119">
        <f>(ULB_Data[[#This Row],[SLP- obtained SS2021]]-ULB_Data[[#This Row],[SLP SA cat 2021]])/ULB_Data[[#This Row],[SLP SA cat 2021]]</f>
        <v>6.1427371956339218E-2</v>
      </c>
      <c r="AV403" s="119">
        <f>(ULB_Data[[#This Row],[SLP- obtained SS2022]]-ULB_Data[[#This Row],[SLP SA cat 2022]])/ULB_Data[[#This Row],[SLP SA cat 2022]]</f>
        <v>6.1427371956339218E-2</v>
      </c>
      <c r="AW403" s="119">
        <f>(ULB_Data[[#This Row],[SLP- obtained SS2021]]-ULB_Data[[#This Row],[SLP SA cat t.10 2021]])/ULB_Data[[#This Row],[SLP SA cat t.10 2021]]</f>
        <v>-5.8891260112164411E-2</v>
      </c>
      <c r="AX403" s="119">
        <f>(ULB_Data[[#This Row],[SLP- obtained SS2022]]-ULB_Data[[#This Row],[SLP SA cat t.10 2022]])/ULB_Data[[#This Row],[SLP SA cat t.10 2022]]</f>
        <v>-5.8891260112164411E-2</v>
      </c>
      <c r="AY403" s="122">
        <v>232.44</v>
      </c>
      <c r="AZ403" s="122">
        <v>298.10000000000002</v>
      </c>
      <c r="BA403" s="122">
        <v>295</v>
      </c>
      <c r="BB403" s="122">
        <v>421.09</v>
      </c>
      <c r="BC403" s="122">
        <v>522.70000000000005</v>
      </c>
      <c r="BD403" s="122">
        <v>525</v>
      </c>
      <c r="BE403" s="122">
        <v>566.66</v>
      </c>
      <c r="BF403" s="122">
        <v>651.51</v>
      </c>
      <c r="BG403" s="122">
        <v>651.51</v>
      </c>
      <c r="BH403" s="122">
        <v>1020</v>
      </c>
      <c r="BI403" s="122">
        <v>1020</v>
      </c>
      <c r="BJ403" s="119">
        <f>(ULB_Data[[#This Row],[Cert.- obtained SS2020]]-ULB_Data[[#This Row],[NA cert 2020]])/ULB_Data[[#This Row],[NA cert 2020]]</f>
        <v>-1</v>
      </c>
      <c r="BK403" s="119">
        <f>(ULB_Data[[#This Row],[Cert.- obtained SS2021]]-ULB_Data[[#This Row],[NA cert 2021]])/ULB_Data[[#This Row],[NA cert 2021]]</f>
        <v>0.67728950016772882</v>
      </c>
      <c r="BL403" s="119">
        <f>(ULB_Data[[#This Row],[Cert.- obtained SS2022]]-ULB_Data[[#This Row],[NA cert 2022]])/ULB_Data[[#This Row],[NA cert 2022]]</f>
        <v>0.69491525423728817</v>
      </c>
      <c r="BM403" s="119">
        <f>(ULB_Data[[#This Row],[Cert.- obtained SS2020]]-ULB_Data[[#This Row],[SA Cert 2020]])/ULB_Data[[#This Row],[SA Cert 2020]]</f>
        <v>-1</v>
      </c>
      <c r="BN403" s="119">
        <f>(ULB_Data[[#This Row],[Cert.- obtained SS2021]]-ULB_Data[[#This Row],[SA cert 2021]])/ULB_Data[[#This Row],[SA cert 2021]]</f>
        <v>-4.3428352783623579E-2</v>
      </c>
      <c r="BO403" s="119">
        <f>(ULB_Data[[#This Row],[Cert.- obtained SS2022]]-ULB_Data[[#This Row],[SA cert 2022]])/ULB_Data[[#This Row],[SA cert 2022]]</f>
        <v>-4.7619047619047616E-2</v>
      </c>
      <c r="BP403" s="119">
        <f>(ULB_Data[[#This Row],[Cert.- obtained SS2020]]-ULB_Data[[#This Row],[SA cert cat 2020]])/ULB_Data[[#This Row],[SA cert cat 2020]]</f>
        <v>-1</v>
      </c>
      <c r="BQ403" s="119">
        <f>(ULB_Data[[#This Row],[Cert.- obtained SS2021]]-ULB_Data[[#This Row],[SA cert cat 2021]])/ULB_Data[[#This Row],[SA cert cat 2021]]</f>
        <v>-0.23255207134195943</v>
      </c>
      <c r="BR403" s="119">
        <f>(ULB_Data[[#This Row],[Cert.- obtained SS2022]]-ULB_Data[[#This Row],[SA cert cat 2022]])/ULB_Data[[#This Row],[SA cert cat 2022]]</f>
        <v>-0.23255207134195943</v>
      </c>
      <c r="BS403" s="119">
        <f>(ULB_Data[[#This Row],[Cert.- obtained SS2021]]-ULB_Data[[#This Row],[SA cert cat t.10 2021]])/ULB_Data[[#This Row],[SA cert cat t.10 2021]]</f>
        <v>-0.50980392156862742</v>
      </c>
      <c r="BT403" s="119">
        <f>(ULB_Data[[#This Row],[Cert.- obtained SS2022]]-ULB_Data[[#This Row],[SA cert cat t.10 2022]])/ULB_Data[[#This Row],[SA cert cat t.10 2022]]</f>
        <v>-0.50980392156862742</v>
      </c>
      <c r="BU403" s="122">
        <v>855.72</v>
      </c>
      <c r="BV403" s="122">
        <v>860.25</v>
      </c>
      <c r="BW403" s="122">
        <v>865</v>
      </c>
      <c r="BX403" s="122">
        <v>1100</v>
      </c>
      <c r="BY403" s="122">
        <v>1147.0899999999999</v>
      </c>
      <c r="BZ403" s="122">
        <v>1150</v>
      </c>
      <c r="CA403" s="122">
        <v>1201.1099999999999</v>
      </c>
      <c r="CB403" s="122">
        <v>1344.7</v>
      </c>
      <c r="CC403" s="122">
        <v>1344.7</v>
      </c>
      <c r="CD403" s="122">
        <v>1496.04</v>
      </c>
      <c r="CE403" s="122">
        <v>1496.04</v>
      </c>
      <c r="CF403" s="119">
        <f>(ULB_Data[[#This Row],[CP- obtained SS2020]]-ULB_Data[[#This Row],[NA CV 2020]])/ULB_Data[[#This Row],[NA CV 2020]]</f>
        <v>0.42366661992240445</v>
      </c>
      <c r="CG403" s="119">
        <f>(ULB_Data[[#This Row],[CV- obtained SS2021]]-ULB_Data[[#This Row],[NA CV 2021]])/ULB_Data[[#This Row],[NA CV 2021]]</f>
        <v>0.70299331589654168</v>
      </c>
      <c r="CH403" s="119">
        <f>(ULB_Data[[#This Row],[CV- obtained SS2022]]-ULB_Data[[#This Row],[NA CV 2022]])/ULB_Data[[#This Row],[NA CV 2022]]</f>
        <v>0.69364161849710981</v>
      </c>
      <c r="CI403" s="119">
        <f>(ULB_Data[[#This Row],[CP- obtained SS2020]]-ULB_Data[[#This Row],[SA CV 2020]])/ULB_Data[[#This Row],[SA CV 2020]]</f>
        <v>0.1075090909090909</v>
      </c>
      <c r="CJ403" s="119">
        <f>(ULB_Data[[#This Row],[CV- obtained SS2021]]-ULB_Data[[#This Row],[SA CV 2021]])/ULB_Data[[#This Row],[SA CV 2021]]</f>
        <v>0.27714477503944773</v>
      </c>
      <c r="CK403" s="119">
        <f>(ULB_Data[[#This Row],[CV- obtained SS2022]]-ULB_Data[[#This Row],[SA CV 2022]])/ULB_Data[[#This Row],[SA CV 2022]]</f>
        <v>0.27391304347826084</v>
      </c>
      <c r="CL403" s="119">
        <f>(ULB_Data[[#This Row],[CP- obtained SS2020]]-ULB_Data[[#This Row],[SA CV  cat 2020]])/ULB_Data[[#This Row],[SA CV  cat 2020]]</f>
        <v>1.4278459092006637E-2</v>
      </c>
      <c r="CM403" s="119">
        <f>(ULB_Data[[#This Row],[CV- obtained SS2021]]-ULB_Data[[#This Row],[SA CV cat 2021]])/ULB_Data[[#This Row],[SA CV cat 2021]]</f>
        <v>8.9462333606008734E-2</v>
      </c>
      <c r="CN403" s="119">
        <f>(ULB_Data[[#This Row],[CV- obtained SS2022]]-ULB_Data[[#This Row],[SA CV cat 2022]])/ULB_Data[[#This Row],[SA CV cat 2022]]</f>
        <v>8.9462333606008734E-2</v>
      </c>
      <c r="CO403" s="119">
        <f>(ULB_Data[[#This Row],[CV- obtained SS2021]]-ULB_Data[[#This Row],[SA CV cat t.10 2021]])/ULB_Data[[#This Row],[SA CV cat t.10 2021]]</f>
        <v>-2.0748108339349192E-2</v>
      </c>
      <c r="CP403" s="119">
        <f>(ULB_Data[[#This Row],[CV- obtained SS2022]]-ULB_Data[[#This Row],[SA CV cat t.10 2022]])/ULB_Data[[#This Row],[SA CV cat t.10 2022]]</f>
        <v>-2.0748108339349192E-2</v>
      </c>
      <c r="CQ403" s="108">
        <v>67</v>
      </c>
      <c r="CR403" s="108">
        <v>22</v>
      </c>
      <c r="CS403" s="107">
        <v>46</v>
      </c>
      <c r="CT403" s="107">
        <v>15</v>
      </c>
      <c r="CU403" s="107">
        <v>46</v>
      </c>
      <c r="CV403" s="107">
        <v>15</v>
      </c>
      <c r="CW403" s="107" t="s">
        <v>414</v>
      </c>
      <c r="CX403" s="107" t="s">
        <v>414</v>
      </c>
      <c r="CY403" s="107" t="s">
        <v>414</v>
      </c>
      <c r="CZ403" s="107" t="s">
        <v>415</v>
      </c>
      <c r="DA403" s="107" t="s">
        <v>408</v>
      </c>
      <c r="DB403" s="107" t="s">
        <v>408</v>
      </c>
      <c r="DC403" s="109">
        <v>1233.6300000000001</v>
      </c>
      <c r="DD403" s="109">
        <v>1500</v>
      </c>
      <c r="DE403" s="110">
        <v>82.24</v>
      </c>
      <c r="DF403" s="109">
        <v>0</v>
      </c>
      <c r="DG403" s="109">
        <v>1500</v>
      </c>
      <c r="DH403" s="110">
        <v>0</v>
      </c>
      <c r="DI403" s="109">
        <v>1211.49</v>
      </c>
      <c r="DJ403" s="109">
        <v>1500</v>
      </c>
      <c r="DK403" s="110">
        <v>80.77</v>
      </c>
      <c r="DL403" s="109">
        <v>1218.26</v>
      </c>
      <c r="DM403" s="109">
        <v>1500</v>
      </c>
      <c r="DN403" s="110">
        <v>81.22</v>
      </c>
      <c r="DO403" s="109">
        <v>3663.38</v>
      </c>
      <c r="DP403" s="109">
        <v>6000</v>
      </c>
      <c r="DQ403" s="110">
        <v>61.06</v>
      </c>
      <c r="DR403" s="111">
        <v>1896.24</v>
      </c>
      <c r="DS403" s="111">
        <v>2400</v>
      </c>
      <c r="DT403" s="159">
        <f>ULB_Data[[#This Row],[SLP- obtained SS2021]]/ULB_Data[[#This Row],[SLP-max. marks SS2021]]</f>
        <v>0.79010000000000002</v>
      </c>
      <c r="DU403" s="160">
        <f>ULB_Data[[#This Row],[SLP- obtained SS2021]]/ULB_Data[[#This Row],[Total score (obtained) SS2021]]</f>
        <v>0.49109612456102186</v>
      </c>
      <c r="DV403" s="111">
        <v>1896.24</v>
      </c>
      <c r="DW403" s="66">
        <v>2400</v>
      </c>
      <c r="DX403" s="160">
        <f>ULB_Data[[#This Row],[SLP- obtained SS2022]]/ULB_Data[[#This Row],[SLP-max. marks SS2022]]</f>
        <v>0.79010000000000002</v>
      </c>
      <c r="DY403" s="160">
        <f>ULB_Data[[#This Row],[SLP- obtained SS2022]]/ULB_Data[[#This Row],[Total score (obtained) SS2022]]</f>
        <v>0.49109612456102186</v>
      </c>
      <c r="DZ403" s="111">
        <v>1465</v>
      </c>
      <c r="EA403" s="111">
        <v>1800</v>
      </c>
      <c r="EB403" s="159">
        <f>ULB_Data[[#This Row],[CV- obtained SS2021]]/ULB_Data[[#This Row],[CV-max. marks SS2021]]</f>
        <v>0.81388888888888888</v>
      </c>
      <c r="EC403" s="160">
        <f>ULB_Data[[#This Row],[CV- obtained SS2021]]/ULB_Data[[#This Row],[Total score (obtained) SS2021]]</f>
        <v>0.37941179517460716</v>
      </c>
      <c r="ED403" s="111">
        <v>1465</v>
      </c>
      <c r="EE403" s="66">
        <v>1800</v>
      </c>
      <c r="EF403" s="160">
        <f>ULB_Data[[#This Row],[CV- obtained SS2022]]/ULB_Data[[#This Row],[CV-max. marks SS2022]]</f>
        <v>0.81388888888888888</v>
      </c>
      <c r="EG403" s="160">
        <f>ULB_Data[[#This Row],[CV- obtained SS2022]]/ULB_Data[[#This Row],[Total score (obtained) SS2022]]</f>
        <v>0.37941179517460716</v>
      </c>
      <c r="EH403" s="112">
        <v>500</v>
      </c>
      <c r="EI403" s="111">
        <v>1800</v>
      </c>
      <c r="EJ403" s="159">
        <f>ULB_Data[[#This Row],[Cert.- obtained SS2021]]/ULB_Data[[#This Row],[Cert.-max. marks SS2021]]</f>
        <v>0.27777777777777779</v>
      </c>
      <c r="EK403" s="160">
        <f>ULB_Data[[#This Row],[Cert.- obtained SS2021]]/ULB_Data[[#This Row],[Total score (obtained) SS2021]]</f>
        <v>0.12949208026437103</v>
      </c>
      <c r="EL403" s="112">
        <v>500</v>
      </c>
      <c r="EM403" s="66">
        <v>1800</v>
      </c>
      <c r="EN403" s="160">
        <f>ULB_Data[[#This Row],[Cert.- obtained SS2022]]/ULB_Data[[#This Row],[Cert.-max. marks SS2022]]</f>
        <v>0.27777777777777779</v>
      </c>
      <c r="EO403" s="160">
        <f>ULB_Data[[#This Row],[Cert.- obtained SS2022]]/ULB_Data[[#This Row],[Total score (obtained) SS2022]]</f>
        <v>0.12949208026437103</v>
      </c>
      <c r="EP403" s="113">
        <v>3861.24</v>
      </c>
      <c r="EQ403" s="101">
        <v>6000</v>
      </c>
      <c r="ER403" s="110">
        <v>64.349999999999994</v>
      </c>
      <c r="ES403" s="113">
        <v>3861.24</v>
      </c>
      <c r="ET403" s="66">
        <v>6000</v>
      </c>
      <c r="EU403" s="129">
        <f>(ULB_Data[[#This Row],[Total score (obtained) SS2022]]/ULB_Data[[#This Row],[Total score (max) SS2022]])*100</f>
        <v>64.353999999999999</v>
      </c>
      <c r="EV403" s="101">
        <v>1233.6300000000001</v>
      </c>
      <c r="EW403" s="101">
        <v>3000</v>
      </c>
      <c r="EX403" s="110">
        <v>41.12</v>
      </c>
      <c r="EY403" s="101">
        <v>2396.2399999999998</v>
      </c>
      <c r="EZ403" s="101">
        <v>4200</v>
      </c>
      <c r="FA403" s="102">
        <v>57.05</v>
      </c>
      <c r="FB403" s="101">
        <v>2396.2399999999998</v>
      </c>
      <c r="FC403" s="138">
        <v>4200</v>
      </c>
      <c r="FD403" s="140">
        <f>(ULB_Data[[#This Row],[SLP + Cert. (obtained) SS2022]]/ULB_Data[[#This Row],[SLP + Cert. (max.) SS2022]])*100</f>
        <v>57.053333333333335</v>
      </c>
    </row>
    <row r="404" spans="1:160" ht="15.75" thickBot="1">
      <c r="A404" s="20"/>
      <c r="B404" s="20"/>
      <c r="C404" s="20"/>
      <c r="D404" s="20"/>
      <c r="E404" s="20"/>
      <c r="F404" s="20"/>
      <c r="G404" s="20"/>
      <c r="H404" s="20"/>
      <c r="I404" s="20"/>
      <c r="J404" s="20"/>
      <c r="K404" s="20"/>
      <c r="L404" s="20"/>
      <c r="M404" s="20"/>
      <c r="N404" s="120"/>
      <c r="O404" s="120"/>
      <c r="P404" s="120"/>
      <c r="Q404" s="120"/>
      <c r="R404" s="120"/>
      <c r="S404" s="120"/>
      <c r="T404" s="120"/>
      <c r="U404" s="123"/>
      <c r="V404" s="125"/>
      <c r="W404" s="125"/>
      <c r="X404" s="125"/>
      <c r="Y404" s="20"/>
      <c r="Z404" s="20"/>
      <c r="AA404" s="120"/>
      <c r="AB404" s="120"/>
      <c r="AC404" s="120"/>
      <c r="AD404" s="120"/>
      <c r="AE404" s="120"/>
      <c r="AF404" s="120"/>
      <c r="AG404" s="125"/>
      <c r="AH404" s="125"/>
      <c r="AI404" s="125"/>
      <c r="AJ404" s="125"/>
      <c r="AK404" s="125"/>
      <c r="AL404" s="125"/>
      <c r="AM404" s="20"/>
      <c r="AN404" s="120"/>
    </row>
    <row r="405" spans="1:160" ht="15.75" thickBot="1">
      <c r="A405" s="20"/>
      <c r="B405" s="20"/>
      <c r="C405" s="20"/>
      <c r="D405" s="20"/>
      <c r="E405" s="20"/>
      <c r="F405" s="20"/>
      <c r="G405" s="20"/>
      <c r="H405" s="20"/>
      <c r="I405" s="20"/>
      <c r="J405" s="20"/>
      <c r="K405" s="20"/>
      <c r="L405" s="20"/>
      <c r="M405" s="20"/>
      <c r="N405" s="120"/>
      <c r="O405" s="120"/>
      <c r="P405" s="120"/>
      <c r="Q405" s="120"/>
      <c r="R405" s="120"/>
      <c r="S405" s="120"/>
      <c r="T405" s="120"/>
      <c r="U405" s="123"/>
      <c r="V405" s="125"/>
      <c r="W405" s="125"/>
      <c r="X405" s="125"/>
      <c r="Y405" s="20"/>
      <c r="Z405" s="20"/>
      <c r="AA405" s="120"/>
      <c r="AB405" s="120"/>
      <c r="AC405" s="120"/>
      <c r="AD405" s="120"/>
      <c r="AE405" s="120"/>
      <c r="AF405" s="120"/>
      <c r="AG405" s="125"/>
      <c r="AH405" s="125"/>
      <c r="AI405" s="125"/>
      <c r="AJ405" s="125"/>
      <c r="AK405" s="125"/>
      <c r="AL405" s="125"/>
      <c r="AM405" s="20"/>
      <c r="AN405" s="120"/>
    </row>
    <row r="406" spans="1:160" ht="15.75" thickBot="1">
      <c r="A406" s="20"/>
      <c r="B406" s="20"/>
      <c r="C406" s="20"/>
      <c r="D406" s="20"/>
      <c r="E406" s="20"/>
      <c r="F406" s="20"/>
      <c r="G406" s="20"/>
      <c r="H406" s="20"/>
      <c r="I406" s="20"/>
      <c r="J406" s="20"/>
      <c r="K406" s="20"/>
      <c r="L406" s="20"/>
      <c r="M406" s="20"/>
      <c r="N406" s="120"/>
      <c r="O406" s="120"/>
      <c r="P406" s="120"/>
      <c r="Q406" s="120"/>
      <c r="R406" s="120"/>
      <c r="S406" s="120"/>
      <c r="T406" s="120"/>
      <c r="U406" s="123"/>
      <c r="V406" s="125"/>
      <c r="W406" s="125"/>
      <c r="X406" s="125"/>
      <c r="Y406" s="20"/>
      <c r="Z406" s="20"/>
      <c r="AA406" s="120"/>
      <c r="AB406" s="120"/>
      <c r="AC406" s="120"/>
      <c r="AD406" s="120"/>
      <c r="AE406" s="120"/>
      <c r="AF406" s="120"/>
      <c r="AG406" s="125"/>
      <c r="AH406" s="125"/>
      <c r="AI406" s="125"/>
      <c r="AJ406" s="125"/>
      <c r="AK406" s="125"/>
      <c r="AL406" s="125"/>
      <c r="AM406" s="20"/>
      <c r="AN406" s="120"/>
    </row>
    <row r="407" spans="1:160" ht="15.75" thickBot="1">
      <c r="A407" s="20"/>
      <c r="B407" s="20"/>
      <c r="C407" s="20"/>
      <c r="D407" s="20"/>
      <c r="E407" s="20"/>
      <c r="F407" s="20"/>
      <c r="G407" s="20"/>
      <c r="H407" s="20"/>
      <c r="I407" s="20"/>
      <c r="J407" s="20"/>
      <c r="K407" s="20"/>
      <c r="L407" s="20"/>
      <c r="M407" s="20"/>
      <c r="N407" s="120"/>
      <c r="O407" s="120"/>
      <c r="P407" s="120"/>
      <c r="Q407" s="120"/>
      <c r="R407" s="120"/>
      <c r="S407" s="120"/>
      <c r="T407" s="120"/>
      <c r="U407" s="123"/>
      <c r="V407" s="125"/>
      <c r="W407" s="125"/>
      <c r="X407" s="125"/>
      <c r="Y407" s="20"/>
      <c r="Z407" s="20"/>
      <c r="AA407" s="120"/>
      <c r="AB407" s="120"/>
      <c r="AC407" s="120"/>
      <c r="AD407" s="126"/>
      <c r="AE407" s="120"/>
      <c r="AF407" s="120"/>
      <c r="AG407" s="125"/>
      <c r="AH407" s="125"/>
      <c r="AI407" s="125"/>
      <c r="AJ407" s="125"/>
      <c r="AK407" s="125"/>
      <c r="AL407" s="125"/>
      <c r="AM407" s="20"/>
      <c r="AN407" s="120"/>
    </row>
    <row r="408" spans="1:160" ht="15.75" thickBot="1">
      <c r="A408" s="20"/>
      <c r="B408" s="20"/>
      <c r="C408" s="20"/>
      <c r="D408" s="20"/>
      <c r="E408" s="20"/>
      <c r="F408" s="20"/>
      <c r="G408" s="20"/>
      <c r="H408" s="20"/>
      <c r="I408" s="20"/>
      <c r="J408" s="20"/>
      <c r="K408" s="20"/>
      <c r="L408" s="20"/>
      <c r="M408" s="20"/>
      <c r="N408" s="120"/>
      <c r="O408" s="120"/>
      <c r="P408" s="120"/>
      <c r="Q408" s="120"/>
      <c r="R408" s="120"/>
      <c r="S408" s="120"/>
      <c r="T408" s="120"/>
      <c r="U408" s="123"/>
      <c r="V408" s="125"/>
      <c r="W408" s="125"/>
      <c r="X408" s="125"/>
      <c r="Y408" s="20"/>
      <c r="Z408" s="20"/>
      <c r="AA408" s="120"/>
      <c r="AB408" s="120"/>
      <c r="AC408" s="120"/>
      <c r="AD408" s="120"/>
      <c r="AE408" s="120"/>
      <c r="AF408" s="120"/>
      <c r="AG408" s="125"/>
      <c r="AH408" s="125"/>
      <c r="AI408" s="125"/>
      <c r="AJ408" s="125"/>
      <c r="AK408" s="125"/>
      <c r="AL408" s="125"/>
      <c r="AM408" s="20"/>
      <c r="AN408" s="120"/>
    </row>
    <row r="409" spans="1:160" ht="15.75" thickBot="1">
      <c r="A409" s="20"/>
      <c r="B409" s="20"/>
      <c r="C409" s="20"/>
      <c r="D409" s="20"/>
      <c r="E409" s="20"/>
      <c r="F409" s="20"/>
      <c r="G409" s="20"/>
      <c r="H409" s="20"/>
      <c r="I409" s="20"/>
      <c r="J409" s="20"/>
      <c r="K409" s="20"/>
      <c r="L409" s="20"/>
      <c r="M409" s="20"/>
      <c r="N409" s="120"/>
      <c r="O409" s="120"/>
      <c r="P409" s="120"/>
      <c r="Q409" s="120"/>
      <c r="R409" s="120"/>
      <c r="S409" s="120"/>
      <c r="T409" s="120"/>
      <c r="U409" s="123"/>
      <c r="V409" s="125"/>
      <c r="W409" s="125"/>
      <c r="X409" s="125"/>
      <c r="Y409" s="20"/>
      <c r="Z409" s="20"/>
      <c r="AA409" s="120"/>
      <c r="AB409" s="120"/>
      <c r="AC409" s="120"/>
      <c r="AD409" s="120"/>
      <c r="AE409" s="120"/>
      <c r="AF409" s="120"/>
      <c r="AG409" s="125"/>
      <c r="AH409" s="125"/>
      <c r="AI409" s="125"/>
      <c r="AJ409" s="125"/>
      <c r="AK409" s="125"/>
      <c r="AL409" s="125"/>
      <c r="AM409" s="20"/>
      <c r="AN409" s="120"/>
    </row>
    <row r="410" spans="1:160" ht="15.75" thickBot="1">
      <c r="A410" s="20"/>
      <c r="B410" s="20"/>
      <c r="C410" s="20"/>
      <c r="D410" s="20"/>
      <c r="E410" s="20"/>
      <c r="F410" s="20"/>
      <c r="G410" s="20"/>
      <c r="H410" s="20"/>
      <c r="I410" s="20"/>
      <c r="J410" s="20"/>
      <c r="K410" s="20"/>
      <c r="L410" s="20"/>
      <c r="M410" s="20"/>
      <c r="N410" s="120"/>
      <c r="O410" s="120"/>
      <c r="P410" s="120"/>
      <c r="Q410" s="120"/>
      <c r="R410" s="120"/>
      <c r="S410" s="120"/>
      <c r="T410" s="120"/>
      <c r="U410" s="123"/>
      <c r="V410" s="125"/>
      <c r="W410" s="125"/>
      <c r="X410" s="125"/>
      <c r="Y410" s="20"/>
      <c r="Z410" s="20"/>
      <c r="AA410" s="120"/>
      <c r="AB410" s="120"/>
      <c r="AC410" s="120"/>
      <c r="AD410" s="120"/>
      <c r="AE410" s="120"/>
      <c r="AF410" s="120"/>
      <c r="AG410" s="125"/>
      <c r="AH410" s="125"/>
      <c r="AI410" s="125"/>
      <c r="AJ410" s="125"/>
      <c r="AK410" s="125"/>
      <c r="AL410" s="125"/>
      <c r="AM410" s="20"/>
      <c r="AN410" s="120"/>
    </row>
    <row r="411" spans="1:160" ht="15.75" thickBot="1">
      <c r="A411" s="20"/>
      <c r="B411" s="20"/>
      <c r="C411" s="20"/>
      <c r="D411" s="20"/>
      <c r="E411" s="20"/>
      <c r="F411" s="20"/>
      <c r="G411" s="20"/>
      <c r="H411" s="20"/>
      <c r="I411" s="20"/>
      <c r="J411" s="20"/>
      <c r="K411" s="20"/>
      <c r="L411" s="20"/>
      <c r="M411" s="20"/>
      <c r="N411" s="120"/>
      <c r="O411" s="120"/>
      <c r="P411" s="120"/>
      <c r="Q411" s="120"/>
      <c r="R411" s="120"/>
      <c r="S411" s="120"/>
      <c r="T411" s="120"/>
      <c r="U411" s="123"/>
      <c r="V411" s="125"/>
      <c r="W411" s="125"/>
      <c r="X411" s="125"/>
      <c r="Y411" s="20"/>
      <c r="Z411" s="20"/>
      <c r="AA411" s="120"/>
      <c r="AB411" s="120"/>
      <c r="AC411" s="120"/>
      <c r="AD411" s="120"/>
      <c r="AE411" s="120"/>
      <c r="AF411" s="120"/>
      <c r="AG411" s="125"/>
      <c r="AH411" s="125"/>
      <c r="AI411" s="125"/>
      <c r="AJ411" s="125"/>
      <c r="AK411" s="125"/>
      <c r="AL411" s="125"/>
      <c r="AM411" s="20"/>
      <c r="AN411" s="120"/>
    </row>
    <row r="412" spans="1:160" ht="15.75" thickBot="1">
      <c r="A412" s="20"/>
      <c r="B412" s="20"/>
      <c r="C412" s="20"/>
      <c r="D412" s="20"/>
      <c r="E412" s="20"/>
      <c r="F412" s="20"/>
      <c r="G412" s="20"/>
      <c r="H412" s="20"/>
      <c r="I412" s="20"/>
      <c r="J412" s="20"/>
      <c r="K412" s="20"/>
      <c r="L412" s="20"/>
      <c r="M412" s="20"/>
      <c r="N412" s="120"/>
      <c r="O412" s="120"/>
      <c r="P412" s="120"/>
      <c r="Q412" s="120"/>
      <c r="R412" s="120"/>
      <c r="S412" s="120"/>
      <c r="T412" s="120"/>
      <c r="U412" s="123"/>
      <c r="V412" s="125"/>
      <c r="W412" s="125"/>
      <c r="X412" s="125"/>
      <c r="Y412" s="20"/>
      <c r="Z412" s="20"/>
      <c r="AA412" s="120"/>
      <c r="AB412" s="120"/>
      <c r="AC412" s="120"/>
      <c r="AD412" s="120"/>
      <c r="AE412" s="120"/>
      <c r="AF412" s="120"/>
      <c r="AG412" s="125"/>
      <c r="AH412" s="125"/>
      <c r="AI412" s="125"/>
      <c r="AJ412" s="125"/>
      <c r="AK412" s="125"/>
      <c r="AL412" s="125"/>
      <c r="AM412" s="20"/>
      <c r="AN412" s="120"/>
    </row>
    <row r="413" spans="1:160" ht="15.75" thickBot="1">
      <c r="A413" s="20"/>
      <c r="B413" s="20"/>
      <c r="C413" s="20"/>
      <c r="D413" s="20"/>
      <c r="E413" s="20"/>
      <c r="F413" s="20"/>
      <c r="G413" s="20"/>
      <c r="H413" s="20"/>
      <c r="I413" s="20"/>
      <c r="J413" s="20"/>
      <c r="K413" s="20"/>
      <c r="L413" s="20"/>
      <c r="M413" s="20"/>
      <c r="N413" s="120"/>
      <c r="O413" s="120"/>
      <c r="P413" s="120"/>
      <c r="Q413" s="120"/>
      <c r="R413" s="120"/>
      <c r="S413" s="120"/>
      <c r="T413" s="120"/>
      <c r="U413" s="123"/>
      <c r="V413" s="125"/>
      <c r="W413" s="125"/>
      <c r="X413" s="125"/>
      <c r="Y413" s="20"/>
      <c r="Z413" s="20"/>
      <c r="AA413" s="120"/>
      <c r="AB413" s="120"/>
      <c r="AC413" s="120"/>
      <c r="AD413" s="120"/>
      <c r="AE413" s="120"/>
      <c r="AF413" s="120"/>
      <c r="AG413" s="125"/>
      <c r="AH413" s="125"/>
      <c r="AI413" s="125"/>
      <c r="AJ413" s="125"/>
      <c r="AK413" s="125"/>
      <c r="AL413" s="125"/>
      <c r="AM413" s="20"/>
      <c r="AN413" s="120"/>
    </row>
    <row r="414" spans="1:160" ht="15.75" thickBot="1">
      <c r="A414" s="20"/>
      <c r="B414" s="20"/>
      <c r="C414" s="20"/>
      <c r="D414" s="20"/>
      <c r="E414" s="20"/>
      <c r="F414" s="20"/>
      <c r="G414" s="20"/>
      <c r="H414" s="20"/>
      <c r="I414" s="20"/>
      <c r="J414" s="20"/>
      <c r="K414" s="20"/>
      <c r="L414" s="20"/>
      <c r="M414" s="20"/>
      <c r="N414" s="120"/>
      <c r="O414" s="120"/>
      <c r="P414" s="120"/>
      <c r="Q414" s="120"/>
      <c r="R414" s="120"/>
      <c r="S414" s="120"/>
      <c r="T414" s="120"/>
      <c r="U414" s="123"/>
      <c r="V414" s="125"/>
      <c r="W414" s="125"/>
      <c r="X414" s="125"/>
      <c r="Y414" s="20"/>
      <c r="Z414" s="20"/>
      <c r="AA414" s="120"/>
      <c r="AB414" s="120"/>
      <c r="AC414" s="120"/>
      <c r="AD414" s="120"/>
      <c r="AE414" s="120"/>
      <c r="AF414" s="120"/>
      <c r="AG414" s="125"/>
      <c r="AH414" s="125"/>
      <c r="AI414" s="125"/>
      <c r="AJ414" s="125"/>
      <c r="AK414" s="125"/>
      <c r="AL414" s="125"/>
      <c r="AM414" s="20"/>
      <c r="AN414" s="120"/>
    </row>
    <row r="415" spans="1:160" ht="15.75" thickBot="1">
      <c r="A415" s="20"/>
      <c r="B415" s="20"/>
      <c r="C415" s="20"/>
      <c r="D415" s="20"/>
      <c r="E415" s="20"/>
      <c r="F415" s="20"/>
      <c r="G415" s="20"/>
      <c r="H415" s="20"/>
      <c r="I415" s="20"/>
      <c r="J415" s="20"/>
      <c r="K415" s="20"/>
      <c r="L415" s="20"/>
      <c r="M415" s="20"/>
      <c r="N415" s="120"/>
      <c r="O415" s="120"/>
      <c r="P415" s="120"/>
      <c r="Q415" s="120"/>
      <c r="R415" s="120"/>
      <c r="S415" s="120"/>
      <c r="T415" s="120"/>
      <c r="U415" s="123"/>
      <c r="V415" s="125"/>
      <c r="W415" s="125"/>
      <c r="X415" s="125"/>
      <c r="Y415" s="20"/>
      <c r="Z415" s="20"/>
      <c r="AA415" s="120"/>
      <c r="AB415" s="120"/>
      <c r="AC415" s="120"/>
      <c r="AD415" s="120"/>
      <c r="AE415" s="120"/>
      <c r="AF415" s="120"/>
      <c r="AG415" s="125"/>
      <c r="AH415" s="125"/>
      <c r="AI415" s="125"/>
      <c r="AJ415" s="125"/>
      <c r="AK415" s="125"/>
      <c r="AL415" s="125"/>
      <c r="AM415" s="20"/>
      <c r="AN415" s="120"/>
    </row>
    <row r="416" spans="1:160" ht="15.75" thickBot="1">
      <c r="A416" s="20"/>
      <c r="B416" s="20"/>
      <c r="C416" s="20"/>
      <c r="D416" s="20"/>
      <c r="E416" s="20"/>
      <c r="F416" s="20"/>
      <c r="G416" s="20"/>
      <c r="H416" s="20"/>
      <c r="I416" s="20"/>
      <c r="J416" s="20"/>
      <c r="K416" s="20"/>
      <c r="L416" s="20"/>
      <c r="M416" s="20"/>
      <c r="N416" s="120"/>
      <c r="O416" s="120"/>
      <c r="P416" s="120"/>
      <c r="Q416" s="120"/>
      <c r="R416" s="120"/>
      <c r="S416" s="120"/>
      <c r="T416" s="120"/>
      <c r="U416" s="123"/>
      <c r="V416" s="125"/>
      <c r="W416" s="125"/>
      <c r="X416" s="125"/>
      <c r="Y416" s="20"/>
      <c r="Z416" s="20"/>
      <c r="AA416" s="120"/>
      <c r="AB416" s="120"/>
      <c r="AC416" s="120"/>
      <c r="AD416" s="120"/>
      <c r="AE416" s="120"/>
      <c r="AF416" s="120"/>
      <c r="AG416" s="125"/>
      <c r="AH416" s="125"/>
      <c r="AI416" s="125"/>
      <c r="AJ416" s="125"/>
      <c r="AK416" s="125"/>
      <c r="AL416" s="125"/>
      <c r="AM416" s="20"/>
      <c r="AN416" s="120"/>
    </row>
    <row r="417" spans="1:40" ht="15.75" thickBot="1">
      <c r="A417" s="20"/>
      <c r="B417" s="20"/>
      <c r="C417" s="20"/>
      <c r="D417" s="20"/>
      <c r="E417" s="20"/>
      <c r="F417" s="20"/>
      <c r="G417" s="20"/>
      <c r="H417" s="20"/>
      <c r="I417" s="20"/>
      <c r="J417" s="20"/>
      <c r="K417" s="20"/>
      <c r="L417" s="20"/>
      <c r="M417" s="20"/>
      <c r="N417" s="120"/>
      <c r="O417" s="120"/>
      <c r="P417" s="120"/>
      <c r="Q417" s="120"/>
      <c r="R417" s="120"/>
      <c r="S417" s="120"/>
      <c r="T417" s="120"/>
      <c r="U417" s="123"/>
      <c r="V417" s="125"/>
      <c r="W417" s="125"/>
      <c r="X417" s="125"/>
      <c r="Y417" s="20"/>
      <c r="Z417" s="20"/>
      <c r="AA417" s="120"/>
      <c r="AB417" s="120"/>
      <c r="AC417" s="120"/>
      <c r="AD417" s="120"/>
      <c r="AE417" s="120"/>
      <c r="AF417" s="120"/>
      <c r="AG417" s="125"/>
      <c r="AH417" s="125"/>
      <c r="AI417" s="125"/>
      <c r="AJ417" s="125"/>
      <c r="AK417" s="125"/>
      <c r="AL417" s="125"/>
      <c r="AM417" s="20"/>
      <c r="AN417" s="120"/>
    </row>
    <row r="418" spans="1:40" ht="15.75" thickBot="1">
      <c r="A418" s="20"/>
      <c r="B418" s="20"/>
      <c r="C418" s="20"/>
      <c r="D418" s="20"/>
      <c r="E418" s="20"/>
      <c r="F418" s="20"/>
      <c r="G418" s="20"/>
      <c r="H418" s="20"/>
      <c r="I418" s="20"/>
      <c r="J418" s="20"/>
      <c r="K418" s="20"/>
      <c r="L418" s="20"/>
      <c r="M418" s="20"/>
      <c r="N418" s="120"/>
      <c r="O418" s="120"/>
      <c r="P418" s="120"/>
      <c r="Q418" s="120"/>
      <c r="R418" s="120"/>
      <c r="S418" s="120"/>
      <c r="T418" s="120"/>
      <c r="U418" s="123"/>
      <c r="V418" s="125"/>
      <c r="W418" s="125"/>
      <c r="X418" s="125"/>
      <c r="Y418" s="20"/>
      <c r="Z418" s="20"/>
      <c r="AA418" s="120"/>
      <c r="AB418" s="120"/>
      <c r="AC418" s="120"/>
      <c r="AD418" s="120"/>
      <c r="AE418" s="120"/>
      <c r="AF418" s="120"/>
      <c r="AG418" s="125"/>
      <c r="AH418" s="125"/>
      <c r="AI418" s="125"/>
      <c r="AJ418" s="125"/>
      <c r="AK418" s="125"/>
      <c r="AL418" s="125"/>
      <c r="AM418" s="20"/>
      <c r="AN418" s="120"/>
    </row>
    <row r="419" spans="1:40" ht="15.75" thickBot="1">
      <c r="A419" s="20"/>
      <c r="B419" s="20"/>
      <c r="C419" s="20"/>
      <c r="D419" s="20"/>
      <c r="E419" s="20"/>
      <c r="F419" s="20"/>
      <c r="G419" s="20"/>
      <c r="H419" s="20"/>
      <c r="I419" s="20"/>
      <c r="J419" s="20"/>
      <c r="K419" s="20"/>
      <c r="L419" s="20"/>
      <c r="M419" s="20"/>
      <c r="N419" s="120"/>
      <c r="O419" s="120"/>
      <c r="P419" s="120"/>
      <c r="Q419" s="120"/>
      <c r="R419" s="120"/>
      <c r="S419" s="120"/>
      <c r="T419" s="120"/>
      <c r="U419" s="123"/>
      <c r="V419" s="125"/>
      <c r="W419" s="125"/>
      <c r="X419" s="125"/>
      <c r="Y419" s="20"/>
      <c r="Z419" s="20"/>
      <c r="AA419" s="120"/>
      <c r="AB419" s="120"/>
      <c r="AC419" s="120"/>
      <c r="AD419" s="120"/>
      <c r="AE419" s="120"/>
      <c r="AF419" s="120"/>
      <c r="AG419" s="125"/>
      <c r="AH419" s="125"/>
      <c r="AI419" s="125"/>
      <c r="AJ419" s="125"/>
      <c r="AK419" s="125"/>
      <c r="AL419" s="125"/>
      <c r="AM419" s="20"/>
      <c r="AN419" s="120"/>
    </row>
    <row r="420" spans="1:40" ht="15.75" thickBot="1">
      <c r="A420" s="20"/>
      <c r="B420" s="20"/>
      <c r="C420" s="20"/>
      <c r="D420" s="20"/>
      <c r="E420" s="20"/>
      <c r="F420" s="20"/>
      <c r="G420" s="20"/>
      <c r="H420" s="20"/>
      <c r="I420" s="20"/>
      <c r="J420" s="20"/>
      <c r="K420" s="20"/>
      <c r="L420" s="20"/>
      <c r="M420" s="20"/>
      <c r="N420" s="120"/>
      <c r="O420" s="120"/>
      <c r="P420" s="120"/>
      <c r="Q420" s="120"/>
      <c r="R420" s="120"/>
      <c r="S420" s="120"/>
      <c r="T420" s="120"/>
      <c r="U420" s="123"/>
      <c r="V420" s="125"/>
      <c r="W420" s="125"/>
      <c r="X420" s="125"/>
      <c r="Y420" s="20"/>
      <c r="Z420" s="20"/>
      <c r="AA420" s="120"/>
      <c r="AB420" s="120"/>
      <c r="AC420" s="120"/>
      <c r="AD420" s="120"/>
      <c r="AE420" s="120"/>
      <c r="AF420" s="120"/>
      <c r="AG420" s="125"/>
      <c r="AH420" s="125"/>
      <c r="AI420" s="125"/>
      <c r="AJ420" s="125"/>
      <c r="AK420" s="125"/>
      <c r="AL420" s="125"/>
      <c r="AM420" s="20"/>
      <c r="AN420" s="120"/>
    </row>
    <row r="421" spans="1:40" ht="15.75" thickBot="1">
      <c r="A421" s="20"/>
      <c r="B421" s="20"/>
      <c r="C421" s="20"/>
      <c r="D421" s="20"/>
      <c r="E421" s="20"/>
      <c r="F421" s="20"/>
      <c r="G421" s="20"/>
      <c r="H421" s="20"/>
      <c r="I421" s="20"/>
      <c r="J421" s="20"/>
      <c r="K421" s="20"/>
      <c r="L421" s="20"/>
      <c r="M421" s="20"/>
      <c r="N421" s="120"/>
      <c r="O421" s="120"/>
      <c r="P421" s="120"/>
      <c r="Q421" s="120"/>
      <c r="R421" s="120"/>
      <c r="S421" s="120"/>
      <c r="T421" s="120"/>
      <c r="U421" s="123"/>
      <c r="V421" s="125"/>
      <c r="W421" s="125"/>
      <c r="X421" s="125"/>
      <c r="Y421" s="20"/>
      <c r="Z421" s="20"/>
      <c r="AA421" s="120"/>
      <c r="AB421" s="120"/>
      <c r="AC421" s="120"/>
      <c r="AD421" s="120"/>
      <c r="AE421" s="120"/>
      <c r="AF421" s="120"/>
      <c r="AG421" s="125"/>
      <c r="AH421" s="125"/>
      <c r="AI421" s="125"/>
      <c r="AJ421" s="125"/>
      <c r="AK421" s="125"/>
      <c r="AL421" s="125"/>
      <c r="AM421" s="20"/>
      <c r="AN421" s="120"/>
    </row>
    <row r="422" spans="1:40" ht="15.75" thickBot="1">
      <c r="A422" s="20"/>
      <c r="B422" s="20"/>
      <c r="C422" s="20"/>
      <c r="D422" s="20"/>
      <c r="E422" s="20"/>
      <c r="F422" s="20"/>
      <c r="G422" s="20"/>
      <c r="H422" s="20"/>
      <c r="I422" s="20"/>
      <c r="J422" s="20"/>
      <c r="K422" s="20"/>
      <c r="L422" s="20"/>
      <c r="M422" s="20"/>
      <c r="N422" s="120"/>
      <c r="O422" s="120"/>
      <c r="P422" s="120"/>
      <c r="Q422" s="120"/>
      <c r="R422" s="120"/>
      <c r="S422" s="120"/>
      <c r="T422" s="120"/>
      <c r="U422" s="123"/>
      <c r="V422" s="125"/>
      <c r="W422" s="125"/>
      <c r="X422" s="125"/>
      <c r="Y422" s="20"/>
      <c r="Z422" s="20"/>
      <c r="AA422" s="120"/>
      <c r="AB422" s="120"/>
      <c r="AC422" s="120"/>
      <c r="AD422" s="120"/>
      <c r="AE422" s="120"/>
      <c r="AF422" s="120"/>
      <c r="AG422" s="125"/>
      <c r="AH422" s="125"/>
      <c r="AI422" s="125"/>
      <c r="AJ422" s="125"/>
      <c r="AK422" s="125"/>
      <c r="AL422" s="125"/>
      <c r="AM422" s="20"/>
      <c r="AN422" s="120"/>
    </row>
    <row r="423" spans="1:40" ht="15.75" thickBot="1">
      <c r="A423" s="20"/>
      <c r="B423" s="20"/>
      <c r="C423" s="20"/>
      <c r="D423" s="20"/>
      <c r="E423" s="20"/>
      <c r="F423" s="20"/>
      <c r="G423" s="20"/>
      <c r="H423" s="20"/>
      <c r="I423" s="20"/>
      <c r="J423" s="20"/>
      <c r="K423" s="20"/>
      <c r="L423" s="20"/>
      <c r="M423" s="20"/>
      <c r="N423" s="120"/>
      <c r="O423" s="120"/>
      <c r="P423" s="120"/>
      <c r="Q423" s="120"/>
      <c r="R423" s="120"/>
      <c r="S423" s="120"/>
      <c r="T423" s="120"/>
      <c r="U423" s="123"/>
      <c r="V423" s="125"/>
      <c r="W423" s="125"/>
      <c r="X423" s="125"/>
      <c r="Y423" s="20"/>
      <c r="Z423" s="20"/>
      <c r="AA423" s="120"/>
      <c r="AB423" s="120"/>
      <c r="AC423" s="120"/>
      <c r="AD423" s="120"/>
      <c r="AE423" s="120"/>
      <c r="AF423" s="120"/>
      <c r="AG423" s="125"/>
      <c r="AH423" s="125"/>
      <c r="AI423" s="125"/>
      <c r="AJ423" s="125"/>
      <c r="AK423" s="125"/>
      <c r="AL423" s="125"/>
      <c r="AM423" s="20"/>
      <c r="AN423" s="120"/>
    </row>
    <row r="424" spans="1:40" ht="15.75" thickBot="1">
      <c r="A424" s="20"/>
      <c r="B424" s="20"/>
      <c r="C424" s="20"/>
      <c r="D424" s="20"/>
      <c r="E424" s="20"/>
      <c r="F424" s="20"/>
      <c r="G424" s="20"/>
      <c r="H424" s="20"/>
      <c r="I424" s="20"/>
      <c r="J424" s="20"/>
      <c r="K424" s="20"/>
      <c r="L424" s="20"/>
      <c r="M424" s="20"/>
      <c r="N424" s="120"/>
      <c r="O424" s="120"/>
      <c r="P424" s="120"/>
      <c r="Q424" s="120"/>
      <c r="R424" s="120"/>
      <c r="S424" s="120"/>
      <c r="T424" s="120"/>
      <c r="U424" s="123"/>
      <c r="V424" s="125"/>
      <c r="W424" s="125"/>
      <c r="X424" s="125"/>
      <c r="Y424" s="20"/>
      <c r="Z424" s="20"/>
      <c r="AA424" s="120"/>
      <c r="AB424" s="120"/>
      <c r="AC424" s="120"/>
      <c r="AD424" s="120"/>
      <c r="AE424" s="120"/>
      <c r="AF424" s="120"/>
      <c r="AG424" s="125"/>
      <c r="AH424" s="125"/>
      <c r="AI424" s="125"/>
      <c r="AJ424" s="125"/>
      <c r="AK424" s="125"/>
      <c r="AL424" s="125"/>
      <c r="AM424" s="20"/>
      <c r="AN424" s="120"/>
    </row>
    <row r="425" spans="1:40" ht="15.75" thickBot="1">
      <c r="A425" s="20"/>
      <c r="B425" s="20"/>
      <c r="C425" s="20"/>
      <c r="D425" s="20"/>
      <c r="E425" s="20"/>
      <c r="F425" s="20"/>
      <c r="G425" s="20"/>
      <c r="H425" s="20"/>
      <c r="I425" s="20"/>
      <c r="J425" s="20"/>
      <c r="K425" s="20"/>
      <c r="L425" s="20"/>
      <c r="M425" s="20"/>
      <c r="N425" s="120"/>
      <c r="O425" s="120"/>
      <c r="P425" s="120"/>
      <c r="Q425" s="120"/>
      <c r="R425" s="120"/>
      <c r="S425" s="120"/>
      <c r="T425" s="120"/>
      <c r="U425" s="123"/>
      <c r="V425" s="125"/>
      <c r="W425" s="125"/>
      <c r="X425" s="125"/>
      <c r="Y425" s="20"/>
      <c r="Z425" s="20"/>
      <c r="AA425" s="120"/>
      <c r="AB425" s="120"/>
      <c r="AC425" s="120"/>
      <c r="AD425" s="120"/>
      <c r="AE425" s="120"/>
      <c r="AF425" s="120"/>
      <c r="AG425" s="125"/>
      <c r="AH425" s="125"/>
      <c r="AI425" s="125"/>
      <c r="AJ425" s="125"/>
      <c r="AK425" s="125"/>
      <c r="AL425" s="125"/>
      <c r="AM425" s="20"/>
      <c r="AN425" s="120"/>
    </row>
    <row r="426" spans="1:40" ht="15.75" thickBot="1">
      <c r="A426" s="20"/>
      <c r="B426" s="20"/>
      <c r="C426" s="20"/>
      <c r="D426" s="20"/>
      <c r="E426" s="20"/>
      <c r="F426" s="20"/>
      <c r="G426" s="20"/>
      <c r="H426" s="20"/>
      <c r="I426" s="20"/>
      <c r="J426" s="20"/>
      <c r="K426" s="20"/>
      <c r="L426" s="20"/>
      <c r="M426" s="20"/>
      <c r="N426" s="120"/>
      <c r="O426" s="120"/>
      <c r="P426" s="120"/>
      <c r="Q426" s="120"/>
      <c r="R426" s="120"/>
      <c r="S426" s="120"/>
      <c r="T426" s="120"/>
      <c r="U426" s="123"/>
      <c r="V426" s="125"/>
      <c r="W426" s="125"/>
      <c r="X426" s="125"/>
      <c r="Y426" s="20"/>
      <c r="Z426" s="20"/>
      <c r="AA426" s="120"/>
      <c r="AB426" s="120"/>
      <c r="AC426" s="120"/>
      <c r="AD426" s="120"/>
      <c r="AE426" s="120"/>
      <c r="AF426" s="120"/>
      <c r="AG426" s="125"/>
      <c r="AH426" s="125"/>
      <c r="AI426" s="125"/>
      <c r="AJ426" s="125"/>
      <c r="AK426" s="125"/>
      <c r="AL426" s="125"/>
      <c r="AM426" s="20"/>
      <c r="AN426" s="120"/>
    </row>
    <row r="427" spans="1:40" ht="15.75" thickBot="1">
      <c r="A427" s="20"/>
      <c r="B427" s="20"/>
      <c r="C427" s="20"/>
      <c r="D427" s="20"/>
      <c r="E427" s="20"/>
      <c r="F427" s="20"/>
      <c r="G427" s="20"/>
      <c r="H427" s="20"/>
      <c r="I427" s="20"/>
      <c r="J427" s="20"/>
      <c r="K427" s="20"/>
      <c r="L427" s="20"/>
      <c r="M427" s="20"/>
      <c r="N427" s="120"/>
      <c r="O427" s="120"/>
      <c r="P427" s="120"/>
      <c r="Q427" s="120"/>
      <c r="R427" s="120"/>
      <c r="S427" s="120"/>
      <c r="T427" s="120"/>
      <c r="U427" s="123"/>
      <c r="V427" s="125"/>
      <c r="W427" s="125"/>
      <c r="X427" s="125"/>
      <c r="Y427" s="20"/>
      <c r="Z427" s="20"/>
      <c r="AA427" s="120"/>
      <c r="AB427" s="120"/>
      <c r="AC427" s="120"/>
      <c r="AD427" s="120"/>
      <c r="AE427" s="120"/>
      <c r="AF427" s="120"/>
      <c r="AG427" s="125"/>
      <c r="AH427" s="125"/>
      <c r="AI427" s="125"/>
      <c r="AJ427" s="125"/>
      <c r="AK427" s="125"/>
      <c r="AL427" s="125"/>
      <c r="AM427" s="20"/>
      <c r="AN427" s="120"/>
    </row>
    <row r="428" spans="1:40" ht="15.75" thickBot="1">
      <c r="A428" s="20"/>
      <c r="B428" s="20"/>
      <c r="C428" s="20"/>
      <c r="D428" s="20"/>
      <c r="E428" s="20"/>
      <c r="F428" s="20"/>
      <c r="G428" s="20"/>
      <c r="H428" s="20"/>
      <c r="I428" s="20"/>
      <c r="J428" s="20"/>
      <c r="K428" s="20"/>
      <c r="L428" s="20"/>
      <c r="M428" s="20"/>
      <c r="N428" s="120"/>
      <c r="O428" s="120"/>
      <c r="P428" s="120"/>
      <c r="Q428" s="120"/>
      <c r="R428" s="120"/>
      <c r="S428" s="120"/>
      <c r="T428" s="120"/>
      <c r="U428" s="123"/>
      <c r="V428" s="125"/>
      <c r="W428" s="125"/>
      <c r="X428" s="125"/>
      <c r="Y428" s="20"/>
      <c r="Z428" s="20"/>
      <c r="AA428" s="120"/>
      <c r="AB428" s="120"/>
      <c r="AC428" s="120"/>
      <c r="AD428" s="120"/>
      <c r="AE428" s="120"/>
      <c r="AF428" s="120"/>
      <c r="AG428" s="125"/>
      <c r="AH428" s="125"/>
      <c r="AI428" s="125"/>
      <c r="AJ428" s="125"/>
      <c r="AK428" s="125"/>
      <c r="AL428" s="125"/>
      <c r="AM428" s="20"/>
      <c r="AN428" s="120"/>
    </row>
    <row r="429" spans="1:40" ht="15.75" thickBot="1">
      <c r="A429" s="20"/>
      <c r="B429" s="20"/>
      <c r="C429" s="20"/>
      <c r="D429" s="20"/>
      <c r="E429" s="20"/>
      <c r="F429" s="20"/>
      <c r="G429" s="20"/>
      <c r="H429" s="20"/>
      <c r="I429" s="20"/>
      <c r="J429" s="20"/>
      <c r="K429" s="20"/>
      <c r="L429" s="20"/>
      <c r="M429" s="20"/>
      <c r="N429" s="120"/>
      <c r="O429" s="120"/>
      <c r="P429" s="120"/>
      <c r="Q429" s="120"/>
      <c r="R429" s="120"/>
      <c r="S429" s="120"/>
      <c r="T429" s="120"/>
      <c r="U429" s="123"/>
      <c r="V429" s="125"/>
      <c r="W429" s="125"/>
      <c r="X429" s="125"/>
      <c r="Y429" s="20"/>
      <c r="Z429" s="20"/>
      <c r="AA429" s="120"/>
      <c r="AB429" s="120"/>
      <c r="AC429" s="120"/>
      <c r="AD429" s="120"/>
      <c r="AE429" s="120"/>
      <c r="AF429" s="120"/>
      <c r="AG429" s="125"/>
      <c r="AH429" s="125"/>
      <c r="AI429" s="125"/>
      <c r="AJ429" s="125"/>
      <c r="AK429" s="125"/>
      <c r="AL429" s="125"/>
      <c r="AM429" s="20"/>
      <c r="AN429" s="120"/>
    </row>
    <row r="430" spans="1:40" ht="15.75" thickBot="1">
      <c r="A430" s="20"/>
      <c r="B430" s="20"/>
      <c r="C430" s="20"/>
      <c r="D430" s="20"/>
      <c r="E430" s="20"/>
      <c r="F430" s="20"/>
      <c r="G430" s="20"/>
      <c r="H430" s="20"/>
      <c r="I430" s="20"/>
      <c r="J430" s="20"/>
      <c r="K430" s="20"/>
      <c r="L430" s="20"/>
      <c r="M430" s="20"/>
      <c r="N430" s="120"/>
      <c r="O430" s="120"/>
      <c r="P430" s="120"/>
      <c r="Q430" s="120"/>
      <c r="R430" s="120"/>
      <c r="S430" s="120"/>
      <c r="T430" s="120"/>
      <c r="U430" s="123"/>
      <c r="V430" s="125"/>
      <c r="W430" s="125"/>
      <c r="X430" s="125"/>
      <c r="Y430" s="20"/>
      <c r="Z430" s="20"/>
      <c r="AA430" s="120"/>
      <c r="AB430" s="120"/>
      <c r="AC430" s="120"/>
      <c r="AD430" s="120"/>
      <c r="AE430" s="120"/>
      <c r="AF430" s="120"/>
      <c r="AG430" s="125"/>
      <c r="AH430" s="125"/>
      <c r="AI430" s="125"/>
      <c r="AJ430" s="125"/>
      <c r="AK430" s="125"/>
      <c r="AL430" s="125"/>
      <c r="AM430" s="20"/>
      <c r="AN430" s="120"/>
    </row>
    <row r="431" spans="1:40" ht="15.75" thickBot="1">
      <c r="A431" s="20"/>
      <c r="B431" s="20"/>
      <c r="C431" s="20"/>
      <c r="D431" s="20"/>
      <c r="E431" s="20"/>
      <c r="F431" s="20"/>
      <c r="G431" s="20"/>
      <c r="H431" s="20"/>
      <c r="I431" s="20"/>
      <c r="J431" s="20"/>
      <c r="K431" s="20"/>
      <c r="L431" s="20"/>
      <c r="M431" s="20"/>
      <c r="N431" s="120"/>
      <c r="O431" s="120"/>
      <c r="P431" s="120"/>
      <c r="Q431" s="120"/>
      <c r="R431" s="120"/>
      <c r="S431" s="120"/>
      <c r="T431" s="120"/>
      <c r="U431" s="123"/>
      <c r="V431" s="125"/>
      <c r="W431" s="125"/>
      <c r="X431" s="125"/>
      <c r="Y431" s="20"/>
      <c r="Z431" s="20"/>
      <c r="AA431" s="120"/>
      <c r="AB431" s="120"/>
      <c r="AC431" s="120"/>
      <c r="AD431" s="120"/>
      <c r="AE431" s="120"/>
      <c r="AF431" s="120"/>
      <c r="AG431" s="125"/>
      <c r="AH431" s="125"/>
      <c r="AI431" s="125"/>
      <c r="AJ431" s="125"/>
      <c r="AK431" s="125"/>
      <c r="AL431" s="125"/>
      <c r="AM431" s="20"/>
      <c r="AN431" s="120"/>
    </row>
    <row r="432" spans="1:40" ht="15.75" thickBot="1">
      <c r="A432" s="20"/>
      <c r="B432" s="20"/>
      <c r="C432" s="20"/>
      <c r="D432" s="20"/>
      <c r="E432" s="20"/>
      <c r="F432" s="20"/>
      <c r="G432" s="20"/>
      <c r="H432" s="20"/>
      <c r="I432" s="20"/>
      <c r="J432" s="20"/>
      <c r="K432" s="20"/>
      <c r="L432" s="20"/>
      <c r="M432" s="20"/>
      <c r="N432" s="120"/>
      <c r="O432" s="120"/>
      <c r="P432" s="120"/>
      <c r="Q432" s="120"/>
      <c r="R432" s="120"/>
      <c r="S432" s="120"/>
      <c r="T432" s="120"/>
      <c r="U432" s="123"/>
      <c r="V432" s="125"/>
      <c r="W432" s="125"/>
      <c r="X432" s="125"/>
      <c r="Y432" s="20"/>
      <c r="Z432" s="20"/>
      <c r="AA432" s="120"/>
      <c r="AB432" s="120"/>
      <c r="AC432" s="120"/>
      <c r="AD432" s="120"/>
      <c r="AE432" s="120"/>
      <c r="AF432" s="120"/>
      <c r="AG432" s="125"/>
      <c r="AH432" s="125"/>
      <c r="AI432" s="125"/>
      <c r="AJ432" s="125"/>
      <c r="AK432" s="125"/>
      <c r="AL432" s="125"/>
      <c r="AM432" s="20"/>
      <c r="AN432" s="120"/>
    </row>
    <row r="433" spans="1:40" ht="15.75" thickBot="1">
      <c r="A433" s="20"/>
      <c r="B433" s="20"/>
      <c r="C433" s="20"/>
      <c r="D433" s="20"/>
      <c r="E433" s="20"/>
      <c r="F433" s="20"/>
      <c r="G433" s="20"/>
      <c r="H433" s="20"/>
      <c r="I433" s="20"/>
      <c r="J433" s="20"/>
      <c r="K433" s="20"/>
      <c r="L433" s="20"/>
      <c r="M433" s="20"/>
      <c r="N433" s="120"/>
      <c r="O433" s="120"/>
      <c r="P433" s="120"/>
      <c r="Q433" s="120"/>
      <c r="R433" s="120"/>
      <c r="S433" s="120"/>
      <c r="T433" s="120"/>
      <c r="U433" s="123"/>
      <c r="V433" s="125"/>
      <c r="W433" s="125"/>
      <c r="X433" s="125"/>
      <c r="Y433" s="20"/>
      <c r="Z433" s="20"/>
      <c r="AA433" s="120"/>
      <c r="AB433" s="120"/>
      <c r="AC433" s="120"/>
      <c r="AD433" s="120"/>
      <c r="AE433" s="120"/>
      <c r="AF433" s="120"/>
      <c r="AG433" s="125"/>
      <c r="AH433" s="125"/>
      <c r="AI433" s="125"/>
      <c r="AJ433" s="125"/>
      <c r="AK433" s="125"/>
      <c r="AL433" s="125"/>
      <c r="AM433" s="20"/>
      <c r="AN433" s="120"/>
    </row>
    <row r="434" spans="1:40" ht="15.75" thickBot="1">
      <c r="A434" s="20"/>
      <c r="B434" s="20"/>
      <c r="C434" s="20"/>
      <c r="D434" s="20"/>
      <c r="E434" s="20"/>
      <c r="F434" s="20"/>
      <c r="G434" s="20"/>
      <c r="H434" s="20"/>
      <c r="I434" s="20"/>
      <c r="J434" s="20"/>
      <c r="K434" s="20"/>
      <c r="L434" s="20"/>
      <c r="M434" s="20"/>
      <c r="N434" s="120"/>
      <c r="O434" s="120"/>
      <c r="P434" s="120"/>
      <c r="Q434" s="120"/>
      <c r="R434" s="120"/>
      <c r="S434" s="120"/>
      <c r="T434" s="120"/>
      <c r="U434" s="123"/>
      <c r="V434" s="125"/>
      <c r="W434" s="125"/>
      <c r="X434" s="125"/>
      <c r="Y434" s="20"/>
      <c r="Z434" s="20"/>
      <c r="AA434" s="120"/>
      <c r="AB434" s="120"/>
      <c r="AC434" s="120"/>
      <c r="AD434" s="120"/>
      <c r="AE434" s="120"/>
      <c r="AF434" s="120"/>
      <c r="AG434" s="125"/>
      <c r="AH434" s="125"/>
      <c r="AI434" s="125"/>
      <c r="AJ434" s="125"/>
      <c r="AK434" s="125"/>
      <c r="AL434" s="125"/>
      <c r="AM434" s="20"/>
      <c r="AN434" s="120"/>
    </row>
    <row r="435" spans="1:40" ht="15.75" thickBot="1">
      <c r="A435" s="20"/>
      <c r="B435" s="20"/>
      <c r="C435" s="20"/>
      <c r="D435" s="20"/>
      <c r="E435" s="20"/>
      <c r="F435" s="20"/>
      <c r="G435" s="20"/>
      <c r="H435" s="20"/>
      <c r="I435" s="20"/>
      <c r="J435" s="20"/>
      <c r="K435" s="20"/>
      <c r="L435" s="20"/>
      <c r="M435" s="20"/>
      <c r="N435" s="120"/>
      <c r="O435" s="120"/>
      <c r="P435" s="120"/>
      <c r="Q435" s="120"/>
      <c r="R435" s="120"/>
      <c r="S435" s="120"/>
      <c r="T435" s="120"/>
      <c r="U435" s="123"/>
      <c r="V435" s="125"/>
      <c r="W435" s="125"/>
      <c r="X435" s="125"/>
      <c r="Y435" s="20"/>
      <c r="Z435" s="20"/>
      <c r="AA435" s="120"/>
      <c r="AB435" s="120"/>
      <c r="AC435" s="120"/>
      <c r="AD435" s="120"/>
      <c r="AE435" s="120"/>
      <c r="AF435" s="120"/>
      <c r="AG435" s="125"/>
      <c r="AH435" s="125"/>
      <c r="AI435" s="125"/>
      <c r="AJ435" s="125"/>
      <c r="AK435" s="125"/>
      <c r="AL435" s="125"/>
      <c r="AM435" s="20"/>
      <c r="AN435" s="120"/>
    </row>
    <row r="436" spans="1:40" ht="15.75" thickBot="1">
      <c r="A436" s="20"/>
      <c r="B436" s="20"/>
      <c r="C436" s="20"/>
      <c r="D436" s="20"/>
      <c r="E436" s="20"/>
      <c r="F436" s="20"/>
      <c r="G436" s="20"/>
      <c r="H436" s="20"/>
      <c r="I436" s="20"/>
      <c r="J436" s="20"/>
      <c r="K436" s="20"/>
      <c r="L436" s="20"/>
      <c r="M436" s="20"/>
      <c r="N436" s="120"/>
      <c r="O436" s="120"/>
      <c r="P436" s="120"/>
      <c r="Q436" s="120"/>
      <c r="R436" s="120"/>
      <c r="S436" s="120"/>
      <c r="T436" s="120"/>
      <c r="U436" s="123"/>
      <c r="V436" s="125"/>
      <c r="W436" s="125"/>
      <c r="X436" s="125"/>
      <c r="Y436" s="20"/>
      <c r="Z436" s="20"/>
      <c r="AA436" s="120"/>
      <c r="AB436" s="120"/>
      <c r="AC436" s="120"/>
      <c r="AD436" s="120"/>
      <c r="AE436" s="120"/>
      <c r="AF436" s="120"/>
      <c r="AG436" s="125"/>
      <c r="AH436" s="125"/>
      <c r="AI436" s="125"/>
      <c r="AJ436" s="125"/>
      <c r="AK436" s="125"/>
      <c r="AL436" s="125"/>
      <c r="AM436" s="20"/>
      <c r="AN436" s="120"/>
    </row>
    <row r="437" spans="1:40" ht="15.75" thickBot="1">
      <c r="A437" s="20"/>
      <c r="B437" s="20"/>
      <c r="C437" s="20"/>
      <c r="D437" s="20"/>
      <c r="E437" s="20"/>
      <c r="F437" s="20"/>
      <c r="G437" s="20"/>
      <c r="H437" s="20"/>
      <c r="I437" s="20"/>
      <c r="J437" s="20"/>
      <c r="K437" s="20"/>
      <c r="L437" s="20"/>
      <c r="M437" s="20"/>
      <c r="N437" s="120"/>
      <c r="O437" s="120"/>
      <c r="P437" s="120"/>
      <c r="Q437" s="120"/>
      <c r="R437" s="120"/>
      <c r="S437" s="120"/>
      <c r="T437" s="120"/>
      <c r="U437" s="123"/>
      <c r="V437" s="125"/>
      <c r="W437" s="125"/>
      <c r="X437" s="125"/>
      <c r="Y437" s="20"/>
      <c r="Z437" s="20"/>
      <c r="AA437" s="120"/>
      <c r="AB437" s="120"/>
      <c r="AC437" s="120"/>
      <c r="AD437" s="120"/>
      <c r="AE437" s="120"/>
      <c r="AF437" s="120"/>
      <c r="AG437" s="125"/>
      <c r="AH437" s="125"/>
      <c r="AI437" s="125"/>
      <c r="AJ437" s="125"/>
      <c r="AK437" s="125"/>
      <c r="AL437" s="125"/>
      <c r="AM437" s="20"/>
      <c r="AN437" s="120"/>
    </row>
    <row r="438" spans="1:40" ht="15.75" thickBot="1">
      <c r="A438" s="20"/>
      <c r="B438" s="20"/>
      <c r="C438" s="20"/>
      <c r="D438" s="20"/>
      <c r="E438" s="20"/>
      <c r="F438" s="20"/>
      <c r="G438" s="20"/>
      <c r="H438" s="20"/>
      <c r="I438" s="20"/>
      <c r="J438" s="20"/>
      <c r="K438" s="20"/>
      <c r="L438" s="20"/>
      <c r="M438" s="20"/>
      <c r="N438" s="120"/>
      <c r="O438" s="120"/>
      <c r="P438" s="120"/>
      <c r="Q438" s="120"/>
      <c r="R438" s="120"/>
      <c r="S438" s="120"/>
      <c r="T438" s="120"/>
      <c r="U438" s="123"/>
      <c r="V438" s="125"/>
      <c r="W438" s="125"/>
      <c r="X438" s="125"/>
      <c r="Y438" s="20"/>
      <c r="Z438" s="20"/>
      <c r="AA438" s="120"/>
      <c r="AB438" s="120"/>
      <c r="AC438" s="120"/>
      <c r="AD438" s="120"/>
      <c r="AE438" s="120"/>
      <c r="AF438" s="120"/>
      <c r="AG438" s="125"/>
      <c r="AH438" s="125"/>
      <c r="AI438" s="125"/>
      <c r="AJ438" s="125"/>
      <c r="AK438" s="125"/>
      <c r="AL438" s="125"/>
      <c r="AM438" s="20"/>
      <c r="AN438" s="120"/>
    </row>
    <row r="439" spans="1:40" ht="15.75" thickBot="1">
      <c r="A439" s="20"/>
      <c r="B439" s="20"/>
      <c r="C439" s="20"/>
      <c r="D439" s="20"/>
      <c r="E439" s="20"/>
      <c r="F439" s="20"/>
      <c r="G439" s="20"/>
      <c r="H439" s="20"/>
      <c r="I439" s="20"/>
      <c r="J439" s="20"/>
      <c r="K439" s="20"/>
      <c r="L439" s="20"/>
      <c r="M439" s="20"/>
      <c r="N439" s="120"/>
      <c r="O439" s="120"/>
      <c r="P439" s="120"/>
      <c r="Q439" s="120"/>
      <c r="R439" s="120"/>
      <c r="S439" s="120"/>
      <c r="T439" s="120"/>
      <c r="U439" s="123"/>
      <c r="V439" s="125"/>
      <c r="W439" s="125"/>
      <c r="X439" s="125"/>
      <c r="Y439" s="20"/>
      <c r="Z439" s="20"/>
      <c r="AA439" s="120"/>
      <c r="AB439" s="120"/>
      <c r="AC439" s="120"/>
      <c r="AD439" s="120"/>
      <c r="AE439" s="120"/>
      <c r="AF439" s="120"/>
      <c r="AG439" s="125"/>
      <c r="AH439" s="125"/>
      <c r="AI439" s="125"/>
      <c r="AJ439" s="125"/>
      <c r="AK439" s="125"/>
      <c r="AL439" s="125"/>
      <c r="AM439" s="20"/>
      <c r="AN439" s="120"/>
    </row>
    <row r="440" spans="1:40" ht="15.75" thickBot="1">
      <c r="A440" s="20"/>
      <c r="B440" s="20"/>
      <c r="C440" s="20"/>
      <c r="D440" s="20"/>
      <c r="E440" s="20"/>
      <c r="F440" s="20"/>
      <c r="G440" s="20"/>
      <c r="H440" s="20"/>
      <c r="I440" s="20"/>
      <c r="J440" s="20"/>
      <c r="K440" s="20"/>
      <c r="L440" s="20"/>
      <c r="M440" s="20"/>
      <c r="N440" s="120"/>
      <c r="O440" s="120"/>
      <c r="P440" s="120"/>
      <c r="Q440" s="120"/>
      <c r="R440" s="120"/>
      <c r="S440" s="120"/>
      <c r="T440" s="120"/>
      <c r="U440" s="123"/>
      <c r="V440" s="125"/>
      <c r="W440" s="125"/>
      <c r="X440" s="125"/>
      <c r="Y440" s="20"/>
      <c r="Z440" s="20"/>
      <c r="AA440" s="120"/>
      <c r="AB440" s="120"/>
      <c r="AC440" s="120"/>
      <c r="AD440" s="120"/>
      <c r="AE440" s="120"/>
      <c r="AF440" s="120"/>
      <c r="AG440" s="125"/>
      <c r="AH440" s="125"/>
      <c r="AI440" s="125"/>
      <c r="AJ440" s="125"/>
      <c r="AK440" s="125"/>
      <c r="AL440" s="125"/>
      <c r="AM440" s="20"/>
      <c r="AN440" s="120"/>
    </row>
    <row r="441" spans="1:40" ht="15.75" thickBot="1">
      <c r="A441" s="20"/>
      <c r="B441" s="20"/>
      <c r="C441" s="20"/>
      <c r="D441" s="20"/>
      <c r="E441" s="20"/>
      <c r="F441" s="20"/>
      <c r="G441" s="20"/>
      <c r="H441" s="20"/>
      <c r="I441" s="20"/>
      <c r="J441" s="20"/>
      <c r="K441" s="20"/>
      <c r="L441" s="20"/>
      <c r="M441" s="20"/>
      <c r="N441" s="120"/>
      <c r="O441" s="120"/>
      <c r="P441" s="120"/>
      <c r="Q441" s="120"/>
      <c r="R441" s="120"/>
      <c r="S441" s="120"/>
      <c r="T441" s="120"/>
      <c r="U441" s="123"/>
      <c r="V441" s="125"/>
      <c r="W441" s="125"/>
      <c r="X441" s="125"/>
      <c r="Y441" s="20"/>
      <c r="Z441" s="20"/>
      <c r="AA441" s="120"/>
      <c r="AB441" s="120"/>
      <c r="AC441" s="120"/>
      <c r="AD441" s="120"/>
      <c r="AE441" s="120"/>
      <c r="AF441" s="120"/>
      <c r="AG441" s="125"/>
      <c r="AH441" s="125"/>
      <c r="AI441" s="125"/>
      <c r="AJ441" s="125"/>
      <c r="AK441" s="125"/>
      <c r="AL441" s="125"/>
      <c r="AM441" s="20"/>
      <c r="AN441" s="120"/>
    </row>
    <row r="442" spans="1:40" ht="15.75" thickBot="1">
      <c r="A442" s="20"/>
      <c r="B442" s="20"/>
      <c r="C442" s="20"/>
      <c r="D442" s="20"/>
      <c r="E442" s="20"/>
      <c r="F442" s="20"/>
      <c r="G442" s="20"/>
      <c r="H442" s="20"/>
      <c r="I442" s="20"/>
      <c r="J442" s="20"/>
      <c r="K442" s="20"/>
      <c r="L442" s="20"/>
      <c r="M442" s="20"/>
      <c r="N442" s="120"/>
      <c r="O442" s="120"/>
      <c r="P442" s="120"/>
      <c r="Q442" s="120"/>
      <c r="R442" s="120"/>
      <c r="S442" s="120"/>
      <c r="T442" s="120"/>
      <c r="U442" s="123"/>
      <c r="V442" s="125"/>
      <c r="W442" s="125"/>
      <c r="X442" s="125"/>
      <c r="Y442" s="20"/>
      <c r="Z442" s="20"/>
      <c r="AA442" s="120"/>
      <c r="AB442" s="120"/>
      <c r="AC442" s="120"/>
      <c r="AD442" s="120"/>
      <c r="AE442" s="120"/>
      <c r="AF442" s="120"/>
      <c r="AG442" s="125"/>
      <c r="AH442" s="125"/>
      <c r="AI442" s="125"/>
      <c r="AJ442" s="125"/>
      <c r="AK442" s="125"/>
      <c r="AL442" s="125"/>
      <c r="AM442" s="20"/>
      <c r="AN442" s="120"/>
    </row>
    <row r="443" spans="1:40" ht="15.75" thickBot="1">
      <c r="A443" s="20"/>
      <c r="B443" s="20"/>
      <c r="C443" s="20"/>
      <c r="D443" s="20"/>
      <c r="E443" s="20"/>
      <c r="F443" s="20"/>
      <c r="G443" s="20"/>
      <c r="H443" s="20"/>
      <c r="I443" s="20"/>
      <c r="J443" s="20"/>
      <c r="K443" s="20"/>
      <c r="L443" s="20"/>
      <c r="M443" s="20"/>
      <c r="N443" s="120"/>
      <c r="O443" s="120"/>
      <c r="P443" s="120"/>
      <c r="Q443" s="120"/>
      <c r="R443" s="120"/>
      <c r="S443" s="120"/>
      <c r="T443" s="120"/>
      <c r="U443" s="123"/>
      <c r="V443" s="125"/>
      <c r="W443" s="125"/>
      <c r="X443" s="125"/>
      <c r="Y443" s="20"/>
      <c r="Z443" s="20"/>
      <c r="AA443" s="120"/>
      <c r="AB443" s="120"/>
      <c r="AC443" s="120"/>
      <c r="AD443" s="120"/>
      <c r="AE443" s="120"/>
      <c r="AF443" s="120"/>
      <c r="AG443" s="125"/>
      <c r="AH443" s="125"/>
      <c r="AI443" s="125"/>
      <c r="AJ443" s="125"/>
      <c r="AK443" s="125"/>
      <c r="AL443" s="125"/>
      <c r="AM443" s="20"/>
      <c r="AN443" s="120"/>
    </row>
    <row r="444" spans="1:40" ht="15.75" thickBot="1">
      <c r="A444" s="20"/>
      <c r="B444" s="20"/>
      <c r="C444" s="20"/>
      <c r="D444" s="20"/>
      <c r="E444" s="20"/>
      <c r="F444" s="20"/>
      <c r="G444" s="20"/>
      <c r="H444" s="20"/>
      <c r="I444" s="20"/>
      <c r="J444" s="20"/>
      <c r="K444" s="20"/>
      <c r="L444" s="20"/>
      <c r="M444" s="20"/>
      <c r="N444" s="120"/>
      <c r="O444" s="120"/>
      <c r="P444" s="120"/>
      <c r="Q444" s="120"/>
      <c r="R444" s="120"/>
      <c r="S444" s="120"/>
      <c r="T444" s="120"/>
      <c r="U444" s="123"/>
      <c r="V444" s="125"/>
      <c r="W444" s="125"/>
      <c r="X444" s="125"/>
      <c r="Y444" s="20"/>
      <c r="Z444" s="20"/>
      <c r="AA444" s="120"/>
      <c r="AB444" s="120"/>
      <c r="AC444" s="120"/>
      <c r="AD444" s="120"/>
      <c r="AE444" s="120"/>
      <c r="AF444" s="120"/>
      <c r="AG444" s="125"/>
      <c r="AH444" s="125"/>
      <c r="AI444" s="125"/>
      <c r="AJ444" s="125"/>
      <c r="AK444" s="125"/>
      <c r="AL444" s="125"/>
      <c r="AM444" s="20"/>
      <c r="AN444" s="120"/>
    </row>
    <row r="445" spans="1:40" ht="15.75" thickBot="1">
      <c r="A445" s="20"/>
      <c r="B445" s="20"/>
      <c r="C445" s="20"/>
      <c r="D445" s="20"/>
      <c r="E445" s="20"/>
      <c r="F445" s="20"/>
      <c r="G445" s="20"/>
      <c r="H445" s="20"/>
      <c r="I445" s="20"/>
      <c r="J445" s="20"/>
      <c r="K445" s="20"/>
      <c r="L445" s="20"/>
      <c r="M445" s="20"/>
      <c r="N445" s="120"/>
      <c r="O445" s="120"/>
      <c r="P445" s="120"/>
      <c r="Q445" s="120"/>
      <c r="R445" s="120"/>
      <c r="S445" s="120"/>
      <c r="T445" s="120"/>
      <c r="U445" s="123"/>
      <c r="V445" s="125"/>
      <c r="W445" s="125"/>
      <c r="X445" s="125"/>
      <c r="Y445" s="20"/>
      <c r="Z445" s="20"/>
      <c r="AA445" s="120"/>
      <c r="AB445" s="120"/>
      <c r="AC445" s="120"/>
      <c r="AD445" s="120"/>
      <c r="AE445" s="120"/>
      <c r="AF445" s="120"/>
      <c r="AG445" s="125"/>
      <c r="AH445" s="125"/>
      <c r="AI445" s="125"/>
      <c r="AJ445" s="125"/>
      <c r="AK445" s="125"/>
      <c r="AL445" s="125"/>
      <c r="AM445" s="20"/>
      <c r="AN445" s="120"/>
    </row>
    <row r="446" spans="1:40" ht="15.75" thickBot="1">
      <c r="A446" s="20"/>
      <c r="B446" s="20"/>
      <c r="C446" s="20"/>
      <c r="D446" s="20"/>
      <c r="E446" s="20"/>
      <c r="F446" s="20"/>
      <c r="G446" s="20"/>
      <c r="H446" s="20"/>
      <c r="I446" s="20"/>
      <c r="J446" s="20"/>
      <c r="K446" s="20"/>
      <c r="L446" s="20"/>
      <c r="M446" s="20"/>
      <c r="N446" s="120"/>
      <c r="O446" s="120"/>
      <c r="P446" s="120"/>
      <c r="Q446" s="120"/>
      <c r="R446" s="120"/>
      <c r="S446" s="120"/>
      <c r="T446" s="120"/>
      <c r="U446" s="123"/>
      <c r="V446" s="125"/>
      <c r="W446" s="125"/>
      <c r="X446" s="125"/>
      <c r="Y446" s="20"/>
      <c r="Z446" s="20"/>
      <c r="AA446" s="120"/>
      <c r="AB446" s="120"/>
      <c r="AC446" s="120"/>
      <c r="AD446" s="120"/>
      <c r="AE446" s="120"/>
      <c r="AF446" s="120"/>
      <c r="AG446" s="125"/>
      <c r="AH446" s="125"/>
      <c r="AI446" s="125"/>
      <c r="AJ446" s="125"/>
      <c r="AK446" s="125"/>
      <c r="AL446" s="125"/>
      <c r="AM446" s="20"/>
      <c r="AN446" s="120"/>
    </row>
    <row r="447" spans="1:40" ht="15.75" thickBot="1">
      <c r="A447" s="20"/>
      <c r="B447" s="20"/>
      <c r="C447" s="20"/>
      <c r="D447" s="20"/>
      <c r="E447" s="20"/>
      <c r="F447" s="20"/>
      <c r="G447" s="20"/>
      <c r="H447" s="20"/>
      <c r="I447" s="20"/>
      <c r="J447" s="20"/>
      <c r="K447" s="20"/>
      <c r="L447" s="20"/>
      <c r="M447" s="20"/>
      <c r="N447" s="120"/>
      <c r="O447" s="120"/>
      <c r="P447" s="120"/>
      <c r="Q447" s="120"/>
      <c r="R447" s="120"/>
      <c r="S447" s="120"/>
      <c r="T447" s="120"/>
      <c r="U447" s="123"/>
      <c r="V447" s="125"/>
      <c r="W447" s="125"/>
      <c r="X447" s="125"/>
      <c r="Y447" s="20"/>
      <c r="Z447" s="20"/>
      <c r="AA447" s="120"/>
      <c r="AB447" s="120"/>
      <c r="AC447" s="120"/>
      <c r="AD447" s="120"/>
      <c r="AE447" s="120"/>
      <c r="AF447" s="120"/>
      <c r="AG447" s="125"/>
      <c r="AH447" s="125"/>
      <c r="AI447" s="125"/>
      <c r="AJ447" s="125"/>
      <c r="AK447" s="125"/>
      <c r="AL447" s="125"/>
      <c r="AM447" s="20"/>
      <c r="AN447" s="120"/>
    </row>
    <row r="448" spans="1:40" ht="15.75" thickBot="1">
      <c r="A448" s="20"/>
      <c r="B448" s="20"/>
      <c r="C448" s="20"/>
      <c r="D448" s="20"/>
      <c r="E448" s="20"/>
      <c r="F448" s="20"/>
      <c r="G448" s="20"/>
      <c r="H448" s="20"/>
      <c r="I448" s="20"/>
      <c r="J448" s="20"/>
      <c r="K448" s="20"/>
      <c r="L448" s="20"/>
      <c r="M448" s="20"/>
      <c r="N448" s="120"/>
      <c r="O448" s="120"/>
      <c r="P448" s="120"/>
      <c r="Q448" s="120"/>
      <c r="R448" s="120"/>
      <c r="S448" s="120"/>
      <c r="T448" s="120"/>
      <c r="U448" s="123"/>
      <c r="V448" s="125"/>
      <c r="W448" s="125"/>
      <c r="X448" s="125"/>
      <c r="Y448" s="20"/>
      <c r="Z448" s="20"/>
      <c r="AA448" s="120"/>
      <c r="AB448" s="120"/>
      <c r="AC448" s="120"/>
      <c r="AD448" s="120"/>
      <c r="AE448" s="120"/>
      <c r="AF448" s="120"/>
      <c r="AG448" s="125"/>
      <c r="AH448" s="125"/>
      <c r="AI448" s="125"/>
      <c r="AJ448" s="125"/>
      <c r="AK448" s="125"/>
      <c r="AL448" s="125"/>
      <c r="AM448" s="20"/>
      <c r="AN448" s="120"/>
    </row>
    <row r="449" spans="1:40" ht="15.75" thickBot="1">
      <c r="A449" s="20"/>
      <c r="B449" s="20"/>
      <c r="C449" s="20"/>
      <c r="D449" s="20"/>
      <c r="E449" s="20"/>
      <c r="F449" s="20"/>
      <c r="G449" s="20"/>
      <c r="H449" s="20"/>
      <c r="I449" s="20"/>
      <c r="J449" s="20"/>
      <c r="K449" s="20"/>
      <c r="L449" s="20"/>
      <c r="M449" s="20"/>
      <c r="N449" s="120"/>
      <c r="O449" s="120"/>
      <c r="P449" s="120"/>
      <c r="Q449" s="120"/>
      <c r="R449" s="120"/>
      <c r="S449" s="120"/>
      <c r="T449" s="120"/>
      <c r="U449" s="123"/>
      <c r="V449" s="125"/>
      <c r="W449" s="125"/>
      <c r="X449" s="125"/>
      <c r="Y449" s="20"/>
      <c r="Z449" s="20"/>
      <c r="AA449" s="120"/>
      <c r="AB449" s="120"/>
      <c r="AC449" s="120"/>
      <c r="AD449" s="120"/>
      <c r="AE449" s="120"/>
      <c r="AF449" s="120"/>
      <c r="AG449" s="125"/>
      <c r="AH449" s="125"/>
      <c r="AI449" s="125"/>
      <c r="AJ449" s="125"/>
      <c r="AK449" s="125"/>
      <c r="AL449" s="125"/>
      <c r="AM449" s="20"/>
      <c r="AN449" s="120"/>
    </row>
    <row r="450" spans="1:40" ht="15.75" thickBot="1">
      <c r="A450" s="20"/>
      <c r="B450" s="20"/>
      <c r="C450" s="20"/>
      <c r="D450" s="20"/>
      <c r="E450" s="20"/>
      <c r="F450" s="20"/>
      <c r="G450" s="20"/>
      <c r="H450" s="20"/>
      <c r="I450" s="20"/>
      <c r="J450" s="20"/>
      <c r="K450" s="20"/>
      <c r="L450" s="20"/>
      <c r="M450" s="20"/>
      <c r="N450" s="120"/>
      <c r="O450" s="120"/>
      <c r="P450" s="120"/>
      <c r="Q450" s="120"/>
      <c r="R450" s="120"/>
      <c r="S450" s="120"/>
      <c r="T450" s="120"/>
      <c r="U450" s="123"/>
      <c r="V450" s="125"/>
      <c r="W450" s="125"/>
      <c r="X450" s="125"/>
      <c r="Y450" s="20"/>
      <c r="Z450" s="20"/>
      <c r="AA450" s="120"/>
      <c r="AB450" s="120"/>
      <c r="AC450" s="120"/>
      <c r="AD450" s="120"/>
      <c r="AE450" s="120"/>
      <c r="AF450" s="120"/>
      <c r="AG450" s="125"/>
      <c r="AH450" s="125"/>
      <c r="AI450" s="125"/>
      <c r="AJ450" s="125"/>
      <c r="AK450" s="125"/>
      <c r="AL450" s="125"/>
      <c r="AM450" s="20"/>
      <c r="AN450" s="120"/>
    </row>
    <row r="451" spans="1:40" ht="15.75" thickBot="1">
      <c r="A451" s="20"/>
      <c r="B451" s="20"/>
      <c r="C451" s="20"/>
      <c r="D451" s="20"/>
      <c r="E451" s="20"/>
      <c r="F451" s="20"/>
      <c r="G451" s="20"/>
      <c r="H451" s="20"/>
      <c r="I451" s="20"/>
      <c r="J451" s="20"/>
      <c r="K451" s="20"/>
      <c r="L451" s="20"/>
      <c r="M451" s="20"/>
      <c r="N451" s="120"/>
      <c r="O451" s="120"/>
      <c r="P451" s="120"/>
      <c r="Q451" s="120"/>
      <c r="R451" s="120"/>
      <c r="S451" s="120"/>
      <c r="T451" s="120"/>
      <c r="U451" s="123"/>
      <c r="V451" s="125"/>
      <c r="W451" s="125"/>
      <c r="X451" s="125"/>
      <c r="Y451" s="20"/>
      <c r="Z451" s="20"/>
      <c r="AA451" s="120"/>
      <c r="AB451" s="120"/>
      <c r="AC451" s="120"/>
      <c r="AD451" s="120"/>
      <c r="AE451" s="120"/>
      <c r="AF451" s="120"/>
      <c r="AG451" s="125"/>
      <c r="AH451" s="125"/>
      <c r="AI451" s="125"/>
      <c r="AJ451" s="125"/>
      <c r="AK451" s="125"/>
      <c r="AL451" s="125"/>
      <c r="AM451" s="20"/>
      <c r="AN451" s="120"/>
    </row>
    <row r="452" spans="1:40" ht="15.75" thickBot="1">
      <c r="A452" s="20"/>
      <c r="B452" s="20"/>
      <c r="C452" s="20"/>
      <c r="D452" s="20"/>
      <c r="E452" s="20"/>
      <c r="F452" s="20"/>
      <c r="G452" s="20"/>
      <c r="H452" s="20"/>
      <c r="I452" s="20"/>
      <c r="J452" s="20"/>
      <c r="K452" s="20"/>
      <c r="L452" s="20"/>
      <c r="M452" s="20"/>
      <c r="N452" s="120"/>
      <c r="O452" s="120"/>
      <c r="P452" s="120"/>
      <c r="Q452" s="120"/>
      <c r="R452" s="120"/>
      <c r="S452" s="120"/>
      <c r="T452" s="120"/>
      <c r="U452" s="123"/>
      <c r="V452" s="125"/>
      <c r="W452" s="125"/>
      <c r="X452" s="125"/>
      <c r="Y452" s="20"/>
      <c r="Z452" s="20"/>
      <c r="AA452" s="120"/>
      <c r="AB452" s="120"/>
      <c r="AC452" s="120"/>
      <c r="AD452" s="120"/>
      <c r="AE452" s="120"/>
      <c r="AF452" s="120"/>
      <c r="AG452" s="125"/>
      <c r="AH452" s="125"/>
      <c r="AI452" s="125"/>
      <c r="AJ452" s="125"/>
      <c r="AK452" s="125"/>
      <c r="AL452" s="125"/>
      <c r="AM452" s="20"/>
      <c r="AN452" s="120"/>
    </row>
    <row r="453" spans="1:40" ht="15.75" thickBot="1">
      <c r="A453" s="20"/>
      <c r="B453" s="20"/>
      <c r="C453" s="20"/>
      <c r="D453" s="20"/>
      <c r="E453" s="20"/>
      <c r="F453" s="20"/>
      <c r="G453" s="20"/>
      <c r="H453" s="20"/>
      <c r="I453" s="20"/>
      <c r="J453" s="20"/>
      <c r="K453" s="20"/>
      <c r="L453" s="20"/>
      <c r="M453" s="20"/>
      <c r="N453" s="120"/>
      <c r="O453" s="120"/>
      <c r="P453" s="120"/>
      <c r="Q453" s="120"/>
      <c r="R453" s="120"/>
      <c r="S453" s="120"/>
      <c r="T453" s="120"/>
      <c r="U453" s="123"/>
      <c r="V453" s="125"/>
      <c r="W453" s="125"/>
      <c r="X453" s="125"/>
      <c r="Y453" s="20"/>
      <c r="Z453" s="20"/>
      <c r="AA453" s="120"/>
      <c r="AB453" s="120"/>
      <c r="AC453" s="120"/>
      <c r="AD453" s="120"/>
      <c r="AE453" s="120"/>
      <c r="AF453" s="120"/>
      <c r="AG453" s="125"/>
      <c r="AH453" s="125"/>
      <c r="AI453" s="125"/>
      <c r="AJ453" s="125"/>
      <c r="AK453" s="125"/>
      <c r="AL453" s="125"/>
      <c r="AM453" s="20"/>
      <c r="AN453" s="120"/>
    </row>
    <row r="454" spans="1:40" ht="15.75" thickBot="1">
      <c r="A454" s="20"/>
      <c r="B454" s="20"/>
      <c r="C454" s="20"/>
      <c r="D454" s="20"/>
      <c r="E454" s="20"/>
      <c r="F454" s="20"/>
      <c r="G454" s="20"/>
      <c r="H454" s="20"/>
      <c r="I454" s="20"/>
      <c r="J454" s="20"/>
      <c r="K454" s="20"/>
      <c r="L454" s="20"/>
      <c r="M454" s="20"/>
      <c r="N454" s="120"/>
      <c r="O454" s="120"/>
      <c r="P454" s="120"/>
      <c r="Q454" s="120"/>
      <c r="R454" s="120"/>
      <c r="S454" s="120"/>
      <c r="T454" s="120"/>
      <c r="U454" s="123"/>
      <c r="V454" s="125"/>
      <c r="W454" s="125"/>
      <c r="X454" s="125"/>
      <c r="Y454" s="20"/>
      <c r="Z454" s="20"/>
      <c r="AA454" s="120"/>
      <c r="AB454" s="120"/>
      <c r="AC454" s="120"/>
      <c r="AD454" s="120"/>
      <c r="AE454" s="120"/>
      <c r="AF454" s="120"/>
      <c r="AG454" s="125"/>
      <c r="AH454" s="125"/>
      <c r="AI454" s="125"/>
      <c r="AJ454" s="125"/>
      <c r="AK454" s="125"/>
      <c r="AL454" s="125"/>
      <c r="AM454" s="20"/>
      <c r="AN454" s="120"/>
    </row>
    <row r="455" spans="1:40" ht="15.75" thickBot="1">
      <c r="A455" s="20"/>
      <c r="B455" s="20"/>
      <c r="C455" s="20"/>
      <c r="D455" s="20"/>
      <c r="E455" s="20"/>
      <c r="F455" s="20"/>
      <c r="G455" s="20"/>
      <c r="H455" s="20"/>
      <c r="I455" s="20"/>
      <c r="J455" s="20"/>
      <c r="K455" s="20"/>
      <c r="L455" s="20"/>
      <c r="M455" s="20"/>
      <c r="N455" s="120"/>
      <c r="O455" s="120"/>
      <c r="P455" s="120"/>
      <c r="Q455" s="120"/>
      <c r="R455" s="120"/>
      <c r="S455" s="120"/>
      <c r="T455" s="120"/>
      <c r="U455" s="123"/>
      <c r="V455" s="125"/>
      <c r="W455" s="125"/>
      <c r="X455" s="125"/>
      <c r="Y455" s="20"/>
      <c r="Z455" s="20"/>
      <c r="AA455" s="120"/>
      <c r="AB455" s="120"/>
      <c r="AC455" s="120"/>
      <c r="AD455" s="120"/>
      <c r="AE455" s="120"/>
      <c r="AF455" s="120"/>
      <c r="AG455" s="125"/>
      <c r="AH455" s="125"/>
      <c r="AI455" s="125"/>
      <c r="AJ455" s="125"/>
      <c r="AK455" s="125"/>
      <c r="AL455" s="125"/>
      <c r="AM455" s="20"/>
      <c r="AN455" s="120"/>
    </row>
    <row r="456" spans="1:40" ht="15.75" thickBot="1">
      <c r="A456" s="20"/>
      <c r="B456" s="20"/>
      <c r="C456" s="20"/>
      <c r="D456" s="20"/>
      <c r="E456" s="20"/>
      <c r="F456" s="20"/>
      <c r="G456" s="20"/>
      <c r="H456" s="20"/>
      <c r="I456" s="20"/>
      <c r="J456" s="20"/>
      <c r="K456" s="20"/>
      <c r="L456" s="20"/>
      <c r="M456" s="20"/>
      <c r="N456" s="120"/>
      <c r="O456" s="120"/>
      <c r="P456" s="120"/>
      <c r="Q456" s="120"/>
      <c r="R456" s="120"/>
      <c r="S456" s="120"/>
      <c r="T456" s="120"/>
      <c r="U456" s="123"/>
      <c r="V456" s="125"/>
      <c r="W456" s="125"/>
      <c r="X456" s="125"/>
      <c r="Y456" s="20"/>
      <c r="Z456" s="20"/>
      <c r="AA456" s="120"/>
      <c r="AB456" s="120"/>
      <c r="AC456" s="120"/>
      <c r="AD456" s="120"/>
      <c r="AE456" s="120"/>
      <c r="AF456" s="120"/>
      <c r="AG456" s="125"/>
      <c r="AH456" s="125"/>
      <c r="AI456" s="125"/>
      <c r="AJ456" s="125"/>
      <c r="AK456" s="125"/>
      <c r="AL456" s="125"/>
      <c r="AM456" s="20"/>
      <c r="AN456" s="120"/>
    </row>
    <row r="457" spans="1:40" ht="15.75" thickBot="1">
      <c r="A457" s="20"/>
      <c r="B457" s="20"/>
      <c r="C457" s="20"/>
      <c r="D457" s="20"/>
      <c r="E457" s="20"/>
      <c r="F457" s="20"/>
      <c r="G457" s="20"/>
      <c r="H457" s="20"/>
      <c r="I457" s="20"/>
      <c r="J457" s="20"/>
      <c r="K457" s="20"/>
      <c r="L457" s="20"/>
      <c r="M457" s="20"/>
      <c r="N457" s="120"/>
      <c r="O457" s="120"/>
      <c r="P457" s="120"/>
      <c r="Q457" s="120"/>
      <c r="R457" s="120"/>
      <c r="S457" s="120"/>
      <c r="T457" s="120"/>
      <c r="U457" s="123"/>
      <c r="V457" s="125"/>
      <c r="W457" s="125"/>
      <c r="X457" s="125"/>
      <c r="Y457" s="20"/>
      <c r="Z457" s="20"/>
      <c r="AA457" s="120"/>
      <c r="AB457" s="120"/>
      <c r="AC457" s="120"/>
      <c r="AD457" s="120"/>
      <c r="AE457" s="120"/>
      <c r="AF457" s="120"/>
      <c r="AG457" s="125"/>
      <c r="AH457" s="125"/>
      <c r="AI457" s="125"/>
      <c r="AJ457" s="125"/>
      <c r="AK457" s="125"/>
      <c r="AL457" s="125"/>
      <c r="AM457" s="20"/>
      <c r="AN457" s="120"/>
    </row>
    <row r="458" spans="1:40" ht="15.75" thickBot="1">
      <c r="A458" s="20"/>
      <c r="B458" s="20"/>
      <c r="C458" s="20"/>
      <c r="D458" s="20"/>
      <c r="E458" s="20"/>
      <c r="F458" s="20"/>
      <c r="G458" s="20"/>
      <c r="H458" s="20"/>
      <c r="I458" s="20"/>
      <c r="J458" s="20"/>
      <c r="K458" s="20"/>
      <c r="L458" s="20"/>
      <c r="M458" s="20"/>
      <c r="N458" s="120"/>
      <c r="O458" s="120"/>
      <c r="P458" s="120"/>
      <c r="Q458" s="120"/>
      <c r="R458" s="120"/>
      <c r="S458" s="120"/>
      <c r="T458" s="120"/>
      <c r="U458" s="123"/>
      <c r="V458" s="125"/>
      <c r="W458" s="125"/>
      <c r="X458" s="125"/>
      <c r="Y458" s="20"/>
      <c r="Z458" s="20"/>
      <c r="AA458" s="120"/>
      <c r="AB458" s="120"/>
      <c r="AC458" s="120"/>
      <c r="AD458" s="120"/>
      <c r="AE458" s="120"/>
      <c r="AF458" s="120"/>
      <c r="AG458" s="125"/>
      <c r="AH458" s="125"/>
      <c r="AI458" s="125"/>
      <c r="AJ458" s="125"/>
      <c r="AK458" s="125"/>
      <c r="AL458" s="125"/>
      <c r="AM458" s="20"/>
      <c r="AN458" s="120"/>
    </row>
    <row r="459" spans="1:40" ht="15.75" thickBot="1">
      <c r="A459" s="20"/>
      <c r="B459" s="20"/>
      <c r="C459" s="20"/>
      <c r="D459" s="20"/>
      <c r="E459" s="20"/>
      <c r="F459" s="20"/>
      <c r="G459" s="20"/>
      <c r="H459" s="20"/>
      <c r="I459" s="20"/>
      <c r="J459" s="20"/>
      <c r="K459" s="20"/>
      <c r="L459" s="20"/>
      <c r="M459" s="20"/>
      <c r="N459" s="120"/>
      <c r="O459" s="120"/>
      <c r="P459" s="120"/>
      <c r="Q459" s="120"/>
      <c r="R459" s="120"/>
      <c r="S459" s="120"/>
      <c r="T459" s="120"/>
      <c r="U459" s="123"/>
      <c r="V459" s="125"/>
      <c r="W459" s="125"/>
      <c r="X459" s="125"/>
      <c r="Y459" s="20"/>
      <c r="Z459" s="20"/>
      <c r="AA459" s="120"/>
      <c r="AB459" s="120"/>
      <c r="AC459" s="120"/>
      <c r="AD459" s="120"/>
      <c r="AE459" s="120"/>
      <c r="AF459" s="120"/>
      <c r="AG459" s="125"/>
      <c r="AH459" s="125"/>
      <c r="AI459" s="125"/>
      <c r="AJ459" s="125"/>
      <c r="AK459" s="125"/>
      <c r="AL459" s="125"/>
      <c r="AM459" s="20"/>
      <c r="AN459" s="120"/>
    </row>
    <row r="460" spans="1:40" ht="15.75" thickBot="1">
      <c r="A460" s="20"/>
      <c r="B460" s="20"/>
      <c r="C460" s="20"/>
      <c r="D460" s="20"/>
      <c r="E460" s="20"/>
      <c r="F460" s="20"/>
      <c r="G460" s="20"/>
      <c r="H460" s="20"/>
      <c r="I460" s="20"/>
      <c r="J460" s="20"/>
      <c r="K460" s="20"/>
      <c r="L460" s="20"/>
      <c r="M460" s="20"/>
      <c r="N460" s="120"/>
      <c r="O460" s="120"/>
      <c r="P460" s="120"/>
      <c r="Q460" s="120"/>
      <c r="R460" s="120"/>
      <c r="S460" s="120"/>
      <c r="T460" s="120"/>
      <c r="U460" s="123"/>
      <c r="V460" s="125"/>
      <c r="W460" s="125"/>
      <c r="X460" s="125"/>
      <c r="Y460" s="20"/>
      <c r="Z460" s="20"/>
      <c r="AA460" s="120"/>
      <c r="AB460" s="120"/>
      <c r="AC460" s="120"/>
      <c r="AD460" s="120"/>
      <c r="AE460" s="120"/>
      <c r="AF460" s="120"/>
      <c r="AG460" s="125"/>
      <c r="AH460" s="125"/>
      <c r="AI460" s="125"/>
      <c r="AJ460" s="125"/>
      <c r="AK460" s="125"/>
      <c r="AL460" s="125"/>
      <c r="AM460" s="20"/>
      <c r="AN460" s="120"/>
    </row>
    <row r="461" spans="1:40" ht="15.75" thickBot="1">
      <c r="A461" s="20"/>
      <c r="B461" s="20"/>
      <c r="C461" s="20"/>
      <c r="D461" s="20"/>
      <c r="E461" s="20"/>
      <c r="F461" s="20"/>
      <c r="G461" s="20"/>
      <c r="H461" s="20"/>
      <c r="I461" s="20"/>
      <c r="J461" s="20"/>
      <c r="K461" s="20"/>
      <c r="L461" s="20"/>
      <c r="M461" s="20"/>
      <c r="N461" s="120"/>
      <c r="O461" s="120"/>
      <c r="P461" s="120"/>
      <c r="Q461" s="120"/>
      <c r="R461" s="120"/>
      <c r="S461" s="120"/>
      <c r="T461" s="120"/>
      <c r="U461" s="123"/>
      <c r="V461" s="125"/>
      <c r="W461" s="125"/>
      <c r="X461" s="125"/>
      <c r="Y461" s="20"/>
      <c r="Z461" s="20"/>
      <c r="AA461" s="120"/>
      <c r="AB461" s="120"/>
      <c r="AC461" s="120"/>
      <c r="AD461" s="120"/>
      <c r="AE461" s="120"/>
      <c r="AF461" s="120"/>
      <c r="AG461" s="125"/>
      <c r="AH461" s="125"/>
      <c r="AI461" s="125"/>
      <c r="AJ461" s="125"/>
      <c r="AK461" s="125"/>
      <c r="AL461" s="125"/>
      <c r="AM461" s="20"/>
      <c r="AN461" s="120"/>
    </row>
    <row r="462" spans="1:40" ht="15.75" thickBot="1">
      <c r="A462" s="20"/>
      <c r="B462" s="20"/>
      <c r="C462" s="20"/>
      <c r="D462" s="20"/>
      <c r="E462" s="20"/>
      <c r="F462" s="20"/>
      <c r="G462" s="20"/>
      <c r="H462" s="20"/>
      <c r="I462" s="20"/>
      <c r="J462" s="20"/>
      <c r="K462" s="20"/>
      <c r="L462" s="20"/>
      <c r="M462" s="20"/>
      <c r="N462" s="120"/>
      <c r="O462" s="120"/>
      <c r="P462" s="120"/>
      <c r="Q462" s="120"/>
      <c r="R462" s="120"/>
      <c r="S462" s="120"/>
      <c r="T462" s="120"/>
      <c r="U462" s="123"/>
      <c r="V462" s="125"/>
      <c r="W462" s="125"/>
      <c r="X462" s="125"/>
      <c r="Y462" s="20"/>
      <c r="Z462" s="20"/>
      <c r="AA462" s="120"/>
      <c r="AB462" s="120"/>
      <c r="AC462" s="120"/>
      <c r="AD462" s="120"/>
      <c r="AE462" s="120"/>
      <c r="AF462" s="120"/>
      <c r="AG462" s="125"/>
      <c r="AH462" s="125"/>
      <c r="AI462" s="125"/>
      <c r="AJ462" s="125"/>
      <c r="AK462" s="125"/>
      <c r="AL462" s="125"/>
      <c r="AM462" s="20"/>
      <c r="AN462" s="120"/>
    </row>
    <row r="463" spans="1:40" ht="15.75" thickBot="1">
      <c r="A463" s="20"/>
      <c r="B463" s="20"/>
      <c r="C463" s="20"/>
      <c r="D463" s="20"/>
      <c r="E463" s="20"/>
      <c r="F463" s="20"/>
      <c r="G463" s="20"/>
      <c r="H463" s="20"/>
      <c r="I463" s="20"/>
      <c r="J463" s="20"/>
      <c r="K463" s="20"/>
      <c r="L463" s="20"/>
      <c r="M463" s="20"/>
      <c r="N463" s="120"/>
      <c r="O463" s="120"/>
      <c r="P463" s="120"/>
      <c r="Q463" s="120"/>
      <c r="R463" s="120"/>
      <c r="S463" s="120"/>
      <c r="T463" s="120"/>
      <c r="U463" s="123"/>
      <c r="V463" s="125"/>
      <c r="W463" s="125"/>
      <c r="X463" s="125"/>
      <c r="Y463" s="20"/>
      <c r="Z463" s="20"/>
      <c r="AA463" s="120"/>
      <c r="AB463" s="120"/>
      <c r="AC463" s="120"/>
      <c r="AD463" s="120"/>
      <c r="AE463" s="120"/>
      <c r="AF463" s="120"/>
      <c r="AG463" s="125"/>
      <c r="AH463" s="125"/>
      <c r="AI463" s="125"/>
      <c r="AJ463" s="125"/>
      <c r="AK463" s="125"/>
      <c r="AL463" s="125"/>
      <c r="AM463" s="20"/>
      <c r="AN463" s="120"/>
    </row>
    <row r="464" spans="1:40" ht="15.75" thickBot="1">
      <c r="A464" s="20"/>
      <c r="B464" s="20"/>
      <c r="C464" s="20"/>
      <c r="D464" s="20"/>
      <c r="E464" s="20"/>
      <c r="F464" s="20"/>
      <c r="G464" s="20"/>
      <c r="H464" s="20"/>
      <c r="I464" s="20"/>
      <c r="J464" s="20"/>
      <c r="K464" s="20"/>
      <c r="L464" s="20"/>
      <c r="M464" s="20"/>
      <c r="N464" s="120"/>
      <c r="O464" s="120"/>
      <c r="P464" s="120"/>
      <c r="Q464" s="120"/>
      <c r="R464" s="120"/>
      <c r="S464" s="120"/>
      <c r="T464" s="120"/>
      <c r="U464" s="123"/>
      <c r="V464" s="125"/>
      <c r="W464" s="125"/>
      <c r="X464" s="125"/>
      <c r="Y464" s="20"/>
      <c r="Z464" s="20"/>
      <c r="AA464" s="120"/>
      <c r="AB464" s="120"/>
      <c r="AC464" s="120"/>
      <c r="AD464" s="120"/>
      <c r="AE464" s="120"/>
      <c r="AF464" s="120"/>
      <c r="AG464" s="125"/>
      <c r="AH464" s="125"/>
      <c r="AI464" s="125"/>
      <c r="AJ464" s="125"/>
      <c r="AK464" s="125"/>
      <c r="AL464" s="125"/>
      <c r="AM464" s="20"/>
      <c r="AN464" s="120"/>
    </row>
    <row r="465" spans="1:40" ht="15.75" thickBot="1">
      <c r="A465" s="20"/>
      <c r="B465" s="20"/>
      <c r="C465" s="20"/>
      <c r="D465" s="20"/>
      <c r="E465" s="20"/>
      <c r="F465" s="20"/>
      <c r="G465" s="20"/>
      <c r="H465" s="20"/>
      <c r="I465" s="20"/>
      <c r="J465" s="20"/>
      <c r="K465" s="20"/>
      <c r="L465" s="20"/>
      <c r="M465" s="20"/>
      <c r="N465" s="120"/>
      <c r="O465" s="120"/>
      <c r="P465" s="120"/>
      <c r="Q465" s="120"/>
      <c r="R465" s="120"/>
      <c r="S465" s="120"/>
      <c r="T465" s="120"/>
      <c r="U465" s="123"/>
      <c r="V465" s="125"/>
      <c r="W465" s="125"/>
      <c r="X465" s="125"/>
      <c r="Y465" s="20"/>
      <c r="Z465" s="20"/>
      <c r="AA465" s="120"/>
      <c r="AB465" s="120"/>
      <c r="AC465" s="120"/>
      <c r="AD465" s="120"/>
      <c r="AE465" s="120"/>
      <c r="AF465" s="120"/>
      <c r="AG465" s="125"/>
      <c r="AH465" s="125"/>
      <c r="AI465" s="125"/>
      <c r="AJ465" s="125"/>
      <c r="AK465" s="125"/>
      <c r="AL465" s="125"/>
      <c r="AM465" s="20"/>
      <c r="AN465" s="120"/>
    </row>
    <row r="466" spans="1:40" ht="15.75" thickBot="1">
      <c r="A466" s="20"/>
      <c r="B466" s="20"/>
      <c r="C466" s="20"/>
      <c r="D466" s="20"/>
      <c r="E466" s="20"/>
      <c r="F466" s="20"/>
      <c r="G466" s="20"/>
      <c r="H466" s="20"/>
      <c r="I466" s="20"/>
      <c r="J466" s="20"/>
      <c r="K466" s="20"/>
      <c r="L466" s="20"/>
      <c r="M466" s="20"/>
      <c r="N466" s="120"/>
      <c r="O466" s="120"/>
      <c r="P466" s="120"/>
      <c r="Q466" s="120"/>
      <c r="R466" s="120"/>
      <c r="S466" s="120"/>
      <c r="T466" s="120"/>
      <c r="U466" s="123"/>
      <c r="V466" s="125"/>
      <c r="W466" s="125"/>
      <c r="X466" s="125"/>
      <c r="Y466" s="20"/>
      <c r="Z466" s="20"/>
      <c r="AA466" s="120"/>
      <c r="AB466" s="120"/>
      <c r="AC466" s="120"/>
      <c r="AD466" s="120"/>
      <c r="AE466" s="120"/>
      <c r="AF466" s="120"/>
      <c r="AG466" s="125"/>
      <c r="AH466" s="125"/>
      <c r="AI466" s="125"/>
      <c r="AJ466" s="125"/>
      <c r="AK466" s="125"/>
      <c r="AL466" s="125"/>
      <c r="AM466" s="20"/>
      <c r="AN466" s="120"/>
    </row>
    <row r="467" spans="1:40" ht="15.75" thickBot="1">
      <c r="A467" s="20"/>
      <c r="B467" s="20"/>
      <c r="C467" s="20"/>
      <c r="D467" s="20"/>
      <c r="E467" s="20"/>
      <c r="F467" s="20"/>
      <c r="G467" s="20"/>
      <c r="H467" s="20"/>
      <c r="I467" s="20"/>
      <c r="J467" s="20"/>
      <c r="K467" s="20"/>
      <c r="L467" s="20"/>
      <c r="M467" s="20"/>
      <c r="N467" s="120"/>
      <c r="O467" s="120"/>
      <c r="P467" s="120"/>
      <c r="Q467" s="120"/>
      <c r="R467" s="120"/>
      <c r="S467" s="120"/>
      <c r="T467" s="120"/>
      <c r="U467" s="123"/>
      <c r="V467" s="125"/>
      <c r="W467" s="125"/>
      <c r="X467" s="125"/>
      <c r="Y467" s="20"/>
      <c r="Z467" s="20"/>
      <c r="AA467" s="120"/>
      <c r="AB467" s="120"/>
      <c r="AC467" s="120"/>
      <c r="AD467" s="120"/>
      <c r="AE467" s="120"/>
      <c r="AF467" s="120"/>
      <c r="AG467" s="125"/>
      <c r="AH467" s="125"/>
      <c r="AI467" s="125"/>
      <c r="AJ467" s="125"/>
      <c r="AK467" s="125"/>
      <c r="AL467" s="125"/>
      <c r="AM467" s="20"/>
      <c r="AN467" s="120"/>
    </row>
    <row r="468" spans="1:40" ht="15.75" thickBot="1">
      <c r="A468" s="20"/>
      <c r="B468" s="20"/>
      <c r="C468" s="20"/>
      <c r="D468" s="20"/>
      <c r="E468" s="20"/>
      <c r="F468" s="20"/>
      <c r="G468" s="20"/>
      <c r="H468" s="20"/>
      <c r="I468" s="20"/>
      <c r="J468" s="20"/>
      <c r="K468" s="20"/>
      <c r="L468" s="20"/>
      <c r="M468" s="20"/>
      <c r="N468" s="120"/>
      <c r="O468" s="120"/>
      <c r="P468" s="120"/>
      <c r="Q468" s="120"/>
      <c r="R468" s="120"/>
      <c r="S468" s="120"/>
      <c r="T468" s="120"/>
      <c r="U468" s="123"/>
      <c r="V468" s="125"/>
      <c r="W468" s="125"/>
      <c r="X468" s="125"/>
      <c r="Y468" s="20"/>
      <c r="Z468" s="20"/>
      <c r="AA468" s="120"/>
      <c r="AB468" s="120"/>
      <c r="AC468" s="120"/>
      <c r="AD468" s="120"/>
      <c r="AE468" s="120"/>
      <c r="AF468" s="120"/>
      <c r="AG468" s="125"/>
      <c r="AH468" s="125"/>
      <c r="AI468" s="125"/>
      <c r="AJ468" s="125"/>
      <c r="AK468" s="125"/>
      <c r="AL468" s="125"/>
      <c r="AM468" s="20"/>
      <c r="AN468" s="120"/>
    </row>
    <row r="469" spans="1:40" ht="15.75" thickBot="1">
      <c r="A469" s="20"/>
      <c r="B469" s="20"/>
      <c r="C469" s="20"/>
      <c r="D469" s="20"/>
      <c r="E469" s="20"/>
      <c r="F469" s="20"/>
      <c r="G469" s="20"/>
      <c r="H469" s="20"/>
      <c r="I469" s="20"/>
      <c r="J469" s="20"/>
      <c r="K469" s="20"/>
      <c r="L469" s="20"/>
      <c r="M469" s="20"/>
      <c r="N469" s="120"/>
      <c r="O469" s="120"/>
      <c r="P469" s="120"/>
      <c r="Q469" s="120"/>
      <c r="R469" s="120"/>
      <c r="S469" s="120"/>
      <c r="T469" s="120"/>
      <c r="U469" s="123"/>
      <c r="V469" s="125"/>
      <c r="W469" s="125"/>
      <c r="X469" s="125"/>
      <c r="Y469" s="20"/>
      <c r="Z469" s="20"/>
      <c r="AA469" s="120"/>
      <c r="AB469" s="120"/>
      <c r="AC469" s="120"/>
      <c r="AD469" s="120"/>
      <c r="AE469" s="120"/>
      <c r="AF469" s="120"/>
      <c r="AG469" s="125"/>
      <c r="AH469" s="125"/>
      <c r="AI469" s="125"/>
      <c r="AJ469" s="125"/>
      <c r="AK469" s="125"/>
      <c r="AL469" s="125"/>
      <c r="AM469" s="20"/>
      <c r="AN469" s="120"/>
    </row>
    <row r="470" spans="1:40" ht="15.75" thickBot="1">
      <c r="A470" s="20"/>
      <c r="B470" s="20"/>
      <c r="C470" s="20"/>
      <c r="D470" s="20"/>
      <c r="E470" s="20"/>
      <c r="F470" s="20"/>
      <c r="G470" s="20"/>
      <c r="H470" s="20"/>
      <c r="I470" s="20"/>
      <c r="J470" s="20"/>
      <c r="K470" s="20"/>
      <c r="L470" s="20"/>
      <c r="M470" s="20"/>
      <c r="N470" s="120"/>
      <c r="O470" s="120"/>
      <c r="P470" s="120"/>
      <c r="Q470" s="120"/>
      <c r="R470" s="120"/>
      <c r="S470" s="120"/>
      <c r="T470" s="120"/>
      <c r="U470" s="123"/>
      <c r="V470" s="125"/>
      <c r="W470" s="125"/>
      <c r="X470" s="125"/>
      <c r="Y470" s="20"/>
      <c r="Z470" s="20"/>
      <c r="AA470" s="120"/>
      <c r="AB470" s="120"/>
      <c r="AC470" s="120"/>
      <c r="AD470" s="120"/>
      <c r="AE470" s="120"/>
      <c r="AF470" s="120"/>
      <c r="AG470" s="125"/>
      <c r="AH470" s="125"/>
      <c r="AI470" s="125"/>
      <c r="AJ470" s="125"/>
      <c r="AK470" s="125"/>
      <c r="AL470" s="125"/>
      <c r="AM470" s="20"/>
      <c r="AN470" s="120"/>
    </row>
    <row r="471" spans="1:40" ht="15.75" thickBot="1">
      <c r="A471" s="20"/>
      <c r="B471" s="20"/>
      <c r="C471" s="20"/>
      <c r="D471" s="20"/>
      <c r="E471" s="20"/>
      <c r="F471" s="20"/>
      <c r="G471" s="20"/>
      <c r="H471" s="20"/>
      <c r="I471" s="20"/>
      <c r="J471" s="20"/>
      <c r="K471" s="20"/>
      <c r="L471" s="20"/>
      <c r="M471" s="20"/>
      <c r="N471" s="120"/>
      <c r="O471" s="120"/>
      <c r="P471" s="120"/>
      <c r="Q471" s="120"/>
      <c r="R471" s="120"/>
      <c r="S471" s="120"/>
      <c r="T471" s="120"/>
      <c r="U471" s="123"/>
      <c r="V471" s="125"/>
      <c r="W471" s="125"/>
      <c r="X471" s="125"/>
      <c r="Y471" s="20"/>
      <c r="Z471" s="20"/>
      <c r="AA471" s="120"/>
      <c r="AB471" s="120"/>
      <c r="AC471" s="120"/>
      <c r="AD471" s="120"/>
      <c r="AE471" s="120"/>
      <c r="AF471" s="120"/>
      <c r="AG471" s="125"/>
      <c r="AH471" s="125"/>
      <c r="AI471" s="125"/>
      <c r="AJ471" s="125"/>
      <c r="AK471" s="125"/>
      <c r="AL471" s="125"/>
      <c r="AM471" s="20"/>
      <c r="AN471" s="120"/>
    </row>
    <row r="472" spans="1:40" ht="15.75" thickBot="1">
      <c r="A472" s="20"/>
      <c r="B472" s="20"/>
      <c r="C472" s="20"/>
      <c r="D472" s="20"/>
      <c r="E472" s="20"/>
      <c r="F472" s="20"/>
      <c r="G472" s="20"/>
      <c r="H472" s="20"/>
      <c r="I472" s="20"/>
      <c r="J472" s="20"/>
      <c r="K472" s="20"/>
      <c r="L472" s="20"/>
      <c r="M472" s="20"/>
      <c r="N472" s="120"/>
      <c r="O472" s="120"/>
      <c r="P472" s="120"/>
      <c r="Q472" s="120"/>
      <c r="R472" s="120"/>
      <c r="S472" s="120"/>
      <c r="T472" s="120"/>
      <c r="U472" s="123"/>
      <c r="V472" s="125"/>
      <c r="W472" s="125"/>
      <c r="X472" s="125"/>
      <c r="Y472" s="20"/>
      <c r="Z472" s="20"/>
      <c r="AA472" s="120"/>
      <c r="AB472" s="120"/>
      <c r="AC472" s="120"/>
      <c r="AD472" s="120"/>
      <c r="AE472" s="120"/>
      <c r="AF472" s="120"/>
      <c r="AG472" s="125"/>
      <c r="AH472" s="125"/>
      <c r="AI472" s="125"/>
      <c r="AJ472" s="125"/>
      <c r="AK472" s="125"/>
      <c r="AL472" s="125"/>
      <c r="AM472" s="20"/>
      <c r="AN472" s="120"/>
    </row>
    <row r="473" spans="1:40" ht="15.75" thickBot="1">
      <c r="A473" s="20"/>
      <c r="B473" s="20"/>
      <c r="C473" s="20"/>
      <c r="D473" s="20"/>
      <c r="E473" s="20"/>
      <c r="F473" s="20"/>
      <c r="G473" s="20"/>
      <c r="H473" s="20"/>
      <c r="I473" s="20"/>
      <c r="J473" s="20"/>
      <c r="K473" s="20"/>
      <c r="L473" s="20"/>
      <c r="M473" s="20"/>
      <c r="N473" s="120"/>
      <c r="O473" s="120"/>
      <c r="P473" s="120"/>
      <c r="Q473" s="120"/>
      <c r="R473" s="120"/>
      <c r="S473" s="120"/>
      <c r="T473" s="120"/>
      <c r="U473" s="123"/>
      <c r="V473" s="125"/>
      <c r="W473" s="125"/>
      <c r="X473" s="125"/>
      <c r="Y473" s="20"/>
      <c r="Z473" s="20"/>
      <c r="AA473" s="120"/>
      <c r="AB473" s="120"/>
      <c r="AC473" s="120"/>
      <c r="AD473" s="120"/>
      <c r="AE473" s="120"/>
      <c r="AF473" s="120"/>
      <c r="AG473" s="125"/>
      <c r="AH473" s="125"/>
      <c r="AI473" s="125"/>
      <c r="AJ473" s="125"/>
      <c r="AK473" s="125"/>
      <c r="AL473" s="125"/>
      <c r="AM473" s="20"/>
      <c r="AN473" s="120"/>
    </row>
    <row r="474" spans="1:40" ht="15.75" thickBot="1">
      <c r="A474" s="20"/>
      <c r="B474" s="20"/>
      <c r="C474" s="20"/>
      <c r="D474" s="20"/>
      <c r="E474" s="20"/>
      <c r="F474" s="20"/>
      <c r="G474" s="20"/>
      <c r="H474" s="20"/>
      <c r="I474" s="20"/>
      <c r="J474" s="20"/>
      <c r="K474" s="20"/>
      <c r="L474" s="20"/>
      <c r="M474" s="20"/>
      <c r="N474" s="120"/>
      <c r="O474" s="120"/>
      <c r="P474" s="120"/>
      <c r="Q474" s="120"/>
      <c r="R474" s="120"/>
      <c r="S474" s="120"/>
      <c r="T474" s="120"/>
      <c r="U474" s="123"/>
      <c r="V474" s="125"/>
      <c r="W474" s="125"/>
      <c r="X474" s="125"/>
      <c r="Y474" s="20"/>
      <c r="Z474" s="20"/>
      <c r="AA474" s="120"/>
      <c r="AB474" s="120"/>
      <c r="AC474" s="120"/>
      <c r="AD474" s="120"/>
      <c r="AE474" s="120"/>
      <c r="AF474" s="120"/>
      <c r="AG474" s="125"/>
      <c r="AH474" s="125"/>
      <c r="AI474" s="125"/>
      <c r="AJ474" s="125"/>
      <c r="AK474" s="125"/>
      <c r="AL474" s="125"/>
      <c r="AM474" s="20"/>
      <c r="AN474" s="120"/>
    </row>
    <row r="475" spans="1:40" ht="15.75" thickBot="1">
      <c r="A475" s="20"/>
      <c r="B475" s="20"/>
      <c r="C475" s="20"/>
      <c r="D475" s="20"/>
      <c r="E475" s="20"/>
      <c r="F475" s="20"/>
      <c r="G475" s="20"/>
      <c r="H475" s="20"/>
      <c r="I475" s="20"/>
      <c r="J475" s="20"/>
      <c r="K475" s="20"/>
      <c r="L475" s="20"/>
      <c r="M475" s="20"/>
      <c r="N475" s="120"/>
      <c r="O475" s="120"/>
      <c r="P475" s="120"/>
      <c r="Q475" s="120"/>
      <c r="R475" s="120"/>
      <c r="S475" s="120"/>
      <c r="T475" s="120"/>
      <c r="U475" s="123"/>
      <c r="V475" s="125"/>
      <c r="W475" s="125"/>
      <c r="X475" s="125"/>
      <c r="Y475" s="20"/>
      <c r="Z475" s="20"/>
      <c r="AA475" s="120"/>
      <c r="AB475" s="120"/>
      <c r="AC475" s="120"/>
      <c r="AD475" s="120"/>
      <c r="AE475" s="120"/>
      <c r="AF475" s="120"/>
      <c r="AG475" s="125"/>
      <c r="AH475" s="125"/>
      <c r="AI475" s="125"/>
      <c r="AJ475" s="125"/>
      <c r="AK475" s="125"/>
      <c r="AL475" s="125"/>
      <c r="AM475" s="20"/>
      <c r="AN475" s="120"/>
    </row>
    <row r="476" spans="1:40" ht="15.75" thickBot="1">
      <c r="A476" s="20"/>
      <c r="B476" s="20"/>
      <c r="C476" s="20"/>
      <c r="D476" s="20"/>
      <c r="E476" s="20"/>
      <c r="F476" s="20"/>
      <c r="G476" s="20"/>
      <c r="H476" s="20"/>
      <c r="I476" s="20"/>
      <c r="J476" s="20"/>
      <c r="K476" s="20"/>
      <c r="L476" s="20"/>
      <c r="M476" s="20"/>
      <c r="N476" s="120"/>
      <c r="O476" s="120"/>
      <c r="P476" s="120"/>
      <c r="Q476" s="120"/>
      <c r="R476" s="120"/>
      <c r="S476" s="120"/>
      <c r="T476" s="120"/>
      <c r="U476" s="123"/>
      <c r="V476" s="125"/>
      <c r="W476" s="125"/>
      <c r="X476" s="125"/>
      <c r="Y476" s="20"/>
      <c r="Z476" s="20"/>
      <c r="AA476" s="120"/>
      <c r="AB476" s="120"/>
      <c r="AC476" s="120"/>
      <c r="AD476" s="120"/>
      <c r="AE476" s="120"/>
      <c r="AF476" s="120"/>
      <c r="AG476" s="125"/>
      <c r="AH476" s="125"/>
      <c r="AI476" s="125"/>
      <c r="AJ476" s="125"/>
      <c r="AK476" s="125"/>
      <c r="AL476" s="125"/>
      <c r="AM476" s="20"/>
      <c r="AN476" s="120"/>
    </row>
    <row r="477" spans="1:40" ht="15.75" thickBot="1">
      <c r="A477" s="20"/>
      <c r="B477" s="20"/>
      <c r="C477" s="20"/>
      <c r="D477" s="20"/>
      <c r="E477" s="20"/>
      <c r="F477" s="20"/>
      <c r="G477" s="20"/>
      <c r="H477" s="20"/>
      <c r="I477" s="20"/>
      <c r="J477" s="20"/>
      <c r="K477" s="20"/>
      <c r="L477" s="20"/>
      <c r="M477" s="20"/>
      <c r="N477" s="120"/>
      <c r="O477" s="120"/>
      <c r="P477" s="120"/>
      <c r="Q477" s="120"/>
      <c r="R477" s="120"/>
      <c r="S477" s="120"/>
      <c r="T477" s="120"/>
      <c r="U477" s="123"/>
      <c r="V477" s="125"/>
      <c r="W477" s="125"/>
      <c r="X477" s="125"/>
      <c r="Y477" s="20"/>
      <c r="Z477" s="20"/>
      <c r="AA477" s="120"/>
      <c r="AB477" s="120"/>
      <c r="AC477" s="120"/>
      <c r="AD477" s="120"/>
      <c r="AE477" s="120"/>
      <c r="AF477" s="120"/>
      <c r="AG477" s="125"/>
      <c r="AH477" s="125"/>
      <c r="AI477" s="125"/>
      <c r="AJ477" s="125"/>
      <c r="AK477" s="125"/>
      <c r="AL477" s="125"/>
      <c r="AM477" s="20"/>
      <c r="AN477" s="120"/>
    </row>
    <row r="478" spans="1:40" ht="15.75" thickBot="1">
      <c r="A478" s="20"/>
      <c r="B478" s="20"/>
      <c r="C478" s="20"/>
      <c r="D478" s="20"/>
      <c r="E478" s="20"/>
      <c r="F478" s="20"/>
      <c r="G478" s="20"/>
      <c r="H478" s="20"/>
      <c r="I478" s="20"/>
      <c r="J478" s="20"/>
      <c r="K478" s="20"/>
      <c r="L478" s="20"/>
      <c r="M478" s="20"/>
      <c r="N478" s="120"/>
      <c r="O478" s="120"/>
      <c r="P478" s="120"/>
      <c r="Q478" s="120"/>
      <c r="R478" s="120"/>
      <c r="S478" s="120"/>
      <c r="T478" s="120"/>
      <c r="U478" s="123"/>
      <c r="V478" s="125"/>
      <c r="W478" s="125"/>
      <c r="X478" s="125"/>
      <c r="Y478" s="20"/>
      <c r="Z478" s="20"/>
      <c r="AA478" s="120"/>
      <c r="AB478" s="120"/>
      <c r="AC478" s="120"/>
      <c r="AD478" s="120"/>
      <c r="AE478" s="120"/>
      <c r="AF478" s="120"/>
      <c r="AG478" s="125"/>
      <c r="AH478" s="125"/>
      <c r="AI478" s="125"/>
      <c r="AJ478" s="125"/>
      <c r="AK478" s="125"/>
      <c r="AL478" s="125"/>
      <c r="AM478" s="20"/>
      <c r="AN478" s="120"/>
    </row>
    <row r="479" spans="1:40" ht="15.75" thickBot="1">
      <c r="A479" s="20"/>
      <c r="B479" s="20"/>
      <c r="C479" s="20"/>
      <c r="D479" s="20"/>
      <c r="E479" s="20"/>
      <c r="F479" s="20"/>
      <c r="G479" s="20"/>
      <c r="H479" s="20"/>
      <c r="I479" s="20"/>
      <c r="J479" s="20"/>
      <c r="K479" s="20"/>
      <c r="L479" s="20"/>
      <c r="M479" s="20"/>
      <c r="N479" s="120"/>
      <c r="O479" s="120"/>
      <c r="P479" s="120"/>
      <c r="Q479" s="120"/>
      <c r="R479" s="120"/>
      <c r="S479" s="120"/>
      <c r="T479" s="120"/>
      <c r="U479" s="123"/>
      <c r="V479" s="125"/>
      <c r="W479" s="125"/>
      <c r="X479" s="125"/>
      <c r="Y479" s="20"/>
      <c r="Z479" s="20"/>
      <c r="AA479" s="120"/>
      <c r="AB479" s="120"/>
      <c r="AC479" s="120"/>
      <c r="AD479" s="120"/>
      <c r="AE479" s="120"/>
      <c r="AF479" s="120"/>
      <c r="AG479" s="125"/>
      <c r="AH479" s="125"/>
      <c r="AI479" s="125"/>
      <c r="AJ479" s="125"/>
      <c r="AK479" s="125"/>
      <c r="AL479" s="125"/>
      <c r="AM479" s="20"/>
      <c r="AN479" s="120"/>
    </row>
    <row r="480" spans="1:40" ht="15.75" thickBot="1">
      <c r="A480" s="20"/>
      <c r="B480" s="20"/>
      <c r="C480" s="20"/>
      <c r="D480" s="20"/>
      <c r="E480" s="20"/>
      <c r="F480" s="20"/>
      <c r="G480" s="20"/>
      <c r="H480" s="20"/>
      <c r="I480" s="20"/>
      <c r="J480" s="20"/>
      <c r="K480" s="20"/>
      <c r="L480" s="20"/>
      <c r="M480" s="20"/>
      <c r="N480" s="120"/>
      <c r="O480" s="120"/>
      <c r="P480" s="120"/>
      <c r="Q480" s="120"/>
      <c r="R480" s="120"/>
      <c r="S480" s="120"/>
      <c r="T480" s="120"/>
      <c r="U480" s="123"/>
      <c r="V480" s="125"/>
      <c r="W480" s="125"/>
      <c r="X480" s="125"/>
      <c r="Y480" s="20"/>
      <c r="Z480" s="20"/>
      <c r="AA480" s="120"/>
      <c r="AB480" s="120"/>
      <c r="AC480" s="120"/>
      <c r="AD480" s="120"/>
      <c r="AE480" s="120"/>
      <c r="AF480" s="120"/>
      <c r="AG480" s="125"/>
      <c r="AH480" s="125"/>
      <c r="AI480" s="125"/>
      <c r="AJ480" s="125"/>
      <c r="AK480" s="125"/>
      <c r="AL480" s="125"/>
      <c r="AM480" s="20"/>
      <c r="AN480" s="120"/>
    </row>
    <row r="481" spans="1:40" ht="15.75" thickBot="1">
      <c r="A481" s="20"/>
      <c r="B481" s="20"/>
      <c r="C481" s="20"/>
      <c r="D481" s="20"/>
      <c r="E481" s="20"/>
      <c r="F481" s="20"/>
      <c r="G481" s="20"/>
      <c r="H481" s="20"/>
      <c r="I481" s="20"/>
      <c r="J481" s="20"/>
      <c r="K481" s="20"/>
      <c r="L481" s="20"/>
      <c r="M481" s="20"/>
      <c r="N481" s="120"/>
      <c r="O481" s="120"/>
      <c r="P481" s="120"/>
      <c r="Q481" s="120"/>
      <c r="R481" s="120"/>
      <c r="S481" s="120"/>
      <c r="T481" s="120"/>
      <c r="U481" s="123"/>
      <c r="V481" s="125"/>
      <c r="W481" s="125"/>
      <c r="X481" s="125"/>
      <c r="Y481" s="20"/>
      <c r="Z481" s="20"/>
      <c r="AA481" s="120"/>
      <c r="AB481" s="120"/>
      <c r="AC481" s="120"/>
      <c r="AD481" s="120"/>
      <c r="AE481" s="120"/>
      <c r="AF481" s="120"/>
      <c r="AG481" s="125"/>
      <c r="AH481" s="125"/>
      <c r="AI481" s="125"/>
      <c r="AJ481" s="125"/>
      <c r="AK481" s="125"/>
      <c r="AL481" s="125"/>
      <c r="AM481" s="20"/>
      <c r="AN481" s="120"/>
    </row>
    <row r="482" spans="1:40" ht="15.75" thickBot="1">
      <c r="A482" s="20"/>
      <c r="B482" s="20"/>
      <c r="C482" s="20"/>
      <c r="D482" s="20"/>
      <c r="E482" s="20"/>
      <c r="F482" s="20"/>
      <c r="G482" s="20"/>
      <c r="H482" s="20"/>
      <c r="I482" s="20"/>
      <c r="J482" s="20"/>
      <c r="K482" s="20"/>
      <c r="L482" s="20"/>
      <c r="M482" s="20"/>
      <c r="N482" s="120"/>
      <c r="O482" s="120"/>
      <c r="P482" s="120"/>
      <c r="Q482" s="120"/>
      <c r="R482" s="120"/>
      <c r="S482" s="120"/>
      <c r="T482" s="120"/>
      <c r="U482" s="123"/>
      <c r="V482" s="125"/>
      <c r="W482" s="125"/>
      <c r="X482" s="125"/>
      <c r="Y482" s="20"/>
      <c r="Z482" s="20"/>
      <c r="AA482" s="120"/>
      <c r="AB482" s="120"/>
      <c r="AC482" s="120"/>
      <c r="AD482" s="120"/>
      <c r="AE482" s="120"/>
      <c r="AF482" s="120"/>
      <c r="AG482" s="125"/>
      <c r="AH482" s="125"/>
      <c r="AI482" s="125"/>
      <c r="AJ482" s="125"/>
      <c r="AK482" s="125"/>
      <c r="AL482" s="125"/>
      <c r="AM482" s="20"/>
      <c r="AN482" s="120"/>
    </row>
    <row r="483" spans="1:40" ht="15.75" thickBot="1">
      <c r="A483" s="20"/>
      <c r="B483" s="20"/>
      <c r="C483" s="20"/>
      <c r="D483" s="20"/>
      <c r="E483" s="20"/>
      <c r="F483" s="20"/>
      <c r="G483" s="20"/>
      <c r="H483" s="20"/>
      <c r="I483" s="20"/>
      <c r="J483" s="20"/>
      <c r="K483" s="20"/>
      <c r="L483" s="20"/>
      <c r="M483" s="20"/>
      <c r="N483" s="120"/>
      <c r="O483" s="120"/>
      <c r="P483" s="120"/>
      <c r="Q483" s="120"/>
      <c r="R483" s="120"/>
      <c r="S483" s="120"/>
      <c r="T483" s="120"/>
      <c r="U483" s="123"/>
      <c r="V483" s="125"/>
      <c r="W483" s="125"/>
      <c r="X483" s="125"/>
      <c r="Y483" s="20"/>
      <c r="Z483" s="20"/>
      <c r="AA483" s="120"/>
      <c r="AB483" s="120"/>
      <c r="AC483" s="120"/>
      <c r="AD483" s="120"/>
      <c r="AE483" s="120"/>
      <c r="AF483" s="120"/>
      <c r="AG483" s="125"/>
      <c r="AH483" s="125"/>
      <c r="AI483" s="125"/>
      <c r="AJ483" s="125"/>
      <c r="AK483" s="125"/>
      <c r="AL483" s="125"/>
      <c r="AM483" s="20"/>
      <c r="AN483" s="120"/>
    </row>
    <row r="484" spans="1:40" ht="15.75" thickBot="1">
      <c r="A484" s="20"/>
      <c r="B484" s="20"/>
      <c r="C484" s="20"/>
      <c r="D484" s="20"/>
      <c r="E484" s="20"/>
      <c r="F484" s="20"/>
      <c r="G484" s="20"/>
      <c r="H484" s="20"/>
      <c r="I484" s="20"/>
      <c r="J484" s="20"/>
      <c r="K484" s="20"/>
      <c r="L484" s="20"/>
      <c r="M484" s="20"/>
      <c r="N484" s="120"/>
      <c r="O484" s="120"/>
      <c r="P484" s="120"/>
      <c r="Q484" s="120"/>
      <c r="R484" s="120"/>
      <c r="S484" s="120"/>
      <c r="T484" s="120"/>
      <c r="U484" s="123"/>
      <c r="V484" s="125"/>
      <c r="W484" s="125"/>
      <c r="X484" s="125"/>
      <c r="Y484" s="20"/>
      <c r="Z484" s="20"/>
      <c r="AA484" s="120"/>
      <c r="AB484" s="120"/>
      <c r="AC484" s="120"/>
      <c r="AD484" s="120"/>
      <c r="AE484" s="120"/>
      <c r="AF484" s="120"/>
      <c r="AG484" s="125"/>
      <c r="AH484" s="125"/>
      <c r="AI484" s="125"/>
      <c r="AJ484" s="125"/>
      <c r="AK484" s="125"/>
      <c r="AL484" s="125"/>
      <c r="AM484" s="20"/>
      <c r="AN484" s="120"/>
    </row>
    <row r="485" spans="1:40" ht="15.75" thickBot="1">
      <c r="A485" s="20"/>
      <c r="B485" s="20"/>
      <c r="C485" s="20"/>
      <c r="D485" s="20"/>
      <c r="E485" s="20"/>
      <c r="F485" s="20"/>
      <c r="G485" s="20"/>
      <c r="H485" s="20"/>
      <c r="I485" s="20"/>
      <c r="J485" s="20"/>
      <c r="K485" s="20"/>
      <c r="L485" s="20"/>
      <c r="M485" s="20"/>
      <c r="N485" s="120"/>
      <c r="O485" s="120"/>
      <c r="P485" s="120"/>
      <c r="Q485" s="120"/>
      <c r="R485" s="120"/>
      <c r="S485" s="120"/>
      <c r="T485" s="120"/>
      <c r="U485" s="123"/>
      <c r="V485" s="125"/>
      <c r="W485" s="125"/>
      <c r="X485" s="125"/>
      <c r="Y485" s="20"/>
      <c r="Z485" s="20"/>
      <c r="AA485" s="120"/>
      <c r="AB485" s="120"/>
      <c r="AC485" s="120"/>
      <c r="AD485" s="120"/>
      <c r="AE485" s="120"/>
      <c r="AF485" s="120"/>
      <c r="AG485" s="125"/>
      <c r="AH485" s="125"/>
      <c r="AI485" s="125"/>
      <c r="AJ485" s="125"/>
      <c r="AK485" s="125"/>
      <c r="AL485" s="125"/>
      <c r="AM485" s="20"/>
      <c r="AN485" s="120"/>
    </row>
    <row r="486" spans="1:40" ht="15.75" thickBot="1">
      <c r="A486" s="20"/>
      <c r="B486" s="20"/>
      <c r="C486" s="20"/>
      <c r="D486" s="20"/>
      <c r="E486" s="20"/>
      <c r="F486" s="20"/>
      <c r="G486" s="20"/>
      <c r="H486" s="20"/>
      <c r="I486" s="20"/>
      <c r="J486" s="20"/>
      <c r="K486" s="20"/>
      <c r="L486" s="20"/>
      <c r="M486" s="20"/>
      <c r="N486" s="120"/>
      <c r="O486" s="120"/>
      <c r="P486" s="120"/>
      <c r="Q486" s="120"/>
      <c r="R486" s="120"/>
      <c r="S486" s="120"/>
      <c r="T486" s="120"/>
      <c r="U486" s="123"/>
      <c r="V486" s="125"/>
      <c r="W486" s="125"/>
      <c r="X486" s="125"/>
      <c r="Y486" s="20"/>
      <c r="Z486" s="20"/>
      <c r="AA486" s="120"/>
      <c r="AB486" s="120"/>
      <c r="AC486" s="120"/>
      <c r="AD486" s="120"/>
      <c r="AE486" s="120"/>
      <c r="AF486" s="120"/>
      <c r="AG486" s="125"/>
      <c r="AH486" s="125"/>
      <c r="AI486" s="125"/>
      <c r="AJ486" s="125"/>
      <c r="AK486" s="125"/>
      <c r="AL486" s="125"/>
      <c r="AM486" s="20"/>
      <c r="AN486" s="120"/>
    </row>
    <row r="487" spans="1:40" ht="15.75" thickBot="1">
      <c r="A487" s="20"/>
      <c r="B487" s="20"/>
      <c r="C487" s="20"/>
      <c r="D487" s="20"/>
      <c r="E487" s="20"/>
      <c r="F487" s="20"/>
      <c r="G487" s="20"/>
      <c r="H487" s="20"/>
      <c r="I487" s="20"/>
      <c r="J487" s="20"/>
      <c r="K487" s="20"/>
      <c r="L487" s="20"/>
      <c r="M487" s="20"/>
      <c r="N487" s="120"/>
      <c r="O487" s="120"/>
      <c r="P487" s="120"/>
      <c r="Q487" s="120"/>
      <c r="R487" s="120"/>
      <c r="S487" s="120"/>
      <c r="T487" s="120"/>
      <c r="U487" s="123"/>
      <c r="V487" s="125"/>
      <c r="W487" s="125"/>
      <c r="X487" s="125"/>
      <c r="Y487" s="20"/>
      <c r="Z487" s="20"/>
      <c r="AA487" s="120"/>
      <c r="AB487" s="120"/>
      <c r="AC487" s="120"/>
      <c r="AD487" s="120"/>
      <c r="AE487" s="120"/>
      <c r="AF487" s="120"/>
      <c r="AG487" s="125"/>
      <c r="AH487" s="125"/>
      <c r="AI487" s="125"/>
      <c r="AJ487" s="125"/>
      <c r="AK487" s="125"/>
      <c r="AL487" s="125"/>
      <c r="AM487" s="20"/>
      <c r="AN487" s="120"/>
    </row>
    <row r="488" spans="1:40" ht="15.75" thickBot="1">
      <c r="A488" s="20"/>
      <c r="B488" s="20"/>
      <c r="C488" s="20"/>
      <c r="D488" s="20"/>
      <c r="E488" s="20"/>
      <c r="F488" s="20"/>
      <c r="G488" s="20"/>
      <c r="H488" s="20"/>
      <c r="I488" s="20"/>
      <c r="J488" s="20"/>
      <c r="K488" s="20"/>
      <c r="L488" s="20"/>
      <c r="M488" s="20"/>
      <c r="N488" s="120"/>
      <c r="O488" s="120"/>
      <c r="P488" s="120"/>
      <c r="Q488" s="120"/>
      <c r="R488" s="120"/>
      <c r="S488" s="120"/>
      <c r="T488" s="120"/>
      <c r="U488" s="123"/>
      <c r="V488" s="125"/>
      <c r="W488" s="125"/>
      <c r="X488" s="125"/>
      <c r="Y488" s="20"/>
      <c r="Z488" s="20"/>
      <c r="AA488" s="120"/>
      <c r="AB488" s="120"/>
      <c r="AC488" s="120"/>
      <c r="AD488" s="120"/>
      <c r="AE488" s="120"/>
      <c r="AF488" s="120"/>
      <c r="AG488" s="125"/>
      <c r="AH488" s="125"/>
      <c r="AI488" s="125"/>
      <c r="AJ488" s="125"/>
      <c r="AK488" s="125"/>
      <c r="AL488" s="125"/>
      <c r="AM488" s="20"/>
      <c r="AN488" s="120"/>
    </row>
    <row r="489" spans="1:40" ht="15.75" thickBot="1">
      <c r="A489" s="20"/>
      <c r="B489" s="20"/>
      <c r="C489" s="20"/>
      <c r="D489" s="20"/>
      <c r="E489" s="20"/>
      <c r="F489" s="20"/>
      <c r="G489" s="20"/>
      <c r="H489" s="20"/>
      <c r="I489" s="20"/>
      <c r="J489" s="20"/>
      <c r="K489" s="20"/>
      <c r="L489" s="20"/>
      <c r="M489" s="20"/>
      <c r="N489" s="120"/>
      <c r="O489" s="120"/>
      <c r="P489" s="120"/>
      <c r="Q489" s="120"/>
      <c r="R489" s="120"/>
      <c r="S489" s="120"/>
      <c r="T489" s="120"/>
      <c r="U489" s="123"/>
      <c r="V489" s="125"/>
      <c r="W489" s="125"/>
      <c r="X489" s="125"/>
      <c r="Y489" s="20"/>
      <c r="Z489" s="20"/>
      <c r="AA489" s="120"/>
      <c r="AB489" s="120"/>
      <c r="AC489" s="120"/>
      <c r="AD489" s="120"/>
      <c r="AE489" s="120"/>
      <c r="AF489" s="120"/>
      <c r="AG489" s="125"/>
      <c r="AH489" s="125"/>
      <c r="AI489" s="125"/>
      <c r="AJ489" s="125"/>
      <c r="AK489" s="125"/>
      <c r="AL489" s="125"/>
      <c r="AM489" s="20"/>
      <c r="AN489" s="120"/>
    </row>
    <row r="490" spans="1:40" ht="15.75" thickBot="1">
      <c r="A490" s="20"/>
      <c r="B490" s="20"/>
      <c r="C490" s="20"/>
      <c r="D490" s="20"/>
      <c r="E490" s="20"/>
      <c r="F490" s="20"/>
      <c r="G490" s="20"/>
      <c r="H490" s="20"/>
      <c r="I490" s="20"/>
      <c r="J490" s="20"/>
      <c r="K490" s="20"/>
      <c r="L490" s="20"/>
      <c r="M490" s="20"/>
      <c r="N490" s="120"/>
      <c r="O490" s="120"/>
      <c r="P490" s="120"/>
      <c r="Q490" s="120"/>
      <c r="R490" s="120"/>
      <c r="S490" s="120"/>
      <c r="T490" s="120"/>
      <c r="U490" s="123"/>
      <c r="V490" s="125"/>
      <c r="W490" s="125"/>
      <c r="X490" s="125"/>
      <c r="Y490" s="20"/>
      <c r="Z490" s="20"/>
      <c r="AA490" s="120"/>
      <c r="AB490" s="120"/>
      <c r="AC490" s="120"/>
      <c r="AD490" s="120"/>
      <c r="AE490" s="120"/>
      <c r="AF490" s="120"/>
      <c r="AG490" s="125"/>
      <c r="AH490" s="125"/>
      <c r="AI490" s="125"/>
      <c r="AJ490" s="125"/>
      <c r="AK490" s="125"/>
      <c r="AL490" s="125"/>
      <c r="AM490" s="20"/>
      <c r="AN490" s="120"/>
    </row>
    <row r="491" spans="1:40" ht="15.75" thickBot="1">
      <c r="A491" s="20"/>
      <c r="B491" s="20"/>
      <c r="C491" s="20"/>
      <c r="D491" s="20"/>
      <c r="E491" s="20"/>
      <c r="F491" s="20"/>
      <c r="G491" s="20"/>
      <c r="H491" s="20"/>
      <c r="I491" s="20"/>
      <c r="J491" s="20"/>
      <c r="K491" s="20"/>
      <c r="L491" s="20"/>
      <c r="M491" s="20"/>
      <c r="N491" s="120"/>
      <c r="O491" s="120"/>
      <c r="P491" s="120"/>
      <c r="Q491" s="120"/>
      <c r="R491" s="120"/>
      <c r="S491" s="120"/>
      <c r="T491" s="120"/>
      <c r="U491" s="123"/>
      <c r="V491" s="125"/>
      <c r="W491" s="125"/>
      <c r="X491" s="125"/>
      <c r="Y491" s="20"/>
      <c r="Z491" s="20"/>
      <c r="AA491" s="120"/>
      <c r="AB491" s="120"/>
      <c r="AC491" s="120"/>
      <c r="AD491" s="120"/>
      <c r="AE491" s="120"/>
      <c r="AF491" s="120"/>
      <c r="AG491" s="125"/>
      <c r="AH491" s="125"/>
      <c r="AI491" s="125"/>
      <c r="AJ491" s="125"/>
      <c r="AK491" s="125"/>
      <c r="AL491" s="125"/>
      <c r="AM491" s="20"/>
      <c r="AN491" s="120"/>
    </row>
    <row r="492" spans="1:40" ht="15.75" thickBot="1">
      <c r="A492" s="20"/>
      <c r="B492" s="20"/>
      <c r="C492" s="20"/>
      <c r="D492" s="20"/>
      <c r="E492" s="20"/>
      <c r="F492" s="20"/>
      <c r="G492" s="20"/>
      <c r="H492" s="20"/>
      <c r="I492" s="20"/>
      <c r="J492" s="20"/>
      <c r="K492" s="20"/>
      <c r="L492" s="20"/>
      <c r="M492" s="20"/>
      <c r="N492" s="120"/>
      <c r="O492" s="120"/>
      <c r="P492" s="120"/>
      <c r="Q492" s="120"/>
      <c r="R492" s="120"/>
      <c r="S492" s="120"/>
      <c r="T492" s="120"/>
      <c r="U492" s="123"/>
      <c r="V492" s="125"/>
      <c r="W492" s="125"/>
      <c r="X492" s="125"/>
      <c r="Y492" s="20"/>
      <c r="Z492" s="20"/>
      <c r="AA492" s="120"/>
      <c r="AB492" s="120"/>
      <c r="AC492" s="120"/>
      <c r="AD492" s="120"/>
      <c r="AE492" s="120"/>
      <c r="AF492" s="120"/>
      <c r="AG492" s="125"/>
      <c r="AH492" s="125"/>
      <c r="AI492" s="125"/>
      <c r="AJ492" s="125"/>
      <c r="AK492" s="125"/>
      <c r="AL492" s="125"/>
      <c r="AM492" s="20"/>
      <c r="AN492" s="120"/>
    </row>
    <row r="493" spans="1:40" ht="15.75" thickBot="1">
      <c r="A493" s="20"/>
      <c r="B493" s="20"/>
      <c r="C493" s="20"/>
      <c r="D493" s="20"/>
      <c r="E493" s="20"/>
      <c r="F493" s="20"/>
      <c r="G493" s="20"/>
      <c r="H493" s="20"/>
      <c r="I493" s="20"/>
      <c r="J493" s="20"/>
      <c r="K493" s="20"/>
      <c r="L493" s="20"/>
      <c r="M493" s="20"/>
      <c r="N493" s="120"/>
      <c r="O493" s="120"/>
      <c r="P493" s="120"/>
      <c r="Q493" s="120"/>
      <c r="R493" s="120"/>
      <c r="S493" s="120"/>
      <c r="T493" s="120"/>
      <c r="U493" s="123"/>
      <c r="V493" s="125"/>
      <c r="W493" s="125"/>
      <c r="X493" s="125"/>
      <c r="Y493" s="20"/>
      <c r="Z493" s="20"/>
      <c r="AA493" s="120"/>
      <c r="AB493" s="120"/>
      <c r="AC493" s="120"/>
      <c r="AD493" s="120"/>
      <c r="AE493" s="120"/>
      <c r="AF493" s="120"/>
      <c r="AG493" s="125"/>
      <c r="AH493" s="125"/>
      <c r="AI493" s="125"/>
      <c r="AJ493" s="125"/>
      <c r="AK493" s="125"/>
      <c r="AL493" s="125"/>
      <c r="AM493" s="20"/>
      <c r="AN493" s="120"/>
    </row>
    <row r="494" spans="1:40" ht="15.75" thickBot="1">
      <c r="A494" s="20"/>
      <c r="B494" s="20"/>
      <c r="C494" s="20"/>
      <c r="D494" s="20"/>
      <c r="E494" s="20"/>
      <c r="F494" s="20"/>
      <c r="G494" s="20"/>
      <c r="H494" s="20"/>
      <c r="I494" s="20"/>
      <c r="J494" s="20"/>
      <c r="K494" s="20"/>
      <c r="L494" s="20"/>
      <c r="M494" s="20"/>
      <c r="N494" s="120"/>
      <c r="O494" s="120"/>
      <c r="P494" s="120"/>
      <c r="Q494" s="120"/>
      <c r="R494" s="120"/>
      <c r="S494" s="120"/>
      <c r="T494" s="120"/>
      <c r="U494" s="123"/>
      <c r="V494" s="125"/>
      <c r="W494" s="125"/>
      <c r="X494" s="125"/>
      <c r="Y494" s="20"/>
      <c r="Z494" s="20"/>
      <c r="AA494" s="120"/>
      <c r="AB494" s="120"/>
      <c r="AC494" s="120"/>
      <c r="AD494" s="120"/>
      <c r="AE494" s="120"/>
      <c r="AF494" s="120"/>
      <c r="AG494" s="125"/>
      <c r="AH494" s="125"/>
      <c r="AI494" s="125"/>
      <c r="AJ494" s="125"/>
      <c r="AK494" s="125"/>
      <c r="AL494" s="125"/>
      <c r="AM494" s="20"/>
      <c r="AN494" s="120"/>
    </row>
    <row r="495" spans="1:40" ht="15.75" thickBot="1">
      <c r="A495" s="20"/>
      <c r="B495" s="20"/>
      <c r="C495" s="20"/>
      <c r="D495" s="20"/>
      <c r="E495" s="20"/>
      <c r="F495" s="20"/>
      <c r="G495" s="20"/>
      <c r="H495" s="20"/>
      <c r="I495" s="20"/>
      <c r="J495" s="20"/>
      <c r="K495" s="20"/>
      <c r="L495" s="20"/>
      <c r="M495" s="20"/>
      <c r="N495" s="120"/>
      <c r="O495" s="120"/>
      <c r="P495" s="120"/>
      <c r="Q495" s="120"/>
      <c r="R495" s="120"/>
      <c r="S495" s="120"/>
      <c r="T495" s="120"/>
      <c r="U495" s="123"/>
      <c r="V495" s="125"/>
      <c r="W495" s="125"/>
      <c r="X495" s="125"/>
      <c r="Y495" s="20"/>
      <c r="Z495" s="20"/>
      <c r="AA495" s="120"/>
      <c r="AB495" s="120"/>
      <c r="AC495" s="120"/>
      <c r="AD495" s="120"/>
      <c r="AE495" s="120"/>
      <c r="AF495" s="120"/>
      <c r="AG495" s="125"/>
      <c r="AH495" s="125"/>
      <c r="AI495" s="125"/>
      <c r="AJ495" s="125"/>
      <c r="AK495" s="125"/>
      <c r="AL495" s="125"/>
      <c r="AM495" s="20"/>
      <c r="AN495" s="120"/>
    </row>
    <row r="496" spans="1:40" ht="15.75" thickBot="1">
      <c r="A496" s="20"/>
      <c r="B496" s="20"/>
      <c r="C496" s="20"/>
      <c r="D496" s="20"/>
      <c r="E496" s="20"/>
      <c r="F496" s="20"/>
      <c r="G496" s="20"/>
      <c r="H496" s="20"/>
      <c r="I496" s="20"/>
      <c r="J496" s="20"/>
      <c r="K496" s="20"/>
      <c r="L496" s="20"/>
      <c r="M496" s="20"/>
      <c r="N496" s="120"/>
      <c r="O496" s="120"/>
      <c r="P496" s="120"/>
      <c r="Q496" s="120"/>
      <c r="R496" s="120"/>
      <c r="S496" s="120"/>
      <c r="T496" s="120"/>
      <c r="U496" s="123"/>
      <c r="V496" s="125"/>
      <c r="W496" s="125"/>
      <c r="X496" s="125"/>
      <c r="Y496" s="20"/>
      <c r="Z496" s="20"/>
      <c r="AA496" s="120"/>
      <c r="AB496" s="120"/>
      <c r="AC496" s="120"/>
      <c r="AD496" s="120"/>
      <c r="AE496" s="120"/>
      <c r="AF496" s="120"/>
      <c r="AG496" s="125"/>
      <c r="AH496" s="125"/>
      <c r="AI496" s="125"/>
      <c r="AJ496" s="125"/>
      <c r="AK496" s="125"/>
      <c r="AL496" s="125"/>
      <c r="AM496" s="20"/>
      <c r="AN496" s="120"/>
    </row>
    <row r="497" spans="1:40" ht="15.75" thickBot="1">
      <c r="A497" s="20"/>
      <c r="B497" s="20"/>
      <c r="C497" s="20"/>
      <c r="D497" s="20"/>
      <c r="E497" s="20"/>
      <c r="F497" s="20"/>
      <c r="G497" s="20"/>
      <c r="H497" s="20"/>
      <c r="I497" s="20"/>
      <c r="J497" s="20"/>
      <c r="K497" s="20"/>
      <c r="L497" s="20"/>
      <c r="M497" s="20"/>
      <c r="N497" s="120"/>
      <c r="O497" s="120"/>
      <c r="P497" s="120"/>
      <c r="Q497" s="120"/>
      <c r="R497" s="120"/>
      <c r="S497" s="120"/>
      <c r="T497" s="120"/>
      <c r="U497" s="123"/>
      <c r="V497" s="125"/>
      <c r="W497" s="125"/>
      <c r="X497" s="125"/>
      <c r="Y497" s="20"/>
      <c r="Z497" s="20"/>
      <c r="AA497" s="120"/>
      <c r="AB497" s="120"/>
      <c r="AC497" s="120"/>
      <c r="AD497" s="120"/>
      <c r="AE497" s="120"/>
      <c r="AF497" s="120"/>
      <c r="AG497" s="125"/>
      <c r="AH497" s="125"/>
      <c r="AI497" s="125"/>
      <c r="AJ497" s="125"/>
      <c r="AK497" s="125"/>
      <c r="AL497" s="125"/>
      <c r="AM497" s="20"/>
      <c r="AN497" s="120"/>
    </row>
    <row r="498" spans="1:40" ht="15.75" thickBot="1">
      <c r="A498" s="20"/>
      <c r="B498" s="20"/>
      <c r="C498" s="20"/>
      <c r="D498" s="20"/>
      <c r="E498" s="20"/>
      <c r="F498" s="20"/>
      <c r="G498" s="20"/>
      <c r="H498" s="20"/>
      <c r="I498" s="20"/>
      <c r="J498" s="20"/>
      <c r="K498" s="20"/>
      <c r="L498" s="20"/>
      <c r="M498" s="20"/>
      <c r="N498" s="120"/>
      <c r="O498" s="120"/>
      <c r="P498" s="120"/>
      <c r="Q498" s="120"/>
      <c r="R498" s="120"/>
      <c r="S498" s="120"/>
      <c r="T498" s="120"/>
      <c r="U498" s="123"/>
      <c r="V498" s="125"/>
      <c r="W498" s="125"/>
      <c r="X498" s="125"/>
      <c r="Y498" s="20"/>
      <c r="Z498" s="20"/>
      <c r="AA498" s="120"/>
      <c r="AB498" s="120"/>
      <c r="AC498" s="120"/>
      <c r="AD498" s="120"/>
      <c r="AE498" s="120"/>
      <c r="AF498" s="120"/>
      <c r="AG498" s="125"/>
      <c r="AH498" s="125"/>
      <c r="AI498" s="125"/>
      <c r="AJ498" s="125"/>
      <c r="AK498" s="125"/>
      <c r="AL498" s="125"/>
      <c r="AM498" s="20"/>
      <c r="AN498" s="120"/>
    </row>
    <row r="499" spans="1:40" ht="15.75" thickBot="1">
      <c r="A499" s="20"/>
      <c r="B499" s="20"/>
      <c r="C499" s="20"/>
      <c r="D499" s="20"/>
      <c r="E499" s="20"/>
      <c r="F499" s="20"/>
      <c r="G499" s="20"/>
      <c r="H499" s="20"/>
      <c r="I499" s="20"/>
      <c r="J499" s="20"/>
      <c r="K499" s="20"/>
      <c r="L499" s="20"/>
      <c r="M499" s="20"/>
      <c r="N499" s="120"/>
      <c r="O499" s="120"/>
      <c r="P499" s="120"/>
      <c r="Q499" s="120"/>
      <c r="R499" s="120"/>
      <c r="S499" s="120"/>
      <c r="T499" s="120"/>
      <c r="U499" s="123"/>
      <c r="V499" s="125"/>
      <c r="W499" s="125"/>
      <c r="X499" s="125"/>
      <c r="Y499" s="20"/>
      <c r="Z499" s="20"/>
      <c r="AA499" s="120"/>
      <c r="AB499" s="120"/>
      <c r="AC499" s="120"/>
      <c r="AD499" s="120"/>
      <c r="AE499" s="120"/>
      <c r="AF499" s="120"/>
      <c r="AG499" s="125"/>
      <c r="AH499" s="125"/>
      <c r="AI499" s="125"/>
      <c r="AJ499" s="125"/>
      <c r="AK499" s="125"/>
      <c r="AL499" s="125"/>
      <c r="AM499" s="20"/>
      <c r="AN499" s="120"/>
    </row>
    <row r="500" spans="1:40" ht="15.75" thickBot="1">
      <c r="A500" s="20"/>
      <c r="B500" s="20"/>
      <c r="C500" s="20"/>
      <c r="D500" s="20"/>
      <c r="E500" s="20"/>
      <c r="F500" s="20"/>
      <c r="G500" s="20"/>
      <c r="H500" s="20"/>
      <c r="I500" s="20"/>
      <c r="J500" s="20"/>
      <c r="K500" s="20"/>
      <c r="L500" s="20"/>
      <c r="M500" s="20"/>
      <c r="N500" s="120"/>
      <c r="O500" s="120"/>
      <c r="P500" s="120"/>
      <c r="Q500" s="120"/>
      <c r="R500" s="120"/>
      <c r="S500" s="120"/>
      <c r="T500" s="120"/>
      <c r="U500" s="123"/>
      <c r="V500" s="125"/>
      <c r="W500" s="125"/>
      <c r="X500" s="125"/>
      <c r="Y500" s="20"/>
      <c r="Z500" s="20"/>
      <c r="AA500" s="120"/>
      <c r="AB500" s="120"/>
      <c r="AC500" s="120"/>
      <c r="AD500" s="120"/>
      <c r="AE500" s="120"/>
      <c r="AF500" s="120"/>
      <c r="AG500" s="125"/>
      <c r="AH500" s="125"/>
      <c r="AI500" s="125"/>
      <c r="AJ500" s="125"/>
      <c r="AK500" s="125"/>
      <c r="AL500" s="125"/>
      <c r="AM500" s="20"/>
      <c r="AN500" s="120"/>
    </row>
    <row r="501" spans="1:40" ht="15.75" thickBot="1">
      <c r="A501" s="20"/>
      <c r="B501" s="20"/>
      <c r="C501" s="20"/>
      <c r="D501" s="20"/>
      <c r="E501" s="20"/>
      <c r="F501" s="20"/>
      <c r="G501" s="20"/>
      <c r="H501" s="20"/>
      <c r="I501" s="20"/>
      <c r="J501" s="20"/>
      <c r="K501" s="20"/>
      <c r="L501" s="20"/>
      <c r="M501" s="20"/>
      <c r="N501" s="120"/>
      <c r="O501" s="120"/>
      <c r="P501" s="120"/>
      <c r="Q501" s="120"/>
      <c r="R501" s="120"/>
      <c r="S501" s="120"/>
      <c r="T501" s="120"/>
      <c r="U501" s="123"/>
      <c r="V501" s="125"/>
      <c r="W501" s="125"/>
      <c r="X501" s="125"/>
      <c r="Y501" s="20"/>
      <c r="Z501" s="20"/>
      <c r="AA501" s="120"/>
      <c r="AB501" s="120"/>
      <c r="AC501" s="120"/>
      <c r="AD501" s="120"/>
      <c r="AE501" s="120"/>
      <c r="AF501" s="120"/>
      <c r="AG501" s="125"/>
      <c r="AH501" s="125"/>
      <c r="AI501" s="125"/>
      <c r="AJ501" s="125"/>
      <c r="AK501" s="125"/>
      <c r="AL501" s="125"/>
      <c r="AM501" s="20"/>
      <c r="AN501" s="120"/>
    </row>
    <row r="502" spans="1:40" ht="15.75" thickBot="1">
      <c r="A502" s="20"/>
      <c r="B502" s="20"/>
      <c r="C502" s="20"/>
      <c r="D502" s="20"/>
      <c r="E502" s="20"/>
      <c r="F502" s="20"/>
      <c r="G502" s="20"/>
      <c r="H502" s="20"/>
      <c r="I502" s="20"/>
      <c r="J502" s="20"/>
      <c r="K502" s="20"/>
      <c r="L502" s="20"/>
      <c r="M502" s="20"/>
      <c r="N502" s="120"/>
      <c r="O502" s="120"/>
      <c r="P502" s="120"/>
      <c r="Q502" s="120"/>
      <c r="R502" s="120"/>
      <c r="S502" s="120"/>
      <c r="T502" s="120"/>
      <c r="U502" s="123"/>
      <c r="V502" s="125"/>
      <c r="W502" s="125"/>
      <c r="X502" s="125"/>
      <c r="Y502" s="20"/>
      <c r="Z502" s="20"/>
      <c r="AA502" s="120"/>
      <c r="AB502" s="120"/>
      <c r="AC502" s="120"/>
      <c r="AD502" s="120"/>
      <c r="AE502" s="120"/>
      <c r="AF502" s="120"/>
      <c r="AG502" s="125"/>
      <c r="AH502" s="125"/>
      <c r="AI502" s="125"/>
      <c r="AJ502" s="125"/>
      <c r="AK502" s="125"/>
      <c r="AL502" s="125"/>
      <c r="AM502" s="20"/>
      <c r="AN502" s="120"/>
    </row>
    <row r="503" spans="1:40" ht="15.75" thickBot="1">
      <c r="A503" s="20"/>
      <c r="B503" s="20"/>
      <c r="C503" s="20"/>
      <c r="D503" s="20"/>
      <c r="E503" s="20"/>
      <c r="F503" s="20"/>
      <c r="G503" s="20"/>
      <c r="H503" s="20"/>
      <c r="I503" s="20"/>
      <c r="J503" s="20"/>
      <c r="K503" s="20"/>
      <c r="L503" s="20"/>
      <c r="M503" s="20"/>
      <c r="N503" s="120"/>
      <c r="O503" s="120"/>
      <c r="P503" s="120"/>
      <c r="Q503" s="120"/>
      <c r="R503" s="120"/>
      <c r="S503" s="120"/>
      <c r="T503" s="120"/>
      <c r="U503" s="123"/>
      <c r="V503" s="125"/>
      <c r="W503" s="125"/>
      <c r="X503" s="125"/>
      <c r="Y503" s="20"/>
      <c r="Z503" s="20"/>
      <c r="AA503" s="120"/>
      <c r="AB503" s="120"/>
      <c r="AC503" s="120"/>
      <c r="AD503" s="120"/>
      <c r="AE503" s="120"/>
      <c r="AF503" s="120"/>
      <c r="AG503" s="125"/>
      <c r="AH503" s="125"/>
      <c r="AI503" s="125"/>
      <c r="AJ503" s="125"/>
      <c r="AK503" s="125"/>
      <c r="AL503" s="125"/>
      <c r="AM503" s="20"/>
      <c r="AN503" s="120"/>
    </row>
    <row r="504" spans="1:40" ht="15.75" thickBot="1">
      <c r="A504" s="20"/>
      <c r="B504" s="20"/>
      <c r="C504" s="20"/>
      <c r="D504" s="20"/>
      <c r="E504" s="20"/>
      <c r="F504" s="20"/>
      <c r="G504" s="20"/>
      <c r="H504" s="20"/>
      <c r="I504" s="20"/>
      <c r="J504" s="20"/>
      <c r="K504" s="20"/>
      <c r="L504" s="20"/>
      <c r="M504" s="20"/>
      <c r="N504" s="120"/>
      <c r="O504" s="120"/>
      <c r="P504" s="120"/>
      <c r="Q504" s="120"/>
      <c r="R504" s="120"/>
      <c r="S504" s="120"/>
      <c r="T504" s="120"/>
      <c r="U504" s="123"/>
      <c r="V504" s="125"/>
      <c r="W504" s="125"/>
      <c r="X504" s="125"/>
      <c r="Y504" s="20"/>
      <c r="Z504" s="20"/>
      <c r="AA504" s="120"/>
      <c r="AB504" s="120"/>
      <c r="AC504" s="120"/>
      <c r="AD504" s="120"/>
      <c r="AE504" s="120"/>
      <c r="AF504" s="120"/>
      <c r="AG504" s="125"/>
      <c r="AH504" s="125"/>
      <c r="AI504" s="125"/>
      <c r="AJ504" s="125"/>
      <c r="AK504" s="125"/>
      <c r="AL504" s="125"/>
      <c r="AM504" s="20"/>
      <c r="AN504" s="120"/>
    </row>
    <row r="505" spans="1:40" ht="15.75" thickBot="1">
      <c r="A505" s="20"/>
      <c r="B505" s="20"/>
      <c r="C505" s="20"/>
      <c r="D505" s="20"/>
      <c r="E505" s="20"/>
      <c r="F505" s="20"/>
      <c r="G505" s="20"/>
      <c r="H505" s="20"/>
      <c r="I505" s="20"/>
      <c r="J505" s="20"/>
      <c r="K505" s="20"/>
      <c r="L505" s="20"/>
      <c r="M505" s="20"/>
      <c r="N505" s="120"/>
      <c r="O505" s="120"/>
      <c r="P505" s="120"/>
      <c r="Q505" s="120"/>
      <c r="R505" s="120"/>
      <c r="S505" s="120"/>
      <c r="T505" s="120"/>
      <c r="U505" s="123"/>
      <c r="V505" s="125"/>
      <c r="W505" s="125"/>
      <c r="X505" s="125"/>
      <c r="Y505" s="20"/>
      <c r="Z505" s="20"/>
      <c r="AA505" s="120"/>
      <c r="AB505" s="120"/>
      <c r="AC505" s="120"/>
      <c r="AD505" s="120"/>
      <c r="AE505" s="120"/>
      <c r="AF505" s="120"/>
      <c r="AG505" s="125"/>
      <c r="AH505" s="125"/>
      <c r="AI505" s="125"/>
      <c r="AJ505" s="125"/>
      <c r="AK505" s="125"/>
      <c r="AL505" s="125"/>
      <c r="AM505" s="20"/>
      <c r="AN505" s="120"/>
    </row>
    <row r="506" spans="1:40" ht="15.75" thickBot="1">
      <c r="A506" s="20"/>
      <c r="B506" s="20"/>
      <c r="C506" s="20"/>
      <c r="D506" s="20"/>
      <c r="E506" s="20"/>
      <c r="F506" s="20"/>
      <c r="G506" s="20"/>
      <c r="H506" s="20"/>
      <c r="I506" s="20"/>
      <c r="J506" s="20"/>
      <c r="K506" s="20"/>
      <c r="L506" s="20"/>
      <c r="M506" s="20"/>
      <c r="N506" s="120"/>
      <c r="O506" s="120"/>
      <c r="P506" s="120"/>
      <c r="Q506" s="120"/>
      <c r="R506" s="120"/>
      <c r="S506" s="120"/>
      <c r="T506" s="120"/>
      <c r="U506" s="123"/>
      <c r="V506" s="125"/>
      <c r="W506" s="125"/>
      <c r="X506" s="125"/>
      <c r="Y506" s="20"/>
      <c r="Z506" s="20"/>
      <c r="AA506" s="120"/>
      <c r="AB506" s="120"/>
      <c r="AC506" s="120"/>
      <c r="AD506" s="120"/>
      <c r="AE506" s="120"/>
      <c r="AF506" s="120"/>
      <c r="AG506" s="125"/>
      <c r="AH506" s="125"/>
      <c r="AI506" s="125"/>
      <c r="AJ506" s="125"/>
      <c r="AK506" s="125"/>
      <c r="AL506" s="125"/>
      <c r="AM506" s="20"/>
      <c r="AN506" s="120"/>
    </row>
    <row r="507" spans="1:40" ht="15.75" thickBot="1">
      <c r="A507" s="20"/>
      <c r="B507" s="20"/>
      <c r="C507" s="20"/>
      <c r="D507" s="20"/>
      <c r="E507" s="20"/>
      <c r="F507" s="20"/>
      <c r="G507" s="20"/>
      <c r="H507" s="20"/>
      <c r="I507" s="20"/>
      <c r="J507" s="20"/>
      <c r="K507" s="20"/>
      <c r="L507" s="20"/>
      <c r="M507" s="20"/>
      <c r="N507" s="120"/>
      <c r="O507" s="120"/>
      <c r="P507" s="120"/>
      <c r="Q507" s="120"/>
      <c r="R507" s="120"/>
      <c r="S507" s="120"/>
      <c r="T507" s="120"/>
      <c r="U507" s="123"/>
      <c r="V507" s="125"/>
      <c r="W507" s="125"/>
      <c r="X507" s="125"/>
      <c r="Y507" s="20"/>
      <c r="Z507" s="20"/>
      <c r="AA507" s="120"/>
      <c r="AB507" s="120"/>
      <c r="AC507" s="120"/>
      <c r="AD507" s="120"/>
      <c r="AE507" s="120"/>
      <c r="AF507" s="120"/>
      <c r="AG507" s="125"/>
      <c r="AH507" s="125"/>
      <c r="AI507" s="125"/>
      <c r="AJ507" s="125"/>
      <c r="AK507" s="125"/>
      <c r="AL507" s="125"/>
      <c r="AM507" s="20"/>
      <c r="AN507" s="120"/>
    </row>
    <row r="508" spans="1:40" ht="15.75" thickBot="1">
      <c r="A508" s="20"/>
      <c r="B508" s="20"/>
      <c r="C508" s="20"/>
      <c r="D508" s="20"/>
      <c r="E508" s="20"/>
      <c r="F508" s="20"/>
      <c r="G508" s="20"/>
      <c r="H508" s="20"/>
      <c r="I508" s="20"/>
      <c r="J508" s="20"/>
      <c r="K508" s="20"/>
      <c r="L508" s="20"/>
      <c r="M508" s="20"/>
      <c r="N508" s="120"/>
      <c r="O508" s="120"/>
      <c r="P508" s="120"/>
      <c r="Q508" s="120"/>
      <c r="R508" s="120"/>
      <c r="S508" s="120"/>
      <c r="T508" s="120"/>
      <c r="U508" s="123"/>
      <c r="V508" s="125"/>
      <c r="W508" s="125"/>
      <c r="X508" s="125"/>
      <c r="Y508" s="20"/>
      <c r="Z508" s="20"/>
      <c r="AA508" s="120"/>
      <c r="AB508" s="120"/>
      <c r="AC508" s="120"/>
      <c r="AD508" s="120"/>
      <c r="AE508" s="120"/>
      <c r="AF508" s="120"/>
      <c r="AG508" s="125"/>
      <c r="AH508" s="125"/>
      <c r="AI508" s="125"/>
      <c r="AJ508" s="125"/>
      <c r="AK508" s="125"/>
      <c r="AL508" s="125"/>
      <c r="AM508" s="20"/>
      <c r="AN508" s="120"/>
    </row>
    <row r="509" spans="1:40" ht="15.75" thickBot="1">
      <c r="A509" s="20"/>
      <c r="B509" s="20"/>
      <c r="C509" s="20"/>
      <c r="D509" s="20"/>
      <c r="E509" s="20"/>
      <c r="F509" s="20"/>
      <c r="G509" s="20"/>
      <c r="H509" s="20"/>
      <c r="I509" s="20"/>
      <c r="J509" s="20"/>
      <c r="K509" s="20"/>
      <c r="L509" s="20"/>
      <c r="M509" s="20"/>
      <c r="N509" s="120"/>
      <c r="O509" s="120"/>
      <c r="P509" s="120"/>
      <c r="Q509" s="120"/>
      <c r="R509" s="120"/>
      <c r="S509" s="120"/>
      <c r="T509" s="120"/>
      <c r="U509" s="123"/>
      <c r="V509" s="125"/>
      <c r="W509" s="125"/>
      <c r="X509" s="125"/>
      <c r="Y509" s="20"/>
      <c r="Z509" s="20"/>
      <c r="AA509" s="120"/>
      <c r="AB509" s="120"/>
      <c r="AC509" s="120"/>
      <c r="AD509" s="120"/>
      <c r="AE509" s="120"/>
      <c r="AF509" s="120"/>
      <c r="AG509" s="125"/>
      <c r="AH509" s="125"/>
      <c r="AI509" s="125"/>
      <c r="AJ509" s="125"/>
      <c r="AK509" s="125"/>
      <c r="AL509" s="125"/>
      <c r="AM509" s="20"/>
      <c r="AN509" s="120"/>
    </row>
    <row r="510" spans="1:40" ht="15.75" thickBot="1">
      <c r="A510" s="20"/>
      <c r="B510" s="20"/>
      <c r="C510" s="20"/>
      <c r="D510" s="20"/>
      <c r="E510" s="20"/>
      <c r="F510" s="20"/>
      <c r="G510" s="20"/>
      <c r="H510" s="20"/>
      <c r="I510" s="20"/>
      <c r="J510" s="20"/>
      <c r="K510" s="20"/>
      <c r="L510" s="20"/>
      <c r="M510" s="20"/>
      <c r="N510" s="120"/>
      <c r="O510" s="120"/>
      <c r="P510" s="120"/>
      <c r="Q510" s="120"/>
      <c r="R510" s="120"/>
      <c r="S510" s="120"/>
      <c r="T510" s="120"/>
      <c r="U510" s="123"/>
      <c r="V510" s="125"/>
      <c r="W510" s="125"/>
      <c r="X510" s="125"/>
      <c r="Y510" s="20"/>
      <c r="Z510" s="20"/>
      <c r="AA510" s="120"/>
      <c r="AB510" s="120"/>
      <c r="AC510" s="120"/>
      <c r="AD510" s="120"/>
      <c r="AE510" s="120"/>
      <c r="AF510" s="120"/>
      <c r="AG510" s="125"/>
      <c r="AH510" s="125"/>
      <c r="AI510" s="125"/>
      <c r="AJ510" s="125"/>
      <c r="AK510" s="125"/>
      <c r="AL510" s="125"/>
      <c r="AM510" s="20"/>
      <c r="AN510" s="120"/>
    </row>
    <row r="511" spans="1:40" ht="15.75" thickBot="1">
      <c r="A511" s="20"/>
      <c r="B511" s="20"/>
      <c r="C511" s="20"/>
      <c r="D511" s="20"/>
      <c r="E511" s="20"/>
      <c r="F511" s="20"/>
      <c r="G511" s="20"/>
      <c r="H511" s="20"/>
      <c r="I511" s="20"/>
      <c r="J511" s="20"/>
      <c r="K511" s="20"/>
      <c r="L511" s="20"/>
      <c r="M511" s="20"/>
      <c r="N511" s="120"/>
      <c r="O511" s="120"/>
      <c r="P511" s="120"/>
      <c r="Q511" s="120"/>
      <c r="R511" s="120"/>
      <c r="S511" s="120"/>
      <c r="T511" s="120"/>
      <c r="U511" s="123"/>
      <c r="V511" s="125"/>
      <c r="W511" s="125"/>
      <c r="X511" s="125"/>
      <c r="Y511" s="20"/>
      <c r="Z511" s="20"/>
      <c r="AA511" s="120"/>
      <c r="AB511" s="120"/>
      <c r="AC511" s="120"/>
      <c r="AD511" s="120"/>
      <c r="AE511" s="120"/>
      <c r="AF511" s="120"/>
      <c r="AG511" s="125"/>
      <c r="AH511" s="125"/>
      <c r="AI511" s="125"/>
      <c r="AJ511" s="125"/>
      <c r="AK511" s="125"/>
      <c r="AL511" s="125"/>
      <c r="AM511" s="20"/>
      <c r="AN511" s="120"/>
    </row>
    <row r="512" spans="1:40" ht="15.75" thickBot="1">
      <c r="A512" s="20"/>
      <c r="B512" s="20"/>
      <c r="C512" s="20"/>
      <c r="D512" s="20"/>
      <c r="E512" s="20"/>
      <c r="F512" s="20"/>
      <c r="G512" s="20"/>
      <c r="H512" s="20"/>
      <c r="I512" s="20"/>
      <c r="J512" s="20"/>
      <c r="K512" s="20"/>
      <c r="L512" s="20"/>
      <c r="M512" s="20"/>
      <c r="N512" s="120"/>
      <c r="O512" s="120"/>
      <c r="P512" s="120"/>
      <c r="Q512" s="120"/>
      <c r="R512" s="120"/>
      <c r="S512" s="120"/>
      <c r="T512" s="120"/>
      <c r="U512" s="123"/>
      <c r="V512" s="125"/>
      <c r="W512" s="125"/>
      <c r="X512" s="125"/>
      <c r="Y512" s="20"/>
      <c r="Z512" s="20"/>
      <c r="AA512" s="120"/>
      <c r="AB512" s="120"/>
      <c r="AC512" s="120"/>
      <c r="AD512" s="120"/>
      <c r="AE512" s="120"/>
      <c r="AF512" s="120"/>
      <c r="AG512" s="125"/>
      <c r="AH512" s="125"/>
      <c r="AI512" s="125"/>
      <c r="AJ512" s="125"/>
      <c r="AK512" s="125"/>
      <c r="AL512" s="125"/>
      <c r="AM512" s="20"/>
      <c r="AN512" s="120"/>
    </row>
    <row r="513" spans="1:40" ht="15.75" thickBot="1">
      <c r="A513" s="20"/>
      <c r="B513" s="20"/>
      <c r="C513" s="20"/>
      <c r="D513" s="20"/>
      <c r="E513" s="20"/>
      <c r="F513" s="20"/>
      <c r="G513" s="20"/>
      <c r="H513" s="20"/>
      <c r="I513" s="20"/>
      <c r="J513" s="20"/>
      <c r="K513" s="20"/>
      <c r="L513" s="20"/>
      <c r="M513" s="20"/>
      <c r="N513" s="120"/>
      <c r="O513" s="120"/>
      <c r="P513" s="120"/>
      <c r="Q513" s="120"/>
      <c r="R513" s="120"/>
      <c r="S513" s="120"/>
      <c r="T513" s="120"/>
      <c r="U513" s="123"/>
      <c r="V513" s="125"/>
      <c r="W513" s="125"/>
      <c r="X513" s="125"/>
      <c r="Y513" s="20"/>
      <c r="Z513" s="20"/>
      <c r="AA513" s="120"/>
      <c r="AB513" s="120"/>
      <c r="AC513" s="120"/>
      <c r="AD513" s="120"/>
      <c r="AE513" s="120"/>
      <c r="AF513" s="120"/>
      <c r="AG513" s="125"/>
      <c r="AH513" s="125"/>
      <c r="AI513" s="125"/>
      <c r="AJ513" s="125"/>
      <c r="AK513" s="125"/>
      <c r="AL513" s="125"/>
      <c r="AM513" s="20"/>
      <c r="AN513" s="120"/>
    </row>
    <row r="514" spans="1:40" ht="15.75" thickBot="1">
      <c r="A514" s="20"/>
      <c r="B514" s="20"/>
      <c r="C514" s="20"/>
      <c r="D514" s="20"/>
      <c r="E514" s="20"/>
      <c r="F514" s="20"/>
      <c r="G514" s="20"/>
      <c r="H514" s="20"/>
      <c r="I514" s="20"/>
      <c r="J514" s="20"/>
      <c r="K514" s="20"/>
      <c r="L514" s="20"/>
      <c r="M514" s="20"/>
      <c r="N514" s="120"/>
      <c r="O514" s="120"/>
      <c r="P514" s="120"/>
      <c r="Q514" s="120"/>
      <c r="R514" s="120"/>
      <c r="S514" s="120"/>
      <c r="T514" s="120"/>
      <c r="U514" s="123"/>
      <c r="V514" s="125"/>
      <c r="W514" s="125"/>
      <c r="X514" s="125"/>
      <c r="Y514" s="20"/>
      <c r="Z514" s="20"/>
      <c r="AA514" s="120"/>
      <c r="AB514" s="120"/>
      <c r="AC514" s="120"/>
      <c r="AD514" s="120"/>
      <c r="AE514" s="120"/>
      <c r="AF514" s="120"/>
      <c r="AG514" s="125"/>
      <c r="AH514" s="125"/>
      <c r="AI514" s="125"/>
      <c r="AJ514" s="125"/>
      <c r="AK514" s="125"/>
      <c r="AL514" s="125"/>
      <c r="AM514" s="20"/>
      <c r="AN514" s="120"/>
    </row>
    <row r="515" spans="1:40" ht="15.75" thickBot="1">
      <c r="A515" s="20"/>
      <c r="B515" s="20"/>
      <c r="C515" s="20"/>
      <c r="D515" s="20"/>
      <c r="E515" s="20"/>
      <c r="F515" s="20"/>
      <c r="G515" s="20"/>
      <c r="H515" s="20"/>
      <c r="I515" s="20"/>
      <c r="J515" s="20"/>
      <c r="K515" s="20"/>
      <c r="L515" s="20"/>
      <c r="M515" s="20"/>
      <c r="N515" s="120"/>
      <c r="O515" s="120"/>
      <c r="P515" s="120"/>
      <c r="Q515" s="120"/>
      <c r="R515" s="120"/>
      <c r="S515" s="120"/>
      <c r="T515" s="120"/>
      <c r="U515" s="123"/>
      <c r="V515" s="125"/>
      <c r="W515" s="125"/>
      <c r="X515" s="125"/>
      <c r="Y515" s="20"/>
      <c r="Z515" s="20"/>
      <c r="AA515" s="120"/>
      <c r="AB515" s="120"/>
      <c r="AC515" s="120"/>
      <c r="AD515" s="120"/>
      <c r="AE515" s="120"/>
      <c r="AF515" s="120"/>
      <c r="AG515" s="125"/>
      <c r="AH515" s="125"/>
      <c r="AI515" s="125"/>
      <c r="AJ515" s="125"/>
      <c r="AK515" s="125"/>
      <c r="AL515" s="125"/>
      <c r="AM515" s="20"/>
      <c r="AN515" s="120"/>
    </row>
    <row r="516" spans="1:40" ht="15.75" thickBot="1">
      <c r="A516" s="20"/>
      <c r="B516" s="20"/>
      <c r="C516" s="20"/>
      <c r="D516" s="20"/>
      <c r="E516" s="20"/>
      <c r="F516" s="20"/>
      <c r="G516" s="20"/>
      <c r="H516" s="20"/>
      <c r="I516" s="20"/>
      <c r="J516" s="20"/>
      <c r="K516" s="20"/>
      <c r="L516" s="20"/>
      <c r="M516" s="20"/>
      <c r="N516" s="120"/>
      <c r="O516" s="120"/>
      <c r="P516" s="120"/>
      <c r="Q516" s="120"/>
      <c r="R516" s="120"/>
      <c r="S516" s="120"/>
      <c r="T516" s="120"/>
      <c r="U516" s="123"/>
      <c r="V516" s="125"/>
      <c r="W516" s="125"/>
      <c r="X516" s="125"/>
      <c r="Y516" s="20"/>
      <c r="Z516" s="20"/>
      <c r="AA516" s="120"/>
      <c r="AB516" s="120"/>
      <c r="AC516" s="120"/>
      <c r="AD516" s="120"/>
      <c r="AE516" s="120"/>
      <c r="AF516" s="120"/>
      <c r="AG516" s="125"/>
      <c r="AH516" s="125"/>
      <c r="AI516" s="125"/>
      <c r="AJ516" s="125"/>
      <c r="AK516" s="125"/>
      <c r="AL516" s="125"/>
      <c r="AM516" s="20"/>
      <c r="AN516" s="120"/>
    </row>
    <row r="517" spans="1:40" ht="15.75" thickBot="1">
      <c r="A517" s="20"/>
      <c r="B517" s="20"/>
      <c r="C517" s="20"/>
      <c r="D517" s="20"/>
      <c r="E517" s="20"/>
      <c r="F517" s="20"/>
      <c r="G517" s="20"/>
      <c r="H517" s="20"/>
      <c r="I517" s="20"/>
      <c r="J517" s="20"/>
      <c r="K517" s="20"/>
      <c r="L517" s="20"/>
      <c r="M517" s="20"/>
      <c r="N517" s="120"/>
      <c r="O517" s="120"/>
      <c r="P517" s="120"/>
      <c r="Q517" s="120"/>
      <c r="R517" s="120"/>
      <c r="S517" s="120"/>
      <c r="T517" s="120"/>
      <c r="U517" s="123"/>
      <c r="V517" s="125"/>
      <c r="W517" s="125"/>
      <c r="X517" s="125"/>
      <c r="Y517" s="20"/>
      <c r="Z517" s="20"/>
      <c r="AA517" s="120"/>
      <c r="AB517" s="120"/>
      <c r="AC517" s="120"/>
      <c r="AD517" s="120"/>
      <c r="AE517" s="120"/>
      <c r="AF517" s="120"/>
      <c r="AG517" s="125"/>
      <c r="AH517" s="125"/>
      <c r="AI517" s="125"/>
      <c r="AJ517" s="125"/>
      <c r="AK517" s="125"/>
      <c r="AL517" s="125"/>
      <c r="AM517" s="20"/>
      <c r="AN517" s="120"/>
    </row>
    <row r="518" spans="1:40" ht="15.75" thickBot="1">
      <c r="A518" s="20"/>
      <c r="B518" s="20"/>
      <c r="C518" s="20"/>
      <c r="D518" s="20"/>
      <c r="E518" s="20"/>
      <c r="F518" s="20"/>
      <c r="G518" s="20"/>
      <c r="H518" s="20"/>
      <c r="I518" s="20"/>
      <c r="J518" s="20"/>
      <c r="K518" s="20"/>
      <c r="L518" s="20"/>
      <c r="M518" s="20"/>
      <c r="N518" s="120"/>
      <c r="O518" s="120"/>
      <c r="P518" s="120"/>
      <c r="Q518" s="120"/>
      <c r="R518" s="120"/>
      <c r="S518" s="120"/>
      <c r="T518" s="120"/>
      <c r="U518" s="123"/>
      <c r="V518" s="125"/>
      <c r="W518" s="125"/>
      <c r="X518" s="125"/>
      <c r="Y518" s="20"/>
      <c r="Z518" s="20"/>
      <c r="AA518" s="120"/>
      <c r="AB518" s="120"/>
      <c r="AC518" s="120"/>
      <c r="AD518" s="120"/>
      <c r="AE518" s="120"/>
      <c r="AF518" s="120"/>
      <c r="AG518" s="125"/>
      <c r="AH518" s="125"/>
      <c r="AI518" s="125"/>
      <c r="AJ518" s="125"/>
      <c r="AK518" s="125"/>
      <c r="AL518" s="125"/>
      <c r="AM518" s="20"/>
      <c r="AN518" s="120"/>
    </row>
    <row r="519" spans="1:40" ht="15.75" thickBot="1">
      <c r="A519" s="20"/>
      <c r="B519" s="20"/>
      <c r="C519" s="20"/>
      <c r="D519" s="20"/>
      <c r="E519" s="20"/>
      <c r="F519" s="20"/>
      <c r="G519" s="20"/>
      <c r="H519" s="20"/>
      <c r="I519" s="20"/>
      <c r="J519" s="20"/>
      <c r="K519" s="20"/>
      <c r="L519" s="20"/>
      <c r="M519" s="20"/>
      <c r="N519" s="120"/>
      <c r="O519" s="120"/>
      <c r="P519" s="120"/>
      <c r="Q519" s="120"/>
      <c r="R519" s="120"/>
      <c r="S519" s="120"/>
      <c r="T519" s="120"/>
      <c r="U519" s="123"/>
      <c r="V519" s="125"/>
      <c r="W519" s="125"/>
      <c r="X519" s="125"/>
      <c r="Y519" s="20"/>
      <c r="Z519" s="20"/>
      <c r="AA519" s="120"/>
      <c r="AB519" s="120"/>
      <c r="AC519" s="120"/>
      <c r="AD519" s="120"/>
      <c r="AE519" s="120"/>
      <c r="AF519" s="120"/>
      <c r="AG519" s="125"/>
      <c r="AH519" s="125"/>
      <c r="AI519" s="125"/>
      <c r="AJ519" s="125"/>
      <c r="AK519" s="125"/>
      <c r="AL519" s="125"/>
      <c r="AM519" s="20"/>
      <c r="AN519" s="120"/>
    </row>
    <row r="520" spans="1:40" ht="15.75" thickBot="1">
      <c r="A520" s="20"/>
      <c r="B520" s="20"/>
      <c r="C520" s="20"/>
      <c r="D520" s="20"/>
      <c r="E520" s="20"/>
      <c r="F520" s="20"/>
      <c r="G520" s="20"/>
      <c r="H520" s="20"/>
      <c r="I520" s="20"/>
      <c r="J520" s="20"/>
      <c r="K520" s="20"/>
      <c r="L520" s="20"/>
      <c r="M520" s="20"/>
      <c r="N520" s="120"/>
      <c r="O520" s="120"/>
      <c r="P520" s="120"/>
      <c r="Q520" s="120"/>
      <c r="R520" s="120"/>
      <c r="S520" s="120"/>
      <c r="T520" s="120"/>
      <c r="U520" s="123"/>
      <c r="V520" s="125"/>
      <c r="W520" s="125"/>
      <c r="X520" s="125"/>
      <c r="Y520" s="20"/>
      <c r="Z520" s="20"/>
      <c r="AA520" s="120"/>
      <c r="AB520" s="120"/>
      <c r="AC520" s="120"/>
      <c r="AD520" s="120"/>
      <c r="AE520" s="120"/>
      <c r="AF520" s="120"/>
      <c r="AG520" s="125"/>
      <c r="AH520" s="125"/>
      <c r="AI520" s="125"/>
      <c r="AJ520" s="125"/>
      <c r="AK520" s="125"/>
      <c r="AL520" s="125"/>
      <c r="AM520" s="20"/>
      <c r="AN520" s="120"/>
    </row>
    <row r="521" spans="1:40" ht="15.75" thickBot="1">
      <c r="A521" s="20"/>
      <c r="B521" s="20"/>
      <c r="C521" s="20"/>
      <c r="D521" s="20"/>
      <c r="E521" s="20"/>
      <c r="F521" s="20"/>
      <c r="G521" s="20"/>
      <c r="H521" s="20"/>
      <c r="I521" s="20"/>
      <c r="J521" s="20"/>
      <c r="K521" s="20"/>
      <c r="L521" s="20"/>
      <c r="M521" s="20"/>
      <c r="N521" s="120"/>
      <c r="O521" s="120"/>
      <c r="P521" s="120"/>
      <c r="Q521" s="120"/>
      <c r="R521" s="120"/>
      <c r="S521" s="120"/>
      <c r="T521" s="120"/>
      <c r="U521" s="123"/>
      <c r="V521" s="125"/>
      <c r="W521" s="125"/>
      <c r="X521" s="125"/>
      <c r="Y521" s="20"/>
      <c r="Z521" s="20"/>
      <c r="AA521" s="120"/>
      <c r="AB521" s="120"/>
      <c r="AC521" s="120"/>
      <c r="AD521" s="120"/>
      <c r="AE521" s="120"/>
      <c r="AF521" s="120"/>
      <c r="AG521" s="125"/>
      <c r="AH521" s="125"/>
      <c r="AI521" s="125"/>
      <c r="AJ521" s="125"/>
      <c r="AK521" s="125"/>
      <c r="AL521" s="125"/>
      <c r="AM521" s="20"/>
      <c r="AN521" s="120"/>
    </row>
    <row r="522" spans="1:40" ht="15.75" thickBot="1">
      <c r="A522" s="20"/>
      <c r="B522" s="20"/>
      <c r="C522" s="20"/>
      <c r="D522" s="20"/>
      <c r="E522" s="20"/>
      <c r="F522" s="20"/>
      <c r="G522" s="20"/>
      <c r="H522" s="20"/>
      <c r="I522" s="20"/>
      <c r="J522" s="20"/>
      <c r="K522" s="20"/>
      <c r="L522" s="20"/>
      <c r="M522" s="20"/>
      <c r="N522" s="120"/>
      <c r="O522" s="120"/>
      <c r="P522" s="120"/>
      <c r="Q522" s="120"/>
      <c r="R522" s="120"/>
      <c r="S522" s="120"/>
      <c r="T522" s="120"/>
      <c r="U522" s="123"/>
      <c r="V522" s="125"/>
      <c r="W522" s="125"/>
      <c r="X522" s="125"/>
      <c r="Y522" s="20"/>
      <c r="Z522" s="20"/>
      <c r="AA522" s="120"/>
      <c r="AB522" s="120"/>
      <c r="AC522" s="120"/>
      <c r="AD522" s="120"/>
      <c r="AE522" s="120"/>
      <c r="AF522" s="120"/>
      <c r="AG522" s="125"/>
      <c r="AH522" s="125"/>
      <c r="AI522" s="125"/>
      <c r="AJ522" s="125"/>
      <c r="AK522" s="125"/>
      <c r="AL522" s="125"/>
      <c r="AM522" s="20"/>
      <c r="AN522" s="120"/>
    </row>
    <row r="523" spans="1:40" ht="15.75" thickBot="1">
      <c r="A523" s="20"/>
      <c r="B523" s="20"/>
      <c r="C523" s="20"/>
      <c r="D523" s="20"/>
      <c r="E523" s="20"/>
      <c r="F523" s="20"/>
      <c r="G523" s="20"/>
      <c r="H523" s="20"/>
      <c r="I523" s="20"/>
      <c r="J523" s="20"/>
      <c r="K523" s="20"/>
      <c r="L523" s="20"/>
      <c r="M523" s="20"/>
      <c r="N523" s="120"/>
      <c r="O523" s="120"/>
      <c r="P523" s="120"/>
      <c r="Q523" s="120"/>
      <c r="R523" s="120"/>
      <c r="S523" s="120"/>
      <c r="T523" s="120"/>
      <c r="U523" s="123"/>
      <c r="V523" s="125"/>
      <c r="W523" s="125"/>
      <c r="X523" s="125"/>
      <c r="Y523" s="20"/>
      <c r="Z523" s="20"/>
      <c r="AA523" s="120"/>
      <c r="AB523" s="120"/>
      <c r="AC523" s="120"/>
      <c r="AD523" s="120"/>
      <c r="AE523" s="120"/>
      <c r="AF523" s="120"/>
      <c r="AG523" s="125"/>
      <c r="AH523" s="125"/>
      <c r="AI523" s="125"/>
      <c r="AJ523" s="125"/>
      <c r="AK523" s="125"/>
      <c r="AL523" s="125"/>
      <c r="AM523" s="20"/>
      <c r="AN523" s="120"/>
    </row>
    <row r="524" spans="1:40" ht="15.75" thickBot="1">
      <c r="A524" s="20"/>
      <c r="B524" s="20"/>
      <c r="C524" s="20"/>
      <c r="D524" s="20"/>
      <c r="E524" s="20"/>
      <c r="F524" s="20"/>
      <c r="G524" s="20"/>
      <c r="H524" s="20"/>
      <c r="I524" s="20"/>
      <c r="J524" s="20"/>
      <c r="K524" s="20"/>
      <c r="L524" s="20"/>
      <c r="M524" s="20"/>
      <c r="N524" s="120"/>
      <c r="O524" s="120"/>
      <c r="P524" s="120"/>
      <c r="Q524" s="120"/>
      <c r="R524" s="120"/>
      <c r="S524" s="120"/>
      <c r="T524" s="120"/>
      <c r="U524" s="123"/>
      <c r="V524" s="125"/>
      <c r="W524" s="125"/>
      <c r="X524" s="125"/>
      <c r="Y524" s="20"/>
      <c r="Z524" s="20"/>
      <c r="AA524" s="120"/>
      <c r="AB524" s="120"/>
      <c r="AC524" s="120"/>
      <c r="AD524" s="120"/>
      <c r="AE524" s="120"/>
      <c r="AF524" s="120"/>
      <c r="AG524" s="125"/>
      <c r="AH524" s="125"/>
      <c r="AI524" s="125"/>
      <c r="AJ524" s="125"/>
      <c r="AK524" s="125"/>
      <c r="AL524" s="125"/>
      <c r="AM524" s="20"/>
      <c r="AN524" s="120"/>
    </row>
    <row r="525" spans="1:40" ht="15.75" thickBot="1">
      <c r="A525" s="20"/>
      <c r="B525" s="20"/>
      <c r="C525" s="20"/>
      <c r="D525" s="20"/>
      <c r="E525" s="20"/>
      <c r="F525" s="20"/>
      <c r="G525" s="20"/>
      <c r="H525" s="20"/>
      <c r="I525" s="20"/>
      <c r="J525" s="20"/>
      <c r="K525" s="20"/>
      <c r="L525" s="20"/>
      <c r="M525" s="20"/>
      <c r="N525" s="120"/>
      <c r="O525" s="120"/>
      <c r="P525" s="120"/>
      <c r="Q525" s="120"/>
      <c r="R525" s="120"/>
      <c r="S525" s="120"/>
      <c r="T525" s="120"/>
      <c r="U525" s="123"/>
      <c r="V525" s="125"/>
      <c r="W525" s="125"/>
      <c r="X525" s="125"/>
      <c r="Y525" s="20"/>
      <c r="Z525" s="20"/>
      <c r="AA525" s="120"/>
      <c r="AB525" s="120"/>
      <c r="AC525" s="120"/>
      <c r="AD525" s="120"/>
      <c r="AE525" s="120"/>
      <c r="AF525" s="120"/>
      <c r="AG525" s="125"/>
      <c r="AH525" s="125"/>
      <c r="AI525" s="125"/>
      <c r="AJ525" s="125"/>
      <c r="AK525" s="125"/>
      <c r="AL525" s="125"/>
      <c r="AM525" s="20"/>
      <c r="AN525" s="120"/>
    </row>
    <row r="526" spans="1:40" ht="15.75" thickBot="1">
      <c r="A526" s="20"/>
      <c r="B526" s="20"/>
      <c r="C526" s="20"/>
      <c r="D526" s="20"/>
      <c r="E526" s="20"/>
      <c r="F526" s="20"/>
      <c r="G526" s="20"/>
      <c r="H526" s="20"/>
      <c r="I526" s="20"/>
      <c r="J526" s="20"/>
      <c r="K526" s="20"/>
      <c r="L526" s="20"/>
      <c r="M526" s="20"/>
      <c r="N526" s="120"/>
      <c r="O526" s="120"/>
      <c r="P526" s="120"/>
      <c r="Q526" s="120"/>
      <c r="R526" s="120"/>
      <c r="S526" s="120"/>
      <c r="T526" s="120"/>
      <c r="U526" s="123"/>
      <c r="V526" s="125"/>
      <c r="W526" s="125"/>
      <c r="X526" s="125"/>
      <c r="Y526" s="20"/>
      <c r="Z526" s="20"/>
      <c r="AA526" s="120"/>
      <c r="AB526" s="120"/>
      <c r="AC526" s="120"/>
      <c r="AD526" s="120"/>
      <c r="AE526" s="120"/>
      <c r="AF526" s="120"/>
      <c r="AG526" s="125"/>
      <c r="AH526" s="125"/>
      <c r="AI526" s="125"/>
      <c r="AJ526" s="125"/>
      <c r="AK526" s="125"/>
      <c r="AL526" s="125"/>
      <c r="AM526" s="20"/>
      <c r="AN526" s="120"/>
    </row>
    <row r="527" spans="1:40" ht="15.75" thickBot="1">
      <c r="A527" s="20"/>
      <c r="B527" s="20"/>
      <c r="C527" s="20"/>
      <c r="D527" s="20"/>
      <c r="E527" s="20"/>
      <c r="F527" s="20"/>
      <c r="G527" s="20"/>
      <c r="H527" s="20"/>
      <c r="I527" s="20"/>
      <c r="J527" s="20"/>
      <c r="K527" s="20"/>
      <c r="L527" s="20"/>
      <c r="M527" s="20"/>
      <c r="N527" s="120"/>
      <c r="O527" s="120"/>
      <c r="P527" s="120"/>
      <c r="Q527" s="120"/>
      <c r="R527" s="120"/>
      <c r="S527" s="120"/>
      <c r="T527" s="120"/>
      <c r="U527" s="123"/>
      <c r="V527" s="125"/>
      <c r="W527" s="125"/>
      <c r="X527" s="125"/>
      <c r="Y527" s="20"/>
      <c r="Z527" s="20"/>
      <c r="AA527" s="120"/>
      <c r="AB527" s="120"/>
      <c r="AC527" s="120"/>
      <c r="AD527" s="120"/>
      <c r="AE527" s="120"/>
      <c r="AF527" s="120"/>
      <c r="AG527" s="125"/>
      <c r="AH527" s="125"/>
      <c r="AI527" s="125"/>
      <c r="AJ527" s="125"/>
      <c r="AK527" s="125"/>
      <c r="AL527" s="125"/>
      <c r="AM527" s="20"/>
      <c r="AN527" s="120"/>
    </row>
    <row r="528" spans="1:40" ht="15.75" thickBot="1">
      <c r="A528" s="20"/>
      <c r="B528" s="20"/>
      <c r="C528" s="20"/>
      <c r="D528" s="20"/>
      <c r="E528" s="20"/>
      <c r="F528" s="20"/>
      <c r="G528" s="20"/>
      <c r="H528" s="20"/>
      <c r="I528" s="20"/>
      <c r="J528" s="20"/>
      <c r="K528" s="20"/>
      <c r="L528" s="20"/>
      <c r="M528" s="20"/>
      <c r="N528" s="120"/>
      <c r="O528" s="120"/>
      <c r="P528" s="120"/>
      <c r="Q528" s="120"/>
      <c r="R528" s="120"/>
      <c r="S528" s="120"/>
      <c r="T528" s="120"/>
      <c r="U528" s="123"/>
      <c r="V528" s="125"/>
      <c r="W528" s="125"/>
      <c r="X528" s="125"/>
      <c r="Y528" s="20"/>
      <c r="Z528" s="20"/>
      <c r="AA528" s="120"/>
      <c r="AB528" s="120"/>
      <c r="AC528" s="120"/>
      <c r="AD528" s="120"/>
      <c r="AE528" s="120"/>
      <c r="AF528" s="120"/>
      <c r="AG528" s="125"/>
      <c r="AH528" s="125"/>
      <c r="AI528" s="125"/>
      <c r="AJ528" s="125"/>
      <c r="AK528" s="125"/>
      <c r="AL528" s="125"/>
      <c r="AM528" s="20"/>
      <c r="AN528" s="120"/>
    </row>
    <row r="529" spans="1:40" ht="15.75" thickBot="1">
      <c r="A529" s="20"/>
      <c r="B529" s="20"/>
      <c r="C529" s="20"/>
      <c r="D529" s="20"/>
      <c r="E529" s="20"/>
      <c r="F529" s="20"/>
      <c r="G529" s="20"/>
      <c r="H529" s="20"/>
      <c r="I529" s="20"/>
      <c r="J529" s="20"/>
      <c r="K529" s="20"/>
      <c r="L529" s="20"/>
      <c r="M529" s="20"/>
      <c r="N529" s="120"/>
      <c r="O529" s="120"/>
      <c r="P529" s="120"/>
      <c r="Q529" s="120"/>
      <c r="R529" s="120"/>
      <c r="S529" s="120"/>
      <c r="T529" s="120"/>
      <c r="U529" s="123"/>
      <c r="V529" s="125"/>
      <c r="W529" s="125"/>
      <c r="X529" s="125"/>
      <c r="Y529" s="20"/>
      <c r="Z529" s="20"/>
      <c r="AA529" s="120"/>
      <c r="AB529" s="120"/>
      <c r="AC529" s="120"/>
      <c r="AD529" s="120"/>
      <c r="AE529" s="120"/>
      <c r="AF529" s="120"/>
      <c r="AG529" s="125"/>
      <c r="AH529" s="125"/>
      <c r="AI529" s="125"/>
      <c r="AJ529" s="125"/>
      <c r="AK529" s="125"/>
      <c r="AL529" s="125"/>
      <c r="AM529" s="20"/>
      <c r="AN529" s="120"/>
    </row>
    <row r="530" spans="1:40" ht="15.75" thickBot="1">
      <c r="A530" s="20"/>
      <c r="B530" s="20"/>
      <c r="C530" s="20"/>
      <c r="D530" s="20"/>
      <c r="E530" s="20"/>
      <c r="F530" s="20"/>
      <c r="G530" s="20"/>
      <c r="H530" s="20"/>
      <c r="I530" s="20"/>
      <c r="J530" s="20"/>
      <c r="K530" s="20"/>
      <c r="L530" s="20"/>
      <c r="M530" s="20"/>
      <c r="N530" s="120"/>
      <c r="O530" s="120"/>
      <c r="P530" s="120"/>
      <c r="Q530" s="120"/>
      <c r="R530" s="120"/>
      <c r="S530" s="120"/>
      <c r="T530" s="120"/>
      <c r="U530" s="123"/>
      <c r="V530" s="125"/>
      <c r="W530" s="125"/>
      <c r="X530" s="125"/>
      <c r="Y530" s="20"/>
      <c r="Z530" s="20"/>
      <c r="AA530" s="120"/>
      <c r="AB530" s="120"/>
      <c r="AC530" s="120"/>
      <c r="AD530" s="120"/>
      <c r="AE530" s="120"/>
      <c r="AF530" s="120"/>
      <c r="AG530" s="125"/>
      <c r="AH530" s="125"/>
      <c r="AI530" s="125"/>
      <c r="AJ530" s="125"/>
      <c r="AK530" s="125"/>
      <c r="AL530" s="125"/>
      <c r="AM530" s="20"/>
      <c r="AN530" s="120"/>
    </row>
    <row r="531" spans="1:40" ht="15.75" thickBot="1">
      <c r="A531" s="20"/>
      <c r="B531" s="20"/>
      <c r="C531" s="20"/>
      <c r="D531" s="20"/>
      <c r="E531" s="20"/>
      <c r="F531" s="20"/>
      <c r="G531" s="20"/>
      <c r="H531" s="20"/>
      <c r="I531" s="20"/>
      <c r="J531" s="20"/>
      <c r="K531" s="20"/>
      <c r="L531" s="20"/>
      <c r="M531" s="20"/>
      <c r="N531" s="120"/>
      <c r="O531" s="120"/>
      <c r="P531" s="120"/>
      <c r="Q531" s="120"/>
      <c r="R531" s="120"/>
      <c r="S531" s="120"/>
      <c r="T531" s="120"/>
      <c r="U531" s="123"/>
      <c r="V531" s="125"/>
      <c r="W531" s="125"/>
      <c r="X531" s="125"/>
      <c r="Y531" s="20"/>
      <c r="Z531" s="20"/>
      <c r="AA531" s="120"/>
      <c r="AB531" s="120"/>
      <c r="AC531" s="120"/>
      <c r="AD531" s="120"/>
      <c r="AE531" s="120"/>
      <c r="AF531" s="120"/>
      <c r="AG531" s="125"/>
      <c r="AH531" s="125"/>
      <c r="AI531" s="125"/>
      <c r="AJ531" s="125"/>
      <c r="AK531" s="125"/>
      <c r="AL531" s="125"/>
      <c r="AM531" s="20"/>
      <c r="AN531" s="120"/>
    </row>
    <row r="532" spans="1:40" ht="15.75" thickBot="1">
      <c r="A532" s="20"/>
      <c r="B532" s="20"/>
      <c r="C532" s="20"/>
      <c r="D532" s="20"/>
      <c r="E532" s="20"/>
      <c r="F532" s="20"/>
      <c r="G532" s="20"/>
      <c r="H532" s="20"/>
      <c r="I532" s="20"/>
      <c r="J532" s="20"/>
      <c r="K532" s="20"/>
      <c r="L532" s="20"/>
      <c r="M532" s="20"/>
      <c r="N532" s="120"/>
      <c r="O532" s="120"/>
      <c r="P532" s="120"/>
      <c r="Q532" s="120"/>
      <c r="R532" s="120"/>
      <c r="S532" s="120"/>
      <c r="T532" s="120"/>
      <c r="U532" s="123"/>
      <c r="V532" s="125"/>
      <c r="W532" s="125"/>
      <c r="X532" s="125"/>
      <c r="Y532" s="20"/>
      <c r="Z532" s="20"/>
      <c r="AA532" s="120"/>
      <c r="AB532" s="120"/>
      <c r="AC532" s="120"/>
      <c r="AD532" s="120"/>
      <c r="AE532" s="120"/>
      <c r="AF532" s="120"/>
      <c r="AG532" s="125"/>
      <c r="AH532" s="125"/>
      <c r="AI532" s="125"/>
      <c r="AJ532" s="125"/>
      <c r="AK532" s="125"/>
      <c r="AL532" s="125"/>
      <c r="AM532" s="20"/>
      <c r="AN532" s="120"/>
    </row>
    <row r="533" spans="1:40" ht="15.75" thickBot="1">
      <c r="A533" s="20"/>
      <c r="B533" s="20"/>
      <c r="C533" s="20"/>
      <c r="D533" s="20"/>
      <c r="E533" s="20"/>
      <c r="F533" s="20"/>
      <c r="G533" s="20"/>
      <c r="H533" s="20"/>
      <c r="I533" s="20"/>
      <c r="J533" s="20"/>
      <c r="K533" s="20"/>
      <c r="L533" s="20"/>
      <c r="M533" s="20"/>
      <c r="N533" s="120"/>
      <c r="O533" s="120"/>
      <c r="P533" s="120"/>
      <c r="Q533" s="120"/>
      <c r="R533" s="120"/>
      <c r="S533" s="120"/>
      <c r="T533" s="120"/>
      <c r="U533" s="123"/>
      <c r="V533" s="125"/>
      <c r="W533" s="125"/>
      <c r="X533" s="125"/>
      <c r="Y533" s="20"/>
      <c r="Z533" s="20"/>
      <c r="AA533" s="120"/>
      <c r="AB533" s="120"/>
      <c r="AC533" s="120"/>
      <c r="AD533" s="120"/>
      <c r="AE533" s="120"/>
      <c r="AF533" s="120"/>
      <c r="AG533" s="125"/>
      <c r="AH533" s="125"/>
      <c r="AI533" s="125"/>
      <c r="AJ533" s="125"/>
      <c r="AK533" s="125"/>
      <c r="AL533" s="125"/>
      <c r="AM533" s="20"/>
      <c r="AN533" s="120"/>
    </row>
    <row r="534" spans="1:40" ht="15.75" thickBot="1">
      <c r="A534" s="20"/>
      <c r="B534" s="20"/>
      <c r="C534" s="20"/>
      <c r="D534" s="20"/>
      <c r="E534" s="20"/>
      <c r="F534" s="20"/>
      <c r="G534" s="20"/>
      <c r="H534" s="20"/>
      <c r="I534" s="20"/>
      <c r="J534" s="20"/>
      <c r="K534" s="20"/>
      <c r="L534" s="20"/>
      <c r="M534" s="20"/>
      <c r="N534" s="120"/>
      <c r="O534" s="120"/>
      <c r="P534" s="120"/>
      <c r="Q534" s="120"/>
      <c r="R534" s="120"/>
      <c r="S534" s="120"/>
      <c r="T534" s="120"/>
      <c r="U534" s="123"/>
      <c r="V534" s="125"/>
      <c r="W534" s="125"/>
      <c r="X534" s="125"/>
      <c r="Y534" s="20"/>
      <c r="Z534" s="20"/>
      <c r="AA534" s="120"/>
      <c r="AB534" s="120"/>
      <c r="AC534" s="120"/>
      <c r="AD534" s="120"/>
      <c r="AE534" s="120"/>
      <c r="AF534" s="120"/>
      <c r="AG534" s="125"/>
      <c r="AH534" s="125"/>
      <c r="AI534" s="125"/>
      <c r="AJ534" s="125"/>
      <c r="AK534" s="125"/>
      <c r="AL534" s="125"/>
      <c r="AM534" s="20"/>
      <c r="AN534" s="120"/>
    </row>
    <row r="535" spans="1:40" ht="15.75" thickBot="1">
      <c r="A535" s="20"/>
      <c r="B535" s="20"/>
      <c r="C535" s="20"/>
      <c r="D535" s="20"/>
      <c r="E535" s="20"/>
      <c r="F535" s="20"/>
      <c r="G535" s="20"/>
      <c r="H535" s="20"/>
      <c r="I535" s="20"/>
      <c r="J535" s="20"/>
      <c r="K535" s="20"/>
      <c r="L535" s="20"/>
      <c r="M535" s="20"/>
      <c r="N535" s="120"/>
      <c r="O535" s="120"/>
      <c r="P535" s="120"/>
      <c r="Q535" s="120"/>
      <c r="R535" s="120"/>
      <c r="S535" s="120"/>
      <c r="T535" s="120"/>
      <c r="U535" s="123"/>
      <c r="V535" s="125"/>
      <c r="W535" s="125"/>
      <c r="X535" s="125"/>
      <c r="Y535" s="20"/>
      <c r="Z535" s="20"/>
      <c r="AA535" s="120"/>
      <c r="AB535" s="120"/>
      <c r="AC535" s="120"/>
      <c r="AD535" s="120"/>
      <c r="AE535" s="120"/>
      <c r="AF535" s="120"/>
      <c r="AG535" s="125"/>
      <c r="AH535" s="125"/>
      <c r="AI535" s="125"/>
      <c r="AJ535" s="125"/>
      <c r="AK535" s="125"/>
      <c r="AL535" s="125"/>
      <c r="AM535" s="20"/>
      <c r="AN535" s="120"/>
    </row>
    <row r="536" spans="1:40" ht="15.75" thickBot="1">
      <c r="A536" s="20"/>
      <c r="B536" s="20"/>
      <c r="C536" s="20"/>
      <c r="D536" s="20"/>
      <c r="E536" s="20"/>
      <c r="F536" s="20"/>
      <c r="G536" s="20"/>
      <c r="H536" s="20"/>
      <c r="I536" s="20"/>
      <c r="J536" s="20"/>
      <c r="K536" s="20"/>
      <c r="L536" s="20"/>
      <c r="M536" s="20"/>
      <c r="N536" s="120"/>
      <c r="O536" s="120"/>
      <c r="P536" s="120"/>
      <c r="Q536" s="120"/>
      <c r="R536" s="120"/>
      <c r="S536" s="120"/>
      <c r="T536" s="120"/>
      <c r="U536" s="123"/>
      <c r="V536" s="125"/>
      <c r="W536" s="125"/>
      <c r="X536" s="125"/>
      <c r="Y536" s="20"/>
      <c r="Z536" s="20"/>
      <c r="AA536" s="120"/>
      <c r="AB536" s="120"/>
      <c r="AC536" s="120"/>
      <c r="AD536" s="120"/>
      <c r="AE536" s="120"/>
      <c r="AF536" s="120"/>
      <c r="AG536" s="125"/>
      <c r="AH536" s="125"/>
      <c r="AI536" s="125"/>
      <c r="AJ536" s="125"/>
      <c r="AK536" s="125"/>
      <c r="AL536" s="125"/>
      <c r="AM536" s="20"/>
      <c r="AN536" s="120"/>
    </row>
    <row r="537" spans="1:40" ht="15.75" thickBot="1">
      <c r="A537" s="20"/>
      <c r="B537" s="20"/>
      <c r="C537" s="20"/>
      <c r="D537" s="20"/>
      <c r="E537" s="20"/>
      <c r="F537" s="20"/>
      <c r="G537" s="20"/>
      <c r="H537" s="20"/>
      <c r="I537" s="20"/>
      <c r="J537" s="20"/>
      <c r="K537" s="20"/>
      <c r="L537" s="20"/>
      <c r="M537" s="20"/>
      <c r="N537" s="120"/>
      <c r="O537" s="120"/>
      <c r="P537" s="120"/>
      <c r="Q537" s="120"/>
      <c r="R537" s="120"/>
      <c r="S537" s="120"/>
      <c r="T537" s="120"/>
      <c r="U537" s="123"/>
      <c r="V537" s="125"/>
      <c r="W537" s="125"/>
      <c r="X537" s="125"/>
      <c r="Y537" s="20"/>
      <c r="Z537" s="20"/>
      <c r="AA537" s="120"/>
      <c r="AB537" s="120"/>
      <c r="AC537" s="120"/>
      <c r="AD537" s="120"/>
      <c r="AE537" s="120"/>
      <c r="AF537" s="120"/>
      <c r="AG537" s="125"/>
      <c r="AH537" s="125"/>
      <c r="AI537" s="125"/>
      <c r="AJ537" s="125"/>
      <c r="AK537" s="125"/>
      <c r="AL537" s="125"/>
      <c r="AM537" s="20"/>
      <c r="AN537" s="120"/>
    </row>
    <row r="538" spans="1:40" ht="15.75" thickBot="1">
      <c r="A538" s="20"/>
      <c r="B538" s="20"/>
      <c r="C538" s="20"/>
      <c r="D538" s="20"/>
      <c r="E538" s="20"/>
      <c r="F538" s="20"/>
      <c r="G538" s="20"/>
      <c r="H538" s="20"/>
      <c r="I538" s="20"/>
      <c r="J538" s="20"/>
      <c r="K538" s="20"/>
      <c r="L538" s="20"/>
      <c r="M538" s="20"/>
      <c r="N538" s="120"/>
      <c r="O538" s="120"/>
      <c r="P538" s="120"/>
      <c r="Q538" s="120"/>
      <c r="R538" s="120"/>
      <c r="S538" s="120"/>
      <c r="T538" s="120"/>
      <c r="U538" s="123"/>
      <c r="V538" s="125"/>
      <c r="W538" s="125"/>
      <c r="X538" s="125"/>
      <c r="Y538" s="20"/>
      <c r="Z538" s="20"/>
      <c r="AA538" s="120"/>
      <c r="AB538" s="120"/>
      <c r="AC538" s="120"/>
      <c r="AD538" s="120"/>
      <c r="AE538" s="120"/>
      <c r="AF538" s="120"/>
      <c r="AG538" s="125"/>
      <c r="AH538" s="125"/>
      <c r="AI538" s="125"/>
      <c r="AJ538" s="125"/>
      <c r="AK538" s="125"/>
      <c r="AL538" s="125"/>
      <c r="AM538" s="20"/>
      <c r="AN538" s="120"/>
    </row>
    <row r="539" spans="1:40" ht="15.75" thickBot="1">
      <c r="A539" s="20"/>
      <c r="B539" s="20"/>
      <c r="C539" s="20"/>
      <c r="D539" s="20"/>
      <c r="E539" s="20"/>
      <c r="F539" s="20"/>
      <c r="G539" s="20"/>
      <c r="H539" s="20"/>
      <c r="I539" s="20"/>
      <c r="J539" s="20"/>
      <c r="K539" s="20"/>
      <c r="L539" s="20"/>
      <c r="M539" s="20"/>
      <c r="N539" s="120"/>
      <c r="O539" s="120"/>
      <c r="P539" s="120"/>
      <c r="Q539" s="120"/>
      <c r="R539" s="120"/>
      <c r="S539" s="120"/>
      <c r="T539" s="120"/>
      <c r="U539" s="123"/>
      <c r="V539" s="125"/>
      <c r="W539" s="125"/>
      <c r="X539" s="125"/>
      <c r="Y539" s="20"/>
      <c r="Z539" s="20"/>
      <c r="AA539" s="120"/>
      <c r="AB539" s="120"/>
      <c r="AC539" s="120"/>
      <c r="AD539" s="120"/>
      <c r="AE539" s="120"/>
      <c r="AF539" s="120"/>
      <c r="AG539" s="125"/>
      <c r="AH539" s="125"/>
      <c r="AI539" s="125"/>
      <c r="AJ539" s="125"/>
      <c r="AK539" s="125"/>
      <c r="AL539" s="125"/>
      <c r="AM539" s="20"/>
      <c r="AN539" s="120"/>
    </row>
    <row r="540" spans="1:40" ht="15.75" thickBot="1">
      <c r="A540" s="20"/>
      <c r="B540" s="20"/>
      <c r="C540" s="20"/>
      <c r="D540" s="20"/>
      <c r="E540" s="20"/>
      <c r="F540" s="20"/>
      <c r="G540" s="20"/>
      <c r="H540" s="20"/>
      <c r="I540" s="20"/>
      <c r="J540" s="20"/>
      <c r="K540" s="20"/>
      <c r="L540" s="20"/>
      <c r="M540" s="20"/>
      <c r="N540" s="120"/>
      <c r="O540" s="120"/>
      <c r="P540" s="120"/>
      <c r="Q540" s="120"/>
      <c r="R540" s="120"/>
      <c r="S540" s="120"/>
      <c r="T540" s="120"/>
      <c r="U540" s="123"/>
      <c r="V540" s="125"/>
      <c r="W540" s="125"/>
      <c r="X540" s="125"/>
      <c r="Y540" s="20"/>
      <c r="Z540" s="20"/>
      <c r="AA540" s="120"/>
      <c r="AB540" s="120"/>
      <c r="AC540" s="120"/>
      <c r="AD540" s="120"/>
      <c r="AE540" s="120"/>
      <c r="AF540" s="120"/>
      <c r="AG540" s="125"/>
      <c r="AH540" s="125"/>
      <c r="AI540" s="125"/>
      <c r="AJ540" s="125"/>
      <c r="AK540" s="125"/>
      <c r="AL540" s="125"/>
      <c r="AM540" s="20"/>
      <c r="AN540" s="120"/>
    </row>
    <row r="541" spans="1:40" ht="15.75" thickBot="1">
      <c r="A541" s="20"/>
      <c r="B541" s="20"/>
      <c r="C541" s="20"/>
      <c r="D541" s="20"/>
      <c r="E541" s="20"/>
      <c r="F541" s="20"/>
      <c r="G541" s="20"/>
      <c r="H541" s="20"/>
      <c r="I541" s="20"/>
      <c r="J541" s="20"/>
      <c r="K541" s="20"/>
      <c r="L541" s="20"/>
      <c r="M541" s="20"/>
      <c r="N541" s="120"/>
      <c r="O541" s="120"/>
      <c r="P541" s="120"/>
      <c r="Q541" s="120"/>
      <c r="R541" s="120"/>
      <c r="S541" s="120"/>
      <c r="T541" s="120"/>
      <c r="U541" s="123"/>
      <c r="V541" s="125"/>
      <c r="W541" s="125"/>
      <c r="X541" s="125"/>
      <c r="Y541" s="20"/>
      <c r="Z541" s="20"/>
      <c r="AA541" s="120"/>
      <c r="AB541" s="120"/>
      <c r="AC541" s="120"/>
      <c r="AD541" s="120"/>
      <c r="AE541" s="120"/>
      <c r="AF541" s="120"/>
      <c r="AG541" s="125"/>
      <c r="AH541" s="125"/>
      <c r="AI541" s="125"/>
      <c r="AJ541" s="125"/>
      <c r="AK541" s="125"/>
      <c r="AL541" s="125"/>
      <c r="AM541" s="20"/>
      <c r="AN541" s="120"/>
    </row>
    <row r="542" spans="1:40" ht="15.75" thickBot="1">
      <c r="A542" s="20"/>
      <c r="B542" s="20"/>
      <c r="C542" s="20"/>
      <c r="D542" s="20"/>
      <c r="E542" s="20"/>
      <c r="F542" s="20"/>
      <c r="G542" s="20"/>
      <c r="H542" s="20"/>
      <c r="I542" s="20"/>
      <c r="J542" s="20"/>
      <c r="K542" s="20"/>
      <c r="L542" s="20"/>
      <c r="M542" s="20"/>
      <c r="N542" s="120"/>
      <c r="O542" s="120"/>
      <c r="P542" s="120"/>
      <c r="Q542" s="120"/>
      <c r="R542" s="120"/>
      <c r="S542" s="120"/>
      <c r="T542" s="120"/>
      <c r="U542" s="123"/>
      <c r="V542" s="125"/>
      <c r="W542" s="125"/>
      <c r="X542" s="125"/>
      <c r="Y542" s="20"/>
      <c r="Z542" s="20"/>
      <c r="AA542" s="120"/>
      <c r="AB542" s="120"/>
      <c r="AC542" s="120"/>
      <c r="AD542" s="120"/>
      <c r="AE542" s="120"/>
      <c r="AF542" s="120"/>
      <c r="AG542" s="125"/>
      <c r="AH542" s="125"/>
      <c r="AI542" s="125"/>
      <c r="AJ542" s="125"/>
      <c r="AK542" s="125"/>
      <c r="AL542" s="125"/>
      <c r="AM542" s="20"/>
      <c r="AN542" s="120"/>
    </row>
    <row r="543" spans="1:40" ht="15.75" thickBot="1">
      <c r="A543" s="20"/>
      <c r="B543" s="20"/>
      <c r="C543" s="20"/>
      <c r="D543" s="20"/>
      <c r="E543" s="20"/>
      <c r="F543" s="20"/>
      <c r="G543" s="20"/>
      <c r="H543" s="20"/>
      <c r="I543" s="20"/>
      <c r="J543" s="20"/>
      <c r="K543" s="20"/>
      <c r="L543" s="20"/>
      <c r="M543" s="20"/>
      <c r="N543" s="120"/>
      <c r="O543" s="120"/>
      <c r="P543" s="120"/>
      <c r="Q543" s="120"/>
      <c r="R543" s="120"/>
      <c r="S543" s="120"/>
      <c r="T543" s="120"/>
      <c r="U543" s="123"/>
      <c r="V543" s="125"/>
      <c r="W543" s="125"/>
      <c r="X543" s="125"/>
      <c r="Y543" s="20"/>
      <c r="Z543" s="20"/>
      <c r="AA543" s="120"/>
      <c r="AB543" s="120"/>
      <c r="AC543" s="120"/>
      <c r="AD543" s="120"/>
      <c r="AE543" s="120"/>
      <c r="AF543" s="120"/>
      <c r="AG543" s="125"/>
      <c r="AH543" s="125"/>
      <c r="AI543" s="125"/>
      <c r="AJ543" s="125"/>
      <c r="AK543" s="125"/>
      <c r="AL543" s="125"/>
      <c r="AM543" s="20"/>
      <c r="AN543" s="120"/>
    </row>
    <row r="544" spans="1:40" ht="15.75" thickBot="1">
      <c r="A544" s="20"/>
      <c r="B544" s="20"/>
      <c r="C544" s="20"/>
      <c r="D544" s="20"/>
      <c r="E544" s="20"/>
      <c r="F544" s="20"/>
      <c r="G544" s="20"/>
      <c r="H544" s="20"/>
      <c r="I544" s="20"/>
      <c r="J544" s="20"/>
      <c r="K544" s="20"/>
      <c r="L544" s="20"/>
      <c r="M544" s="20"/>
      <c r="N544" s="120"/>
      <c r="O544" s="120"/>
      <c r="P544" s="120"/>
      <c r="Q544" s="120"/>
      <c r="R544" s="120"/>
      <c r="S544" s="120"/>
      <c r="T544" s="120"/>
      <c r="U544" s="123"/>
      <c r="V544" s="125"/>
      <c r="W544" s="125"/>
      <c r="X544" s="125"/>
      <c r="Y544" s="20"/>
      <c r="Z544" s="20"/>
      <c r="AA544" s="120"/>
      <c r="AB544" s="120"/>
      <c r="AC544" s="120"/>
      <c r="AD544" s="120"/>
      <c r="AE544" s="120"/>
      <c r="AF544" s="120"/>
      <c r="AG544" s="125"/>
      <c r="AH544" s="125"/>
      <c r="AI544" s="125"/>
      <c r="AJ544" s="125"/>
      <c r="AK544" s="125"/>
      <c r="AL544" s="125"/>
      <c r="AM544" s="20"/>
      <c r="AN544" s="120"/>
    </row>
    <row r="545" spans="1:40" ht="15.75" thickBot="1">
      <c r="A545" s="20"/>
      <c r="B545" s="20"/>
      <c r="C545" s="20"/>
      <c r="D545" s="20"/>
      <c r="E545" s="20"/>
      <c r="F545" s="20"/>
      <c r="G545" s="20"/>
      <c r="H545" s="20"/>
      <c r="I545" s="20"/>
      <c r="J545" s="20"/>
      <c r="K545" s="20"/>
      <c r="L545" s="20"/>
      <c r="M545" s="20"/>
      <c r="N545" s="120"/>
      <c r="O545" s="120"/>
      <c r="P545" s="120"/>
      <c r="Q545" s="120"/>
      <c r="R545" s="120"/>
      <c r="S545" s="120"/>
      <c r="T545" s="120"/>
      <c r="U545" s="123"/>
      <c r="V545" s="125"/>
      <c r="W545" s="125"/>
      <c r="X545" s="125"/>
      <c r="Y545" s="20"/>
      <c r="Z545" s="20"/>
      <c r="AA545" s="120"/>
      <c r="AB545" s="120"/>
      <c r="AC545" s="120"/>
      <c r="AD545" s="120"/>
      <c r="AE545" s="120"/>
      <c r="AF545" s="120"/>
      <c r="AG545" s="125"/>
      <c r="AH545" s="125"/>
      <c r="AI545" s="125"/>
      <c r="AJ545" s="125"/>
      <c r="AK545" s="125"/>
      <c r="AL545" s="125"/>
      <c r="AM545" s="20"/>
      <c r="AN545" s="120"/>
    </row>
    <row r="546" spans="1:40" ht="15.75" thickBot="1">
      <c r="A546" s="20"/>
      <c r="B546" s="20"/>
      <c r="C546" s="20"/>
      <c r="D546" s="20"/>
      <c r="E546" s="20"/>
      <c r="F546" s="20"/>
      <c r="G546" s="20"/>
      <c r="H546" s="20"/>
      <c r="I546" s="20"/>
      <c r="J546" s="20"/>
      <c r="K546" s="20"/>
      <c r="L546" s="20"/>
      <c r="M546" s="20"/>
      <c r="N546" s="120"/>
      <c r="O546" s="120"/>
      <c r="P546" s="120"/>
      <c r="Q546" s="120"/>
      <c r="R546" s="120"/>
      <c r="S546" s="120"/>
      <c r="T546" s="120"/>
      <c r="U546" s="123"/>
      <c r="V546" s="125"/>
      <c r="W546" s="125"/>
      <c r="X546" s="125"/>
      <c r="Y546" s="20"/>
      <c r="Z546" s="20"/>
      <c r="AA546" s="120"/>
      <c r="AB546" s="120"/>
      <c r="AC546" s="120"/>
      <c r="AD546" s="120"/>
      <c r="AE546" s="120"/>
      <c r="AF546" s="120"/>
      <c r="AG546" s="125"/>
      <c r="AH546" s="125"/>
      <c r="AI546" s="125"/>
      <c r="AJ546" s="125"/>
      <c r="AK546" s="125"/>
      <c r="AL546" s="125"/>
      <c r="AM546" s="20"/>
      <c r="AN546" s="120"/>
    </row>
    <row r="547" spans="1:40" ht="15.75" thickBot="1">
      <c r="A547" s="20"/>
      <c r="B547" s="20"/>
      <c r="C547" s="20"/>
      <c r="D547" s="20"/>
      <c r="E547" s="20"/>
      <c r="F547" s="20"/>
      <c r="G547" s="20"/>
      <c r="H547" s="20"/>
      <c r="I547" s="20"/>
      <c r="J547" s="20"/>
      <c r="K547" s="20"/>
      <c r="L547" s="20"/>
      <c r="M547" s="20"/>
      <c r="N547" s="120"/>
      <c r="O547" s="120"/>
      <c r="P547" s="120"/>
      <c r="Q547" s="120"/>
      <c r="R547" s="120"/>
      <c r="S547" s="120"/>
      <c r="T547" s="120"/>
      <c r="U547" s="123"/>
      <c r="V547" s="125"/>
      <c r="W547" s="125"/>
      <c r="X547" s="125"/>
      <c r="Y547" s="20"/>
      <c r="Z547" s="20"/>
      <c r="AA547" s="120"/>
      <c r="AB547" s="120"/>
      <c r="AC547" s="120"/>
      <c r="AD547" s="120"/>
      <c r="AE547" s="120"/>
      <c r="AF547" s="120"/>
      <c r="AG547" s="125"/>
      <c r="AH547" s="125"/>
      <c r="AI547" s="125"/>
      <c r="AJ547" s="125"/>
      <c r="AK547" s="125"/>
      <c r="AL547" s="125"/>
      <c r="AM547" s="20"/>
      <c r="AN547" s="120"/>
    </row>
    <row r="548" spans="1:40" ht="15.75" thickBot="1">
      <c r="A548" s="20"/>
      <c r="B548" s="20"/>
      <c r="C548" s="20"/>
      <c r="D548" s="20"/>
      <c r="E548" s="20"/>
      <c r="F548" s="20"/>
      <c r="G548" s="20"/>
      <c r="H548" s="20"/>
      <c r="I548" s="20"/>
      <c r="J548" s="20"/>
      <c r="K548" s="20"/>
      <c r="L548" s="20"/>
      <c r="M548" s="20"/>
      <c r="N548" s="120"/>
      <c r="O548" s="120"/>
      <c r="P548" s="120"/>
      <c r="Q548" s="120"/>
      <c r="R548" s="120"/>
      <c r="S548" s="120"/>
      <c r="T548" s="120"/>
      <c r="U548" s="123"/>
      <c r="V548" s="125"/>
      <c r="W548" s="125"/>
      <c r="X548" s="125"/>
      <c r="Y548" s="20"/>
      <c r="Z548" s="20"/>
      <c r="AA548" s="120"/>
      <c r="AB548" s="120"/>
      <c r="AC548" s="120"/>
      <c r="AD548" s="120"/>
      <c r="AE548" s="120"/>
      <c r="AF548" s="120"/>
      <c r="AG548" s="125"/>
      <c r="AH548" s="125"/>
      <c r="AI548" s="125"/>
      <c r="AJ548" s="125"/>
      <c r="AK548" s="125"/>
      <c r="AL548" s="125"/>
      <c r="AM548" s="20"/>
      <c r="AN548" s="120"/>
    </row>
    <row r="549" spans="1:40" ht="15.75" thickBot="1">
      <c r="A549" s="20"/>
      <c r="B549" s="20"/>
      <c r="C549" s="20"/>
      <c r="D549" s="20"/>
      <c r="E549" s="20"/>
      <c r="F549" s="20"/>
      <c r="G549" s="20"/>
      <c r="H549" s="20"/>
      <c r="I549" s="20"/>
      <c r="J549" s="20"/>
      <c r="K549" s="20"/>
      <c r="L549" s="20"/>
      <c r="M549" s="20"/>
      <c r="N549" s="120"/>
      <c r="O549" s="120"/>
      <c r="P549" s="120"/>
      <c r="Q549" s="120"/>
      <c r="R549" s="120"/>
      <c r="S549" s="120"/>
      <c r="T549" s="120"/>
      <c r="U549" s="123"/>
      <c r="V549" s="125"/>
      <c r="W549" s="125"/>
      <c r="X549" s="125"/>
      <c r="Y549" s="20"/>
      <c r="Z549" s="20"/>
      <c r="AA549" s="120"/>
      <c r="AB549" s="120"/>
      <c r="AC549" s="120"/>
      <c r="AD549" s="120"/>
      <c r="AE549" s="120"/>
      <c r="AF549" s="120"/>
      <c r="AG549" s="125"/>
      <c r="AH549" s="125"/>
      <c r="AI549" s="125"/>
      <c r="AJ549" s="125"/>
      <c r="AK549" s="125"/>
      <c r="AL549" s="125"/>
      <c r="AM549" s="20"/>
      <c r="AN549" s="120"/>
    </row>
    <row r="550" spans="1:40" ht="15.75" thickBot="1">
      <c r="A550" s="20"/>
      <c r="B550" s="20"/>
      <c r="C550" s="20"/>
      <c r="D550" s="20"/>
      <c r="E550" s="20"/>
      <c r="F550" s="20"/>
      <c r="G550" s="20"/>
      <c r="H550" s="20"/>
      <c r="I550" s="20"/>
      <c r="J550" s="20"/>
      <c r="K550" s="20"/>
      <c r="L550" s="20"/>
      <c r="M550" s="20"/>
      <c r="N550" s="120"/>
      <c r="O550" s="120"/>
      <c r="P550" s="120"/>
      <c r="Q550" s="120"/>
      <c r="R550" s="120"/>
      <c r="S550" s="120"/>
      <c r="T550" s="120"/>
      <c r="U550" s="123"/>
      <c r="V550" s="125"/>
      <c r="W550" s="125"/>
      <c r="X550" s="125"/>
      <c r="Y550" s="20"/>
      <c r="Z550" s="20"/>
      <c r="AA550" s="120"/>
      <c r="AB550" s="120"/>
      <c r="AC550" s="120"/>
      <c r="AD550" s="120"/>
      <c r="AE550" s="120"/>
      <c r="AF550" s="120"/>
      <c r="AG550" s="125"/>
      <c r="AH550" s="125"/>
      <c r="AI550" s="125"/>
      <c r="AJ550" s="125"/>
      <c r="AK550" s="125"/>
      <c r="AL550" s="125"/>
      <c r="AM550" s="20"/>
      <c r="AN550" s="120"/>
    </row>
    <row r="551" spans="1:40" ht="15.75" thickBot="1">
      <c r="A551" s="20"/>
      <c r="B551" s="20"/>
      <c r="C551" s="20"/>
      <c r="D551" s="20"/>
      <c r="E551" s="20"/>
      <c r="F551" s="20"/>
      <c r="G551" s="20"/>
      <c r="H551" s="20"/>
      <c r="I551" s="20"/>
      <c r="J551" s="20"/>
      <c r="K551" s="20"/>
      <c r="L551" s="20"/>
      <c r="M551" s="20"/>
      <c r="N551" s="120"/>
      <c r="O551" s="120"/>
      <c r="P551" s="120"/>
      <c r="Q551" s="120"/>
      <c r="R551" s="120"/>
      <c r="S551" s="120"/>
      <c r="T551" s="120"/>
      <c r="U551" s="123"/>
      <c r="V551" s="125"/>
      <c r="W551" s="125"/>
      <c r="X551" s="125"/>
      <c r="Y551" s="20"/>
      <c r="Z551" s="20"/>
      <c r="AA551" s="120"/>
      <c r="AB551" s="120"/>
      <c r="AC551" s="120"/>
      <c r="AD551" s="120"/>
      <c r="AE551" s="120"/>
      <c r="AF551" s="120"/>
      <c r="AG551" s="125"/>
      <c r="AH551" s="125"/>
      <c r="AI551" s="125"/>
      <c r="AJ551" s="125"/>
      <c r="AK551" s="125"/>
      <c r="AL551" s="125"/>
      <c r="AM551" s="20"/>
      <c r="AN551" s="120"/>
    </row>
    <row r="552" spans="1:40" ht="15.75" thickBot="1">
      <c r="A552" s="20"/>
      <c r="B552" s="20"/>
      <c r="C552" s="20"/>
      <c r="D552" s="20"/>
      <c r="E552" s="20"/>
      <c r="F552" s="20"/>
      <c r="G552" s="20"/>
      <c r="H552" s="20"/>
      <c r="I552" s="20"/>
      <c r="J552" s="20"/>
      <c r="K552" s="20"/>
      <c r="L552" s="20"/>
      <c r="M552" s="20"/>
      <c r="N552" s="120"/>
      <c r="O552" s="120"/>
      <c r="P552" s="120"/>
      <c r="Q552" s="120"/>
      <c r="R552" s="120"/>
      <c r="S552" s="120"/>
      <c r="T552" s="120"/>
      <c r="U552" s="123"/>
      <c r="V552" s="125"/>
      <c r="W552" s="125"/>
      <c r="X552" s="125"/>
      <c r="Y552" s="20"/>
      <c r="Z552" s="20"/>
      <c r="AA552" s="120"/>
      <c r="AB552" s="120"/>
      <c r="AC552" s="120"/>
      <c r="AD552" s="120"/>
      <c r="AE552" s="120"/>
      <c r="AF552" s="120"/>
      <c r="AG552" s="125"/>
      <c r="AH552" s="125"/>
      <c r="AI552" s="125"/>
      <c r="AJ552" s="125"/>
      <c r="AK552" s="125"/>
      <c r="AL552" s="125"/>
      <c r="AM552" s="20"/>
      <c r="AN552" s="120"/>
    </row>
    <row r="553" spans="1:40" ht="15.75" thickBot="1">
      <c r="A553" s="20"/>
      <c r="B553" s="20"/>
      <c r="C553" s="20"/>
      <c r="D553" s="20"/>
      <c r="E553" s="20"/>
      <c r="F553" s="20"/>
      <c r="G553" s="20"/>
      <c r="H553" s="20"/>
      <c r="I553" s="20"/>
      <c r="J553" s="20"/>
      <c r="K553" s="20"/>
      <c r="L553" s="20"/>
      <c r="M553" s="20"/>
      <c r="N553" s="120"/>
      <c r="O553" s="120"/>
      <c r="P553" s="120"/>
      <c r="Q553" s="120"/>
      <c r="R553" s="120"/>
      <c r="S553" s="120"/>
      <c r="T553" s="120"/>
      <c r="U553" s="123"/>
      <c r="V553" s="125"/>
      <c r="W553" s="125"/>
      <c r="X553" s="125"/>
      <c r="Y553" s="20"/>
      <c r="Z553" s="20"/>
      <c r="AA553" s="120"/>
      <c r="AB553" s="120"/>
      <c r="AC553" s="120"/>
      <c r="AD553" s="120"/>
      <c r="AE553" s="120"/>
      <c r="AF553" s="120"/>
      <c r="AG553" s="125"/>
      <c r="AH553" s="125"/>
      <c r="AI553" s="125"/>
      <c r="AJ553" s="125"/>
      <c r="AK553" s="125"/>
      <c r="AL553" s="125"/>
      <c r="AM553" s="20"/>
      <c r="AN553" s="120"/>
    </row>
    <row r="554" spans="1:40" ht="15.75" thickBot="1">
      <c r="A554" s="20"/>
      <c r="B554" s="20"/>
      <c r="C554" s="20"/>
      <c r="D554" s="20"/>
      <c r="E554" s="20"/>
      <c r="F554" s="20"/>
      <c r="G554" s="20"/>
      <c r="H554" s="20"/>
      <c r="I554" s="20"/>
      <c r="J554" s="20"/>
      <c r="K554" s="20"/>
      <c r="L554" s="20"/>
      <c r="M554" s="20"/>
      <c r="N554" s="120"/>
      <c r="O554" s="120"/>
      <c r="P554" s="120"/>
      <c r="Q554" s="120"/>
      <c r="R554" s="120"/>
      <c r="S554" s="120"/>
      <c r="T554" s="120"/>
      <c r="U554" s="123"/>
      <c r="V554" s="125"/>
      <c r="W554" s="125"/>
      <c r="X554" s="125"/>
      <c r="Y554" s="20"/>
      <c r="Z554" s="20"/>
      <c r="AA554" s="120"/>
      <c r="AB554" s="120"/>
      <c r="AC554" s="120"/>
      <c r="AD554" s="120"/>
      <c r="AE554" s="120"/>
      <c r="AF554" s="120"/>
      <c r="AG554" s="125"/>
      <c r="AH554" s="125"/>
      <c r="AI554" s="125"/>
      <c r="AJ554" s="125"/>
      <c r="AK554" s="125"/>
      <c r="AL554" s="125"/>
      <c r="AM554" s="20"/>
      <c r="AN554" s="120"/>
    </row>
    <row r="555" spans="1:40" ht="15.75" thickBot="1">
      <c r="A555" s="20"/>
      <c r="B555" s="20"/>
      <c r="C555" s="20"/>
      <c r="D555" s="20"/>
      <c r="E555" s="20"/>
      <c r="F555" s="20"/>
      <c r="G555" s="20"/>
      <c r="H555" s="20"/>
      <c r="I555" s="20"/>
      <c r="J555" s="20"/>
      <c r="K555" s="20"/>
      <c r="L555" s="20"/>
      <c r="M555" s="20"/>
      <c r="N555" s="120"/>
      <c r="O555" s="120"/>
      <c r="P555" s="120"/>
      <c r="Q555" s="120"/>
      <c r="R555" s="120"/>
      <c r="S555" s="120"/>
      <c r="T555" s="120"/>
      <c r="U555" s="123"/>
      <c r="V555" s="125"/>
      <c r="W555" s="125"/>
      <c r="X555" s="125"/>
      <c r="Y555" s="20"/>
      <c r="Z555" s="20"/>
      <c r="AA555" s="120"/>
      <c r="AB555" s="120"/>
      <c r="AC555" s="120"/>
      <c r="AD555" s="120"/>
      <c r="AE555" s="120"/>
      <c r="AF555" s="120"/>
      <c r="AG555" s="125"/>
      <c r="AH555" s="125"/>
      <c r="AI555" s="125"/>
      <c r="AJ555" s="125"/>
      <c r="AK555" s="125"/>
      <c r="AL555" s="125"/>
      <c r="AM555" s="20"/>
      <c r="AN555" s="120"/>
    </row>
    <row r="556" spans="1:40" ht="15.75" thickBot="1">
      <c r="A556" s="20"/>
      <c r="B556" s="20"/>
      <c r="C556" s="20"/>
      <c r="D556" s="20"/>
      <c r="E556" s="20"/>
      <c r="F556" s="20"/>
      <c r="G556" s="20"/>
      <c r="H556" s="20"/>
      <c r="I556" s="20"/>
      <c r="J556" s="20"/>
      <c r="K556" s="20"/>
      <c r="L556" s="20"/>
      <c r="M556" s="20"/>
      <c r="N556" s="120"/>
      <c r="O556" s="120"/>
      <c r="P556" s="120"/>
      <c r="Q556" s="120"/>
      <c r="R556" s="120"/>
      <c r="S556" s="120"/>
      <c r="T556" s="120"/>
      <c r="U556" s="123"/>
      <c r="V556" s="125"/>
      <c r="W556" s="125"/>
      <c r="X556" s="125"/>
      <c r="Y556" s="20"/>
      <c r="Z556" s="20"/>
      <c r="AA556" s="120"/>
      <c r="AB556" s="120"/>
      <c r="AC556" s="120"/>
      <c r="AD556" s="120"/>
      <c r="AE556" s="120"/>
      <c r="AF556" s="120"/>
      <c r="AG556" s="125"/>
      <c r="AH556" s="125"/>
      <c r="AI556" s="125"/>
      <c r="AJ556" s="125"/>
      <c r="AK556" s="125"/>
      <c r="AL556" s="125"/>
      <c r="AM556" s="20"/>
      <c r="AN556" s="120"/>
    </row>
    <row r="557" spans="1:40" ht="15.75" thickBot="1">
      <c r="A557" s="20"/>
      <c r="B557" s="20"/>
      <c r="C557" s="20"/>
      <c r="D557" s="20"/>
      <c r="E557" s="20"/>
      <c r="F557" s="20"/>
      <c r="G557" s="20"/>
      <c r="H557" s="20"/>
      <c r="I557" s="20"/>
      <c r="J557" s="20"/>
      <c r="K557" s="20"/>
      <c r="L557" s="20"/>
      <c r="M557" s="20"/>
      <c r="N557" s="120"/>
      <c r="O557" s="120"/>
      <c r="P557" s="120"/>
      <c r="Q557" s="120"/>
      <c r="R557" s="120"/>
      <c r="S557" s="120"/>
      <c r="T557" s="120"/>
      <c r="U557" s="123"/>
      <c r="V557" s="125"/>
      <c r="W557" s="125"/>
      <c r="X557" s="125"/>
      <c r="Y557" s="20"/>
      <c r="Z557" s="20"/>
      <c r="AA557" s="120"/>
      <c r="AB557" s="120"/>
      <c r="AC557" s="120"/>
      <c r="AD557" s="120"/>
      <c r="AE557" s="120"/>
      <c r="AF557" s="120"/>
      <c r="AG557" s="125"/>
      <c r="AH557" s="125"/>
      <c r="AI557" s="125"/>
      <c r="AJ557" s="125"/>
      <c r="AK557" s="125"/>
      <c r="AL557" s="125"/>
      <c r="AM557" s="20"/>
      <c r="AN557" s="120"/>
    </row>
    <row r="558" spans="1:40" ht="15.75" thickBot="1">
      <c r="A558" s="20"/>
      <c r="B558" s="20"/>
      <c r="C558" s="20"/>
      <c r="D558" s="20"/>
      <c r="E558" s="20"/>
      <c r="F558" s="20"/>
      <c r="G558" s="20"/>
      <c r="H558" s="20"/>
      <c r="I558" s="20"/>
      <c r="J558" s="20"/>
      <c r="K558" s="20"/>
      <c r="L558" s="20"/>
      <c r="M558" s="20"/>
      <c r="N558" s="120"/>
      <c r="O558" s="120"/>
      <c r="P558" s="120"/>
      <c r="Q558" s="120"/>
      <c r="R558" s="120"/>
      <c r="S558" s="120"/>
      <c r="T558" s="120"/>
      <c r="U558" s="123"/>
      <c r="V558" s="125"/>
      <c r="W558" s="125"/>
      <c r="X558" s="125"/>
      <c r="Y558" s="20"/>
      <c r="Z558" s="20"/>
      <c r="AA558" s="120"/>
      <c r="AB558" s="120"/>
      <c r="AC558" s="120"/>
      <c r="AD558" s="120"/>
      <c r="AE558" s="120"/>
      <c r="AF558" s="120"/>
      <c r="AG558" s="125"/>
      <c r="AH558" s="125"/>
      <c r="AI558" s="125"/>
      <c r="AJ558" s="125"/>
      <c r="AK558" s="125"/>
      <c r="AL558" s="125"/>
      <c r="AM558" s="20"/>
      <c r="AN558" s="120"/>
    </row>
    <row r="559" spans="1:40" ht="15.75" thickBot="1">
      <c r="A559" s="20"/>
      <c r="B559" s="20"/>
      <c r="C559" s="20"/>
      <c r="D559" s="20"/>
      <c r="E559" s="20"/>
      <c r="F559" s="20"/>
      <c r="G559" s="20"/>
      <c r="H559" s="20"/>
      <c r="I559" s="20"/>
      <c r="J559" s="20"/>
      <c r="K559" s="20"/>
      <c r="L559" s="20"/>
      <c r="M559" s="20"/>
      <c r="N559" s="120"/>
      <c r="O559" s="120"/>
      <c r="P559" s="120"/>
      <c r="Q559" s="120"/>
      <c r="R559" s="120"/>
      <c r="S559" s="120"/>
      <c r="T559" s="120"/>
      <c r="U559" s="123"/>
      <c r="V559" s="125"/>
      <c r="W559" s="125"/>
      <c r="X559" s="125"/>
      <c r="Y559" s="20"/>
      <c r="Z559" s="20"/>
      <c r="AA559" s="120"/>
      <c r="AB559" s="120"/>
      <c r="AC559" s="120"/>
      <c r="AD559" s="120"/>
      <c r="AE559" s="120"/>
      <c r="AF559" s="120"/>
      <c r="AG559" s="125"/>
      <c r="AH559" s="125"/>
      <c r="AI559" s="125"/>
      <c r="AJ559" s="125"/>
      <c r="AK559" s="125"/>
      <c r="AL559" s="125"/>
      <c r="AM559" s="20"/>
      <c r="AN559" s="120"/>
    </row>
    <row r="560" spans="1:40" ht="15.75" thickBot="1">
      <c r="A560" s="20"/>
      <c r="B560" s="20"/>
      <c r="C560" s="20"/>
      <c r="D560" s="20"/>
      <c r="E560" s="20"/>
      <c r="F560" s="20"/>
      <c r="G560" s="20"/>
      <c r="H560" s="20"/>
      <c r="I560" s="20"/>
      <c r="J560" s="20"/>
      <c r="K560" s="20"/>
      <c r="L560" s="20"/>
      <c r="M560" s="20"/>
      <c r="N560" s="120"/>
      <c r="O560" s="120"/>
      <c r="P560" s="120"/>
      <c r="Q560" s="120"/>
      <c r="R560" s="120"/>
      <c r="S560" s="120"/>
      <c r="T560" s="120"/>
      <c r="U560" s="123"/>
      <c r="V560" s="125"/>
      <c r="W560" s="125"/>
      <c r="X560" s="125"/>
      <c r="Y560" s="20"/>
      <c r="Z560" s="20"/>
      <c r="AA560" s="120"/>
      <c r="AB560" s="120"/>
      <c r="AC560" s="120"/>
      <c r="AD560" s="120"/>
      <c r="AE560" s="120"/>
      <c r="AF560" s="120"/>
      <c r="AG560" s="125"/>
      <c r="AH560" s="125"/>
      <c r="AI560" s="125"/>
      <c r="AJ560" s="125"/>
      <c r="AK560" s="125"/>
      <c r="AL560" s="125"/>
      <c r="AM560" s="20"/>
      <c r="AN560" s="120"/>
    </row>
    <row r="561" spans="1:40" ht="15.75" thickBot="1">
      <c r="A561" s="20"/>
      <c r="B561" s="20"/>
      <c r="C561" s="20"/>
      <c r="D561" s="20"/>
      <c r="E561" s="20"/>
      <c r="F561" s="20"/>
      <c r="G561" s="20"/>
      <c r="H561" s="20"/>
      <c r="I561" s="20"/>
      <c r="J561" s="20"/>
      <c r="K561" s="20"/>
      <c r="L561" s="20"/>
      <c r="M561" s="20"/>
      <c r="N561" s="120"/>
      <c r="O561" s="120"/>
      <c r="P561" s="120"/>
      <c r="Q561" s="120"/>
      <c r="R561" s="120"/>
      <c r="S561" s="120"/>
      <c r="T561" s="120"/>
      <c r="U561" s="123"/>
      <c r="V561" s="125"/>
      <c r="W561" s="125"/>
      <c r="X561" s="125"/>
      <c r="Y561" s="20"/>
      <c r="Z561" s="20"/>
      <c r="AA561" s="120"/>
      <c r="AB561" s="120"/>
      <c r="AC561" s="120"/>
      <c r="AD561" s="120"/>
      <c r="AE561" s="120"/>
      <c r="AF561" s="120"/>
      <c r="AG561" s="125"/>
      <c r="AH561" s="125"/>
      <c r="AI561" s="125"/>
      <c r="AJ561" s="125"/>
      <c r="AK561" s="125"/>
      <c r="AL561" s="125"/>
      <c r="AM561" s="20"/>
      <c r="AN561" s="120"/>
    </row>
    <row r="562" spans="1:40" ht="15.75" thickBot="1">
      <c r="A562" s="20"/>
      <c r="B562" s="20"/>
      <c r="C562" s="20"/>
      <c r="D562" s="20"/>
      <c r="E562" s="20"/>
      <c r="F562" s="20"/>
      <c r="G562" s="20"/>
      <c r="H562" s="20"/>
      <c r="I562" s="20"/>
      <c r="J562" s="20"/>
      <c r="K562" s="20"/>
      <c r="L562" s="20"/>
      <c r="M562" s="20"/>
      <c r="N562" s="120"/>
      <c r="O562" s="120"/>
      <c r="P562" s="120"/>
      <c r="Q562" s="120"/>
      <c r="R562" s="120"/>
      <c r="S562" s="120"/>
      <c r="T562" s="120"/>
      <c r="U562" s="123"/>
      <c r="V562" s="125"/>
      <c r="W562" s="125"/>
      <c r="X562" s="125"/>
      <c r="Y562" s="20"/>
      <c r="Z562" s="20"/>
      <c r="AA562" s="120"/>
      <c r="AB562" s="120"/>
      <c r="AC562" s="120"/>
      <c r="AD562" s="120"/>
      <c r="AE562" s="120"/>
      <c r="AF562" s="120"/>
      <c r="AG562" s="125"/>
      <c r="AH562" s="125"/>
      <c r="AI562" s="125"/>
      <c r="AJ562" s="125"/>
      <c r="AK562" s="125"/>
      <c r="AL562" s="125"/>
      <c r="AM562" s="20"/>
      <c r="AN562" s="120"/>
    </row>
    <row r="563" spans="1:40" ht="15.75" thickBot="1">
      <c r="A563" s="20"/>
      <c r="B563" s="20"/>
      <c r="C563" s="20"/>
      <c r="D563" s="20"/>
      <c r="E563" s="20"/>
      <c r="F563" s="20"/>
      <c r="G563" s="20"/>
      <c r="H563" s="20"/>
      <c r="I563" s="20"/>
      <c r="J563" s="20"/>
      <c r="K563" s="20"/>
      <c r="L563" s="20"/>
      <c r="M563" s="20"/>
      <c r="N563" s="120"/>
      <c r="O563" s="120"/>
      <c r="P563" s="120"/>
      <c r="Q563" s="120"/>
      <c r="R563" s="120"/>
      <c r="S563" s="120"/>
      <c r="T563" s="120"/>
      <c r="U563" s="123"/>
      <c r="V563" s="125"/>
      <c r="W563" s="125"/>
      <c r="X563" s="125"/>
      <c r="Y563" s="20"/>
      <c r="Z563" s="20"/>
      <c r="AA563" s="120"/>
      <c r="AB563" s="120"/>
      <c r="AC563" s="120"/>
      <c r="AD563" s="120"/>
      <c r="AE563" s="120"/>
      <c r="AF563" s="120"/>
      <c r="AG563" s="125"/>
      <c r="AH563" s="125"/>
      <c r="AI563" s="125"/>
      <c r="AJ563" s="125"/>
      <c r="AK563" s="125"/>
      <c r="AL563" s="125"/>
      <c r="AM563" s="20"/>
      <c r="AN563" s="120"/>
    </row>
    <row r="564" spans="1:40" ht="15.75" thickBot="1">
      <c r="A564" s="20"/>
      <c r="B564" s="20"/>
      <c r="C564" s="20"/>
      <c r="D564" s="20"/>
      <c r="E564" s="20"/>
      <c r="F564" s="20"/>
      <c r="G564" s="20"/>
      <c r="H564" s="20"/>
      <c r="I564" s="20"/>
      <c r="J564" s="20"/>
      <c r="K564" s="20"/>
      <c r="L564" s="20"/>
      <c r="M564" s="20"/>
      <c r="N564" s="120"/>
      <c r="O564" s="120"/>
      <c r="P564" s="120"/>
      <c r="Q564" s="120"/>
      <c r="R564" s="120"/>
      <c r="S564" s="120"/>
      <c r="T564" s="120"/>
      <c r="U564" s="123"/>
      <c r="V564" s="125"/>
      <c r="W564" s="125"/>
      <c r="X564" s="125"/>
      <c r="Y564" s="20"/>
      <c r="Z564" s="20"/>
      <c r="AA564" s="120"/>
      <c r="AB564" s="120"/>
      <c r="AC564" s="120"/>
      <c r="AD564" s="120"/>
      <c r="AE564" s="120"/>
      <c r="AF564" s="120"/>
      <c r="AG564" s="125"/>
      <c r="AH564" s="125"/>
      <c r="AI564" s="125"/>
      <c r="AJ564" s="125"/>
      <c r="AK564" s="125"/>
      <c r="AL564" s="125"/>
      <c r="AM564" s="20"/>
      <c r="AN564" s="120"/>
    </row>
    <row r="565" spans="1:40" ht="15.75" thickBot="1">
      <c r="A565" s="20"/>
      <c r="B565" s="20"/>
      <c r="C565" s="20"/>
      <c r="D565" s="20"/>
      <c r="E565" s="20"/>
      <c r="F565" s="20"/>
      <c r="G565" s="20"/>
      <c r="H565" s="20"/>
      <c r="I565" s="20"/>
      <c r="J565" s="20"/>
      <c r="K565" s="20"/>
      <c r="L565" s="20"/>
      <c r="M565" s="20"/>
      <c r="N565" s="120"/>
      <c r="O565" s="120"/>
      <c r="P565" s="120"/>
      <c r="Q565" s="120"/>
      <c r="R565" s="120"/>
      <c r="S565" s="120"/>
      <c r="T565" s="120"/>
      <c r="U565" s="123"/>
      <c r="V565" s="125"/>
      <c r="W565" s="125"/>
      <c r="X565" s="125"/>
      <c r="Y565" s="20"/>
      <c r="Z565" s="20"/>
      <c r="AA565" s="120"/>
      <c r="AB565" s="120"/>
      <c r="AC565" s="120"/>
      <c r="AD565" s="120"/>
      <c r="AE565" s="120"/>
      <c r="AF565" s="120"/>
      <c r="AG565" s="125"/>
      <c r="AH565" s="125"/>
      <c r="AI565" s="125"/>
      <c r="AJ565" s="125"/>
      <c r="AK565" s="125"/>
      <c r="AL565" s="125"/>
      <c r="AM565" s="20"/>
      <c r="AN565" s="120"/>
    </row>
    <row r="566" spans="1:40" ht="15.75" thickBot="1">
      <c r="A566" s="20"/>
      <c r="B566" s="20"/>
      <c r="C566" s="20"/>
      <c r="D566" s="20"/>
      <c r="E566" s="20"/>
      <c r="F566" s="20"/>
      <c r="G566" s="20"/>
      <c r="H566" s="20"/>
      <c r="I566" s="20"/>
      <c r="J566" s="20"/>
      <c r="K566" s="20"/>
      <c r="L566" s="20"/>
      <c r="M566" s="20"/>
      <c r="N566" s="120"/>
      <c r="O566" s="120"/>
      <c r="P566" s="120"/>
      <c r="Q566" s="120"/>
      <c r="R566" s="120"/>
      <c r="S566" s="120"/>
      <c r="T566" s="120"/>
      <c r="U566" s="123"/>
      <c r="V566" s="125"/>
      <c r="W566" s="125"/>
      <c r="X566" s="125"/>
      <c r="Y566" s="20"/>
      <c r="Z566" s="20"/>
      <c r="AA566" s="120"/>
      <c r="AB566" s="120"/>
      <c r="AC566" s="120"/>
      <c r="AD566" s="120"/>
      <c r="AE566" s="120"/>
      <c r="AF566" s="120"/>
      <c r="AG566" s="125"/>
      <c r="AH566" s="125"/>
      <c r="AI566" s="125"/>
      <c r="AJ566" s="125"/>
      <c r="AK566" s="125"/>
      <c r="AL566" s="125"/>
      <c r="AM566" s="20"/>
      <c r="AN566" s="120"/>
    </row>
    <row r="567" spans="1:40" ht="15.75" thickBot="1">
      <c r="A567" s="20"/>
      <c r="B567" s="20"/>
      <c r="C567" s="20"/>
      <c r="D567" s="20"/>
      <c r="E567" s="20"/>
      <c r="F567" s="20"/>
      <c r="G567" s="20"/>
      <c r="H567" s="20"/>
      <c r="I567" s="20"/>
      <c r="J567" s="20"/>
      <c r="K567" s="20"/>
      <c r="L567" s="20"/>
      <c r="M567" s="20"/>
      <c r="N567" s="120"/>
      <c r="O567" s="120"/>
      <c r="P567" s="120"/>
      <c r="Q567" s="120"/>
      <c r="R567" s="120"/>
      <c r="S567" s="120"/>
      <c r="T567" s="120"/>
      <c r="U567" s="123"/>
      <c r="V567" s="125"/>
      <c r="W567" s="125"/>
      <c r="X567" s="125"/>
      <c r="Y567" s="20"/>
      <c r="Z567" s="20"/>
      <c r="AA567" s="120"/>
      <c r="AB567" s="120"/>
      <c r="AC567" s="120"/>
      <c r="AD567" s="120"/>
      <c r="AE567" s="120"/>
      <c r="AF567" s="120"/>
      <c r="AG567" s="125"/>
      <c r="AH567" s="125"/>
      <c r="AI567" s="125"/>
      <c r="AJ567" s="125"/>
      <c r="AK567" s="125"/>
      <c r="AL567" s="125"/>
      <c r="AM567" s="20"/>
      <c r="AN567" s="120"/>
    </row>
    <row r="568" spans="1:40" ht="15.75" thickBot="1">
      <c r="A568" s="20"/>
      <c r="B568" s="20"/>
      <c r="C568" s="20"/>
      <c r="D568" s="20"/>
      <c r="E568" s="20"/>
      <c r="F568" s="20"/>
      <c r="G568" s="20"/>
      <c r="H568" s="20"/>
      <c r="I568" s="20"/>
      <c r="J568" s="20"/>
      <c r="K568" s="20"/>
      <c r="L568" s="20"/>
      <c r="M568" s="20"/>
      <c r="N568" s="120"/>
      <c r="O568" s="120"/>
      <c r="P568" s="120"/>
      <c r="Q568" s="120"/>
      <c r="R568" s="120"/>
      <c r="S568" s="120"/>
      <c r="T568" s="120"/>
      <c r="U568" s="123"/>
      <c r="V568" s="125"/>
      <c r="W568" s="125"/>
      <c r="X568" s="125"/>
      <c r="Y568" s="20"/>
      <c r="Z568" s="20"/>
      <c r="AA568" s="120"/>
      <c r="AB568" s="120"/>
      <c r="AC568" s="120"/>
      <c r="AD568" s="120"/>
      <c r="AE568" s="120"/>
      <c r="AF568" s="120"/>
      <c r="AG568" s="125"/>
      <c r="AH568" s="125"/>
      <c r="AI568" s="125"/>
      <c r="AJ568" s="125"/>
      <c r="AK568" s="125"/>
      <c r="AL568" s="125"/>
      <c r="AM568" s="20"/>
      <c r="AN568" s="120"/>
    </row>
    <row r="569" spans="1:40" ht="15.75" thickBot="1">
      <c r="A569" s="20"/>
      <c r="B569" s="20"/>
      <c r="C569" s="20"/>
      <c r="D569" s="20"/>
      <c r="E569" s="20"/>
      <c r="F569" s="20"/>
      <c r="G569" s="20"/>
      <c r="H569" s="20"/>
      <c r="I569" s="20"/>
      <c r="J569" s="20"/>
      <c r="K569" s="20"/>
      <c r="L569" s="20"/>
      <c r="M569" s="20"/>
      <c r="N569" s="120"/>
      <c r="O569" s="120"/>
      <c r="P569" s="120"/>
      <c r="Q569" s="120"/>
      <c r="R569" s="120"/>
      <c r="S569" s="120"/>
      <c r="T569" s="120"/>
      <c r="U569" s="123"/>
      <c r="V569" s="125"/>
      <c r="W569" s="125"/>
      <c r="X569" s="125"/>
      <c r="Y569" s="20"/>
      <c r="Z569" s="20"/>
      <c r="AA569" s="120"/>
      <c r="AB569" s="120"/>
      <c r="AC569" s="120"/>
      <c r="AD569" s="120"/>
      <c r="AE569" s="120"/>
      <c r="AF569" s="120"/>
      <c r="AG569" s="125"/>
      <c r="AH569" s="125"/>
      <c r="AI569" s="125"/>
      <c r="AJ569" s="125"/>
      <c r="AK569" s="125"/>
      <c r="AL569" s="125"/>
      <c r="AM569" s="20"/>
      <c r="AN569" s="120"/>
    </row>
    <row r="570" spans="1:40" ht="15.75" thickBot="1">
      <c r="A570" s="20"/>
      <c r="B570" s="20"/>
      <c r="C570" s="20"/>
      <c r="D570" s="20"/>
      <c r="E570" s="20"/>
      <c r="F570" s="20"/>
      <c r="G570" s="20"/>
      <c r="H570" s="20"/>
      <c r="I570" s="20"/>
      <c r="J570" s="20"/>
      <c r="K570" s="20"/>
      <c r="L570" s="20"/>
      <c r="M570" s="20"/>
      <c r="N570" s="120"/>
      <c r="O570" s="120"/>
      <c r="P570" s="120"/>
      <c r="Q570" s="120"/>
      <c r="R570" s="120"/>
      <c r="S570" s="120"/>
      <c r="T570" s="120"/>
      <c r="U570" s="123"/>
      <c r="V570" s="125"/>
      <c r="W570" s="125"/>
      <c r="X570" s="125"/>
      <c r="Y570" s="20"/>
      <c r="Z570" s="20"/>
      <c r="AA570" s="120"/>
      <c r="AB570" s="120"/>
      <c r="AC570" s="120"/>
      <c r="AD570" s="120"/>
      <c r="AE570" s="120"/>
      <c r="AF570" s="120"/>
      <c r="AG570" s="125"/>
      <c r="AH570" s="125"/>
      <c r="AI570" s="125"/>
      <c r="AJ570" s="125"/>
      <c r="AK570" s="125"/>
      <c r="AL570" s="125"/>
      <c r="AM570" s="20"/>
      <c r="AN570" s="120"/>
    </row>
    <row r="571" spans="1:40" ht="15.75" thickBot="1">
      <c r="A571" s="20"/>
      <c r="B571" s="20"/>
      <c r="C571" s="20"/>
      <c r="D571" s="20"/>
      <c r="E571" s="20"/>
      <c r="F571" s="20"/>
      <c r="G571" s="20"/>
      <c r="H571" s="20"/>
      <c r="I571" s="20"/>
      <c r="J571" s="20"/>
      <c r="K571" s="20"/>
      <c r="L571" s="20"/>
      <c r="M571" s="20"/>
      <c r="N571" s="120"/>
      <c r="O571" s="120"/>
      <c r="P571" s="120"/>
      <c r="Q571" s="120"/>
      <c r="R571" s="120"/>
      <c r="S571" s="120"/>
      <c r="T571" s="120"/>
      <c r="U571" s="123"/>
      <c r="V571" s="125"/>
      <c r="W571" s="125"/>
      <c r="X571" s="125"/>
      <c r="Y571" s="20"/>
      <c r="Z571" s="20"/>
      <c r="AA571" s="120"/>
      <c r="AB571" s="120"/>
      <c r="AC571" s="120"/>
      <c r="AD571" s="120"/>
      <c r="AE571" s="120"/>
      <c r="AF571" s="120"/>
      <c r="AG571" s="125"/>
      <c r="AH571" s="125"/>
      <c r="AI571" s="125"/>
      <c r="AJ571" s="125"/>
      <c r="AK571" s="125"/>
      <c r="AL571" s="125"/>
      <c r="AM571" s="20"/>
      <c r="AN571" s="120"/>
    </row>
    <row r="572" spans="1:40" ht="15.75" thickBot="1">
      <c r="A572" s="20"/>
      <c r="B572" s="20"/>
      <c r="C572" s="20"/>
      <c r="D572" s="20"/>
      <c r="E572" s="20"/>
      <c r="F572" s="20"/>
      <c r="G572" s="20"/>
      <c r="H572" s="20"/>
      <c r="I572" s="20"/>
      <c r="J572" s="20"/>
      <c r="K572" s="20"/>
      <c r="L572" s="20"/>
      <c r="M572" s="20"/>
      <c r="N572" s="120"/>
      <c r="O572" s="120"/>
      <c r="P572" s="120"/>
      <c r="Q572" s="120"/>
      <c r="R572" s="120"/>
      <c r="S572" s="120"/>
      <c r="T572" s="120"/>
      <c r="U572" s="123"/>
      <c r="V572" s="125"/>
      <c r="W572" s="125"/>
      <c r="X572" s="125"/>
      <c r="Y572" s="20"/>
      <c r="Z572" s="20"/>
      <c r="AA572" s="120"/>
      <c r="AB572" s="120"/>
      <c r="AC572" s="120"/>
      <c r="AD572" s="120"/>
      <c r="AE572" s="120"/>
      <c r="AF572" s="120"/>
      <c r="AG572" s="125"/>
      <c r="AH572" s="125"/>
      <c r="AI572" s="125"/>
      <c r="AJ572" s="125"/>
      <c r="AK572" s="125"/>
      <c r="AL572" s="125"/>
      <c r="AM572" s="20"/>
      <c r="AN572" s="120"/>
    </row>
    <row r="573" spans="1:40" ht="15.75" thickBot="1">
      <c r="A573" s="20"/>
      <c r="B573" s="20"/>
      <c r="C573" s="20"/>
      <c r="D573" s="20"/>
      <c r="E573" s="20"/>
      <c r="F573" s="20"/>
      <c r="G573" s="20"/>
      <c r="H573" s="20"/>
      <c r="I573" s="20"/>
      <c r="J573" s="20"/>
      <c r="K573" s="20"/>
      <c r="L573" s="20"/>
      <c r="M573" s="20"/>
      <c r="N573" s="120"/>
      <c r="O573" s="120"/>
      <c r="P573" s="120"/>
      <c r="Q573" s="120"/>
      <c r="R573" s="120"/>
      <c r="S573" s="120"/>
      <c r="T573" s="120"/>
      <c r="U573" s="123"/>
      <c r="V573" s="125"/>
      <c r="W573" s="125"/>
      <c r="X573" s="125"/>
      <c r="Y573" s="20"/>
      <c r="Z573" s="20"/>
      <c r="AA573" s="120"/>
      <c r="AB573" s="120"/>
      <c r="AC573" s="120"/>
      <c r="AD573" s="120"/>
      <c r="AE573" s="120"/>
      <c r="AF573" s="120"/>
      <c r="AG573" s="125"/>
      <c r="AH573" s="125"/>
      <c r="AI573" s="125"/>
      <c r="AJ573" s="125"/>
      <c r="AK573" s="125"/>
      <c r="AL573" s="125"/>
      <c r="AM573" s="20"/>
      <c r="AN573" s="120"/>
    </row>
    <row r="574" spans="1:40" ht="15.75" thickBot="1">
      <c r="A574" s="20"/>
      <c r="B574" s="20"/>
      <c r="C574" s="20"/>
      <c r="D574" s="20"/>
      <c r="E574" s="20"/>
      <c r="F574" s="20"/>
      <c r="G574" s="20"/>
      <c r="H574" s="20"/>
      <c r="I574" s="20"/>
      <c r="J574" s="20"/>
      <c r="K574" s="20"/>
      <c r="L574" s="20"/>
      <c r="M574" s="20"/>
      <c r="N574" s="120"/>
      <c r="O574" s="120"/>
      <c r="P574" s="120"/>
      <c r="Q574" s="120"/>
      <c r="R574" s="120"/>
      <c r="S574" s="120"/>
      <c r="T574" s="120"/>
      <c r="U574" s="123"/>
      <c r="V574" s="125"/>
      <c r="W574" s="125"/>
      <c r="X574" s="125"/>
      <c r="Y574" s="20"/>
      <c r="Z574" s="20"/>
      <c r="AA574" s="120"/>
      <c r="AB574" s="120"/>
      <c r="AC574" s="120"/>
      <c r="AD574" s="120"/>
      <c r="AE574" s="120"/>
      <c r="AF574" s="120"/>
      <c r="AG574" s="125"/>
      <c r="AH574" s="125"/>
      <c r="AI574" s="125"/>
      <c r="AJ574" s="125"/>
      <c r="AK574" s="125"/>
      <c r="AL574" s="125"/>
      <c r="AM574" s="20"/>
      <c r="AN574" s="120"/>
    </row>
    <row r="575" spans="1:40" ht="15.75" thickBot="1">
      <c r="A575" s="20"/>
      <c r="B575" s="20"/>
      <c r="C575" s="20"/>
      <c r="D575" s="20"/>
      <c r="E575" s="20"/>
      <c r="F575" s="20"/>
      <c r="G575" s="20"/>
      <c r="H575" s="20"/>
      <c r="I575" s="20"/>
      <c r="J575" s="20"/>
      <c r="K575" s="20"/>
      <c r="L575" s="20"/>
      <c r="M575" s="20"/>
      <c r="N575" s="120"/>
      <c r="O575" s="120"/>
      <c r="P575" s="120"/>
      <c r="Q575" s="120"/>
      <c r="R575" s="120"/>
      <c r="S575" s="120"/>
      <c r="T575" s="120"/>
      <c r="U575" s="123"/>
      <c r="V575" s="125"/>
      <c r="W575" s="125"/>
      <c r="X575" s="125"/>
      <c r="Y575" s="20"/>
      <c r="Z575" s="20"/>
      <c r="AA575" s="120"/>
      <c r="AB575" s="120"/>
      <c r="AC575" s="120"/>
      <c r="AD575" s="120"/>
      <c r="AE575" s="120"/>
      <c r="AF575" s="120"/>
      <c r="AG575" s="125"/>
      <c r="AH575" s="125"/>
      <c r="AI575" s="125"/>
      <c r="AJ575" s="125"/>
      <c r="AK575" s="125"/>
      <c r="AL575" s="125"/>
      <c r="AM575" s="20"/>
      <c r="AN575" s="120"/>
    </row>
    <row r="576" spans="1:40" ht="15.75" thickBot="1">
      <c r="A576" s="20"/>
      <c r="B576" s="20"/>
      <c r="C576" s="20"/>
      <c r="D576" s="20"/>
      <c r="E576" s="20"/>
      <c r="F576" s="20"/>
      <c r="G576" s="20"/>
      <c r="H576" s="20"/>
      <c r="I576" s="20"/>
      <c r="J576" s="20"/>
      <c r="K576" s="20"/>
      <c r="L576" s="20"/>
      <c r="M576" s="20"/>
      <c r="N576" s="120"/>
      <c r="O576" s="120"/>
      <c r="P576" s="120"/>
      <c r="Q576" s="120"/>
      <c r="R576" s="120"/>
      <c r="S576" s="120"/>
      <c r="T576" s="120"/>
      <c r="U576" s="123"/>
      <c r="V576" s="125"/>
      <c r="W576" s="125"/>
      <c r="X576" s="125"/>
      <c r="Y576" s="20"/>
      <c r="Z576" s="20"/>
      <c r="AA576" s="120"/>
      <c r="AB576" s="120"/>
      <c r="AC576" s="120"/>
      <c r="AD576" s="120"/>
      <c r="AE576" s="120"/>
      <c r="AF576" s="120"/>
      <c r="AG576" s="125"/>
      <c r="AH576" s="125"/>
      <c r="AI576" s="125"/>
      <c r="AJ576" s="125"/>
      <c r="AK576" s="125"/>
      <c r="AL576" s="125"/>
      <c r="AM576" s="20"/>
      <c r="AN576" s="120"/>
    </row>
    <row r="577" spans="1:40" ht="15.75" thickBot="1">
      <c r="A577" s="20"/>
      <c r="B577" s="20"/>
      <c r="C577" s="20"/>
      <c r="D577" s="20"/>
      <c r="E577" s="20"/>
      <c r="F577" s="20"/>
      <c r="G577" s="20"/>
      <c r="H577" s="20"/>
      <c r="I577" s="20"/>
      <c r="J577" s="20"/>
      <c r="K577" s="20"/>
      <c r="L577" s="20"/>
      <c r="M577" s="20"/>
      <c r="N577" s="120"/>
      <c r="O577" s="120"/>
      <c r="P577" s="120"/>
      <c r="Q577" s="120"/>
      <c r="R577" s="120"/>
      <c r="S577" s="120"/>
      <c r="T577" s="120"/>
      <c r="U577" s="123"/>
      <c r="V577" s="125"/>
      <c r="W577" s="125"/>
      <c r="X577" s="125"/>
      <c r="Y577" s="20"/>
      <c r="Z577" s="20"/>
      <c r="AA577" s="120"/>
      <c r="AB577" s="120"/>
      <c r="AC577" s="120"/>
      <c r="AD577" s="120"/>
      <c r="AE577" s="120"/>
      <c r="AF577" s="120"/>
      <c r="AG577" s="125"/>
      <c r="AH577" s="125"/>
      <c r="AI577" s="125"/>
      <c r="AJ577" s="125"/>
      <c r="AK577" s="125"/>
      <c r="AL577" s="125"/>
      <c r="AM577" s="20"/>
      <c r="AN577" s="120"/>
    </row>
    <row r="578" spans="1:40" ht="15.75" thickBot="1">
      <c r="A578" s="20"/>
      <c r="B578" s="20"/>
      <c r="C578" s="20"/>
      <c r="D578" s="20"/>
      <c r="E578" s="20"/>
      <c r="F578" s="20"/>
      <c r="G578" s="20"/>
      <c r="H578" s="20"/>
      <c r="I578" s="20"/>
      <c r="J578" s="20"/>
      <c r="K578" s="20"/>
      <c r="L578" s="20"/>
      <c r="M578" s="20"/>
      <c r="N578" s="120"/>
      <c r="O578" s="120"/>
      <c r="P578" s="120"/>
      <c r="Q578" s="120"/>
      <c r="R578" s="120"/>
      <c r="S578" s="120"/>
      <c r="T578" s="120"/>
      <c r="U578" s="123"/>
      <c r="V578" s="125"/>
      <c r="W578" s="125"/>
      <c r="X578" s="125"/>
      <c r="Y578" s="20"/>
      <c r="Z578" s="20"/>
      <c r="AA578" s="120"/>
      <c r="AB578" s="120"/>
      <c r="AC578" s="120"/>
      <c r="AD578" s="120"/>
      <c r="AE578" s="120"/>
      <c r="AF578" s="120"/>
      <c r="AG578" s="125"/>
      <c r="AH578" s="125"/>
      <c r="AI578" s="125"/>
      <c r="AJ578" s="125"/>
      <c r="AK578" s="125"/>
      <c r="AL578" s="125"/>
      <c r="AM578" s="20"/>
      <c r="AN578" s="120"/>
    </row>
    <row r="579" spans="1:40" ht="15.75" thickBot="1">
      <c r="A579" s="20"/>
      <c r="B579" s="20"/>
      <c r="C579" s="20"/>
      <c r="D579" s="20"/>
      <c r="E579" s="20"/>
      <c r="F579" s="20"/>
      <c r="G579" s="20"/>
      <c r="H579" s="20"/>
      <c r="I579" s="20"/>
      <c r="J579" s="20"/>
      <c r="K579" s="20"/>
      <c r="L579" s="20"/>
      <c r="M579" s="20"/>
      <c r="N579" s="120"/>
      <c r="O579" s="120"/>
      <c r="P579" s="120"/>
      <c r="Q579" s="120"/>
      <c r="R579" s="120"/>
      <c r="S579" s="120"/>
      <c r="T579" s="120"/>
      <c r="U579" s="123"/>
      <c r="V579" s="125"/>
      <c r="W579" s="125"/>
      <c r="X579" s="125"/>
      <c r="Y579" s="20"/>
      <c r="Z579" s="20"/>
      <c r="AA579" s="120"/>
      <c r="AB579" s="120"/>
      <c r="AC579" s="120"/>
      <c r="AD579" s="120"/>
      <c r="AE579" s="120"/>
      <c r="AF579" s="120"/>
      <c r="AG579" s="125"/>
      <c r="AH579" s="125"/>
      <c r="AI579" s="125"/>
      <c r="AJ579" s="125"/>
      <c r="AK579" s="125"/>
      <c r="AL579" s="125"/>
      <c r="AM579" s="20"/>
      <c r="AN579" s="120"/>
    </row>
    <row r="580" spans="1:40" ht="15.75" thickBot="1">
      <c r="A580" s="20"/>
      <c r="B580" s="20"/>
      <c r="C580" s="20"/>
      <c r="D580" s="20"/>
      <c r="E580" s="20"/>
      <c r="F580" s="20"/>
      <c r="G580" s="20"/>
      <c r="H580" s="20"/>
      <c r="I580" s="20"/>
      <c r="J580" s="20"/>
      <c r="K580" s="20"/>
      <c r="L580" s="20"/>
      <c r="M580" s="20"/>
      <c r="N580" s="120"/>
      <c r="O580" s="120"/>
      <c r="P580" s="120"/>
      <c r="Q580" s="120"/>
      <c r="R580" s="120"/>
      <c r="S580" s="120"/>
      <c r="T580" s="120"/>
      <c r="U580" s="123"/>
      <c r="V580" s="125"/>
      <c r="W580" s="125"/>
      <c r="X580" s="125"/>
      <c r="Y580" s="20"/>
      <c r="Z580" s="20"/>
      <c r="AA580" s="120"/>
      <c r="AB580" s="120"/>
      <c r="AC580" s="120"/>
      <c r="AD580" s="120"/>
      <c r="AE580" s="120"/>
      <c r="AF580" s="120"/>
      <c r="AG580" s="125"/>
      <c r="AH580" s="125"/>
      <c r="AI580" s="125"/>
      <c r="AJ580" s="125"/>
      <c r="AK580" s="125"/>
      <c r="AL580" s="125"/>
      <c r="AM580" s="20"/>
      <c r="AN580" s="120"/>
    </row>
    <row r="581" spans="1:40" ht="15.75" thickBot="1">
      <c r="A581" s="20"/>
      <c r="B581" s="20"/>
      <c r="C581" s="20"/>
      <c r="D581" s="20"/>
      <c r="E581" s="20"/>
      <c r="F581" s="20"/>
      <c r="G581" s="20"/>
      <c r="H581" s="20"/>
      <c r="I581" s="20"/>
      <c r="J581" s="20"/>
      <c r="K581" s="20"/>
      <c r="L581" s="20"/>
      <c r="M581" s="20"/>
      <c r="N581" s="120"/>
      <c r="O581" s="120"/>
      <c r="P581" s="120"/>
      <c r="Q581" s="120"/>
      <c r="R581" s="120"/>
      <c r="S581" s="120"/>
      <c r="T581" s="120"/>
      <c r="U581" s="123"/>
      <c r="V581" s="125"/>
      <c r="W581" s="125"/>
      <c r="X581" s="125"/>
      <c r="Y581" s="20"/>
      <c r="Z581" s="20"/>
      <c r="AA581" s="120"/>
      <c r="AB581" s="120"/>
      <c r="AC581" s="120"/>
      <c r="AD581" s="120"/>
      <c r="AE581" s="120"/>
      <c r="AF581" s="120"/>
      <c r="AG581" s="125"/>
      <c r="AH581" s="125"/>
      <c r="AI581" s="125"/>
      <c r="AJ581" s="125"/>
      <c r="AK581" s="125"/>
      <c r="AL581" s="125"/>
      <c r="AM581" s="20"/>
      <c r="AN581" s="120"/>
    </row>
    <row r="582" spans="1:40" ht="15.75" thickBot="1">
      <c r="A582" s="20"/>
      <c r="B582" s="20"/>
      <c r="C582" s="20"/>
      <c r="D582" s="20"/>
      <c r="E582" s="20"/>
      <c r="F582" s="20"/>
      <c r="G582" s="20"/>
      <c r="H582" s="20"/>
      <c r="I582" s="20"/>
      <c r="J582" s="20"/>
      <c r="K582" s="20"/>
      <c r="L582" s="20"/>
      <c r="M582" s="20"/>
      <c r="N582" s="120"/>
      <c r="O582" s="120"/>
      <c r="P582" s="120"/>
      <c r="Q582" s="120"/>
      <c r="R582" s="120"/>
      <c r="S582" s="120"/>
      <c r="T582" s="120"/>
      <c r="U582" s="123"/>
      <c r="V582" s="125"/>
      <c r="W582" s="125"/>
      <c r="X582" s="125"/>
      <c r="Y582" s="20"/>
      <c r="Z582" s="20"/>
      <c r="AA582" s="120"/>
      <c r="AB582" s="120"/>
      <c r="AC582" s="120"/>
      <c r="AD582" s="120"/>
      <c r="AE582" s="120"/>
      <c r="AF582" s="120"/>
      <c r="AG582" s="125"/>
      <c r="AH582" s="125"/>
      <c r="AI582" s="125"/>
      <c r="AJ582" s="125"/>
      <c r="AK582" s="125"/>
      <c r="AL582" s="125"/>
      <c r="AM582" s="20"/>
      <c r="AN582" s="120"/>
    </row>
    <row r="583" spans="1:40" ht="15.75" thickBot="1">
      <c r="A583" s="20"/>
      <c r="B583" s="20"/>
      <c r="C583" s="20"/>
      <c r="D583" s="20"/>
      <c r="E583" s="20"/>
      <c r="F583" s="20"/>
      <c r="G583" s="20"/>
      <c r="H583" s="20"/>
      <c r="I583" s="20"/>
      <c r="J583" s="20"/>
      <c r="K583" s="20"/>
      <c r="L583" s="20"/>
      <c r="M583" s="20"/>
      <c r="N583" s="120"/>
      <c r="O583" s="120"/>
      <c r="P583" s="120"/>
      <c r="Q583" s="120"/>
      <c r="R583" s="120"/>
      <c r="S583" s="120"/>
      <c r="T583" s="120"/>
      <c r="U583" s="123"/>
      <c r="V583" s="125"/>
      <c r="W583" s="125"/>
      <c r="X583" s="125"/>
      <c r="Y583" s="20"/>
      <c r="Z583" s="20"/>
      <c r="AA583" s="120"/>
      <c r="AB583" s="120"/>
      <c r="AC583" s="120"/>
      <c r="AD583" s="120"/>
      <c r="AE583" s="120"/>
      <c r="AF583" s="120"/>
      <c r="AG583" s="125"/>
      <c r="AH583" s="125"/>
      <c r="AI583" s="125"/>
      <c r="AJ583" s="125"/>
      <c r="AK583" s="125"/>
      <c r="AL583" s="125"/>
      <c r="AM583" s="20"/>
      <c r="AN583" s="120"/>
    </row>
    <row r="584" spans="1:40" ht="15.75" thickBot="1">
      <c r="A584" s="20"/>
      <c r="B584" s="20"/>
      <c r="C584" s="20"/>
      <c r="D584" s="20"/>
      <c r="E584" s="20"/>
      <c r="F584" s="20"/>
      <c r="G584" s="20"/>
      <c r="H584" s="20"/>
      <c r="I584" s="20"/>
      <c r="J584" s="20"/>
      <c r="K584" s="20"/>
      <c r="L584" s="20"/>
      <c r="M584" s="20"/>
      <c r="N584" s="120"/>
      <c r="O584" s="120"/>
      <c r="P584" s="120"/>
      <c r="Q584" s="120"/>
      <c r="R584" s="120"/>
      <c r="S584" s="120"/>
      <c r="T584" s="120"/>
      <c r="U584" s="123"/>
      <c r="V584" s="125"/>
      <c r="W584" s="125"/>
      <c r="X584" s="125"/>
      <c r="Y584" s="20"/>
      <c r="Z584" s="20"/>
      <c r="AA584" s="120"/>
      <c r="AB584" s="120"/>
      <c r="AC584" s="120"/>
      <c r="AD584" s="120"/>
      <c r="AE584" s="120"/>
      <c r="AF584" s="120"/>
      <c r="AG584" s="125"/>
      <c r="AH584" s="125"/>
      <c r="AI584" s="125"/>
      <c r="AJ584" s="125"/>
      <c r="AK584" s="125"/>
      <c r="AL584" s="125"/>
      <c r="AM584" s="20"/>
      <c r="AN584" s="120"/>
    </row>
    <row r="585" spans="1:40" ht="15.75" thickBot="1">
      <c r="A585" s="20"/>
      <c r="B585" s="20"/>
      <c r="C585" s="20"/>
      <c r="D585" s="20"/>
      <c r="E585" s="20"/>
      <c r="F585" s="20"/>
      <c r="G585" s="20"/>
      <c r="H585" s="20"/>
      <c r="I585" s="20"/>
      <c r="J585" s="20"/>
      <c r="K585" s="20"/>
      <c r="L585" s="20"/>
      <c r="M585" s="20"/>
      <c r="N585" s="120"/>
      <c r="O585" s="120"/>
      <c r="P585" s="120"/>
      <c r="Q585" s="120"/>
      <c r="R585" s="120"/>
      <c r="S585" s="120"/>
      <c r="T585" s="120"/>
      <c r="U585" s="123"/>
      <c r="V585" s="125"/>
      <c r="W585" s="125"/>
      <c r="X585" s="125"/>
      <c r="Y585" s="20"/>
      <c r="Z585" s="20"/>
      <c r="AA585" s="120"/>
      <c r="AB585" s="120"/>
      <c r="AC585" s="120"/>
      <c r="AD585" s="120"/>
      <c r="AE585" s="120"/>
      <c r="AF585" s="120"/>
      <c r="AG585" s="125"/>
      <c r="AH585" s="125"/>
      <c r="AI585" s="125"/>
      <c r="AJ585" s="125"/>
      <c r="AK585" s="125"/>
      <c r="AL585" s="125"/>
      <c r="AM585" s="20"/>
      <c r="AN585" s="120"/>
    </row>
    <row r="586" spans="1:40" ht="15.75" thickBot="1">
      <c r="A586" s="20"/>
      <c r="B586" s="20"/>
      <c r="C586" s="20"/>
      <c r="D586" s="20"/>
      <c r="E586" s="20"/>
      <c r="F586" s="20"/>
      <c r="G586" s="20"/>
      <c r="H586" s="20"/>
      <c r="I586" s="20"/>
      <c r="J586" s="20"/>
      <c r="K586" s="20"/>
      <c r="L586" s="20"/>
      <c r="M586" s="20"/>
      <c r="N586" s="120"/>
      <c r="O586" s="120"/>
      <c r="P586" s="120"/>
      <c r="Q586" s="120"/>
      <c r="R586" s="120"/>
      <c r="S586" s="120"/>
      <c r="T586" s="120"/>
      <c r="U586" s="123"/>
      <c r="V586" s="125"/>
      <c r="W586" s="125"/>
      <c r="X586" s="125"/>
      <c r="Y586" s="20"/>
      <c r="Z586" s="20"/>
      <c r="AA586" s="120"/>
      <c r="AB586" s="120"/>
      <c r="AC586" s="120"/>
      <c r="AD586" s="120"/>
      <c r="AE586" s="120"/>
      <c r="AF586" s="120"/>
      <c r="AG586" s="125"/>
      <c r="AH586" s="125"/>
      <c r="AI586" s="125"/>
      <c r="AJ586" s="125"/>
      <c r="AK586" s="125"/>
      <c r="AL586" s="125"/>
      <c r="AM586" s="20"/>
      <c r="AN586" s="120"/>
    </row>
    <row r="587" spans="1:40" ht="15.75" thickBot="1">
      <c r="A587" s="20"/>
      <c r="B587" s="20"/>
      <c r="C587" s="20"/>
      <c r="D587" s="20"/>
      <c r="E587" s="20"/>
      <c r="F587" s="20"/>
      <c r="G587" s="20"/>
      <c r="H587" s="20"/>
      <c r="I587" s="20"/>
      <c r="J587" s="20"/>
      <c r="K587" s="20"/>
      <c r="L587" s="20"/>
      <c r="M587" s="20"/>
      <c r="N587" s="120"/>
      <c r="O587" s="120"/>
      <c r="P587" s="120"/>
      <c r="Q587" s="120"/>
      <c r="R587" s="120"/>
      <c r="S587" s="120"/>
      <c r="T587" s="120"/>
      <c r="U587" s="123"/>
      <c r="V587" s="125"/>
      <c r="W587" s="125"/>
      <c r="X587" s="125"/>
      <c r="Y587" s="20"/>
      <c r="Z587" s="20"/>
      <c r="AA587" s="120"/>
      <c r="AB587" s="120"/>
      <c r="AC587" s="120"/>
      <c r="AD587" s="120"/>
      <c r="AE587" s="120"/>
      <c r="AF587" s="120"/>
      <c r="AG587" s="125"/>
      <c r="AH587" s="125"/>
      <c r="AI587" s="125"/>
      <c r="AJ587" s="125"/>
      <c r="AK587" s="125"/>
      <c r="AL587" s="125"/>
      <c r="AM587" s="20"/>
      <c r="AN587" s="120"/>
    </row>
    <row r="588" spans="1:40" ht="15.75" thickBot="1">
      <c r="A588" s="20"/>
      <c r="B588" s="20"/>
      <c r="C588" s="20"/>
      <c r="D588" s="20"/>
      <c r="E588" s="20"/>
      <c r="F588" s="20"/>
      <c r="G588" s="20"/>
      <c r="H588" s="20"/>
      <c r="I588" s="20"/>
      <c r="J588" s="20"/>
      <c r="K588" s="20"/>
      <c r="L588" s="20"/>
      <c r="M588" s="20"/>
      <c r="N588" s="120"/>
      <c r="O588" s="120"/>
      <c r="P588" s="120"/>
      <c r="Q588" s="120"/>
      <c r="R588" s="120"/>
      <c r="S588" s="120"/>
      <c r="T588" s="120"/>
      <c r="U588" s="123"/>
      <c r="V588" s="125"/>
      <c r="W588" s="125"/>
      <c r="X588" s="125"/>
      <c r="Y588" s="20"/>
      <c r="Z588" s="20"/>
      <c r="AA588" s="120"/>
      <c r="AB588" s="120"/>
      <c r="AC588" s="120"/>
      <c r="AD588" s="120"/>
      <c r="AE588" s="120"/>
      <c r="AF588" s="120"/>
      <c r="AG588" s="125"/>
      <c r="AH588" s="125"/>
      <c r="AI588" s="125"/>
      <c r="AJ588" s="125"/>
      <c r="AK588" s="125"/>
      <c r="AL588" s="125"/>
      <c r="AM588" s="20"/>
      <c r="AN588" s="120"/>
    </row>
    <row r="589" spans="1:40" ht="15.75" thickBot="1">
      <c r="A589" s="20"/>
      <c r="B589" s="20"/>
      <c r="C589" s="20"/>
      <c r="D589" s="20"/>
      <c r="E589" s="20"/>
      <c r="F589" s="20"/>
      <c r="G589" s="20"/>
      <c r="H589" s="20"/>
      <c r="I589" s="20"/>
      <c r="J589" s="20"/>
      <c r="K589" s="20"/>
      <c r="L589" s="20"/>
      <c r="M589" s="20"/>
      <c r="N589" s="120"/>
      <c r="O589" s="120"/>
      <c r="P589" s="120"/>
      <c r="Q589" s="120"/>
      <c r="R589" s="120"/>
      <c r="S589" s="120"/>
      <c r="T589" s="120"/>
      <c r="U589" s="123"/>
      <c r="V589" s="125"/>
      <c r="W589" s="125"/>
      <c r="X589" s="125"/>
      <c r="Y589" s="20"/>
      <c r="Z589" s="20"/>
      <c r="AA589" s="120"/>
      <c r="AB589" s="120"/>
      <c r="AC589" s="120"/>
      <c r="AD589" s="120"/>
      <c r="AE589" s="120"/>
      <c r="AF589" s="120"/>
      <c r="AG589" s="125"/>
      <c r="AH589" s="125"/>
      <c r="AI589" s="125"/>
      <c r="AJ589" s="125"/>
      <c r="AK589" s="125"/>
      <c r="AL589" s="125"/>
      <c r="AM589" s="20"/>
      <c r="AN589" s="120"/>
    </row>
    <row r="590" spans="1:40" ht="15.75" thickBot="1">
      <c r="A590" s="20"/>
      <c r="B590" s="20"/>
      <c r="C590" s="20"/>
      <c r="D590" s="20"/>
      <c r="E590" s="20"/>
      <c r="F590" s="20"/>
      <c r="G590" s="20"/>
      <c r="H590" s="20"/>
      <c r="I590" s="20"/>
      <c r="J590" s="20"/>
      <c r="K590" s="20"/>
      <c r="L590" s="20"/>
      <c r="M590" s="20"/>
      <c r="N590" s="120"/>
      <c r="O590" s="120"/>
      <c r="P590" s="120"/>
      <c r="Q590" s="120"/>
      <c r="R590" s="120"/>
      <c r="S590" s="120"/>
      <c r="T590" s="120"/>
      <c r="U590" s="123"/>
      <c r="V590" s="125"/>
      <c r="W590" s="125"/>
      <c r="X590" s="125"/>
      <c r="Y590" s="20"/>
      <c r="Z590" s="20"/>
      <c r="AA590" s="120"/>
      <c r="AB590" s="120"/>
      <c r="AC590" s="120"/>
      <c r="AD590" s="120"/>
      <c r="AE590" s="120"/>
      <c r="AF590" s="120"/>
      <c r="AG590" s="125"/>
      <c r="AH590" s="125"/>
      <c r="AI590" s="125"/>
      <c r="AJ590" s="125"/>
      <c r="AK590" s="125"/>
      <c r="AL590" s="125"/>
      <c r="AM590" s="20"/>
      <c r="AN590" s="120"/>
    </row>
    <row r="591" spans="1:40" ht="15.75" thickBot="1">
      <c r="A591" s="20"/>
      <c r="B591" s="20"/>
      <c r="C591" s="20"/>
      <c r="D591" s="20"/>
      <c r="E591" s="20"/>
      <c r="F591" s="20"/>
      <c r="G591" s="20"/>
      <c r="H591" s="20"/>
      <c r="I591" s="20"/>
      <c r="J591" s="20"/>
      <c r="K591" s="20"/>
      <c r="L591" s="20"/>
      <c r="M591" s="20"/>
      <c r="N591" s="120"/>
      <c r="O591" s="120"/>
      <c r="P591" s="120"/>
      <c r="Q591" s="120"/>
      <c r="R591" s="120"/>
      <c r="S591" s="120"/>
      <c r="T591" s="120"/>
      <c r="U591" s="123"/>
      <c r="V591" s="125"/>
      <c r="W591" s="125"/>
      <c r="X591" s="125"/>
      <c r="Y591" s="20"/>
      <c r="Z591" s="20"/>
      <c r="AA591" s="120"/>
      <c r="AB591" s="120"/>
      <c r="AC591" s="120"/>
      <c r="AD591" s="120"/>
      <c r="AE591" s="120"/>
      <c r="AF591" s="120"/>
      <c r="AG591" s="125"/>
      <c r="AH591" s="125"/>
      <c r="AI591" s="125"/>
      <c r="AJ591" s="125"/>
      <c r="AK591" s="125"/>
      <c r="AL591" s="125"/>
      <c r="AM591" s="20"/>
      <c r="AN591" s="120"/>
    </row>
    <row r="592" spans="1:40" ht="15.75" thickBot="1">
      <c r="A592" s="20"/>
      <c r="B592" s="20"/>
      <c r="C592" s="20"/>
      <c r="D592" s="20"/>
      <c r="E592" s="20"/>
      <c r="F592" s="20"/>
      <c r="G592" s="20"/>
      <c r="H592" s="20"/>
      <c r="I592" s="20"/>
      <c r="J592" s="20"/>
      <c r="K592" s="20"/>
      <c r="L592" s="20"/>
      <c r="M592" s="20"/>
      <c r="N592" s="120"/>
      <c r="O592" s="120"/>
      <c r="P592" s="120"/>
      <c r="Q592" s="120"/>
      <c r="R592" s="120"/>
      <c r="S592" s="120"/>
      <c r="T592" s="120"/>
      <c r="U592" s="123"/>
      <c r="V592" s="125"/>
      <c r="W592" s="125"/>
      <c r="X592" s="125"/>
      <c r="Y592" s="20"/>
      <c r="Z592" s="20"/>
      <c r="AA592" s="120"/>
      <c r="AB592" s="120"/>
      <c r="AC592" s="120"/>
      <c r="AD592" s="120"/>
      <c r="AE592" s="120"/>
      <c r="AF592" s="120"/>
      <c r="AG592" s="125"/>
      <c r="AH592" s="125"/>
      <c r="AI592" s="125"/>
      <c r="AJ592" s="125"/>
      <c r="AK592" s="125"/>
      <c r="AL592" s="125"/>
      <c r="AM592" s="20"/>
      <c r="AN592" s="120"/>
    </row>
    <row r="593" spans="1:40" ht="15.75" thickBot="1">
      <c r="A593" s="20"/>
      <c r="B593" s="20"/>
      <c r="C593" s="20"/>
      <c r="D593" s="20"/>
      <c r="E593" s="20"/>
      <c r="F593" s="20"/>
      <c r="G593" s="20"/>
      <c r="H593" s="20"/>
      <c r="I593" s="20"/>
      <c r="J593" s="20"/>
      <c r="K593" s="20"/>
      <c r="L593" s="20"/>
      <c r="M593" s="20"/>
      <c r="N593" s="120"/>
      <c r="O593" s="120"/>
      <c r="P593" s="120"/>
      <c r="Q593" s="120"/>
      <c r="R593" s="120"/>
      <c r="S593" s="120"/>
      <c r="T593" s="120"/>
      <c r="U593" s="123"/>
      <c r="V593" s="125"/>
      <c r="W593" s="125"/>
      <c r="X593" s="125"/>
      <c r="Y593" s="20"/>
      <c r="Z593" s="20"/>
      <c r="AA593" s="120"/>
      <c r="AB593" s="120"/>
      <c r="AC593" s="120"/>
      <c r="AD593" s="120"/>
      <c r="AE593" s="120"/>
      <c r="AF593" s="120"/>
      <c r="AG593" s="125"/>
      <c r="AH593" s="125"/>
      <c r="AI593" s="125"/>
      <c r="AJ593" s="125"/>
      <c r="AK593" s="125"/>
      <c r="AL593" s="125"/>
      <c r="AM593" s="20"/>
      <c r="AN593" s="120"/>
    </row>
    <row r="594" spans="1:40" ht="15.75" thickBot="1">
      <c r="A594" s="20"/>
      <c r="B594" s="20"/>
      <c r="C594" s="20"/>
      <c r="D594" s="20"/>
      <c r="E594" s="20"/>
      <c r="F594" s="20"/>
      <c r="G594" s="20"/>
      <c r="H594" s="20"/>
      <c r="I594" s="20"/>
      <c r="J594" s="20"/>
      <c r="K594" s="20"/>
      <c r="L594" s="20"/>
      <c r="M594" s="20"/>
      <c r="N594" s="120"/>
      <c r="O594" s="120"/>
      <c r="P594" s="120"/>
      <c r="Q594" s="120"/>
      <c r="R594" s="120"/>
      <c r="S594" s="120"/>
      <c r="T594" s="120"/>
      <c r="U594" s="123"/>
      <c r="V594" s="125"/>
      <c r="W594" s="125"/>
      <c r="X594" s="125"/>
      <c r="Y594" s="20"/>
      <c r="Z594" s="20"/>
      <c r="AA594" s="120"/>
      <c r="AB594" s="120"/>
      <c r="AC594" s="120"/>
      <c r="AD594" s="120"/>
      <c r="AE594" s="120"/>
      <c r="AF594" s="120"/>
      <c r="AG594" s="125"/>
      <c r="AH594" s="125"/>
      <c r="AI594" s="125"/>
      <c r="AJ594" s="125"/>
      <c r="AK594" s="125"/>
      <c r="AL594" s="125"/>
      <c r="AM594" s="20"/>
      <c r="AN594" s="120"/>
    </row>
    <row r="595" spans="1:40" ht="15.75" thickBot="1">
      <c r="A595" s="20"/>
      <c r="B595" s="20"/>
      <c r="C595" s="20"/>
      <c r="D595" s="20"/>
      <c r="E595" s="20"/>
      <c r="F595" s="20"/>
      <c r="G595" s="20"/>
      <c r="H595" s="20"/>
      <c r="I595" s="20"/>
      <c r="J595" s="20"/>
      <c r="K595" s="20"/>
      <c r="L595" s="20"/>
      <c r="M595" s="20"/>
      <c r="N595" s="120"/>
      <c r="O595" s="120"/>
      <c r="P595" s="120"/>
      <c r="Q595" s="120"/>
      <c r="R595" s="120"/>
      <c r="S595" s="120"/>
      <c r="T595" s="120"/>
      <c r="U595" s="123"/>
      <c r="V595" s="125"/>
      <c r="W595" s="125"/>
      <c r="X595" s="125"/>
      <c r="Y595" s="20"/>
      <c r="Z595" s="20"/>
      <c r="AA595" s="120"/>
      <c r="AB595" s="120"/>
      <c r="AC595" s="120"/>
      <c r="AD595" s="120"/>
      <c r="AE595" s="120"/>
      <c r="AF595" s="120"/>
      <c r="AG595" s="125"/>
      <c r="AH595" s="125"/>
      <c r="AI595" s="125"/>
      <c r="AJ595" s="125"/>
      <c r="AK595" s="125"/>
      <c r="AL595" s="125"/>
      <c r="AM595" s="20"/>
      <c r="AN595" s="120"/>
    </row>
    <row r="596" spans="1:40" ht="15.75" thickBot="1">
      <c r="A596" s="20"/>
      <c r="B596" s="20"/>
      <c r="C596" s="20"/>
      <c r="D596" s="20"/>
      <c r="E596" s="20"/>
      <c r="F596" s="20"/>
      <c r="G596" s="20"/>
      <c r="H596" s="20"/>
      <c r="I596" s="20"/>
      <c r="J596" s="20"/>
      <c r="K596" s="20"/>
      <c r="L596" s="20"/>
      <c r="M596" s="20"/>
      <c r="N596" s="120"/>
      <c r="O596" s="120"/>
      <c r="P596" s="120"/>
      <c r="Q596" s="120"/>
      <c r="R596" s="120"/>
      <c r="S596" s="120"/>
      <c r="T596" s="120"/>
      <c r="U596" s="123"/>
      <c r="V596" s="125"/>
      <c r="W596" s="125"/>
      <c r="X596" s="125"/>
      <c r="Y596" s="20"/>
      <c r="Z596" s="20"/>
      <c r="AA596" s="120"/>
      <c r="AB596" s="120"/>
      <c r="AC596" s="120"/>
      <c r="AD596" s="120"/>
      <c r="AE596" s="120"/>
      <c r="AF596" s="120"/>
      <c r="AG596" s="125"/>
      <c r="AH596" s="125"/>
      <c r="AI596" s="125"/>
      <c r="AJ596" s="125"/>
      <c r="AK596" s="125"/>
      <c r="AL596" s="125"/>
      <c r="AM596" s="20"/>
      <c r="AN596" s="120"/>
    </row>
    <row r="597" spans="1:40" ht="15.75" thickBot="1">
      <c r="A597" s="20"/>
      <c r="B597" s="20"/>
      <c r="C597" s="20"/>
      <c r="D597" s="20"/>
      <c r="E597" s="20"/>
      <c r="F597" s="20"/>
      <c r="G597" s="20"/>
      <c r="H597" s="20"/>
      <c r="I597" s="20"/>
      <c r="J597" s="20"/>
      <c r="K597" s="20"/>
      <c r="L597" s="20"/>
      <c r="M597" s="20"/>
      <c r="N597" s="120"/>
      <c r="O597" s="120"/>
      <c r="P597" s="120"/>
      <c r="Q597" s="120"/>
      <c r="R597" s="120"/>
      <c r="S597" s="120"/>
      <c r="T597" s="120"/>
      <c r="U597" s="123"/>
      <c r="V597" s="125"/>
      <c r="W597" s="125"/>
      <c r="X597" s="125"/>
      <c r="Y597" s="20"/>
      <c r="Z597" s="20"/>
      <c r="AA597" s="120"/>
      <c r="AB597" s="120"/>
      <c r="AC597" s="120"/>
      <c r="AD597" s="120"/>
      <c r="AE597" s="120"/>
      <c r="AF597" s="120"/>
      <c r="AG597" s="125"/>
      <c r="AH597" s="125"/>
      <c r="AI597" s="125"/>
      <c r="AJ597" s="125"/>
      <c r="AK597" s="125"/>
      <c r="AL597" s="125"/>
      <c r="AM597" s="20"/>
      <c r="AN597" s="120"/>
    </row>
    <row r="598" spans="1:40" ht="15.75" thickBot="1">
      <c r="A598" s="20"/>
      <c r="B598" s="20"/>
      <c r="C598" s="20"/>
      <c r="D598" s="20"/>
      <c r="E598" s="20"/>
      <c r="F598" s="20"/>
      <c r="G598" s="20"/>
      <c r="H598" s="20"/>
      <c r="I598" s="20"/>
      <c r="J598" s="20"/>
      <c r="K598" s="20"/>
      <c r="L598" s="20"/>
      <c r="M598" s="20"/>
      <c r="N598" s="120"/>
      <c r="O598" s="120"/>
      <c r="P598" s="120"/>
      <c r="Q598" s="120"/>
      <c r="R598" s="120"/>
      <c r="S598" s="120"/>
      <c r="T598" s="120"/>
      <c r="U598" s="123"/>
      <c r="V598" s="125"/>
      <c r="W598" s="125"/>
      <c r="X598" s="125"/>
      <c r="Y598" s="20"/>
      <c r="Z598" s="20"/>
      <c r="AA598" s="120"/>
      <c r="AB598" s="120"/>
      <c r="AC598" s="120"/>
      <c r="AD598" s="120"/>
      <c r="AE598" s="120"/>
      <c r="AF598" s="120"/>
      <c r="AG598" s="125"/>
      <c r="AH598" s="125"/>
      <c r="AI598" s="125"/>
      <c r="AJ598" s="125"/>
      <c r="AK598" s="125"/>
      <c r="AL598" s="125"/>
      <c r="AM598" s="20"/>
      <c r="AN598" s="120"/>
    </row>
    <row r="599" spans="1:40" ht="15.75" thickBot="1">
      <c r="A599" s="20"/>
      <c r="B599" s="20"/>
      <c r="C599" s="20"/>
      <c r="D599" s="20"/>
      <c r="E599" s="20"/>
      <c r="F599" s="20"/>
      <c r="G599" s="20"/>
      <c r="H599" s="20"/>
      <c r="I599" s="20"/>
      <c r="J599" s="20"/>
      <c r="K599" s="20"/>
      <c r="L599" s="20"/>
      <c r="M599" s="20"/>
      <c r="N599" s="120"/>
      <c r="O599" s="120"/>
      <c r="P599" s="120"/>
      <c r="Q599" s="120"/>
      <c r="R599" s="120"/>
      <c r="S599" s="120"/>
      <c r="T599" s="120"/>
      <c r="U599" s="123"/>
      <c r="V599" s="125"/>
      <c r="W599" s="125"/>
      <c r="X599" s="125"/>
      <c r="Y599" s="20"/>
      <c r="Z599" s="20"/>
      <c r="AA599" s="120"/>
      <c r="AB599" s="120"/>
      <c r="AC599" s="120"/>
      <c r="AD599" s="120"/>
      <c r="AE599" s="120"/>
      <c r="AF599" s="120"/>
      <c r="AG599" s="125"/>
      <c r="AH599" s="125"/>
      <c r="AI599" s="125"/>
      <c r="AJ599" s="125"/>
      <c r="AK599" s="125"/>
      <c r="AL599" s="125"/>
      <c r="AM599" s="20"/>
      <c r="AN599" s="120"/>
    </row>
    <row r="600" spans="1:40" ht="15.75" thickBot="1">
      <c r="A600" s="20"/>
      <c r="B600" s="20"/>
      <c r="C600" s="20"/>
      <c r="D600" s="20"/>
      <c r="E600" s="20"/>
      <c r="F600" s="20"/>
      <c r="G600" s="20"/>
      <c r="H600" s="20"/>
      <c r="I600" s="20"/>
      <c r="J600" s="20"/>
      <c r="K600" s="20"/>
      <c r="L600" s="20"/>
      <c r="M600" s="20"/>
      <c r="N600" s="120"/>
      <c r="O600" s="120"/>
      <c r="P600" s="120"/>
      <c r="Q600" s="120"/>
      <c r="R600" s="120"/>
      <c r="S600" s="120"/>
      <c r="T600" s="120"/>
      <c r="U600" s="123"/>
      <c r="V600" s="125"/>
      <c r="W600" s="125"/>
      <c r="X600" s="125"/>
      <c r="Y600" s="20"/>
      <c r="Z600" s="20"/>
      <c r="AA600" s="120"/>
      <c r="AB600" s="120"/>
      <c r="AC600" s="120"/>
      <c r="AD600" s="120"/>
      <c r="AE600" s="120"/>
      <c r="AF600" s="120"/>
      <c r="AG600" s="125"/>
      <c r="AH600" s="125"/>
      <c r="AI600" s="125"/>
      <c r="AJ600" s="125"/>
      <c r="AK600" s="125"/>
      <c r="AL600" s="125"/>
      <c r="AM600" s="20"/>
      <c r="AN600" s="120"/>
    </row>
    <row r="601" spans="1:40" ht="15.75" thickBot="1">
      <c r="A601" s="20"/>
      <c r="B601" s="20"/>
      <c r="C601" s="20"/>
      <c r="D601" s="20"/>
      <c r="E601" s="20"/>
      <c r="F601" s="20"/>
      <c r="G601" s="20"/>
      <c r="H601" s="20"/>
      <c r="I601" s="20"/>
      <c r="J601" s="20"/>
      <c r="K601" s="20"/>
      <c r="L601" s="20"/>
      <c r="M601" s="20"/>
      <c r="N601" s="120"/>
      <c r="O601" s="120"/>
      <c r="P601" s="120"/>
      <c r="Q601" s="120"/>
      <c r="R601" s="120"/>
      <c r="S601" s="120"/>
      <c r="T601" s="120"/>
      <c r="U601" s="123"/>
      <c r="V601" s="125"/>
      <c r="W601" s="125"/>
      <c r="X601" s="125"/>
      <c r="Y601" s="20"/>
      <c r="Z601" s="20"/>
      <c r="AA601" s="120"/>
      <c r="AB601" s="120"/>
      <c r="AC601" s="120"/>
      <c r="AD601" s="120"/>
      <c r="AE601" s="120"/>
      <c r="AF601" s="120"/>
      <c r="AG601" s="125"/>
      <c r="AH601" s="125"/>
      <c r="AI601" s="125"/>
      <c r="AJ601" s="125"/>
      <c r="AK601" s="125"/>
      <c r="AL601" s="125"/>
      <c r="AM601" s="20"/>
      <c r="AN601" s="120"/>
    </row>
    <row r="602" spans="1:40" ht="15.75" thickBot="1">
      <c r="A602" s="20"/>
      <c r="B602" s="20"/>
      <c r="C602" s="20"/>
      <c r="D602" s="20"/>
      <c r="E602" s="20"/>
      <c r="F602" s="20"/>
      <c r="G602" s="20"/>
      <c r="H602" s="20"/>
      <c r="I602" s="20"/>
      <c r="J602" s="20"/>
      <c r="K602" s="20"/>
      <c r="L602" s="20"/>
      <c r="M602" s="20"/>
      <c r="N602" s="120"/>
      <c r="O602" s="120"/>
      <c r="P602" s="120"/>
      <c r="Q602" s="120"/>
      <c r="R602" s="120"/>
      <c r="S602" s="120"/>
      <c r="T602" s="120"/>
      <c r="U602" s="123"/>
      <c r="V602" s="125"/>
      <c r="W602" s="125"/>
      <c r="X602" s="125"/>
      <c r="Y602" s="20"/>
      <c r="Z602" s="20"/>
      <c r="AA602" s="120"/>
      <c r="AB602" s="120"/>
      <c r="AC602" s="120"/>
      <c r="AD602" s="120"/>
      <c r="AE602" s="120"/>
      <c r="AF602" s="120"/>
      <c r="AG602" s="125"/>
      <c r="AH602" s="125"/>
      <c r="AI602" s="125"/>
      <c r="AJ602" s="125"/>
      <c r="AK602" s="125"/>
      <c r="AL602" s="125"/>
      <c r="AM602" s="20"/>
      <c r="AN602" s="120"/>
    </row>
    <row r="603" spans="1:40" ht="15.75" thickBot="1">
      <c r="A603" s="20"/>
      <c r="B603" s="20"/>
      <c r="C603" s="20"/>
      <c r="D603" s="20"/>
      <c r="E603" s="20"/>
      <c r="F603" s="20"/>
      <c r="G603" s="20"/>
      <c r="H603" s="20"/>
      <c r="I603" s="20"/>
      <c r="J603" s="20"/>
      <c r="K603" s="20"/>
      <c r="L603" s="20"/>
      <c r="M603" s="20"/>
      <c r="N603" s="120"/>
      <c r="O603" s="120"/>
      <c r="P603" s="120"/>
      <c r="Q603" s="120"/>
      <c r="R603" s="120"/>
      <c r="S603" s="120"/>
      <c r="T603" s="120"/>
      <c r="U603" s="123"/>
      <c r="V603" s="125"/>
      <c r="W603" s="125"/>
      <c r="X603" s="125"/>
      <c r="Y603" s="20"/>
      <c r="Z603" s="20"/>
      <c r="AA603" s="120"/>
      <c r="AB603" s="120"/>
      <c r="AC603" s="120"/>
      <c r="AD603" s="120"/>
      <c r="AE603" s="120"/>
      <c r="AF603" s="120"/>
      <c r="AG603" s="125"/>
      <c r="AH603" s="125"/>
      <c r="AI603" s="125"/>
      <c r="AJ603" s="125"/>
      <c r="AK603" s="125"/>
      <c r="AL603" s="125"/>
      <c r="AM603" s="20"/>
      <c r="AN603" s="120"/>
    </row>
    <row r="604" spans="1:40" ht="15.75" thickBot="1">
      <c r="A604" s="20"/>
      <c r="B604" s="20"/>
      <c r="C604" s="20"/>
      <c r="D604" s="20"/>
      <c r="E604" s="20"/>
      <c r="F604" s="20"/>
      <c r="G604" s="20"/>
      <c r="H604" s="20"/>
      <c r="I604" s="20"/>
      <c r="J604" s="20"/>
      <c r="K604" s="20"/>
      <c r="L604" s="20"/>
      <c r="M604" s="20"/>
      <c r="N604" s="120"/>
      <c r="O604" s="120"/>
      <c r="P604" s="120"/>
      <c r="Q604" s="120"/>
      <c r="R604" s="120"/>
      <c r="S604" s="120"/>
      <c r="T604" s="120"/>
      <c r="U604" s="123"/>
      <c r="V604" s="125"/>
      <c r="W604" s="125"/>
      <c r="X604" s="125"/>
      <c r="Y604" s="20"/>
      <c r="Z604" s="20"/>
      <c r="AA604" s="120"/>
      <c r="AB604" s="120"/>
      <c r="AC604" s="120"/>
      <c r="AD604" s="120"/>
      <c r="AE604" s="120"/>
      <c r="AF604" s="120"/>
      <c r="AG604" s="125"/>
      <c r="AH604" s="125"/>
      <c r="AI604" s="125"/>
      <c r="AJ604" s="125"/>
      <c r="AK604" s="125"/>
      <c r="AL604" s="125"/>
      <c r="AM604" s="20"/>
      <c r="AN604" s="120"/>
    </row>
    <row r="605" spans="1:40" ht="15.75" thickBot="1">
      <c r="A605" s="20"/>
      <c r="B605" s="20"/>
      <c r="C605" s="20"/>
      <c r="D605" s="20"/>
      <c r="E605" s="20"/>
      <c r="F605" s="20"/>
      <c r="G605" s="20"/>
      <c r="H605" s="20"/>
      <c r="I605" s="20"/>
      <c r="J605" s="20"/>
      <c r="K605" s="20"/>
      <c r="L605" s="20"/>
      <c r="M605" s="20"/>
      <c r="N605" s="120"/>
      <c r="O605" s="120"/>
      <c r="P605" s="120"/>
      <c r="Q605" s="120"/>
      <c r="R605" s="120"/>
      <c r="S605" s="120"/>
      <c r="T605" s="120"/>
      <c r="U605" s="123"/>
      <c r="V605" s="125"/>
      <c r="W605" s="125"/>
      <c r="X605" s="125"/>
      <c r="Y605" s="20"/>
      <c r="Z605" s="20"/>
      <c r="AA605" s="120"/>
      <c r="AB605" s="120"/>
      <c r="AC605" s="120"/>
      <c r="AD605" s="120"/>
      <c r="AE605" s="120"/>
      <c r="AF605" s="120"/>
      <c r="AG605" s="125"/>
      <c r="AH605" s="125"/>
      <c r="AI605" s="125"/>
      <c r="AJ605" s="125"/>
      <c r="AK605" s="125"/>
      <c r="AL605" s="125"/>
      <c r="AM605" s="20"/>
      <c r="AN605" s="120"/>
    </row>
    <row r="606" spans="1:40" ht="15.75" thickBot="1">
      <c r="A606" s="20"/>
      <c r="B606" s="20"/>
      <c r="C606" s="20"/>
      <c r="D606" s="20"/>
      <c r="E606" s="20"/>
      <c r="F606" s="20"/>
      <c r="G606" s="20"/>
      <c r="H606" s="20"/>
      <c r="I606" s="20"/>
      <c r="J606" s="20"/>
      <c r="K606" s="20"/>
      <c r="L606" s="20"/>
      <c r="M606" s="20"/>
      <c r="N606" s="120"/>
      <c r="O606" s="120"/>
      <c r="P606" s="120"/>
      <c r="Q606" s="120"/>
      <c r="R606" s="120"/>
      <c r="S606" s="120"/>
      <c r="T606" s="120"/>
      <c r="U606" s="123"/>
      <c r="V606" s="125"/>
      <c r="W606" s="125"/>
      <c r="X606" s="125"/>
      <c r="Y606" s="20"/>
      <c r="Z606" s="20"/>
      <c r="AA606" s="120"/>
      <c r="AB606" s="120"/>
      <c r="AC606" s="120"/>
      <c r="AD606" s="120"/>
      <c r="AE606" s="120"/>
      <c r="AF606" s="120"/>
      <c r="AG606" s="125"/>
      <c r="AH606" s="125"/>
      <c r="AI606" s="125"/>
      <c r="AJ606" s="125"/>
      <c r="AK606" s="125"/>
      <c r="AL606" s="125"/>
      <c r="AM606" s="20"/>
      <c r="AN606" s="120"/>
    </row>
    <row r="607" spans="1:40" ht="15.75" thickBot="1">
      <c r="A607" s="20"/>
      <c r="B607" s="20"/>
      <c r="C607" s="20"/>
      <c r="D607" s="20"/>
      <c r="E607" s="20"/>
      <c r="F607" s="20"/>
      <c r="G607" s="20"/>
      <c r="H607" s="20"/>
      <c r="I607" s="20"/>
      <c r="J607" s="20"/>
      <c r="K607" s="20"/>
      <c r="L607" s="20"/>
      <c r="M607" s="20"/>
      <c r="N607" s="120"/>
      <c r="O607" s="120"/>
      <c r="P607" s="120"/>
      <c r="Q607" s="120"/>
      <c r="R607" s="120"/>
      <c r="S607" s="120"/>
      <c r="T607" s="120"/>
      <c r="U607" s="123"/>
      <c r="V607" s="125"/>
      <c r="W607" s="125"/>
      <c r="X607" s="125"/>
      <c r="Y607" s="20"/>
      <c r="Z607" s="20"/>
      <c r="AA607" s="120"/>
      <c r="AB607" s="120"/>
      <c r="AC607" s="120"/>
      <c r="AD607" s="120"/>
      <c r="AE607" s="120"/>
      <c r="AF607" s="120"/>
      <c r="AG607" s="125"/>
      <c r="AH607" s="125"/>
      <c r="AI607" s="125"/>
      <c r="AJ607" s="125"/>
      <c r="AK607" s="125"/>
      <c r="AL607" s="125"/>
      <c r="AM607" s="20"/>
      <c r="AN607" s="120"/>
    </row>
    <row r="608" spans="1:40" ht="15.75" thickBot="1">
      <c r="A608" s="20"/>
      <c r="B608" s="20"/>
      <c r="C608" s="20"/>
      <c r="D608" s="20"/>
      <c r="E608" s="20"/>
      <c r="F608" s="20"/>
      <c r="G608" s="20"/>
      <c r="H608" s="20"/>
      <c r="I608" s="20"/>
      <c r="J608" s="20"/>
      <c r="K608" s="20"/>
      <c r="L608" s="20"/>
      <c r="M608" s="20"/>
      <c r="N608" s="120"/>
      <c r="O608" s="120"/>
      <c r="P608" s="120"/>
      <c r="Q608" s="120"/>
      <c r="R608" s="120"/>
      <c r="S608" s="120"/>
      <c r="T608" s="120"/>
      <c r="U608" s="123"/>
      <c r="V608" s="125"/>
      <c r="W608" s="125"/>
      <c r="X608" s="125"/>
      <c r="Y608" s="20"/>
      <c r="Z608" s="20"/>
      <c r="AA608" s="120"/>
      <c r="AB608" s="120"/>
      <c r="AC608" s="120"/>
      <c r="AD608" s="120"/>
      <c r="AE608" s="120"/>
      <c r="AF608" s="120"/>
      <c r="AG608" s="125"/>
      <c r="AH608" s="125"/>
      <c r="AI608" s="125"/>
      <c r="AJ608" s="125"/>
      <c r="AK608" s="125"/>
      <c r="AL608" s="125"/>
      <c r="AM608" s="20"/>
      <c r="AN608" s="120"/>
    </row>
    <row r="609" spans="1:40" ht="15.75" thickBot="1">
      <c r="A609" s="20"/>
      <c r="B609" s="20"/>
      <c r="C609" s="20"/>
      <c r="D609" s="20"/>
      <c r="E609" s="20"/>
      <c r="F609" s="20"/>
      <c r="G609" s="20"/>
      <c r="H609" s="20"/>
      <c r="I609" s="20"/>
      <c r="J609" s="20"/>
      <c r="K609" s="20"/>
      <c r="L609" s="20"/>
      <c r="M609" s="20"/>
      <c r="N609" s="120"/>
      <c r="O609" s="120"/>
      <c r="P609" s="120"/>
      <c r="Q609" s="120"/>
      <c r="R609" s="120"/>
      <c r="S609" s="120"/>
      <c r="T609" s="120"/>
      <c r="U609" s="123"/>
      <c r="V609" s="125"/>
      <c r="W609" s="125"/>
      <c r="X609" s="125"/>
      <c r="Y609" s="20"/>
      <c r="Z609" s="20"/>
      <c r="AA609" s="120"/>
      <c r="AB609" s="120"/>
      <c r="AC609" s="120"/>
      <c r="AD609" s="120"/>
      <c r="AE609" s="120"/>
      <c r="AF609" s="120"/>
      <c r="AG609" s="125"/>
      <c r="AH609" s="125"/>
      <c r="AI609" s="125"/>
      <c r="AJ609" s="125"/>
      <c r="AK609" s="125"/>
      <c r="AL609" s="125"/>
      <c r="AM609" s="20"/>
      <c r="AN609" s="120"/>
    </row>
    <row r="610" spans="1:40" ht="15.75" thickBot="1">
      <c r="A610" s="20"/>
      <c r="B610" s="20"/>
      <c r="C610" s="20"/>
      <c r="D610" s="20"/>
      <c r="E610" s="20"/>
      <c r="F610" s="20"/>
      <c r="G610" s="20"/>
      <c r="H610" s="20"/>
      <c r="I610" s="20"/>
      <c r="J610" s="20"/>
      <c r="K610" s="20"/>
      <c r="L610" s="20"/>
      <c r="M610" s="20"/>
      <c r="N610" s="120"/>
      <c r="O610" s="120"/>
      <c r="P610" s="120"/>
      <c r="Q610" s="120"/>
      <c r="R610" s="120"/>
      <c r="S610" s="120"/>
      <c r="T610" s="120"/>
      <c r="U610" s="123"/>
      <c r="V610" s="125"/>
      <c r="W610" s="125"/>
      <c r="X610" s="125"/>
      <c r="Y610" s="20"/>
      <c r="Z610" s="20"/>
      <c r="AA610" s="120"/>
      <c r="AB610" s="120"/>
      <c r="AC610" s="120"/>
      <c r="AD610" s="120"/>
      <c r="AE610" s="120"/>
      <c r="AF610" s="120"/>
      <c r="AG610" s="125"/>
      <c r="AH610" s="125"/>
      <c r="AI610" s="125"/>
      <c r="AJ610" s="125"/>
      <c r="AK610" s="125"/>
      <c r="AL610" s="125"/>
      <c r="AM610" s="20"/>
      <c r="AN610" s="120"/>
    </row>
    <row r="611" spans="1:40" ht="15.75" thickBot="1">
      <c r="A611" s="20"/>
      <c r="B611" s="20"/>
      <c r="C611" s="20"/>
      <c r="D611" s="20"/>
      <c r="E611" s="20"/>
      <c r="F611" s="20"/>
      <c r="G611" s="20"/>
      <c r="H611" s="20"/>
      <c r="I611" s="20"/>
      <c r="J611" s="20"/>
      <c r="K611" s="20"/>
      <c r="L611" s="20"/>
      <c r="M611" s="20"/>
      <c r="N611" s="120"/>
      <c r="O611" s="120"/>
      <c r="P611" s="120"/>
      <c r="Q611" s="120"/>
      <c r="R611" s="120"/>
      <c r="S611" s="120"/>
      <c r="T611" s="120"/>
      <c r="U611" s="123"/>
      <c r="V611" s="125"/>
      <c r="W611" s="125"/>
      <c r="X611" s="125"/>
      <c r="Y611" s="20"/>
      <c r="Z611" s="20"/>
      <c r="AA611" s="120"/>
      <c r="AB611" s="120"/>
      <c r="AC611" s="120"/>
      <c r="AD611" s="120"/>
      <c r="AE611" s="120"/>
      <c r="AF611" s="120"/>
      <c r="AG611" s="125"/>
      <c r="AH611" s="125"/>
      <c r="AI611" s="125"/>
      <c r="AJ611" s="125"/>
      <c r="AK611" s="125"/>
      <c r="AL611" s="125"/>
      <c r="AM611" s="20"/>
      <c r="AN611" s="120"/>
    </row>
    <row r="612" spans="1:40" ht="15.75" thickBot="1">
      <c r="A612" s="20"/>
      <c r="B612" s="20"/>
      <c r="C612" s="20"/>
      <c r="D612" s="20"/>
      <c r="E612" s="20"/>
      <c r="F612" s="20"/>
      <c r="G612" s="20"/>
      <c r="H612" s="20"/>
      <c r="I612" s="20"/>
      <c r="J612" s="20"/>
      <c r="K612" s="20"/>
      <c r="L612" s="20"/>
      <c r="M612" s="20"/>
      <c r="N612" s="120"/>
      <c r="O612" s="120"/>
      <c r="P612" s="120"/>
      <c r="Q612" s="120"/>
      <c r="R612" s="120"/>
      <c r="S612" s="120"/>
      <c r="T612" s="120"/>
      <c r="U612" s="123"/>
      <c r="V612" s="125"/>
      <c r="W612" s="125"/>
      <c r="X612" s="125"/>
      <c r="Y612" s="20"/>
      <c r="Z612" s="20"/>
      <c r="AA612" s="120"/>
      <c r="AB612" s="120"/>
      <c r="AC612" s="120"/>
      <c r="AD612" s="120"/>
      <c r="AE612" s="120"/>
      <c r="AF612" s="120"/>
      <c r="AG612" s="125"/>
      <c r="AH612" s="125"/>
      <c r="AI612" s="125"/>
      <c r="AJ612" s="125"/>
      <c r="AK612" s="125"/>
      <c r="AL612" s="125"/>
      <c r="AM612" s="20"/>
      <c r="AN612" s="120"/>
    </row>
    <row r="613" spans="1:40" ht="15.75" thickBot="1">
      <c r="A613" s="20"/>
      <c r="B613" s="20"/>
      <c r="C613" s="20"/>
      <c r="D613" s="20"/>
      <c r="E613" s="20"/>
      <c r="F613" s="20"/>
      <c r="G613" s="20"/>
      <c r="H613" s="20"/>
      <c r="I613" s="20"/>
      <c r="J613" s="20"/>
      <c r="K613" s="20"/>
      <c r="L613" s="20"/>
      <c r="M613" s="20"/>
      <c r="N613" s="120"/>
      <c r="O613" s="120"/>
      <c r="P613" s="120"/>
      <c r="Q613" s="120"/>
      <c r="R613" s="120"/>
      <c r="S613" s="120"/>
      <c r="T613" s="120"/>
      <c r="U613" s="123"/>
      <c r="V613" s="125"/>
      <c r="W613" s="125"/>
      <c r="X613" s="125"/>
      <c r="Y613" s="20"/>
      <c r="Z613" s="20"/>
      <c r="AA613" s="120"/>
      <c r="AB613" s="120"/>
      <c r="AC613" s="120"/>
      <c r="AD613" s="120"/>
      <c r="AE613" s="120"/>
      <c r="AF613" s="120"/>
      <c r="AG613" s="125"/>
      <c r="AH613" s="125"/>
      <c r="AI613" s="125"/>
      <c r="AJ613" s="125"/>
      <c r="AK613" s="125"/>
      <c r="AL613" s="125"/>
      <c r="AM613" s="20"/>
      <c r="AN613" s="120"/>
    </row>
    <row r="614" spans="1:40" ht="15.75" thickBot="1">
      <c r="A614" s="20"/>
      <c r="B614" s="20"/>
      <c r="C614" s="20"/>
      <c r="D614" s="20"/>
      <c r="E614" s="20"/>
      <c r="F614" s="20"/>
      <c r="G614" s="20"/>
      <c r="H614" s="20"/>
      <c r="I614" s="20"/>
      <c r="J614" s="20"/>
      <c r="K614" s="20"/>
      <c r="L614" s="20"/>
      <c r="M614" s="20"/>
      <c r="N614" s="120"/>
      <c r="O614" s="120"/>
      <c r="P614" s="120"/>
      <c r="Q614" s="120"/>
      <c r="R614" s="120"/>
      <c r="S614" s="120"/>
      <c r="T614" s="120"/>
      <c r="U614" s="123"/>
      <c r="V614" s="125"/>
      <c r="W614" s="125"/>
      <c r="X614" s="125"/>
      <c r="Y614" s="20"/>
      <c r="Z614" s="20"/>
      <c r="AA614" s="120"/>
      <c r="AB614" s="120"/>
      <c r="AC614" s="120"/>
      <c r="AD614" s="120"/>
      <c r="AE614" s="120"/>
      <c r="AF614" s="120"/>
      <c r="AG614" s="125"/>
      <c r="AH614" s="125"/>
      <c r="AI614" s="125"/>
      <c r="AJ614" s="125"/>
      <c r="AK614" s="125"/>
      <c r="AL614" s="125"/>
      <c r="AM614" s="20"/>
      <c r="AN614" s="120"/>
    </row>
    <row r="615" spans="1:40" ht="15.75" thickBot="1">
      <c r="A615" s="20"/>
      <c r="B615" s="20"/>
      <c r="C615" s="20"/>
      <c r="D615" s="20"/>
      <c r="E615" s="20"/>
      <c r="F615" s="20"/>
      <c r="G615" s="20"/>
      <c r="H615" s="20"/>
      <c r="I615" s="20"/>
      <c r="J615" s="20"/>
      <c r="K615" s="20"/>
      <c r="L615" s="20"/>
      <c r="M615" s="20"/>
      <c r="N615" s="120"/>
      <c r="O615" s="120"/>
      <c r="P615" s="120"/>
      <c r="Q615" s="120"/>
      <c r="R615" s="120"/>
      <c r="S615" s="120"/>
      <c r="T615" s="120"/>
      <c r="U615" s="123"/>
      <c r="V615" s="125"/>
      <c r="W615" s="125"/>
      <c r="X615" s="125"/>
      <c r="Y615" s="20"/>
      <c r="Z615" s="20"/>
      <c r="AA615" s="120"/>
      <c r="AB615" s="120"/>
      <c r="AC615" s="120"/>
      <c r="AD615" s="120"/>
      <c r="AE615" s="120"/>
      <c r="AF615" s="120"/>
      <c r="AG615" s="125"/>
      <c r="AH615" s="125"/>
      <c r="AI615" s="125"/>
      <c r="AJ615" s="125"/>
      <c r="AK615" s="125"/>
      <c r="AL615" s="125"/>
      <c r="AM615" s="20"/>
      <c r="AN615" s="120"/>
    </row>
    <row r="616" spans="1:40" ht="15.75" thickBot="1">
      <c r="A616" s="20"/>
      <c r="B616" s="20"/>
      <c r="C616" s="20"/>
      <c r="D616" s="20"/>
      <c r="E616" s="20"/>
      <c r="F616" s="20"/>
      <c r="G616" s="20"/>
      <c r="H616" s="20"/>
      <c r="I616" s="20"/>
      <c r="J616" s="20"/>
      <c r="K616" s="20"/>
      <c r="L616" s="20"/>
      <c r="M616" s="20"/>
      <c r="N616" s="120"/>
      <c r="O616" s="120"/>
      <c r="P616" s="120"/>
      <c r="Q616" s="120"/>
      <c r="R616" s="120"/>
      <c r="S616" s="120"/>
      <c r="T616" s="120"/>
      <c r="U616" s="123"/>
      <c r="V616" s="125"/>
      <c r="W616" s="125"/>
      <c r="X616" s="125"/>
      <c r="Y616" s="20"/>
      <c r="Z616" s="20"/>
      <c r="AA616" s="120"/>
      <c r="AB616" s="120"/>
      <c r="AC616" s="120"/>
      <c r="AD616" s="120"/>
      <c r="AE616" s="120"/>
      <c r="AF616" s="120"/>
      <c r="AG616" s="125"/>
      <c r="AH616" s="125"/>
      <c r="AI616" s="125"/>
      <c r="AJ616" s="125"/>
      <c r="AK616" s="125"/>
      <c r="AL616" s="125"/>
      <c r="AM616" s="20"/>
      <c r="AN616" s="120"/>
    </row>
    <row r="617" spans="1:40" ht="15.75" thickBot="1">
      <c r="A617" s="20"/>
      <c r="B617" s="20"/>
      <c r="C617" s="20"/>
      <c r="D617" s="20"/>
      <c r="E617" s="20"/>
      <c r="F617" s="20"/>
      <c r="G617" s="20"/>
      <c r="H617" s="20"/>
      <c r="I617" s="20"/>
      <c r="J617" s="20"/>
      <c r="K617" s="20"/>
      <c r="L617" s="20"/>
      <c r="M617" s="20"/>
      <c r="N617" s="120"/>
      <c r="O617" s="120"/>
      <c r="P617" s="120"/>
      <c r="Q617" s="120"/>
      <c r="R617" s="120"/>
      <c r="S617" s="120"/>
      <c r="T617" s="120"/>
      <c r="U617" s="123"/>
      <c r="V617" s="125"/>
      <c r="W617" s="125"/>
      <c r="X617" s="125"/>
      <c r="Y617" s="20"/>
      <c r="Z617" s="20"/>
      <c r="AA617" s="120"/>
      <c r="AB617" s="120"/>
      <c r="AC617" s="120"/>
      <c r="AD617" s="120"/>
      <c r="AE617" s="120"/>
      <c r="AF617" s="120"/>
      <c r="AG617" s="125"/>
      <c r="AH617" s="125"/>
      <c r="AI617" s="125"/>
      <c r="AJ617" s="125"/>
      <c r="AK617" s="125"/>
      <c r="AL617" s="125"/>
      <c r="AM617" s="20"/>
      <c r="AN617" s="120"/>
    </row>
    <row r="618" spans="1:40" ht="15.75" thickBot="1">
      <c r="A618" s="20"/>
      <c r="B618" s="20"/>
      <c r="C618" s="20"/>
      <c r="D618" s="20"/>
      <c r="E618" s="20"/>
      <c r="F618" s="20"/>
      <c r="G618" s="20"/>
      <c r="H618" s="20"/>
      <c r="I618" s="20"/>
      <c r="J618" s="20"/>
      <c r="K618" s="20"/>
      <c r="L618" s="20"/>
      <c r="M618" s="20"/>
      <c r="N618" s="120"/>
      <c r="O618" s="120"/>
      <c r="P618" s="120"/>
      <c r="Q618" s="120"/>
      <c r="R618" s="120"/>
      <c r="S618" s="120"/>
      <c r="T618" s="120"/>
      <c r="U618" s="123"/>
      <c r="V618" s="125"/>
      <c r="W618" s="125"/>
      <c r="X618" s="125"/>
      <c r="Y618" s="20"/>
      <c r="Z618" s="20"/>
      <c r="AA618" s="120"/>
      <c r="AB618" s="120"/>
      <c r="AC618" s="120"/>
      <c r="AD618" s="120"/>
      <c r="AE618" s="120"/>
      <c r="AF618" s="120"/>
      <c r="AG618" s="125"/>
      <c r="AH618" s="125"/>
      <c r="AI618" s="125"/>
      <c r="AJ618" s="125"/>
      <c r="AK618" s="125"/>
      <c r="AL618" s="125"/>
      <c r="AM618" s="20"/>
      <c r="AN618" s="120"/>
    </row>
    <row r="619" spans="1:40" ht="15.75" thickBot="1">
      <c r="A619" s="20"/>
      <c r="B619" s="20"/>
      <c r="C619" s="20"/>
      <c r="D619" s="20"/>
      <c r="E619" s="20"/>
      <c r="F619" s="20"/>
      <c r="G619" s="20"/>
      <c r="H619" s="20"/>
      <c r="I619" s="20"/>
      <c r="J619" s="20"/>
      <c r="K619" s="20"/>
      <c r="L619" s="20"/>
      <c r="M619" s="20"/>
      <c r="N619" s="120"/>
      <c r="O619" s="120"/>
      <c r="P619" s="120"/>
      <c r="Q619" s="120"/>
      <c r="R619" s="120"/>
      <c r="S619" s="120"/>
      <c r="T619" s="120"/>
      <c r="U619" s="123"/>
      <c r="V619" s="125"/>
      <c r="W619" s="125"/>
      <c r="X619" s="125"/>
      <c r="Y619" s="20"/>
      <c r="Z619" s="20"/>
      <c r="AA619" s="120"/>
      <c r="AB619" s="120"/>
      <c r="AC619" s="120"/>
      <c r="AD619" s="120"/>
      <c r="AE619" s="120"/>
      <c r="AF619" s="120"/>
      <c r="AG619" s="125"/>
      <c r="AH619" s="125"/>
      <c r="AI619" s="125"/>
      <c r="AJ619" s="125"/>
      <c r="AK619" s="125"/>
      <c r="AL619" s="125"/>
      <c r="AM619" s="20"/>
      <c r="AN619" s="120"/>
    </row>
    <row r="620" spans="1:40" ht="15.75" thickBot="1">
      <c r="A620" s="20"/>
      <c r="B620" s="20"/>
      <c r="C620" s="20"/>
      <c r="D620" s="20"/>
      <c r="E620" s="20"/>
      <c r="F620" s="20"/>
      <c r="G620" s="20"/>
      <c r="H620" s="20"/>
      <c r="I620" s="20"/>
      <c r="J620" s="20"/>
      <c r="K620" s="20"/>
      <c r="L620" s="20"/>
      <c r="M620" s="20"/>
      <c r="N620" s="120"/>
      <c r="O620" s="120"/>
      <c r="P620" s="120"/>
      <c r="Q620" s="120"/>
      <c r="R620" s="120"/>
      <c r="S620" s="120"/>
      <c r="T620" s="120"/>
      <c r="U620" s="123"/>
      <c r="V620" s="125"/>
      <c r="W620" s="125"/>
      <c r="X620" s="125"/>
      <c r="Y620" s="20"/>
      <c r="Z620" s="20"/>
      <c r="AA620" s="120"/>
      <c r="AB620" s="120"/>
      <c r="AC620" s="120"/>
      <c r="AD620" s="120"/>
      <c r="AE620" s="120"/>
      <c r="AF620" s="120"/>
      <c r="AG620" s="125"/>
      <c r="AH620" s="125"/>
      <c r="AI620" s="125"/>
      <c r="AJ620" s="125"/>
      <c r="AK620" s="125"/>
      <c r="AL620" s="125"/>
      <c r="AM620" s="20"/>
      <c r="AN620" s="120"/>
    </row>
    <row r="621" spans="1:40" ht="15.75" thickBot="1">
      <c r="A621" s="20"/>
      <c r="B621" s="20"/>
      <c r="C621" s="20"/>
      <c r="D621" s="20"/>
      <c r="E621" s="20"/>
      <c r="F621" s="20"/>
      <c r="G621" s="20"/>
      <c r="H621" s="20"/>
      <c r="I621" s="20"/>
      <c r="J621" s="20"/>
      <c r="K621" s="20"/>
      <c r="L621" s="20"/>
      <c r="M621" s="20"/>
      <c r="N621" s="120"/>
      <c r="O621" s="120"/>
      <c r="P621" s="120"/>
      <c r="Q621" s="120"/>
      <c r="R621" s="120"/>
      <c r="S621" s="120"/>
      <c r="T621" s="120"/>
      <c r="U621" s="123"/>
      <c r="V621" s="125"/>
      <c r="W621" s="125"/>
      <c r="X621" s="125"/>
      <c r="Y621" s="20"/>
      <c r="Z621" s="20"/>
      <c r="AA621" s="120"/>
      <c r="AB621" s="120"/>
      <c r="AC621" s="120"/>
      <c r="AD621" s="120"/>
      <c r="AE621" s="120"/>
      <c r="AF621" s="120"/>
      <c r="AG621" s="125"/>
      <c r="AH621" s="125"/>
      <c r="AI621" s="125"/>
      <c r="AJ621" s="125"/>
      <c r="AK621" s="125"/>
      <c r="AL621" s="125"/>
      <c r="AM621" s="20"/>
      <c r="AN621" s="120"/>
    </row>
    <row r="622" spans="1:40" ht="15.75" thickBot="1">
      <c r="A622" s="20"/>
      <c r="B622" s="20"/>
      <c r="C622" s="20"/>
      <c r="D622" s="20"/>
      <c r="E622" s="20"/>
      <c r="F622" s="20"/>
      <c r="G622" s="20"/>
      <c r="H622" s="20"/>
      <c r="I622" s="20"/>
      <c r="J622" s="20"/>
      <c r="K622" s="20"/>
      <c r="L622" s="20"/>
      <c r="M622" s="20"/>
      <c r="N622" s="120"/>
      <c r="O622" s="120"/>
      <c r="P622" s="120"/>
      <c r="Q622" s="120"/>
      <c r="R622" s="120"/>
      <c r="S622" s="120"/>
      <c r="T622" s="120"/>
      <c r="U622" s="123"/>
      <c r="V622" s="125"/>
      <c r="W622" s="125"/>
      <c r="X622" s="125"/>
      <c r="Y622" s="20"/>
      <c r="Z622" s="20"/>
      <c r="AA622" s="120"/>
      <c r="AB622" s="120"/>
      <c r="AC622" s="120"/>
      <c r="AD622" s="120"/>
      <c r="AE622" s="120"/>
      <c r="AF622" s="120"/>
      <c r="AG622" s="125"/>
      <c r="AH622" s="125"/>
      <c r="AI622" s="125"/>
      <c r="AJ622" s="125"/>
      <c r="AK622" s="125"/>
      <c r="AL622" s="125"/>
      <c r="AM622" s="20"/>
      <c r="AN622" s="120"/>
    </row>
    <row r="623" spans="1:40" ht="15.75" thickBot="1">
      <c r="A623" s="20"/>
      <c r="B623" s="20"/>
      <c r="C623" s="20"/>
      <c r="D623" s="20"/>
      <c r="E623" s="20"/>
      <c r="F623" s="20"/>
      <c r="G623" s="20"/>
      <c r="H623" s="20"/>
      <c r="I623" s="20"/>
      <c r="J623" s="20"/>
      <c r="K623" s="20"/>
      <c r="L623" s="20"/>
      <c r="M623" s="20"/>
      <c r="N623" s="120"/>
      <c r="O623" s="120"/>
      <c r="P623" s="120"/>
      <c r="Q623" s="120"/>
      <c r="R623" s="120"/>
      <c r="S623" s="120"/>
      <c r="T623" s="120"/>
      <c r="U623" s="123"/>
      <c r="V623" s="125"/>
      <c r="W623" s="125"/>
      <c r="X623" s="125"/>
      <c r="Y623" s="20"/>
      <c r="Z623" s="20"/>
      <c r="AA623" s="120"/>
      <c r="AB623" s="120"/>
      <c r="AC623" s="120"/>
      <c r="AD623" s="120"/>
      <c r="AE623" s="120"/>
      <c r="AF623" s="120"/>
      <c r="AG623" s="125"/>
      <c r="AH623" s="125"/>
      <c r="AI623" s="125"/>
      <c r="AJ623" s="125"/>
      <c r="AK623" s="125"/>
      <c r="AL623" s="125"/>
      <c r="AM623" s="20"/>
      <c r="AN623" s="120"/>
    </row>
    <row r="624" spans="1:40" ht="15.75" thickBot="1">
      <c r="A624" s="20"/>
      <c r="B624" s="20"/>
      <c r="C624" s="20"/>
      <c r="D624" s="20"/>
      <c r="E624" s="20"/>
      <c r="F624" s="20"/>
      <c r="G624" s="20"/>
      <c r="H624" s="20"/>
      <c r="I624" s="20"/>
      <c r="J624" s="20"/>
      <c r="K624" s="20"/>
      <c r="L624" s="20"/>
      <c r="M624" s="20"/>
      <c r="N624" s="120"/>
      <c r="O624" s="120"/>
      <c r="P624" s="120"/>
      <c r="Q624" s="120"/>
      <c r="R624" s="120"/>
      <c r="S624" s="120"/>
      <c r="T624" s="120"/>
      <c r="U624" s="123"/>
      <c r="V624" s="125"/>
      <c r="W624" s="125"/>
      <c r="X624" s="125"/>
      <c r="Y624" s="20"/>
      <c r="Z624" s="20"/>
      <c r="AA624" s="120"/>
      <c r="AB624" s="120"/>
      <c r="AC624" s="120"/>
      <c r="AD624" s="120"/>
      <c r="AE624" s="120"/>
      <c r="AF624" s="120"/>
      <c r="AG624" s="125"/>
      <c r="AH624" s="125"/>
      <c r="AI624" s="125"/>
      <c r="AJ624" s="125"/>
      <c r="AK624" s="125"/>
      <c r="AL624" s="125"/>
      <c r="AM624" s="20"/>
      <c r="AN624" s="120"/>
    </row>
    <row r="625" spans="1:40" ht="15.75" thickBot="1">
      <c r="A625" s="20"/>
      <c r="B625" s="20"/>
      <c r="C625" s="20"/>
      <c r="D625" s="20"/>
      <c r="E625" s="20"/>
      <c r="F625" s="20"/>
      <c r="G625" s="20"/>
      <c r="H625" s="20"/>
      <c r="I625" s="20"/>
      <c r="J625" s="20"/>
      <c r="K625" s="20"/>
      <c r="L625" s="20"/>
      <c r="M625" s="20"/>
      <c r="N625" s="120"/>
      <c r="O625" s="120"/>
      <c r="P625" s="120"/>
      <c r="Q625" s="120"/>
      <c r="R625" s="120"/>
      <c r="S625" s="120"/>
      <c r="T625" s="120"/>
      <c r="U625" s="123"/>
      <c r="V625" s="125"/>
      <c r="W625" s="125"/>
      <c r="X625" s="125"/>
      <c r="Y625" s="20"/>
      <c r="Z625" s="20"/>
      <c r="AA625" s="120"/>
      <c r="AB625" s="120"/>
      <c r="AC625" s="120"/>
      <c r="AD625" s="120"/>
      <c r="AE625" s="120"/>
      <c r="AF625" s="120"/>
      <c r="AG625" s="125"/>
      <c r="AH625" s="125"/>
      <c r="AI625" s="125"/>
      <c r="AJ625" s="125"/>
      <c r="AK625" s="125"/>
      <c r="AL625" s="125"/>
      <c r="AM625" s="20"/>
      <c r="AN625" s="120"/>
    </row>
    <row r="626" spans="1:40" ht="15.75" thickBot="1">
      <c r="A626" s="20"/>
      <c r="B626" s="20"/>
      <c r="C626" s="20"/>
      <c r="D626" s="20"/>
      <c r="E626" s="20"/>
      <c r="F626" s="20"/>
      <c r="G626" s="20"/>
      <c r="H626" s="20"/>
      <c r="I626" s="20"/>
      <c r="J626" s="20"/>
      <c r="K626" s="20"/>
      <c r="L626" s="20"/>
      <c r="M626" s="20"/>
      <c r="N626" s="120"/>
      <c r="O626" s="120"/>
      <c r="P626" s="120"/>
      <c r="Q626" s="120"/>
      <c r="R626" s="120"/>
      <c r="S626" s="120"/>
      <c r="T626" s="120"/>
      <c r="U626" s="123"/>
      <c r="V626" s="125"/>
      <c r="W626" s="125"/>
      <c r="X626" s="125"/>
      <c r="Y626" s="20"/>
      <c r="Z626" s="20"/>
      <c r="AA626" s="120"/>
      <c r="AB626" s="120"/>
      <c r="AC626" s="120"/>
      <c r="AD626" s="120"/>
      <c r="AE626" s="120"/>
      <c r="AF626" s="120"/>
      <c r="AG626" s="125"/>
      <c r="AH626" s="125"/>
      <c r="AI626" s="125"/>
      <c r="AJ626" s="125"/>
      <c r="AK626" s="125"/>
      <c r="AL626" s="125"/>
      <c r="AM626" s="20"/>
      <c r="AN626" s="120"/>
    </row>
    <row r="627" spans="1:40" ht="15.75" thickBot="1">
      <c r="A627" s="20"/>
      <c r="B627" s="20"/>
      <c r="C627" s="20"/>
      <c r="D627" s="20"/>
      <c r="E627" s="20"/>
      <c r="F627" s="20"/>
      <c r="G627" s="20"/>
      <c r="H627" s="20"/>
      <c r="I627" s="20"/>
      <c r="J627" s="20"/>
      <c r="K627" s="20"/>
      <c r="L627" s="20"/>
      <c r="M627" s="20"/>
      <c r="N627" s="120"/>
      <c r="O627" s="120"/>
      <c r="P627" s="120"/>
      <c r="Q627" s="120"/>
      <c r="R627" s="120"/>
      <c r="S627" s="120"/>
      <c r="T627" s="120"/>
      <c r="U627" s="123"/>
      <c r="V627" s="125"/>
      <c r="W627" s="125"/>
      <c r="X627" s="125"/>
      <c r="Y627" s="20"/>
      <c r="Z627" s="20"/>
      <c r="AA627" s="120"/>
      <c r="AB627" s="120"/>
      <c r="AC627" s="120"/>
      <c r="AD627" s="120"/>
      <c r="AE627" s="120"/>
      <c r="AF627" s="120"/>
      <c r="AG627" s="125"/>
      <c r="AH627" s="125"/>
      <c r="AI627" s="125"/>
      <c r="AJ627" s="125"/>
      <c r="AK627" s="125"/>
      <c r="AL627" s="125"/>
      <c r="AM627" s="20"/>
      <c r="AN627" s="120"/>
    </row>
    <row r="628" spans="1:40" ht="15.75" thickBot="1">
      <c r="A628" s="20"/>
      <c r="B628" s="20"/>
      <c r="C628" s="20"/>
      <c r="D628" s="20"/>
      <c r="E628" s="20"/>
      <c r="F628" s="20"/>
      <c r="G628" s="20"/>
      <c r="H628" s="20"/>
      <c r="I628" s="20"/>
      <c r="J628" s="20"/>
      <c r="K628" s="20"/>
      <c r="L628" s="20"/>
      <c r="M628" s="20"/>
      <c r="N628" s="120"/>
      <c r="O628" s="120"/>
      <c r="P628" s="120"/>
      <c r="Q628" s="120"/>
      <c r="R628" s="120"/>
      <c r="S628" s="120"/>
      <c r="T628" s="120"/>
      <c r="U628" s="123"/>
      <c r="V628" s="125"/>
      <c r="W628" s="125"/>
      <c r="X628" s="125"/>
      <c r="Y628" s="20"/>
      <c r="Z628" s="20"/>
      <c r="AA628" s="120"/>
      <c r="AB628" s="120"/>
      <c r="AC628" s="120"/>
      <c r="AD628" s="120"/>
      <c r="AE628" s="120"/>
      <c r="AF628" s="120"/>
      <c r="AG628" s="125"/>
      <c r="AH628" s="125"/>
      <c r="AI628" s="125"/>
      <c r="AJ628" s="125"/>
      <c r="AK628" s="125"/>
      <c r="AL628" s="125"/>
      <c r="AM628" s="20"/>
      <c r="AN628" s="120"/>
    </row>
    <row r="629" spans="1:40" ht="15.75" thickBot="1">
      <c r="A629" s="20"/>
      <c r="B629" s="20"/>
      <c r="C629" s="20"/>
      <c r="D629" s="20"/>
      <c r="E629" s="20"/>
      <c r="F629" s="20"/>
      <c r="G629" s="20"/>
      <c r="H629" s="20"/>
      <c r="I629" s="20"/>
      <c r="J629" s="20"/>
      <c r="K629" s="20"/>
      <c r="L629" s="20"/>
      <c r="M629" s="20"/>
      <c r="N629" s="120"/>
      <c r="O629" s="120"/>
      <c r="P629" s="120"/>
      <c r="Q629" s="120"/>
      <c r="R629" s="120"/>
      <c r="S629" s="120"/>
      <c r="T629" s="120"/>
      <c r="U629" s="123"/>
      <c r="V629" s="125"/>
      <c r="W629" s="125"/>
      <c r="X629" s="125"/>
      <c r="Y629" s="20"/>
      <c r="Z629" s="20"/>
      <c r="AA629" s="120"/>
      <c r="AB629" s="120"/>
      <c r="AC629" s="120"/>
      <c r="AD629" s="120"/>
      <c r="AE629" s="120"/>
      <c r="AF629" s="120"/>
      <c r="AG629" s="125"/>
      <c r="AH629" s="125"/>
      <c r="AI629" s="125"/>
      <c r="AJ629" s="125"/>
      <c r="AK629" s="125"/>
      <c r="AL629" s="125"/>
      <c r="AM629" s="20"/>
      <c r="AN629" s="120"/>
    </row>
    <row r="630" spans="1:40" ht="15.75" thickBot="1">
      <c r="A630" s="20"/>
      <c r="B630" s="20"/>
      <c r="C630" s="20"/>
      <c r="D630" s="20"/>
      <c r="E630" s="20"/>
      <c r="F630" s="20"/>
      <c r="G630" s="20"/>
      <c r="H630" s="20"/>
      <c r="I630" s="20"/>
      <c r="J630" s="20"/>
      <c r="K630" s="20"/>
      <c r="L630" s="20"/>
      <c r="M630" s="20"/>
      <c r="N630" s="120"/>
      <c r="O630" s="120"/>
      <c r="P630" s="120"/>
      <c r="Q630" s="120"/>
      <c r="R630" s="120"/>
      <c r="S630" s="120"/>
      <c r="T630" s="120"/>
      <c r="U630" s="123"/>
      <c r="V630" s="125"/>
      <c r="W630" s="125"/>
      <c r="X630" s="125"/>
      <c r="Y630" s="20"/>
      <c r="Z630" s="20"/>
      <c r="AA630" s="120"/>
      <c r="AB630" s="120"/>
      <c r="AC630" s="120"/>
      <c r="AD630" s="120"/>
      <c r="AE630" s="120"/>
      <c r="AF630" s="120"/>
      <c r="AG630" s="125"/>
      <c r="AH630" s="125"/>
      <c r="AI630" s="125"/>
      <c r="AJ630" s="125"/>
      <c r="AK630" s="125"/>
      <c r="AL630" s="125"/>
      <c r="AM630" s="20"/>
      <c r="AN630" s="120"/>
    </row>
    <row r="631" spans="1:40" ht="15.75" thickBot="1">
      <c r="A631" s="20"/>
      <c r="B631" s="20"/>
      <c r="C631" s="20"/>
      <c r="D631" s="20"/>
      <c r="E631" s="20"/>
      <c r="F631" s="20"/>
      <c r="G631" s="20"/>
      <c r="H631" s="20"/>
      <c r="I631" s="20"/>
      <c r="J631" s="20"/>
      <c r="K631" s="20"/>
      <c r="L631" s="20"/>
      <c r="M631" s="20"/>
      <c r="N631" s="120"/>
      <c r="O631" s="120"/>
      <c r="P631" s="120"/>
      <c r="Q631" s="120"/>
      <c r="R631" s="120"/>
      <c r="S631" s="120"/>
      <c r="T631" s="120"/>
      <c r="U631" s="123"/>
      <c r="V631" s="125"/>
      <c r="W631" s="125"/>
      <c r="X631" s="125"/>
      <c r="Y631" s="20"/>
      <c r="Z631" s="20"/>
      <c r="AA631" s="120"/>
      <c r="AB631" s="120"/>
      <c r="AC631" s="120"/>
      <c r="AD631" s="120"/>
      <c r="AE631" s="120"/>
      <c r="AF631" s="120"/>
      <c r="AG631" s="125"/>
      <c r="AH631" s="125"/>
      <c r="AI631" s="125"/>
      <c r="AJ631" s="125"/>
      <c r="AK631" s="125"/>
      <c r="AL631" s="125"/>
      <c r="AM631" s="20"/>
      <c r="AN631" s="120"/>
    </row>
    <row r="632" spans="1:40" ht="15.75" thickBot="1">
      <c r="A632" s="20"/>
      <c r="B632" s="20"/>
      <c r="C632" s="20"/>
      <c r="D632" s="20"/>
      <c r="E632" s="20"/>
      <c r="F632" s="20"/>
      <c r="G632" s="20"/>
      <c r="H632" s="20"/>
      <c r="I632" s="20"/>
      <c r="J632" s="20"/>
      <c r="K632" s="20"/>
      <c r="L632" s="20"/>
      <c r="M632" s="20"/>
      <c r="N632" s="120"/>
      <c r="O632" s="120"/>
      <c r="P632" s="120"/>
      <c r="Q632" s="120"/>
      <c r="R632" s="120"/>
      <c r="S632" s="120"/>
      <c r="T632" s="120"/>
      <c r="U632" s="123"/>
      <c r="V632" s="125"/>
      <c r="W632" s="125"/>
      <c r="X632" s="125"/>
      <c r="Y632" s="20"/>
      <c r="Z632" s="20"/>
      <c r="AA632" s="120"/>
      <c r="AB632" s="120"/>
      <c r="AC632" s="120"/>
      <c r="AD632" s="120"/>
      <c r="AE632" s="120"/>
      <c r="AF632" s="120"/>
      <c r="AG632" s="125"/>
      <c r="AH632" s="125"/>
      <c r="AI632" s="125"/>
      <c r="AJ632" s="125"/>
      <c r="AK632" s="125"/>
      <c r="AL632" s="125"/>
      <c r="AM632" s="20"/>
      <c r="AN632" s="120"/>
    </row>
    <row r="633" spans="1:40" ht="15.75" thickBot="1">
      <c r="A633" s="20"/>
      <c r="B633" s="20"/>
      <c r="C633" s="20"/>
      <c r="D633" s="20"/>
      <c r="E633" s="20"/>
      <c r="F633" s="20"/>
      <c r="G633" s="20"/>
      <c r="H633" s="20"/>
      <c r="I633" s="20"/>
      <c r="J633" s="20"/>
      <c r="K633" s="20"/>
      <c r="L633" s="20"/>
      <c r="M633" s="20"/>
      <c r="N633" s="120"/>
      <c r="O633" s="120"/>
      <c r="P633" s="120"/>
      <c r="Q633" s="120"/>
      <c r="R633" s="120"/>
      <c r="S633" s="120"/>
      <c r="T633" s="120"/>
      <c r="U633" s="123"/>
      <c r="V633" s="125"/>
      <c r="W633" s="125"/>
      <c r="X633" s="125"/>
      <c r="Y633" s="20"/>
      <c r="Z633" s="20"/>
      <c r="AA633" s="120"/>
      <c r="AB633" s="120"/>
      <c r="AC633" s="120"/>
      <c r="AD633" s="120"/>
      <c r="AE633" s="120"/>
      <c r="AF633" s="120"/>
      <c r="AG633" s="125"/>
      <c r="AH633" s="125"/>
      <c r="AI633" s="125"/>
      <c r="AJ633" s="125"/>
      <c r="AK633" s="125"/>
      <c r="AL633" s="125"/>
      <c r="AM633" s="20"/>
      <c r="AN633" s="120"/>
    </row>
    <row r="634" spans="1:40" ht="15.75" thickBot="1">
      <c r="A634" s="20"/>
      <c r="B634" s="20"/>
      <c r="C634" s="20"/>
      <c r="D634" s="20"/>
      <c r="E634" s="20"/>
      <c r="F634" s="20"/>
      <c r="G634" s="20"/>
      <c r="H634" s="20"/>
      <c r="I634" s="20"/>
      <c r="J634" s="20"/>
      <c r="K634" s="20"/>
      <c r="L634" s="20"/>
      <c r="M634" s="20"/>
      <c r="N634" s="120"/>
      <c r="O634" s="120"/>
      <c r="P634" s="120"/>
      <c r="Q634" s="120"/>
      <c r="R634" s="120"/>
      <c r="S634" s="120"/>
      <c r="T634" s="120"/>
      <c r="U634" s="123"/>
      <c r="V634" s="125"/>
      <c r="W634" s="125"/>
      <c r="X634" s="125"/>
      <c r="Y634" s="20"/>
      <c r="Z634" s="20"/>
      <c r="AA634" s="120"/>
      <c r="AB634" s="120"/>
      <c r="AC634" s="120"/>
      <c r="AD634" s="120"/>
      <c r="AE634" s="120"/>
      <c r="AF634" s="120"/>
      <c r="AG634" s="125"/>
      <c r="AH634" s="125"/>
      <c r="AI634" s="125"/>
      <c r="AJ634" s="125"/>
      <c r="AK634" s="125"/>
      <c r="AL634" s="125"/>
      <c r="AM634" s="20"/>
      <c r="AN634" s="120"/>
    </row>
    <row r="635" spans="1:40" ht="15.75" thickBot="1">
      <c r="A635" s="20"/>
      <c r="B635" s="20"/>
      <c r="C635" s="20"/>
      <c r="D635" s="20"/>
      <c r="E635" s="20"/>
      <c r="F635" s="20"/>
      <c r="G635" s="20"/>
      <c r="H635" s="20"/>
      <c r="I635" s="20"/>
      <c r="J635" s="20"/>
      <c r="K635" s="20"/>
      <c r="L635" s="20"/>
      <c r="M635" s="20"/>
      <c r="N635" s="120"/>
      <c r="O635" s="120"/>
      <c r="P635" s="120"/>
      <c r="Q635" s="120"/>
      <c r="R635" s="120"/>
      <c r="S635" s="120"/>
      <c r="T635" s="120"/>
      <c r="U635" s="123"/>
      <c r="V635" s="125"/>
      <c r="W635" s="125"/>
      <c r="X635" s="125"/>
      <c r="Y635" s="20"/>
      <c r="Z635" s="20"/>
      <c r="AA635" s="120"/>
      <c r="AB635" s="120"/>
      <c r="AC635" s="120"/>
      <c r="AD635" s="120"/>
      <c r="AE635" s="120"/>
      <c r="AF635" s="120"/>
      <c r="AG635" s="125"/>
      <c r="AH635" s="125"/>
      <c r="AI635" s="125"/>
      <c r="AJ635" s="125"/>
      <c r="AK635" s="125"/>
      <c r="AL635" s="125"/>
      <c r="AM635" s="20"/>
      <c r="AN635" s="120"/>
    </row>
    <row r="636" spans="1:40" ht="15.75" thickBot="1">
      <c r="A636" s="20"/>
      <c r="B636" s="20"/>
      <c r="C636" s="20"/>
      <c r="D636" s="20"/>
      <c r="E636" s="20"/>
      <c r="F636" s="20"/>
      <c r="G636" s="20"/>
      <c r="H636" s="20"/>
      <c r="I636" s="20"/>
      <c r="J636" s="20"/>
      <c r="K636" s="20"/>
      <c r="L636" s="20"/>
      <c r="M636" s="20"/>
      <c r="N636" s="120"/>
      <c r="O636" s="120"/>
      <c r="P636" s="120"/>
      <c r="Q636" s="120"/>
      <c r="R636" s="120"/>
      <c r="S636" s="120"/>
      <c r="T636" s="120"/>
      <c r="U636" s="123"/>
      <c r="V636" s="125"/>
      <c r="W636" s="125"/>
      <c r="X636" s="125"/>
      <c r="Y636" s="20"/>
      <c r="Z636" s="20"/>
      <c r="AA636" s="120"/>
      <c r="AB636" s="120"/>
      <c r="AC636" s="120"/>
      <c r="AD636" s="120"/>
      <c r="AE636" s="120"/>
      <c r="AF636" s="120"/>
      <c r="AG636" s="125"/>
      <c r="AH636" s="125"/>
      <c r="AI636" s="125"/>
      <c r="AJ636" s="125"/>
      <c r="AK636" s="125"/>
      <c r="AL636" s="125"/>
      <c r="AM636" s="20"/>
      <c r="AN636" s="120"/>
    </row>
    <row r="637" spans="1:40" ht="15.75" thickBot="1">
      <c r="A637" s="20"/>
      <c r="B637" s="20"/>
      <c r="C637" s="20"/>
      <c r="D637" s="20"/>
      <c r="E637" s="20"/>
      <c r="F637" s="20"/>
      <c r="G637" s="20"/>
      <c r="H637" s="20"/>
      <c r="I637" s="20"/>
      <c r="J637" s="20"/>
      <c r="K637" s="20"/>
      <c r="L637" s="20"/>
      <c r="M637" s="20"/>
      <c r="N637" s="120"/>
      <c r="O637" s="120"/>
      <c r="P637" s="120"/>
      <c r="Q637" s="120"/>
      <c r="R637" s="120"/>
      <c r="S637" s="120"/>
      <c r="T637" s="120"/>
      <c r="U637" s="123"/>
      <c r="V637" s="125"/>
      <c r="W637" s="125"/>
      <c r="X637" s="125"/>
      <c r="Y637" s="20"/>
      <c r="Z637" s="20"/>
      <c r="AA637" s="120"/>
      <c r="AB637" s="120"/>
      <c r="AC637" s="120"/>
      <c r="AD637" s="120"/>
      <c r="AE637" s="120"/>
      <c r="AF637" s="120"/>
      <c r="AG637" s="125"/>
      <c r="AH637" s="125"/>
      <c r="AI637" s="125"/>
      <c r="AJ637" s="125"/>
      <c r="AK637" s="125"/>
      <c r="AL637" s="125"/>
      <c r="AM637" s="20"/>
      <c r="AN637" s="120"/>
    </row>
    <row r="638" spans="1:40" ht="15.75" thickBot="1">
      <c r="A638" s="20"/>
      <c r="B638" s="20"/>
      <c r="C638" s="20"/>
      <c r="D638" s="20"/>
      <c r="E638" s="20"/>
      <c r="F638" s="20"/>
      <c r="G638" s="20"/>
      <c r="H638" s="20"/>
      <c r="I638" s="20"/>
      <c r="J638" s="20"/>
      <c r="K638" s="20"/>
      <c r="L638" s="20"/>
      <c r="M638" s="20"/>
      <c r="N638" s="120"/>
      <c r="O638" s="120"/>
      <c r="P638" s="120"/>
      <c r="Q638" s="120"/>
      <c r="R638" s="120"/>
      <c r="S638" s="120"/>
      <c r="T638" s="120"/>
      <c r="U638" s="123"/>
      <c r="V638" s="125"/>
      <c r="W638" s="125"/>
      <c r="X638" s="125"/>
      <c r="Y638" s="20"/>
      <c r="Z638" s="20"/>
      <c r="AA638" s="120"/>
      <c r="AB638" s="120"/>
      <c r="AC638" s="120"/>
      <c r="AD638" s="120"/>
      <c r="AE638" s="120"/>
      <c r="AF638" s="120"/>
      <c r="AG638" s="125"/>
      <c r="AH638" s="125"/>
      <c r="AI638" s="125"/>
      <c r="AJ638" s="125"/>
      <c r="AK638" s="125"/>
      <c r="AL638" s="125"/>
      <c r="AM638" s="20"/>
      <c r="AN638" s="120"/>
    </row>
    <row r="639" spans="1:40" ht="15.75" thickBot="1">
      <c r="A639" s="20"/>
      <c r="B639" s="20"/>
      <c r="C639" s="20"/>
      <c r="D639" s="20"/>
      <c r="E639" s="20"/>
      <c r="F639" s="20"/>
      <c r="G639" s="20"/>
      <c r="H639" s="20"/>
      <c r="I639" s="20"/>
      <c r="J639" s="20"/>
      <c r="K639" s="20"/>
      <c r="L639" s="20"/>
      <c r="M639" s="20"/>
      <c r="N639" s="120"/>
      <c r="O639" s="120"/>
      <c r="P639" s="120"/>
      <c r="Q639" s="120"/>
      <c r="R639" s="120"/>
      <c r="S639" s="120"/>
      <c r="T639" s="120"/>
      <c r="U639" s="123"/>
      <c r="V639" s="125"/>
      <c r="W639" s="125"/>
      <c r="X639" s="125"/>
      <c r="Y639" s="20"/>
      <c r="Z639" s="20"/>
      <c r="AA639" s="120"/>
      <c r="AB639" s="120"/>
      <c r="AC639" s="120"/>
      <c r="AD639" s="120"/>
      <c r="AE639" s="120"/>
      <c r="AF639" s="120"/>
      <c r="AG639" s="125"/>
      <c r="AH639" s="125"/>
      <c r="AI639" s="125"/>
      <c r="AJ639" s="125"/>
      <c r="AK639" s="125"/>
      <c r="AL639" s="125"/>
      <c r="AM639" s="20"/>
      <c r="AN639" s="120"/>
    </row>
    <row r="640" spans="1:40" ht="15.75" thickBot="1">
      <c r="A640" s="20"/>
      <c r="B640" s="20"/>
      <c r="C640" s="20"/>
      <c r="D640" s="20"/>
      <c r="E640" s="20"/>
      <c r="F640" s="20"/>
      <c r="G640" s="20"/>
      <c r="H640" s="20"/>
      <c r="I640" s="20"/>
      <c r="J640" s="20"/>
      <c r="K640" s="20"/>
      <c r="L640" s="20"/>
      <c r="M640" s="20"/>
      <c r="N640" s="120"/>
      <c r="O640" s="120"/>
      <c r="P640" s="120"/>
      <c r="Q640" s="120"/>
      <c r="R640" s="120"/>
      <c r="S640" s="120"/>
      <c r="T640" s="120"/>
      <c r="U640" s="123"/>
      <c r="V640" s="125"/>
      <c r="W640" s="125"/>
      <c r="X640" s="125"/>
      <c r="Y640" s="20"/>
      <c r="Z640" s="20"/>
      <c r="AA640" s="120"/>
      <c r="AB640" s="120"/>
      <c r="AC640" s="120"/>
      <c r="AD640" s="120"/>
      <c r="AE640" s="120"/>
      <c r="AF640" s="120"/>
      <c r="AG640" s="125"/>
      <c r="AH640" s="125"/>
      <c r="AI640" s="125"/>
      <c r="AJ640" s="125"/>
      <c r="AK640" s="125"/>
      <c r="AL640" s="125"/>
      <c r="AM640" s="20"/>
      <c r="AN640" s="120"/>
    </row>
    <row r="641" spans="1:40" ht="15.75" thickBot="1">
      <c r="A641" s="20"/>
      <c r="B641" s="20"/>
      <c r="C641" s="20"/>
      <c r="D641" s="20"/>
      <c r="E641" s="20"/>
      <c r="F641" s="20"/>
      <c r="G641" s="20"/>
      <c r="H641" s="20"/>
      <c r="I641" s="20"/>
      <c r="J641" s="20"/>
      <c r="K641" s="20"/>
      <c r="L641" s="20"/>
      <c r="M641" s="20"/>
      <c r="N641" s="120"/>
      <c r="O641" s="120"/>
      <c r="P641" s="120"/>
      <c r="Q641" s="120"/>
      <c r="R641" s="120"/>
      <c r="S641" s="120"/>
      <c r="T641" s="120"/>
      <c r="U641" s="123"/>
      <c r="V641" s="125"/>
      <c r="W641" s="125"/>
      <c r="X641" s="125"/>
      <c r="Y641" s="20"/>
      <c r="Z641" s="20"/>
      <c r="AA641" s="120"/>
      <c r="AB641" s="120"/>
      <c r="AC641" s="120"/>
      <c r="AD641" s="120"/>
      <c r="AE641" s="120"/>
      <c r="AF641" s="120"/>
      <c r="AG641" s="125"/>
      <c r="AH641" s="125"/>
      <c r="AI641" s="125"/>
      <c r="AJ641" s="125"/>
      <c r="AK641" s="125"/>
      <c r="AL641" s="125"/>
      <c r="AM641" s="20"/>
      <c r="AN641" s="120"/>
    </row>
    <row r="642" spans="1:40" ht="15.75" thickBot="1">
      <c r="A642" s="20"/>
      <c r="B642" s="20"/>
      <c r="C642" s="20"/>
      <c r="D642" s="20"/>
      <c r="E642" s="20"/>
      <c r="F642" s="20"/>
      <c r="G642" s="20"/>
      <c r="H642" s="20"/>
      <c r="I642" s="20"/>
      <c r="J642" s="20"/>
      <c r="K642" s="20"/>
      <c r="L642" s="20"/>
      <c r="M642" s="20"/>
      <c r="N642" s="120"/>
      <c r="O642" s="120"/>
      <c r="P642" s="120"/>
      <c r="Q642" s="120"/>
      <c r="R642" s="120"/>
      <c r="S642" s="120"/>
      <c r="T642" s="120"/>
      <c r="U642" s="123"/>
      <c r="V642" s="125"/>
      <c r="W642" s="125"/>
      <c r="X642" s="125"/>
      <c r="Y642" s="20"/>
      <c r="Z642" s="20"/>
      <c r="AA642" s="120"/>
      <c r="AB642" s="120"/>
      <c r="AC642" s="120"/>
      <c r="AD642" s="120"/>
      <c r="AE642" s="120"/>
      <c r="AF642" s="120"/>
      <c r="AG642" s="125"/>
      <c r="AH642" s="125"/>
      <c r="AI642" s="125"/>
      <c r="AJ642" s="125"/>
      <c r="AK642" s="125"/>
      <c r="AL642" s="125"/>
      <c r="AM642" s="20"/>
      <c r="AN642" s="120"/>
    </row>
    <row r="643" spans="1:40" ht="15.75" thickBot="1">
      <c r="A643" s="20"/>
      <c r="B643" s="20"/>
      <c r="C643" s="20"/>
      <c r="D643" s="20"/>
      <c r="E643" s="20"/>
      <c r="F643" s="20"/>
      <c r="G643" s="20"/>
      <c r="H643" s="20"/>
      <c r="I643" s="20"/>
      <c r="J643" s="20"/>
      <c r="K643" s="20"/>
      <c r="L643" s="20"/>
      <c r="M643" s="20"/>
      <c r="N643" s="120"/>
      <c r="O643" s="120"/>
      <c r="P643" s="120"/>
      <c r="Q643" s="120"/>
      <c r="R643" s="120"/>
      <c r="S643" s="120"/>
      <c r="T643" s="120"/>
      <c r="U643" s="123"/>
      <c r="V643" s="125"/>
      <c r="W643" s="125"/>
      <c r="X643" s="125"/>
      <c r="Y643" s="20"/>
      <c r="Z643" s="20"/>
      <c r="AA643" s="120"/>
      <c r="AB643" s="120"/>
      <c r="AC643" s="120"/>
      <c r="AD643" s="120"/>
      <c r="AE643" s="120"/>
      <c r="AF643" s="120"/>
      <c r="AG643" s="125"/>
      <c r="AH643" s="125"/>
      <c r="AI643" s="125"/>
      <c r="AJ643" s="125"/>
      <c r="AK643" s="125"/>
      <c r="AL643" s="125"/>
      <c r="AM643" s="20"/>
      <c r="AN643" s="120"/>
    </row>
    <row r="644" spans="1:40" ht="15.75" thickBot="1">
      <c r="A644" s="20"/>
      <c r="B644" s="20"/>
      <c r="C644" s="20"/>
      <c r="D644" s="20"/>
      <c r="E644" s="20"/>
      <c r="F644" s="20"/>
      <c r="G644" s="20"/>
      <c r="H644" s="20"/>
      <c r="I644" s="20"/>
      <c r="J644" s="20"/>
      <c r="K644" s="20"/>
      <c r="L644" s="20"/>
      <c r="M644" s="20"/>
      <c r="N644" s="120"/>
      <c r="O644" s="120"/>
      <c r="P644" s="120"/>
      <c r="Q644" s="120"/>
      <c r="R644" s="120"/>
      <c r="S644" s="120"/>
      <c r="T644" s="120"/>
      <c r="U644" s="123"/>
      <c r="V644" s="125"/>
      <c r="W644" s="125"/>
      <c r="X644" s="125"/>
      <c r="Y644" s="20"/>
      <c r="Z644" s="20"/>
      <c r="AA644" s="120"/>
      <c r="AB644" s="120"/>
      <c r="AC644" s="120"/>
      <c r="AD644" s="120"/>
      <c r="AE644" s="120"/>
      <c r="AF644" s="120"/>
      <c r="AG644" s="125"/>
      <c r="AH644" s="125"/>
      <c r="AI644" s="125"/>
      <c r="AJ644" s="125"/>
      <c r="AK644" s="125"/>
      <c r="AL644" s="125"/>
      <c r="AM644" s="20"/>
      <c r="AN644" s="120"/>
    </row>
    <row r="645" spans="1:40" ht="15.75" thickBot="1">
      <c r="A645" s="20"/>
      <c r="B645" s="20"/>
      <c r="C645" s="20"/>
      <c r="D645" s="20"/>
      <c r="E645" s="20"/>
      <c r="F645" s="20"/>
      <c r="G645" s="20"/>
      <c r="H645" s="20"/>
      <c r="I645" s="20"/>
      <c r="J645" s="20"/>
      <c r="K645" s="20"/>
      <c r="L645" s="20"/>
      <c r="M645" s="20"/>
      <c r="N645" s="120"/>
      <c r="O645" s="120"/>
      <c r="P645" s="120"/>
      <c r="Q645" s="120"/>
      <c r="R645" s="120"/>
      <c r="S645" s="120"/>
      <c r="T645" s="120"/>
      <c r="U645" s="123"/>
      <c r="V645" s="125"/>
      <c r="W645" s="125"/>
      <c r="X645" s="125"/>
      <c r="Y645" s="20"/>
      <c r="Z645" s="20"/>
      <c r="AA645" s="120"/>
      <c r="AB645" s="120"/>
      <c r="AC645" s="120"/>
      <c r="AD645" s="120"/>
      <c r="AE645" s="120"/>
      <c r="AF645" s="120"/>
      <c r="AG645" s="125"/>
      <c r="AH645" s="125"/>
      <c r="AI645" s="125"/>
      <c r="AJ645" s="125"/>
      <c r="AK645" s="125"/>
      <c r="AL645" s="125"/>
      <c r="AM645" s="20"/>
      <c r="AN645" s="120"/>
    </row>
    <row r="646" spans="1:40" ht="15.75" thickBot="1">
      <c r="A646" s="20"/>
      <c r="B646" s="20"/>
      <c r="C646" s="20"/>
      <c r="D646" s="20"/>
      <c r="E646" s="20"/>
      <c r="F646" s="20"/>
      <c r="G646" s="20"/>
      <c r="H646" s="20"/>
      <c r="I646" s="20"/>
      <c r="J646" s="20"/>
      <c r="K646" s="20"/>
      <c r="L646" s="20"/>
      <c r="M646" s="20"/>
      <c r="N646" s="120"/>
      <c r="O646" s="120"/>
      <c r="P646" s="120"/>
      <c r="Q646" s="120"/>
      <c r="R646" s="120"/>
      <c r="S646" s="120"/>
      <c r="T646" s="120"/>
      <c r="U646" s="123"/>
      <c r="V646" s="125"/>
      <c r="W646" s="125"/>
      <c r="X646" s="125"/>
      <c r="Y646" s="20"/>
      <c r="Z646" s="20"/>
      <c r="AA646" s="120"/>
      <c r="AB646" s="120"/>
      <c r="AC646" s="120"/>
      <c r="AD646" s="120"/>
      <c r="AE646" s="120"/>
      <c r="AF646" s="120"/>
      <c r="AG646" s="125"/>
      <c r="AH646" s="125"/>
      <c r="AI646" s="125"/>
      <c r="AJ646" s="125"/>
      <c r="AK646" s="125"/>
      <c r="AL646" s="125"/>
      <c r="AM646" s="20"/>
      <c r="AN646" s="120"/>
    </row>
    <row r="647" spans="1:40" ht="15.75" thickBot="1">
      <c r="A647" s="20"/>
      <c r="B647" s="20"/>
      <c r="C647" s="20"/>
      <c r="D647" s="20"/>
      <c r="E647" s="20"/>
      <c r="F647" s="20"/>
      <c r="G647" s="20"/>
      <c r="H647" s="20"/>
      <c r="I647" s="20"/>
      <c r="J647" s="20"/>
      <c r="K647" s="20"/>
      <c r="L647" s="20"/>
      <c r="M647" s="20"/>
      <c r="N647" s="120"/>
      <c r="O647" s="120"/>
      <c r="P647" s="120"/>
      <c r="Q647" s="120"/>
      <c r="R647" s="120"/>
      <c r="S647" s="120"/>
      <c r="T647" s="120"/>
      <c r="U647" s="123"/>
      <c r="V647" s="125"/>
      <c r="W647" s="125"/>
      <c r="X647" s="125"/>
      <c r="Y647" s="20"/>
      <c r="Z647" s="20"/>
      <c r="AA647" s="120"/>
      <c r="AB647" s="120"/>
      <c r="AC647" s="120"/>
      <c r="AD647" s="120"/>
      <c r="AE647" s="120"/>
      <c r="AF647" s="120"/>
      <c r="AG647" s="125"/>
      <c r="AH647" s="125"/>
      <c r="AI647" s="125"/>
      <c r="AJ647" s="125"/>
      <c r="AK647" s="125"/>
      <c r="AL647" s="125"/>
      <c r="AM647" s="20"/>
      <c r="AN647" s="120"/>
    </row>
    <row r="648" spans="1:40" ht="15.75" thickBot="1">
      <c r="A648" s="20"/>
      <c r="B648" s="20"/>
      <c r="C648" s="20"/>
      <c r="D648" s="20"/>
      <c r="E648" s="20"/>
      <c r="F648" s="20"/>
      <c r="G648" s="20"/>
      <c r="H648" s="20"/>
      <c r="I648" s="20"/>
      <c r="J648" s="20"/>
      <c r="K648" s="20"/>
      <c r="L648" s="20"/>
      <c r="M648" s="20"/>
      <c r="N648" s="120"/>
      <c r="O648" s="120"/>
      <c r="P648" s="120"/>
      <c r="Q648" s="120"/>
      <c r="R648" s="120"/>
      <c r="S648" s="120"/>
      <c r="T648" s="120"/>
      <c r="U648" s="123"/>
      <c r="V648" s="125"/>
      <c r="W648" s="125"/>
      <c r="X648" s="125"/>
      <c r="Y648" s="20"/>
      <c r="Z648" s="20"/>
      <c r="AA648" s="120"/>
      <c r="AB648" s="120"/>
      <c r="AC648" s="120"/>
      <c r="AD648" s="120"/>
      <c r="AE648" s="120"/>
      <c r="AF648" s="120"/>
      <c r="AG648" s="125"/>
      <c r="AH648" s="125"/>
      <c r="AI648" s="125"/>
      <c r="AJ648" s="125"/>
      <c r="AK648" s="125"/>
      <c r="AL648" s="125"/>
      <c r="AM648" s="20"/>
      <c r="AN648" s="120"/>
    </row>
    <row r="649" spans="1:40" ht="15.75" thickBot="1">
      <c r="A649" s="20"/>
      <c r="B649" s="20"/>
      <c r="C649" s="20"/>
      <c r="D649" s="20"/>
      <c r="E649" s="20"/>
      <c r="F649" s="20"/>
      <c r="G649" s="20"/>
      <c r="H649" s="20"/>
      <c r="I649" s="20"/>
      <c r="J649" s="20"/>
      <c r="K649" s="20"/>
      <c r="L649" s="20"/>
      <c r="M649" s="20"/>
      <c r="N649" s="120"/>
      <c r="O649" s="120"/>
      <c r="P649" s="120"/>
      <c r="Q649" s="120"/>
      <c r="R649" s="120"/>
      <c r="S649" s="120"/>
      <c r="T649" s="120"/>
      <c r="U649" s="123"/>
      <c r="V649" s="125"/>
      <c r="W649" s="125"/>
      <c r="X649" s="125"/>
      <c r="Y649" s="20"/>
      <c r="Z649" s="20"/>
      <c r="AA649" s="120"/>
      <c r="AB649" s="120"/>
      <c r="AC649" s="120"/>
      <c r="AD649" s="120"/>
      <c r="AE649" s="120"/>
      <c r="AF649" s="120"/>
      <c r="AG649" s="125"/>
      <c r="AH649" s="125"/>
      <c r="AI649" s="125"/>
      <c r="AJ649" s="125"/>
      <c r="AK649" s="125"/>
      <c r="AL649" s="125"/>
      <c r="AM649" s="20"/>
      <c r="AN649" s="120"/>
    </row>
    <row r="650" spans="1:40" ht="15.75" thickBot="1">
      <c r="A650" s="20"/>
      <c r="B650" s="20"/>
      <c r="C650" s="20"/>
      <c r="D650" s="20"/>
      <c r="E650" s="20"/>
      <c r="F650" s="20"/>
      <c r="G650" s="20"/>
      <c r="H650" s="20"/>
      <c r="I650" s="20"/>
      <c r="J650" s="20"/>
      <c r="K650" s="20"/>
      <c r="L650" s="20"/>
      <c r="M650" s="20"/>
      <c r="N650" s="120"/>
      <c r="O650" s="120"/>
      <c r="P650" s="120"/>
      <c r="Q650" s="120"/>
      <c r="R650" s="120"/>
      <c r="S650" s="120"/>
      <c r="T650" s="120"/>
      <c r="U650" s="123"/>
      <c r="V650" s="125"/>
      <c r="W650" s="125"/>
      <c r="X650" s="125"/>
      <c r="Y650" s="20"/>
      <c r="Z650" s="20"/>
      <c r="AA650" s="120"/>
      <c r="AB650" s="120"/>
      <c r="AC650" s="120"/>
      <c r="AD650" s="120"/>
      <c r="AE650" s="120"/>
      <c r="AF650" s="120"/>
      <c r="AG650" s="125"/>
      <c r="AH650" s="125"/>
      <c r="AI650" s="125"/>
      <c r="AJ650" s="125"/>
      <c r="AK650" s="125"/>
      <c r="AL650" s="125"/>
      <c r="AM650" s="20"/>
      <c r="AN650" s="120"/>
    </row>
    <row r="651" spans="1:40" ht="15.75" thickBot="1">
      <c r="A651" s="20"/>
      <c r="B651" s="20"/>
      <c r="C651" s="20"/>
      <c r="D651" s="20"/>
      <c r="E651" s="20"/>
      <c r="F651" s="20"/>
      <c r="G651" s="20"/>
      <c r="H651" s="20"/>
      <c r="I651" s="20"/>
      <c r="J651" s="20"/>
      <c r="K651" s="20"/>
      <c r="L651" s="20"/>
      <c r="M651" s="20"/>
      <c r="N651" s="120"/>
      <c r="O651" s="120"/>
      <c r="P651" s="120"/>
      <c r="Q651" s="120"/>
      <c r="R651" s="120"/>
      <c r="S651" s="120"/>
      <c r="T651" s="120"/>
      <c r="U651" s="123"/>
      <c r="V651" s="125"/>
      <c r="W651" s="125"/>
      <c r="X651" s="125"/>
      <c r="Y651" s="20"/>
      <c r="Z651" s="20"/>
      <c r="AA651" s="120"/>
      <c r="AB651" s="120"/>
      <c r="AC651" s="120"/>
      <c r="AD651" s="120"/>
      <c r="AE651" s="120"/>
      <c r="AF651" s="120"/>
      <c r="AG651" s="125"/>
      <c r="AH651" s="125"/>
      <c r="AI651" s="125"/>
      <c r="AJ651" s="125"/>
      <c r="AK651" s="125"/>
      <c r="AL651" s="125"/>
      <c r="AM651" s="20"/>
      <c r="AN651" s="120"/>
    </row>
    <row r="652" spans="1:40" ht="15.75" thickBot="1">
      <c r="A652" s="20"/>
      <c r="B652" s="20"/>
      <c r="C652" s="20"/>
      <c r="D652" s="20"/>
      <c r="E652" s="20"/>
      <c r="F652" s="20"/>
      <c r="G652" s="20"/>
      <c r="H652" s="20"/>
      <c r="I652" s="20"/>
      <c r="J652" s="20"/>
      <c r="K652" s="20"/>
      <c r="L652" s="20"/>
      <c r="M652" s="20"/>
      <c r="N652" s="120"/>
      <c r="O652" s="120"/>
      <c r="P652" s="120"/>
      <c r="Q652" s="120"/>
      <c r="R652" s="120"/>
      <c r="S652" s="120"/>
      <c r="T652" s="120"/>
      <c r="U652" s="123"/>
      <c r="V652" s="125"/>
      <c r="W652" s="125"/>
      <c r="X652" s="125"/>
      <c r="Y652" s="20"/>
      <c r="Z652" s="20"/>
      <c r="AA652" s="120"/>
      <c r="AB652" s="120"/>
      <c r="AC652" s="120"/>
      <c r="AD652" s="120"/>
      <c r="AE652" s="120"/>
      <c r="AF652" s="120"/>
      <c r="AG652" s="125"/>
      <c r="AH652" s="125"/>
      <c r="AI652" s="125"/>
      <c r="AJ652" s="125"/>
      <c r="AK652" s="125"/>
      <c r="AL652" s="125"/>
      <c r="AM652" s="20"/>
      <c r="AN652" s="120"/>
    </row>
    <row r="653" spans="1:40" ht="15.75" thickBot="1">
      <c r="A653" s="20"/>
      <c r="B653" s="20"/>
      <c r="C653" s="20"/>
      <c r="D653" s="20"/>
      <c r="E653" s="20"/>
      <c r="F653" s="20"/>
      <c r="G653" s="20"/>
      <c r="H653" s="20"/>
      <c r="I653" s="20"/>
      <c r="J653" s="20"/>
      <c r="K653" s="20"/>
      <c r="L653" s="20"/>
      <c r="M653" s="20"/>
      <c r="N653" s="120"/>
      <c r="O653" s="120"/>
      <c r="P653" s="120"/>
      <c r="Q653" s="120"/>
      <c r="R653" s="120"/>
      <c r="S653" s="120"/>
      <c r="T653" s="120"/>
      <c r="U653" s="123"/>
      <c r="V653" s="125"/>
      <c r="W653" s="125"/>
      <c r="X653" s="125"/>
      <c r="Y653" s="20"/>
      <c r="Z653" s="20"/>
      <c r="AA653" s="120"/>
      <c r="AB653" s="120"/>
      <c r="AC653" s="120"/>
      <c r="AD653" s="120"/>
      <c r="AE653" s="120"/>
      <c r="AF653" s="120"/>
      <c r="AG653" s="125"/>
      <c r="AH653" s="125"/>
      <c r="AI653" s="125"/>
      <c r="AJ653" s="125"/>
      <c r="AK653" s="125"/>
      <c r="AL653" s="125"/>
      <c r="AM653" s="20"/>
      <c r="AN653" s="120"/>
    </row>
    <row r="654" spans="1:40" ht="15.75" thickBot="1">
      <c r="A654" s="20"/>
      <c r="B654" s="20"/>
      <c r="C654" s="20"/>
      <c r="D654" s="20"/>
      <c r="E654" s="20"/>
      <c r="F654" s="20"/>
      <c r="G654" s="20"/>
      <c r="H654" s="20"/>
      <c r="I654" s="20"/>
      <c r="J654" s="20"/>
      <c r="K654" s="20"/>
      <c r="L654" s="20"/>
      <c r="M654" s="20"/>
      <c r="N654" s="120"/>
      <c r="O654" s="120"/>
      <c r="P654" s="120"/>
      <c r="Q654" s="120"/>
      <c r="R654" s="120"/>
      <c r="S654" s="120"/>
      <c r="T654" s="120"/>
      <c r="U654" s="123"/>
      <c r="V654" s="125"/>
      <c r="W654" s="125"/>
      <c r="X654" s="125"/>
      <c r="Y654" s="20"/>
      <c r="Z654" s="20"/>
      <c r="AA654" s="120"/>
      <c r="AB654" s="120"/>
      <c r="AC654" s="120"/>
      <c r="AD654" s="120"/>
      <c r="AE654" s="120"/>
      <c r="AF654" s="120"/>
      <c r="AG654" s="125"/>
      <c r="AH654" s="125"/>
      <c r="AI654" s="125"/>
      <c r="AJ654" s="125"/>
      <c r="AK654" s="125"/>
      <c r="AL654" s="125"/>
      <c r="AM654" s="20"/>
      <c r="AN654" s="120"/>
    </row>
    <row r="655" spans="1:40" ht="15.75" thickBot="1">
      <c r="A655" s="20"/>
      <c r="B655" s="20"/>
      <c r="C655" s="20"/>
      <c r="D655" s="20"/>
      <c r="E655" s="20"/>
      <c r="F655" s="20"/>
      <c r="G655" s="20"/>
      <c r="H655" s="20"/>
      <c r="I655" s="20"/>
      <c r="J655" s="20"/>
      <c r="K655" s="20"/>
      <c r="L655" s="20"/>
      <c r="M655" s="20"/>
      <c r="N655" s="120"/>
      <c r="O655" s="120"/>
      <c r="P655" s="120"/>
      <c r="Q655" s="120"/>
      <c r="R655" s="120"/>
      <c r="S655" s="120"/>
      <c r="T655" s="120"/>
      <c r="U655" s="123"/>
      <c r="V655" s="125"/>
      <c r="W655" s="125"/>
      <c r="X655" s="125"/>
      <c r="Y655" s="20"/>
      <c r="Z655" s="20"/>
      <c r="AA655" s="120"/>
      <c r="AB655" s="120"/>
      <c r="AC655" s="120"/>
      <c r="AD655" s="120"/>
      <c r="AE655" s="120"/>
      <c r="AF655" s="120"/>
      <c r="AG655" s="125"/>
      <c r="AH655" s="125"/>
      <c r="AI655" s="125"/>
      <c r="AJ655" s="125"/>
      <c r="AK655" s="125"/>
      <c r="AL655" s="125"/>
      <c r="AM655" s="20"/>
      <c r="AN655" s="120"/>
    </row>
    <row r="656" spans="1:40" ht="15.75" thickBot="1">
      <c r="A656" s="20"/>
      <c r="B656" s="20"/>
      <c r="C656" s="20"/>
      <c r="D656" s="20"/>
      <c r="E656" s="20"/>
      <c r="F656" s="20"/>
      <c r="G656" s="20"/>
      <c r="H656" s="20"/>
      <c r="I656" s="20"/>
      <c r="J656" s="20"/>
      <c r="K656" s="20"/>
      <c r="L656" s="20"/>
      <c r="M656" s="20"/>
      <c r="N656" s="120"/>
      <c r="O656" s="120"/>
      <c r="P656" s="120"/>
      <c r="Q656" s="120"/>
      <c r="R656" s="120"/>
      <c r="S656" s="120"/>
      <c r="T656" s="120"/>
      <c r="U656" s="123"/>
      <c r="V656" s="125"/>
      <c r="W656" s="125"/>
      <c r="X656" s="125"/>
      <c r="Y656" s="20"/>
      <c r="Z656" s="20"/>
      <c r="AA656" s="120"/>
      <c r="AB656" s="120"/>
      <c r="AC656" s="120"/>
      <c r="AD656" s="120"/>
      <c r="AE656" s="120"/>
      <c r="AF656" s="120"/>
      <c r="AG656" s="125"/>
      <c r="AH656" s="125"/>
      <c r="AI656" s="125"/>
      <c r="AJ656" s="125"/>
      <c r="AK656" s="125"/>
      <c r="AL656" s="125"/>
      <c r="AM656" s="20"/>
      <c r="AN656" s="120"/>
    </row>
    <row r="657" spans="1:40" ht="15.75" thickBot="1">
      <c r="A657" s="20"/>
      <c r="B657" s="20"/>
      <c r="C657" s="20"/>
      <c r="D657" s="20"/>
      <c r="E657" s="20"/>
      <c r="F657" s="20"/>
      <c r="G657" s="20"/>
      <c r="H657" s="20"/>
      <c r="I657" s="20"/>
      <c r="J657" s="20"/>
      <c r="K657" s="20"/>
      <c r="L657" s="20"/>
      <c r="M657" s="20"/>
      <c r="N657" s="120"/>
      <c r="O657" s="120"/>
      <c r="P657" s="120"/>
      <c r="Q657" s="120"/>
      <c r="R657" s="120"/>
      <c r="S657" s="120"/>
      <c r="T657" s="120"/>
      <c r="U657" s="123"/>
      <c r="V657" s="125"/>
      <c r="W657" s="125"/>
      <c r="X657" s="125"/>
      <c r="Y657" s="20"/>
      <c r="Z657" s="20"/>
      <c r="AA657" s="120"/>
      <c r="AB657" s="120"/>
      <c r="AC657" s="120"/>
      <c r="AD657" s="120"/>
      <c r="AE657" s="120"/>
      <c r="AF657" s="120"/>
      <c r="AG657" s="125"/>
      <c r="AH657" s="125"/>
      <c r="AI657" s="125"/>
      <c r="AJ657" s="125"/>
      <c r="AK657" s="125"/>
      <c r="AL657" s="125"/>
      <c r="AM657" s="20"/>
      <c r="AN657" s="120"/>
    </row>
    <row r="658" spans="1:40" ht="15.75" thickBot="1">
      <c r="A658" s="20"/>
      <c r="B658" s="20"/>
      <c r="C658" s="20"/>
      <c r="D658" s="20"/>
      <c r="E658" s="20"/>
      <c r="F658" s="20"/>
      <c r="G658" s="20"/>
      <c r="H658" s="20"/>
      <c r="I658" s="20"/>
      <c r="J658" s="20"/>
      <c r="K658" s="20"/>
      <c r="L658" s="20"/>
      <c r="M658" s="20"/>
      <c r="N658" s="120"/>
      <c r="O658" s="120"/>
      <c r="P658" s="120"/>
      <c r="Q658" s="120"/>
      <c r="R658" s="120"/>
      <c r="S658" s="120"/>
      <c r="T658" s="120"/>
      <c r="U658" s="123"/>
      <c r="V658" s="125"/>
      <c r="W658" s="125"/>
      <c r="X658" s="125"/>
      <c r="Y658" s="20"/>
      <c r="Z658" s="20"/>
      <c r="AA658" s="120"/>
      <c r="AB658" s="120"/>
      <c r="AC658" s="120"/>
      <c r="AD658" s="120"/>
      <c r="AE658" s="120"/>
      <c r="AF658" s="120"/>
      <c r="AG658" s="125"/>
      <c r="AH658" s="125"/>
      <c r="AI658" s="125"/>
      <c r="AJ658" s="125"/>
      <c r="AK658" s="125"/>
      <c r="AL658" s="125"/>
      <c r="AM658" s="20"/>
      <c r="AN658" s="120"/>
    </row>
    <row r="659" spans="1:40" ht="15.75" thickBot="1">
      <c r="A659" s="20"/>
      <c r="B659" s="20"/>
      <c r="C659" s="20"/>
      <c r="D659" s="20"/>
      <c r="E659" s="20"/>
      <c r="F659" s="20"/>
      <c r="G659" s="20"/>
      <c r="H659" s="20"/>
      <c r="I659" s="20"/>
      <c r="J659" s="20"/>
      <c r="K659" s="20"/>
      <c r="L659" s="20"/>
      <c r="M659" s="20"/>
      <c r="N659" s="120"/>
      <c r="O659" s="120"/>
      <c r="P659" s="120"/>
      <c r="Q659" s="120"/>
      <c r="R659" s="120"/>
      <c r="S659" s="120"/>
      <c r="T659" s="120"/>
      <c r="U659" s="123"/>
      <c r="V659" s="125"/>
      <c r="W659" s="125"/>
      <c r="X659" s="125"/>
      <c r="Y659" s="20"/>
      <c r="Z659" s="20"/>
      <c r="AA659" s="120"/>
      <c r="AB659" s="120"/>
      <c r="AC659" s="120"/>
      <c r="AD659" s="120"/>
      <c r="AE659" s="120"/>
      <c r="AF659" s="120"/>
      <c r="AG659" s="125"/>
      <c r="AH659" s="125"/>
      <c r="AI659" s="125"/>
      <c r="AJ659" s="125"/>
      <c r="AK659" s="125"/>
      <c r="AL659" s="125"/>
      <c r="AM659" s="20"/>
      <c r="AN659" s="120"/>
    </row>
    <row r="660" spans="1:40" ht="15.75" thickBot="1">
      <c r="A660" s="20"/>
      <c r="B660" s="20"/>
      <c r="C660" s="20"/>
      <c r="D660" s="20"/>
      <c r="E660" s="20"/>
      <c r="F660" s="20"/>
      <c r="G660" s="20"/>
      <c r="H660" s="20"/>
      <c r="I660" s="20"/>
      <c r="J660" s="20"/>
      <c r="K660" s="20"/>
      <c r="L660" s="20"/>
      <c r="M660" s="20"/>
      <c r="N660" s="120"/>
      <c r="O660" s="120"/>
      <c r="P660" s="120"/>
      <c r="Q660" s="120"/>
      <c r="R660" s="120"/>
      <c r="S660" s="120"/>
      <c r="T660" s="120"/>
      <c r="U660" s="123"/>
      <c r="V660" s="125"/>
      <c r="W660" s="125"/>
      <c r="X660" s="125"/>
      <c r="Y660" s="20"/>
      <c r="Z660" s="20"/>
      <c r="AA660" s="120"/>
      <c r="AB660" s="120"/>
      <c r="AC660" s="120"/>
      <c r="AD660" s="120"/>
      <c r="AE660" s="120"/>
      <c r="AF660" s="120"/>
      <c r="AG660" s="125"/>
      <c r="AH660" s="125"/>
      <c r="AI660" s="125"/>
      <c r="AJ660" s="125"/>
      <c r="AK660" s="125"/>
      <c r="AL660" s="125"/>
      <c r="AM660" s="20"/>
      <c r="AN660" s="120"/>
    </row>
    <row r="661" spans="1:40" ht="15.75" thickBot="1">
      <c r="A661" s="20"/>
      <c r="B661" s="20"/>
      <c r="C661" s="20"/>
      <c r="D661" s="20"/>
      <c r="E661" s="20"/>
      <c r="F661" s="20"/>
      <c r="G661" s="20"/>
      <c r="H661" s="20"/>
      <c r="I661" s="20"/>
      <c r="J661" s="20"/>
      <c r="K661" s="20"/>
      <c r="L661" s="20"/>
      <c r="M661" s="20"/>
      <c r="N661" s="120"/>
      <c r="O661" s="120"/>
      <c r="P661" s="120"/>
      <c r="Q661" s="120"/>
      <c r="R661" s="120"/>
      <c r="S661" s="120"/>
      <c r="T661" s="120"/>
      <c r="U661" s="123"/>
      <c r="V661" s="125"/>
      <c r="W661" s="125"/>
      <c r="X661" s="125"/>
      <c r="Y661" s="20"/>
      <c r="Z661" s="20"/>
      <c r="AA661" s="120"/>
      <c r="AB661" s="120"/>
      <c r="AC661" s="120"/>
      <c r="AD661" s="120"/>
      <c r="AE661" s="120"/>
      <c r="AF661" s="120"/>
      <c r="AG661" s="125"/>
      <c r="AH661" s="125"/>
      <c r="AI661" s="125"/>
      <c r="AJ661" s="125"/>
      <c r="AK661" s="125"/>
      <c r="AL661" s="125"/>
      <c r="AM661" s="20"/>
      <c r="AN661" s="120"/>
    </row>
    <row r="662" spans="1:40" ht="15.75" thickBot="1">
      <c r="A662" s="20"/>
      <c r="B662" s="20"/>
      <c r="C662" s="20"/>
      <c r="D662" s="20"/>
      <c r="E662" s="20"/>
      <c r="F662" s="20"/>
      <c r="G662" s="20"/>
      <c r="H662" s="20"/>
      <c r="I662" s="20"/>
      <c r="J662" s="20"/>
      <c r="K662" s="20"/>
      <c r="L662" s="20"/>
      <c r="M662" s="20"/>
      <c r="N662" s="120"/>
      <c r="O662" s="120"/>
      <c r="P662" s="120"/>
      <c r="Q662" s="120"/>
      <c r="R662" s="120"/>
      <c r="S662" s="120"/>
      <c r="T662" s="120"/>
      <c r="U662" s="123"/>
      <c r="V662" s="125"/>
      <c r="W662" s="125"/>
      <c r="X662" s="125"/>
      <c r="Y662" s="20"/>
      <c r="Z662" s="20"/>
      <c r="AA662" s="120"/>
      <c r="AB662" s="120"/>
      <c r="AC662" s="120"/>
      <c r="AD662" s="120"/>
      <c r="AE662" s="120"/>
      <c r="AF662" s="120"/>
      <c r="AG662" s="125"/>
      <c r="AH662" s="125"/>
      <c r="AI662" s="125"/>
      <c r="AJ662" s="125"/>
      <c r="AK662" s="125"/>
      <c r="AL662" s="125"/>
      <c r="AM662" s="20"/>
      <c r="AN662" s="120"/>
    </row>
    <row r="663" spans="1:40" ht="15.75" thickBot="1">
      <c r="A663" s="20"/>
      <c r="B663" s="20"/>
      <c r="C663" s="20"/>
      <c r="D663" s="20"/>
      <c r="E663" s="20"/>
      <c r="F663" s="20"/>
      <c r="G663" s="20"/>
      <c r="H663" s="20"/>
      <c r="I663" s="20"/>
      <c r="J663" s="20"/>
      <c r="K663" s="20"/>
      <c r="L663" s="20"/>
      <c r="M663" s="20"/>
      <c r="N663" s="120"/>
      <c r="O663" s="120"/>
      <c r="P663" s="120"/>
      <c r="Q663" s="120"/>
      <c r="R663" s="120"/>
      <c r="S663" s="120"/>
      <c r="T663" s="120"/>
      <c r="U663" s="123"/>
      <c r="V663" s="125"/>
      <c r="W663" s="125"/>
      <c r="X663" s="125"/>
      <c r="Y663" s="20"/>
      <c r="Z663" s="20"/>
      <c r="AA663" s="120"/>
      <c r="AB663" s="120"/>
      <c r="AC663" s="120"/>
      <c r="AD663" s="120"/>
      <c r="AE663" s="120"/>
      <c r="AF663" s="120"/>
      <c r="AG663" s="125"/>
      <c r="AH663" s="125"/>
      <c r="AI663" s="125"/>
      <c r="AJ663" s="125"/>
      <c r="AK663" s="125"/>
      <c r="AL663" s="125"/>
      <c r="AM663" s="20"/>
      <c r="AN663" s="120"/>
    </row>
    <row r="664" spans="1:40" ht="15.75" thickBot="1">
      <c r="A664" s="20"/>
      <c r="B664" s="20"/>
      <c r="C664" s="20"/>
      <c r="D664" s="20"/>
      <c r="E664" s="20"/>
      <c r="F664" s="20"/>
      <c r="G664" s="20"/>
      <c r="H664" s="20"/>
      <c r="I664" s="20"/>
      <c r="J664" s="20"/>
      <c r="K664" s="20"/>
      <c r="L664" s="20"/>
      <c r="M664" s="20"/>
      <c r="N664" s="120"/>
      <c r="O664" s="120"/>
      <c r="P664" s="120"/>
      <c r="Q664" s="120"/>
      <c r="R664" s="120"/>
      <c r="S664" s="120"/>
      <c r="T664" s="120"/>
      <c r="U664" s="123"/>
      <c r="V664" s="125"/>
      <c r="W664" s="125"/>
      <c r="X664" s="125"/>
      <c r="Y664" s="20"/>
      <c r="Z664" s="20"/>
      <c r="AA664" s="120"/>
      <c r="AB664" s="120"/>
      <c r="AC664" s="120"/>
      <c r="AD664" s="120"/>
      <c r="AE664" s="120"/>
      <c r="AF664" s="120"/>
      <c r="AG664" s="125"/>
      <c r="AH664" s="125"/>
      <c r="AI664" s="125"/>
      <c r="AJ664" s="125"/>
      <c r="AK664" s="125"/>
      <c r="AL664" s="125"/>
      <c r="AM664" s="20"/>
      <c r="AN664" s="120"/>
    </row>
    <row r="665" spans="1:40" ht="15.75" thickBot="1">
      <c r="A665" s="20"/>
      <c r="B665" s="20"/>
      <c r="C665" s="20"/>
      <c r="D665" s="20"/>
      <c r="E665" s="20"/>
      <c r="F665" s="20"/>
      <c r="G665" s="20"/>
      <c r="H665" s="20"/>
      <c r="I665" s="20"/>
      <c r="J665" s="20"/>
      <c r="K665" s="20"/>
      <c r="L665" s="20"/>
      <c r="M665" s="20"/>
      <c r="N665" s="120"/>
      <c r="O665" s="120"/>
      <c r="P665" s="120"/>
      <c r="Q665" s="120"/>
      <c r="R665" s="120"/>
      <c r="S665" s="120"/>
      <c r="T665" s="120"/>
      <c r="U665" s="123"/>
      <c r="V665" s="125"/>
      <c r="W665" s="125"/>
      <c r="X665" s="125"/>
      <c r="Y665" s="20"/>
      <c r="Z665" s="20"/>
      <c r="AA665" s="120"/>
      <c r="AB665" s="120"/>
      <c r="AC665" s="120"/>
      <c r="AD665" s="120"/>
      <c r="AE665" s="120"/>
      <c r="AF665" s="120"/>
      <c r="AG665" s="125"/>
      <c r="AH665" s="125"/>
      <c r="AI665" s="125"/>
      <c r="AJ665" s="125"/>
      <c r="AK665" s="125"/>
      <c r="AL665" s="125"/>
      <c r="AM665" s="20"/>
      <c r="AN665" s="120"/>
    </row>
    <row r="666" spans="1:40" ht="15.75" thickBot="1">
      <c r="A666" s="20"/>
      <c r="B666" s="20"/>
      <c r="C666" s="20"/>
      <c r="D666" s="20"/>
      <c r="E666" s="20"/>
      <c r="F666" s="20"/>
      <c r="G666" s="20"/>
      <c r="H666" s="20"/>
      <c r="I666" s="20"/>
      <c r="J666" s="20"/>
      <c r="K666" s="20"/>
      <c r="L666" s="20"/>
      <c r="M666" s="20"/>
      <c r="N666" s="120"/>
      <c r="O666" s="120"/>
      <c r="P666" s="120"/>
      <c r="Q666" s="120"/>
      <c r="R666" s="120"/>
      <c r="S666" s="120"/>
      <c r="T666" s="120"/>
      <c r="U666" s="123"/>
      <c r="V666" s="125"/>
      <c r="W666" s="125"/>
      <c r="X666" s="125"/>
      <c r="Y666" s="20"/>
      <c r="Z666" s="20"/>
      <c r="AA666" s="120"/>
      <c r="AB666" s="120"/>
      <c r="AC666" s="120"/>
      <c r="AD666" s="120"/>
      <c r="AE666" s="120"/>
      <c r="AF666" s="120"/>
      <c r="AG666" s="125"/>
      <c r="AH666" s="125"/>
      <c r="AI666" s="125"/>
      <c r="AJ666" s="125"/>
      <c r="AK666" s="125"/>
      <c r="AL666" s="125"/>
      <c r="AM666" s="20"/>
      <c r="AN666" s="120"/>
    </row>
    <row r="667" spans="1:40" ht="15.75" thickBot="1">
      <c r="A667" s="20"/>
      <c r="B667" s="20"/>
      <c r="C667" s="20"/>
      <c r="D667" s="20"/>
      <c r="E667" s="20"/>
      <c r="F667" s="20"/>
      <c r="G667" s="20"/>
      <c r="H667" s="20"/>
      <c r="I667" s="20"/>
      <c r="J667" s="20"/>
      <c r="K667" s="20"/>
      <c r="L667" s="20"/>
      <c r="M667" s="20"/>
      <c r="N667" s="120"/>
      <c r="O667" s="120"/>
      <c r="P667" s="120"/>
      <c r="Q667" s="120"/>
      <c r="R667" s="120"/>
      <c r="S667" s="120"/>
      <c r="T667" s="120"/>
      <c r="U667" s="123"/>
      <c r="V667" s="125"/>
      <c r="W667" s="125"/>
      <c r="X667" s="125"/>
      <c r="Y667" s="20"/>
      <c r="Z667" s="20"/>
      <c r="AA667" s="120"/>
      <c r="AB667" s="120"/>
      <c r="AC667" s="120"/>
      <c r="AD667" s="120"/>
      <c r="AE667" s="120"/>
      <c r="AF667" s="120"/>
      <c r="AG667" s="125"/>
      <c r="AH667" s="125"/>
      <c r="AI667" s="125"/>
      <c r="AJ667" s="125"/>
      <c r="AK667" s="125"/>
      <c r="AL667" s="125"/>
      <c r="AM667" s="20"/>
      <c r="AN667" s="120"/>
    </row>
    <row r="668" spans="1:40" ht="15.75" thickBot="1">
      <c r="A668" s="20"/>
      <c r="B668" s="20"/>
      <c r="C668" s="20"/>
      <c r="D668" s="20"/>
      <c r="E668" s="20"/>
      <c r="F668" s="20"/>
      <c r="G668" s="20"/>
      <c r="H668" s="20"/>
      <c r="I668" s="20"/>
      <c r="J668" s="20"/>
      <c r="K668" s="20"/>
      <c r="L668" s="20"/>
      <c r="M668" s="20"/>
      <c r="N668" s="120"/>
      <c r="O668" s="120"/>
      <c r="P668" s="120"/>
      <c r="Q668" s="120"/>
      <c r="R668" s="120"/>
      <c r="S668" s="120"/>
      <c r="T668" s="120"/>
      <c r="U668" s="123"/>
      <c r="V668" s="125"/>
      <c r="W668" s="125"/>
      <c r="X668" s="125"/>
      <c r="Y668" s="20"/>
      <c r="Z668" s="20"/>
      <c r="AA668" s="120"/>
      <c r="AB668" s="120"/>
      <c r="AC668" s="120"/>
      <c r="AD668" s="120"/>
      <c r="AE668" s="120"/>
      <c r="AF668" s="120"/>
      <c r="AG668" s="125"/>
      <c r="AH668" s="125"/>
      <c r="AI668" s="125"/>
      <c r="AJ668" s="125"/>
      <c r="AK668" s="125"/>
      <c r="AL668" s="125"/>
      <c r="AM668" s="20"/>
      <c r="AN668" s="120"/>
    </row>
    <row r="669" spans="1:40" ht="15.75" thickBot="1">
      <c r="A669" s="20"/>
      <c r="B669" s="20"/>
      <c r="C669" s="20"/>
      <c r="D669" s="20"/>
      <c r="E669" s="20"/>
      <c r="F669" s="20"/>
      <c r="G669" s="20"/>
      <c r="H669" s="20"/>
      <c r="I669" s="20"/>
      <c r="J669" s="20"/>
      <c r="K669" s="20"/>
      <c r="L669" s="20"/>
      <c r="M669" s="20"/>
      <c r="N669" s="120"/>
      <c r="O669" s="120"/>
      <c r="P669" s="120"/>
      <c r="Q669" s="120"/>
      <c r="R669" s="120"/>
      <c r="S669" s="120"/>
      <c r="T669" s="120"/>
      <c r="U669" s="123"/>
      <c r="V669" s="125"/>
      <c r="W669" s="125"/>
      <c r="X669" s="125"/>
      <c r="Y669" s="20"/>
      <c r="Z669" s="20"/>
      <c r="AA669" s="120"/>
      <c r="AB669" s="120"/>
      <c r="AC669" s="120"/>
      <c r="AD669" s="120"/>
      <c r="AE669" s="120"/>
      <c r="AF669" s="120"/>
      <c r="AG669" s="125"/>
      <c r="AH669" s="125"/>
      <c r="AI669" s="125"/>
      <c r="AJ669" s="125"/>
      <c r="AK669" s="125"/>
      <c r="AL669" s="125"/>
      <c r="AM669" s="20"/>
      <c r="AN669" s="120"/>
    </row>
    <row r="670" spans="1:40" ht="15.75" thickBot="1">
      <c r="A670" s="20"/>
      <c r="B670" s="20"/>
      <c r="C670" s="20"/>
      <c r="D670" s="20"/>
      <c r="E670" s="20"/>
      <c r="F670" s="20"/>
      <c r="G670" s="20"/>
      <c r="H670" s="20"/>
      <c r="I670" s="20"/>
      <c r="J670" s="20"/>
      <c r="K670" s="20"/>
      <c r="L670" s="20"/>
      <c r="M670" s="20"/>
      <c r="N670" s="120"/>
      <c r="O670" s="120"/>
      <c r="P670" s="120"/>
      <c r="Q670" s="120"/>
      <c r="R670" s="120"/>
      <c r="S670" s="120"/>
      <c r="T670" s="120"/>
      <c r="U670" s="123"/>
      <c r="V670" s="125"/>
      <c r="W670" s="125"/>
      <c r="X670" s="125"/>
      <c r="Y670" s="20"/>
      <c r="Z670" s="20"/>
      <c r="AA670" s="120"/>
      <c r="AB670" s="120"/>
      <c r="AC670" s="120"/>
      <c r="AD670" s="120"/>
      <c r="AE670" s="120"/>
      <c r="AF670" s="120"/>
      <c r="AG670" s="125"/>
      <c r="AH670" s="125"/>
      <c r="AI670" s="125"/>
      <c r="AJ670" s="125"/>
      <c r="AK670" s="125"/>
      <c r="AL670" s="125"/>
      <c r="AM670" s="20"/>
      <c r="AN670" s="120"/>
    </row>
    <row r="671" spans="1:40" ht="15.75" thickBot="1">
      <c r="A671" s="20"/>
      <c r="B671" s="20"/>
      <c r="C671" s="20"/>
      <c r="D671" s="20"/>
      <c r="E671" s="20"/>
      <c r="F671" s="20"/>
      <c r="G671" s="20"/>
      <c r="H671" s="20"/>
      <c r="I671" s="20"/>
      <c r="J671" s="20"/>
      <c r="K671" s="20"/>
      <c r="L671" s="20"/>
      <c r="M671" s="20"/>
      <c r="N671" s="120"/>
      <c r="O671" s="120"/>
      <c r="P671" s="120"/>
      <c r="Q671" s="120"/>
      <c r="R671" s="120"/>
      <c r="S671" s="120"/>
      <c r="T671" s="120"/>
      <c r="U671" s="123"/>
      <c r="V671" s="125"/>
      <c r="W671" s="125"/>
      <c r="X671" s="125"/>
      <c r="Y671" s="20"/>
      <c r="Z671" s="20"/>
      <c r="AA671" s="120"/>
      <c r="AB671" s="120"/>
      <c r="AC671" s="120"/>
      <c r="AD671" s="120"/>
      <c r="AE671" s="120"/>
      <c r="AF671" s="120"/>
      <c r="AG671" s="125"/>
      <c r="AH671" s="125"/>
      <c r="AI671" s="125"/>
      <c r="AJ671" s="125"/>
      <c r="AK671" s="125"/>
      <c r="AL671" s="125"/>
      <c r="AM671" s="20"/>
      <c r="AN671" s="120"/>
    </row>
    <row r="672" spans="1:40" ht="15.75" thickBot="1">
      <c r="A672" s="20"/>
      <c r="B672" s="20"/>
      <c r="C672" s="20"/>
      <c r="D672" s="20"/>
      <c r="E672" s="20"/>
      <c r="F672" s="20"/>
      <c r="G672" s="20"/>
      <c r="H672" s="20"/>
      <c r="I672" s="20"/>
      <c r="J672" s="20"/>
      <c r="K672" s="20"/>
      <c r="L672" s="20"/>
      <c r="M672" s="20"/>
      <c r="N672" s="120"/>
      <c r="O672" s="120"/>
      <c r="P672" s="120"/>
      <c r="Q672" s="120"/>
      <c r="R672" s="120"/>
      <c r="S672" s="120"/>
      <c r="T672" s="120"/>
      <c r="U672" s="123"/>
      <c r="V672" s="125"/>
      <c r="W672" s="125"/>
      <c r="X672" s="125"/>
      <c r="Y672" s="20"/>
      <c r="Z672" s="20"/>
      <c r="AA672" s="120"/>
      <c r="AB672" s="120"/>
      <c r="AC672" s="120"/>
      <c r="AD672" s="120"/>
      <c r="AE672" s="120"/>
      <c r="AF672" s="120"/>
      <c r="AG672" s="125"/>
      <c r="AH672" s="125"/>
      <c r="AI672" s="125"/>
      <c r="AJ672" s="125"/>
      <c r="AK672" s="125"/>
      <c r="AL672" s="125"/>
      <c r="AM672" s="20"/>
      <c r="AN672" s="120"/>
    </row>
    <row r="673" spans="1:40" ht="15.75" thickBot="1">
      <c r="A673" s="20"/>
      <c r="B673" s="20"/>
      <c r="C673" s="20"/>
      <c r="D673" s="20"/>
      <c r="E673" s="20"/>
      <c r="F673" s="20"/>
      <c r="G673" s="20"/>
      <c r="H673" s="20"/>
      <c r="I673" s="20"/>
      <c r="J673" s="20"/>
      <c r="K673" s="20"/>
      <c r="L673" s="20"/>
      <c r="M673" s="20"/>
      <c r="N673" s="120"/>
      <c r="O673" s="120"/>
      <c r="P673" s="120"/>
      <c r="Q673" s="120"/>
      <c r="R673" s="120"/>
      <c r="S673" s="120"/>
      <c r="T673" s="120"/>
      <c r="U673" s="123"/>
      <c r="V673" s="125"/>
      <c r="W673" s="125"/>
      <c r="X673" s="125"/>
      <c r="Y673" s="20"/>
      <c r="Z673" s="20"/>
      <c r="AA673" s="120"/>
      <c r="AB673" s="120"/>
      <c r="AC673" s="120"/>
      <c r="AD673" s="120"/>
      <c r="AE673" s="120"/>
      <c r="AF673" s="120"/>
      <c r="AG673" s="125"/>
      <c r="AH673" s="125"/>
      <c r="AI673" s="125"/>
      <c r="AJ673" s="125"/>
      <c r="AK673" s="125"/>
      <c r="AL673" s="125"/>
      <c r="AM673" s="20"/>
      <c r="AN673" s="120"/>
    </row>
    <row r="674" spans="1:40" ht="15.75" thickBot="1">
      <c r="A674" s="20"/>
      <c r="B674" s="20"/>
      <c r="C674" s="20"/>
      <c r="D674" s="20"/>
      <c r="E674" s="20"/>
      <c r="F674" s="20"/>
      <c r="G674" s="20"/>
      <c r="H674" s="20"/>
      <c r="I674" s="20"/>
      <c r="J674" s="20"/>
      <c r="K674" s="20"/>
      <c r="L674" s="20"/>
      <c r="M674" s="20"/>
      <c r="N674" s="120"/>
      <c r="O674" s="120"/>
      <c r="P674" s="120"/>
      <c r="Q674" s="120"/>
      <c r="R674" s="120"/>
      <c r="S674" s="120"/>
      <c r="T674" s="120"/>
      <c r="U674" s="123"/>
      <c r="V674" s="125"/>
      <c r="W674" s="125"/>
      <c r="X674" s="125"/>
      <c r="Y674" s="20"/>
      <c r="Z674" s="20"/>
      <c r="AA674" s="120"/>
      <c r="AB674" s="120"/>
      <c r="AC674" s="120"/>
      <c r="AD674" s="120"/>
      <c r="AE674" s="120"/>
      <c r="AF674" s="120"/>
      <c r="AG674" s="125"/>
      <c r="AH674" s="125"/>
      <c r="AI674" s="125"/>
      <c r="AJ674" s="125"/>
      <c r="AK674" s="125"/>
      <c r="AL674" s="125"/>
      <c r="AM674" s="20"/>
      <c r="AN674" s="120"/>
    </row>
    <row r="675" spans="1:40" ht="15.75" thickBot="1">
      <c r="A675" s="20"/>
      <c r="B675" s="20"/>
      <c r="C675" s="20"/>
      <c r="D675" s="20"/>
      <c r="E675" s="20"/>
      <c r="F675" s="20"/>
      <c r="G675" s="20"/>
      <c r="H675" s="20"/>
      <c r="I675" s="20"/>
      <c r="J675" s="20"/>
      <c r="K675" s="20"/>
      <c r="L675" s="20"/>
      <c r="M675" s="20"/>
      <c r="N675" s="120"/>
      <c r="O675" s="120"/>
      <c r="P675" s="120"/>
      <c r="Q675" s="120"/>
      <c r="R675" s="120"/>
      <c r="S675" s="120"/>
      <c r="T675" s="120"/>
      <c r="U675" s="123"/>
      <c r="V675" s="125"/>
      <c r="W675" s="125"/>
      <c r="X675" s="125"/>
      <c r="Y675" s="20"/>
      <c r="Z675" s="20"/>
      <c r="AA675" s="120"/>
      <c r="AB675" s="120"/>
      <c r="AC675" s="120"/>
      <c r="AD675" s="120"/>
      <c r="AE675" s="120"/>
      <c r="AF675" s="120"/>
      <c r="AG675" s="125"/>
      <c r="AH675" s="125"/>
      <c r="AI675" s="125"/>
      <c r="AJ675" s="125"/>
      <c r="AK675" s="125"/>
      <c r="AL675" s="125"/>
      <c r="AM675" s="20"/>
      <c r="AN675" s="120"/>
    </row>
    <row r="676" spans="1:40" ht="15.75" thickBot="1">
      <c r="A676" s="20"/>
      <c r="B676" s="20"/>
      <c r="C676" s="20"/>
      <c r="D676" s="20"/>
      <c r="E676" s="20"/>
      <c r="F676" s="20"/>
      <c r="G676" s="20"/>
      <c r="H676" s="20"/>
      <c r="I676" s="20"/>
      <c r="J676" s="20"/>
      <c r="K676" s="20"/>
      <c r="L676" s="20"/>
      <c r="M676" s="20"/>
      <c r="N676" s="120"/>
      <c r="O676" s="120"/>
      <c r="P676" s="120"/>
      <c r="Q676" s="120"/>
      <c r="R676" s="120"/>
      <c r="S676" s="120"/>
      <c r="T676" s="120"/>
      <c r="U676" s="123"/>
      <c r="V676" s="125"/>
      <c r="W676" s="125"/>
      <c r="X676" s="125"/>
      <c r="Y676" s="20"/>
      <c r="Z676" s="20"/>
      <c r="AA676" s="120"/>
      <c r="AB676" s="120"/>
      <c r="AC676" s="120"/>
      <c r="AD676" s="120"/>
      <c r="AE676" s="120"/>
      <c r="AF676" s="120"/>
      <c r="AG676" s="125"/>
      <c r="AH676" s="125"/>
      <c r="AI676" s="125"/>
      <c r="AJ676" s="125"/>
      <c r="AK676" s="125"/>
      <c r="AL676" s="125"/>
      <c r="AM676" s="20"/>
      <c r="AN676" s="120"/>
    </row>
    <row r="677" spans="1:40" ht="15.75" thickBot="1">
      <c r="A677" s="20"/>
      <c r="B677" s="20"/>
      <c r="C677" s="20"/>
      <c r="D677" s="20"/>
      <c r="E677" s="20"/>
      <c r="F677" s="20"/>
      <c r="G677" s="20"/>
      <c r="H677" s="20"/>
      <c r="I677" s="20"/>
      <c r="J677" s="20"/>
      <c r="K677" s="20"/>
      <c r="L677" s="20"/>
      <c r="M677" s="20"/>
      <c r="N677" s="120"/>
      <c r="O677" s="120"/>
      <c r="P677" s="120"/>
      <c r="Q677" s="120"/>
      <c r="R677" s="120"/>
      <c r="S677" s="120"/>
      <c r="T677" s="120"/>
      <c r="U677" s="123"/>
      <c r="V677" s="125"/>
      <c r="W677" s="125"/>
      <c r="X677" s="125"/>
      <c r="Y677" s="20"/>
      <c r="Z677" s="20"/>
      <c r="AA677" s="120"/>
      <c r="AB677" s="120"/>
      <c r="AC677" s="120"/>
      <c r="AD677" s="120"/>
      <c r="AE677" s="120"/>
      <c r="AF677" s="120"/>
      <c r="AG677" s="125"/>
      <c r="AH677" s="125"/>
      <c r="AI677" s="125"/>
      <c r="AJ677" s="125"/>
      <c r="AK677" s="125"/>
      <c r="AL677" s="125"/>
      <c r="AM677" s="20"/>
      <c r="AN677" s="120"/>
    </row>
    <row r="678" spans="1:40" ht="15.75" thickBot="1">
      <c r="A678" s="20"/>
      <c r="B678" s="20"/>
      <c r="C678" s="20"/>
      <c r="D678" s="20"/>
      <c r="E678" s="20"/>
      <c r="F678" s="20"/>
      <c r="G678" s="20"/>
      <c r="H678" s="20"/>
      <c r="I678" s="20"/>
      <c r="J678" s="20"/>
      <c r="K678" s="20"/>
      <c r="L678" s="20"/>
      <c r="M678" s="20"/>
      <c r="N678" s="120"/>
      <c r="O678" s="120"/>
      <c r="P678" s="120"/>
      <c r="Q678" s="120"/>
      <c r="R678" s="120"/>
      <c r="S678" s="120"/>
      <c r="T678" s="120"/>
      <c r="U678" s="123"/>
      <c r="V678" s="125"/>
      <c r="W678" s="125"/>
      <c r="X678" s="125"/>
      <c r="Y678" s="20"/>
      <c r="Z678" s="20"/>
      <c r="AA678" s="120"/>
      <c r="AB678" s="120"/>
      <c r="AC678" s="120"/>
      <c r="AD678" s="120"/>
      <c r="AE678" s="120"/>
      <c r="AF678" s="120"/>
      <c r="AG678" s="125"/>
      <c r="AH678" s="125"/>
      <c r="AI678" s="125"/>
      <c r="AJ678" s="125"/>
      <c r="AK678" s="125"/>
      <c r="AL678" s="125"/>
      <c r="AM678" s="20"/>
      <c r="AN678" s="120"/>
    </row>
    <row r="679" spans="1:40" ht="15.75" thickBot="1">
      <c r="A679" s="20"/>
      <c r="B679" s="20"/>
      <c r="C679" s="20"/>
      <c r="D679" s="20"/>
      <c r="E679" s="20"/>
      <c r="F679" s="20"/>
      <c r="G679" s="20"/>
      <c r="H679" s="20"/>
      <c r="I679" s="20"/>
      <c r="J679" s="20"/>
      <c r="K679" s="20"/>
      <c r="L679" s="20"/>
      <c r="M679" s="20"/>
      <c r="N679" s="120"/>
      <c r="O679" s="120"/>
      <c r="P679" s="120"/>
      <c r="Q679" s="120"/>
      <c r="R679" s="120"/>
      <c r="S679" s="120"/>
      <c r="T679" s="120"/>
      <c r="U679" s="123"/>
      <c r="V679" s="125"/>
      <c r="W679" s="125"/>
      <c r="X679" s="125"/>
      <c r="Y679" s="20"/>
      <c r="Z679" s="20"/>
      <c r="AA679" s="120"/>
      <c r="AB679" s="120"/>
      <c r="AC679" s="120"/>
      <c r="AD679" s="120"/>
      <c r="AE679" s="120"/>
      <c r="AF679" s="120"/>
      <c r="AG679" s="125"/>
      <c r="AH679" s="125"/>
      <c r="AI679" s="125"/>
      <c r="AJ679" s="125"/>
      <c r="AK679" s="125"/>
      <c r="AL679" s="125"/>
      <c r="AM679" s="20"/>
      <c r="AN679" s="120"/>
    </row>
    <row r="680" spans="1:40" ht="15.75" thickBot="1">
      <c r="A680" s="20"/>
      <c r="B680" s="20"/>
      <c r="C680" s="20"/>
      <c r="D680" s="20"/>
      <c r="E680" s="20"/>
      <c r="F680" s="20"/>
      <c r="G680" s="20"/>
      <c r="H680" s="20"/>
      <c r="I680" s="20"/>
      <c r="J680" s="20"/>
      <c r="K680" s="20"/>
      <c r="L680" s="20"/>
      <c r="M680" s="20"/>
      <c r="N680" s="120"/>
      <c r="O680" s="120"/>
      <c r="P680" s="120"/>
      <c r="Q680" s="120"/>
      <c r="R680" s="120"/>
      <c r="S680" s="120"/>
      <c r="T680" s="120"/>
      <c r="U680" s="123"/>
      <c r="V680" s="125"/>
      <c r="W680" s="125"/>
      <c r="X680" s="125"/>
      <c r="Y680" s="20"/>
      <c r="Z680" s="20"/>
      <c r="AA680" s="120"/>
      <c r="AB680" s="120"/>
      <c r="AC680" s="120"/>
      <c r="AD680" s="120"/>
      <c r="AE680" s="120"/>
      <c r="AF680" s="120"/>
      <c r="AG680" s="125"/>
      <c r="AH680" s="125"/>
      <c r="AI680" s="125"/>
      <c r="AJ680" s="125"/>
      <c r="AK680" s="125"/>
      <c r="AL680" s="125"/>
      <c r="AM680" s="20"/>
      <c r="AN680" s="120"/>
    </row>
    <row r="681" spans="1:40" ht="15.75" thickBot="1">
      <c r="A681" s="20"/>
      <c r="B681" s="20"/>
      <c r="C681" s="20"/>
      <c r="D681" s="20"/>
      <c r="E681" s="20"/>
      <c r="F681" s="20"/>
      <c r="G681" s="20"/>
      <c r="H681" s="20"/>
      <c r="I681" s="20"/>
      <c r="J681" s="20"/>
      <c r="K681" s="20"/>
      <c r="L681" s="20"/>
      <c r="M681" s="20"/>
      <c r="N681" s="120"/>
      <c r="O681" s="120"/>
      <c r="P681" s="120"/>
      <c r="Q681" s="120"/>
      <c r="R681" s="120"/>
      <c r="S681" s="120"/>
      <c r="T681" s="120"/>
      <c r="U681" s="123"/>
      <c r="V681" s="125"/>
      <c r="W681" s="125"/>
      <c r="X681" s="125"/>
      <c r="Y681" s="20"/>
      <c r="Z681" s="20"/>
      <c r="AA681" s="120"/>
      <c r="AB681" s="120"/>
      <c r="AC681" s="120"/>
      <c r="AD681" s="120"/>
      <c r="AE681" s="120"/>
      <c r="AF681" s="120"/>
      <c r="AG681" s="125"/>
      <c r="AH681" s="125"/>
      <c r="AI681" s="125"/>
      <c r="AJ681" s="125"/>
      <c r="AK681" s="125"/>
      <c r="AL681" s="125"/>
      <c r="AM681" s="20"/>
      <c r="AN681" s="120"/>
    </row>
    <row r="682" spans="1:40" ht="15.75" thickBot="1">
      <c r="A682" s="20"/>
      <c r="B682" s="20"/>
      <c r="C682" s="20"/>
      <c r="D682" s="20"/>
      <c r="E682" s="20"/>
      <c r="F682" s="20"/>
      <c r="G682" s="20"/>
      <c r="H682" s="20"/>
      <c r="I682" s="20"/>
      <c r="J682" s="20"/>
      <c r="K682" s="20"/>
      <c r="L682" s="20"/>
      <c r="M682" s="20"/>
      <c r="N682" s="120"/>
      <c r="O682" s="120"/>
      <c r="P682" s="120"/>
      <c r="Q682" s="120"/>
      <c r="R682" s="120"/>
      <c r="S682" s="120"/>
      <c r="T682" s="120"/>
      <c r="U682" s="123"/>
      <c r="V682" s="125"/>
      <c r="W682" s="125"/>
      <c r="X682" s="125"/>
      <c r="Y682" s="20"/>
      <c r="Z682" s="20"/>
      <c r="AA682" s="120"/>
      <c r="AB682" s="120"/>
      <c r="AC682" s="120"/>
      <c r="AD682" s="120"/>
      <c r="AE682" s="120"/>
      <c r="AF682" s="120"/>
      <c r="AG682" s="125"/>
      <c r="AH682" s="125"/>
      <c r="AI682" s="125"/>
      <c r="AJ682" s="125"/>
      <c r="AK682" s="125"/>
      <c r="AL682" s="125"/>
      <c r="AM682" s="20"/>
      <c r="AN682" s="120"/>
    </row>
    <row r="683" spans="1:40" ht="15.75" thickBot="1">
      <c r="A683" s="20"/>
      <c r="B683" s="20"/>
      <c r="C683" s="20"/>
      <c r="D683" s="20"/>
      <c r="E683" s="20"/>
      <c r="F683" s="20"/>
      <c r="G683" s="20"/>
      <c r="H683" s="20"/>
      <c r="I683" s="20"/>
      <c r="J683" s="20"/>
      <c r="K683" s="20"/>
      <c r="L683" s="20"/>
      <c r="M683" s="20"/>
      <c r="N683" s="120"/>
      <c r="O683" s="120"/>
      <c r="P683" s="120"/>
      <c r="Q683" s="120"/>
      <c r="R683" s="120"/>
      <c r="S683" s="120"/>
      <c r="T683" s="120"/>
      <c r="U683" s="123"/>
      <c r="V683" s="125"/>
      <c r="W683" s="125"/>
      <c r="X683" s="125"/>
      <c r="Y683" s="20"/>
      <c r="Z683" s="20"/>
      <c r="AA683" s="120"/>
      <c r="AB683" s="120"/>
      <c r="AC683" s="120"/>
      <c r="AD683" s="120"/>
      <c r="AE683" s="120"/>
      <c r="AF683" s="120"/>
      <c r="AG683" s="125"/>
      <c r="AH683" s="125"/>
      <c r="AI683" s="125"/>
      <c r="AJ683" s="125"/>
      <c r="AK683" s="125"/>
      <c r="AL683" s="125"/>
      <c r="AM683" s="20"/>
      <c r="AN683" s="120"/>
    </row>
    <row r="684" spans="1:40" ht="15.75" thickBot="1">
      <c r="A684" s="20"/>
      <c r="B684" s="20"/>
      <c r="C684" s="20"/>
      <c r="D684" s="20"/>
      <c r="E684" s="20"/>
      <c r="F684" s="20"/>
      <c r="G684" s="20"/>
      <c r="H684" s="20"/>
      <c r="I684" s="20"/>
      <c r="J684" s="20"/>
      <c r="K684" s="20"/>
      <c r="L684" s="20"/>
      <c r="M684" s="20"/>
      <c r="N684" s="120"/>
      <c r="O684" s="120"/>
      <c r="P684" s="120"/>
      <c r="Q684" s="120"/>
      <c r="R684" s="120"/>
      <c r="S684" s="120"/>
      <c r="T684" s="120"/>
      <c r="U684" s="123"/>
      <c r="V684" s="125"/>
      <c r="W684" s="125"/>
      <c r="X684" s="125"/>
      <c r="Y684" s="20"/>
      <c r="Z684" s="20"/>
      <c r="AA684" s="120"/>
      <c r="AB684" s="120"/>
      <c r="AC684" s="120"/>
      <c r="AD684" s="120"/>
      <c r="AE684" s="120"/>
      <c r="AF684" s="120"/>
      <c r="AG684" s="125"/>
      <c r="AH684" s="125"/>
      <c r="AI684" s="125"/>
      <c r="AJ684" s="125"/>
      <c r="AK684" s="125"/>
      <c r="AL684" s="125"/>
      <c r="AM684" s="20"/>
      <c r="AN684" s="120"/>
    </row>
    <row r="685" spans="1:40" ht="15.75" thickBot="1">
      <c r="A685" s="20"/>
      <c r="B685" s="20"/>
      <c r="C685" s="20"/>
      <c r="D685" s="20"/>
      <c r="E685" s="20"/>
      <c r="F685" s="20"/>
      <c r="G685" s="20"/>
      <c r="H685" s="20"/>
      <c r="I685" s="20"/>
      <c r="J685" s="20"/>
      <c r="K685" s="20"/>
      <c r="L685" s="20"/>
      <c r="M685" s="20"/>
      <c r="N685" s="120"/>
      <c r="O685" s="120"/>
      <c r="P685" s="120"/>
      <c r="Q685" s="120"/>
      <c r="R685" s="120"/>
      <c r="S685" s="120"/>
      <c r="T685" s="120"/>
      <c r="U685" s="123"/>
      <c r="V685" s="125"/>
      <c r="W685" s="125"/>
      <c r="X685" s="125"/>
      <c r="Y685" s="20"/>
      <c r="Z685" s="20"/>
      <c r="AA685" s="120"/>
      <c r="AB685" s="120"/>
      <c r="AC685" s="120"/>
      <c r="AD685" s="120"/>
      <c r="AE685" s="120"/>
      <c r="AF685" s="120"/>
      <c r="AG685" s="125"/>
      <c r="AH685" s="125"/>
      <c r="AI685" s="125"/>
      <c r="AJ685" s="125"/>
      <c r="AK685" s="125"/>
      <c r="AL685" s="125"/>
      <c r="AM685" s="20"/>
      <c r="AN685" s="120"/>
    </row>
    <row r="686" spans="1:40" ht="15.75" thickBot="1">
      <c r="A686" s="20"/>
      <c r="B686" s="20"/>
      <c r="C686" s="20"/>
      <c r="D686" s="20"/>
      <c r="E686" s="20"/>
      <c r="F686" s="20"/>
      <c r="G686" s="20"/>
      <c r="H686" s="20"/>
      <c r="I686" s="20"/>
      <c r="J686" s="20"/>
      <c r="K686" s="20"/>
      <c r="L686" s="20"/>
      <c r="M686" s="20"/>
      <c r="N686" s="120"/>
      <c r="O686" s="120"/>
      <c r="P686" s="120"/>
      <c r="Q686" s="120"/>
      <c r="R686" s="120"/>
      <c r="S686" s="120"/>
      <c r="T686" s="120"/>
      <c r="U686" s="123"/>
      <c r="V686" s="125"/>
      <c r="W686" s="125"/>
      <c r="X686" s="125"/>
      <c r="Y686" s="20"/>
      <c r="Z686" s="20"/>
      <c r="AA686" s="120"/>
      <c r="AB686" s="120"/>
      <c r="AC686" s="120"/>
      <c r="AD686" s="120"/>
      <c r="AE686" s="120"/>
      <c r="AF686" s="120"/>
      <c r="AG686" s="125"/>
      <c r="AH686" s="125"/>
      <c r="AI686" s="125"/>
      <c r="AJ686" s="125"/>
      <c r="AK686" s="125"/>
      <c r="AL686" s="125"/>
      <c r="AM686" s="20"/>
      <c r="AN686" s="120"/>
    </row>
    <row r="687" spans="1:40" ht="15.75" thickBot="1">
      <c r="A687" s="20"/>
      <c r="B687" s="20"/>
      <c r="C687" s="20"/>
      <c r="D687" s="20"/>
      <c r="E687" s="20"/>
      <c r="F687" s="20"/>
      <c r="G687" s="20"/>
      <c r="H687" s="20"/>
      <c r="I687" s="20"/>
      <c r="J687" s="20"/>
      <c r="K687" s="20"/>
      <c r="L687" s="20"/>
      <c r="M687" s="20"/>
      <c r="N687" s="120"/>
      <c r="O687" s="120"/>
      <c r="P687" s="120"/>
      <c r="Q687" s="120"/>
      <c r="R687" s="120"/>
      <c r="S687" s="120"/>
      <c r="T687" s="120"/>
      <c r="U687" s="123"/>
      <c r="V687" s="125"/>
      <c r="W687" s="125"/>
      <c r="X687" s="125"/>
      <c r="Y687" s="20"/>
      <c r="Z687" s="20"/>
      <c r="AA687" s="120"/>
      <c r="AB687" s="120"/>
      <c r="AC687" s="120"/>
      <c r="AD687" s="120"/>
      <c r="AE687" s="120"/>
      <c r="AF687" s="120"/>
      <c r="AG687" s="125"/>
      <c r="AH687" s="125"/>
      <c r="AI687" s="125"/>
      <c r="AJ687" s="125"/>
      <c r="AK687" s="125"/>
      <c r="AL687" s="125"/>
      <c r="AM687" s="20"/>
      <c r="AN687" s="120"/>
    </row>
    <row r="688" spans="1:40" ht="15.75" thickBot="1">
      <c r="A688" s="20"/>
      <c r="B688" s="20"/>
      <c r="C688" s="20"/>
      <c r="D688" s="20"/>
      <c r="E688" s="20"/>
      <c r="F688" s="20"/>
      <c r="G688" s="20"/>
      <c r="H688" s="20"/>
      <c r="I688" s="20"/>
      <c r="J688" s="20"/>
      <c r="K688" s="20"/>
      <c r="L688" s="20"/>
      <c r="M688" s="20"/>
      <c r="N688" s="120"/>
      <c r="O688" s="120"/>
      <c r="P688" s="120"/>
      <c r="Q688" s="120"/>
      <c r="R688" s="120"/>
      <c r="S688" s="120"/>
      <c r="T688" s="120"/>
      <c r="U688" s="123"/>
      <c r="V688" s="125"/>
      <c r="W688" s="125"/>
      <c r="X688" s="125"/>
      <c r="Y688" s="20"/>
      <c r="Z688" s="20"/>
      <c r="AA688" s="120"/>
      <c r="AB688" s="120"/>
      <c r="AC688" s="120"/>
      <c r="AD688" s="120"/>
      <c r="AE688" s="120"/>
      <c r="AF688" s="120"/>
      <c r="AG688" s="125"/>
      <c r="AH688" s="125"/>
      <c r="AI688" s="125"/>
      <c r="AJ688" s="125"/>
      <c r="AK688" s="125"/>
      <c r="AL688" s="125"/>
      <c r="AM688" s="20"/>
      <c r="AN688" s="120"/>
    </row>
    <row r="689" spans="1:40" ht="15.75" thickBot="1">
      <c r="A689" s="20"/>
      <c r="B689" s="20"/>
      <c r="C689" s="20"/>
      <c r="D689" s="20"/>
      <c r="E689" s="20"/>
      <c r="F689" s="20"/>
      <c r="G689" s="20"/>
      <c r="H689" s="20"/>
      <c r="I689" s="20"/>
      <c r="J689" s="20"/>
      <c r="K689" s="20"/>
      <c r="L689" s="20"/>
      <c r="M689" s="20"/>
      <c r="N689" s="120"/>
      <c r="O689" s="120"/>
      <c r="P689" s="120"/>
      <c r="Q689" s="120"/>
      <c r="R689" s="120"/>
      <c r="S689" s="120"/>
      <c r="T689" s="120"/>
      <c r="U689" s="123"/>
      <c r="V689" s="125"/>
      <c r="W689" s="125"/>
      <c r="X689" s="125"/>
      <c r="Y689" s="20"/>
      <c r="Z689" s="20"/>
      <c r="AA689" s="120"/>
      <c r="AB689" s="120"/>
      <c r="AC689" s="120"/>
      <c r="AD689" s="120"/>
      <c r="AE689" s="120"/>
      <c r="AF689" s="120"/>
      <c r="AG689" s="125"/>
      <c r="AH689" s="125"/>
      <c r="AI689" s="125"/>
      <c r="AJ689" s="125"/>
      <c r="AK689" s="125"/>
      <c r="AL689" s="125"/>
      <c r="AM689" s="20"/>
      <c r="AN689" s="120"/>
    </row>
    <row r="690" spans="1:40" ht="15.75" thickBot="1">
      <c r="A690" s="20"/>
      <c r="B690" s="20"/>
      <c r="C690" s="20"/>
      <c r="D690" s="20"/>
      <c r="E690" s="20"/>
      <c r="F690" s="20"/>
      <c r="G690" s="20"/>
      <c r="H690" s="20"/>
      <c r="I690" s="20"/>
      <c r="J690" s="20"/>
      <c r="K690" s="20"/>
      <c r="L690" s="20"/>
      <c r="M690" s="20"/>
      <c r="N690" s="120"/>
      <c r="O690" s="120"/>
      <c r="P690" s="120"/>
      <c r="Q690" s="120"/>
      <c r="R690" s="120"/>
      <c r="S690" s="120"/>
      <c r="T690" s="120"/>
      <c r="U690" s="123"/>
      <c r="V690" s="125"/>
      <c r="W690" s="125"/>
      <c r="X690" s="125"/>
      <c r="Y690" s="20"/>
      <c r="Z690" s="20"/>
      <c r="AA690" s="120"/>
      <c r="AB690" s="120"/>
      <c r="AC690" s="120"/>
      <c r="AD690" s="120"/>
      <c r="AE690" s="120"/>
      <c r="AF690" s="120"/>
      <c r="AG690" s="125"/>
      <c r="AH690" s="125"/>
      <c r="AI690" s="125"/>
      <c r="AJ690" s="125"/>
      <c r="AK690" s="125"/>
      <c r="AL690" s="125"/>
      <c r="AM690" s="20"/>
      <c r="AN690" s="120"/>
    </row>
    <row r="691" spans="1:40" ht="15.75" thickBot="1">
      <c r="A691" s="20"/>
      <c r="B691" s="20"/>
      <c r="C691" s="20"/>
      <c r="D691" s="20"/>
      <c r="E691" s="20"/>
      <c r="F691" s="20"/>
      <c r="G691" s="20"/>
      <c r="H691" s="20"/>
      <c r="I691" s="20"/>
      <c r="J691" s="20"/>
      <c r="K691" s="20"/>
      <c r="L691" s="20"/>
      <c r="M691" s="20"/>
      <c r="N691" s="120"/>
      <c r="O691" s="120"/>
      <c r="P691" s="120"/>
      <c r="Q691" s="120"/>
      <c r="R691" s="120"/>
      <c r="S691" s="120"/>
      <c r="T691" s="120"/>
      <c r="U691" s="123"/>
      <c r="V691" s="125"/>
      <c r="W691" s="125"/>
      <c r="X691" s="125"/>
      <c r="Y691" s="20"/>
      <c r="Z691" s="20"/>
      <c r="AA691" s="120"/>
      <c r="AB691" s="120"/>
      <c r="AC691" s="120"/>
      <c r="AD691" s="120"/>
      <c r="AE691" s="120"/>
      <c r="AF691" s="120"/>
      <c r="AG691" s="125"/>
      <c r="AH691" s="125"/>
      <c r="AI691" s="125"/>
      <c r="AJ691" s="125"/>
      <c r="AK691" s="125"/>
      <c r="AL691" s="125"/>
      <c r="AM691" s="20"/>
      <c r="AN691" s="120"/>
    </row>
    <row r="692" spans="1:40" ht="15.75" thickBot="1">
      <c r="A692" s="20"/>
      <c r="B692" s="20"/>
      <c r="C692" s="20"/>
      <c r="D692" s="20"/>
      <c r="E692" s="20"/>
      <c r="F692" s="20"/>
      <c r="G692" s="20"/>
      <c r="H692" s="20"/>
      <c r="I692" s="20"/>
      <c r="J692" s="20"/>
      <c r="K692" s="20"/>
      <c r="L692" s="20"/>
      <c r="M692" s="20"/>
      <c r="N692" s="120"/>
      <c r="O692" s="120"/>
      <c r="P692" s="120"/>
      <c r="Q692" s="120"/>
      <c r="R692" s="120"/>
      <c r="S692" s="120"/>
      <c r="T692" s="120"/>
      <c r="U692" s="123"/>
      <c r="V692" s="125"/>
      <c r="W692" s="125"/>
      <c r="X692" s="125"/>
      <c r="Y692" s="20"/>
      <c r="Z692" s="20"/>
      <c r="AA692" s="120"/>
      <c r="AB692" s="120"/>
      <c r="AC692" s="120"/>
      <c r="AD692" s="120"/>
      <c r="AE692" s="120"/>
      <c r="AF692" s="120"/>
      <c r="AG692" s="125"/>
      <c r="AH692" s="125"/>
      <c r="AI692" s="125"/>
      <c r="AJ692" s="125"/>
      <c r="AK692" s="125"/>
      <c r="AL692" s="125"/>
      <c r="AM692" s="20"/>
      <c r="AN692" s="120"/>
    </row>
    <row r="693" spans="1:40" ht="15.75" thickBot="1">
      <c r="A693" s="20"/>
      <c r="B693" s="20"/>
      <c r="C693" s="20"/>
      <c r="D693" s="20"/>
      <c r="E693" s="20"/>
      <c r="F693" s="20"/>
      <c r="G693" s="20"/>
      <c r="H693" s="20"/>
      <c r="I693" s="20"/>
      <c r="J693" s="20"/>
      <c r="K693" s="20"/>
      <c r="L693" s="20"/>
      <c r="M693" s="20"/>
      <c r="N693" s="120"/>
      <c r="O693" s="120"/>
      <c r="P693" s="120"/>
      <c r="Q693" s="120"/>
      <c r="R693" s="120"/>
      <c r="S693" s="120"/>
      <c r="T693" s="120"/>
      <c r="U693" s="123"/>
      <c r="V693" s="125"/>
      <c r="W693" s="125"/>
      <c r="X693" s="125"/>
      <c r="Y693" s="20"/>
      <c r="Z693" s="20"/>
      <c r="AA693" s="120"/>
      <c r="AB693" s="120"/>
      <c r="AC693" s="120"/>
      <c r="AD693" s="120"/>
      <c r="AE693" s="120"/>
      <c r="AF693" s="120"/>
      <c r="AG693" s="125"/>
      <c r="AH693" s="125"/>
      <c r="AI693" s="125"/>
      <c r="AJ693" s="125"/>
      <c r="AK693" s="125"/>
      <c r="AL693" s="125"/>
      <c r="AM693" s="20"/>
      <c r="AN693" s="120"/>
    </row>
    <row r="694" spans="1:40" ht="15.75" thickBot="1">
      <c r="A694" s="20"/>
      <c r="B694" s="20"/>
      <c r="C694" s="20"/>
      <c r="D694" s="20"/>
      <c r="E694" s="20"/>
      <c r="F694" s="20"/>
      <c r="G694" s="20"/>
      <c r="H694" s="20"/>
      <c r="I694" s="20"/>
      <c r="J694" s="20"/>
      <c r="K694" s="20"/>
      <c r="L694" s="20"/>
      <c r="M694" s="20"/>
      <c r="N694" s="120"/>
      <c r="O694" s="120"/>
      <c r="P694" s="120"/>
      <c r="Q694" s="120"/>
      <c r="R694" s="120"/>
      <c r="S694" s="120"/>
      <c r="T694" s="120"/>
      <c r="U694" s="123"/>
      <c r="V694" s="125"/>
      <c r="W694" s="125"/>
      <c r="X694" s="125"/>
      <c r="Y694" s="20"/>
      <c r="Z694" s="20"/>
      <c r="AA694" s="120"/>
      <c r="AB694" s="120"/>
      <c r="AC694" s="120"/>
      <c r="AD694" s="120"/>
      <c r="AE694" s="120"/>
      <c r="AF694" s="120"/>
      <c r="AG694" s="125"/>
      <c r="AH694" s="125"/>
      <c r="AI694" s="125"/>
      <c r="AJ694" s="125"/>
      <c r="AK694" s="125"/>
      <c r="AL694" s="125"/>
      <c r="AM694" s="20"/>
      <c r="AN694" s="120"/>
    </row>
    <row r="695" spans="1:40" ht="15.75" thickBot="1">
      <c r="A695" s="20"/>
      <c r="B695" s="20"/>
      <c r="C695" s="20"/>
      <c r="D695" s="20"/>
      <c r="E695" s="20"/>
      <c r="F695" s="20"/>
      <c r="G695" s="20"/>
      <c r="H695" s="20"/>
      <c r="I695" s="20"/>
      <c r="J695" s="20"/>
      <c r="K695" s="20"/>
      <c r="L695" s="20"/>
      <c r="M695" s="20"/>
      <c r="N695" s="120"/>
      <c r="O695" s="120"/>
      <c r="P695" s="120"/>
      <c r="Q695" s="120"/>
      <c r="R695" s="120"/>
      <c r="S695" s="120"/>
      <c r="T695" s="120"/>
      <c r="U695" s="123"/>
      <c r="V695" s="125"/>
      <c r="W695" s="125"/>
      <c r="X695" s="125"/>
      <c r="Y695" s="20"/>
      <c r="Z695" s="20"/>
      <c r="AA695" s="120"/>
      <c r="AB695" s="120"/>
      <c r="AC695" s="120"/>
      <c r="AD695" s="120"/>
      <c r="AE695" s="120"/>
      <c r="AF695" s="120"/>
      <c r="AG695" s="125"/>
      <c r="AH695" s="125"/>
      <c r="AI695" s="125"/>
      <c r="AJ695" s="125"/>
      <c r="AK695" s="125"/>
      <c r="AL695" s="125"/>
      <c r="AM695" s="20"/>
      <c r="AN695" s="120"/>
    </row>
    <row r="696" spans="1:40" ht="15.75" thickBot="1">
      <c r="A696" s="20"/>
      <c r="B696" s="20"/>
      <c r="C696" s="20"/>
      <c r="D696" s="20"/>
      <c r="E696" s="20"/>
      <c r="F696" s="20"/>
      <c r="G696" s="20"/>
      <c r="H696" s="20"/>
      <c r="I696" s="20"/>
      <c r="J696" s="20"/>
      <c r="K696" s="20"/>
      <c r="L696" s="20"/>
      <c r="M696" s="20"/>
      <c r="N696" s="120"/>
      <c r="O696" s="120"/>
      <c r="P696" s="120"/>
      <c r="Q696" s="120"/>
      <c r="R696" s="120"/>
      <c r="S696" s="120"/>
      <c r="T696" s="120"/>
      <c r="U696" s="123"/>
      <c r="V696" s="125"/>
      <c r="W696" s="125"/>
      <c r="X696" s="125"/>
      <c r="Y696" s="20"/>
      <c r="Z696" s="20"/>
      <c r="AA696" s="120"/>
      <c r="AB696" s="120"/>
      <c r="AC696" s="120"/>
      <c r="AD696" s="120"/>
      <c r="AE696" s="120"/>
      <c r="AF696" s="120"/>
      <c r="AG696" s="125"/>
      <c r="AH696" s="125"/>
      <c r="AI696" s="125"/>
      <c r="AJ696" s="125"/>
      <c r="AK696" s="125"/>
      <c r="AL696" s="125"/>
      <c r="AM696" s="20"/>
      <c r="AN696" s="120"/>
    </row>
    <row r="697" spans="1:40" ht="15.75" thickBot="1">
      <c r="A697" s="20"/>
      <c r="B697" s="20"/>
      <c r="C697" s="20"/>
      <c r="D697" s="20"/>
      <c r="E697" s="20"/>
      <c r="F697" s="20"/>
      <c r="G697" s="20"/>
      <c r="H697" s="20"/>
      <c r="I697" s="20"/>
      <c r="J697" s="20"/>
      <c r="K697" s="20"/>
      <c r="L697" s="20"/>
      <c r="M697" s="20"/>
      <c r="N697" s="120"/>
      <c r="O697" s="120"/>
      <c r="P697" s="120"/>
      <c r="Q697" s="120"/>
      <c r="R697" s="120"/>
      <c r="S697" s="120"/>
      <c r="T697" s="120"/>
      <c r="U697" s="123"/>
      <c r="V697" s="125"/>
      <c r="W697" s="125"/>
      <c r="X697" s="125"/>
      <c r="Y697" s="20"/>
      <c r="Z697" s="20"/>
      <c r="AA697" s="120"/>
      <c r="AB697" s="120"/>
      <c r="AC697" s="120"/>
      <c r="AD697" s="120"/>
      <c r="AE697" s="120"/>
      <c r="AF697" s="120"/>
      <c r="AG697" s="125"/>
      <c r="AH697" s="125"/>
      <c r="AI697" s="125"/>
      <c r="AJ697" s="125"/>
      <c r="AK697" s="125"/>
      <c r="AL697" s="125"/>
      <c r="AM697" s="20"/>
      <c r="AN697" s="120"/>
    </row>
    <row r="698" spans="1:40" ht="15.75" thickBot="1">
      <c r="A698" s="20"/>
      <c r="B698" s="20"/>
      <c r="C698" s="20"/>
      <c r="D698" s="20"/>
      <c r="E698" s="20"/>
      <c r="F698" s="20"/>
      <c r="G698" s="20"/>
      <c r="H698" s="20"/>
      <c r="I698" s="20"/>
      <c r="J698" s="20"/>
      <c r="K698" s="20"/>
      <c r="L698" s="20"/>
      <c r="M698" s="20"/>
      <c r="N698" s="120"/>
      <c r="O698" s="120"/>
      <c r="P698" s="120"/>
      <c r="Q698" s="120"/>
      <c r="R698" s="120"/>
      <c r="S698" s="120"/>
      <c r="T698" s="120"/>
      <c r="U698" s="123"/>
      <c r="V698" s="125"/>
      <c r="W698" s="125"/>
      <c r="X698" s="125"/>
      <c r="Y698" s="20"/>
      <c r="Z698" s="20"/>
      <c r="AA698" s="120"/>
      <c r="AB698" s="120"/>
      <c r="AC698" s="120"/>
      <c r="AD698" s="120"/>
      <c r="AE698" s="120"/>
      <c r="AF698" s="120"/>
      <c r="AG698" s="125"/>
      <c r="AH698" s="125"/>
      <c r="AI698" s="125"/>
      <c r="AJ698" s="125"/>
      <c r="AK698" s="125"/>
      <c r="AL698" s="125"/>
      <c r="AM698" s="20"/>
      <c r="AN698" s="120"/>
    </row>
    <row r="699" spans="1:40" ht="15.75" thickBot="1">
      <c r="A699" s="20"/>
      <c r="B699" s="20"/>
      <c r="C699" s="20"/>
      <c r="D699" s="20"/>
      <c r="E699" s="20"/>
      <c r="F699" s="20"/>
      <c r="G699" s="20"/>
      <c r="H699" s="20"/>
      <c r="I699" s="20"/>
      <c r="J699" s="20"/>
      <c r="K699" s="20"/>
      <c r="L699" s="20"/>
      <c r="M699" s="20"/>
      <c r="N699" s="120"/>
      <c r="O699" s="120"/>
      <c r="P699" s="120"/>
      <c r="Q699" s="120"/>
      <c r="R699" s="120"/>
      <c r="S699" s="120"/>
      <c r="T699" s="120"/>
      <c r="U699" s="123"/>
      <c r="V699" s="125"/>
      <c r="W699" s="125"/>
      <c r="X699" s="125"/>
      <c r="Y699" s="20"/>
      <c r="Z699" s="20"/>
      <c r="AA699" s="120"/>
      <c r="AB699" s="120"/>
      <c r="AC699" s="120"/>
      <c r="AD699" s="120"/>
      <c r="AE699" s="120"/>
      <c r="AF699" s="120"/>
      <c r="AG699" s="125"/>
      <c r="AH699" s="125"/>
      <c r="AI699" s="125"/>
      <c r="AJ699" s="125"/>
      <c r="AK699" s="125"/>
      <c r="AL699" s="125"/>
      <c r="AM699" s="20"/>
      <c r="AN699" s="120"/>
    </row>
    <row r="700" spans="1:40" ht="15.75" thickBot="1">
      <c r="A700" s="20"/>
      <c r="B700" s="20"/>
      <c r="C700" s="20"/>
      <c r="D700" s="20"/>
      <c r="E700" s="20"/>
      <c r="F700" s="20"/>
      <c r="G700" s="20"/>
      <c r="H700" s="20"/>
      <c r="I700" s="20"/>
      <c r="J700" s="20"/>
      <c r="K700" s="20"/>
      <c r="L700" s="20"/>
      <c r="M700" s="20"/>
      <c r="N700" s="120"/>
      <c r="O700" s="120"/>
      <c r="P700" s="120"/>
      <c r="Q700" s="120"/>
      <c r="R700" s="120"/>
      <c r="S700" s="120"/>
      <c r="T700" s="120"/>
      <c r="U700" s="123"/>
      <c r="V700" s="125"/>
      <c r="W700" s="125"/>
      <c r="X700" s="125"/>
      <c r="Y700" s="20"/>
      <c r="Z700" s="20"/>
      <c r="AA700" s="120"/>
      <c r="AB700" s="120"/>
      <c r="AC700" s="120"/>
      <c r="AD700" s="120"/>
      <c r="AE700" s="120"/>
      <c r="AF700" s="120"/>
      <c r="AG700" s="125"/>
      <c r="AH700" s="125"/>
      <c r="AI700" s="125"/>
      <c r="AJ700" s="125"/>
      <c r="AK700" s="125"/>
      <c r="AL700" s="125"/>
      <c r="AM700" s="20"/>
      <c r="AN700" s="120"/>
    </row>
    <row r="701" spans="1:40" ht="15.75" thickBot="1">
      <c r="A701" s="20"/>
      <c r="B701" s="20"/>
      <c r="C701" s="20"/>
      <c r="D701" s="20"/>
      <c r="E701" s="20"/>
      <c r="F701" s="20"/>
      <c r="G701" s="20"/>
      <c r="H701" s="20"/>
      <c r="I701" s="20"/>
      <c r="J701" s="20"/>
      <c r="K701" s="20"/>
      <c r="L701" s="20"/>
      <c r="M701" s="20"/>
      <c r="N701" s="120"/>
      <c r="O701" s="120"/>
      <c r="P701" s="120"/>
      <c r="Q701" s="120"/>
      <c r="R701" s="120"/>
      <c r="S701" s="120"/>
      <c r="T701" s="120"/>
      <c r="U701" s="123"/>
      <c r="V701" s="125"/>
      <c r="W701" s="125"/>
      <c r="X701" s="125"/>
      <c r="Y701" s="20"/>
      <c r="Z701" s="20"/>
      <c r="AA701" s="120"/>
      <c r="AB701" s="120"/>
      <c r="AC701" s="120"/>
      <c r="AD701" s="120"/>
      <c r="AE701" s="120"/>
      <c r="AF701" s="120"/>
      <c r="AG701" s="125"/>
      <c r="AH701" s="125"/>
      <c r="AI701" s="125"/>
      <c r="AJ701" s="125"/>
      <c r="AK701" s="125"/>
      <c r="AL701" s="125"/>
      <c r="AM701" s="20"/>
      <c r="AN701" s="120"/>
    </row>
    <row r="702" spans="1:40" ht="15.75" thickBot="1">
      <c r="A702" s="20"/>
      <c r="B702" s="20"/>
      <c r="C702" s="20"/>
      <c r="D702" s="20"/>
      <c r="E702" s="20"/>
      <c r="F702" s="20"/>
      <c r="G702" s="20"/>
      <c r="H702" s="20"/>
      <c r="I702" s="20"/>
      <c r="J702" s="20"/>
      <c r="K702" s="20"/>
      <c r="L702" s="20"/>
      <c r="M702" s="20"/>
      <c r="N702" s="120"/>
      <c r="O702" s="120"/>
      <c r="P702" s="120"/>
      <c r="Q702" s="120"/>
      <c r="R702" s="120"/>
      <c r="S702" s="120"/>
      <c r="T702" s="120"/>
      <c r="U702" s="123"/>
      <c r="V702" s="125"/>
      <c r="W702" s="125"/>
      <c r="X702" s="125"/>
      <c r="Y702" s="20"/>
      <c r="Z702" s="20"/>
      <c r="AA702" s="120"/>
      <c r="AB702" s="120"/>
      <c r="AC702" s="120"/>
      <c r="AD702" s="120"/>
      <c r="AE702" s="120"/>
      <c r="AF702" s="120"/>
      <c r="AG702" s="125"/>
      <c r="AH702" s="125"/>
      <c r="AI702" s="125"/>
      <c r="AJ702" s="125"/>
      <c r="AK702" s="125"/>
      <c r="AL702" s="125"/>
      <c r="AM702" s="20"/>
      <c r="AN702" s="120"/>
    </row>
    <row r="703" spans="1:40" ht="15.75" thickBot="1">
      <c r="A703" s="20"/>
      <c r="B703" s="20"/>
      <c r="C703" s="20"/>
      <c r="D703" s="20"/>
      <c r="E703" s="20"/>
      <c r="F703" s="20"/>
      <c r="G703" s="20"/>
      <c r="H703" s="20"/>
      <c r="I703" s="20"/>
      <c r="J703" s="20"/>
      <c r="K703" s="20"/>
      <c r="L703" s="20"/>
      <c r="M703" s="20"/>
      <c r="N703" s="120"/>
      <c r="O703" s="120"/>
      <c r="P703" s="120"/>
      <c r="Q703" s="120"/>
      <c r="R703" s="120"/>
      <c r="S703" s="120"/>
      <c r="T703" s="120"/>
      <c r="U703" s="123"/>
      <c r="V703" s="125"/>
      <c r="W703" s="125"/>
      <c r="X703" s="125"/>
      <c r="Y703" s="20"/>
      <c r="Z703" s="20"/>
      <c r="AA703" s="120"/>
      <c r="AB703" s="120"/>
      <c r="AC703" s="120"/>
      <c r="AD703" s="120"/>
      <c r="AE703" s="120"/>
      <c r="AF703" s="120"/>
      <c r="AG703" s="125"/>
      <c r="AH703" s="125"/>
      <c r="AI703" s="125"/>
      <c r="AJ703" s="125"/>
      <c r="AK703" s="125"/>
      <c r="AL703" s="125"/>
      <c r="AM703" s="20"/>
      <c r="AN703" s="120"/>
    </row>
    <row r="704" spans="1:40" ht="15.75" thickBot="1">
      <c r="A704" s="20"/>
      <c r="B704" s="20"/>
      <c r="C704" s="20"/>
      <c r="D704" s="20"/>
      <c r="E704" s="20"/>
      <c r="F704" s="20"/>
      <c r="G704" s="20"/>
      <c r="H704" s="20"/>
      <c r="I704" s="20"/>
      <c r="J704" s="20"/>
      <c r="K704" s="20"/>
      <c r="L704" s="20"/>
      <c r="M704" s="20"/>
      <c r="N704" s="120"/>
      <c r="O704" s="120"/>
      <c r="P704" s="120"/>
      <c r="Q704" s="120"/>
      <c r="R704" s="120"/>
      <c r="S704" s="120"/>
      <c r="T704" s="120"/>
      <c r="U704" s="123"/>
      <c r="V704" s="125"/>
      <c r="W704" s="125"/>
      <c r="X704" s="125"/>
      <c r="Y704" s="20"/>
      <c r="Z704" s="20"/>
      <c r="AA704" s="120"/>
      <c r="AB704" s="120"/>
      <c r="AC704" s="120"/>
      <c r="AD704" s="120"/>
      <c r="AE704" s="120"/>
      <c r="AF704" s="120"/>
      <c r="AG704" s="125"/>
      <c r="AH704" s="125"/>
      <c r="AI704" s="125"/>
      <c r="AJ704" s="125"/>
      <c r="AK704" s="125"/>
      <c r="AL704" s="125"/>
      <c r="AM704" s="20"/>
      <c r="AN704" s="120"/>
    </row>
    <row r="705" spans="1:40" ht="15.75" thickBot="1">
      <c r="A705" s="20"/>
      <c r="B705" s="20"/>
      <c r="C705" s="20"/>
      <c r="D705" s="20"/>
      <c r="E705" s="20"/>
      <c r="F705" s="20"/>
      <c r="G705" s="20"/>
      <c r="H705" s="20"/>
      <c r="I705" s="20"/>
      <c r="J705" s="20"/>
      <c r="K705" s="20"/>
      <c r="L705" s="20"/>
      <c r="M705" s="20"/>
      <c r="N705" s="120"/>
      <c r="O705" s="120"/>
      <c r="P705" s="120"/>
      <c r="Q705" s="120"/>
      <c r="R705" s="120"/>
      <c r="S705" s="120"/>
      <c r="T705" s="120"/>
      <c r="U705" s="123"/>
      <c r="V705" s="125"/>
      <c r="W705" s="125"/>
      <c r="X705" s="125"/>
      <c r="Y705" s="20"/>
      <c r="Z705" s="20"/>
      <c r="AA705" s="120"/>
      <c r="AB705" s="120"/>
      <c r="AC705" s="120"/>
      <c r="AD705" s="120"/>
      <c r="AE705" s="120"/>
      <c r="AF705" s="120"/>
      <c r="AG705" s="125"/>
      <c r="AH705" s="125"/>
      <c r="AI705" s="125"/>
      <c r="AJ705" s="125"/>
      <c r="AK705" s="125"/>
      <c r="AL705" s="125"/>
      <c r="AM705" s="20"/>
      <c r="AN705" s="120"/>
    </row>
    <row r="706" spans="1:40" ht="15.75" thickBot="1">
      <c r="A706" s="20"/>
      <c r="B706" s="20"/>
      <c r="C706" s="20"/>
      <c r="D706" s="20"/>
      <c r="E706" s="20"/>
      <c r="F706" s="20"/>
      <c r="G706" s="20"/>
      <c r="H706" s="20"/>
      <c r="I706" s="20"/>
      <c r="J706" s="20"/>
      <c r="K706" s="20"/>
      <c r="L706" s="20"/>
      <c r="M706" s="20"/>
      <c r="N706" s="120"/>
      <c r="O706" s="120"/>
      <c r="P706" s="120"/>
      <c r="Q706" s="120"/>
      <c r="R706" s="120"/>
      <c r="S706" s="120"/>
      <c r="T706" s="120"/>
      <c r="U706" s="123"/>
      <c r="V706" s="125"/>
      <c r="W706" s="125"/>
      <c r="X706" s="125"/>
      <c r="Y706" s="20"/>
      <c r="Z706" s="20"/>
      <c r="AA706" s="120"/>
      <c r="AB706" s="120"/>
      <c r="AC706" s="120"/>
      <c r="AD706" s="120"/>
      <c r="AE706" s="120"/>
      <c r="AF706" s="120"/>
      <c r="AG706" s="125"/>
      <c r="AH706" s="125"/>
      <c r="AI706" s="125"/>
      <c r="AJ706" s="125"/>
      <c r="AK706" s="125"/>
      <c r="AL706" s="125"/>
      <c r="AM706" s="20"/>
      <c r="AN706" s="120"/>
    </row>
    <row r="707" spans="1:40" ht="15.75" thickBot="1">
      <c r="A707" s="20"/>
      <c r="B707" s="20"/>
      <c r="C707" s="20"/>
      <c r="D707" s="20"/>
      <c r="E707" s="20"/>
      <c r="F707" s="20"/>
      <c r="G707" s="20"/>
      <c r="H707" s="20"/>
      <c r="I707" s="20"/>
      <c r="J707" s="20"/>
      <c r="K707" s="20"/>
      <c r="L707" s="20"/>
      <c r="M707" s="20"/>
      <c r="N707" s="120"/>
      <c r="O707" s="120"/>
      <c r="P707" s="120"/>
      <c r="Q707" s="120"/>
      <c r="R707" s="120"/>
      <c r="S707" s="120"/>
      <c r="T707" s="120"/>
      <c r="U707" s="123"/>
      <c r="V707" s="125"/>
      <c r="W707" s="125"/>
      <c r="X707" s="125"/>
      <c r="Y707" s="20"/>
      <c r="Z707" s="20"/>
      <c r="AA707" s="120"/>
      <c r="AB707" s="120"/>
      <c r="AC707" s="120"/>
      <c r="AD707" s="120"/>
      <c r="AE707" s="120"/>
      <c r="AF707" s="120"/>
      <c r="AG707" s="125"/>
      <c r="AH707" s="125"/>
      <c r="AI707" s="125"/>
      <c r="AJ707" s="125"/>
      <c r="AK707" s="125"/>
      <c r="AL707" s="125"/>
      <c r="AM707" s="20"/>
      <c r="AN707" s="120"/>
    </row>
    <row r="708" spans="1:40" ht="15.75" thickBot="1">
      <c r="A708" s="20"/>
      <c r="B708" s="20"/>
      <c r="C708" s="20"/>
      <c r="D708" s="20"/>
      <c r="E708" s="20"/>
      <c r="F708" s="20"/>
      <c r="G708" s="20"/>
      <c r="H708" s="20"/>
      <c r="I708" s="20"/>
      <c r="J708" s="20"/>
      <c r="K708" s="20"/>
      <c r="L708" s="20"/>
      <c r="M708" s="20"/>
      <c r="N708" s="120"/>
      <c r="O708" s="120"/>
      <c r="P708" s="120"/>
      <c r="Q708" s="120"/>
      <c r="R708" s="120"/>
      <c r="S708" s="120"/>
      <c r="T708" s="120"/>
      <c r="U708" s="123"/>
      <c r="V708" s="125"/>
      <c r="W708" s="125"/>
      <c r="X708" s="125"/>
      <c r="Y708" s="20"/>
      <c r="Z708" s="20"/>
      <c r="AA708" s="120"/>
      <c r="AB708" s="120"/>
      <c r="AC708" s="120"/>
      <c r="AD708" s="120"/>
      <c r="AE708" s="120"/>
      <c r="AF708" s="120"/>
      <c r="AG708" s="125"/>
      <c r="AH708" s="125"/>
      <c r="AI708" s="125"/>
      <c r="AJ708" s="125"/>
      <c r="AK708" s="125"/>
      <c r="AL708" s="125"/>
      <c r="AM708" s="20"/>
      <c r="AN708" s="120"/>
    </row>
    <row r="709" spans="1:40" ht="15.75" thickBot="1">
      <c r="A709" s="20"/>
      <c r="B709" s="20"/>
      <c r="C709" s="20"/>
      <c r="D709" s="20"/>
      <c r="E709" s="20"/>
      <c r="F709" s="20"/>
      <c r="G709" s="20"/>
      <c r="H709" s="20"/>
      <c r="I709" s="20"/>
      <c r="J709" s="20"/>
      <c r="K709" s="20"/>
      <c r="L709" s="20"/>
      <c r="M709" s="20"/>
      <c r="N709" s="120"/>
      <c r="O709" s="120"/>
      <c r="P709" s="120"/>
      <c r="Q709" s="120"/>
      <c r="R709" s="120"/>
      <c r="S709" s="120"/>
      <c r="T709" s="120"/>
      <c r="U709" s="123"/>
      <c r="V709" s="125"/>
      <c r="W709" s="125"/>
      <c r="X709" s="125"/>
      <c r="Y709" s="20"/>
      <c r="Z709" s="20"/>
      <c r="AA709" s="120"/>
      <c r="AB709" s="120"/>
      <c r="AC709" s="120"/>
      <c r="AD709" s="120"/>
      <c r="AE709" s="120"/>
      <c r="AF709" s="120"/>
      <c r="AG709" s="125"/>
      <c r="AH709" s="125"/>
      <c r="AI709" s="125"/>
      <c r="AJ709" s="125"/>
      <c r="AK709" s="125"/>
      <c r="AL709" s="125"/>
      <c r="AM709" s="20"/>
      <c r="AN709" s="120"/>
    </row>
    <row r="710" spans="1:40" ht="15.75" thickBot="1">
      <c r="A710" s="20"/>
      <c r="B710" s="20"/>
      <c r="C710" s="20"/>
      <c r="D710" s="20"/>
      <c r="E710" s="20"/>
      <c r="F710" s="20"/>
      <c r="G710" s="20"/>
      <c r="H710" s="20"/>
      <c r="I710" s="20"/>
      <c r="J710" s="20"/>
      <c r="K710" s="20"/>
      <c r="L710" s="20"/>
      <c r="M710" s="20"/>
      <c r="N710" s="120"/>
      <c r="O710" s="120"/>
      <c r="P710" s="120"/>
      <c r="Q710" s="120"/>
      <c r="R710" s="120"/>
      <c r="S710" s="120"/>
      <c r="T710" s="120"/>
      <c r="U710" s="123"/>
      <c r="V710" s="125"/>
      <c r="W710" s="125"/>
      <c r="X710" s="125"/>
      <c r="Y710" s="20"/>
      <c r="Z710" s="20"/>
      <c r="AA710" s="120"/>
      <c r="AB710" s="120"/>
      <c r="AC710" s="120"/>
      <c r="AD710" s="120"/>
      <c r="AE710" s="120"/>
      <c r="AF710" s="120"/>
      <c r="AG710" s="125"/>
      <c r="AH710" s="125"/>
      <c r="AI710" s="125"/>
      <c r="AJ710" s="125"/>
      <c r="AK710" s="125"/>
      <c r="AL710" s="125"/>
      <c r="AM710" s="20"/>
      <c r="AN710" s="120"/>
    </row>
    <row r="711" spans="1:40" ht="15.75" thickBot="1">
      <c r="A711" s="20"/>
      <c r="B711" s="20"/>
      <c r="C711" s="20"/>
      <c r="D711" s="20"/>
      <c r="E711" s="20"/>
      <c r="F711" s="20"/>
      <c r="G711" s="20"/>
      <c r="H711" s="20"/>
      <c r="I711" s="20"/>
      <c r="J711" s="20"/>
      <c r="K711" s="20"/>
      <c r="L711" s="20"/>
      <c r="M711" s="20"/>
      <c r="N711" s="120"/>
      <c r="O711" s="120"/>
      <c r="P711" s="120"/>
      <c r="Q711" s="120"/>
      <c r="R711" s="120"/>
      <c r="S711" s="120"/>
      <c r="T711" s="120"/>
      <c r="U711" s="123"/>
      <c r="V711" s="125"/>
      <c r="W711" s="125"/>
      <c r="X711" s="125"/>
      <c r="Y711" s="20"/>
      <c r="Z711" s="20"/>
      <c r="AA711" s="120"/>
      <c r="AB711" s="120"/>
      <c r="AC711" s="120"/>
      <c r="AD711" s="120"/>
      <c r="AE711" s="120"/>
      <c r="AF711" s="120"/>
      <c r="AG711" s="125"/>
      <c r="AH711" s="125"/>
      <c r="AI711" s="125"/>
      <c r="AJ711" s="125"/>
      <c r="AK711" s="125"/>
      <c r="AL711" s="125"/>
      <c r="AM711" s="20"/>
      <c r="AN711" s="120"/>
    </row>
    <row r="712" spans="1:40" ht="15.75" thickBot="1">
      <c r="A712" s="20"/>
      <c r="B712" s="20"/>
      <c r="C712" s="20"/>
      <c r="D712" s="20"/>
      <c r="E712" s="20"/>
      <c r="F712" s="20"/>
      <c r="G712" s="20"/>
      <c r="H712" s="20"/>
      <c r="I712" s="20"/>
      <c r="J712" s="20"/>
      <c r="K712" s="20"/>
      <c r="L712" s="20"/>
      <c r="M712" s="20"/>
      <c r="N712" s="120"/>
      <c r="O712" s="120"/>
      <c r="P712" s="120"/>
      <c r="Q712" s="120"/>
      <c r="R712" s="120"/>
      <c r="S712" s="120"/>
      <c r="T712" s="120"/>
      <c r="U712" s="123"/>
      <c r="V712" s="125"/>
      <c r="W712" s="125"/>
      <c r="X712" s="125"/>
      <c r="Y712" s="20"/>
      <c r="Z712" s="20"/>
      <c r="AA712" s="120"/>
      <c r="AB712" s="120"/>
      <c r="AC712" s="120"/>
      <c r="AD712" s="120"/>
      <c r="AE712" s="120"/>
      <c r="AF712" s="120"/>
      <c r="AG712" s="125"/>
      <c r="AH712" s="125"/>
      <c r="AI712" s="125"/>
      <c r="AJ712" s="125"/>
      <c r="AK712" s="125"/>
      <c r="AL712" s="125"/>
      <c r="AM712" s="20"/>
      <c r="AN712" s="120"/>
    </row>
    <row r="713" spans="1:40" ht="15.75" thickBot="1">
      <c r="A713" s="20"/>
      <c r="B713" s="20"/>
      <c r="C713" s="20"/>
      <c r="D713" s="20"/>
      <c r="E713" s="20"/>
      <c r="F713" s="20"/>
      <c r="G713" s="20"/>
      <c r="H713" s="20"/>
      <c r="I713" s="20"/>
      <c r="J713" s="20"/>
      <c r="K713" s="20"/>
      <c r="L713" s="20"/>
      <c r="M713" s="20"/>
      <c r="N713" s="120"/>
      <c r="O713" s="120"/>
      <c r="P713" s="120"/>
      <c r="Q713" s="120"/>
      <c r="R713" s="120"/>
      <c r="S713" s="120"/>
      <c r="T713" s="120"/>
      <c r="U713" s="123"/>
      <c r="V713" s="125"/>
      <c r="W713" s="125"/>
      <c r="X713" s="125"/>
      <c r="Y713" s="20"/>
      <c r="Z713" s="20"/>
      <c r="AA713" s="120"/>
      <c r="AB713" s="120"/>
      <c r="AC713" s="120"/>
      <c r="AD713" s="120"/>
      <c r="AE713" s="120"/>
      <c r="AF713" s="120"/>
      <c r="AG713" s="125"/>
      <c r="AH713" s="125"/>
      <c r="AI713" s="125"/>
      <c r="AJ713" s="125"/>
      <c r="AK713" s="125"/>
      <c r="AL713" s="125"/>
      <c r="AM713" s="20"/>
      <c r="AN713" s="120"/>
    </row>
    <row r="714" spans="1:40" ht="15.75" thickBot="1">
      <c r="A714" s="20"/>
      <c r="B714" s="20"/>
      <c r="C714" s="20"/>
      <c r="D714" s="20"/>
      <c r="E714" s="20"/>
      <c r="F714" s="20"/>
      <c r="G714" s="20"/>
      <c r="H714" s="20"/>
      <c r="I714" s="20"/>
      <c r="J714" s="20"/>
      <c r="K714" s="20"/>
      <c r="L714" s="20"/>
      <c r="M714" s="20"/>
      <c r="N714" s="120"/>
      <c r="O714" s="120"/>
      <c r="P714" s="120"/>
      <c r="Q714" s="120"/>
      <c r="R714" s="120"/>
      <c r="S714" s="120"/>
      <c r="T714" s="120"/>
      <c r="U714" s="123"/>
      <c r="V714" s="125"/>
      <c r="W714" s="125"/>
      <c r="X714" s="125"/>
      <c r="Y714" s="20"/>
      <c r="Z714" s="20"/>
      <c r="AA714" s="120"/>
      <c r="AB714" s="120"/>
      <c r="AC714" s="120"/>
      <c r="AD714" s="120"/>
      <c r="AE714" s="120"/>
      <c r="AF714" s="120"/>
      <c r="AG714" s="125"/>
      <c r="AH714" s="125"/>
      <c r="AI714" s="125"/>
      <c r="AJ714" s="125"/>
      <c r="AK714" s="125"/>
      <c r="AL714" s="125"/>
      <c r="AM714" s="20"/>
      <c r="AN714" s="120"/>
    </row>
    <row r="715" spans="1:40" ht="15.75" thickBot="1">
      <c r="A715" s="20"/>
      <c r="B715" s="20"/>
      <c r="C715" s="20"/>
      <c r="D715" s="20"/>
      <c r="E715" s="20"/>
      <c r="F715" s="20"/>
      <c r="G715" s="20"/>
      <c r="H715" s="20"/>
      <c r="I715" s="20"/>
      <c r="J715" s="20"/>
      <c r="K715" s="20"/>
      <c r="L715" s="20"/>
      <c r="M715" s="20"/>
      <c r="N715" s="120"/>
      <c r="O715" s="120"/>
      <c r="P715" s="120"/>
      <c r="Q715" s="120"/>
      <c r="R715" s="120"/>
      <c r="S715" s="120"/>
      <c r="T715" s="120"/>
      <c r="U715" s="123"/>
      <c r="V715" s="125"/>
      <c r="W715" s="125"/>
      <c r="X715" s="125"/>
      <c r="Y715" s="20"/>
      <c r="Z715" s="20"/>
      <c r="AA715" s="120"/>
      <c r="AB715" s="120"/>
      <c r="AC715" s="120"/>
      <c r="AD715" s="120"/>
      <c r="AE715" s="120"/>
      <c r="AF715" s="120"/>
      <c r="AG715" s="125"/>
      <c r="AH715" s="125"/>
      <c r="AI715" s="125"/>
      <c r="AJ715" s="125"/>
      <c r="AK715" s="125"/>
      <c r="AL715" s="125"/>
      <c r="AM715" s="20"/>
      <c r="AN715" s="120"/>
    </row>
    <row r="716" spans="1:40" ht="15.75" thickBot="1">
      <c r="A716" s="20"/>
      <c r="B716" s="20"/>
      <c r="C716" s="20"/>
      <c r="D716" s="20"/>
      <c r="E716" s="20"/>
      <c r="F716" s="20"/>
      <c r="G716" s="20"/>
      <c r="H716" s="20"/>
      <c r="I716" s="20"/>
      <c r="J716" s="20"/>
      <c r="K716" s="20"/>
      <c r="L716" s="20"/>
      <c r="M716" s="20"/>
      <c r="N716" s="120"/>
      <c r="O716" s="120"/>
      <c r="P716" s="120"/>
      <c r="Q716" s="120"/>
      <c r="R716" s="120"/>
      <c r="S716" s="120"/>
      <c r="T716" s="120"/>
      <c r="U716" s="123"/>
      <c r="V716" s="125"/>
      <c r="W716" s="125"/>
      <c r="X716" s="125"/>
      <c r="Y716" s="20"/>
      <c r="Z716" s="20"/>
      <c r="AA716" s="120"/>
      <c r="AB716" s="120"/>
      <c r="AC716" s="120"/>
      <c r="AD716" s="120"/>
      <c r="AE716" s="120"/>
      <c r="AF716" s="120"/>
      <c r="AG716" s="125"/>
      <c r="AH716" s="125"/>
      <c r="AI716" s="125"/>
      <c r="AJ716" s="125"/>
      <c r="AK716" s="125"/>
      <c r="AL716" s="125"/>
      <c r="AM716" s="20"/>
      <c r="AN716" s="120"/>
    </row>
    <row r="717" spans="1:40" ht="15.75" thickBot="1">
      <c r="A717" s="20"/>
      <c r="B717" s="20"/>
      <c r="C717" s="20"/>
      <c r="D717" s="20"/>
      <c r="E717" s="20"/>
      <c r="F717" s="20"/>
      <c r="G717" s="20"/>
      <c r="H717" s="20"/>
      <c r="I717" s="20"/>
      <c r="J717" s="20"/>
      <c r="K717" s="20"/>
      <c r="L717" s="20"/>
      <c r="M717" s="20"/>
      <c r="N717" s="120"/>
      <c r="O717" s="120"/>
      <c r="P717" s="120"/>
      <c r="Q717" s="120"/>
      <c r="R717" s="120"/>
      <c r="S717" s="120"/>
      <c r="T717" s="120"/>
      <c r="U717" s="123"/>
      <c r="V717" s="125"/>
      <c r="W717" s="125"/>
      <c r="X717" s="125"/>
      <c r="Y717" s="20"/>
      <c r="Z717" s="20"/>
      <c r="AA717" s="120"/>
      <c r="AB717" s="120"/>
      <c r="AC717" s="120"/>
      <c r="AD717" s="120"/>
      <c r="AE717" s="120"/>
      <c r="AF717" s="120"/>
      <c r="AG717" s="125"/>
      <c r="AH717" s="125"/>
      <c r="AI717" s="125"/>
      <c r="AJ717" s="125"/>
      <c r="AK717" s="125"/>
      <c r="AL717" s="125"/>
      <c r="AM717" s="20"/>
      <c r="AN717" s="120"/>
    </row>
    <row r="718" spans="1:40" ht="15.75" thickBot="1">
      <c r="A718" s="20"/>
      <c r="B718" s="20"/>
      <c r="C718" s="20"/>
      <c r="D718" s="20"/>
      <c r="E718" s="20"/>
      <c r="F718" s="20"/>
      <c r="G718" s="20"/>
      <c r="H718" s="20"/>
      <c r="I718" s="20"/>
      <c r="J718" s="20"/>
      <c r="K718" s="20"/>
      <c r="L718" s="20"/>
      <c r="M718" s="20"/>
      <c r="N718" s="120"/>
      <c r="O718" s="120"/>
      <c r="P718" s="120"/>
      <c r="Q718" s="120"/>
      <c r="R718" s="120"/>
      <c r="S718" s="120"/>
      <c r="T718" s="120"/>
      <c r="U718" s="123"/>
      <c r="V718" s="125"/>
      <c r="W718" s="125"/>
      <c r="X718" s="125"/>
      <c r="Y718" s="20"/>
      <c r="Z718" s="20"/>
      <c r="AA718" s="120"/>
      <c r="AB718" s="120"/>
      <c r="AC718" s="120"/>
      <c r="AD718" s="120"/>
      <c r="AE718" s="120"/>
      <c r="AF718" s="120"/>
      <c r="AG718" s="125"/>
      <c r="AH718" s="125"/>
      <c r="AI718" s="125"/>
      <c r="AJ718" s="125"/>
      <c r="AK718" s="125"/>
      <c r="AL718" s="125"/>
      <c r="AM718" s="20"/>
      <c r="AN718" s="120"/>
    </row>
    <row r="719" spans="1:40" ht="15.75" thickBot="1">
      <c r="A719" s="20"/>
      <c r="B719" s="20"/>
      <c r="C719" s="20"/>
      <c r="D719" s="20"/>
      <c r="E719" s="20"/>
      <c r="F719" s="20"/>
      <c r="G719" s="20"/>
      <c r="H719" s="20"/>
      <c r="I719" s="20"/>
      <c r="J719" s="20"/>
      <c r="K719" s="20"/>
      <c r="L719" s="20"/>
      <c r="M719" s="20"/>
      <c r="N719" s="120"/>
      <c r="O719" s="120"/>
      <c r="P719" s="120"/>
      <c r="Q719" s="120"/>
      <c r="R719" s="120"/>
      <c r="S719" s="120"/>
      <c r="T719" s="120"/>
      <c r="U719" s="123"/>
      <c r="V719" s="125"/>
      <c r="W719" s="125"/>
      <c r="X719" s="125"/>
      <c r="Y719" s="20"/>
      <c r="Z719" s="20"/>
      <c r="AA719" s="120"/>
      <c r="AB719" s="120"/>
      <c r="AC719" s="120"/>
      <c r="AD719" s="120"/>
      <c r="AE719" s="120"/>
      <c r="AF719" s="120"/>
      <c r="AG719" s="125"/>
      <c r="AH719" s="125"/>
      <c r="AI719" s="125"/>
      <c r="AJ719" s="125"/>
      <c r="AK719" s="125"/>
      <c r="AL719" s="125"/>
      <c r="AM719" s="20"/>
      <c r="AN719" s="120"/>
    </row>
    <row r="720" spans="1:40" ht="15.75" thickBot="1">
      <c r="A720" s="20"/>
      <c r="B720" s="20"/>
      <c r="C720" s="20"/>
      <c r="D720" s="20"/>
      <c r="E720" s="20"/>
      <c r="F720" s="20"/>
      <c r="G720" s="20"/>
      <c r="H720" s="20"/>
      <c r="I720" s="20"/>
      <c r="J720" s="20"/>
      <c r="K720" s="20"/>
      <c r="L720" s="20"/>
      <c r="M720" s="20"/>
      <c r="N720" s="120"/>
      <c r="O720" s="120"/>
      <c r="P720" s="120"/>
      <c r="Q720" s="120"/>
      <c r="R720" s="120"/>
      <c r="S720" s="120"/>
      <c r="T720" s="120"/>
      <c r="U720" s="123"/>
      <c r="V720" s="125"/>
      <c r="W720" s="125"/>
      <c r="X720" s="125"/>
      <c r="Y720" s="20"/>
      <c r="Z720" s="20"/>
      <c r="AA720" s="120"/>
      <c r="AB720" s="120"/>
      <c r="AC720" s="120"/>
      <c r="AD720" s="120"/>
      <c r="AE720" s="120"/>
      <c r="AF720" s="120"/>
      <c r="AG720" s="125"/>
      <c r="AH720" s="125"/>
      <c r="AI720" s="125"/>
      <c r="AJ720" s="125"/>
      <c r="AK720" s="125"/>
      <c r="AL720" s="125"/>
      <c r="AM720" s="20"/>
      <c r="AN720" s="120"/>
    </row>
    <row r="721" spans="1:40" ht="15.75" thickBot="1">
      <c r="A721" s="20"/>
      <c r="B721" s="20"/>
      <c r="C721" s="20"/>
      <c r="D721" s="20"/>
      <c r="E721" s="20"/>
      <c r="F721" s="20"/>
      <c r="G721" s="20"/>
      <c r="H721" s="20"/>
      <c r="I721" s="20"/>
      <c r="J721" s="20"/>
      <c r="K721" s="20"/>
      <c r="L721" s="20"/>
      <c r="M721" s="20"/>
      <c r="N721" s="120"/>
      <c r="O721" s="120"/>
      <c r="P721" s="120"/>
      <c r="Q721" s="120"/>
      <c r="R721" s="120"/>
      <c r="S721" s="120"/>
      <c r="T721" s="120"/>
      <c r="U721" s="123"/>
      <c r="V721" s="125"/>
      <c r="W721" s="125"/>
      <c r="X721" s="125"/>
      <c r="Y721" s="20"/>
      <c r="Z721" s="20"/>
      <c r="AA721" s="120"/>
      <c r="AB721" s="120"/>
      <c r="AC721" s="120"/>
      <c r="AD721" s="120"/>
      <c r="AE721" s="120"/>
      <c r="AF721" s="120"/>
      <c r="AG721" s="125"/>
      <c r="AH721" s="125"/>
      <c r="AI721" s="125"/>
      <c r="AJ721" s="125"/>
      <c r="AK721" s="125"/>
      <c r="AL721" s="125"/>
      <c r="AM721" s="20"/>
      <c r="AN721" s="120"/>
    </row>
    <row r="722" spans="1:40" ht="15.75" thickBot="1">
      <c r="A722" s="20"/>
      <c r="B722" s="20"/>
      <c r="C722" s="20"/>
      <c r="D722" s="20"/>
      <c r="E722" s="20"/>
      <c r="F722" s="20"/>
      <c r="G722" s="20"/>
      <c r="H722" s="20"/>
      <c r="I722" s="20"/>
      <c r="J722" s="20"/>
      <c r="K722" s="20"/>
      <c r="L722" s="20"/>
      <c r="M722" s="20"/>
      <c r="N722" s="120"/>
      <c r="O722" s="120"/>
      <c r="P722" s="120"/>
      <c r="Q722" s="120"/>
      <c r="R722" s="120"/>
      <c r="S722" s="120"/>
      <c r="T722" s="120"/>
      <c r="U722" s="123"/>
      <c r="V722" s="125"/>
      <c r="W722" s="125"/>
      <c r="X722" s="125"/>
      <c r="Y722" s="20"/>
      <c r="Z722" s="20"/>
      <c r="AA722" s="120"/>
      <c r="AB722" s="120"/>
      <c r="AC722" s="120"/>
      <c r="AD722" s="120"/>
      <c r="AE722" s="120"/>
      <c r="AF722" s="120"/>
      <c r="AG722" s="125"/>
      <c r="AH722" s="125"/>
      <c r="AI722" s="125"/>
      <c r="AJ722" s="125"/>
      <c r="AK722" s="125"/>
      <c r="AL722" s="125"/>
      <c r="AM722" s="20"/>
      <c r="AN722" s="120"/>
    </row>
    <row r="723" spans="1:40" ht="15.75" thickBot="1">
      <c r="A723" s="20"/>
      <c r="B723" s="20"/>
      <c r="C723" s="20"/>
      <c r="D723" s="20"/>
      <c r="E723" s="20"/>
      <c r="F723" s="20"/>
      <c r="G723" s="20"/>
      <c r="H723" s="20"/>
      <c r="I723" s="20"/>
      <c r="J723" s="20"/>
      <c r="K723" s="20"/>
      <c r="L723" s="20"/>
      <c r="M723" s="20"/>
      <c r="N723" s="120"/>
      <c r="O723" s="120"/>
      <c r="P723" s="120"/>
      <c r="Q723" s="120"/>
      <c r="R723" s="120"/>
      <c r="S723" s="120"/>
      <c r="T723" s="120"/>
      <c r="U723" s="123"/>
      <c r="V723" s="125"/>
      <c r="W723" s="125"/>
      <c r="X723" s="125"/>
      <c r="Y723" s="20"/>
      <c r="Z723" s="20"/>
      <c r="AA723" s="120"/>
      <c r="AB723" s="120"/>
      <c r="AC723" s="120"/>
      <c r="AD723" s="120"/>
      <c r="AE723" s="120"/>
      <c r="AF723" s="120"/>
      <c r="AG723" s="125"/>
      <c r="AH723" s="125"/>
      <c r="AI723" s="125"/>
      <c r="AJ723" s="125"/>
      <c r="AK723" s="125"/>
      <c r="AL723" s="125"/>
      <c r="AM723" s="20"/>
      <c r="AN723" s="120"/>
    </row>
    <row r="724" spans="1:40" ht="15.75" thickBot="1">
      <c r="A724" s="20"/>
      <c r="B724" s="20"/>
      <c r="C724" s="20"/>
      <c r="D724" s="20"/>
      <c r="E724" s="20"/>
      <c r="F724" s="20"/>
      <c r="G724" s="20"/>
      <c r="H724" s="20"/>
      <c r="I724" s="20"/>
      <c r="J724" s="20"/>
      <c r="K724" s="20"/>
      <c r="L724" s="20"/>
      <c r="M724" s="20"/>
      <c r="N724" s="120"/>
      <c r="O724" s="120"/>
      <c r="P724" s="120"/>
      <c r="Q724" s="120"/>
      <c r="R724" s="120"/>
      <c r="S724" s="120"/>
      <c r="T724" s="120"/>
      <c r="U724" s="123"/>
      <c r="V724" s="125"/>
      <c r="W724" s="125"/>
      <c r="X724" s="125"/>
      <c r="Y724" s="20"/>
      <c r="Z724" s="20"/>
      <c r="AA724" s="120"/>
      <c r="AB724" s="120"/>
      <c r="AC724" s="120"/>
      <c r="AD724" s="120"/>
      <c r="AE724" s="120"/>
      <c r="AF724" s="120"/>
      <c r="AG724" s="125"/>
      <c r="AH724" s="125"/>
      <c r="AI724" s="125"/>
      <c r="AJ724" s="125"/>
      <c r="AK724" s="125"/>
      <c r="AL724" s="125"/>
      <c r="AM724" s="20"/>
      <c r="AN724" s="120"/>
    </row>
    <row r="725" spans="1:40" ht="15.75" thickBot="1">
      <c r="A725" s="20"/>
      <c r="B725" s="20"/>
      <c r="C725" s="20"/>
      <c r="D725" s="20"/>
      <c r="E725" s="20"/>
      <c r="F725" s="20"/>
      <c r="G725" s="20"/>
      <c r="H725" s="20"/>
      <c r="I725" s="20"/>
      <c r="J725" s="20"/>
      <c r="K725" s="20"/>
      <c r="L725" s="20"/>
      <c r="M725" s="20"/>
      <c r="N725" s="120"/>
      <c r="O725" s="120"/>
      <c r="P725" s="120"/>
      <c r="Q725" s="120"/>
      <c r="R725" s="120"/>
      <c r="S725" s="120"/>
      <c r="T725" s="120"/>
      <c r="U725" s="123"/>
      <c r="V725" s="125"/>
      <c r="W725" s="125"/>
      <c r="X725" s="125"/>
      <c r="Y725" s="20"/>
      <c r="Z725" s="20"/>
      <c r="AA725" s="120"/>
      <c r="AB725" s="120"/>
      <c r="AC725" s="120"/>
      <c r="AD725" s="120"/>
      <c r="AE725" s="120"/>
      <c r="AF725" s="120"/>
      <c r="AG725" s="125"/>
      <c r="AH725" s="125"/>
      <c r="AI725" s="125"/>
      <c r="AJ725" s="125"/>
      <c r="AK725" s="125"/>
      <c r="AL725" s="125"/>
      <c r="AM725" s="20"/>
      <c r="AN725" s="120"/>
    </row>
    <row r="726" spans="1:40" ht="15.75" thickBot="1">
      <c r="A726" s="20"/>
      <c r="B726" s="20"/>
      <c r="C726" s="20"/>
      <c r="D726" s="20"/>
      <c r="E726" s="20"/>
      <c r="F726" s="20"/>
      <c r="G726" s="20"/>
      <c r="H726" s="20"/>
      <c r="I726" s="20"/>
      <c r="J726" s="20"/>
      <c r="K726" s="20"/>
      <c r="L726" s="20"/>
      <c r="M726" s="20"/>
      <c r="N726" s="120"/>
      <c r="O726" s="120"/>
      <c r="P726" s="120"/>
      <c r="Q726" s="120"/>
      <c r="R726" s="120"/>
      <c r="S726" s="120"/>
      <c r="T726" s="120"/>
      <c r="U726" s="123"/>
      <c r="V726" s="125"/>
      <c r="W726" s="125"/>
      <c r="X726" s="125"/>
      <c r="Y726" s="20"/>
      <c r="Z726" s="20"/>
      <c r="AA726" s="120"/>
      <c r="AB726" s="120"/>
      <c r="AC726" s="120"/>
      <c r="AD726" s="120"/>
      <c r="AE726" s="120"/>
      <c r="AF726" s="120"/>
      <c r="AG726" s="125"/>
      <c r="AH726" s="125"/>
      <c r="AI726" s="125"/>
      <c r="AJ726" s="125"/>
      <c r="AK726" s="125"/>
      <c r="AL726" s="125"/>
      <c r="AM726" s="20"/>
      <c r="AN726" s="120"/>
    </row>
    <row r="727" spans="1:40" ht="15.75" thickBot="1">
      <c r="A727" s="20"/>
      <c r="B727" s="20"/>
      <c r="C727" s="20"/>
      <c r="D727" s="20"/>
      <c r="E727" s="20"/>
      <c r="F727" s="20"/>
      <c r="G727" s="20"/>
      <c r="H727" s="20"/>
      <c r="I727" s="20"/>
      <c r="J727" s="20"/>
      <c r="K727" s="20"/>
      <c r="L727" s="20"/>
      <c r="M727" s="20"/>
      <c r="N727" s="120"/>
      <c r="O727" s="120"/>
      <c r="P727" s="120"/>
      <c r="Q727" s="120"/>
      <c r="R727" s="120"/>
      <c r="S727" s="120"/>
      <c r="T727" s="120"/>
      <c r="U727" s="123"/>
      <c r="V727" s="125"/>
      <c r="W727" s="125"/>
      <c r="X727" s="125"/>
      <c r="Y727" s="20"/>
      <c r="Z727" s="20"/>
      <c r="AA727" s="120"/>
      <c r="AB727" s="120"/>
      <c r="AC727" s="120"/>
      <c r="AD727" s="120"/>
      <c r="AE727" s="120"/>
      <c r="AF727" s="120"/>
      <c r="AG727" s="125"/>
      <c r="AH727" s="125"/>
      <c r="AI727" s="125"/>
      <c r="AJ727" s="125"/>
      <c r="AK727" s="125"/>
      <c r="AL727" s="125"/>
      <c r="AM727" s="20"/>
      <c r="AN727" s="120"/>
    </row>
    <row r="728" spans="1:40" ht="15.75" thickBot="1">
      <c r="A728" s="20"/>
      <c r="B728" s="20"/>
      <c r="C728" s="20"/>
      <c r="D728" s="20"/>
      <c r="E728" s="20"/>
      <c r="F728" s="20"/>
      <c r="G728" s="20"/>
      <c r="H728" s="20"/>
      <c r="I728" s="20"/>
      <c r="J728" s="20"/>
      <c r="K728" s="20"/>
      <c r="L728" s="20"/>
      <c r="M728" s="20"/>
      <c r="N728" s="120"/>
      <c r="O728" s="120"/>
      <c r="P728" s="120"/>
      <c r="Q728" s="120"/>
      <c r="R728" s="120"/>
      <c r="S728" s="120"/>
      <c r="T728" s="120"/>
      <c r="U728" s="123"/>
      <c r="V728" s="125"/>
      <c r="W728" s="125"/>
      <c r="X728" s="125"/>
      <c r="Y728" s="20"/>
      <c r="Z728" s="20"/>
      <c r="AA728" s="120"/>
      <c r="AB728" s="120"/>
      <c r="AC728" s="120"/>
      <c r="AD728" s="120"/>
      <c r="AE728" s="120"/>
      <c r="AF728" s="120"/>
      <c r="AG728" s="125"/>
      <c r="AH728" s="125"/>
      <c r="AI728" s="125"/>
      <c r="AJ728" s="125"/>
      <c r="AK728" s="125"/>
      <c r="AL728" s="125"/>
      <c r="AM728" s="20"/>
      <c r="AN728" s="120"/>
    </row>
    <row r="729" spans="1:40" ht="15.75" thickBot="1">
      <c r="A729" s="20"/>
      <c r="B729" s="20"/>
      <c r="C729" s="20"/>
      <c r="D729" s="20"/>
      <c r="E729" s="20"/>
      <c r="F729" s="20"/>
      <c r="G729" s="20"/>
      <c r="H729" s="20"/>
      <c r="I729" s="20"/>
      <c r="J729" s="20"/>
      <c r="K729" s="20"/>
      <c r="L729" s="20"/>
      <c r="M729" s="20"/>
      <c r="N729" s="120"/>
      <c r="O729" s="120"/>
      <c r="P729" s="120"/>
      <c r="Q729" s="120"/>
      <c r="R729" s="120"/>
      <c r="S729" s="120"/>
      <c r="T729" s="120"/>
      <c r="U729" s="123"/>
      <c r="V729" s="125"/>
      <c r="W729" s="125"/>
      <c r="X729" s="125"/>
      <c r="Y729" s="20"/>
      <c r="Z729" s="20"/>
      <c r="AA729" s="120"/>
      <c r="AB729" s="120"/>
      <c r="AC729" s="120"/>
      <c r="AD729" s="120"/>
      <c r="AE729" s="120"/>
      <c r="AF729" s="120"/>
      <c r="AG729" s="125"/>
      <c r="AH729" s="125"/>
      <c r="AI729" s="125"/>
      <c r="AJ729" s="125"/>
      <c r="AK729" s="125"/>
      <c r="AL729" s="125"/>
      <c r="AM729" s="20"/>
      <c r="AN729" s="120"/>
    </row>
    <row r="730" spans="1:40" ht="15.75" thickBot="1">
      <c r="A730" s="20"/>
      <c r="B730" s="20"/>
      <c r="C730" s="20"/>
      <c r="D730" s="20"/>
      <c r="E730" s="20"/>
      <c r="F730" s="20"/>
      <c r="G730" s="20"/>
      <c r="H730" s="20"/>
      <c r="I730" s="20"/>
      <c r="J730" s="20"/>
      <c r="K730" s="20"/>
      <c r="L730" s="20"/>
      <c r="M730" s="20"/>
      <c r="N730" s="120"/>
      <c r="O730" s="120"/>
      <c r="P730" s="120"/>
      <c r="Q730" s="120"/>
      <c r="R730" s="120"/>
      <c r="S730" s="120"/>
      <c r="T730" s="120"/>
      <c r="U730" s="123"/>
      <c r="V730" s="125"/>
      <c r="W730" s="125"/>
      <c r="X730" s="125"/>
      <c r="Y730" s="20"/>
      <c r="Z730" s="20"/>
      <c r="AA730" s="120"/>
      <c r="AB730" s="120"/>
      <c r="AC730" s="120"/>
      <c r="AD730" s="120"/>
      <c r="AE730" s="120"/>
      <c r="AF730" s="120"/>
      <c r="AG730" s="125"/>
      <c r="AH730" s="125"/>
      <c r="AI730" s="125"/>
      <c r="AJ730" s="125"/>
      <c r="AK730" s="125"/>
      <c r="AL730" s="125"/>
      <c r="AM730" s="20"/>
      <c r="AN730" s="120"/>
    </row>
    <row r="731" spans="1:40" ht="15.75" thickBot="1">
      <c r="A731" s="20"/>
      <c r="B731" s="20"/>
      <c r="C731" s="20"/>
      <c r="D731" s="20"/>
      <c r="E731" s="20"/>
      <c r="F731" s="20"/>
      <c r="G731" s="20"/>
      <c r="H731" s="20"/>
      <c r="I731" s="20"/>
      <c r="J731" s="20"/>
      <c r="K731" s="20"/>
      <c r="L731" s="20"/>
      <c r="M731" s="20"/>
      <c r="N731" s="120"/>
      <c r="O731" s="120"/>
      <c r="P731" s="120"/>
      <c r="Q731" s="120"/>
      <c r="R731" s="120"/>
      <c r="S731" s="120"/>
      <c r="T731" s="120"/>
      <c r="U731" s="123"/>
      <c r="V731" s="125"/>
      <c r="W731" s="125"/>
      <c r="X731" s="125"/>
      <c r="Y731" s="20"/>
      <c r="Z731" s="20"/>
      <c r="AA731" s="120"/>
      <c r="AB731" s="120"/>
      <c r="AC731" s="120"/>
      <c r="AD731" s="120"/>
      <c r="AE731" s="120"/>
      <c r="AF731" s="120"/>
      <c r="AG731" s="125"/>
      <c r="AH731" s="125"/>
      <c r="AI731" s="125"/>
      <c r="AJ731" s="125"/>
      <c r="AK731" s="125"/>
      <c r="AL731" s="125"/>
      <c r="AM731" s="20"/>
      <c r="AN731" s="120"/>
    </row>
    <row r="732" spans="1:40" ht="15.75" thickBot="1">
      <c r="A732" s="20"/>
      <c r="B732" s="20"/>
      <c r="C732" s="20"/>
      <c r="D732" s="20"/>
      <c r="E732" s="20"/>
      <c r="F732" s="20"/>
      <c r="G732" s="20"/>
      <c r="H732" s="20"/>
      <c r="I732" s="20"/>
      <c r="J732" s="20"/>
      <c r="K732" s="20"/>
      <c r="L732" s="20"/>
      <c r="M732" s="20"/>
      <c r="N732" s="120"/>
      <c r="O732" s="120"/>
      <c r="P732" s="120"/>
      <c r="Q732" s="120"/>
      <c r="R732" s="120"/>
      <c r="S732" s="120"/>
      <c r="T732" s="120"/>
      <c r="U732" s="123"/>
      <c r="V732" s="125"/>
      <c r="W732" s="125"/>
      <c r="X732" s="125"/>
      <c r="Y732" s="20"/>
      <c r="Z732" s="20"/>
      <c r="AA732" s="120"/>
      <c r="AB732" s="120"/>
      <c r="AC732" s="120"/>
      <c r="AD732" s="120"/>
      <c r="AE732" s="120"/>
      <c r="AF732" s="120"/>
      <c r="AG732" s="125"/>
      <c r="AH732" s="125"/>
      <c r="AI732" s="125"/>
      <c r="AJ732" s="125"/>
      <c r="AK732" s="125"/>
      <c r="AL732" s="125"/>
      <c r="AM732" s="20"/>
      <c r="AN732" s="120"/>
    </row>
    <row r="733" spans="1:40" ht="15.75" thickBot="1">
      <c r="A733" s="20"/>
      <c r="B733" s="20"/>
      <c r="C733" s="20"/>
      <c r="D733" s="20"/>
      <c r="E733" s="20"/>
      <c r="F733" s="20"/>
      <c r="G733" s="20"/>
      <c r="H733" s="20"/>
      <c r="I733" s="20"/>
      <c r="J733" s="20"/>
      <c r="K733" s="20"/>
      <c r="L733" s="20"/>
      <c r="M733" s="20"/>
      <c r="N733" s="120"/>
      <c r="O733" s="120"/>
      <c r="P733" s="120"/>
      <c r="Q733" s="120"/>
      <c r="R733" s="120"/>
      <c r="S733" s="120"/>
      <c r="T733" s="120"/>
      <c r="U733" s="123"/>
      <c r="V733" s="125"/>
      <c r="W733" s="125"/>
      <c r="X733" s="125"/>
      <c r="Y733" s="20"/>
      <c r="Z733" s="20"/>
      <c r="AA733" s="120"/>
      <c r="AB733" s="120"/>
      <c r="AC733" s="120"/>
      <c r="AD733" s="120"/>
      <c r="AE733" s="120"/>
      <c r="AF733" s="120"/>
      <c r="AG733" s="125"/>
      <c r="AH733" s="125"/>
      <c r="AI733" s="125"/>
      <c r="AJ733" s="125"/>
      <c r="AK733" s="125"/>
      <c r="AL733" s="125"/>
      <c r="AM733" s="20"/>
      <c r="AN733" s="120"/>
    </row>
    <row r="734" spans="1:40" ht="15.75" thickBot="1">
      <c r="A734" s="20"/>
      <c r="B734" s="20"/>
      <c r="C734" s="20"/>
      <c r="D734" s="20"/>
      <c r="E734" s="20"/>
      <c r="F734" s="20"/>
      <c r="G734" s="20"/>
      <c r="H734" s="20"/>
      <c r="I734" s="20"/>
      <c r="J734" s="20"/>
      <c r="K734" s="20"/>
      <c r="L734" s="20"/>
      <c r="M734" s="20"/>
      <c r="N734" s="120"/>
      <c r="O734" s="120"/>
      <c r="P734" s="120"/>
      <c r="Q734" s="120"/>
      <c r="R734" s="120"/>
      <c r="S734" s="120"/>
      <c r="T734" s="120"/>
      <c r="U734" s="123"/>
      <c r="V734" s="125"/>
      <c r="W734" s="125"/>
      <c r="X734" s="125"/>
      <c r="Y734" s="20"/>
      <c r="Z734" s="20"/>
      <c r="AA734" s="120"/>
      <c r="AB734" s="120"/>
      <c r="AC734" s="120"/>
      <c r="AD734" s="120"/>
      <c r="AE734" s="120"/>
      <c r="AF734" s="120"/>
      <c r="AG734" s="125"/>
      <c r="AH734" s="125"/>
      <c r="AI734" s="125"/>
      <c r="AJ734" s="125"/>
      <c r="AK734" s="125"/>
      <c r="AL734" s="125"/>
      <c r="AM734" s="20"/>
      <c r="AN734" s="120"/>
    </row>
    <row r="735" spans="1:40" ht="15.75" thickBot="1">
      <c r="A735" s="20"/>
      <c r="B735" s="20"/>
      <c r="C735" s="20"/>
      <c r="D735" s="20"/>
      <c r="E735" s="20"/>
      <c r="F735" s="20"/>
      <c r="G735" s="20"/>
      <c r="H735" s="20"/>
      <c r="I735" s="20"/>
      <c r="J735" s="20"/>
      <c r="K735" s="20"/>
      <c r="L735" s="20"/>
      <c r="M735" s="20"/>
      <c r="N735" s="120"/>
      <c r="O735" s="120"/>
      <c r="P735" s="120"/>
      <c r="Q735" s="120"/>
      <c r="R735" s="120"/>
      <c r="S735" s="120"/>
      <c r="T735" s="120"/>
      <c r="U735" s="123"/>
      <c r="V735" s="125"/>
      <c r="W735" s="125"/>
      <c r="X735" s="125"/>
      <c r="Y735" s="20"/>
      <c r="Z735" s="20"/>
      <c r="AA735" s="120"/>
      <c r="AB735" s="120"/>
      <c r="AC735" s="120"/>
      <c r="AD735" s="120"/>
      <c r="AE735" s="120"/>
      <c r="AF735" s="120"/>
      <c r="AG735" s="125"/>
      <c r="AH735" s="125"/>
      <c r="AI735" s="125"/>
      <c r="AJ735" s="125"/>
      <c r="AK735" s="125"/>
      <c r="AL735" s="125"/>
      <c r="AM735" s="20"/>
      <c r="AN735" s="120"/>
    </row>
    <row r="736" spans="1:40" ht="15.75" thickBot="1">
      <c r="A736" s="20"/>
      <c r="B736" s="20"/>
      <c r="C736" s="20"/>
      <c r="D736" s="20"/>
      <c r="E736" s="20"/>
      <c r="F736" s="20"/>
      <c r="G736" s="20"/>
      <c r="H736" s="20"/>
      <c r="I736" s="20"/>
      <c r="J736" s="20"/>
      <c r="K736" s="20"/>
      <c r="L736" s="20"/>
      <c r="M736" s="20"/>
      <c r="N736" s="120"/>
      <c r="O736" s="120"/>
      <c r="P736" s="120"/>
      <c r="Q736" s="120"/>
      <c r="R736" s="120"/>
      <c r="S736" s="120"/>
      <c r="T736" s="120"/>
      <c r="U736" s="123"/>
      <c r="V736" s="125"/>
      <c r="W736" s="125"/>
      <c r="X736" s="125"/>
      <c r="Y736" s="20"/>
      <c r="Z736" s="20"/>
      <c r="AA736" s="120"/>
      <c r="AB736" s="120"/>
      <c r="AC736" s="120"/>
      <c r="AD736" s="120"/>
      <c r="AE736" s="120"/>
      <c r="AF736" s="120"/>
      <c r="AG736" s="125"/>
      <c r="AH736" s="125"/>
      <c r="AI736" s="125"/>
      <c r="AJ736" s="125"/>
      <c r="AK736" s="125"/>
      <c r="AL736" s="125"/>
      <c r="AM736" s="20"/>
      <c r="AN736" s="120"/>
    </row>
    <row r="737" spans="1:40" ht="15.75" thickBot="1">
      <c r="A737" s="20"/>
      <c r="B737" s="20"/>
      <c r="C737" s="20"/>
      <c r="D737" s="20"/>
      <c r="E737" s="20"/>
      <c r="F737" s="20"/>
      <c r="G737" s="20"/>
      <c r="H737" s="20"/>
      <c r="I737" s="20"/>
      <c r="J737" s="20"/>
      <c r="K737" s="20"/>
      <c r="L737" s="20"/>
      <c r="M737" s="20"/>
      <c r="N737" s="120"/>
      <c r="O737" s="120"/>
      <c r="P737" s="120"/>
      <c r="Q737" s="120"/>
      <c r="R737" s="120"/>
      <c r="S737" s="120"/>
      <c r="T737" s="120"/>
      <c r="U737" s="123"/>
      <c r="V737" s="125"/>
      <c r="W737" s="125"/>
      <c r="X737" s="125"/>
      <c r="Y737" s="20"/>
      <c r="Z737" s="20"/>
      <c r="AA737" s="120"/>
      <c r="AB737" s="120"/>
      <c r="AC737" s="120"/>
      <c r="AD737" s="120"/>
      <c r="AE737" s="120"/>
      <c r="AF737" s="120"/>
      <c r="AG737" s="125"/>
      <c r="AH737" s="125"/>
      <c r="AI737" s="125"/>
      <c r="AJ737" s="125"/>
      <c r="AK737" s="125"/>
      <c r="AL737" s="125"/>
      <c r="AM737" s="20"/>
      <c r="AN737" s="120"/>
    </row>
    <row r="738" spans="1:40" ht="15.75" thickBot="1">
      <c r="A738" s="20"/>
      <c r="B738" s="20"/>
      <c r="C738" s="20"/>
      <c r="D738" s="20"/>
      <c r="E738" s="20"/>
      <c r="F738" s="20"/>
      <c r="G738" s="20"/>
      <c r="H738" s="20"/>
      <c r="I738" s="20"/>
      <c r="J738" s="20"/>
      <c r="K738" s="20"/>
      <c r="L738" s="20"/>
      <c r="M738" s="20"/>
      <c r="N738" s="120"/>
      <c r="O738" s="120"/>
      <c r="P738" s="120"/>
      <c r="Q738" s="120"/>
      <c r="R738" s="120"/>
      <c r="S738" s="120"/>
      <c r="T738" s="120"/>
      <c r="U738" s="123"/>
      <c r="V738" s="125"/>
      <c r="W738" s="125"/>
      <c r="X738" s="125"/>
      <c r="Y738" s="20"/>
      <c r="Z738" s="20"/>
      <c r="AA738" s="120"/>
      <c r="AB738" s="120"/>
      <c r="AC738" s="120"/>
      <c r="AD738" s="120"/>
      <c r="AE738" s="120"/>
      <c r="AF738" s="120"/>
      <c r="AG738" s="125"/>
      <c r="AH738" s="125"/>
      <c r="AI738" s="125"/>
      <c r="AJ738" s="125"/>
      <c r="AK738" s="125"/>
      <c r="AL738" s="125"/>
      <c r="AM738" s="20"/>
      <c r="AN738" s="120"/>
    </row>
    <row r="739" spans="1:40" ht="15.75" thickBot="1">
      <c r="A739" s="20"/>
      <c r="B739" s="20"/>
      <c r="C739" s="20"/>
      <c r="D739" s="20"/>
      <c r="E739" s="20"/>
      <c r="F739" s="20"/>
      <c r="G739" s="20"/>
      <c r="H739" s="20"/>
      <c r="I739" s="20"/>
      <c r="J739" s="20"/>
      <c r="K739" s="20"/>
      <c r="L739" s="20"/>
      <c r="M739" s="20"/>
      <c r="N739" s="120"/>
      <c r="O739" s="120"/>
      <c r="P739" s="120"/>
      <c r="Q739" s="120"/>
      <c r="R739" s="120"/>
      <c r="S739" s="120"/>
      <c r="T739" s="120"/>
      <c r="U739" s="123"/>
      <c r="V739" s="125"/>
      <c r="W739" s="125"/>
      <c r="X739" s="125"/>
      <c r="Y739" s="20"/>
      <c r="Z739" s="20"/>
      <c r="AA739" s="120"/>
      <c r="AB739" s="120"/>
      <c r="AC739" s="120"/>
      <c r="AD739" s="120"/>
      <c r="AE739" s="120"/>
      <c r="AF739" s="120"/>
      <c r="AG739" s="125"/>
      <c r="AH739" s="125"/>
      <c r="AI739" s="125"/>
      <c r="AJ739" s="125"/>
      <c r="AK739" s="125"/>
      <c r="AL739" s="125"/>
      <c r="AM739" s="20"/>
      <c r="AN739" s="120"/>
    </row>
    <row r="740" spans="1:40" ht="15.75" thickBot="1">
      <c r="A740" s="20"/>
      <c r="B740" s="20"/>
      <c r="C740" s="20"/>
      <c r="D740" s="20"/>
      <c r="E740" s="20"/>
      <c r="F740" s="20"/>
      <c r="G740" s="20"/>
      <c r="H740" s="20"/>
      <c r="I740" s="20"/>
      <c r="J740" s="20"/>
      <c r="K740" s="20"/>
      <c r="L740" s="20"/>
      <c r="M740" s="20"/>
      <c r="N740" s="120"/>
      <c r="O740" s="120"/>
      <c r="P740" s="120"/>
      <c r="Q740" s="120"/>
      <c r="R740" s="120"/>
      <c r="S740" s="120"/>
      <c r="T740" s="120"/>
      <c r="U740" s="123"/>
      <c r="V740" s="125"/>
      <c r="W740" s="125"/>
      <c r="X740" s="125"/>
      <c r="Y740" s="20"/>
      <c r="Z740" s="20"/>
      <c r="AA740" s="120"/>
      <c r="AB740" s="120"/>
      <c r="AC740" s="120"/>
      <c r="AD740" s="120"/>
      <c r="AE740" s="120"/>
      <c r="AF740" s="120"/>
      <c r="AG740" s="125"/>
      <c r="AH740" s="125"/>
      <c r="AI740" s="125"/>
      <c r="AJ740" s="125"/>
      <c r="AK740" s="125"/>
      <c r="AL740" s="125"/>
      <c r="AM740" s="20"/>
      <c r="AN740" s="120"/>
    </row>
    <row r="741" spans="1:40" ht="15.75" thickBot="1">
      <c r="A741" s="20"/>
      <c r="B741" s="20"/>
      <c r="C741" s="20"/>
      <c r="D741" s="20"/>
      <c r="E741" s="20"/>
      <c r="F741" s="20"/>
      <c r="G741" s="20"/>
      <c r="H741" s="20"/>
      <c r="I741" s="20"/>
      <c r="J741" s="20"/>
      <c r="K741" s="20"/>
      <c r="L741" s="20"/>
      <c r="M741" s="20"/>
      <c r="N741" s="120"/>
      <c r="O741" s="120"/>
      <c r="P741" s="120"/>
      <c r="Q741" s="120"/>
      <c r="R741" s="120"/>
      <c r="S741" s="120"/>
      <c r="T741" s="120"/>
      <c r="U741" s="123"/>
      <c r="V741" s="125"/>
      <c r="W741" s="125"/>
      <c r="X741" s="125"/>
      <c r="Y741" s="20"/>
      <c r="Z741" s="20"/>
      <c r="AA741" s="120"/>
      <c r="AB741" s="120"/>
      <c r="AC741" s="120"/>
      <c r="AD741" s="120"/>
      <c r="AE741" s="120"/>
      <c r="AF741" s="120"/>
      <c r="AG741" s="125"/>
      <c r="AH741" s="125"/>
      <c r="AI741" s="125"/>
      <c r="AJ741" s="125"/>
      <c r="AK741" s="125"/>
      <c r="AL741" s="125"/>
      <c r="AM741" s="20"/>
      <c r="AN741" s="120"/>
    </row>
    <row r="742" spans="1:40" ht="15.75" thickBot="1">
      <c r="A742" s="20"/>
      <c r="B742" s="20"/>
      <c r="C742" s="20"/>
      <c r="D742" s="20"/>
      <c r="E742" s="20"/>
      <c r="F742" s="20"/>
      <c r="G742" s="20"/>
      <c r="H742" s="20"/>
      <c r="I742" s="20"/>
      <c r="J742" s="20"/>
      <c r="K742" s="20"/>
      <c r="L742" s="20"/>
      <c r="M742" s="20"/>
      <c r="N742" s="120"/>
      <c r="O742" s="120"/>
      <c r="P742" s="120"/>
      <c r="Q742" s="120"/>
      <c r="R742" s="120"/>
      <c r="S742" s="120"/>
      <c r="T742" s="120"/>
      <c r="U742" s="123"/>
      <c r="V742" s="125"/>
      <c r="W742" s="125"/>
      <c r="X742" s="125"/>
      <c r="Y742" s="20"/>
      <c r="Z742" s="20"/>
      <c r="AA742" s="120"/>
      <c r="AB742" s="120"/>
      <c r="AC742" s="120"/>
      <c r="AD742" s="120"/>
      <c r="AE742" s="120"/>
      <c r="AF742" s="120"/>
      <c r="AG742" s="125"/>
      <c r="AH742" s="125"/>
      <c r="AI742" s="125"/>
      <c r="AJ742" s="125"/>
      <c r="AK742" s="125"/>
      <c r="AL742" s="125"/>
      <c r="AM742" s="20"/>
      <c r="AN742" s="120"/>
    </row>
    <row r="743" spans="1:40" ht="15.75" thickBot="1">
      <c r="A743" s="20"/>
      <c r="B743" s="20"/>
      <c r="C743" s="20"/>
      <c r="D743" s="20"/>
      <c r="E743" s="20"/>
      <c r="F743" s="20"/>
      <c r="G743" s="20"/>
      <c r="H743" s="20"/>
      <c r="I743" s="20"/>
      <c r="J743" s="20"/>
      <c r="K743" s="20"/>
      <c r="L743" s="20"/>
      <c r="M743" s="20"/>
      <c r="N743" s="120"/>
      <c r="O743" s="120"/>
      <c r="P743" s="120"/>
      <c r="Q743" s="120"/>
      <c r="R743" s="120"/>
      <c r="S743" s="120"/>
      <c r="T743" s="120"/>
      <c r="U743" s="123"/>
      <c r="V743" s="125"/>
      <c r="W743" s="125"/>
      <c r="X743" s="125"/>
      <c r="Y743" s="20"/>
      <c r="Z743" s="20"/>
      <c r="AA743" s="120"/>
      <c r="AB743" s="120"/>
      <c r="AC743" s="120"/>
      <c r="AD743" s="120"/>
      <c r="AE743" s="120"/>
      <c r="AF743" s="120"/>
      <c r="AG743" s="125"/>
      <c r="AH743" s="125"/>
      <c r="AI743" s="125"/>
      <c r="AJ743" s="125"/>
      <c r="AK743" s="125"/>
      <c r="AL743" s="125"/>
      <c r="AM743" s="20"/>
      <c r="AN743" s="120"/>
    </row>
    <row r="744" spans="1:40" ht="15.75" thickBot="1">
      <c r="A744" s="20"/>
      <c r="B744" s="20"/>
      <c r="C744" s="20"/>
      <c r="D744" s="20"/>
      <c r="E744" s="20"/>
      <c r="F744" s="20"/>
      <c r="G744" s="20"/>
      <c r="H744" s="20"/>
      <c r="I744" s="20"/>
      <c r="J744" s="20"/>
      <c r="K744" s="20"/>
      <c r="L744" s="20"/>
      <c r="M744" s="20"/>
      <c r="N744" s="120"/>
      <c r="O744" s="120"/>
      <c r="P744" s="120"/>
      <c r="Q744" s="120"/>
      <c r="R744" s="120"/>
      <c r="S744" s="120"/>
      <c r="T744" s="120"/>
      <c r="U744" s="123"/>
      <c r="V744" s="125"/>
      <c r="W744" s="125"/>
      <c r="X744" s="125"/>
      <c r="Y744" s="20"/>
      <c r="Z744" s="20"/>
      <c r="AA744" s="120"/>
      <c r="AB744" s="120"/>
      <c r="AC744" s="120"/>
      <c r="AD744" s="120"/>
      <c r="AE744" s="120"/>
      <c r="AF744" s="120"/>
      <c r="AG744" s="125"/>
      <c r="AH744" s="125"/>
      <c r="AI744" s="125"/>
      <c r="AJ744" s="125"/>
      <c r="AK744" s="125"/>
      <c r="AL744" s="125"/>
      <c r="AM744" s="20"/>
      <c r="AN744" s="120"/>
    </row>
    <row r="745" spans="1:40" ht="15.75" thickBot="1">
      <c r="A745" s="20"/>
      <c r="B745" s="20"/>
      <c r="C745" s="20"/>
      <c r="D745" s="20"/>
      <c r="E745" s="20"/>
      <c r="F745" s="20"/>
      <c r="G745" s="20"/>
      <c r="H745" s="20"/>
      <c r="I745" s="20"/>
      <c r="J745" s="20"/>
      <c r="K745" s="20"/>
      <c r="L745" s="20"/>
      <c r="M745" s="20"/>
      <c r="N745" s="120"/>
      <c r="O745" s="120"/>
      <c r="P745" s="120"/>
      <c r="Q745" s="120"/>
      <c r="R745" s="120"/>
      <c r="S745" s="120"/>
      <c r="T745" s="120"/>
      <c r="U745" s="123"/>
      <c r="V745" s="125"/>
      <c r="W745" s="125"/>
      <c r="X745" s="125"/>
      <c r="Y745" s="20"/>
      <c r="Z745" s="20"/>
      <c r="AA745" s="120"/>
      <c r="AB745" s="120"/>
      <c r="AC745" s="120"/>
      <c r="AD745" s="120"/>
      <c r="AE745" s="120"/>
      <c r="AF745" s="120"/>
      <c r="AG745" s="125"/>
      <c r="AH745" s="125"/>
      <c r="AI745" s="125"/>
      <c r="AJ745" s="125"/>
      <c r="AK745" s="125"/>
      <c r="AL745" s="125"/>
      <c r="AM745" s="20"/>
      <c r="AN745" s="120"/>
    </row>
    <row r="746" spans="1:40" ht="15.75" thickBot="1">
      <c r="A746" s="20"/>
      <c r="B746" s="20"/>
      <c r="C746" s="20"/>
      <c r="D746" s="20"/>
      <c r="E746" s="20"/>
      <c r="F746" s="20"/>
      <c r="G746" s="20"/>
      <c r="H746" s="20"/>
      <c r="I746" s="20"/>
      <c r="J746" s="20"/>
      <c r="K746" s="20"/>
      <c r="L746" s="20"/>
      <c r="M746" s="20"/>
      <c r="N746" s="120"/>
      <c r="O746" s="120"/>
      <c r="P746" s="120"/>
      <c r="Q746" s="120"/>
      <c r="R746" s="120"/>
      <c r="S746" s="120"/>
      <c r="T746" s="120"/>
      <c r="U746" s="123"/>
      <c r="V746" s="125"/>
      <c r="W746" s="125"/>
      <c r="X746" s="125"/>
      <c r="Y746" s="20"/>
      <c r="Z746" s="20"/>
      <c r="AA746" s="120"/>
      <c r="AB746" s="120"/>
      <c r="AC746" s="120"/>
      <c r="AD746" s="120"/>
      <c r="AE746" s="120"/>
      <c r="AF746" s="120"/>
      <c r="AG746" s="125"/>
      <c r="AH746" s="125"/>
      <c r="AI746" s="125"/>
      <c r="AJ746" s="125"/>
      <c r="AK746" s="125"/>
      <c r="AL746" s="125"/>
      <c r="AM746" s="20"/>
      <c r="AN746" s="120"/>
    </row>
    <row r="747" spans="1:40" ht="15.75" thickBot="1">
      <c r="A747" s="20"/>
      <c r="B747" s="20"/>
      <c r="C747" s="20"/>
      <c r="D747" s="20"/>
      <c r="E747" s="20"/>
      <c r="F747" s="20"/>
      <c r="G747" s="20"/>
      <c r="H747" s="20"/>
      <c r="I747" s="20"/>
      <c r="J747" s="20"/>
      <c r="K747" s="20"/>
      <c r="L747" s="20"/>
      <c r="M747" s="20"/>
      <c r="N747" s="120"/>
      <c r="O747" s="120"/>
      <c r="P747" s="120"/>
      <c r="Q747" s="120"/>
      <c r="R747" s="120"/>
      <c r="S747" s="120"/>
      <c r="T747" s="120"/>
      <c r="U747" s="123"/>
      <c r="V747" s="125"/>
      <c r="W747" s="125"/>
      <c r="X747" s="125"/>
      <c r="Y747" s="20"/>
      <c r="Z747" s="20"/>
      <c r="AA747" s="120"/>
      <c r="AB747" s="120"/>
      <c r="AC747" s="120"/>
      <c r="AD747" s="120"/>
      <c r="AE747" s="120"/>
      <c r="AF747" s="120"/>
      <c r="AG747" s="125"/>
      <c r="AH747" s="125"/>
      <c r="AI747" s="125"/>
      <c r="AJ747" s="125"/>
      <c r="AK747" s="125"/>
      <c r="AL747" s="125"/>
      <c r="AM747" s="20"/>
      <c r="AN747" s="120"/>
    </row>
    <row r="748" spans="1:40" ht="15.75" thickBot="1">
      <c r="A748" s="20"/>
      <c r="B748" s="20"/>
      <c r="C748" s="20"/>
      <c r="D748" s="20"/>
      <c r="E748" s="20"/>
      <c r="F748" s="20"/>
      <c r="G748" s="20"/>
      <c r="H748" s="20"/>
      <c r="I748" s="20"/>
      <c r="J748" s="20"/>
      <c r="K748" s="20"/>
      <c r="L748" s="20"/>
      <c r="M748" s="20"/>
      <c r="N748" s="120"/>
      <c r="O748" s="120"/>
      <c r="P748" s="120"/>
      <c r="Q748" s="120"/>
      <c r="R748" s="120"/>
      <c r="S748" s="120"/>
      <c r="T748" s="120"/>
      <c r="U748" s="123"/>
      <c r="V748" s="125"/>
      <c r="W748" s="125"/>
      <c r="X748" s="125"/>
      <c r="Y748" s="20"/>
      <c r="Z748" s="20"/>
      <c r="AA748" s="120"/>
      <c r="AB748" s="120"/>
      <c r="AC748" s="120"/>
      <c r="AD748" s="120"/>
      <c r="AE748" s="120"/>
      <c r="AF748" s="120"/>
      <c r="AG748" s="125"/>
      <c r="AH748" s="125"/>
      <c r="AI748" s="125"/>
      <c r="AJ748" s="125"/>
      <c r="AK748" s="125"/>
      <c r="AL748" s="125"/>
      <c r="AM748" s="20"/>
      <c r="AN748" s="120"/>
    </row>
    <row r="749" spans="1:40" ht="15.75" thickBot="1">
      <c r="A749" s="20"/>
      <c r="B749" s="20"/>
      <c r="C749" s="20"/>
      <c r="D749" s="20"/>
      <c r="E749" s="20"/>
      <c r="F749" s="20"/>
      <c r="G749" s="20"/>
      <c r="H749" s="20"/>
      <c r="I749" s="20"/>
      <c r="J749" s="20"/>
      <c r="K749" s="20"/>
      <c r="L749" s="20"/>
      <c r="M749" s="20"/>
      <c r="N749" s="120"/>
      <c r="O749" s="120"/>
      <c r="P749" s="120"/>
      <c r="Q749" s="120"/>
      <c r="R749" s="120"/>
      <c r="S749" s="120"/>
      <c r="T749" s="120"/>
      <c r="U749" s="123"/>
      <c r="V749" s="125"/>
      <c r="W749" s="125"/>
      <c r="X749" s="125"/>
      <c r="Y749" s="20"/>
      <c r="Z749" s="20"/>
      <c r="AA749" s="120"/>
      <c r="AB749" s="120"/>
      <c r="AC749" s="120"/>
      <c r="AD749" s="120"/>
      <c r="AE749" s="120"/>
      <c r="AF749" s="120"/>
      <c r="AG749" s="125"/>
      <c r="AH749" s="125"/>
      <c r="AI749" s="125"/>
      <c r="AJ749" s="125"/>
      <c r="AK749" s="125"/>
      <c r="AL749" s="125"/>
      <c r="AM749" s="20"/>
      <c r="AN749" s="120"/>
    </row>
    <row r="750" spans="1:40" ht="15.75" thickBot="1">
      <c r="A750" s="20"/>
      <c r="B750" s="20"/>
      <c r="C750" s="20"/>
      <c r="D750" s="20"/>
      <c r="E750" s="20"/>
      <c r="F750" s="20"/>
      <c r="G750" s="20"/>
      <c r="H750" s="20"/>
      <c r="I750" s="20"/>
      <c r="J750" s="20"/>
      <c r="K750" s="20"/>
      <c r="L750" s="20"/>
      <c r="M750" s="20"/>
      <c r="N750" s="120"/>
      <c r="O750" s="120"/>
      <c r="P750" s="120"/>
      <c r="Q750" s="120"/>
      <c r="R750" s="120"/>
      <c r="S750" s="120"/>
      <c r="T750" s="120"/>
      <c r="U750" s="123"/>
      <c r="V750" s="125"/>
      <c r="W750" s="125"/>
      <c r="X750" s="125"/>
      <c r="Y750" s="20"/>
      <c r="Z750" s="20"/>
      <c r="AA750" s="120"/>
      <c r="AB750" s="120"/>
      <c r="AC750" s="120"/>
      <c r="AD750" s="120"/>
      <c r="AE750" s="120"/>
      <c r="AF750" s="120"/>
      <c r="AG750" s="125"/>
      <c r="AH750" s="125"/>
      <c r="AI750" s="125"/>
      <c r="AJ750" s="125"/>
      <c r="AK750" s="125"/>
      <c r="AL750" s="125"/>
      <c r="AM750" s="20"/>
      <c r="AN750" s="120"/>
    </row>
    <row r="751" spans="1:40" ht="15.75" thickBot="1">
      <c r="A751" s="20"/>
      <c r="B751" s="20"/>
      <c r="C751" s="20"/>
      <c r="D751" s="20"/>
      <c r="E751" s="20"/>
      <c r="F751" s="20"/>
      <c r="G751" s="20"/>
      <c r="H751" s="20"/>
      <c r="I751" s="20"/>
      <c r="J751" s="20"/>
      <c r="K751" s="20"/>
      <c r="L751" s="20"/>
      <c r="M751" s="20"/>
      <c r="N751" s="120"/>
      <c r="O751" s="120"/>
      <c r="P751" s="120"/>
      <c r="Q751" s="120"/>
      <c r="R751" s="120"/>
      <c r="S751" s="120"/>
      <c r="T751" s="120"/>
      <c r="U751" s="123"/>
      <c r="V751" s="125"/>
      <c r="W751" s="125"/>
      <c r="X751" s="125"/>
      <c r="Y751" s="20"/>
      <c r="Z751" s="20"/>
      <c r="AA751" s="120"/>
      <c r="AB751" s="120"/>
      <c r="AC751" s="120"/>
      <c r="AD751" s="120"/>
      <c r="AE751" s="120"/>
      <c r="AF751" s="120"/>
      <c r="AG751" s="125"/>
      <c r="AH751" s="125"/>
      <c r="AI751" s="125"/>
      <c r="AJ751" s="125"/>
      <c r="AK751" s="125"/>
      <c r="AL751" s="125"/>
      <c r="AM751" s="20"/>
      <c r="AN751" s="120"/>
    </row>
    <row r="752" spans="1:40" ht="15.75" thickBot="1">
      <c r="A752" s="20"/>
      <c r="B752" s="20"/>
      <c r="C752" s="20"/>
      <c r="D752" s="20"/>
      <c r="E752" s="20"/>
      <c r="F752" s="20"/>
      <c r="G752" s="20"/>
      <c r="H752" s="20"/>
      <c r="I752" s="20"/>
      <c r="J752" s="20"/>
      <c r="K752" s="20"/>
      <c r="L752" s="20"/>
      <c r="M752" s="20"/>
      <c r="N752" s="120"/>
      <c r="O752" s="120"/>
      <c r="P752" s="120"/>
      <c r="Q752" s="120"/>
      <c r="R752" s="120"/>
      <c r="S752" s="120"/>
      <c r="T752" s="120"/>
      <c r="U752" s="123"/>
      <c r="V752" s="125"/>
      <c r="W752" s="125"/>
      <c r="X752" s="125"/>
      <c r="Y752" s="20"/>
      <c r="Z752" s="20"/>
      <c r="AA752" s="120"/>
      <c r="AB752" s="120"/>
      <c r="AC752" s="120"/>
      <c r="AD752" s="120"/>
      <c r="AE752" s="120"/>
      <c r="AF752" s="120"/>
      <c r="AG752" s="125"/>
      <c r="AH752" s="125"/>
      <c r="AI752" s="125"/>
      <c r="AJ752" s="125"/>
      <c r="AK752" s="125"/>
      <c r="AL752" s="125"/>
      <c r="AM752" s="20"/>
      <c r="AN752" s="120"/>
    </row>
    <row r="753" spans="1:40" ht="15.75" thickBot="1">
      <c r="A753" s="20"/>
      <c r="B753" s="20"/>
      <c r="C753" s="20"/>
      <c r="D753" s="20"/>
      <c r="E753" s="20"/>
      <c r="F753" s="20"/>
      <c r="G753" s="20"/>
      <c r="H753" s="20"/>
      <c r="I753" s="20"/>
      <c r="J753" s="20"/>
      <c r="K753" s="20"/>
      <c r="L753" s="20"/>
      <c r="M753" s="20"/>
      <c r="N753" s="120"/>
      <c r="O753" s="120"/>
      <c r="P753" s="120"/>
      <c r="Q753" s="120"/>
      <c r="R753" s="120"/>
      <c r="S753" s="120"/>
      <c r="T753" s="120"/>
      <c r="U753" s="123"/>
      <c r="V753" s="125"/>
      <c r="W753" s="125"/>
      <c r="X753" s="125"/>
      <c r="Y753" s="20"/>
      <c r="Z753" s="20"/>
      <c r="AA753" s="120"/>
      <c r="AB753" s="120"/>
      <c r="AC753" s="120"/>
      <c r="AD753" s="120"/>
      <c r="AE753" s="120"/>
      <c r="AF753" s="120"/>
      <c r="AG753" s="125"/>
      <c r="AH753" s="125"/>
      <c r="AI753" s="125"/>
      <c r="AJ753" s="125"/>
      <c r="AK753" s="125"/>
      <c r="AL753" s="125"/>
      <c r="AM753" s="20"/>
      <c r="AN753" s="120"/>
    </row>
    <row r="754" spans="1:40" ht="15.75" thickBot="1">
      <c r="A754" s="20"/>
      <c r="B754" s="20"/>
      <c r="C754" s="20"/>
      <c r="D754" s="20"/>
      <c r="E754" s="20"/>
      <c r="F754" s="20"/>
      <c r="G754" s="20"/>
      <c r="H754" s="20"/>
      <c r="I754" s="20"/>
      <c r="J754" s="20"/>
      <c r="K754" s="20"/>
      <c r="L754" s="20"/>
      <c r="M754" s="20"/>
      <c r="N754" s="120"/>
      <c r="O754" s="120"/>
      <c r="P754" s="120"/>
      <c r="Q754" s="120"/>
      <c r="R754" s="120"/>
      <c r="S754" s="120"/>
      <c r="T754" s="120"/>
      <c r="U754" s="123"/>
      <c r="V754" s="125"/>
      <c r="W754" s="125"/>
      <c r="X754" s="125"/>
      <c r="Y754" s="20"/>
      <c r="Z754" s="20"/>
      <c r="AA754" s="120"/>
      <c r="AB754" s="120"/>
      <c r="AC754" s="120"/>
      <c r="AD754" s="120"/>
      <c r="AE754" s="120"/>
      <c r="AF754" s="120"/>
      <c r="AG754" s="125"/>
      <c r="AH754" s="125"/>
      <c r="AI754" s="125"/>
      <c r="AJ754" s="125"/>
      <c r="AK754" s="125"/>
      <c r="AL754" s="125"/>
      <c r="AM754" s="20"/>
      <c r="AN754" s="120"/>
    </row>
    <row r="755" spans="1:40" ht="15.75" thickBot="1">
      <c r="A755" s="20"/>
      <c r="B755" s="20"/>
      <c r="C755" s="20"/>
      <c r="D755" s="20"/>
      <c r="E755" s="20"/>
      <c r="F755" s="20"/>
      <c r="G755" s="20"/>
      <c r="H755" s="20"/>
      <c r="I755" s="20"/>
      <c r="J755" s="20"/>
      <c r="K755" s="20"/>
      <c r="L755" s="20"/>
      <c r="M755" s="20"/>
      <c r="N755" s="120"/>
      <c r="O755" s="120"/>
      <c r="P755" s="120"/>
      <c r="Q755" s="120"/>
      <c r="R755" s="120"/>
      <c r="S755" s="120"/>
      <c r="T755" s="120"/>
      <c r="U755" s="123"/>
      <c r="V755" s="125"/>
      <c r="W755" s="125"/>
      <c r="X755" s="125"/>
      <c r="Y755" s="20"/>
      <c r="Z755" s="20"/>
      <c r="AA755" s="120"/>
      <c r="AB755" s="120"/>
      <c r="AC755" s="120"/>
      <c r="AD755" s="120"/>
      <c r="AE755" s="120"/>
      <c r="AF755" s="120"/>
      <c r="AG755" s="125"/>
      <c r="AH755" s="125"/>
      <c r="AI755" s="125"/>
      <c r="AJ755" s="125"/>
      <c r="AK755" s="125"/>
      <c r="AL755" s="125"/>
      <c r="AM755" s="20"/>
      <c r="AN755" s="120"/>
    </row>
    <row r="756" spans="1:40" ht="15.75" thickBot="1">
      <c r="A756" s="20"/>
      <c r="B756" s="20"/>
      <c r="C756" s="20"/>
      <c r="D756" s="20"/>
      <c r="E756" s="20"/>
      <c r="F756" s="20"/>
      <c r="G756" s="20"/>
      <c r="H756" s="20"/>
      <c r="I756" s="20"/>
      <c r="J756" s="20"/>
      <c r="K756" s="20"/>
      <c r="L756" s="20"/>
      <c r="M756" s="20"/>
      <c r="N756" s="120"/>
      <c r="O756" s="120"/>
      <c r="P756" s="120"/>
      <c r="Q756" s="120"/>
      <c r="R756" s="120"/>
      <c r="S756" s="120"/>
      <c r="T756" s="120"/>
      <c r="U756" s="123"/>
      <c r="V756" s="125"/>
      <c r="W756" s="125"/>
      <c r="X756" s="125"/>
      <c r="Y756" s="20"/>
      <c r="Z756" s="20"/>
      <c r="AA756" s="120"/>
      <c r="AB756" s="120"/>
      <c r="AC756" s="120"/>
      <c r="AD756" s="120"/>
      <c r="AE756" s="120"/>
      <c r="AF756" s="120"/>
      <c r="AG756" s="125"/>
      <c r="AH756" s="125"/>
      <c r="AI756" s="125"/>
      <c r="AJ756" s="125"/>
      <c r="AK756" s="125"/>
      <c r="AL756" s="125"/>
      <c r="AM756" s="20"/>
      <c r="AN756" s="120"/>
    </row>
    <row r="757" spans="1:40" ht="15.75" thickBot="1">
      <c r="A757" s="20"/>
      <c r="B757" s="20"/>
      <c r="C757" s="20"/>
      <c r="D757" s="20"/>
      <c r="E757" s="20"/>
      <c r="F757" s="20"/>
      <c r="G757" s="20"/>
      <c r="H757" s="20"/>
      <c r="I757" s="20"/>
      <c r="J757" s="20"/>
      <c r="K757" s="20"/>
      <c r="L757" s="20"/>
      <c r="M757" s="20"/>
      <c r="N757" s="120"/>
      <c r="O757" s="120"/>
      <c r="P757" s="120"/>
      <c r="Q757" s="120"/>
      <c r="R757" s="120"/>
      <c r="S757" s="120"/>
      <c r="T757" s="120"/>
      <c r="U757" s="123"/>
      <c r="V757" s="125"/>
      <c r="W757" s="125"/>
      <c r="X757" s="125"/>
      <c r="Y757" s="20"/>
      <c r="Z757" s="20"/>
      <c r="AA757" s="120"/>
      <c r="AB757" s="120"/>
      <c r="AC757" s="120"/>
      <c r="AD757" s="120"/>
      <c r="AE757" s="120"/>
      <c r="AF757" s="120"/>
      <c r="AG757" s="125"/>
      <c r="AH757" s="125"/>
      <c r="AI757" s="125"/>
      <c r="AJ757" s="125"/>
      <c r="AK757" s="125"/>
      <c r="AL757" s="125"/>
      <c r="AM757" s="20"/>
      <c r="AN757" s="120"/>
    </row>
    <row r="758" spans="1:40" ht="15.75" thickBot="1">
      <c r="A758" s="20"/>
      <c r="B758" s="20"/>
      <c r="C758" s="20"/>
      <c r="D758" s="20"/>
      <c r="E758" s="20"/>
      <c r="F758" s="20"/>
      <c r="G758" s="20"/>
      <c r="H758" s="20"/>
      <c r="I758" s="20"/>
      <c r="J758" s="20"/>
      <c r="K758" s="20"/>
      <c r="L758" s="20"/>
      <c r="M758" s="20"/>
      <c r="N758" s="120"/>
      <c r="O758" s="120"/>
      <c r="P758" s="120"/>
      <c r="Q758" s="120"/>
      <c r="R758" s="120"/>
      <c r="S758" s="120"/>
      <c r="T758" s="120"/>
      <c r="U758" s="123"/>
      <c r="V758" s="125"/>
      <c r="W758" s="125"/>
      <c r="X758" s="125"/>
      <c r="Y758" s="20"/>
      <c r="Z758" s="20"/>
      <c r="AA758" s="120"/>
      <c r="AB758" s="120"/>
      <c r="AC758" s="120"/>
      <c r="AD758" s="120"/>
      <c r="AE758" s="120"/>
      <c r="AF758" s="120"/>
      <c r="AG758" s="125"/>
      <c r="AH758" s="125"/>
      <c r="AI758" s="125"/>
      <c r="AJ758" s="125"/>
      <c r="AK758" s="125"/>
      <c r="AL758" s="125"/>
      <c r="AM758" s="20"/>
      <c r="AN758" s="120"/>
    </row>
    <row r="759" spans="1:40" ht="15.75" thickBot="1">
      <c r="A759" s="20"/>
      <c r="B759" s="20"/>
      <c r="C759" s="20"/>
      <c r="D759" s="20"/>
      <c r="E759" s="20"/>
      <c r="F759" s="20"/>
      <c r="G759" s="20"/>
      <c r="H759" s="20"/>
      <c r="I759" s="20"/>
      <c r="J759" s="20"/>
      <c r="K759" s="20"/>
      <c r="L759" s="20"/>
      <c r="M759" s="20"/>
      <c r="N759" s="120"/>
      <c r="O759" s="120"/>
      <c r="P759" s="120"/>
      <c r="Q759" s="120"/>
      <c r="R759" s="120"/>
      <c r="S759" s="120"/>
      <c r="T759" s="120"/>
      <c r="U759" s="123"/>
      <c r="V759" s="125"/>
      <c r="W759" s="125"/>
      <c r="X759" s="125"/>
      <c r="Y759" s="20"/>
      <c r="Z759" s="20"/>
      <c r="AA759" s="120"/>
      <c r="AB759" s="120"/>
      <c r="AC759" s="120"/>
      <c r="AD759" s="120"/>
      <c r="AE759" s="120"/>
      <c r="AF759" s="120"/>
      <c r="AG759" s="125"/>
      <c r="AH759" s="125"/>
      <c r="AI759" s="125"/>
      <c r="AJ759" s="125"/>
      <c r="AK759" s="125"/>
      <c r="AL759" s="125"/>
      <c r="AM759" s="20"/>
      <c r="AN759" s="120"/>
    </row>
    <row r="760" spans="1:40" ht="15.75" thickBot="1">
      <c r="A760" s="20"/>
      <c r="B760" s="20"/>
      <c r="C760" s="20"/>
      <c r="D760" s="20"/>
      <c r="E760" s="20"/>
      <c r="F760" s="20"/>
      <c r="G760" s="20"/>
      <c r="H760" s="20"/>
      <c r="I760" s="20"/>
      <c r="J760" s="20"/>
      <c r="K760" s="20"/>
      <c r="L760" s="20"/>
      <c r="M760" s="20"/>
      <c r="N760" s="120"/>
      <c r="O760" s="120"/>
      <c r="P760" s="120"/>
      <c r="Q760" s="120"/>
      <c r="R760" s="120"/>
      <c r="S760" s="120"/>
      <c r="T760" s="120"/>
      <c r="U760" s="123"/>
      <c r="V760" s="125"/>
      <c r="W760" s="125"/>
      <c r="X760" s="125"/>
      <c r="Y760" s="20"/>
      <c r="Z760" s="20"/>
      <c r="AA760" s="120"/>
      <c r="AB760" s="120"/>
      <c r="AC760" s="120"/>
      <c r="AD760" s="120"/>
      <c r="AE760" s="120"/>
      <c r="AF760" s="120"/>
      <c r="AG760" s="125"/>
      <c r="AH760" s="125"/>
      <c r="AI760" s="125"/>
      <c r="AJ760" s="125"/>
      <c r="AK760" s="125"/>
      <c r="AL760" s="125"/>
      <c r="AM760" s="20"/>
      <c r="AN760" s="120"/>
    </row>
    <row r="761" spans="1:40" ht="15.75" thickBot="1">
      <c r="A761" s="20"/>
      <c r="B761" s="20"/>
      <c r="C761" s="20"/>
      <c r="D761" s="20"/>
      <c r="E761" s="20"/>
      <c r="F761" s="20"/>
      <c r="G761" s="20"/>
      <c r="H761" s="20"/>
      <c r="I761" s="20"/>
      <c r="J761" s="20"/>
      <c r="K761" s="20"/>
      <c r="L761" s="20"/>
      <c r="M761" s="20"/>
      <c r="N761" s="120"/>
      <c r="O761" s="120"/>
      <c r="P761" s="120"/>
      <c r="Q761" s="120"/>
      <c r="R761" s="120"/>
      <c r="S761" s="120"/>
      <c r="T761" s="120"/>
      <c r="U761" s="123"/>
      <c r="V761" s="125"/>
      <c r="W761" s="125"/>
      <c r="X761" s="125"/>
      <c r="Y761" s="20"/>
      <c r="Z761" s="20"/>
      <c r="AA761" s="120"/>
      <c r="AB761" s="120"/>
      <c r="AC761" s="120"/>
      <c r="AD761" s="120"/>
      <c r="AE761" s="120"/>
      <c r="AF761" s="120"/>
      <c r="AG761" s="125"/>
      <c r="AH761" s="125"/>
      <c r="AI761" s="125"/>
      <c r="AJ761" s="125"/>
      <c r="AK761" s="125"/>
      <c r="AL761" s="125"/>
      <c r="AM761" s="20"/>
      <c r="AN761" s="120"/>
    </row>
    <row r="762" spans="1:40" ht="15.75" thickBot="1">
      <c r="A762" s="20"/>
      <c r="B762" s="20"/>
      <c r="C762" s="20"/>
      <c r="D762" s="20"/>
      <c r="E762" s="20"/>
      <c r="F762" s="20"/>
      <c r="G762" s="20"/>
      <c r="H762" s="20"/>
      <c r="I762" s="20"/>
      <c r="J762" s="20"/>
      <c r="K762" s="20"/>
      <c r="L762" s="20"/>
      <c r="M762" s="20"/>
      <c r="N762" s="120"/>
      <c r="O762" s="120"/>
      <c r="P762" s="120"/>
      <c r="Q762" s="120"/>
      <c r="R762" s="120"/>
      <c r="S762" s="120"/>
      <c r="T762" s="120"/>
      <c r="U762" s="123"/>
      <c r="V762" s="125"/>
      <c r="W762" s="125"/>
      <c r="X762" s="125"/>
      <c r="Y762" s="20"/>
      <c r="Z762" s="20"/>
      <c r="AA762" s="120"/>
      <c r="AB762" s="120"/>
      <c r="AC762" s="120"/>
      <c r="AD762" s="120"/>
      <c r="AE762" s="120"/>
      <c r="AF762" s="120"/>
      <c r="AG762" s="125"/>
      <c r="AH762" s="125"/>
      <c r="AI762" s="125"/>
      <c r="AJ762" s="125"/>
      <c r="AK762" s="125"/>
      <c r="AL762" s="125"/>
      <c r="AM762" s="20"/>
      <c r="AN762" s="120"/>
    </row>
    <row r="763" spans="1:40" ht="15.75" thickBot="1">
      <c r="A763" s="20"/>
      <c r="B763" s="20"/>
      <c r="C763" s="20"/>
      <c r="D763" s="20"/>
      <c r="E763" s="20"/>
      <c r="F763" s="20"/>
      <c r="G763" s="20"/>
      <c r="H763" s="20"/>
      <c r="I763" s="20"/>
      <c r="J763" s="20"/>
      <c r="K763" s="20"/>
      <c r="L763" s="20"/>
      <c r="M763" s="20"/>
      <c r="N763" s="120"/>
      <c r="O763" s="120"/>
      <c r="P763" s="120"/>
      <c r="Q763" s="120"/>
      <c r="R763" s="120"/>
      <c r="S763" s="120"/>
      <c r="T763" s="120"/>
      <c r="U763" s="123"/>
      <c r="V763" s="125"/>
      <c r="W763" s="125"/>
      <c r="X763" s="125"/>
      <c r="Y763" s="20"/>
      <c r="Z763" s="20"/>
      <c r="AA763" s="120"/>
      <c r="AB763" s="120"/>
      <c r="AC763" s="120"/>
      <c r="AD763" s="120"/>
      <c r="AE763" s="120"/>
      <c r="AF763" s="120"/>
      <c r="AG763" s="125"/>
      <c r="AH763" s="125"/>
      <c r="AI763" s="125"/>
      <c r="AJ763" s="125"/>
      <c r="AK763" s="125"/>
      <c r="AL763" s="125"/>
      <c r="AM763" s="20"/>
      <c r="AN763" s="120"/>
    </row>
    <row r="764" spans="1:40" ht="15.75" thickBot="1">
      <c r="A764" s="20"/>
      <c r="B764" s="20"/>
      <c r="C764" s="20"/>
      <c r="D764" s="20"/>
      <c r="E764" s="20"/>
      <c r="F764" s="20"/>
      <c r="G764" s="20"/>
      <c r="H764" s="20"/>
      <c r="I764" s="20"/>
      <c r="J764" s="20"/>
      <c r="K764" s="20"/>
      <c r="L764" s="20"/>
      <c r="M764" s="20"/>
      <c r="N764" s="120"/>
      <c r="O764" s="120"/>
      <c r="P764" s="120"/>
      <c r="Q764" s="120"/>
      <c r="R764" s="120"/>
      <c r="S764" s="120"/>
      <c r="T764" s="120"/>
      <c r="U764" s="123"/>
      <c r="V764" s="125"/>
      <c r="W764" s="125"/>
      <c r="X764" s="125"/>
      <c r="Y764" s="20"/>
      <c r="Z764" s="20"/>
      <c r="AA764" s="120"/>
      <c r="AB764" s="120"/>
      <c r="AC764" s="120"/>
      <c r="AD764" s="120"/>
      <c r="AE764" s="120"/>
      <c r="AF764" s="120"/>
      <c r="AG764" s="125"/>
      <c r="AH764" s="125"/>
      <c r="AI764" s="125"/>
      <c r="AJ764" s="125"/>
      <c r="AK764" s="125"/>
      <c r="AL764" s="125"/>
      <c r="AM764" s="20"/>
      <c r="AN764" s="120"/>
    </row>
    <row r="765" spans="1:40" ht="15.75" thickBot="1">
      <c r="A765" s="20"/>
      <c r="B765" s="20"/>
      <c r="C765" s="20"/>
      <c r="D765" s="20"/>
      <c r="E765" s="20"/>
      <c r="F765" s="20"/>
      <c r="G765" s="20"/>
      <c r="H765" s="20"/>
      <c r="I765" s="20"/>
      <c r="J765" s="20"/>
      <c r="K765" s="20"/>
      <c r="L765" s="20"/>
      <c r="M765" s="20"/>
      <c r="N765" s="120"/>
      <c r="O765" s="120"/>
      <c r="P765" s="120"/>
      <c r="Q765" s="120"/>
      <c r="R765" s="120"/>
      <c r="S765" s="120"/>
      <c r="T765" s="120"/>
      <c r="U765" s="123"/>
      <c r="V765" s="125"/>
      <c r="W765" s="125"/>
      <c r="X765" s="125"/>
      <c r="Y765" s="20"/>
      <c r="Z765" s="20"/>
      <c r="AA765" s="120"/>
      <c r="AB765" s="120"/>
      <c r="AC765" s="120"/>
      <c r="AD765" s="120"/>
      <c r="AE765" s="120"/>
      <c r="AF765" s="120"/>
      <c r="AG765" s="125"/>
      <c r="AH765" s="125"/>
      <c r="AI765" s="125"/>
      <c r="AJ765" s="125"/>
      <c r="AK765" s="125"/>
      <c r="AL765" s="125"/>
      <c r="AM765" s="20"/>
      <c r="AN765" s="120"/>
    </row>
    <row r="766" spans="1:40" ht="15.75" thickBot="1">
      <c r="A766" s="20"/>
      <c r="B766" s="20"/>
      <c r="C766" s="20"/>
      <c r="D766" s="20"/>
      <c r="E766" s="20"/>
      <c r="F766" s="20"/>
      <c r="G766" s="20"/>
      <c r="H766" s="20"/>
      <c r="I766" s="20"/>
      <c r="J766" s="20"/>
      <c r="K766" s="20"/>
      <c r="L766" s="20"/>
      <c r="M766" s="20"/>
      <c r="N766" s="120"/>
      <c r="O766" s="120"/>
      <c r="P766" s="120"/>
      <c r="Q766" s="120"/>
      <c r="R766" s="120"/>
      <c r="S766" s="120"/>
      <c r="T766" s="120"/>
      <c r="U766" s="123"/>
      <c r="V766" s="125"/>
      <c r="W766" s="125"/>
      <c r="X766" s="125"/>
      <c r="Y766" s="20"/>
      <c r="Z766" s="20"/>
      <c r="AA766" s="120"/>
      <c r="AB766" s="120"/>
      <c r="AC766" s="120"/>
      <c r="AD766" s="120"/>
      <c r="AE766" s="120"/>
      <c r="AF766" s="120"/>
      <c r="AG766" s="125"/>
      <c r="AH766" s="125"/>
      <c r="AI766" s="125"/>
      <c r="AJ766" s="125"/>
      <c r="AK766" s="125"/>
      <c r="AL766" s="125"/>
      <c r="AM766" s="20"/>
      <c r="AN766" s="120"/>
    </row>
    <row r="767" spans="1:40" ht="15.75" thickBot="1">
      <c r="A767" s="20"/>
      <c r="B767" s="20"/>
      <c r="C767" s="20"/>
      <c r="D767" s="20"/>
      <c r="E767" s="20"/>
      <c r="F767" s="20"/>
      <c r="G767" s="20"/>
      <c r="H767" s="20"/>
      <c r="I767" s="20"/>
      <c r="J767" s="20"/>
      <c r="K767" s="20"/>
      <c r="L767" s="20"/>
      <c r="M767" s="20"/>
      <c r="N767" s="120"/>
      <c r="O767" s="120"/>
      <c r="P767" s="120"/>
      <c r="Q767" s="120"/>
      <c r="R767" s="120"/>
      <c r="S767" s="120"/>
      <c r="T767" s="120"/>
      <c r="U767" s="123"/>
      <c r="V767" s="125"/>
      <c r="W767" s="125"/>
      <c r="X767" s="125"/>
      <c r="Y767" s="20"/>
      <c r="Z767" s="20"/>
      <c r="AA767" s="120"/>
      <c r="AB767" s="120"/>
      <c r="AC767" s="120"/>
      <c r="AD767" s="120"/>
      <c r="AE767" s="120"/>
      <c r="AF767" s="120"/>
      <c r="AG767" s="125"/>
      <c r="AH767" s="125"/>
      <c r="AI767" s="125"/>
      <c r="AJ767" s="125"/>
      <c r="AK767" s="125"/>
      <c r="AL767" s="125"/>
      <c r="AM767" s="20"/>
      <c r="AN767" s="120"/>
    </row>
    <row r="768" spans="1:40" ht="15.75" thickBot="1">
      <c r="A768" s="20"/>
      <c r="B768" s="20"/>
      <c r="C768" s="20"/>
      <c r="D768" s="20"/>
      <c r="E768" s="20"/>
      <c r="F768" s="20"/>
      <c r="G768" s="20"/>
      <c r="H768" s="20"/>
      <c r="I768" s="20"/>
      <c r="J768" s="20"/>
      <c r="K768" s="20"/>
      <c r="L768" s="20"/>
      <c r="M768" s="20"/>
      <c r="N768" s="120"/>
      <c r="O768" s="120"/>
      <c r="P768" s="120"/>
      <c r="Q768" s="120"/>
      <c r="R768" s="120"/>
      <c r="S768" s="120"/>
      <c r="T768" s="120"/>
      <c r="U768" s="123"/>
      <c r="V768" s="125"/>
      <c r="W768" s="125"/>
      <c r="X768" s="125"/>
      <c r="Y768" s="20"/>
      <c r="Z768" s="20"/>
      <c r="AA768" s="120"/>
      <c r="AB768" s="120"/>
      <c r="AC768" s="120"/>
      <c r="AD768" s="120"/>
      <c r="AE768" s="120"/>
      <c r="AF768" s="120"/>
      <c r="AG768" s="125"/>
      <c r="AH768" s="125"/>
      <c r="AI768" s="125"/>
      <c r="AJ768" s="125"/>
      <c r="AK768" s="125"/>
      <c r="AL768" s="125"/>
      <c r="AM768" s="20"/>
      <c r="AN768" s="120"/>
    </row>
    <row r="769" spans="1:40" ht="15.75" thickBot="1">
      <c r="A769" s="20"/>
      <c r="B769" s="20"/>
      <c r="C769" s="20"/>
      <c r="D769" s="20"/>
      <c r="E769" s="20"/>
      <c r="F769" s="20"/>
      <c r="G769" s="20"/>
      <c r="H769" s="20"/>
      <c r="I769" s="20"/>
      <c r="J769" s="20"/>
      <c r="K769" s="20"/>
      <c r="L769" s="20"/>
      <c r="M769" s="20"/>
      <c r="N769" s="120"/>
      <c r="O769" s="120"/>
      <c r="P769" s="120"/>
      <c r="Q769" s="120"/>
      <c r="R769" s="120"/>
      <c r="S769" s="120"/>
      <c r="T769" s="120"/>
      <c r="U769" s="123"/>
      <c r="V769" s="125"/>
      <c r="W769" s="125"/>
      <c r="X769" s="125"/>
      <c r="Y769" s="20"/>
      <c r="Z769" s="20"/>
      <c r="AA769" s="120"/>
      <c r="AB769" s="120"/>
      <c r="AC769" s="120"/>
      <c r="AD769" s="120"/>
      <c r="AE769" s="120"/>
      <c r="AF769" s="120"/>
      <c r="AG769" s="125"/>
      <c r="AH769" s="125"/>
      <c r="AI769" s="125"/>
      <c r="AJ769" s="125"/>
      <c r="AK769" s="125"/>
      <c r="AL769" s="125"/>
      <c r="AM769" s="20"/>
      <c r="AN769" s="120"/>
    </row>
    <row r="770" spans="1:40" ht="15.75" thickBot="1">
      <c r="A770" s="20"/>
      <c r="B770" s="20"/>
      <c r="C770" s="20"/>
      <c r="D770" s="20"/>
      <c r="E770" s="20"/>
      <c r="F770" s="20"/>
      <c r="G770" s="20"/>
      <c r="H770" s="20"/>
      <c r="I770" s="20"/>
      <c r="J770" s="20"/>
      <c r="K770" s="20"/>
      <c r="L770" s="20"/>
      <c r="M770" s="20"/>
      <c r="N770" s="120"/>
      <c r="O770" s="120"/>
      <c r="P770" s="120"/>
      <c r="Q770" s="120"/>
      <c r="R770" s="120"/>
      <c r="S770" s="120"/>
      <c r="T770" s="120"/>
      <c r="U770" s="123"/>
      <c r="V770" s="125"/>
      <c r="W770" s="125"/>
      <c r="X770" s="125"/>
      <c r="Y770" s="20"/>
      <c r="Z770" s="20"/>
      <c r="AA770" s="120"/>
      <c r="AB770" s="120"/>
      <c r="AC770" s="120"/>
      <c r="AD770" s="120"/>
      <c r="AE770" s="120"/>
      <c r="AF770" s="120"/>
      <c r="AG770" s="125"/>
      <c r="AH770" s="125"/>
      <c r="AI770" s="125"/>
      <c r="AJ770" s="125"/>
      <c r="AK770" s="125"/>
      <c r="AL770" s="125"/>
      <c r="AM770" s="20"/>
      <c r="AN770" s="120"/>
    </row>
    <row r="771" spans="1:40" ht="15.75" thickBot="1">
      <c r="A771" s="20"/>
      <c r="B771" s="20"/>
      <c r="C771" s="20"/>
      <c r="D771" s="20"/>
      <c r="E771" s="20"/>
      <c r="F771" s="20"/>
      <c r="G771" s="20"/>
      <c r="H771" s="20"/>
      <c r="I771" s="20"/>
      <c r="J771" s="20"/>
      <c r="K771" s="20"/>
      <c r="L771" s="20"/>
      <c r="M771" s="20"/>
      <c r="N771" s="120"/>
      <c r="O771" s="120"/>
      <c r="P771" s="120"/>
      <c r="Q771" s="120"/>
      <c r="R771" s="120"/>
      <c r="S771" s="120"/>
      <c r="T771" s="120"/>
      <c r="U771" s="123"/>
      <c r="V771" s="125"/>
      <c r="W771" s="125"/>
      <c r="X771" s="125"/>
      <c r="Y771" s="20"/>
      <c r="Z771" s="20"/>
      <c r="AA771" s="120"/>
      <c r="AB771" s="120"/>
      <c r="AC771" s="120"/>
      <c r="AD771" s="120"/>
      <c r="AE771" s="120"/>
      <c r="AF771" s="120"/>
      <c r="AG771" s="125"/>
      <c r="AH771" s="125"/>
      <c r="AI771" s="125"/>
      <c r="AJ771" s="125"/>
      <c r="AK771" s="125"/>
      <c r="AL771" s="125"/>
      <c r="AM771" s="20"/>
      <c r="AN771" s="120"/>
    </row>
    <row r="772" spans="1:40" ht="15.75" thickBot="1">
      <c r="A772" s="20"/>
      <c r="B772" s="20"/>
      <c r="C772" s="20"/>
      <c r="D772" s="20"/>
      <c r="E772" s="20"/>
      <c r="F772" s="20"/>
      <c r="G772" s="20"/>
      <c r="H772" s="20"/>
      <c r="I772" s="20"/>
      <c r="J772" s="20"/>
      <c r="K772" s="20"/>
      <c r="L772" s="20"/>
      <c r="M772" s="20"/>
      <c r="N772" s="120"/>
      <c r="O772" s="120"/>
      <c r="P772" s="120"/>
      <c r="Q772" s="120"/>
      <c r="R772" s="120"/>
      <c r="S772" s="120"/>
      <c r="T772" s="120"/>
      <c r="U772" s="123"/>
      <c r="V772" s="125"/>
      <c r="W772" s="125"/>
      <c r="X772" s="125"/>
      <c r="Y772" s="20"/>
      <c r="Z772" s="20"/>
      <c r="AA772" s="120"/>
      <c r="AB772" s="120"/>
      <c r="AC772" s="120"/>
      <c r="AD772" s="120"/>
      <c r="AE772" s="120"/>
      <c r="AF772" s="120"/>
      <c r="AG772" s="125"/>
      <c r="AH772" s="125"/>
      <c r="AI772" s="125"/>
      <c r="AJ772" s="125"/>
      <c r="AK772" s="125"/>
      <c r="AL772" s="125"/>
      <c r="AM772" s="20"/>
      <c r="AN772" s="120"/>
    </row>
    <row r="773" spans="1:40" ht="15.75" thickBot="1">
      <c r="A773" s="20"/>
      <c r="B773" s="20"/>
      <c r="C773" s="20"/>
      <c r="D773" s="20"/>
      <c r="E773" s="20"/>
      <c r="F773" s="20"/>
      <c r="G773" s="20"/>
      <c r="H773" s="20"/>
      <c r="I773" s="20"/>
      <c r="J773" s="20"/>
      <c r="K773" s="20"/>
      <c r="L773" s="20"/>
      <c r="M773" s="20"/>
      <c r="N773" s="120"/>
      <c r="O773" s="120"/>
      <c r="P773" s="120"/>
      <c r="Q773" s="120"/>
      <c r="R773" s="120"/>
      <c r="S773" s="120"/>
      <c r="T773" s="120"/>
      <c r="U773" s="123"/>
      <c r="V773" s="125"/>
      <c r="W773" s="125"/>
      <c r="X773" s="125"/>
      <c r="Y773" s="20"/>
      <c r="Z773" s="20"/>
      <c r="AA773" s="120"/>
      <c r="AB773" s="120"/>
      <c r="AC773" s="120"/>
      <c r="AD773" s="120"/>
      <c r="AE773" s="120"/>
      <c r="AF773" s="120"/>
      <c r="AG773" s="125"/>
      <c r="AH773" s="125"/>
      <c r="AI773" s="125"/>
      <c r="AJ773" s="125"/>
      <c r="AK773" s="125"/>
      <c r="AL773" s="125"/>
      <c r="AM773" s="20"/>
      <c r="AN773" s="120"/>
    </row>
    <row r="774" spans="1:40" ht="15.75" thickBot="1">
      <c r="A774" s="20"/>
      <c r="B774" s="20"/>
      <c r="C774" s="20"/>
      <c r="D774" s="20"/>
      <c r="E774" s="20"/>
      <c r="F774" s="20"/>
      <c r="G774" s="20"/>
      <c r="H774" s="20"/>
      <c r="I774" s="20"/>
      <c r="J774" s="20"/>
      <c r="K774" s="20"/>
      <c r="L774" s="20"/>
      <c r="M774" s="20"/>
      <c r="N774" s="120"/>
      <c r="O774" s="120"/>
      <c r="P774" s="120"/>
      <c r="Q774" s="120"/>
      <c r="R774" s="120"/>
      <c r="S774" s="120"/>
      <c r="T774" s="120"/>
      <c r="U774" s="123"/>
      <c r="V774" s="125"/>
      <c r="W774" s="125"/>
      <c r="X774" s="125"/>
      <c r="Y774" s="20"/>
      <c r="Z774" s="20"/>
      <c r="AA774" s="120"/>
      <c r="AB774" s="120"/>
      <c r="AC774" s="120"/>
      <c r="AD774" s="120"/>
      <c r="AE774" s="120"/>
      <c r="AF774" s="120"/>
      <c r="AG774" s="125"/>
      <c r="AH774" s="125"/>
      <c r="AI774" s="125"/>
      <c r="AJ774" s="125"/>
      <c r="AK774" s="125"/>
      <c r="AL774" s="125"/>
      <c r="AM774" s="20"/>
      <c r="AN774" s="120"/>
    </row>
    <row r="775" spans="1:40" ht="15.75" thickBot="1">
      <c r="A775" s="20"/>
      <c r="B775" s="20"/>
      <c r="C775" s="20"/>
      <c r="D775" s="20"/>
      <c r="E775" s="20"/>
      <c r="F775" s="20"/>
      <c r="G775" s="20"/>
      <c r="H775" s="20"/>
      <c r="I775" s="20"/>
      <c r="J775" s="20"/>
      <c r="K775" s="20"/>
      <c r="L775" s="20"/>
      <c r="M775" s="20"/>
      <c r="N775" s="120"/>
      <c r="O775" s="120"/>
      <c r="P775" s="120"/>
      <c r="Q775" s="120"/>
      <c r="R775" s="120"/>
      <c r="S775" s="120"/>
      <c r="T775" s="120"/>
      <c r="U775" s="123"/>
      <c r="V775" s="125"/>
      <c r="W775" s="125"/>
      <c r="X775" s="125"/>
      <c r="Y775" s="20"/>
      <c r="Z775" s="20"/>
      <c r="AA775" s="120"/>
      <c r="AB775" s="120"/>
      <c r="AC775" s="120"/>
      <c r="AD775" s="120"/>
      <c r="AE775" s="120"/>
      <c r="AF775" s="120"/>
      <c r="AG775" s="125"/>
      <c r="AH775" s="125"/>
      <c r="AI775" s="125"/>
      <c r="AJ775" s="125"/>
      <c r="AK775" s="125"/>
      <c r="AL775" s="125"/>
      <c r="AM775" s="20"/>
      <c r="AN775" s="120"/>
    </row>
    <row r="776" spans="1:40" ht="15.75" thickBot="1">
      <c r="A776" s="20"/>
      <c r="B776" s="20"/>
      <c r="C776" s="20"/>
      <c r="D776" s="20"/>
      <c r="E776" s="20"/>
      <c r="F776" s="20"/>
      <c r="G776" s="20"/>
      <c r="H776" s="20"/>
      <c r="I776" s="20"/>
      <c r="J776" s="20"/>
      <c r="K776" s="20"/>
      <c r="L776" s="20"/>
      <c r="M776" s="20"/>
      <c r="N776" s="120"/>
      <c r="O776" s="120"/>
      <c r="P776" s="120"/>
      <c r="Q776" s="120"/>
      <c r="R776" s="120"/>
      <c r="S776" s="120"/>
      <c r="T776" s="120"/>
      <c r="U776" s="123"/>
      <c r="V776" s="125"/>
      <c r="W776" s="125"/>
      <c r="X776" s="125"/>
      <c r="Y776" s="20"/>
      <c r="Z776" s="20"/>
      <c r="AA776" s="120"/>
      <c r="AB776" s="120"/>
      <c r="AC776" s="120"/>
      <c r="AD776" s="120"/>
      <c r="AE776" s="120"/>
      <c r="AF776" s="120"/>
      <c r="AG776" s="125"/>
      <c r="AH776" s="125"/>
      <c r="AI776" s="125"/>
      <c r="AJ776" s="125"/>
      <c r="AK776" s="125"/>
      <c r="AL776" s="125"/>
      <c r="AM776" s="20"/>
      <c r="AN776" s="120"/>
    </row>
    <row r="777" spans="1:40" ht="15.75" thickBot="1">
      <c r="A777" s="20"/>
      <c r="B777" s="20"/>
      <c r="C777" s="20"/>
      <c r="D777" s="20"/>
      <c r="E777" s="20"/>
      <c r="F777" s="20"/>
      <c r="G777" s="20"/>
      <c r="H777" s="20"/>
      <c r="I777" s="20"/>
      <c r="J777" s="20"/>
      <c r="K777" s="20"/>
      <c r="L777" s="20"/>
      <c r="M777" s="20"/>
      <c r="N777" s="120"/>
      <c r="O777" s="120"/>
      <c r="P777" s="120"/>
      <c r="Q777" s="120"/>
      <c r="R777" s="120"/>
      <c r="S777" s="120"/>
      <c r="T777" s="120"/>
      <c r="U777" s="123"/>
      <c r="V777" s="125"/>
      <c r="W777" s="125"/>
      <c r="X777" s="125"/>
      <c r="Y777" s="20"/>
      <c r="Z777" s="20"/>
      <c r="AA777" s="120"/>
      <c r="AB777" s="120"/>
      <c r="AC777" s="120"/>
      <c r="AD777" s="120"/>
      <c r="AE777" s="120"/>
      <c r="AF777" s="120"/>
      <c r="AG777" s="125"/>
      <c r="AH777" s="125"/>
      <c r="AI777" s="125"/>
      <c r="AJ777" s="125"/>
      <c r="AK777" s="125"/>
      <c r="AL777" s="125"/>
      <c r="AM777" s="20"/>
      <c r="AN777" s="120"/>
    </row>
    <row r="778" spans="1:40" ht="15.75" thickBot="1">
      <c r="A778" s="20"/>
      <c r="B778" s="20"/>
      <c r="C778" s="20"/>
      <c r="D778" s="20"/>
      <c r="E778" s="20"/>
      <c r="F778" s="20"/>
      <c r="G778" s="20"/>
      <c r="H778" s="20"/>
      <c r="I778" s="20"/>
      <c r="J778" s="20"/>
      <c r="K778" s="20"/>
      <c r="L778" s="20"/>
      <c r="M778" s="20"/>
      <c r="N778" s="120"/>
      <c r="O778" s="120"/>
      <c r="P778" s="120"/>
      <c r="Q778" s="120"/>
      <c r="R778" s="120"/>
      <c r="S778" s="120"/>
      <c r="T778" s="120"/>
      <c r="U778" s="123"/>
      <c r="V778" s="125"/>
      <c r="W778" s="125"/>
      <c r="X778" s="125"/>
      <c r="Y778" s="20"/>
      <c r="Z778" s="20"/>
      <c r="AA778" s="120"/>
      <c r="AB778" s="120"/>
      <c r="AC778" s="120"/>
      <c r="AD778" s="120"/>
      <c r="AE778" s="120"/>
      <c r="AF778" s="120"/>
      <c r="AG778" s="125"/>
      <c r="AH778" s="125"/>
      <c r="AI778" s="125"/>
      <c r="AJ778" s="125"/>
      <c r="AK778" s="125"/>
      <c r="AL778" s="125"/>
      <c r="AM778" s="20"/>
      <c r="AN778" s="120"/>
    </row>
    <row r="779" spans="1:40" ht="15.75" thickBot="1">
      <c r="A779" s="20"/>
      <c r="B779" s="20"/>
      <c r="C779" s="20"/>
      <c r="D779" s="20"/>
      <c r="E779" s="20"/>
      <c r="F779" s="20"/>
      <c r="G779" s="20"/>
      <c r="H779" s="20"/>
      <c r="I779" s="20"/>
      <c r="J779" s="20"/>
      <c r="K779" s="20"/>
      <c r="L779" s="20"/>
      <c r="M779" s="20"/>
      <c r="N779" s="120"/>
      <c r="O779" s="120"/>
      <c r="P779" s="120"/>
      <c r="Q779" s="120"/>
      <c r="R779" s="120"/>
      <c r="S779" s="120"/>
      <c r="T779" s="120"/>
      <c r="U779" s="123"/>
      <c r="V779" s="125"/>
      <c r="W779" s="125"/>
      <c r="X779" s="125"/>
      <c r="Y779" s="20"/>
      <c r="Z779" s="20"/>
      <c r="AA779" s="120"/>
      <c r="AB779" s="120"/>
      <c r="AC779" s="120"/>
      <c r="AD779" s="120"/>
      <c r="AE779" s="120"/>
      <c r="AF779" s="120"/>
      <c r="AG779" s="125"/>
      <c r="AH779" s="125"/>
      <c r="AI779" s="125"/>
      <c r="AJ779" s="125"/>
      <c r="AK779" s="125"/>
      <c r="AL779" s="125"/>
      <c r="AM779" s="20"/>
      <c r="AN779" s="120"/>
    </row>
    <row r="780" spans="1:40" ht="15.75" thickBot="1">
      <c r="A780" s="20"/>
      <c r="B780" s="20"/>
      <c r="C780" s="20"/>
      <c r="D780" s="20"/>
      <c r="E780" s="20"/>
      <c r="F780" s="20"/>
      <c r="G780" s="20"/>
      <c r="H780" s="20"/>
      <c r="I780" s="20"/>
      <c r="J780" s="20"/>
      <c r="K780" s="20"/>
      <c r="L780" s="20"/>
      <c r="M780" s="20"/>
      <c r="N780" s="120"/>
      <c r="O780" s="120"/>
      <c r="P780" s="120"/>
      <c r="Q780" s="120"/>
      <c r="R780" s="120"/>
      <c r="S780" s="120"/>
      <c r="T780" s="120"/>
      <c r="U780" s="123"/>
      <c r="V780" s="125"/>
      <c r="W780" s="125"/>
      <c r="X780" s="125"/>
      <c r="Y780" s="20"/>
      <c r="Z780" s="20"/>
      <c r="AA780" s="120"/>
      <c r="AB780" s="120"/>
      <c r="AC780" s="120"/>
      <c r="AD780" s="120"/>
      <c r="AE780" s="120"/>
      <c r="AF780" s="120"/>
      <c r="AG780" s="125"/>
      <c r="AH780" s="125"/>
      <c r="AI780" s="125"/>
      <c r="AJ780" s="125"/>
      <c r="AK780" s="125"/>
      <c r="AL780" s="125"/>
      <c r="AM780" s="20"/>
      <c r="AN780" s="120"/>
    </row>
    <row r="781" spans="1:40" ht="15.75" thickBot="1">
      <c r="A781" s="20"/>
      <c r="B781" s="20"/>
      <c r="C781" s="20"/>
      <c r="D781" s="20"/>
      <c r="E781" s="20"/>
      <c r="F781" s="20"/>
      <c r="G781" s="20"/>
      <c r="H781" s="20"/>
      <c r="I781" s="20"/>
      <c r="J781" s="20"/>
      <c r="K781" s="20"/>
      <c r="L781" s="20"/>
      <c r="M781" s="20"/>
      <c r="N781" s="120"/>
      <c r="O781" s="120"/>
      <c r="P781" s="120"/>
      <c r="Q781" s="120"/>
      <c r="R781" s="120"/>
      <c r="S781" s="120"/>
      <c r="T781" s="120"/>
      <c r="U781" s="123"/>
      <c r="V781" s="125"/>
      <c r="W781" s="125"/>
      <c r="X781" s="125"/>
      <c r="Y781" s="20"/>
      <c r="Z781" s="20"/>
      <c r="AA781" s="120"/>
      <c r="AB781" s="120"/>
      <c r="AC781" s="120"/>
      <c r="AD781" s="120"/>
      <c r="AE781" s="120"/>
      <c r="AF781" s="120"/>
      <c r="AG781" s="125"/>
      <c r="AH781" s="125"/>
      <c r="AI781" s="125"/>
      <c r="AJ781" s="125"/>
      <c r="AK781" s="125"/>
      <c r="AL781" s="125"/>
      <c r="AM781" s="20"/>
      <c r="AN781" s="120"/>
    </row>
    <row r="782" spans="1:40" ht="15.75" thickBot="1">
      <c r="A782" s="20"/>
      <c r="B782" s="20"/>
      <c r="C782" s="20"/>
      <c r="D782" s="20"/>
      <c r="E782" s="20"/>
      <c r="F782" s="20"/>
      <c r="G782" s="20"/>
      <c r="H782" s="20"/>
      <c r="I782" s="20"/>
      <c r="J782" s="20"/>
      <c r="K782" s="20"/>
      <c r="L782" s="20"/>
      <c r="M782" s="20"/>
      <c r="N782" s="120"/>
      <c r="O782" s="120"/>
      <c r="P782" s="120"/>
      <c r="Q782" s="120"/>
      <c r="R782" s="120"/>
      <c r="S782" s="120"/>
      <c r="T782" s="120"/>
      <c r="U782" s="123"/>
      <c r="V782" s="125"/>
      <c r="W782" s="125"/>
      <c r="X782" s="125"/>
      <c r="Y782" s="20"/>
      <c r="Z782" s="20"/>
      <c r="AA782" s="120"/>
      <c r="AB782" s="120"/>
      <c r="AC782" s="120"/>
      <c r="AD782" s="120"/>
      <c r="AE782" s="120"/>
      <c r="AF782" s="120"/>
      <c r="AG782" s="125"/>
      <c r="AH782" s="125"/>
      <c r="AI782" s="125"/>
      <c r="AJ782" s="125"/>
      <c r="AK782" s="125"/>
      <c r="AL782" s="125"/>
      <c r="AM782" s="20"/>
      <c r="AN782" s="120"/>
    </row>
    <row r="783" spans="1:40" ht="15.75" thickBot="1">
      <c r="A783" s="20"/>
      <c r="B783" s="20"/>
      <c r="C783" s="20"/>
      <c r="D783" s="20"/>
      <c r="E783" s="20"/>
      <c r="F783" s="20"/>
      <c r="G783" s="20"/>
      <c r="H783" s="20"/>
      <c r="I783" s="20"/>
      <c r="J783" s="20"/>
      <c r="K783" s="20"/>
      <c r="L783" s="20"/>
      <c r="M783" s="20"/>
      <c r="N783" s="120"/>
      <c r="O783" s="120"/>
      <c r="P783" s="120"/>
      <c r="Q783" s="120"/>
      <c r="R783" s="120"/>
      <c r="S783" s="120"/>
      <c r="T783" s="120"/>
      <c r="U783" s="123"/>
      <c r="V783" s="125"/>
      <c r="W783" s="125"/>
      <c r="X783" s="125"/>
      <c r="Y783" s="20"/>
      <c r="Z783" s="20"/>
      <c r="AA783" s="120"/>
      <c r="AB783" s="120"/>
      <c r="AC783" s="120"/>
      <c r="AD783" s="120"/>
      <c r="AE783" s="120"/>
      <c r="AF783" s="120"/>
      <c r="AG783" s="125"/>
      <c r="AH783" s="125"/>
      <c r="AI783" s="125"/>
      <c r="AJ783" s="125"/>
      <c r="AK783" s="125"/>
      <c r="AL783" s="125"/>
      <c r="AM783" s="20"/>
      <c r="AN783" s="120"/>
    </row>
    <row r="784" spans="1:40" ht="15.75" thickBot="1">
      <c r="A784" s="20"/>
      <c r="B784" s="20"/>
      <c r="C784" s="20"/>
      <c r="D784" s="20"/>
      <c r="E784" s="20"/>
      <c r="F784" s="20"/>
      <c r="G784" s="20"/>
      <c r="H784" s="20"/>
      <c r="I784" s="20"/>
      <c r="J784" s="20"/>
      <c r="K784" s="20"/>
      <c r="L784" s="20"/>
      <c r="M784" s="20"/>
      <c r="N784" s="120"/>
      <c r="O784" s="120"/>
      <c r="P784" s="120"/>
      <c r="Q784" s="120"/>
      <c r="R784" s="120"/>
      <c r="S784" s="120"/>
      <c r="T784" s="120"/>
      <c r="U784" s="123"/>
      <c r="V784" s="125"/>
      <c r="W784" s="125"/>
      <c r="X784" s="125"/>
      <c r="Y784" s="20"/>
      <c r="Z784" s="20"/>
      <c r="AA784" s="120"/>
      <c r="AB784" s="120"/>
      <c r="AC784" s="120"/>
      <c r="AD784" s="120"/>
      <c r="AE784" s="120"/>
      <c r="AF784" s="120"/>
      <c r="AG784" s="125"/>
      <c r="AH784" s="125"/>
      <c r="AI784" s="125"/>
      <c r="AJ784" s="125"/>
      <c r="AK784" s="125"/>
      <c r="AL784" s="125"/>
      <c r="AM784" s="20"/>
      <c r="AN784" s="120"/>
    </row>
    <row r="785" spans="1:40" ht="15.75" thickBot="1">
      <c r="A785" s="20"/>
      <c r="B785" s="20"/>
      <c r="C785" s="20"/>
      <c r="D785" s="20"/>
      <c r="E785" s="20"/>
      <c r="F785" s="20"/>
      <c r="G785" s="20"/>
      <c r="H785" s="20"/>
      <c r="I785" s="20"/>
      <c r="J785" s="20"/>
      <c r="K785" s="20"/>
      <c r="L785" s="20"/>
      <c r="M785" s="20"/>
      <c r="N785" s="120"/>
      <c r="O785" s="120"/>
      <c r="P785" s="120"/>
      <c r="Q785" s="120"/>
      <c r="R785" s="120"/>
      <c r="S785" s="120"/>
      <c r="T785" s="120"/>
      <c r="U785" s="123"/>
      <c r="V785" s="125"/>
      <c r="W785" s="125"/>
      <c r="X785" s="125"/>
      <c r="Y785" s="20"/>
      <c r="Z785" s="20"/>
      <c r="AA785" s="120"/>
      <c r="AB785" s="120"/>
      <c r="AC785" s="120"/>
      <c r="AD785" s="120"/>
      <c r="AE785" s="120"/>
      <c r="AF785" s="120"/>
      <c r="AG785" s="125"/>
      <c r="AH785" s="125"/>
      <c r="AI785" s="125"/>
      <c r="AJ785" s="125"/>
      <c r="AK785" s="125"/>
      <c r="AL785" s="125"/>
      <c r="AM785" s="20"/>
      <c r="AN785" s="120"/>
    </row>
    <row r="786" spans="1:40" ht="15.75" thickBot="1">
      <c r="A786" s="20"/>
      <c r="B786" s="20"/>
      <c r="C786" s="20"/>
      <c r="D786" s="20"/>
      <c r="E786" s="20"/>
      <c r="F786" s="20"/>
      <c r="G786" s="20"/>
      <c r="H786" s="20"/>
      <c r="I786" s="20"/>
      <c r="J786" s="20"/>
      <c r="K786" s="20"/>
      <c r="L786" s="20"/>
      <c r="M786" s="20"/>
      <c r="N786" s="120"/>
      <c r="O786" s="120"/>
      <c r="P786" s="120"/>
      <c r="Q786" s="120"/>
      <c r="R786" s="120"/>
      <c r="S786" s="120"/>
      <c r="T786" s="120"/>
      <c r="U786" s="123"/>
      <c r="V786" s="125"/>
      <c r="W786" s="125"/>
      <c r="X786" s="125"/>
      <c r="Y786" s="20"/>
      <c r="Z786" s="20"/>
      <c r="AA786" s="120"/>
      <c r="AB786" s="120"/>
      <c r="AC786" s="120"/>
      <c r="AD786" s="120"/>
      <c r="AE786" s="120"/>
      <c r="AF786" s="120"/>
      <c r="AG786" s="125"/>
      <c r="AH786" s="125"/>
      <c r="AI786" s="125"/>
      <c r="AJ786" s="125"/>
      <c r="AK786" s="125"/>
      <c r="AL786" s="125"/>
      <c r="AM786" s="20"/>
      <c r="AN786" s="120"/>
    </row>
    <row r="787" spans="1:40" ht="15.75" thickBot="1">
      <c r="A787" s="20"/>
      <c r="B787" s="20"/>
      <c r="C787" s="20"/>
      <c r="D787" s="20"/>
      <c r="E787" s="20"/>
      <c r="F787" s="20"/>
      <c r="G787" s="20"/>
      <c r="H787" s="20"/>
      <c r="I787" s="20"/>
      <c r="J787" s="20"/>
      <c r="K787" s="20"/>
      <c r="L787" s="20"/>
      <c r="M787" s="20"/>
      <c r="N787" s="120"/>
      <c r="O787" s="120"/>
      <c r="P787" s="120"/>
      <c r="Q787" s="120"/>
      <c r="R787" s="120"/>
      <c r="S787" s="120"/>
      <c r="T787" s="120"/>
      <c r="U787" s="123"/>
      <c r="V787" s="125"/>
      <c r="W787" s="125"/>
      <c r="X787" s="125"/>
      <c r="Y787" s="20"/>
      <c r="Z787" s="20"/>
      <c r="AA787" s="120"/>
      <c r="AB787" s="120"/>
      <c r="AC787" s="120"/>
      <c r="AD787" s="120"/>
      <c r="AE787" s="120"/>
      <c r="AF787" s="120"/>
      <c r="AG787" s="125"/>
      <c r="AH787" s="125"/>
      <c r="AI787" s="125"/>
      <c r="AJ787" s="125"/>
      <c r="AK787" s="125"/>
      <c r="AL787" s="125"/>
      <c r="AM787" s="20"/>
      <c r="AN787" s="120"/>
    </row>
    <row r="788" spans="1:40" ht="15.75" thickBot="1">
      <c r="A788" s="20"/>
      <c r="B788" s="20"/>
      <c r="C788" s="20"/>
      <c r="D788" s="20"/>
      <c r="E788" s="20"/>
      <c r="F788" s="20"/>
      <c r="G788" s="20"/>
      <c r="H788" s="20"/>
      <c r="I788" s="20"/>
      <c r="J788" s="20"/>
      <c r="K788" s="20"/>
      <c r="L788" s="20"/>
      <c r="M788" s="20"/>
      <c r="N788" s="120"/>
      <c r="O788" s="120"/>
      <c r="P788" s="120"/>
      <c r="Q788" s="120"/>
      <c r="R788" s="120"/>
      <c r="S788" s="120"/>
      <c r="T788" s="120"/>
      <c r="U788" s="123"/>
      <c r="V788" s="125"/>
      <c r="W788" s="125"/>
      <c r="X788" s="125"/>
      <c r="Y788" s="20"/>
      <c r="Z788" s="20"/>
      <c r="AA788" s="120"/>
      <c r="AB788" s="120"/>
      <c r="AC788" s="120"/>
      <c r="AD788" s="120"/>
      <c r="AE788" s="120"/>
      <c r="AF788" s="120"/>
      <c r="AG788" s="125"/>
      <c r="AH788" s="125"/>
      <c r="AI788" s="125"/>
      <c r="AJ788" s="125"/>
      <c r="AK788" s="125"/>
      <c r="AL788" s="125"/>
      <c r="AM788" s="20"/>
      <c r="AN788" s="120"/>
    </row>
    <row r="789" spans="1:40" ht="15.75" thickBot="1">
      <c r="A789" s="20"/>
      <c r="B789" s="20"/>
      <c r="C789" s="20"/>
      <c r="D789" s="20"/>
      <c r="E789" s="20"/>
      <c r="F789" s="20"/>
      <c r="G789" s="20"/>
      <c r="H789" s="20"/>
      <c r="I789" s="20"/>
      <c r="J789" s="20"/>
      <c r="K789" s="20"/>
      <c r="L789" s="20"/>
      <c r="M789" s="20"/>
      <c r="N789" s="120"/>
      <c r="O789" s="120"/>
      <c r="P789" s="120"/>
      <c r="Q789" s="120"/>
      <c r="R789" s="120"/>
      <c r="S789" s="120"/>
      <c r="T789" s="120"/>
      <c r="U789" s="123"/>
      <c r="V789" s="125"/>
      <c r="W789" s="125"/>
      <c r="X789" s="125"/>
      <c r="Y789" s="20"/>
      <c r="Z789" s="20"/>
      <c r="AA789" s="120"/>
      <c r="AB789" s="120"/>
      <c r="AC789" s="120"/>
      <c r="AD789" s="120"/>
      <c r="AE789" s="120"/>
      <c r="AF789" s="120"/>
      <c r="AG789" s="125"/>
      <c r="AH789" s="125"/>
      <c r="AI789" s="125"/>
      <c r="AJ789" s="125"/>
      <c r="AK789" s="125"/>
      <c r="AL789" s="125"/>
      <c r="AM789" s="20"/>
      <c r="AN789" s="120"/>
    </row>
    <row r="790" spans="1:40" ht="15.75" thickBot="1">
      <c r="A790" s="20"/>
      <c r="B790" s="20"/>
      <c r="C790" s="20"/>
      <c r="D790" s="20"/>
      <c r="E790" s="20"/>
      <c r="F790" s="20"/>
      <c r="G790" s="20"/>
      <c r="H790" s="20"/>
      <c r="I790" s="20"/>
      <c r="J790" s="20"/>
      <c r="K790" s="20"/>
      <c r="L790" s="20"/>
      <c r="M790" s="20"/>
      <c r="N790" s="120"/>
      <c r="O790" s="120"/>
      <c r="P790" s="120"/>
      <c r="Q790" s="120"/>
      <c r="R790" s="120"/>
      <c r="S790" s="120"/>
      <c r="T790" s="120"/>
      <c r="U790" s="123"/>
      <c r="V790" s="125"/>
      <c r="W790" s="125"/>
      <c r="X790" s="125"/>
      <c r="Y790" s="20"/>
      <c r="Z790" s="20"/>
      <c r="AA790" s="120"/>
      <c r="AB790" s="120"/>
      <c r="AC790" s="120"/>
      <c r="AD790" s="120"/>
      <c r="AE790" s="120"/>
      <c r="AF790" s="120"/>
      <c r="AG790" s="125"/>
      <c r="AH790" s="125"/>
      <c r="AI790" s="125"/>
      <c r="AJ790" s="125"/>
      <c r="AK790" s="125"/>
      <c r="AL790" s="125"/>
      <c r="AM790" s="20"/>
      <c r="AN790" s="120"/>
    </row>
    <row r="791" spans="1:40" ht="15.75" thickBot="1">
      <c r="A791" s="20"/>
      <c r="B791" s="20"/>
      <c r="C791" s="20"/>
      <c r="D791" s="20"/>
      <c r="E791" s="20"/>
      <c r="F791" s="20"/>
      <c r="G791" s="20"/>
      <c r="H791" s="20"/>
      <c r="I791" s="20"/>
      <c r="J791" s="20"/>
      <c r="K791" s="20"/>
      <c r="L791" s="20"/>
      <c r="M791" s="20"/>
      <c r="N791" s="120"/>
      <c r="O791" s="120"/>
      <c r="P791" s="120"/>
      <c r="Q791" s="120"/>
      <c r="R791" s="120"/>
      <c r="S791" s="120"/>
      <c r="T791" s="120"/>
      <c r="U791" s="123"/>
      <c r="V791" s="125"/>
      <c r="W791" s="125"/>
      <c r="X791" s="125"/>
      <c r="Y791" s="20"/>
      <c r="Z791" s="20"/>
      <c r="AA791" s="120"/>
      <c r="AB791" s="120"/>
      <c r="AC791" s="120"/>
      <c r="AD791" s="120"/>
      <c r="AE791" s="120"/>
      <c r="AF791" s="120"/>
      <c r="AG791" s="125"/>
      <c r="AH791" s="125"/>
      <c r="AI791" s="125"/>
      <c r="AJ791" s="125"/>
      <c r="AK791" s="125"/>
      <c r="AL791" s="125"/>
      <c r="AM791" s="20"/>
      <c r="AN791" s="120"/>
    </row>
    <row r="792" spans="1:40" ht="15.75" thickBot="1">
      <c r="A792" s="20"/>
      <c r="B792" s="20"/>
      <c r="C792" s="20"/>
      <c r="D792" s="20"/>
      <c r="E792" s="20"/>
      <c r="F792" s="20"/>
      <c r="G792" s="20"/>
      <c r="H792" s="20"/>
      <c r="I792" s="20"/>
      <c r="J792" s="20"/>
      <c r="K792" s="20"/>
      <c r="L792" s="20"/>
      <c r="M792" s="20"/>
      <c r="N792" s="120"/>
      <c r="O792" s="120"/>
      <c r="P792" s="120"/>
      <c r="Q792" s="120"/>
      <c r="R792" s="120"/>
      <c r="S792" s="120"/>
      <c r="T792" s="120"/>
      <c r="U792" s="123"/>
      <c r="V792" s="125"/>
      <c r="W792" s="125"/>
      <c r="X792" s="125"/>
      <c r="Y792" s="20"/>
      <c r="Z792" s="20"/>
      <c r="AA792" s="120"/>
      <c r="AB792" s="120"/>
      <c r="AC792" s="120"/>
      <c r="AD792" s="120"/>
      <c r="AE792" s="120"/>
      <c r="AF792" s="120"/>
      <c r="AG792" s="125"/>
      <c r="AH792" s="125"/>
      <c r="AI792" s="125"/>
      <c r="AJ792" s="125"/>
      <c r="AK792" s="125"/>
      <c r="AL792" s="125"/>
      <c r="AM792" s="20"/>
      <c r="AN792" s="120"/>
    </row>
    <row r="793" spans="1:40" ht="15.75" thickBot="1">
      <c r="A793" s="20"/>
      <c r="B793" s="20"/>
      <c r="C793" s="20"/>
      <c r="D793" s="20"/>
      <c r="E793" s="20"/>
      <c r="F793" s="20"/>
      <c r="G793" s="20"/>
      <c r="H793" s="20"/>
      <c r="I793" s="20"/>
      <c r="J793" s="20"/>
      <c r="K793" s="20"/>
      <c r="L793" s="20"/>
      <c r="M793" s="20"/>
      <c r="N793" s="120"/>
      <c r="O793" s="120"/>
      <c r="P793" s="120"/>
      <c r="Q793" s="120"/>
      <c r="R793" s="120"/>
      <c r="S793" s="120"/>
      <c r="T793" s="120"/>
      <c r="U793" s="123"/>
      <c r="V793" s="125"/>
      <c r="W793" s="125"/>
      <c r="X793" s="125"/>
      <c r="Y793" s="20"/>
      <c r="Z793" s="20"/>
      <c r="AA793" s="120"/>
      <c r="AB793" s="120"/>
      <c r="AC793" s="120"/>
      <c r="AD793" s="120"/>
      <c r="AE793" s="120"/>
      <c r="AF793" s="120"/>
      <c r="AG793" s="125"/>
      <c r="AH793" s="125"/>
      <c r="AI793" s="125"/>
      <c r="AJ793" s="125"/>
      <c r="AK793" s="125"/>
      <c r="AL793" s="125"/>
      <c r="AM793" s="20"/>
      <c r="AN793" s="120"/>
    </row>
    <row r="794" spans="1:40" ht="15.75" thickBot="1">
      <c r="A794" s="20"/>
      <c r="B794" s="20"/>
      <c r="C794" s="20"/>
      <c r="D794" s="20"/>
      <c r="E794" s="20"/>
      <c r="F794" s="20"/>
      <c r="G794" s="20"/>
      <c r="H794" s="20"/>
      <c r="I794" s="20"/>
      <c r="J794" s="20"/>
      <c r="K794" s="20"/>
      <c r="L794" s="20"/>
      <c r="M794" s="20"/>
      <c r="N794" s="120"/>
      <c r="O794" s="120"/>
      <c r="P794" s="120"/>
      <c r="Q794" s="120"/>
      <c r="R794" s="120"/>
      <c r="S794" s="120"/>
      <c r="T794" s="120"/>
      <c r="U794" s="123"/>
      <c r="V794" s="125"/>
      <c r="W794" s="125"/>
      <c r="X794" s="125"/>
      <c r="Y794" s="20"/>
      <c r="Z794" s="20"/>
      <c r="AA794" s="120"/>
      <c r="AB794" s="120"/>
      <c r="AC794" s="120"/>
      <c r="AD794" s="120"/>
      <c r="AE794" s="120"/>
      <c r="AF794" s="120"/>
      <c r="AG794" s="125"/>
      <c r="AH794" s="125"/>
      <c r="AI794" s="125"/>
      <c r="AJ794" s="125"/>
      <c r="AK794" s="125"/>
      <c r="AL794" s="125"/>
      <c r="AM794" s="20"/>
      <c r="AN794" s="120"/>
    </row>
    <row r="795" spans="1:40" ht="15.75" thickBot="1">
      <c r="A795" s="20"/>
      <c r="B795" s="20"/>
      <c r="C795" s="20"/>
      <c r="D795" s="20"/>
      <c r="E795" s="20"/>
      <c r="F795" s="20"/>
      <c r="G795" s="20"/>
      <c r="H795" s="20"/>
      <c r="I795" s="20"/>
      <c r="J795" s="20"/>
      <c r="K795" s="20"/>
      <c r="L795" s="20"/>
      <c r="M795" s="20"/>
      <c r="N795" s="120"/>
      <c r="O795" s="120"/>
      <c r="P795" s="120"/>
      <c r="Q795" s="120"/>
      <c r="R795" s="120"/>
      <c r="S795" s="120"/>
      <c r="T795" s="120"/>
      <c r="U795" s="123"/>
      <c r="V795" s="125"/>
      <c r="W795" s="125"/>
      <c r="X795" s="125"/>
      <c r="Y795" s="20"/>
      <c r="Z795" s="20"/>
      <c r="AA795" s="120"/>
      <c r="AB795" s="120"/>
      <c r="AC795" s="120"/>
      <c r="AD795" s="120"/>
      <c r="AE795" s="120"/>
      <c r="AF795" s="120"/>
      <c r="AG795" s="125"/>
      <c r="AH795" s="125"/>
      <c r="AI795" s="125"/>
      <c r="AJ795" s="125"/>
      <c r="AK795" s="125"/>
      <c r="AL795" s="125"/>
      <c r="AM795" s="20"/>
      <c r="AN795" s="120"/>
    </row>
    <row r="796" spans="1:40" ht="15.75" thickBot="1">
      <c r="A796" s="20"/>
      <c r="B796" s="20"/>
      <c r="C796" s="20"/>
      <c r="D796" s="20"/>
      <c r="E796" s="20"/>
      <c r="F796" s="20"/>
      <c r="G796" s="20"/>
      <c r="H796" s="20"/>
      <c r="I796" s="20"/>
      <c r="J796" s="20"/>
      <c r="K796" s="20"/>
      <c r="L796" s="20"/>
      <c r="M796" s="20"/>
      <c r="N796" s="120"/>
      <c r="O796" s="120"/>
      <c r="P796" s="120"/>
      <c r="Q796" s="120"/>
      <c r="R796" s="120"/>
      <c r="S796" s="120"/>
      <c r="T796" s="120"/>
      <c r="U796" s="123"/>
      <c r="V796" s="125"/>
      <c r="W796" s="125"/>
      <c r="X796" s="125"/>
      <c r="Y796" s="20"/>
      <c r="Z796" s="20"/>
      <c r="AA796" s="120"/>
      <c r="AB796" s="120"/>
      <c r="AC796" s="120"/>
      <c r="AD796" s="120"/>
      <c r="AE796" s="120"/>
      <c r="AF796" s="120"/>
      <c r="AG796" s="125"/>
      <c r="AH796" s="125"/>
      <c r="AI796" s="125"/>
      <c r="AJ796" s="125"/>
      <c r="AK796" s="125"/>
      <c r="AL796" s="125"/>
      <c r="AM796" s="20"/>
      <c r="AN796" s="120"/>
    </row>
    <row r="797" spans="1:40" ht="15.75" thickBot="1">
      <c r="A797" s="20"/>
      <c r="B797" s="20"/>
      <c r="C797" s="20"/>
      <c r="D797" s="20"/>
      <c r="E797" s="20"/>
      <c r="F797" s="20"/>
      <c r="G797" s="20"/>
      <c r="H797" s="20"/>
      <c r="I797" s="20"/>
      <c r="J797" s="20"/>
      <c r="K797" s="20"/>
      <c r="L797" s="20"/>
      <c r="M797" s="20"/>
      <c r="N797" s="120"/>
      <c r="O797" s="120"/>
      <c r="P797" s="120"/>
      <c r="Q797" s="120"/>
      <c r="R797" s="120"/>
      <c r="S797" s="120"/>
      <c r="T797" s="120"/>
      <c r="U797" s="123"/>
      <c r="V797" s="125"/>
      <c r="W797" s="125"/>
      <c r="X797" s="125"/>
      <c r="Y797" s="20"/>
      <c r="Z797" s="20"/>
      <c r="AA797" s="120"/>
      <c r="AB797" s="120"/>
      <c r="AC797" s="120"/>
      <c r="AD797" s="120"/>
      <c r="AE797" s="120"/>
      <c r="AF797" s="120"/>
      <c r="AG797" s="125"/>
      <c r="AH797" s="125"/>
      <c r="AI797" s="125"/>
      <c r="AJ797" s="125"/>
      <c r="AK797" s="125"/>
      <c r="AL797" s="125"/>
      <c r="AM797" s="20"/>
      <c r="AN797" s="120"/>
    </row>
    <row r="798" spans="1:40" ht="15.75" thickBot="1">
      <c r="A798" s="20"/>
      <c r="B798" s="20"/>
      <c r="C798" s="20"/>
      <c r="D798" s="20"/>
      <c r="E798" s="20"/>
      <c r="F798" s="20"/>
      <c r="G798" s="20"/>
      <c r="H798" s="20"/>
      <c r="I798" s="20"/>
      <c r="J798" s="20"/>
      <c r="K798" s="20"/>
      <c r="L798" s="20"/>
      <c r="M798" s="20"/>
      <c r="N798" s="120"/>
      <c r="O798" s="120"/>
      <c r="P798" s="120"/>
      <c r="Q798" s="120"/>
      <c r="R798" s="120"/>
      <c r="S798" s="120"/>
      <c r="T798" s="120"/>
      <c r="U798" s="123"/>
      <c r="V798" s="125"/>
      <c r="W798" s="125"/>
      <c r="X798" s="125"/>
      <c r="Y798" s="20"/>
      <c r="Z798" s="20"/>
      <c r="AA798" s="120"/>
      <c r="AB798" s="120"/>
      <c r="AC798" s="120"/>
      <c r="AD798" s="120"/>
      <c r="AE798" s="120"/>
      <c r="AF798" s="120"/>
      <c r="AG798" s="125"/>
      <c r="AH798" s="125"/>
      <c r="AI798" s="125"/>
      <c r="AJ798" s="125"/>
      <c r="AK798" s="125"/>
      <c r="AL798" s="125"/>
      <c r="AM798" s="20"/>
      <c r="AN798" s="120"/>
    </row>
    <row r="799" spans="1:40" ht="15.75" thickBot="1">
      <c r="A799" s="20"/>
      <c r="B799" s="20"/>
      <c r="C799" s="20"/>
      <c r="D799" s="20"/>
      <c r="E799" s="20"/>
      <c r="F799" s="20"/>
      <c r="G799" s="20"/>
      <c r="H799" s="20"/>
      <c r="I799" s="20"/>
      <c r="J799" s="20"/>
      <c r="K799" s="20"/>
      <c r="L799" s="20"/>
      <c r="M799" s="20"/>
      <c r="N799" s="120"/>
      <c r="O799" s="120"/>
      <c r="P799" s="120"/>
      <c r="Q799" s="120"/>
      <c r="R799" s="120"/>
      <c r="S799" s="120"/>
      <c r="T799" s="120"/>
      <c r="U799" s="123"/>
      <c r="V799" s="125"/>
      <c r="W799" s="125"/>
      <c r="X799" s="125"/>
      <c r="Y799" s="20"/>
      <c r="Z799" s="20"/>
      <c r="AA799" s="120"/>
      <c r="AB799" s="120"/>
      <c r="AC799" s="120"/>
      <c r="AD799" s="120"/>
      <c r="AE799" s="120"/>
      <c r="AF799" s="120"/>
      <c r="AG799" s="125"/>
      <c r="AH799" s="125"/>
      <c r="AI799" s="125"/>
      <c r="AJ799" s="125"/>
      <c r="AK799" s="125"/>
      <c r="AL799" s="125"/>
      <c r="AM799" s="20"/>
      <c r="AN799" s="120"/>
    </row>
    <row r="800" spans="1:40" ht="15.75" thickBot="1">
      <c r="A800" s="20"/>
      <c r="B800" s="20"/>
      <c r="C800" s="20"/>
      <c r="D800" s="20"/>
      <c r="E800" s="20"/>
      <c r="F800" s="20"/>
      <c r="G800" s="20"/>
      <c r="H800" s="20"/>
      <c r="I800" s="20"/>
      <c r="J800" s="20"/>
      <c r="K800" s="20"/>
      <c r="L800" s="20"/>
      <c r="M800" s="20"/>
      <c r="N800" s="120"/>
      <c r="O800" s="120"/>
      <c r="P800" s="120"/>
      <c r="Q800" s="120"/>
      <c r="R800" s="120"/>
      <c r="S800" s="120"/>
      <c r="T800" s="120"/>
      <c r="U800" s="123"/>
      <c r="V800" s="125"/>
      <c r="W800" s="125"/>
      <c r="X800" s="125"/>
      <c r="Y800" s="20"/>
      <c r="Z800" s="20"/>
      <c r="AA800" s="120"/>
      <c r="AB800" s="120"/>
      <c r="AC800" s="120"/>
      <c r="AD800" s="120"/>
      <c r="AE800" s="120"/>
      <c r="AF800" s="120"/>
      <c r="AG800" s="125"/>
      <c r="AH800" s="125"/>
      <c r="AI800" s="125"/>
      <c r="AJ800" s="125"/>
      <c r="AK800" s="125"/>
      <c r="AL800" s="125"/>
      <c r="AM800" s="20"/>
      <c r="AN800" s="120"/>
    </row>
    <row r="801" spans="1:40" ht="15.75" thickBot="1">
      <c r="A801" s="20"/>
      <c r="B801" s="20"/>
      <c r="C801" s="20"/>
      <c r="D801" s="20"/>
      <c r="E801" s="20"/>
      <c r="F801" s="20"/>
      <c r="G801" s="20"/>
      <c r="H801" s="20"/>
      <c r="I801" s="20"/>
      <c r="J801" s="20"/>
      <c r="K801" s="20"/>
      <c r="L801" s="20"/>
      <c r="M801" s="20"/>
      <c r="N801" s="120"/>
      <c r="O801" s="120"/>
      <c r="P801" s="120"/>
      <c r="Q801" s="120"/>
      <c r="R801" s="120"/>
      <c r="S801" s="120"/>
      <c r="T801" s="120"/>
      <c r="U801" s="123"/>
      <c r="V801" s="125"/>
      <c r="W801" s="125"/>
      <c r="X801" s="125"/>
      <c r="Y801" s="20"/>
      <c r="Z801" s="20"/>
      <c r="AA801" s="120"/>
      <c r="AB801" s="120"/>
      <c r="AC801" s="120"/>
      <c r="AD801" s="120"/>
      <c r="AE801" s="120"/>
      <c r="AF801" s="120"/>
      <c r="AG801" s="125"/>
      <c r="AH801" s="125"/>
      <c r="AI801" s="125"/>
      <c r="AJ801" s="125"/>
      <c r="AK801" s="125"/>
      <c r="AL801" s="125"/>
      <c r="AM801" s="20"/>
      <c r="AN801" s="120"/>
    </row>
    <row r="802" spans="1:40" ht="15.75" thickBot="1">
      <c r="A802" s="20"/>
      <c r="B802" s="20"/>
      <c r="C802" s="20"/>
      <c r="D802" s="20"/>
      <c r="E802" s="20"/>
      <c r="F802" s="20"/>
      <c r="G802" s="20"/>
      <c r="H802" s="20"/>
      <c r="I802" s="20"/>
      <c r="J802" s="20"/>
      <c r="K802" s="20"/>
      <c r="L802" s="20"/>
      <c r="M802" s="20"/>
      <c r="N802" s="120"/>
      <c r="O802" s="120"/>
      <c r="P802" s="120"/>
      <c r="Q802" s="120"/>
      <c r="R802" s="120"/>
      <c r="S802" s="120"/>
      <c r="T802" s="120"/>
      <c r="U802" s="123"/>
      <c r="V802" s="125"/>
      <c r="W802" s="125"/>
      <c r="X802" s="125"/>
      <c r="Y802" s="20"/>
      <c r="Z802" s="20"/>
      <c r="AA802" s="120"/>
      <c r="AB802" s="120"/>
      <c r="AC802" s="120"/>
      <c r="AD802" s="120"/>
      <c r="AE802" s="120"/>
      <c r="AF802" s="120"/>
      <c r="AG802" s="125"/>
      <c r="AH802" s="125"/>
      <c r="AI802" s="125"/>
      <c r="AJ802" s="125"/>
      <c r="AK802" s="125"/>
      <c r="AL802" s="125"/>
      <c r="AM802" s="20"/>
      <c r="AN802" s="120"/>
    </row>
    <row r="803" spans="1:40" ht="15.75" thickBot="1">
      <c r="A803" s="20"/>
      <c r="B803" s="20"/>
      <c r="C803" s="20"/>
      <c r="D803" s="20"/>
      <c r="E803" s="20"/>
      <c r="F803" s="20"/>
      <c r="G803" s="20"/>
      <c r="H803" s="20"/>
      <c r="I803" s="20"/>
      <c r="J803" s="20"/>
      <c r="K803" s="20"/>
      <c r="L803" s="20"/>
      <c r="M803" s="20"/>
      <c r="N803" s="120"/>
      <c r="O803" s="120"/>
      <c r="P803" s="120"/>
      <c r="Q803" s="120"/>
      <c r="R803" s="120"/>
      <c r="S803" s="120"/>
      <c r="T803" s="120"/>
      <c r="U803" s="123"/>
      <c r="V803" s="125"/>
      <c r="W803" s="125"/>
      <c r="X803" s="125"/>
      <c r="Y803" s="20"/>
      <c r="Z803" s="20"/>
      <c r="AA803" s="120"/>
      <c r="AB803" s="120"/>
      <c r="AC803" s="120"/>
      <c r="AD803" s="120"/>
      <c r="AE803" s="120"/>
      <c r="AF803" s="120"/>
      <c r="AG803" s="125"/>
      <c r="AH803" s="125"/>
      <c r="AI803" s="125"/>
      <c r="AJ803" s="125"/>
      <c r="AK803" s="125"/>
      <c r="AL803" s="125"/>
      <c r="AM803" s="20"/>
      <c r="AN803" s="120"/>
    </row>
    <row r="804" spans="1:40" ht="15.75" thickBot="1">
      <c r="A804" s="20"/>
      <c r="B804" s="20"/>
      <c r="C804" s="20"/>
      <c r="D804" s="20"/>
      <c r="E804" s="20"/>
      <c r="F804" s="20"/>
      <c r="G804" s="20"/>
      <c r="H804" s="20"/>
      <c r="I804" s="20"/>
      <c r="J804" s="20"/>
      <c r="K804" s="20"/>
      <c r="L804" s="20"/>
      <c r="M804" s="20"/>
      <c r="N804" s="120"/>
      <c r="O804" s="120"/>
      <c r="P804" s="120"/>
      <c r="Q804" s="120"/>
      <c r="R804" s="120"/>
      <c r="S804" s="120"/>
      <c r="T804" s="120"/>
      <c r="U804" s="123"/>
      <c r="V804" s="125"/>
      <c r="W804" s="125"/>
      <c r="X804" s="125"/>
      <c r="Y804" s="20"/>
      <c r="Z804" s="20"/>
      <c r="AA804" s="120"/>
      <c r="AB804" s="120"/>
      <c r="AC804" s="120"/>
      <c r="AD804" s="120"/>
      <c r="AE804" s="120"/>
      <c r="AF804" s="120"/>
      <c r="AG804" s="125"/>
      <c r="AH804" s="125"/>
      <c r="AI804" s="125"/>
      <c r="AJ804" s="125"/>
      <c r="AK804" s="125"/>
      <c r="AL804" s="125"/>
      <c r="AM804" s="20"/>
      <c r="AN804" s="120"/>
    </row>
    <row r="805" spans="1:40" ht="15.75" thickBot="1">
      <c r="A805" s="20"/>
      <c r="B805" s="20"/>
      <c r="C805" s="20"/>
      <c r="D805" s="20"/>
      <c r="E805" s="20"/>
      <c r="F805" s="20"/>
      <c r="G805" s="20"/>
      <c r="H805" s="20"/>
      <c r="I805" s="20"/>
      <c r="J805" s="20"/>
      <c r="K805" s="20"/>
      <c r="L805" s="20"/>
      <c r="M805" s="20"/>
      <c r="N805" s="120"/>
      <c r="O805" s="120"/>
      <c r="P805" s="120"/>
      <c r="Q805" s="120"/>
      <c r="R805" s="120"/>
      <c r="S805" s="120"/>
      <c r="T805" s="120"/>
      <c r="U805" s="123"/>
      <c r="V805" s="125"/>
      <c r="W805" s="125"/>
      <c r="X805" s="125"/>
      <c r="Y805" s="20"/>
      <c r="Z805" s="20"/>
      <c r="AA805" s="120"/>
      <c r="AB805" s="120"/>
      <c r="AC805" s="120"/>
      <c r="AD805" s="120"/>
      <c r="AE805" s="120"/>
      <c r="AF805" s="120"/>
      <c r="AG805" s="125"/>
      <c r="AH805" s="125"/>
      <c r="AI805" s="125"/>
      <c r="AJ805" s="125"/>
      <c r="AK805" s="125"/>
      <c r="AL805" s="125"/>
      <c r="AM805" s="20"/>
      <c r="AN805" s="120"/>
    </row>
    <row r="806" spans="1:40" ht="15.75" thickBot="1">
      <c r="A806" s="20"/>
      <c r="B806" s="20"/>
      <c r="C806" s="20"/>
      <c r="D806" s="20"/>
      <c r="E806" s="20"/>
      <c r="F806" s="20"/>
      <c r="G806" s="20"/>
      <c r="H806" s="20"/>
      <c r="I806" s="20"/>
      <c r="J806" s="20"/>
      <c r="K806" s="20"/>
      <c r="L806" s="20"/>
      <c r="M806" s="20"/>
      <c r="N806" s="120"/>
      <c r="O806" s="120"/>
      <c r="P806" s="120"/>
      <c r="Q806" s="120"/>
      <c r="R806" s="120"/>
      <c r="S806" s="120"/>
      <c r="T806" s="120"/>
      <c r="U806" s="123"/>
      <c r="V806" s="125"/>
      <c r="W806" s="125"/>
      <c r="X806" s="125"/>
      <c r="Y806" s="20"/>
      <c r="Z806" s="20"/>
      <c r="AA806" s="120"/>
      <c r="AB806" s="120"/>
      <c r="AC806" s="120"/>
      <c r="AD806" s="120"/>
      <c r="AE806" s="120"/>
      <c r="AF806" s="120"/>
      <c r="AG806" s="125"/>
      <c r="AH806" s="125"/>
      <c r="AI806" s="125"/>
      <c r="AJ806" s="125"/>
      <c r="AK806" s="125"/>
      <c r="AL806" s="125"/>
      <c r="AM806" s="20"/>
      <c r="AN806" s="120"/>
    </row>
    <row r="807" spans="1:40" ht="15.75" thickBot="1">
      <c r="A807" s="20"/>
      <c r="B807" s="20"/>
      <c r="C807" s="20"/>
      <c r="D807" s="20"/>
      <c r="E807" s="20"/>
      <c r="F807" s="20"/>
      <c r="G807" s="20"/>
      <c r="H807" s="20"/>
      <c r="I807" s="20"/>
      <c r="J807" s="20"/>
      <c r="K807" s="20"/>
      <c r="L807" s="20"/>
      <c r="M807" s="20"/>
      <c r="N807" s="120"/>
      <c r="O807" s="120"/>
      <c r="P807" s="120"/>
      <c r="Q807" s="120"/>
      <c r="R807" s="120"/>
      <c r="S807" s="120"/>
      <c r="T807" s="120"/>
      <c r="U807" s="123"/>
      <c r="V807" s="125"/>
      <c r="W807" s="125"/>
      <c r="X807" s="125"/>
      <c r="Y807" s="20"/>
      <c r="Z807" s="20"/>
      <c r="AA807" s="120"/>
      <c r="AB807" s="120"/>
      <c r="AC807" s="120"/>
      <c r="AD807" s="120"/>
      <c r="AE807" s="120"/>
      <c r="AF807" s="120"/>
      <c r="AG807" s="125"/>
      <c r="AH807" s="125"/>
      <c r="AI807" s="125"/>
      <c r="AJ807" s="125"/>
      <c r="AK807" s="125"/>
      <c r="AL807" s="125"/>
      <c r="AM807" s="20"/>
      <c r="AN807" s="120"/>
    </row>
    <row r="808" spans="1:40" ht="15.75" thickBot="1">
      <c r="A808" s="20"/>
      <c r="B808" s="20"/>
      <c r="C808" s="20"/>
      <c r="D808" s="20"/>
      <c r="E808" s="20"/>
      <c r="F808" s="20"/>
      <c r="G808" s="20"/>
      <c r="H808" s="20"/>
      <c r="I808" s="20"/>
      <c r="J808" s="20"/>
      <c r="K808" s="20"/>
      <c r="L808" s="20"/>
      <c r="M808" s="20"/>
      <c r="N808" s="120"/>
      <c r="O808" s="120"/>
      <c r="P808" s="120"/>
      <c r="Q808" s="120"/>
      <c r="R808" s="120"/>
      <c r="S808" s="120"/>
      <c r="T808" s="120"/>
      <c r="U808" s="123"/>
      <c r="V808" s="125"/>
      <c r="W808" s="125"/>
      <c r="X808" s="125"/>
      <c r="Y808" s="20"/>
      <c r="Z808" s="20"/>
      <c r="AA808" s="120"/>
      <c r="AB808" s="120"/>
      <c r="AC808" s="120"/>
      <c r="AD808" s="120"/>
      <c r="AE808" s="120"/>
      <c r="AF808" s="120"/>
      <c r="AG808" s="125"/>
      <c r="AH808" s="125"/>
      <c r="AI808" s="125"/>
      <c r="AJ808" s="125"/>
      <c r="AK808" s="125"/>
      <c r="AL808" s="125"/>
      <c r="AM808" s="20"/>
      <c r="AN808" s="120"/>
    </row>
    <row r="809" spans="1:40" ht="15.75" thickBot="1">
      <c r="A809" s="20"/>
      <c r="B809" s="20"/>
      <c r="C809" s="20"/>
      <c r="D809" s="20"/>
      <c r="E809" s="20"/>
      <c r="F809" s="20"/>
      <c r="G809" s="20"/>
      <c r="H809" s="20"/>
      <c r="I809" s="20"/>
      <c r="J809" s="20"/>
      <c r="K809" s="20"/>
      <c r="L809" s="20"/>
      <c r="M809" s="20"/>
      <c r="N809" s="120"/>
      <c r="O809" s="120"/>
      <c r="P809" s="120"/>
      <c r="Q809" s="120"/>
      <c r="R809" s="120"/>
      <c r="S809" s="120"/>
      <c r="T809" s="120"/>
      <c r="U809" s="123"/>
      <c r="V809" s="125"/>
      <c r="W809" s="125"/>
      <c r="X809" s="125"/>
      <c r="Y809" s="20"/>
      <c r="Z809" s="20"/>
      <c r="AA809" s="120"/>
      <c r="AB809" s="120"/>
      <c r="AC809" s="120"/>
      <c r="AD809" s="120"/>
      <c r="AE809" s="120"/>
      <c r="AF809" s="120"/>
      <c r="AG809" s="125"/>
      <c r="AH809" s="125"/>
      <c r="AI809" s="125"/>
      <c r="AJ809" s="125"/>
      <c r="AK809" s="125"/>
      <c r="AL809" s="125"/>
      <c r="AM809" s="20"/>
      <c r="AN809" s="120"/>
    </row>
    <row r="810" spans="1:40" ht="15.75" thickBot="1">
      <c r="A810" s="20"/>
      <c r="B810" s="20"/>
      <c r="C810" s="20"/>
      <c r="D810" s="20"/>
      <c r="E810" s="20"/>
      <c r="F810" s="20"/>
      <c r="G810" s="20"/>
      <c r="H810" s="20"/>
      <c r="I810" s="20"/>
      <c r="J810" s="20"/>
      <c r="K810" s="20"/>
      <c r="L810" s="20"/>
      <c r="M810" s="20"/>
      <c r="N810" s="120"/>
      <c r="O810" s="120"/>
      <c r="P810" s="120"/>
      <c r="Q810" s="120"/>
      <c r="R810" s="120"/>
      <c r="S810" s="120"/>
      <c r="T810" s="120"/>
      <c r="U810" s="123"/>
      <c r="V810" s="125"/>
      <c r="W810" s="125"/>
      <c r="X810" s="125"/>
      <c r="Y810" s="20"/>
      <c r="Z810" s="20"/>
      <c r="AA810" s="120"/>
      <c r="AB810" s="120"/>
      <c r="AC810" s="120"/>
      <c r="AD810" s="120"/>
      <c r="AE810" s="120"/>
      <c r="AF810" s="120"/>
      <c r="AG810" s="125"/>
      <c r="AH810" s="125"/>
      <c r="AI810" s="125"/>
      <c r="AJ810" s="125"/>
      <c r="AK810" s="125"/>
      <c r="AL810" s="125"/>
      <c r="AM810" s="20"/>
      <c r="AN810" s="120"/>
    </row>
    <row r="811" spans="1:40" ht="15.75" thickBot="1">
      <c r="A811" s="20"/>
      <c r="B811" s="20"/>
      <c r="C811" s="20"/>
      <c r="D811" s="20"/>
      <c r="E811" s="20"/>
      <c r="F811" s="20"/>
      <c r="G811" s="20"/>
      <c r="H811" s="20"/>
      <c r="I811" s="20"/>
      <c r="J811" s="20"/>
      <c r="K811" s="20"/>
      <c r="L811" s="20"/>
      <c r="M811" s="20"/>
      <c r="N811" s="120"/>
      <c r="O811" s="120"/>
      <c r="P811" s="120"/>
      <c r="Q811" s="120"/>
      <c r="R811" s="120"/>
      <c r="S811" s="120"/>
      <c r="T811" s="120"/>
      <c r="U811" s="123"/>
      <c r="V811" s="125"/>
      <c r="W811" s="125"/>
      <c r="X811" s="125"/>
      <c r="Y811" s="20"/>
      <c r="Z811" s="20"/>
      <c r="AA811" s="120"/>
      <c r="AB811" s="120"/>
      <c r="AC811" s="120"/>
      <c r="AD811" s="120"/>
      <c r="AE811" s="120"/>
      <c r="AF811" s="120"/>
      <c r="AG811" s="125"/>
      <c r="AH811" s="125"/>
      <c r="AI811" s="125"/>
      <c r="AJ811" s="125"/>
      <c r="AK811" s="125"/>
      <c r="AL811" s="125"/>
      <c r="AM811" s="20"/>
      <c r="AN811" s="120"/>
    </row>
    <row r="812" spans="1:40" ht="15.75" thickBot="1">
      <c r="A812" s="20"/>
      <c r="B812" s="20"/>
      <c r="C812" s="20"/>
      <c r="D812" s="20"/>
      <c r="E812" s="20"/>
      <c r="F812" s="20"/>
      <c r="G812" s="20"/>
      <c r="H812" s="20"/>
      <c r="I812" s="20"/>
      <c r="J812" s="20"/>
      <c r="K812" s="20"/>
      <c r="L812" s="20"/>
      <c r="M812" s="20"/>
      <c r="N812" s="120"/>
      <c r="O812" s="120"/>
      <c r="P812" s="120"/>
      <c r="Q812" s="120"/>
      <c r="R812" s="120"/>
      <c r="S812" s="120"/>
      <c r="T812" s="120"/>
      <c r="U812" s="123"/>
      <c r="V812" s="125"/>
      <c r="W812" s="125"/>
      <c r="X812" s="125"/>
      <c r="Y812" s="20"/>
      <c r="Z812" s="20"/>
      <c r="AA812" s="120"/>
      <c r="AB812" s="120"/>
      <c r="AC812" s="120"/>
      <c r="AD812" s="120"/>
      <c r="AE812" s="120"/>
      <c r="AF812" s="120"/>
      <c r="AG812" s="125"/>
      <c r="AH812" s="125"/>
      <c r="AI812" s="125"/>
      <c r="AJ812" s="125"/>
      <c r="AK812" s="125"/>
      <c r="AL812" s="125"/>
      <c r="AM812" s="20"/>
      <c r="AN812" s="120"/>
    </row>
    <row r="813" spans="1:40" ht="15.75" thickBot="1">
      <c r="A813" s="20"/>
      <c r="B813" s="20"/>
      <c r="C813" s="20"/>
      <c r="D813" s="20"/>
      <c r="E813" s="20"/>
      <c r="F813" s="20"/>
      <c r="G813" s="20"/>
      <c r="H813" s="20"/>
      <c r="I813" s="20"/>
      <c r="J813" s="20"/>
      <c r="K813" s="20"/>
      <c r="L813" s="20"/>
      <c r="M813" s="20"/>
      <c r="N813" s="120"/>
      <c r="O813" s="120"/>
      <c r="P813" s="120"/>
      <c r="Q813" s="120"/>
      <c r="R813" s="120"/>
      <c r="S813" s="120"/>
      <c r="T813" s="120"/>
      <c r="U813" s="123"/>
      <c r="V813" s="125"/>
      <c r="W813" s="125"/>
      <c r="X813" s="125"/>
      <c r="Y813" s="20"/>
      <c r="Z813" s="20"/>
      <c r="AA813" s="120"/>
      <c r="AB813" s="120"/>
      <c r="AC813" s="120"/>
      <c r="AD813" s="120"/>
      <c r="AE813" s="120"/>
      <c r="AF813" s="120"/>
      <c r="AG813" s="125"/>
      <c r="AH813" s="125"/>
      <c r="AI813" s="125"/>
      <c r="AJ813" s="125"/>
      <c r="AK813" s="125"/>
      <c r="AL813" s="125"/>
      <c r="AM813" s="20"/>
      <c r="AN813" s="120"/>
    </row>
    <row r="814" spans="1:40" ht="15.75" thickBot="1">
      <c r="A814" s="20"/>
      <c r="B814" s="20"/>
      <c r="C814" s="20"/>
      <c r="D814" s="20"/>
      <c r="E814" s="20"/>
      <c r="F814" s="20"/>
      <c r="G814" s="20"/>
      <c r="H814" s="20"/>
      <c r="I814" s="20"/>
      <c r="J814" s="20"/>
      <c r="K814" s="20"/>
      <c r="L814" s="20"/>
      <c r="M814" s="20"/>
      <c r="N814" s="120"/>
      <c r="O814" s="120"/>
      <c r="P814" s="120"/>
      <c r="Q814" s="120"/>
      <c r="R814" s="120"/>
      <c r="S814" s="120"/>
      <c r="T814" s="120"/>
      <c r="U814" s="123"/>
      <c r="V814" s="125"/>
      <c r="W814" s="125"/>
      <c r="X814" s="125"/>
      <c r="Y814" s="20"/>
      <c r="Z814" s="20"/>
      <c r="AA814" s="120"/>
      <c r="AB814" s="120"/>
      <c r="AC814" s="120"/>
      <c r="AD814" s="120"/>
      <c r="AE814" s="120"/>
      <c r="AF814" s="120"/>
      <c r="AG814" s="125"/>
      <c r="AH814" s="125"/>
      <c r="AI814" s="125"/>
      <c r="AJ814" s="125"/>
      <c r="AK814" s="125"/>
      <c r="AL814" s="125"/>
      <c r="AM814" s="20"/>
      <c r="AN814" s="120"/>
    </row>
    <row r="815" spans="1:40" ht="15.75" thickBot="1">
      <c r="A815" s="20"/>
      <c r="B815" s="20"/>
      <c r="C815" s="20"/>
      <c r="D815" s="20"/>
      <c r="E815" s="20"/>
      <c r="F815" s="20"/>
      <c r="G815" s="20"/>
      <c r="H815" s="20"/>
      <c r="I815" s="20"/>
      <c r="J815" s="20"/>
      <c r="K815" s="20"/>
      <c r="L815" s="20"/>
      <c r="M815" s="20"/>
      <c r="N815" s="120"/>
      <c r="O815" s="120"/>
      <c r="P815" s="120"/>
      <c r="Q815" s="120"/>
      <c r="R815" s="120"/>
      <c r="S815" s="120"/>
      <c r="T815" s="120"/>
      <c r="U815" s="123"/>
      <c r="V815" s="125"/>
      <c r="W815" s="125"/>
      <c r="X815" s="125"/>
      <c r="Y815" s="20"/>
      <c r="Z815" s="20"/>
      <c r="AA815" s="120"/>
      <c r="AB815" s="120"/>
      <c r="AC815" s="120"/>
      <c r="AD815" s="120"/>
      <c r="AE815" s="120"/>
      <c r="AF815" s="120"/>
      <c r="AG815" s="125"/>
      <c r="AH815" s="125"/>
      <c r="AI815" s="125"/>
      <c r="AJ815" s="125"/>
      <c r="AK815" s="125"/>
      <c r="AL815" s="125"/>
      <c r="AM815" s="20"/>
      <c r="AN815" s="120"/>
    </row>
    <row r="816" spans="1:40" ht="15.75" thickBot="1">
      <c r="A816" s="20"/>
      <c r="B816" s="20"/>
      <c r="C816" s="20"/>
      <c r="D816" s="20"/>
      <c r="E816" s="20"/>
      <c r="F816" s="20"/>
      <c r="G816" s="20"/>
      <c r="H816" s="20"/>
      <c r="I816" s="20"/>
      <c r="J816" s="20"/>
      <c r="K816" s="20"/>
      <c r="L816" s="20"/>
      <c r="M816" s="20"/>
      <c r="N816" s="120"/>
      <c r="O816" s="120"/>
      <c r="P816" s="120"/>
      <c r="Q816" s="120"/>
      <c r="R816" s="120"/>
      <c r="S816" s="120"/>
      <c r="T816" s="120"/>
      <c r="U816" s="123"/>
      <c r="V816" s="125"/>
      <c r="W816" s="125"/>
      <c r="X816" s="125"/>
      <c r="Y816" s="20"/>
      <c r="Z816" s="20"/>
      <c r="AA816" s="120"/>
      <c r="AB816" s="120"/>
      <c r="AC816" s="120"/>
      <c r="AD816" s="120"/>
      <c r="AE816" s="120"/>
      <c r="AF816" s="120"/>
      <c r="AG816" s="125"/>
      <c r="AH816" s="125"/>
      <c r="AI816" s="125"/>
      <c r="AJ816" s="125"/>
      <c r="AK816" s="125"/>
      <c r="AL816" s="125"/>
      <c r="AM816" s="20"/>
      <c r="AN816" s="120"/>
    </row>
    <row r="817" spans="1:40" ht="15.75" thickBot="1">
      <c r="A817" s="20"/>
      <c r="B817" s="20"/>
      <c r="C817" s="20"/>
      <c r="D817" s="20"/>
      <c r="E817" s="20"/>
      <c r="F817" s="20"/>
      <c r="G817" s="20"/>
      <c r="H817" s="20"/>
      <c r="I817" s="20"/>
      <c r="J817" s="20"/>
      <c r="K817" s="20"/>
      <c r="L817" s="20"/>
      <c r="M817" s="20"/>
      <c r="N817" s="120"/>
      <c r="O817" s="120"/>
      <c r="P817" s="120"/>
      <c r="Q817" s="120"/>
      <c r="R817" s="120"/>
      <c r="S817" s="120"/>
      <c r="T817" s="120"/>
      <c r="U817" s="123"/>
      <c r="V817" s="125"/>
      <c r="W817" s="125"/>
      <c r="X817" s="125"/>
      <c r="Y817" s="20"/>
      <c r="Z817" s="20"/>
      <c r="AA817" s="120"/>
      <c r="AB817" s="120"/>
      <c r="AC817" s="120"/>
      <c r="AD817" s="120"/>
      <c r="AE817" s="120"/>
      <c r="AF817" s="120"/>
      <c r="AG817" s="125"/>
      <c r="AH817" s="125"/>
      <c r="AI817" s="125"/>
      <c r="AJ817" s="125"/>
      <c r="AK817" s="125"/>
      <c r="AL817" s="125"/>
      <c r="AM817" s="20"/>
      <c r="AN817" s="120"/>
    </row>
    <row r="818" spans="1:40" ht="15.75" thickBot="1">
      <c r="A818" s="20"/>
      <c r="B818" s="20"/>
      <c r="C818" s="20"/>
      <c r="D818" s="20"/>
      <c r="E818" s="20"/>
      <c r="F818" s="20"/>
      <c r="G818" s="20"/>
      <c r="H818" s="20"/>
      <c r="I818" s="20"/>
      <c r="J818" s="20"/>
      <c r="K818" s="20"/>
      <c r="L818" s="20"/>
      <c r="M818" s="20"/>
      <c r="N818" s="120"/>
      <c r="O818" s="120"/>
      <c r="P818" s="120"/>
      <c r="Q818" s="120"/>
      <c r="R818" s="120"/>
      <c r="S818" s="120"/>
      <c r="T818" s="120"/>
      <c r="U818" s="123"/>
      <c r="V818" s="125"/>
      <c r="W818" s="125"/>
      <c r="X818" s="125"/>
      <c r="Y818" s="20"/>
      <c r="Z818" s="20"/>
      <c r="AA818" s="120"/>
      <c r="AB818" s="120"/>
      <c r="AC818" s="120"/>
      <c r="AD818" s="120"/>
      <c r="AE818" s="120"/>
      <c r="AF818" s="120"/>
      <c r="AG818" s="125"/>
      <c r="AH818" s="125"/>
      <c r="AI818" s="125"/>
      <c r="AJ818" s="125"/>
      <c r="AK818" s="125"/>
      <c r="AL818" s="125"/>
      <c r="AM818" s="20"/>
      <c r="AN818" s="120"/>
    </row>
    <row r="819" spans="1:40" ht="15.75" thickBot="1">
      <c r="A819" s="20"/>
      <c r="B819" s="20"/>
      <c r="C819" s="20"/>
      <c r="D819" s="20"/>
      <c r="E819" s="20"/>
      <c r="F819" s="20"/>
      <c r="G819" s="20"/>
      <c r="H819" s="20"/>
      <c r="I819" s="20"/>
      <c r="J819" s="20"/>
      <c r="K819" s="20"/>
      <c r="L819" s="20"/>
      <c r="M819" s="20"/>
      <c r="N819" s="120"/>
      <c r="O819" s="120"/>
      <c r="P819" s="120"/>
      <c r="Q819" s="120"/>
      <c r="R819" s="120"/>
      <c r="S819" s="120"/>
      <c r="T819" s="120"/>
      <c r="U819" s="123"/>
      <c r="V819" s="125"/>
      <c r="W819" s="125"/>
      <c r="X819" s="125"/>
      <c r="Y819" s="20"/>
      <c r="Z819" s="20"/>
      <c r="AA819" s="120"/>
      <c r="AB819" s="120"/>
      <c r="AC819" s="120"/>
      <c r="AD819" s="120"/>
      <c r="AE819" s="120"/>
      <c r="AF819" s="120"/>
      <c r="AG819" s="125"/>
      <c r="AH819" s="125"/>
      <c r="AI819" s="125"/>
      <c r="AJ819" s="125"/>
      <c r="AK819" s="125"/>
      <c r="AL819" s="125"/>
      <c r="AM819" s="20"/>
      <c r="AN819" s="120"/>
    </row>
    <row r="820" spans="1:40" ht="15.75" thickBot="1">
      <c r="A820" s="20"/>
      <c r="B820" s="20"/>
      <c r="C820" s="20"/>
      <c r="D820" s="20"/>
      <c r="E820" s="20"/>
      <c r="F820" s="20"/>
      <c r="G820" s="20"/>
      <c r="H820" s="20"/>
      <c r="I820" s="20"/>
      <c r="J820" s="20"/>
      <c r="K820" s="20"/>
      <c r="L820" s="20"/>
      <c r="M820" s="20"/>
      <c r="N820" s="120"/>
      <c r="O820" s="120"/>
      <c r="P820" s="120"/>
      <c r="Q820" s="120"/>
      <c r="R820" s="120"/>
      <c r="S820" s="120"/>
      <c r="T820" s="120"/>
      <c r="U820" s="123"/>
      <c r="V820" s="125"/>
      <c r="W820" s="125"/>
      <c r="X820" s="125"/>
      <c r="Y820" s="20"/>
      <c r="Z820" s="20"/>
      <c r="AA820" s="120"/>
      <c r="AB820" s="120"/>
      <c r="AC820" s="120"/>
      <c r="AD820" s="120"/>
      <c r="AE820" s="120"/>
      <c r="AF820" s="120"/>
      <c r="AG820" s="125"/>
      <c r="AH820" s="125"/>
      <c r="AI820" s="125"/>
      <c r="AJ820" s="125"/>
      <c r="AK820" s="125"/>
      <c r="AL820" s="125"/>
      <c r="AM820" s="20"/>
      <c r="AN820" s="120"/>
    </row>
    <row r="821" spans="1:40" ht="15.75" thickBot="1">
      <c r="A821" s="20"/>
      <c r="B821" s="20"/>
      <c r="C821" s="20"/>
      <c r="D821" s="20"/>
      <c r="E821" s="20"/>
      <c r="F821" s="20"/>
      <c r="G821" s="20"/>
      <c r="H821" s="20"/>
      <c r="I821" s="20"/>
      <c r="J821" s="20"/>
      <c r="K821" s="20"/>
      <c r="L821" s="20"/>
      <c r="M821" s="20"/>
      <c r="N821" s="120"/>
      <c r="O821" s="120"/>
      <c r="P821" s="120"/>
      <c r="Q821" s="120"/>
      <c r="R821" s="120"/>
      <c r="S821" s="120"/>
      <c r="T821" s="120"/>
      <c r="U821" s="123"/>
      <c r="V821" s="125"/>
      <c r="W821" s="125"/>
      <c r="X821" s="125"/>
      <c r="Y821" s="20"/>
      <c r="Z821" s="20"/>
      <c r="AA821" s="120"/>
      <c r="AB821" s="120"/>
      <c r="AC821" s="120"/>
      <c r="AD821" s="120"/>
      <c r="AE821" s="120"/>
      <c r="AF821" s="120"/>
      <c r="AG821" s="125"/>
      <c r="AH821" s="125"/>
      <c r="AI821" s="125"/>
      <c r="AJ821" s="125"/>
      <c r="AK821" s="125"/>
      <c r="AL821" s="125"/>
      <c r="AM821" s="20"/>
      <c r="AN821" s="120"/>
    </row>
    <row r="822" spans="1:40" ht="15.75" thickBot="1">
      <c r="A822" s="20"/>
      <c r="B822" s="20"/>
      <c r="C822" s="20"/>
      <c r="D822" s="20"/>
      <c r="E822" s="20"/>
      <c r="F822" s="20"/>
      <c r="G822" s="20"/>
      <c r="H822" s="20"/>
      <c r="I822" s="20"/>
      <c r="J822" s="20"/>
      <c r="K822" s="20"/>
      <c r="L822" s="20"/>
      <c r="M822" s="20"/>
      <c r="N822" s="120"/>
      <c r="O822" s="120"/>
      <c r="P822" s="120"/>
      <c r="Q822" s="120"/>
      <c r="R822" s="120"/>
      <c r="S822" s="120"/>
      <c r="T822" s="120"/>
      <c r="U822" s="123"/>
      <c r="V822" s="125"/>
      <c r="W822" s="125"/>
      <c r="X822" s="125"/>
      <c r="Y822" s="20"/>
      <c r="Z822" s="20"/>
      <c r="AA822" s="120"/>
      <c r="AB822" s="120"/>
      <c r="AC822" s="120"/>
      <c r="AD822" s="120"/>
      <c r="AE822" s="120"/>
      <c r="AF822" s="120"/>
      <c r="AG822" s="125"/>
      <c r="AH822" s="125"/>
      <c r="AI822" s="125"/>
      <c r="AJ822" s="125"/>
      <c r="AK822" s="125"/>
      <c r="AL822" s="125"/>
      <c r="AM822" s="20"/>
      <c r="AN822" s="120"/>
    </row>
    <row r="823" spans="1:40" ht="15.75" thickBot="1">
      <c r="A823" s="20"/>
      <c r="B823" s="20"/>
      <c r="C823" s="20"/>
      <c r="D823" s="20"/>
      <c r="E823" s="20"/>
      <c r="F823" s="20"/>
      <c r="G823" s="20"/>
      <c r="H823" s="20"/>
      <c r="I823" s="20"/>
      <c r="J823" s="20"/>
      <c r="K823" s="20"/>
      <c r="L823" s="20"/>
      <c r="M823" s="20"/>
      <c r="N823" s="120"/>
      <c r="O823" s="120"/>
      <c r="P823" s="120"/>
      <c r="Q823" s="120"/>
      <c r="R823" s="120"/>
      <c r="S823" s="120"/>
      <c r="T823" s="120"/>
      <c r="U823" s="123"/>
      <c r="V823" s="125"/>
      <c r="W823" s="125"/>
      <c r="X823" s="125"/>
      <c r="Y823" s="20"/>
      <c r="Z823" s="20"/>
      <c r="AA823" s="120"/>
      <c r="AB823" s="120"/>
      <c r="AC823" s="120"/>
      <c r="AD823" s="120"/>
      <c r="AE823" s="120"/>
      <c r="AF823" s="120"/>
      <c r="AG823" s="125"/>
      <c r="AH823" s="125"/>
      <c r="AI823" s="125"/>
      <c r="AJ823" s="125"/>
      <c r="AK823" s="125"/>
      <c r="AL823" s="125"/>
      <c r="AM823" s="20"/>
      <c r="AN823" s="120"/>
    </row>
    <row r="824" spans="1:40" ht="15.75" thickBot="1">
      <c r="A824" s="20"/>
      <c r="B824" s="20"/>
      <c r="C824" s="20"/>
      <c r="D824" s="20"/>
      <c r="E824" s="20"/>
      <c r="F824" s="20"/>
      <c r="G824" s="20"/>
      <c r="H824" s="20"/>
      <c r="I824" s="20"/>
      <c r="J824" s="20"/>
      <c r="K824" s="20"/>
      <c r="L824" s="20"/>
      <c r="M824" s="20"/>
      <c r="N824" s="120"/>
      <c r="O824" s="120"/>
      <c r="P824" s="120"/>
      <c r="Q824" s="120"/>
      <c r="R824" s="120"/>
      <c r="S824" s="120"/>
      <c r="T824" s="120"/>
      <c r="U824" s="123"/>
      <c r="V824" s="125"/>
      <c r="W824" s="125"/>
      <c r="X824" s="125"/>
      <c r="Y824" s="20"/>
      <c r="Z824" s="20"/>
      <c r="AA824" s="120"/>
      <c r="AB824" s="120"/>
      <c r="AC824" s="120"/>
      <c r="AD824" s="120"/>
      <c r="AE824" s="120"/>
      <c r="AF824" s="120"/>
      <c r="AG824" s="125"/>
      <c r="AH824" s="125"/>
      <c r="AI824" s="125"/>
      <c r="AJ824" s="125"/>
      <c r="AK824" s="125"/>
      <c r="AL824" s="125"/>
      <c r="AM824" s="20"/>
      <c r="AN824" s="120"/>
    </row>
    <row r="825" spans="1:40" ht="15.75" thickBot="1">
      <c r="A825" s="20"/>
      <c r="B825" s="20"/>
      <c r="C825" s="20"/>
      <c r="D825" s="20"/>
      <c r="E825" s="20"/>
      <c r="F825" s="20"/>
      <c r="G825" s="20"/>
      <c r="H825" s="20"/>
      <c r="I825" s="20"/>
      <c r="J825" s="20"/>
      <c r="K825" s="20"/>
      <c r="L825" s="20"/>
      <c r="M825" s="20"/>
      <c r="N825" s="120"/>
      <c r="O825" s="120"/>
      <c r="P825" s="120"/>
      <c r="Q825" s="120"/>
      <c r="R825" s="120"/>
      <c r="S825" s="120"/>
      <c r="T825" s="120"/>
      <c r="U825" s="123"/>
      <c r="V825" s="125"/>
      <c r="W825" s="125"/>
      <c r="X825" s="125"/>
      <c r="Y825" s="20"/>
      <c r="Z825" s="20"/>
      <c r="AA825" s="120"/>
      <c r="AB825" s="120"/>
      <c r="AC825" s="120"/>
      <c r="AD825" s="120"/>
      <c r="AE825" s="120"/>
      <c r="AF825" s="120"/>
      <c r="AG825" s="125"/>
      <c r="AH825" s="125"/>
      <c r="AI825" s="125"/>
      <c r="AJ825" s="125"/>
      <c r="AK825" s="125"/>
      <c r="AL825" s="125"/>
      <c r="AM825" s="20"/>
      <c r="AN825" s="120"/>
    </row>
    <row r="826" spans="1:40" ht="15.75" thickBot="1">
      <c r="A826" s="20"/>
      <c r="B826" s="20"/>
      <c r="C826" s="20"/>
      <c r="D826" s="20"/>
      <c r="E826" s="20"/>
      <c r="F826" s="20"/>
      <c r="G826" s="20"/>
      <c r="H826" s="20"/>
      <c r="I826" s="20"/>
      <c r="J826" s="20"/>
      <c r="K826" s="20"/>
      <c r="L826" s="20"/>
      <c r="M826" s="20"/>
      <c r="N826" s="120"/>
      <c r="O826" s="120"/>
      <c r="P826" s="120"/>
      <c r="Q826" s="120"/>
      <c r="R826" s="120"/>
      <c r="S826" s="120"/>
      <c r="T826" s="120"/>
      <c r="U826" s="123"/>
      <c r="V826" s="125"/>
      <c r="W826" s="125"/>
      <c r="X826" s="125"/>
      <c r="Y826" s="20"/>
      <c r="Z826" s="20"/>
      <c r="AA826" s="120"/>
      <c r="AB826" s="120"/>
      <c r="AC826" s="120"/>
      <c r="AD826" s="120"/>
      <c r="AE826" s="120"/>
      <c r="AF826" s="120"/>
      <c r="AG826" s="125"/>
      <c r="AH826" s="125"/>
      <c r="AI826" s="125"/>
      <c r="AJ826" s="125"/>
      <c r="AK826" s="125"/>
      <c r="AL826" s="125"/>
      <c r="AM826" s="20"/>
      <c r="AN826" s="120"/>
    </row>
    <row r="827" spans="1:40" ht="15.75" thickBot="1">
      <c r="A827" s="20"/>
      <c r="B827" s="20"/>
      <c r="C827" s="20"/>
      <c r="D827" s="20"/>
      <c r="E827" s="20"/>
      <c r="F827" s="20"/>
      <c r="G827" s="20"/>
      <c r="H827" s="20"/>
      <c r="I827" s="20"/>
      <c r="J827" s="20"/>
      <c r="K827" s="20"/>
      <c r="L827" s="20"/>
      <c r="M827" s="20"/>
      <c r="N827" s="120"/>
      <c r="O827" s="120"/>
      <c r="P827" s="120"/>
      <c r="Q827" s="120"/>
      <c r="R827" s="120"/>
      <c r="S827" s="120"/>
      <c r="T827" s="120"/>
      <c r="U827" s="123"/>
      <c r="V827" s="125"/>
      <c r="W827" s="125"/>
      <c r="X827" s="125"/>
      <c r="Y827" s="20"/>
      <c r="Z827" s="20"/>
      <c r="AA827" s="120"/>
      <c r="AB827" s="120"/>
      <c r="AC827" s="120"/>
      <c r="AD827" s="120"/>
      <c r="AE827" s="120"/>
      <c r="AF827" s="120"/>
      <c r="AG827" s="125"/>
      <c r="AH827" s="125"/>
      <c r="AI827" s="125"/>
      <c r="AJ827" s="125"/>
      <c r="AK827" s="125"/>
      <c r="AL827" s="125"/>
      <c r="AM827" s="20"/>
      <c r="AN827" s="120"/>
    </row>
    <row r="828" spans="1:40" ht="15.75" thickBot="1">
      <c r="A828" s="20"/>
      <c r="B828" s="20"/>
      <c r="C828" s="20"/>
      <c r="D828" s="20"/>
      <c r="E828" s="20"/>
      <c r="F828" s="20"/>
      <c r="G828" s="20"/>
      <c r="H828" s="20"/>
      <c r="I828" s="20"/>
      <c r="J828" s="20"/>
      <c r="K828" s="20"/>
      <c r="L828" s="20"/>
      <c r="M828" s="20"/>
      <c r="N828" s="120"/>
      <c r="O828" s="120"/>
      <c r="P828" s="120"/>
      <c r="Q828" s="120"/>
      <c r="R828" s="120"/>
      <c r="S828" s="120"/>
      <c r="T828" s="120"/>
      <c r="U828" s="123"/>
      <c r="V828" s="125"/>
      <c r="W828" s="125"/>
      <c r="X828" s="125"/>
      <c r="Y828" s="20"/>
      <c r="Z828" s="20"/>
      <c r="AA828" s="120"/>
      <c r="AB828" s="120"/>
      <c r="AC828" s="120"/>
      <c r="AD828" s="120"/>
      <c r="AE828" s="120"/>
      <c r="AF828" s="120"/>
      <c r="AG828" s="125"/>
      <c r="AH828" s="125"/>
      <c r="AI828" s="125"/>
      <c r="AJ828" s="125"/>
      <c r="AK828" s="125"/>
      <c r="AL828" s="125"/>
      <c r="AM828" s="20"/>
      <c r="AN828" s="120"/>
    </row>
    <row r="829" spans="1:40" ht="15.75" thickBot="1">
      <c r="A829" s="20"/>
      <c r="B829" s="20"/>
      <c r="C829" s="20"/>
      <c r="D829" s="20"/>
      <c r="E829" s="20"/>
      <c r="F829" s="20"/>
      <c r="G829" s="20"/>
      <c r="H829" s="20"/>
      <c r="I829" s="20"/>
      <c r="J829" s="20"/>
      <c r="K829" s="20"/>
      <c r="L829" s="20"/>
      <c r="M829" s="20"/>
      <c r="N829" s="120"/>
      <c r="O829" s="120"/>
      <c r="P829" s="120"/>
      <c r="Q829" s="120"/>
      <c r="R829" s="120"/>
      <c r="S829" s="120"/>
      <c r="T829" s="120"/>
      <c r="U829" s="123"/>
      <c r="V829" s="125"/>
      <c r="W829" s="125"/>
      <c r="X829" s="125"/>
      <c r="Y829" s="20"/>
      <c r="Z829" s="20"/>
      <c r="AA829" s="120"/>
      <c r="AB829" s="120"/>
      <c r="AC829" s="120"/>
      <c r="AD829" s="120"/>
      <c r="AE829" s="120"/>
      <c r="AF829" s="120"/>
      <c r="AG829" s="125"/>
      <c r="AH829" s="125"/>
      <c r="AI829" s="125"/>
      <c r="AJ829" s="125"/>
      <c r="AK829" s="125"/>
      <c r="AL829" s="125"/>
      <c r="AM829" s="20"/>
      <c r="AN829" s="120"/>
    </row>
    <row r="830" spans="1:40" ht="15.75" thickBot="1">
      <c r="A830" s="20"/>
      <c r="B830" s="20"/>
      <c r="C830" s="20"/>
      <c r="D830" s="20"/>
      <c r="E830" s="20"/>
      <c r="F830" s="20"/>
      <c r="G830" s="20"/>
      <c r="H830" s="20"/>
      <c r="I830" s="20"/>
      <c r="J830" s="20"/>
      <c r="K830" s="20"/>
      <c r="L830" s="20"/>
      <c r="M830" s="20"/>
      <c r="N830" s="120"/>
      <c r="O830" s="120"/>
      <c r="P830" s="120"/>
      <c r="Q830" s="120"/>
      <c r="R830" s="120"/>
      <c r="S830" s="120"/>
      <c r="T830" s="120"/>
      <c r="U830" s="123"/>
      <c r="V830" s="125"/>
      <c r="W830" s="125"/>
      <c r="X830" s="125"/>
      <c r="Y830" s="20"/>
      <c r="Z830" s="20"/>
      <c r="AA830" s="120"/>
      <c r="AB830" s="120"/>
      <c r="AC830" s="120"/>
      <c r="AD830" s="120"/>
      <c r="AE830" s="120"/>
      <c r="AF830" s="120"/>
      <c r="AG830" s="125"/>
      <c r="AH830" s="125"/>
      <c r="AI830" s="125"/>
      <c r="AJ830" s="125"/>
      <c r="AK830" s="125"/>
      <c r="AL830" s="125"/>
      <c r="AM830" s="20"/>
      <c r="AN830" s="120"/>
    </row>
    <row r="831" spans="1:40" ht="15.75" thickBot="1">
      <c r="A831" s="20"/>
      <c r="B831" s="20"/>
      <c r="C831" s="20"/>
      <c r="D831" s="20"/>
      <c r="E831" s="20"/>
      <c r="F831" s="20"/>
      <c r="G831" s="20"/>
      <c r="H831" s="20"/>
      <c r="I831" s="20"/>
      <c r="J831" s="20"/>
      <c r="K831" s="20"/>
      <c r="L831" s="20"/>
      <c r="M831" s="20"/>
      <c r="N831" s="120"/>
      <c r="O831" s="120"/>
      <c r="P831" s="120"/>
      <c r="Q831" s="120"/>
      <c r="R831" s="120"/>
      <c r="S831" s="120"/>
      <c r="T831" s="120"/>
      <c r="U831" s="123"/>
      <c r="V831" s="125"/>
      <c r="W831" s="125"/>
      <c r="X831" s="125"/>
      <c r="Y831" s="20"/>
      <c r="Z831" s="20"/>
      <c r="AA831" s="120"/>
      <c r="AB831" s="120"/>
      <c r="AC831" s="120"/>
      <c r="AD831" s="120"/>
      <c r="AE831" s="120"/>
      <c r="AF831" s="120"/>
      <c r="AG831" s="125"/>
      <c r="AH831" s="125"/>
      <c r="AI831" s="125"/>
      <c r="AJ831" s="125"/>
      <c r="AK831" s="125"/>
      <c r="AL831" s="125"/>
      <c r="AM831" s="20"/>
      <c r="AN831" s="120"/>
    </row>
    <row r="832" spans="1:40" ht="15.75" thickBot="1">
      <c r="A832" s="20"/>
      <c r="B832" s="20"/>
      <c r="C832" s="20"/>
      <c r="D832" s="20"/>
      <c r="E832" s="20"/>
      <c r="F832" s="20"/>
      <c r="G832" s="20"/>
      <c r="H832" s="20"/>
      <c r="I832" s="20"/>
      <c r="J832" s="20"/>
      <c r="K832" s="20"/>
      <c r="L832" s="20"/>
      <c r="M832" s="20"/>
      <c r="N832" s="120"/>
      <c r="O832" s="120"/>
      <c r="P832" s="120"/>
      <c r="Q832" s="120"/>
      <c r="R832" s="120"/>
      <c r="S832" s="120"/>
      <c r="T832" s="120"/>
      <c r="U832" s="123"/>
      <c r="V832" s="125"/>
      <c r="W832" s="125"/>
      <c r="X832" s="125"/>
      <c r="Y832" s="20"/>
      <c r="Z832" s="20"/>
      <c r="AA832" s="120"/>
      <c r="AB832" s="120"/>
      <c r="AC832" s="120"/>
      <c r="AD832" s="120"/>
      <c r="AE832" s="120"/>
      <c r="AF832" s="120"/>
      <c r="AG832" s="125"/>
      <c r="AH832" s="125"/>
      <c r="AI832" s="125"/>
      <c r="AJ832" s="125"/>
      <c r="AK832" s="125"/>
      <c r="AL832" s="125"/>
      <c r="AM832" s="20"/>
      <c r="AN832" s="120"/>
    </row>
    <row r="833" spans="1:40" ht="15.75" thickBot="1">
      <c r="A833" s="20"/>
      <c r="B833" s="20"/>
      <c r="C833" s="20"/>
      <c r="D833" s="20"/>
      <c r="E833" s="20"/>
      <c r="F833" s="20"/>
      <c r="G833" s="20"/>
      <c r="H833" s="20"/>
      <c r="I833" s="20"/>
      <c r="J833" s="20"/>
      <c r="K833" s="20"/>
      <c r="L833" s="20"/>
      <c r="M833" s="20"/>
      <c r="N833" s="120"/>
      <c r="O833" s="120"/>
      <c r="P833" s="120"/>
      <c r="Q833" s="120"/>
      <c r="R833" s="120"/>
      <c r="S833" s="120"/>
      <c r="T833" s="120"/>
      <c r="U833" s="123"/>
      <c r="V833" s="125"/>
      <c r="W833" s="125"/>
      <c r="X833" s="125"/>
      <c r="Y833" s="20"/>
      <c r="Z833" s="20"/>
      <c r="AA833" s="120"/>
      <c r="AB833" s="120"/>
      <c r="AC833" s="120"/>
      <c r="AD833" s="120"/>
      <c r="AE833" s="120"/>
      <c r="AF833" s="120"/>
      <c r="AG833" s="125"/>
      <c r="AH833" s="125"/>
      <c r="AI833" s="125"/>
      <c r="AJ833" s="125"/>
      <c r="AK833" s="125"/>
      <c r="AL833" s="125"/>
      <c r="AM833" s="20"/>
      <c r="AN833" s="120"/>
    </row>
    <row r="834" spans="1:40" ht="15.75" thickBot="1">
      <c r="A834" s="20"/>
      <c r="B834" s="20"/>
      <c r="C834" s="20"/>
      <c r="D834" s="20"/>
      <c r="E834" s="20"/>
      <c r="F834" s="20"/>
      <c r="G834" s="20"/>
      <c r="H834" s="20"/>
      <c r="I834" s="20"/>
      <c r="J834" s="20"/>
      <c r="K834" s="20"/>
      <c r="L834" s="20"/>
      <c r="M834" s="20"/>
      <c r="N834" s="120"/>
      <c r="O834" s="120"/>
      <c r="P834" s="120"/>
      <c r="Q834" s="120"/>
      <c r="R834" s="120"/>
      <c r="S834" s="120"/>
      <c r="T834" s="120"/>
      <c r="U834" s="123"/>
      <c r="V834" s="125"/>
      <c r="W834" s="125"/>
      <c r="X834" s="125"/>
      <c r="Y834" s="20"/>
      <c r="Z834" s="20"/>
      <c r="AA834" s="120"/>
      <c r="AB834" s="120"/>
      <c r="AC834" s="120"/>
      <c r="AD834" s="120"/>
      <c r="AE834" s="120"/>
      <c r="AF834" s="120"/>
      <c r="AG834" s="125"/>
      <c r="AH834" s="125"/>
      <c r="AI834" s="125"/>
      <c r="AJ834" s="125"/>
      <c r="AK834" s="125"/>
      <c r="AL834" s="125"/>
      <c r="AM834" s="20"/>
      <c r="AN834" s="120"/>
    </row>
    <row r="835" spans="1:40" ht="15.75" thickBot="1">
      <c r="A835" s="20"/>
      <c r="B835" s="20"/>
      <c r="C835" s="20"/>
      <c r="D835" s="20"/>
      <c r="E835" s="20"/>
      <c r="F835" s="20"/>
      <c r="G835" s="20"/>
      <c r="H835" s="20"/>
      <c r="I835" s="20"/>
      <c r="J835" s="20"/>
      <c r="K835" s="20"/>
      <c r="L835" s="20"/>
      <c r="M835" s="20"/>
      <c r="N835" s="120"/>
      <c r="O835" s="120"/>
      <c r="P835" s="120"/>
      <c r="Q835" s="120"/>
      <c r="R835" s="120"/>
      <c r="S835" s="120"/>
      <c r="T835" s="120"/>
      <c r="U835" s="123"/>
      <c r="V835" s="125"/>
      <c r="W835" s="125"/>
      <c r="X835" s="125"/>
      <c r="Y835" s="20"/>
      <c r="Z835" s="20"/>
      <c r="AA835" s="120"/>
      <c r="AB835" s="120"/>
      <c r="AC835" s="120"/>
      <c r="AD835" s="120"/>
      <c r="AE835" s="120"/>
      <c r="AF835" s="120"/>
      <c r="AG835" s="125"/>
      <c r="AH835" s="125"/>
      <c r="AI835" s="125"/>
      <c r="AJ835" s="125"/>
      <c r="AK835" s="125"/>
      <c r="AL835" s="125"/>
      <c r="AM835" s="20"/>
      <c r="AN835" s="120"/>
    </row>
    <row r="836" spans="1:40" ht="15.75" thickBot="1">
      <c r="A836" s="20"/>
      <c r="B836" s="20"/>
      <c r="C836" s="20"/>
      <c r="D836" s="20"/>
      <c r="E836" s="20"/>
      <c r="F836" s="20"/>
      <c r="G836" s="20"/>
      <c r="H836" s="20"/>
      <c r="I836" s="20"/>
      <c r="J836" s="20"/>
      <c r="K836" s="20"/>
      <c r="L836" s="20"/>
      <c r="M836" s="20"/>
      <c r="N836" s="120"/>
      <c r="O836" s="120"/>
      <c r="P836" s="120"/>
      <c r="Q836" s="120"/>
      <c r="R836" s="120"/>
      <c r="S836" s="120"/>
      <c r="T836" s="120"/>
      <c r="U836" s="123"/>
      <c r="V836" s="125"/>
      <c r="W836" s="125"/>
      <c r="X836" s="125"/>
      <c r="Y836" s="20"/>
      <c r="Z836" s="20"/>
      <c r="AA836" s="120"/>
      <c r="AB836" s="120"/>
      <c r="AC836" s="120"/>
      <c r="AD836" s="120"/>
      <c r="AE836" s="120"/>
      <c r="AF836" s="120"/>
      <c r="AG836" s="125"/>
      <c r="AH836" s="125"/>
      <c r="AI836" s="125"/>
      <c r="AJ836" s="125"/>
      <c r="AK836" s="125"/>
      <c r="AL836" s="125"/>
      <c r="AM836" s="20"/>
      <c r="AN836" s="120"/>
    </row>
    <row r="837" spans="1:40" ht="15.75" thickBot="1">
      <c r="A837" s="20"/>
      <c r="B837" s="20"/>
      <c r="C837" s="20"/>
      <c r="D837" s="20"/>
      <c r="E837" s="20"/>
      <c r="F837" s="20"/>
      <c r="G837" s="20"/>
      <c r="H837" s="20"/>
      <c r="I837" s="20"/>
      <c r="J837" s="20"/>
      <c r="K837" s="20"/>
      <c r="L837" s="20"/>
      <c r="M837" s="20"/>
      <c r="N837" s="120"/>
      <c r="O837" s="120"/>
      <c r="P837" s="120"/>
      <c r="Q837" s="120"/>
      <c r="R837" s="120"/>
      <c r="S837" s="120"/>
      <c r="T837" s="120"/>
      <c r="U837" s="123"/>
      <c r="V837" s="125"/>
      <c r="W837" s="125"/>
      <c r="X837" s="125"/>
      <c r="Y837" s="20"/>
      <c r="Z837" s="20"/>
      <c r="AA837" s="120"/>
      <c r="AB837" s="120"/>
      <c r="AC837" s="120"/>
      <c r="AD837" s="120"/>
      <c r="AE837" s="120"/>
      <c r="AF837" s="120"/>
      <c r="AG837" s="125"/>
      <c r="AH837" s="125"/>
      <c r="AI837" s="125"/>
      <c r="AJ837" s="125"/>
      <c r="AK837" s="125"/>
      <c r="AL837" s="125"/>
      <c r="AM837" s="20"/>
      <c r="AN837" s="120"/>
    </row>
    <row r="838" spans="1:40" ht="15.75" thickBot="1">
      <c r="A838" s="20"/>
      <c r="B838" s="20"/>
      <c r="C838" s="20"/>
      <c r="D838" s="20"/>
      <c r="E838" s="20"/>
      <c r="F838" s="20"/>
      <c r="G838" s="20"/>
      <c r="H838" s="20"/>
      <c r="I838" s="20"/>
      <c r="J838" s="20"/>
      <c r="K838" s="20"/>
      <c r="L838" s="20"/>
      <c r="M838" s="20"/>
      <c r="N838" s="120"/>
      <c r="O838" s="120"/>
      <c r="P838" s="120"/>
      <c r="Q838" s="120"/>
      <c r="R838" s="120"/>
      <c r="S838" s="120"/>
      <c r="T838" s="120"/>
      <c r="U838" s="123"/>
      <c r="V838" s="125"/>
      <c r="W838" s="125"/>
      <c r="X838" s="125"/>
      <c r="Y838" s="20"/>
      <c r="Z838" s="20"/>
      <c r="AA838" s="120"/>
      <c r="AB838" s="120"/>
      <c r="AC838" s="120"/>
      <c r="AD838" s="120"/>
      <c r="AE838" s="120"/>
      <c r="AF838" s="120"/>
      <c r="AG838" s="125"/>
      <c r="AH838" s="125"/>
      <c r="AI838" s="125"/>
      <c r="AJ838" s="125"/>
      <c r="AK838" s="125"/>
      <c r="AL838" s="125"/>
      <c r="AM838" s="20"/>
      <c r="AN838" s="120"/>
    </row>
    <row r="839" spans="1:40" ht="15.75" thickBot="1">
      <c r="A839" s="20"/>
      <c r="B839" s="20"/>
      <c r="C839" s="20"/>
      <c r="D839" s="20"/>
      <c r="E839" s="20"/>
      <c r="F839" s="20"/>
      <c r="G839" s="20"/>
      <c r="H839" s="20"/>
      <c r="I839" s="20"/>
      <c r="J839" s="20"/>
      <c r="K839" s="20"/>
      <c r="L839" s="20"/>
      <c r="M839" s="20"/>
      <c r="N839" s="120"/>
      <c r="O839" s="120"/>
      <c r="P839" s="120"/>
      <c r="Q839" s="120"/>
      <c r="R839" s="120"/>
      <c r="S839" s="120"/>
      <c r="T839" s="120"/>
      <c r="U839" s="123"/>
      <c r="V839" s="125"/>
      <c r="W839" s="125"/>
      <c r="X839" s="125"/>
      <c r="Y839" s="20"/>
      <c r="Z839" s="20"/>
      <c r="AA839" s="120"/>
      <c r="AB839" s="120"/>
      <c r="AC839" s="120"/>
      <c r="AD839" s="120"/>
      <c r="AE839" s="120"/>
      <c r="AF839" s="120"/>
      <c r="AG839" s="125"/>
      <c r="AH839" s="125"/>
      <c r="AI839" s="125"/>
      <c r="AJ839" s="125"/>
      <c r="AK839" s="125"/>
      <c r="AL839" s="125"/>
      <c r="AM839" s="20"/>
      <c r="AN839" s="120"/>
    </row>
    <row r="840" spans="1:40" ht="15.75" thickBot="1">
      <c r="A840" s="20"/>
      <c r="B840" s="20"/>
      <c r="C840" s="20"/>
      <c r="D840" s="20"/>
      <c r="E840" s="20"/>
      <c r="F840" s="20"/>
      <c r="G840" s="20"/>
      <c r="H840" s="20"/>
      <c r="I840" s="20"/>
      <c r="J840" s="20"/>
      <c r="K840" s="20"/>
      <c r="L840" s="20"/>
      <c r="M840" s="20"/>
      <c r="N840" s="120"/>
      <c r="O840" s="120"/>
      <c r="P840" s="120"/>
      <c r="Q840" s="120"/>
      <c r="R840" s="120"/>
      <c r="S840" s="120"/>
      <c r="T840" s="120"/>
      <c r="U840" s="123"/>
      <c r="V840" s="125"/>
      <c r="W840" s="125"/>
      <c r="X840" s="125"/>
      <c r="Y840" s="20"/>
      <c r="Z840" s="20"/>
      <c r="AA840" s="120"/>
      <c r="AB840" s="120"/>
      <c r="AC840" s="120"/>
      <c r="AD840" s="120"/>
      <c r="AE840" s="120"/>
      <c r="AF840" s="120"/>
      <c r="AG840" s="125"/>
      <c r="AH840" s="125"/>
      <c r="AI840" s="125"/>
      <c r="AJ840" s="125"/>
      <c r="AK840" s="125"/>
      <c r="AL840" s="125"/>
      <c r="AM840" s="20"/>
      <c r="AN840" s="120"/>
    </row>
    <row r="841" spans="1:40" ht="15.75" thickBot="1">
      <c r="A841" s="20"/>
      <c r="B841" s="20"/>
      <c r="C841" s="20"/>
      <c r="D841" s="20"/>
      <c r="E841" s="20"/>
      <c r="F841" s="20"/>
      <c r="G841" s="20"/>
      <c r="H841" s="20"/>
      <c r="I841" s="20"/>
      <c r="J841" s="20"/>
      <c r="K841" s="20"/>
      <c r="L841" s="20"/>
      <c r="M841" s="20"/>
      <c r="N841" s="120"/>
      <c r="O841" s="120"/>
      <c r="P841" s="120"/>
      <c r="Q841" s="120"/>
      <c r="R841" s="120"/>
      <c r="S841" s="120"/>
      <c r="T841" s="120"/>
      <c r="U841" s="123"/>
      <c r="V841" s="125"/>
      <c r="W841" s="125"/>
      <c r="X841" s="125"/>
      <c r="Y841" s="20"/>
      <c r="Z841" s="20"/>
      <c r="AA841" s="120"/>
      <c r="AB841" s="120"/>
      <c r="AC841" s="120"/>
      <c r="AD841" s="120"/>
      <c r="AE841" s="120"/>
      <c r="AF841" s="120"/>
      <c r="AG841" s="125"/>
      <c r="AH841" s="125"/>
      <c r="AI841" s="125"/>
      <c r="AJ841" s="125"/>
      <c r="AK841" s="125"/>
      <c r="AL841" s="125"/>
      <c r="AM841" s="20"/>
      <c r="AN841" s="120"/>
    </row>
    <row r="842" spans="1:40" ht="15.75" thickBot="1">
      <c r="A842" s="20"/>
      <c r="B842" s="20"/>
      <c r="C842" s="20"/>
      <c r="D842" s="20"/>
      <c r="E842" s="20"/>
      <c r="F842" s="20"/>
      <c r="G842" s="20"/>
      <c r="H842" s="20"/>
      <c r="I842" s="20"/>
      <c r="J842" s="20"/>
      <c r="K842" s="20"/>
      <c r="L842" s="20"/>
      <c r="M842" s="20"/>
      <c r="N842" s="120"/>
      <c r="O842" s="120"/>
      <c r="P842" s="120"/>
      <c r="Q842" s="120"/>
      <c r="R842" s="120"/>
      <c r="S842" s="120"/>
      <c r="T842" s="120"/>
      <c r="U842" s="123"/>
      <c r="V842" s="125"/>
      <c r="W842" s="125"/>
      <c r="X842" s="125"/>
      <c r="Y842" s="20"/>
      <c r="Z842" s="20"/>
      <c r="AA842" s="120"/>
      <c r="AB842" s="120"/>
      <c r="AC842" s="120"/>
      <c r="AD842" s="120"/>
      <c r="AE842" s="120"/>
      <c r="AF842" s="120"/>
      <c r="AG842" s="125"/>
      <c r="AH842" s="125"/>
      <c r="AI842" s="125"/>
      <c r="AJ842" s="125"/>
      <c r="AK842" s="125"/>
      <c r="AL842" s="125"/>
      <c r="AM842" s="20"/>
      <c r="AN842" s="120"/>
    </row>
    <row r="843" spans="1:40" ht="15.75" thickBot="1">
      <c r="A843" s="20"/>
      <c r="B843" s="20"/>
      <c r="C843" s="20"/>
      <c r="D843" s="20"/>
      <c r="E843" s="20"/>
      <c r="F843" s="20"/>
      <c r="G843" s="20"/>
      <c r="H843" s="20"/>
      <c r="I843" s="20"/>
      <c r="J843" s="20"/>
      <c r="K843" s="20"/>
      <c r="L843" s="20"/>
      <c r="M843" s="20"/>
      <c r="N843" s="120"/>
      <c r="O843" s="120"/>
      <c r="P843" s="120"/>
      <c r="Q843" s="120"/>
      <c r="R843" s="120"/>
      <c r="S843" s="120"/>
      <c r="T843" s="120"/>
      <c r="U843" s="123"/>
      <c r="V843" s="125"/>
      <c r="W843" s="125"/>
      <c r="X843" s="125"/>
      <c r="Y843" s="20"/>
      <c r="Z843" s="20"/>
      <c r="AA843" s="120"/>
      <c r="AB843" s="120"/>
      <c r="AC843" s="120"/>
      <c r="AD843" s="120"/>
      <c r="AE843" s="120"/>
      <c r="AF843" s="120"/>
      <c r="AG843" s="125"/>
      <c r="AH843" s="125"/>
      <c r="AI843" s="125"/>
      <c r="AJ843" s="125"/>
      <c r="AK843" s="125"/>
      <c r="AL843" s="125"/>
      <c r="AM843" s="20"/>
      <c r="AN843" s="120"/>
    </row>
    <row r="844" spans="1:40" ht="15.75" thickBot="1">
      <c r="A844" s="20"/>
      <c r="B844" s="20"/>
      <c r="C844" s="20"/>
      <c r="D844" s="20"/>
      <c r="E844" s="20"/>
      <c r="F844" s="20"/>
      <c r="G844" s="20"/>
      <c r="H844" s="20"/>
      <c r="I844" s="20"/>
      <c r="J844" s="20"/>
      <c r="K844" s="20"/>
      <c r="L844" s="20"/>
      <c r="M844" s="20"/>
      <c r="N844" s="120"/>
      <c r="O844" s="120"/>
      <c r="P844" s="120"/>
      <c r="Q844" s="120"/>
      <c r="R844" s="120"/>
      <c r="S844" s="120"/>
      <c r="T844" s="120"/>
      <c r="U844" s="123"/>
      <c r="V844" s="125"/>
      <c r="W844" s="125"/>
      <c r="X844" s="125"/>
      <c r="Y844" s="20"/>
      <c r="Z844" s="20"/>
      <c r="AA844" s="120"/>
      <c r="AB844" s="120"/>
      <c r="AC844" s="120"/>
      <c r="AD844" s="120"/>
      <c r="AE844" s="120"/>
      <c r="AF844" s="120"/>
      <c r="AG844" s="125"/>
      <c r="AH844" s="125"/>
      <c r="AI844" s="125"/>
      <c r="AJ844" s="125"/>
      <c r="AK844" s="125"/>
      <c r="AL844" s="125"/>
      <c r="AM844" s="20"/>
      <c r="AN844" s="120"/>
    </row>
    <row r="845" spans="1:40" ht="15.75" thickBot="1">
      <c r="A845" s="20"/>
      <c r="B845" s="20"/>
      <c r="C845" s="20"/>
      <c r="D845" s="20"/>
      <c r="E845" s="20"/>
      <c r="F845" s="20"/>
      <c r="G845" s="20"/>
      <c r="H845" s="20"/>
      <c r="I845" s="20"/>
      <c r="J845" s="20"/>
      <c r="K845" s="20"/>
      <c r="L845" s="20"/>
      <c r="M845" s="20"/>
      <c r="N845" s="120"/>
      <c r="O845" s="120"/>
      <c r="P845" s="120"/>
      <c r="Q845" s="120"/>
      <c r="R845" s="120"/>
      <c r="S845" s="120"/>
      <c r="T845" s="120"/>
      <c r="U845" s="123"/>
      <c r="V845" s="125"/>
      <c r="W845" s="125"/>
      <c r="X845" s="125"/>
      <c r="Y845" s="20"/>
      <c r="Z845" s="20"/>
      <c r="AA845" s="120"/>
      <c r="AB845" s="120"/>
      <c r="AC845" s="120"/>
      <c r="AD845" s="120"/>
      <c r="AE845" s="120"/>
      <c r="AF845" s="120"/>
      <c r="AG845" s="125"/>
      <c r="AH845" s="125"/>
      <c r="AI845" s="125"/>
      <c r="AJ845" s="125"/>
      <c r="AK845" s="125"/>
      <c r="AL845" s="125"/>
      <c r="AM845" s="20"/>
      <c r="AN845" s="120"/>
    </row>
    <row r="846" spans="1:40" ht="15.75" thickBot="1">
      <c r="A846" s="20"/>
      <c r="B846" s="20"/>
      <c r="C846" s="20"/>
      <c r="D846" s="20"/>
      <c r="E846" s="20"/>
      <c r="F846" s="20"/>
      <c r="G846" s="20"/>
      <c r="H846" s="20"/>
      <c r="I846" s="20"/>
      <c r="J846" s="20"/>
      <c r="K846" s="20"/>
      <c r="L846" s="20"/>
      <c r="M846" s="20"/>
      <c r="N846" s="120"/>
      <c r="O846" s="120"/>
      <c r="P846" s="120"/>
      <c r="Q846" s="120"/>
      <c r="R846" s="120"/>
      <c r="S846" s="120"/>
      <c r="T846" s="120"/>
      <c r="U846" s="123"/>
      <c r="V846" s="125"/>
      <c r="W846" s="125"/>
      <c r="X846" s="125"/>
      <c r="Y846" s="20"/>
      <c r="Z846" s="20"/>
      <c r="AA846" s="120"/>
      <c r="AB846" s="120"/>
      <c r="AC846" s="120"/>
      <c r="AD846" s="120"/>
      <c r="AE846" s="120"/>
      <c r="AF846" s="120"/>
      <c r="AG846" s="125"/>
      <c r="AH846" s="125"/>
      <c r="AI846" s="125"/>
      <c r="AJ846" s="125"/>
      <c r="AK846" s="125"/>
      <c r="AL846" s="125"/>
      <c r="AM846" s="20"/>
      <c r="AN846" s="120"/>
    </row>
    <row r="847" spans="1:40" ht="15.75" thickBot="1">
      <c r="A847" s="20"/>
      <c r="B847" s="20"/>
      <c r="C847" s="20"/>
      <c r="D847" s="20"/>
      <c r="E847" s="20"/>
      <c r="F847" s="20"/>
      <c r="G847" s="20"/>
      <c r="H847" s="20"/>
      <c r="I847" s="20"/>
      <c r="J847" s="20"/>
      <c r="K847" s="20"/>
      <c r="L847" s="20"/>
      <c r="M847" s="20"/>
      <c r="N847" s="120"/>
      <c r="O847" s="120"/>
      <c r="P847" s="120"/>
      <c r="Q847" s="120"/>
      <c r="R847" s="120"/>
      <c r="S847" s="120"/>
      <c r="T847" s="120"/>
      <c r="U847" s="123"/>
      <c r="V847" s="125"/>
      <c r="W847" s="125"/>
      <c r="X847" s="125"/>
      <c r="Y847" s="20"/>
      <c r="Z847" s="20"/>
      <c r="AA847" s="120"/>
      <c r="AB847" s="120"/>
      <c r="AC847" s="120"/>
      <c r="AD847" s="120"/>
      <c r="AE847" s="120"/>
      <c r="AF847" s="120"/>
      <c r="AG847" s="125"/>
      <c r="AH847" s="125"/>
      <c r="AI847" s="125"/>
      <c r="AJ847" s="125"/>
      <c r="AK847" s="125"/>
      <c r="AL847" s="125"/>
      <c r="AM847" s="20"/>
      <c r="AN847" s="120"/>
    </row>
    <row r="848" spans="1:40" ht="15.75" thickBot="1">
      <c r="A848" s="20"/>
      <c r="B848" s="20"/>
      <c r="C848" s="20"/>
      <c r="D848" s="20"/>
      <c r="E848" s="20"/>
      <c r="F848" s="20"/>
      <c r="G848" s="20"/>
      <c r="H848" s="20"/>
      <c r="I848" s="20"/>
      <c r="J848" s="20"/>
      <c r="K848" s="20"/>
      <c r="L848" s="20"/>
      <c r="M848" s="20"/>
      <c r="N848" s="120"/>
      <c r="O848" s="120"/>
      <c r="P848" s="120"/>
      <c r="Q848" s="120"/>
      <c r="R848" s="120"/>
      <c r="S848" s="120"/>
      <c r="T848" s="120"/>
      <c r="U848" s="123"/>
      <c r="V848" s="125"/>
      <c r="W848" s="125"/>
      <c r="X848" s="125"/>
      <c r="Y848" s="20"/>
      <c r="Z848" s="20"/>
      <c r="AA848" s="120"/>
      <c r="AB848" s="120"/>
      <c r="AC848" s="120"/>
      <c r="AD848" s="120"/>
      <c r="AE848" s="120"/>
      <c r="AF848" s="120"/>
      <c r="AG848" s="125"/>
      <c r="AH848" s="125"/>
      <c r="AI848" s="125"/>
      <c r="AJ848" s="125"/>
      <c r="AK848" s="125"/>
      <c r="AL848" s="125"/>
      <c r="AM848" s="20"/>
      <c r="AN848" s="120"/>
    </row>
    <row r="849" spans="1:40" ht="15.75" thickBot="1">
      <c r="A849" s="20"/>
      <c r="B849" s="20"/>
      <c r="C849" s="20"/>
      <c r="D849" s="20"/>
      <c r="E849" s="20"/>
      <c r="F849" s="20"/>
      <c r="G849" s="20"/>
      <c r="H849" s="20"/>
      <c r="I849" s="20"/>
      <c r="J849" s="20"/>
      <c r="K849" s="20"/>
      <c r="L849" s="20"/>
      <c r="M849" s="20"/>
      <c r="N849" s="120"/>
      <c r="O849" s="120"/>
      <c r="P849" s="120"/>
      <c r="Q849" s="120"/>
      <c r="R849" s="120"/>
      <c r="S849" s="120"/>
      <c r="T849" s="120"/>
      <c r="U849" s="123"/>
      <c r="V849" s="125"/>
      <c r="W849" s="125"/>
      <c r="X849" s="125"/>
      <c r="Y849" s="20"/>
      <c r="Z849" s="20"/>
      <c r="AA849" s="120"/>
      <c r="AB849" s="120"/>
      <c r="AC849" s="120"/>
      <c r="AD849" s="120"/>
      <c r="AE849" s="120"/>
      <c r="AF849" s="120"/>
      <c r="AG849" s="125"/>
      <c r="AH849" s="125"/>
      <c r="AI849" s="125"/>
      <c r="AJ849" s="125"/>
      <c r="AK849" s="125"/>
      <c r="AL849" s="125"/>
      <c r="AM849" s="20"/>
      <c r="AN849" s="120"/>
    </row>
    <row r="850" spans="1:40" ht="15.75" thickBot="1">
      <c r="A850" s="20"/>
      <c r="B850" s="20"/>
      <c r="C850" s="20"/>
      <c r="D850" s="20"/>
      <c r="E850" s="20"/>
      <c r="F850" s="20"/>
      <c r="G850" s="20"/>
      <c r="H850" s="20"/>
      <c r="I850" s="20"/>
      <c r="J850" s="20"/>
      <c r="K850" s="20"/>
      <c r="L850" s="20"/>
      <c r="M850" s="20"/>
      <c r="N850" s="120"/>
      <c r="O850" s="120"/>
      <c r="P850" s="120"/>
      <c r="Q850" s="120"/>
      <c r="R850" s="120"/>
      <c r="S850" s="120"/>
      <c r="T850" s="120"/>
      <c r="U850" s="123"/>
      <c r="V850" s="125"/>
      <c r="W850" s="125"/>
      <c r="X850" s="125"/>
      <c r="Y850" s="20"/>
      <c r="Z850" s="20"/>
      <c r="AA850" s="120"/>
      <c r="AB850" s="120"/>
      <c r="AC850" s="120"/>
      <c r="AD850" s="120"/>
      <c r="AE850" s="120"/>
      <c r="AF850" s="120"/>
      <c r="AG850" s="125"/>
      <c r="AH850" s="125"/>
      <c r="AI850" s="125"/>
      <c r="AJ850" s="125"/>
      <c r="AK850" s="125"/>
      <c r="AL850" s="125"/>
      <c r="AM850" s="20"/>
      <c r="AN850" s="120"/>
    </row>
    <row r="851" spans="1:40" ht="15.75" thickBot="1">
      <c r="A851" s="20"/>
      <c r="B851" s="20"/>
      <c r="C851" s="20"/>
      <c r="D851" s="20"/>
      <c r="E851" s="20"/>
      <c r="F851" s="20"/>
      <c r="G851" s="20"/>
      <c r="H851" s="20"/>
      <c r="I851" s="20"/>
      <c r="J851" s="20"/>
      <c r="K851" s="20"/>
      <c r="L851" s="20"/>
      <c r="M851" s="20"/>
      <c r="N851" s="120"/>
      <c r="O851" s="120"/>
      <c r="P851" s="120"/>
      <c r="Q851" s="120"/>
      <c r="R851" s="120"/>
      <c r="S851" s="120"/>
      <c r="T851" s="120"/>
      <c r="U851" s="123"/>
      <c r="V851" s="125"/>
      <c r="W851" s="125"/>
      <c r="X851" s="125"/>
      <c r="Y851" s="20"/>
      <c r="Z851" s="20"/>
      <c r="AA851" s="120"/>
      <c r="AB851" s="120"/>
      <c r="AC851" s="120"/>
      <c r="AD851" s="120"/>
      <c r="AE851" s="120"/>
      <c r="AF851" s="120"/>
      <c r="AG851" s="125"/>
      <c r="AH851" s="125"/>
      <c r="AI851" s="125"/>
      <c r="AJ851" s="125"/>
      <c r="AK851" s="125"/>
      <c r="AL851" s="125"/>
      <c r="AM851" s="20"/>
      <c r="AN851" s="120"/>
    </row>
    <row r="852" spans="1:40" ht="15.75" thickBot="1">
      <c r="A852" s="20"/>
      <c r="B852" s="20"/>
      <c r="C852" s="20"/>
      <c r="D852" s="20"/>
      <c r="E852" s="20"/>
      <c r="F852" s="20"/>
      <c r="G852" s="20"/>
      <c r="H852" s="20"/>
      <c r="I852" s="20"/>
      <c r="J852" s="20"/>
      <c r="K852" s="20"/>
      <c r="L852" s="20"/>
      <c r="M852" s="20"/>
      <c r="N852" s="120"/>
      <c r="O852" s="120"/>
      <c r="P852" s="120"/>
      <c r="Q852" s="120"/>
      <c r="R852" s="120"/>
      <c r="S852" s="120"/>
      <c r="T852" s="120"/>
      <c r="U852" s="123"/>
      <c r="V852" s="125"/>
      <c r="W852" s="125"/>
      <c r="X852" s="125"/>
      <c r="Y852" s="20"/>
      <c r="Z852" s="20"/>
      <c r="AA852" s="120"/>
      <c r="AB852" s="120"/>
      <c r="AC852" s="120"/>
      <c r="AD852" s="120"/>
      <c r="AE852" s="120"/>
      <c r="AF852" s="120"/>
      <c r="AG852" s="125"/>
      <c r="AH852" s="125"/>
      <c r="AI852" s="125"/>
      <c r="AJ852" s="125"/>
      <c r="AK852" s="125"/>
      <c r="AL852" s="125"/>
      <c r="AM852" s="20"/>
      <c r="AN852" s="120"/>
    </row>
    <row r="853" spans="1:40" ht="15.75" thickBot="1">
      <c r="A853" s="20"/>
      <c r="B853" s="20"/>
      <c r="C853" s="20"/>
      <c r="D853" s="20"/>
      <c r="E853" s="20"/>
      <c r="F853" s="20"/>
      <c r="G853" s="20"/>
      <c r="H853" s="20"/>
      <c r="I853" s="20"/>
      <c r="J853" s="20"/>
      <c r="K853" s="20"/>
      <c r="L853" s="20"/>
      <c r="M853" s="20"/>
      <c r="N853" s="120"/>
      <c r="O853" s="120"/>
      <c r="P853" s="120"/>
      <c r="Q853" s="120"/>
      <c r="R853" s="120"/>
      <c r="S853" s="120"/>
      <c r="T853" s="120"/>
      <c r="U853" s="123"/>
      <c r="V853" s="125"/>
      <c r="W853" s="125"/>
      <c r="X853" s="125"/>
      <c r="Y853" s="20"/>
      <c r="Z853" s="20"/>
      <c r="AA853" s="120"/>
      <c r="AB853" s="120"/>
      <c r="AC853" s="120"/>
      <c r="AD853" s="120"/>
      <c r="AE853" s="120"/>
      <c r="AF853" s="120"/>
      <c r="AG853" s="125"/>
      <c r="AH853" s="125"/>
      <c r="AI853" s="125"/>
      <c r="AJ853" s="125"/>
      <c r="AK853" s="125"/>
      <c r="AL853" s="125"/>
      <c r="AM853" s="20"/>
      <c r="AN853" s="120"/>
    </row>
    <row r="854" spans="1:40" ht="15.75" thickBot="1">
      <c r="A854" s="20"/>
      <c r="B854" s="20"/>
      <c r="C854" s="20"/>
      <c r="D854" s="20"/>
      <c r="E854" s="20"/>
      <c r="F854" s="20"/>
      <c r="G854" s="20"/>
      <c r="H854" s="20"/>
      <c r="I854" s="20"/>
      <c r="J854" s="20"/>
      <c r="K854" s="20"/>
      <c r="L854" s="20"/>
      <c r="M854" s="20"/>
      <c r="N854" s="120"/>
      <c r="O854" s="120"/>
      <c r="P854" s="120"/>
      <c r="Q854" s="120"/>
      <c r="R854" s="120"/>
      <c r="S854" s="120"/>
      <c r="T854" s="120"/>
      <c r="U854" s="123"/>
      <c r="V854" s="125"/>
      <c r="W854" s="125"/>
      <c r="X854" s="125"/>
      <c r="Y854" s="20"/>
      <c r="Z854" s="20"/>
      <c r="AA854" s="120"/>
      <c r="AB854" s="120"/>
      <c r="AC854" s="120"/>
      <c r="AD854" s="120"/>
      <c r="AE854" s="120"/>
      <c r="AF854" s="120"/>
      <c r="AG854" s="125"/>
      <c r="AH854" s="125"/>
      <c r="AI854" s="125"/>
      <c r="AJ854" s="125"/>
      <c r="AK854" s="125"/>
      <c r="AL854" s="125"/>
      <c r="AM854" s="20"/>
      <c r="AN854" s="120"/>
    </row>
    <row r="855" spans="1:40" ht="15.75" thickBot="1">
      <c r="A855" s="20"/>
      <c r="B855" s="20"/>
      <c r="C855" s="20"/>
      <c r="D855" s="20"/>
      <c r="E855" s="20"/>
      <c r="F855" s="20"/>
      <c r="G855" s="20"/>
      <c r="H855" s="20"/>
      <c r="I855" s="20"/>
      <c r="J855" s="20"/>
      <c r="K855" s="20"/>
      <c r="L855" s="20"/>
      <c r="M855" s="20"/>
      <c r="N855" s="120"/>
      <c r="O855" s="120"/>
      <c r="P855" s="120"/>
      <c r="Q855" s="120"/>
      <c r="R855" s="120"/>
      <c r="S855" s="120"/>
      <c r="T855" s="120"/>
      <c r="U855" s="123"/>
      <c r="V855" s="125"/>
      <c r="W855" s="125"/>
      <c r="X855" s="125"/>
      <c r="Y855" s="20"/>
      <c r="Z855" s="20"/>
      <c r="AA855" s="120"/>
      <c r="AB855" s="120"/>
      <c r="AC855" s="120"/>
      <c r="AD855" s="120"/>
      <c r="AE855" s="120"/>
      <c r="AF855" s="120"/>
      <c r="AG855" s="125"/>
      <c r="AH855" s="125"/>
      <c r="AI855" s="125"/>
      <c r="AJ855" s="125"/>
      <c r="AK855" s="125"/>
      <c r="AL855" s="125"/>
      <c r="AM855" s="20"/>
      <c r="AN855" s="120"/>
    </row>
    <row r="856" spans="1:40" ht="15.75" thickBot="1">
      <c r="A856" s="20"/>
      <c r="B856" s="20"/>
      <c r="C856" s="20"/>
      <c r="D856" s="20"/>
      <c r="E856" s="20"/>
      <c r="F856" s="20"/>
      <c r="G856" s="20"/>
      <c r="H856" s="20"/>
      <c r="I856" s="20"/>
      <c r="J856" s="20"/>
      <c r="K856" s="20"/>
      <c r="L856" s="20"/>
      <c r="M856" s="20"/>
      <c r="N856" s="120"/>
      <c r="O856" s="120"/>
      <c r="P856" s="120"/>
      <c r="Q856" s="120"/>
      <c r="R856" s="120"/>
      <c r="S856" s="120"/>
      <c r="T856" s="120"/>
      <c r="U856" s="123"/>
      <c r="V856" s="125"/>
      <c r="W856" s="125"/>
      <c r="X856" s="125"/>
      <c r="Y856" s="20"/>
      <c r="Z856" s="20"/>
      <c r="AA856" s="120"/>
      <c r="AB856" s="120"/>
      <c r="AC856" s="120"/>
      <c r="AD856" s="120"/>
      <c r="AE856" s="120"/>
      <c r="AF856" s="120"/>
      <c r="AG856" s="125"/>
      <c r="AH856" s="125"/>
      <c r="AI856" s="125"/>
      <c r="AJ856" s="125"/>
      <c r="AK856" s="125"/>
      <c r="AL856" s="125"/>
      <c r="AM856" s="20"/>
      <c r="AN856" s="120"/>
    </row>
    <row r="857" spans="1:40" ht="15.75" thickBot="1">
      <c r="A857" s="20"/>
      <c r="B857" s="20"/>
      <c r="C857" s="20"/>
      <c r="D857" s="20"/>
      <c r="E857" s="20"/>
      <c r="F857" s="20"/>
      <c r="G857" s="20"/>
      <c r="H857" s="20"/>
      <c r="I857" s="20"/>
      <c r="J857" s="20"/>
      <c r="K857" s="20"/>
      <c r="L857" s="20"/>
      <c r="M857" s="20"/>
      <c r="N857" s="120"/>
      <c r="O857" s="120"/>
      <c r="P857" s="120"/>
      <c r="Q857" s="120"/>
      <c r="R857" s="120"/>
      <c r="S857" s="120"/>
      <c r="T857" s="120"/>
      <c r="U857" s="123"/>
      <c r="V857" s="125"/>
      <c r="W857" s="125"/>
      <c r="X857" s="125"/>
      <c r="Y857" s="20"/>
      <c r="Z857" s="20"/>
      <c r="AA857" s="120"/>
      <c r="AB857" s="120"/>
      <c r="AC857" s="120"/>
      <c r="AD857" s="120"/>
      <c r="AE857" s="120"/>
      <c r="AF857" s="120"/>
      <c r="AG857" s="125"/>
      <c r="AH857" s="125"/>
      <c r="AI857" s="125"/>
      <c r="AJ857" s="125"/>
      <c r="AK857" s="125"/>
      <c r="AL857" s="125"/>
      <c r="AM857" s="20"/>
      <c r="AN857" s="120"/>
    </row>
    <row r="858" spans="1:40" ht="15.75" thickBot="1">
      <c r="A858" s="20"/>
      <c r="B858" s="20"/>
      <c r="C858" s="20"/>
      <c r="D858" s="20"/>
      <c r="E858" s="20"/>
      <c r="F858" s="20"/>
      <c r="G858" s="20"/>
      <c r="H858" s="20"/>
      <c r="I858" s="20"/>
      <c r="J858" s="20"/>
      <c r="K858" s="20"/>
      <c r="L858" s="20"/>
      <c r="M858" s="20"/>
      <c r="N858" s="120"/>
      <c r="O858" s="120"/>
      <c r="P858" s="120"/>
      <c r="Q858" s="120"/>
      <c r="R858" s="120"/>
      <c r="S858" s="120"/>
      <c r="T858" s="120"/>
      <c r="U858" s="123"/>
      <c r="V858" s="125"/>
      <c r="W858" s="125"/>
      <c r="X858" s="125"/>
      <c r="Y858" s="20"/>
      <c r="Z858" s="20"/>
      <c r="AA858" s="120"/>
      <c r="AB858" s="120"/>
      <c r="AC858" s="120"/>
      <c r="AD858" s="120"/>
      <c r="AE858" s="120"/>
      <c r="AF858" s="120"/>
      <c r="AG858" s="125"/>
      <c r="AH858" s="125"/>
      <c r="AI858" s="125"/>
      <c r="AJ858" s="125"/>
      <c r="AK858" s="125"/>
      <c r="AL858" s="125"/>
      <c r="AM858" s="20"/>
      <c r="AN858" s="120"/>
    </row>
    <row r="859" spans="1:40" ht="15.75" thickBot="1">
      <c r="A859" s="20"/>
      <c r="B859" s="20"/>
      <c r="C859" s="20"/>
      <c r="D859" s="20"/>
      <c r="E859" s="20"/>
      <c r="F859" s="20"/>
      <c r="G859" s="20"/>
      <c r="H859" s="20"/>
      <c r="I859" s="20"/>
      <c r="J859" s="20"/>
      <c r="K859" s="20"/>
      <c r="L859" s="20"/>
      <c r="M859" s="20"/>
      <c r="N859" s="120"/>
      <c r="O859" s="120"/>
      <c r="P859" s="120"/>
      <c r="Q859" s="120"/>
      <c r="R859" s="120"/>
      <c r="S859" s="120"/>
      <c r="T859" s="120"/>
      <c r="U859" s="123"/>
      <c r="V859" s="125"/>
      <c r="W859" s="125"/>
      <c r="X859" s="125"/>
      <c r="Y859" s="20"/>
      <c r="Z859" s="20"/>
      <c r="AA859" s="120"/>
      <c r="AB859" s="120"/>
      <c r="AC859" s="120"/>
      <c r="AD859" s="120"/>
      <c r="AE859" s="120"/>
      <c r="AF859" s="120"/>
      <c r="AG859" s="125"/>
      <c r="AH859" s="125"/>
      <c r="AI859" s="125"/>
      <c r="AJ859" s="125"/>
      <c r="AK859" s="125"/>
      <c r="AL859" s="125"/>
      <c r="AM859" s="20"/>
      <c r="AN859" s="120"/>
    </row>
    <row r="860" spans="1:40" ht="15.75" thickBot="1">
      <c r="A860" s="20"/>
      <c r="B860" s="20"/>
      <c r="C860" s="20"/>
      <c r="D860" s="20"/>
      <c r="E860" s="20"/>
      <c r="F860" s="20"/>
      <c r="G860" s="20"/>
      <c r="H860" s="20"/>
      <c r="I860" s="20"/>
      <c r="J860" s="20"/>
      <c r="K860" s="20"/>
      <c r="L860" s="20"/>
      <c r="M860" s="20"/>
      <c r="N860" s="120"/>
      <c r="O860" s="120"/>
      <c r="P860" s="120"/>
      <c r="Q860" s="120"/>
      <c r="R860" s="120"/>
      <c r="S860" s="120"/>
      <c r="T860" s="120"/>
      <c r="U860" s="123"/>
      <c r="V860" s="125"/>
      <c r="W860" s="125"/>
      <c r="X860" s="125"/>
      <c r="Y860" s="20"/>
      <c r="Z860" s="20"/>
      <c r="AA860" s="120"/>
      <c r="AB860" s="120"/>
      <c r="AC860" s="120"/>
      <c r="AD860" s="120"/>
      <c r="AE860" s="120"/>
      <c r="AF860" s="120"/>
      <c r="AG860" s="125"/>
      <c r="AH860" s="125"/>
      <c r="AI860" s="125"/>
      <c r="AJ860" s="125"/>
      <c r="AK860" s="125"/>
      <c r="AL860" s="125"/>
      <c r="AM860" s="20"/>
      <c r="AN860" s="120"/>
    </row>
    <row r="861" spans="1:40" ht="15.75" thickBot="1">
      <c r="A861" s="20"/>
      <c r="B861" s="20"/>
      <c r="C861" s="20"/>
      <c r="D861" s="20"/>
      <c r="E861" s="20"/>
      <c r="F861" s="20"/>
      <c r="G861" s="20"/>
      <c r="H861" s="20"/>
      <c r="I861" s="20"/>
      <c r="J861" s="20"/>
      <c r="K861" s="20"/>
      <c r="L861" s="20"/>
      <c r="M861" s="20"/>
      <c r="N861" s="120"/>
      <c r="O861" s="120"/>
      <c r="P861" s="120"/>
      <c r="Q861" s="120"/>
      <c r="R861" s="120"/>
      <c r="S861" s="120"/>
      <c r="T861" s="120"/>
      <c r="U861" s="123"/>
      <c r="V861" s="125"/>
      <c r="W861" s="125"/>
      <c r="X861" s="125"/>
      <c r="Y861" s="20"/>
      <c r="Z861" s="20"/>
      <c r="AA861" s="120"/>
      <c r="AB861" s="120"/>
      <c r="AC861" s="120"/>
      <c r="AD861" s="120"/>
      <c r="AE861" s="120"/>
      <c r="AF861" s="120"/>
      <c r="AG861" s="125"/>
      <c r="AH861" s="125"/>
      <c r="AI861" s="125"/>
      <c r="AJ861" s="125"/>
      <c r="AK861" s="125"/>
      <c r="AL861" s="125"/>
      <c r="AM861" s="20"/>
      <c r="AN861" s="120"/>
    </row>
    <row r="862" spans="1:40" ht="15.75" thickBot="1">
      <c r="A862" s="20"/>
      <c r="B862" s="20"/>
      <c r="C862" s="20"/>
      <c r="D862" s="20"/>
      <c r="E862" s="20"/>
      <c r="F862" s="20"/>
      <c r="G862" s="20"/>
      <c r="H862" s="20"/>
      <c r="I862" s="20"/>
      <c r="J862" s="20"/>
      <c r="K862" s="20"/>
      <c r="L862" s="20"/>
      <c r="M862" s="20"/>
      <c r="N862" s="120"/>
      <c r="O862" s="120"/>
      <c r="P862" s="120"/>
      <c r="Q862" s="120"/>
      <c r="R862" s="120"/>
      <c r="S862" s="120"/>
      <c r="T862" s="120"/>
      <c r="U862" s="123"/>
      <c r="V862" s="125"/>
      <c r="W862" s="125"/>
      <c r="X862" s="125"/>
      <c r="Y862" s="20"/>
      <c r="Z862" s="20"/>
      <c r="AA862" s="120"/>
      <c r="AB862" s="120"/>
      <c r="AC862" s="120"/>
      <c r="AD862" s="120"/>
      <c r="AE862" s="120"/>
      <c r="AF862" s="120"/>
      <c r="AG862" s="125"/>
      <c r="AH862" s="125"/>
      <c r="AI862" s="125"/>
      <c r="AJ862" s="125"/>
      <c r="AK862" s="125"/>
      <c r="AL862" s="125"/>
      <c r="AM862" s="20"/>
      <c r="AN862" s="120"/>
    </row>
    <row r="863" spans="1:40" ht="15.75" thickBot="1">
      <c r="A863" s="20"/>
      <c r="B863" s="20"/>
      <c r="C863" s="20"/>
      <c r="D863" s="20"/>
      <c r="E863" s="20"/>
      <c r="F863" s="20"/>
      <c r="G863" s="20"/>
      <c r="H863" s="20"/>
      <c r="I863" s="20"/>
      <c r="J863" s="20"/>
      <c r="K863" s="20"/>
      <c r="L863" s="20"/>
      <c r="M863" s="20"/>
      <c r="N863" s="120"/>
      <c r="O863" s="120"/>
      <c r="P863" s="120"/>
      <c r="Q863" s="120"/>
      <c r="R863" s="120"/>
      <c r="S863" s="120"/>
      <c r="T863" s="120"/>
      <c r="U863" s="123"/>
      <c r="V863" s="125"/>
      <c r="W863" s="125"/>
      <c r="X863" s="125"/>
      <c r="Y863" s="20"/>
      <c r="Z863" s="20"/>
      <c r="AA863" s="120"/>
      <c r="AB863" s="120"/>
      <c r="AC863" s="120"/>
      <c r="AD863" s="120"/>
      <c r="AE863" s="120"/>
      <c r="AF863" s="120"/>
      <c r="AG863" s="125"/>
      <c r="AH863" s="125"/>
      <c r="AI863" s="125"/>
      <c r="AJ863" s="125"/>
      <c r="AK863" s="125"/>
      <c r="AL863" s="125"/>
      <c r="AM863" s="20"/>
      <c r="AN863" s="120"/>
    </row>
    <row r="864" spans="1:40" ht="15.75" thickBot="1">
      <c r="A864" s="20"/>
      <c r="B864" s="20"/>
      <c r="C864" s="20"/>
      <c r="D864" s="20"/>
      <c r="E864" s="20"/>
      <c r="F864" s="20"/>
      <c r="G864" s="20"/>
      <c r="H864" s="20"/>
      <c r="I864" s="20"/>
      <c r="J864" s="20"/>
      <c r="K864" s="20"/>
      <c r="L864" s="20"/>
      <c r="M864" s="20"/>
      <c r="N864" s="120"/>
      <c r="O864" s="120"/>
      <c r="P864" s="120"/>
      <c r="Q864" s="120"/>
      <c r="R864" s="120"/>
      <c r="S864" s="120"/>
      <c r="T864" s="120"/>
      <c r="U864" s="123"/>
      <c r="V864" s="125"/>
      <c r="W864" s="125"/>
      <c r="X864" s="125"/>
      <c r="Y864" s="20"/>
      <c r="Z864" s="20"/>
      <c r="AA864" s="120"/>
      <c r="AB864" s="120"/>
      <c r="AC864" s="120"/>
      <c r="AD864" s="120"/>
      <c r="AE864" s="120"/>
      <c r="AF864" s="120"/>
      <c r="AG864" s="125"/>
      <c r="AH864" s="125"/>
      <c r="AI864" s="125"/>
      <c r="AJ864" s="125"/>
      <c r="AK864" s="125"/>
      <c r="AL864" s="125"/>
      <c r="AM864" s="20"/>
      <c r="AN864" s="120"/>
    </row>
    <row r="865" spans="1:40" ht="15.75" thickBot="1">
      <c r="A865" s="20"/>
      <c r="B865" s="20"/>
      <c r="C865" s="20"/>
      <c r="D865" s="20"/>
      <c r="E865" s="20"/>
      <c r="F865" s="20"/>
      <c r="G865" s="20"/>
      <c r="H865" s="20"/>
      <c r="I865" s="20"/>
      <c r="J865" s="20"/>
      <c r="K865" s="20"/>
      <c r="L865" s="20"/>
      <c r="M865" s="20"/>
      <c r="N865" s="120"/>
      <c r="O865" s="120"/>
      <c r="P865" s="120"/>
      <c r="Q865" s="120"/>
      <c r="R865" s="120"/>
      <c r="S865" s="120"/>
      <c r="T865" s="120"/>
      <c r="U865" s="123"/>
      <c r="V865" s="125"/>
      <c r="W865" s="125"/>
      <c r="X865" s="125"/>
      <c r="Y865" s="20"/>
      <c r="Z865" s="20"/>
      <c r="AA865" s="120"/>
      <c r="AB865" s="120"/>
      <c r="AC865" s="120"/>
      <c r="AD865" s="120"/>
      <c r="AE865" s="120"/>
      <c r="AF865" s="120"/>
      <c r="AG865" s="125"/>
      <c r="AH865" s="125"/>
      <c r="AI865" s="125"/>
      <c r="AJ865" s="125"/>
      <c r="AK865" s="125"/>
      <c r="AL865" s="125"/>
      <c r="AM865" s="20"/>
      <c r="AN865" s="120"/>
    </row>
    <row r="866" spans="1:40" ht="15.75" thickBot="1">
      <c r="A866" s="20"/>
      <c r="B866" s="20"/>
      <c r="C866" s="20"/>
      <c r="D866" s="20"/>
      <c r="E866" s="20"/>
      <c r="F866" s="20"/>
      <c r="G866" s="20"/>
      <c r="H866" s="20"/>
      <c r="I866" s="20"/>
      <c r="J866" s="20"/>
      <c r="K866" s="20"/>
      <c r="L866" s="20"/>
      <c r="M866" s="20"/>
      <c r="N866" s="120"/>
      <c r="O866" s="120"/>
      <c r="P866" s="120"/>
      <c r="Q866" s="120"/>
      <c r="R866" s="120"/>
      <c r="S866" s="120"/>
      <c r="T866" s="120"/>
      <c r="U866" s="123"/>
      <c r="V866" s="125"/>
      <c r="W866" s="125"/>
      <c r="X866" s="125"/>
      <c r="Y866" s="20"/>
      <c r="Z866" s="20"/>
      <c r="AA866" s="120"/>
      <c r="AB866" s="120"/>
      <c r="AC866" s="120"/>
      <c r="AD866" s="120"/>
      <c r="AE866" s="120"/>
      <c r="AF866" s="120"/>
      <c r="AG866" s="125"/>
      <c r="AH866" s="125"/>
      <c r="AI866" s="125"/>
      <c r="AJ866" s="125"/>
      <c r="AK866" s="125"/>
      <c r="AL866" s="125"/>
      <c r="AM866" s="20"/>
      <c r="AN866" s="120"/>
    </row>
    <row r="867" spans="1:40" ht="15.75" thickBot="1">
      <c r="A867" s="20"/>
      <c r="B867" s="20"/>
      <c r="C867" s="20"/>
      <c r="D867" s="20"/>
      <c r="E867" s="20"/>
      <c r="F867" s="20"/>
      <c r="G867" s="20"/>
      <c r="H867" s="20"/>
      <c r="I867" s="20"/>
      <c r="J867" s="20"/>
      <c r="K867" s="20"/>
      <c r="L867" s="20"/>
      <c r="M867" s="20"/>
      <c r="N867" s="120"/>
      <c r="O867" s="120"/>
      <c r="P867" s="120"/>
      <c r="Q867" s="120"/>
      <c r="R867" s="120"/>
      <c r="S867" s="120"/>
      <c r="T867" s="120"/>
      <c r="U867" s="123"/>
      <c r="V867" s="125"/>
      <c r="W867" s="125"/>
      <c r="X867" s="125"/>
      <c r="Y867" s="20"/>
      <c r="Z867" s="20"/>
      <c r="AA867" s="120"/>
      <c r="AB867" s="120"/>
      <c r="AC867" s="120"/>
      <c r="AD867" s="120"/>
      <c r="AE867" s="120"/>
      <c r="AF867" s="120"/>
      <c r="AG867" s="125"/>
      <c r="AH867" s="125"/>
      <c r="AI867" s="125"/>
      <c r="AJ867" s="125"/>
      <c r="AK867" s="125"/>
      <c r="AL867" s="125"/>
      <c r="AM867" s="20"/>
      <c r="AN867" s="120"/>
    </row>
    <row r="868" spans="1:40" ht="15.75" thickBot="1">
      <c r="A868" s="20"/>
      <c r="B868" s="20"/>
      <c r="C868" s="20"/>
      <c r="D868" s="20"/>
      <c r="E868" s="20"/>
      <c r="F868" s="20"/>
      <c r="G868" s="20"/>
      <c r="H868" s="20"/>
      <c r="I868" s="20"/>
      <c r="J868" s="20"/>
      <c r="K868" s="20"/>
      <c r="L868" s="20"/>
      <c r="M868" s="20"/>
      <c r="N868" s="120"/>
      <c r="O868" s="120"/>
      <c r="P868" s="120"/>
      <c r="Q868" s="120"/>
      <c r="R868" s="120"/>
      <c r="S868" s="120"/>
      <c r="T868" s="120"/>
      <c r="U868" s="123"/>
      <c r="V868" s="125"/>
      <c r="W868" s="125"/>
      <c r="X868" s="125"/>
      <c r="Y868" s="20"/>
      <c r="Z868" s="20"/>
      <c r="AA868" s="120"/>
      <c r="AB868" s="120"/>
      <c r="AC868" s="120"/>
      <c r="AD868" s="120"/>
      <c r="AE868" s="120"/>
      <c r="AF868" s="120"/>
      <c r="AG868" s="125"/>
      <c r="AH868" s="125"/>
      <c r="AI868" s="125"/>
      <c r="AJ868" s="125"/>
      <c r="AK868" s="125"/>
      <c r="AL868" s="125"/>
      <c r="AM868" s="20"/>
      <c r="AN868" s="120"/>
    </row>
    <row r="869" spans="1:40" ht="15.75" thickBot="1">
      <c r="A869" s="20"/>
      <c r="B869" s="20"/>
      <c r="C869" s="20"/>
      <c r="D869" s="20"/>
      <c r="E869" s="20"/>
      <c r="F869" s="20"/>
      <c r="G869" s="20"/>
      <c r="H869" s="20"/>
      <c r="I869" s="20"/>
      <c r="J869" s="20"/>
      <c r="K869" s="20"/>
      <c r="L869" s="20"/>
      <c r="M869" s="20"/>
      <c r="N869" s="120"/>
      <c r="O869" s="120"/>
      <c r="P869" s="120"/>
      <c r="Q869" s="120"/>
      <c r="R869" s="120"/>
      <c r="S869" s="120"/>
      <c r="T869" s="120"/>
      <c r="U869" s="123"/>
      <c r="V869" s="125"/>
      <c r="W869" s="125"/>
      <c r="X869" s="125"/>
      <c r="Y869" s="20"/>
      <c r="Z869" s="20"/>
      <c r="AA869" s="120"/>
      <c r="AB869" s="120"/>
      <c r="AC869" s="120"/>
      <c r="AD869" s="120"/>
      <c r="AE869" s="120"/>
      <c r="AF869" s="120"/>
      <c r="AG869" s="125"/>
      <c r="AH869" s="125"/>
      <c r="AI869" s="125"/>
      <c r="AJ869" s="125"/>
      <c r="AK869" s="125"/>
      <c r="AL869" s="125"/>
      <c r="AM869" s="20"/>
      <c r="AN869" s="120"/>
    </row>
    <row r="870" spans="1:40" ht="15.75" thickBot="1">
      <c r="A870" s="20"/>
      <c r="B870" s="20"/>
      <c r="C870" s="20"/>
      <c r="D870" s="20"/>
      <c r="E870" s="20"/>
      <c r="F870" s="20"/>
      <c r="G870" s="20"/>
      <c r="H870" s="20"/>
      <c r="I870" s="20"/>
      <c r="J870" s="20"/>
      <c r="K870" s="20"/>
      <c r="L870" s="20"/>
      <c r="M870" s="20"/>
      <c r="N870" s="120"/>
      <c r="O870" s="120"/>
      <c r="P870" s="120"/>
      <c r="Q870" s="120"/>
      <c r="R870" s="120"/>
      <c r="S870" s="120"/>
      <c r="T870" s="120"/>
      <c r="U870" s="123"/>
      <c r="V870" s="125"/>
      <c r="W870" s="125"/>
      <c r="X870" s="125"/>
      <c r="Y870" s="20"/>
      <c r="Z870" s="20"/>
      <c r="AA870" s="120"/>
      <c r="AB870" s="120"/>
      <c r="AC870" s="120"/>
      <c r="AD870" s="120"/>
      <c r="AE870" s="120"/>
      <c r="AF870" s="120"/>
      <c r="AG870" s="125"/>
      <c r="AH870" s="125"/>
      <c r="AI870" s="125"/>
      <c r="AJ870" s="125"/>
      <c r="AK870" s="125"/>
      <c r="AL870" s="125"/>
      <c r="AM870" s="20"/>
      <c r="AN870" s="120"/>
    </row>
    <row r="871" spans="1:40" ht="15.75" thickBot="1">
      <c r="A871" s="20"/>
      <c r="B871" s="20"/>
      <c r="C871" s="20"/>
      <c r="D871" s="20"/>
      <c r="E871" s="20"/>
      <c r="F871" s="20"/>
      <c r="G871" s="20"/>
      <c r="H871" s="20"/>
      <c r="I871" s="20"/>
      <c r="J871" s="20"/>
      <c r="K871" s="20"/>
      <c r="L871" s="20"/>
      <c r="M871" s="20"/>
      <c r="N871" s="120"/>
      <c r="O871" s="120"/>
      <c r="P871" s="120"/>
      <c r="Q871" s="120"/>
      <c r="R871" s="120"/>
      <c r="S871" s="120"/>
      <c r="T871" s="120"/>
      <c r="U871" s="123"/>
      <c r="V871" s="125"/>
      <c r="W871" s="125"/>
      <c r="X871" s="125"/>
      <c r="Y871" s="20"/>
      <c r="Z871" s="20"/>
      <c r="AA871" s="120"/>
      <c r="AB871" s="120"/>
      <c r="AC871" s="120"/>
      <c r="AD871" s="120"/>
      <c r="AE871" s="120"/>
      <c r="AF871" s="120"/>
      <c r="AG871" s="125"/>
      <c r="AH871" s="125"/>
      <c r="AI871" s="125"/>
      <c r="AJ871" s="125"/>
      <c r="AK871" s="125"/>
      <c r="AL871" s="125"/>
      <c r="AM871" s="20"/>
      <c r="AN871" s="120"/>
    </row>
    <row r="872" spans="1:40" ht="15.75" thickBot="1">
      <c r="A872" s="20"/>
      <c r="B872" s="20"/>
      <c r="C872" s="20"/>
      <c r="D872" s="20"/>
      <c r="E872" s="20"/>
      <c r="F872" s="20"/>
      <c r="G872" s="20"/>
      <c r="H872" s="20"/>
      <c r="I872" s="20"/>
      <c r="J872" s="20"/>
      <c r="K872" s="20"/>
      <c r="L872" s="20"/>
      <c r="M872" s="20"/>
      <c r="N872" s="120"/>
      <c r="O872" s="120"/>
      <c r="P872" s="120"/>
      <c r="Q872" s="120"/>
      <c r="R872" s="120"/>
      <c r="S872" s="120"/>
      <c r="T872" s="120"/>
      <c r="U872" s="123"/>
      <c r="V872" s="125"/>
      <c r="W872" s="125"/>
      <c r="X872" s="125"/>
      <c r="Y872" s="20"/>
      <c r="Z872" s="20"/>
      <c r="AA872" s="120"/>
      <c r="AB872" s="120"/>
      <c r="AC872" s="120"/>
      <c r="AD872" s="120"/>
      <c r="AE872" s="120"/>
      <c r="AF872" s="120"/>
      <c r="AG872" s="125"/>
      <c r="AH872" s="125"/>
      <c r="AI872" s="125"/>
      <c r="AJ872" s="125"/>
      <c r="AK872" s="125"/>
      <c r="AL872" s="125"/>
      <c r="AM872" s="20"/>
      <c r="AN872" s="120"/>
    </row>
    <row r="873" spans="1:40" ht="15.75" thickBot="1">
      <c r="A873" s="20"/>
      <c r="B873" s="20"/>
      <c r="C873" s="20"/>
      <c r="D873" s="20"/>
      <c r="E873" s="20"/>
      <c r="F873" s="20"/>
      <c r="G873" s="20"/>
      <c r="H873" s="20"/>
      <c r="I873" s="20"/>
      <c r="J873" s="20"/>
      <c r="K873" s="20"/>
      <c r="L873" s="20"/>
      <c r="M873" s="20"/>
      <c r="N873" s="120"/>
      <c r="O873" s="120"/>
      <c r="P873" s="120"/>
      <c r="Q873" s="120"/>
      <c r="R873" s="120"/>
      <c r="S873" s="120"/>
      <c r="T873" s="120"/>
      <c r="U873" s="123"/>
      <c r="V873" s="125"/>
      <c r="W873" s="125"/>
      <c r="X873" s="125"/>
      <c r="Y873" s="20"/>
      <c r="Z873" s="20"/>
      <c r="AA873" s="120"/>
      <c r="AB873" s="120"/>
      <c r="AC873" s="120"/>
      <c r="AD873" s="120"/>
      <c r="AE873" s="120"/>
      <c r="AF873" s="120"/>
      <c r="AG873" s="125"/>
      <c r="AH873" s="125"/>
      <c r="AI873" s="125"/>
      <c r="AJ873" s="125"/>
      <c r="AK873" s="125"/>
      <c r="AL873" s="125"/>
      <c r="AM873" s="20"/>
      <c r="AN873" s="120"/>
    </row>
    <row r="874" spans="1:40" ht="15.75" thickBot="1">
      <c r="A874" s="20"/>
      <c r="B874" s="20"/>
      <c r="C874" s="20"/>
      <c r="D874" s="20"/>
      <c r="E874" s="20"/>
      <c r="F874" s="20"/>
      <c r="G874" s="20"/>
      <c r="H874" s="20"/>
      <c r="I874" s="20"/>
      <c r="J874" s="20"/>
      <c r="K874" s="20"/>
      <c r="L874" s="20"/>
      <c r="M874" s="20"/>
      <c r="N874" s="120"/>
      <c r="O874" s="120"/>
      <c r="P874" s="120"/>
      <c r="Q874" s="120"/>
      <c r="R874" s="120"/>
      <c r="S874" s="120"/>
      <c r="T874" s="120"/>
      <c r="U874" s="123"/>
      <c r="V874" s="125"/>
      <c r="W874" s="125"/>
      <c r="X874" s="125"/>
      <c r="Y874" s="20"/>
      <c r="Z874" s="20"/>
      <c r="AA874" s="120"/>
      <c r="AB874" s="120"/>
      <c r="AC874" s="120"/>
      <c r="AD874" s="120"/>
      <c r="AE874" s="120"/>
      <c r="AF874" s="120"/>
      <c r="AG874" s="125"/>
      <c r="AH874" s="125"/>
      <c r="AI874" s="125"/>
      <c r="AJ874" s="125"/>
      <c r="AK874" s="125"/>
      <c r="AL874" s="125"/>
      <c r="AM874" s="20"/>
      <c r="AN874" s="120"/>
    </row>
    <row r="875" spans="1:40" ht="15.75" thickBot="1">
      <c r="A875" s="20"/>
      <c r="B875" s="20"/>
      <c r="C875" s="20"/>
      <c r="D875" s="20"/>
      <c r="E875" s="20"/>
      <c r="F875" s="20"/>
      <c r="G875" s="20"/>
      <c r="H875" s="20"/>
      <c r="I875" s="20"/>
      <c r="J875" s="20"/>
      <c r="K875" s="20"/>
      <c r="L875" s="20"/>
      <c r="M875" s="20"/>
      <c r="N875" s="120"/>
      <c r="O875" s="120"/>
      <c r="P875" s="120"/>
      <c r="Q875" s="120"/>
      <c r="R875" s="120"/>
      <c r="S875" s="120"/>
      <c r="T875" s="120"/>
      <c r="U875" s="123"/>
      <c r="V875" s="125"/>
      <c r="W875" s="125"/>
      <c r="X875" s="125"/>
      <c r="Y875" s="20"/>
      <c r="Z875" s="20"/>
      <c r="AA875" s="120"/>
      <c r="AB875" s="120"/>
      <c r="AC875" s="120"/>
      <c r="AD875" s="120"/>
      <c r="AE875" s="120"/>
      <c r="AF875" s="120"/>
      <c r="AG875" s="125"/>
      <c r="AH875" s="125"/>
      <c r="AI875" s="125"/>
      <c r="AJ875" s="125"/>
      <c r="AK875" s="125"/>
      <c r="AL875" s="125"/>
      <c r="AM875" s="20"/>
      <c r="AN875" s="120"/>
    </row>
    <row r="876" spans="1:40" ht="15.75" thickBot="1">
      <c r="A876" s="20"/>
      <c r="B876" s="20"/>
      <c r="C876" s="20"/>
      <c r="D876" s="20"/>
      <c r="E876" s="20"/>
      <c r="F876" s="20"/>
      <c r="G876" s="20"/>
      <c r="H876" s="20"/>
      <c r="I876" s="20"/>
      <c r="J876" s="20"/>
      <c r="K876" s="20"/>
      <c r="L876" s="20"/>
      <c r="M876" s="20"/>
      <c r="N876" s="120"/>
      <c r="O876" s="120"/>
      <c r="P876" s="120"/>
      <c r="Q876" s="120"/>
      <c r="R876" s="120"/>
      <c r="S876" s="120"/>
      <c r="T876" s="120"/>
      <c r="U876" s="123"/>
      <c r="V876" s="125"/>
      <c r="W876" s="125"/>
      <c r="X876" s="125"/>
      <c r="Y876" s="20"/>
      <c r="Z876" s="20"/>
      <c r="AA876" s="120"/>
      <c r="AB876" s="120"/>
      <c r="AC876" s="120"/>
      <c r="AD876" s="120"/>
      <c r="AE876" s="120"/>
      <c r="AF876" s="120"/>
      <c r="AG876" s="125"/>
      <c r="AH876" s="125"/>
      <c r="AI876" s="125"/>
      <c r="AJ876" s="125"/>
      <c r="AK876" s="125"/>
      <c r="AL876" s="125"/>
      <c r="AM876" s="20"/>
      <c r="AN876" s="120"/>
    </row>
    <row r="877" spans="1:40" ht="15.75" thickBot="1">
      <c r="A877" s="20"/>
      <c r="B877" s="20"/>
      <c r="C877" s="20"/>
      <c r="D877" s="20"/>
      <c r="E877" s="20"/>
      <c r="F877" s="20"/>
      <c r="G877" s="20"/>
      <c r="H877" s="20"/>
      <c r="I877" s="20"/>
      <c r="J877" s="20"/>
      <c r="K877" s="20"/>
      <c r="L877" s="20"/>
      <c r="M877" s="20"/>
      <c r="N877" s="120"/>
      <c r="O877" s="120"/>
      <c r="P877" s="120"/>
      <c r="Q877" s="120"/>
      <c r="R877" s="120"/>
      <c r="S877" s="120"/>
      <c r="T877" s="120"/>
      <c r="U877" s="123"/>
      <c r="V877" s="125"/>
      <c r="W877" s="125"/>
      <c r="X877" s="125"/>
      <c r="Y877" s="20"/>
      <c r="Z877" s="20"/>
      <c r="AA877" s="120"/>
      <c r="AB877" s="120"/>
      <c r="AC877" s="120"/>
      <c r="AD877" s="120"/>
      <c r="AE877" s="120"/>
      <c r="AF877" s="120"/>
      <c r="AG877" s="125"/>
      <c r="AH877" s="125"/>
      <c r="AI877" s="125"/>
      <c r="AJ877" s="125"/>
      <c r="AK877" s="125"/>
      <c r="AL877" s="125"/>
      <c r="AM877" s="20"/>
      <c r="AN877" s="120"/>
    </row>
    <row r="878" spans="1:40" ht="15.75" thickBot="1">
      <c r="A878" s="20"/>
      <c r="B878" s="20"/>
      <c r="C878" s="20"/>
      <c r="D878" s="20"/>
      <c r="E878" s="20"/>
      <c r="F878" s="20"/>
      <c r="G878" s="20"/>
      <c r="H878" s="20"/>
      <c r="I878" s="20"/>
      <c r="J878" s="20"/>
      <c r="K878" s="20"/>
      <c r="L878" s="20"/>
      <c r="M878" s="20"/>
      <c r="N878" s="120"/>
      <c r="O878" s="120"/>
      <c r="P878" s="120"/>
      <c r="Q878" s="120"/>
      <c r="R878" s="120"/>
      <c r="S878" s="120"/>
      <c r="T878" s="120"/>
      <c r="U878" s="123"/>
      <c r="V878" s="125"/>
      <c r="W878" s="125"/>
      <c r="X878" s="125"/>
      <c r="Y878" s="20"/>
      <c r="Z878" s="20"/>
      <c r="AA878" s="120"/>
      <c r="AB878" s="120"/>
      <c r="AC878" s="120"/>
      <c r="AD878" s="120"/>
      <c r="AE878" s="120"/>
      <c r="AF878" s="120"/>
      <c r="AG878" s="125"/>
      <c r="AH878" s="125"/>
      <c r="AI878" s="125"/>
      <c r="AJ878" s="125"/>
      <c r="AK878" s="125"/>
      <c r="AL878" s="125"/>
      <c r="AM878" s="20"/>
      <c r="AN878" s="120"/>
    </row>
    <row r="879" spans="1:40" ht="15.75" thickBot="1">
      <c r="A879" s="20"/>
      <c r="B879" s="20"/>
      <c r="C879" s="20"/>
      <c r="D879" s="20"/>
      <c r="E879" s="20"/>
      <c r="F879" s="20"/>
      <c r="G879" s="20"/>
      <c r="H879" s="20"/>
      <c r="I879" s="20"/>
      <c r="J879" s="20"/>
      <c r="K879" s="20"/>
      <c r="L879" s="20"/>
      <c r="M879" s="20"/>
      <c r="N879" s="120"/>
      <c r="O879" s="120"/>
      <c r="P879" s="120"/>
      <c r="Q879" s="120"/>
      <c r="R879" s="120"/>
      <c r="S879" s="120"/>
      <c r="T879" s="120"/>
      <c r="U879" s="123"/>
      <c r="V879" s="125"/>
      <c r="W879" s="125"/>
      <c r="X879" s="125"/>
      <c r="Y879" s="20"/>
      <c r="Z879" s="20"/>
      <c r="AA879" s="120"/>
      <c r="AB879" s="120"/>
      <c r="AC879" s="120"/>
      <c r="AD879" s="120"/>
      <c r="AE879" s="120"/>
      <c r="AF879" s="120"/>
      <c r="AG879" s="125"/>
      <c r="AH879" s="125"/>
      <c r="AI879" s="125"/>
      <c r="AJ879" s="125"/>
      <c r="AK879" s="125"/>
      <c r="AL879" s="125"/>
      <c r="AM879" s="20"/>
      <c r="AN879" s="120"/>
    </row>
    <row r="880" spans="1:40" ht="15.75" thickBot="1">
      <c r="A880" s="20"/>
      <c r="B880" s="20"/>
      <c r="C880" s="20"/>
      <c r="D880" s="20"/>
      <c r="E880" s="20"/>
      <c r="F880" s="20"/>
      <c r="G880" s="20"/>
      <c r="H880" s="20"/>
      <c r="I880" s="20"/>
      <c r="J880" s="20"/>
      <c r="K880" s="20"/>
      <c r="L880" s="20"/>
      <c r="M880" s="20"/>
      <c r="N880" s="120"/>
      <c r="O880" s="120"/>
      <c r="P880" s="120"/>
      <c r="Q880" s="120"/>
      <c r="R880" s="120"/>
      <c r="S880" s="120"/>
      <c r="T880" s="120"/>
      <c r="U880" s="123"/>
      <c r="V880" s="125"/>
      <c r="W880" s="125"/>
      <c r="X880" s="125"/>
      <c r="Y880" s="20"/>
      <c r="Z880" s="20"/>
      <c r="AA880" s="120"/>
      <c r="AB880" s="120"/>
      <c r="AC880" s="120"/>
      <c r="AD880" s="120"/>
      <c r="AE880" s="120"/>
      <c r="AF880" s="120"/>
      <c r="AG880" s="125"/>
      <c r="AH880" s="125"/>
      <c r="AI880" s="125"/>
      <c r="AJ880" s="125"/>
      <c r="AK880" s="125"/>
      <c r="AL880" s="125"/>
      <c r="AM880" s="20"/>
      <c r="AN880" s="120"/>
    </row>
    <row r="881" spans="1:40" ht="15.75" thickBot="1">
      <c r="A881" s="20"/>
      <c r="B881" s="20"/>
      <c r="C881" s="20"/>
      <c r="D881" s="20"/>
      <c r="E881" s="20"/>
      <c r="F881" s="20"/>
      <c r="G881" s="20"/>
      <c r="H881" s="20"/>
      <c r="I881" s="20"/>
      <c r="J881" s="20"/>
      <c r="K881" s="20"/>
      <c r="L881" s="20"/>
      <c r="M881" s="20"/>
      <c r="N881" s="120"/>
      <c r="O881" s="120"/>
      <c r="P881" s="120"/>
      <c r="Q881" s="120"/>
      <c r="R881" s="120"/>
      <c r="S881" s="120"/>
      <c r="T881" s="120"/>
      <c r="U881" s="123"/>
      <c r="V881" s="125"/>
      <c r="W881" s="125"/>
      <c r="X881" s="125"/>
      <c r="Y881" s="20"/>
      <c r="Z881" s="20"/>
      <c r="AA881" s="120"/>
      <c r="AB881" s="120"/>
      <c r="AC881" s="120"/>
      <c r="AD881" s="120"/>
      <c r="AE881" s="120"/>
      <c r="AF881" s="120"/>
      <c r="AG881" s="125"/>
      <c r="AH881" s="125"/>
      <c r="AI881" s="125"/>
      <c r="AJ881" s="125"/>
      <c r="AK881" s="125"/>
      <c r="AL881" s="125"/>
      <c r="AM881" s="20"/>
      <c r="AN881" s="120"/>
    </row>
    <row r="882" spans="1:40" ht="15.75" thickBot="1">
      <c r="A882" s="20"/>
      <c r="B882" s="20"/>
      <c r="C882" s="20"/>
      <c r="D882" s="20"/>
      <c r="E882" s="20"/>
      <c r="F882" s="20"/>
      <c r="G882" s="20"/>
      <c r="H882" s="20"/>
      <c r="I882" s="20"/>
      <c r="J882" s="20"/>
      <c r="K882" s="20"/>
      <c r="L882" s="20"/>
      <c r="M882" s="20"/>
      <c r="N882" s="120"/>
      <c r="O882" s="120"/>
      <c r="P882" s="120"/>
      <c r="Q882" s="120"/>
      <c r="R882" s="120"/>
      <c r="S882" s="120"/>
      <c r="T882" s="120"/>
      <c r="U882" s="123"/>
      <c r="V882" s="125"/>
      <c r="W882" s="125"/>
      <c r="X882" s="125"/>
      <c r="Y882" s="20"/>
      <c r="Z882" s="20"/>
      <c r="AA882" s="120"/>
      <c r="AB882" s="120"/>
      <c r="AC882" s="120"/>
      <c r="AD882" s="120"/>
      <c r="AE882" s="120"/>
      <c r="AF882" s="120"/>
      <c r="AG882" s="125"/>
      <c r="AH882" s="125"/>
      <c r="AI882" s="125"/>
      <c r="AJ882" s="125"/>
      <c r="AK882" s="125"/>
      <c r="AL882" s="125"/>
      <c r="AM882" s="20"/>
      <c r="AN882" s="120"/>
    </row>
    <row r="883" spans="1:40" ht="15.75" thickBot="1">
      <c r="A883" s="20"/>
      <c r="B883" s="20"/>
      <c r="C883" s="20"/>
      <c r="D883" s="20"/>
      <c r="E883" s="20"/>
      <c r="F883" s="20"/>
      <c r="G883" s="20"/>
      <c r="H883" s="20"/>
      <c r="I883" s="20"/>
      <c r="J883" s="20"/>
      <c r="K883" s="20"/>
      <c r="L883" s="20"/>
      <c r="M883" s="20"/>
      <c r="N883" s="120"/>
      <c r="O883" s="120"/>
      <c r="P883" s="120"/>
      <c r="Q883" s="120"/>
      <c r="R883" s="120"/>
      <c r="S883" s="120"/>
      <c r="T883" s="120"/>
      <c r="U883" s="123"/>
      <c r="V883" s="125"/>
      <c r="W883" s="125"/>
      <c r="X883" s="125"/>
      <c r="Y883" s="20"/>
      <c r="Z883" s="20"/>
      <c r="AA883" s="120"/>
      <c r="AB883" s="120"/>
      <c r="AC883" s="120"/>
      <c r="AD883" s="120"/>
      <c r="AE883" s="120"/>
      <c r="AF883" s="120"/>
      <c r="AG883" s="125"/>
      <c r="AH883" s="125"/>
      <c r="AI883" s="125"/>
      <c r="AJ883" s="125"/>
      <c r="AK883" s="125"/>
      <c r="AL883" s="125"/>
      <c r="AM883" s="20"/>
      <c r="AN883" s="120"/>
    </row>
    <row r="884" spans="1:40" ht="15.75" thickBot="1">
      <c r="A884" s="20"/>
      <c r="B884" s="20"/>
      <c r="C884" s="20"/>
      <c r="D884" s="20"/>
      <c r="E884" s="20"/>
      <c r="F884" s="20"/>
      <c r="G884" s="20"/>
      <c r="H884" s="20"/>
      <c r="I884" s="20"/>
      <c r="J884" s="20"/>
      <c r="K884" s="20"/>
      <c r="L884" s="20"/>
      <c r="M884" s="20"/>
      <c r="N884" s="120"/>
      <c r="O884" s="120"/>
      <c r="P884" s="120"/>
      <c r="Q884" s="120"/>
      <c r="R884" s="120"/>
      <c r="S884" s="120"/>
      <c r="T884" s="120"/>
      <c r="U884" s="123"/>
      <c r="V884" s="125"/>
      <c r="W884" s="125"/>
      <c r="X884" s="125"/>
      <c r="Y884" s="20"/>
      <c r="Z884" s="20"/>
      <c r="AA884" s="120"/>
      <c r="AB884" s="120"/>
      <c r="AC884" s="120"/>
      <c r="AD884" s="120"/>
      <c r="AE884" s="120"/>
      <c r="AF884" s="120"/>
      <c r="AG884" s="125"/>
      <c r="AH884" s="125"/>
      <c r="AI884" s="125"/>
      <c r="AJ884" s="125"/>
      <c r="AK884" s="125"/>
      <c r="AL884" s="125"/>
      <c r="AM884" s="20"/>
      <c r="AN884" s="120"/>
    </row>
    <row r="885" spans="1:40" ht="15.75" thickBot="1">
      <c r="A885" s="20"/>
      <c r="B885" s="20"/>
      <c r="C885" s="20"/>
      <c r="D885" s="20"/>
      <c r="E885" s="20"/>
      <c r="F885" s="20"/>
      <c r="G885" s="20"/>
      <c r="H885" s="20"/>
      <c r="I885" s="20"/>
      <c r="J885" s="20"/>
      <c r="K885" s="20"/>
      <c r="L885" s="20"/>
      <c r="M885" s="20"/>
      <c r="N885" s="120"/>
      <c r="O885" s="120"/>
      <c r="P885" s="120"/>
      <c r="Q885" s="120"/>
      <c r="R885" s="120"/>
      <c r="S885" s="120"/>
      <c r="T885" s="120"/>
      <c r="U885" s="123"/>
      <c r="V885" s="125"/>
      <c r="W885" s="125"/>
      <c r="X885" s="125"/>
      <c r="Y885" s="20"/>
      <c r="Z885" s="20"/>
      <c r="AA885" s="120"/>
      <c r="AB885" s="120"/>
      <c r="AC885" s="120"/>
      <c r="AD885" s="120"/>
      <c r="AE885" s="120"/>
      <c r="AF885" s="120"/>
      <c r="AG885" s="125"/>
      <c r="AH885" s="125"/>
      <c r="AI885" s="125"/>
      <c r="AJ885" s="125"/>
      <c r="AK885" s="125"/>
      <c r="AL885" s="125"/>
      <c r="AM885" s="20"/>
      <c r="AN885" s="120"/>
    </row>
    <row r="886" spans="1:40" ht="15.75" thickBot="1">
      <c r="A886" s="20"/>
      <c r="B886" s="20"/>
      <c r="C886" s="20"/>
      <c r="D886" s="20"/>
      <c r="E886" s="20"/>
      <c r="F886" s="20"/>
      <c r="G886" s="20"/>
      <c r="H886" s="20"/>
      <c r="I886" s="20"/>
      <c r="J886" s="20"/>
      <c r="K886" s="20"/>
      <c r="L886" s="20"/>
      <c r="M886" s="20"/>
      <c r="N886" s="120"/>
      <c r="O886" s="120"/>
      <c r="P886" s="120"/>
      <c r="Q886" s="120"/>
      <c r="R886" s="120"/>
      <c r="S886" s="120"/>
      <c r="T886" s="120"/>
      <c r="U886" s="123"/>
      <c r="V886" s="125"/>
      <c r="W886" s="125"/>
      <c r="X886" s="125"/>
      <c r="Y886" s="20"/>
      <c r="Z886" s="20"/>
      <c r="AA886" s="120"/>
      <c r="AB886" s="120"/>
      <c r="AC886" s="120"/>
      <c r="AD886" s="120"/>
      <c r="AE886" s="120"/>
      <c r="AF886" s="120"/>
      <c r="AG886" s="125"/>
      <c r="AH886" s="125"/>
      <c r="AI886" s="125"/>
      <c r="AJ886" s="125"/>
      <c r="AK886" s="125"/>
      <c r="AL886" s="125"/>
      <c r="AM886" s="20"/>
      <c r="AN886" s="120"/>
    </row>
    <row r="887" spans="1:40" ht="15.75" thickBot="1">
      <c r="A887" s="20"/>
      <c r="B887" s="20"/>
      <c r="C887" s="20"/>
      <c r="D887" s="20"/>
      <c r="E887" s="20"/>
      <c r="F887" s="20"/>
      <c r="G887" s="20"/>
      <c r="H887" s="20"/>
      <c r="I887" s="20"/>
      <c r="J887" s="20"/>
      <c r="K887" s="20"/>
      <c r="L887" s="20"/>
      <c r="M887" s="20"/>
      <c r="N887" s="120"/>
      <c r="O887" s="120"/>
      <c r="P887" s="120"/>
      <c r="Q887" s="120"/>
      <c r="R887" s="120"/>
      <c r="S887" s="120"/>
      <c r="T887" s="120"/>
      <c r="U887" s="123"/>
      <c r="V887" s="125"/>
      <c r="W887" s="125"/>
      <c r="X887" s="125"/>
      <c r="Y887" s="20"/>
      <c r="Z887" s="20"/>
      <c r="AA887" s="120"/>
      <c r="AB887" s="120"/>
      <c r="AC887" s="120"/>
      <c r="AD887" s="120"/>
      <c r="AE887" s="120"/>
      <c r="AF887" s="120"/>
      <c r="AG887" s="125"/>
      <c r="AH887" s="125"/>
      <c r="AI887" s="125"/>
      <c r="AJ887" s="125"/>
      <c r="AK887" s="125"/>
      <c r="AL887" s="125"/>
      <c r="AM887" s="20"/>
      <c r="AN887" s="120"/>
    </row>
    <row r="888" spans="1:40" ht="15.75" thickBot="1">
      <c r="A888" s="20"/>
      <c r="B888" s="20"/>
      <c r="C888" s="20"/>
      <c r="D888" s="20"/>
      <c r="E888" s="20"/>
      <c r="F888" s="20"/>
      <c r="G888" s="20"/>
      <c r="H888" s="20"/>
      <c r="I888" s="20"/>
      <c r="J888" s="20"/>
      <c r="K888" s="20"/>
      <c r="L888" s="20"/>
      <c r="M888" s="20"/>
      <c r="N888" s="120"/>
      <c r="O888" s="120"/>
      <c r="P888" s="120"/>
      <c r="Q888" s="120"/>
      <c r="R888" s="120"/>
      <c r="S888" s="120"/>
      <c r="T888" s="120"/>
      <c r="U888" s="123"/>
      <c r="V888" s="125"/>
      <c r="W888" s="125"/>
      <c r="X888" s="125"/>
      <c r="Y888" s="20"/>
      <c r="Z888" s="20"/>
      <c r="AA888" s="120"/>
      <c r="AB888" s="120"/>
      <c r="AC888" s="120"/>
      <c r="AD888" s="120"/>
      <c r="AE888" s="120"/>
      <c r="AF888" s="120"/>
      <c r="AG888" s="125"/>
      <c r="AH888" s="125"/>
      <c r="AI888" s="125"/>
      <c r="AJ888" s="125"/>
      <c r="AK888" s="125"/>
      <c r="AL888" s="125"/>
      <c r="AM888" s="20"/>
      <c r="AN888" s="120"/>
    </row>
    <row r="889" spans="1:40" ht="15.75" thickBot="1">
      <c r="A889" s="20"/>
      <c r="B889" s="20"/>
      <c r="C889" s="20"/>
      <c r="D889" s="20"/>
      <c r="E889" s="20"/>
      <c r="F889" s="20"/>
      <c r="G889" s="20"/>
      <c r="H889" s="20"/>
      <c r="I889" s="20"/>
      <c r="J889" s="20"/>
      <c r="K889" s="20"/>
      <c r="L889" s="20"/>
      <c r="M889" s="20"/>
      <c r="N889" s="120"/>
      <c r="O889" s="120"/>
      <c r="P889" s="120"/>
      <c r="Q889" s="120"/>
      <c r="R889" s="120"/>
      <c r="S889" s="120"/>
      <c r="T889" s="120"/>
      <c r="U889" s="123"/>
      <c r="V889" s="125"/>
      <c r="W889" s="125"/>
      <c r="X889" s="125"/>
      <c r="Y889" s="20"/>
      <c r="Z889" s="20"/>
      <c r="AA889" s="120"/>
      <c r="AB889" s="120"/>
      <c r="AC889" s="120"/>
      <c r="AD889" s="120"/>
      <c r="AE889" s="120"/>
      <c r="AF889" s="120"/>
      <c r="AG889" s="125"/>
      <c r="AH889" s="125"/>
      <c r="AI889" s="125"/>
      <c r="AJ889" s="125"/>
      <c r="AK889" s="125"/>
      <c r="AL889" s="125"/>
      <c r="AM889" s="20"/>
      <c r="AN889" s="120"/>
    </row>
    <row r="890" spans="1:40" ht="15.75" thickBot="1">
      <c r="A890" s="20"/>
      <c r="B890" s="20"/>
      <c r="C890" s="20"/>
      <c r="D890" s="20"/>
      <c r="E890" s="20"/>
      <c r="F890" s="20"/>
      <c r="G890" s="20"/>
      <c r="H890" s="20"/>
      <c r="I890" s="20"/>
      <c r="J890" s="20"/>
      <c r="K890" s="20"/>
      <c r="L890" s="20"/>
      <c r="M890" s="20"/>
      <c r="N890" s="120"/>
      <c r="O890" s="120"/>
      <c r="P890" s="120"/>
      <c r="Q890" s="120"/>
      <c r="R890" s="120"/>
      <c r="S890" s="120"/>
      <c r="T890" s="120"/>
      <c r="U890" s="123"/>
      <c r="V890" s="125"/>
      <c r="W890" s="125"/>
      <c r="X890" s="125"/>
      <c r="Y890" s="20"/>
      <c r="Z890" s="20"/>
      <c r="AA890" s="120"/>
      <c r="AB890" s="120"/>
      <c r="AC890" s="120"/>
      <c r="AD890" s="120"/>
      <c r="AE890" s="120"/>
      <c r="AF890" s="120"/>
      <c r="AG890" s="125"/>
      <c r="AH890" s="125"/>
      <c r="AI890" s="125"/>
      <c r="AJ890" s="125"/>
      <c r="AK890" s="125"/>
      <c r="AL890" s="125"/>
      <c r="AM890" s="20"/>
      <c r="AN890" s="120"/>
    </row>
    <row r="891" spans="1:40" ht="15.75" thickBot="1">
      <c r="A891" s="20"/>
      <c r="B891" s="20"/>
      <c r="C891" s="20"/>
      <c r="D891" s="20"/>
      <c r="E891" s="20"/>
      <c r="F891" s="20"/>
      <c r="G891" s="20"/>
      <c r="H891" s="20"/>
      <c r="I891" s="20"/>
      <c r="J891" s="20"/>
      <c r="K891" s="20"/>
      <c r="L891" s="20"/>
      <c r="M891" s="20"/>
      <c r="N891" s="120"/>
      <c r="O891" s="120"/>
      <c r="P891" s="120"/>
      <c r="Q891" s="120"/>
      <c r="R891" s="120"/>
      <c r="S891" s="120"/>
      <c r="T891" s="120"/>
      <c r="U891" s="123"/>
      <c r="V891" s="125"/>
      <c r="W891" s="125"/>
      <c r="X891" s="125"/>
      <c r="Y891" s="20"/>
      <c r="Z891" s="20"/>
      <c r="AA891" s="120"/>
      <c r="AB891" s="120"/>
      <c r="AC891" s="120"/>
      <c r="AD891" s="120"/>
      <c r="AE891" s="120"/>
      <c r="AF891" s="120"/>
      <c r="AG891" s="125"/>
      <c r="AH891" s="125"/>
      <c r="AI891" s="125"/>
      <c r="AJ891" s="125"/>
      <c r="AK891" s="125"/>
      <c r="AL891" s="125"/>
      <c r="AM891" s="20"/>
      <c r="AN891" s="120"/>
    </row>
    <row r="892" spans="1:40" ht="15.75" thickBot="1">
      <c r="A892" s="20"/>
      <c r="B892" s="20"/>
      <c r="C892" s="20"/>
      <c r="D892" s="20"/>
      <c r="E892" s="20"/>
      <c r="F892" s="20"/>
      <c r="G892" s="20"/>
      <c r="H892" s="20"/>
      <c r="I892" s="20"/>
      <c r="J892" s="20"/>
      <c r="K892" s="20"/>
      <c r="L892" s="20"/>
      <c r="M892" s="20"/>
      <c r="N892" s="120"/>
      <c r="O892" s="120"/>
      <c r="P892" s="120"/>
      <c r="Q892" s="120"/>
      <c r="R892" s="120"/>
      <c r="S892" s="120"/>
      <c r="T892" s="120"/>
      <c r="U892" s="123"/>
      <c r="V892" s="125"/>
      <c r="W892" s="125"/>
      <c r="X892" s="125"/>
      <c r="Y892" s="20"/>
      <c r="Z892" s="20"/>
      <c r="AA892" s="120"/>
      <c r="AB892" s="120"/>
      <c r="AC892" s="120"/>
      <c r="AD892" s="120"/>
      <c r="AE892" s="120"/>
      <c r="AF892" s="120"/>
      <c r="AG892" s="125"/>
      <c r="AH892" s="125"/>
      <c r="AI892" s="125"/>
      <c r="AJ892" s="125"/>
      <c r="AK892" s="125"/>
      <c r="AL892" s="125"/>
      <c r="AM892" s="20"/>
      <c r="AN892" s="120"/>
    </row>
    <row r="893" spans="1:40" ht="15.75" thickBot="1">
      <c r="A893" s="20"/>
      <c r="B893" s="20"/>
      <c r="C893" s="20"/>
      <c r="D893" s="20"/>
      <c r="E893" s="20"/>
      <c r="F893" s="20"/>
      <c r="G893" s="20"/>
      <c r="H893" s="20"/>
      <c r="I893" s="20"/>
      <c r="J893" s="20"/>
      <c r="K893" s="20"/>
      <c r="L893" s="20"/>
      <c r="M893" s="20"/>
      <c r="N893" s="120"/>
      <c r="O893" s="120"/>
      <c r="P893" s="120"/>
      <c r="Q893" s="120"/>
      <c r="R893" s="120"/>
      <c r="S893" s="120"/>
      <c r="T893" s="120"/>
      <c r="U893" s="123"/>
      <c r="V893" s="125"/>
      <c r="W893" s="125"/>
      <c r="X893" s="125"/>
      <c r="Y893" s="20"/>
      <c r="Z893" s="20"/>
      <c r="AA893" s="120"/>
      <c r="AB893" s="120"/>
      <c r="AC893" s="120"/>
      <c r="AD893" s="120"/>
      <c r="AE893" s="120"/>
      <c r="AF893" s="120"/>
      <c r="AG893" s="125"/>
      <c r="AH893" s="125"/>
      <c r="AI893" s="125"/>
      <c r="AJ893" s="125"/>
      <c r="AK893" s="125"/>
      <c r="AL893" s="125"/>
      <c r="AM893" s="20"/>
      <c r="AN893" s="120"/>
    </row>
    <row r="894" spans="1:40" ht="15.75" thickBot="1">
      <c r="A894" s="20"/>
      <c r="B894" s="20"/>
      <c r="C894" s="20"/>
      <c r="D894" s="20"/>
      <c r="E894" s="20"/>
      <c r="F894" s="20"/>
      <c r="G894" s="20"/>
      <c r="H894" s="20"/>
      <c r="I894" s="20"/>
      <c r="J894" s="20"/>
      <c r="K894" s="20"/>
      <c r="L894" s="20"/>
      <c r="M894" s="20"/>
      <c r="N894" s="120"/>
      <c r="O894" s="120"/>
      <c r="P894" s="120"/>
      <c r="Q894" s="120"/>
      <c r="R894" s="120"/>
      <c r="S894" s="120"/>
      <c r="T894" s="120"/>
      <c r="U894" s="123"/>
      <c r="V894" s="125"/>
      <c r="W894" s="125"/>
      <c r="X894" s="125"/>
      <c r="Y894" s="20"/>
      <c r="Z894" s="20"/>
      <c r="AA894" s="120"/>
      <c r="AB894" s="120"/>
      <c r="AC894" s="120"/>
      <c r="AD894" s="120"/>
      <c r="AE894" s="120"/>
      <c r="AF894" s="120"/>
      <c r="AG894" s="125"/>
      <c r="AH894" s="125"/>
      <c r="AI894" s="125"/>
      <c r="AJ894" s="125"/>
      <c r="AK894" s="125"/>
      <c r="AL894" s="125"/>
      <c r="AM894" s="20"/>
      <c r="AN894" s="120"/>
    </row>
    <row r="895" spans="1:40" ht="15.75" thickBot="1">
      <c r="A895" s="20"/>
      <c r="B895" s="20"/>
      <c r="C895" s="20"/>
      <c r="D895" s="20"/>
      <c r="E895" s="20"/>
      <c r="F895" s="20"/>
      <c r="G895" s="20"/>
      <c r="H895" s="20"/>
      <c r="I895" s="20"/>
      <c r="J895" s="20"/>
      <c r="K895" s="20"/>
      <c r="L895" s="20"/>
      <c r="M895" s="20"/>
      <c r="N895" s="120"/>
      <c r="O895" s="120"/>
      <c r="P895" s="120"/>
      <c r="Q895" s="120"/>
      <c r="R895" s="120"/>
      <c r="S895" s="120"/>
      <c r="T895" s="120"/>
      <c r="U895" s="123"/>
      <c r="V895" s="125"/>
      <c r="W895" s="125"/>
      <c r="X895" s="125"/>
      <c r="Y895" s="20"/>
      <c r="Z895" s="20"/>
      <c r="AA895" s="120"/>
      <c r="AB895" s="120"/>
      <c r="AC895" s="120"/>
      <c r="AD895" s="120"/>
      <c r="AE895" s="120"/>
      <c r="AF895" s="120"/>
      <c r="AG895" s="125"/>
      <c r="AH895" s="125"/>
      <c r="AI895" s="125"/>
      <c r="AJ895" s="125"/>
      <c r="AK895" s="125"/>
      <c r="AL895" s="125"/>
      <c r="AM895" s="20"/>
      <c r="AN895" s="120"/>
    </row>
    <row r="896" spans="1:40" ht="15.75" thickBot="1">
      <c r="A896" s="20"/>
      <c r="B896" s="20"/>
      <c r="C896" s="20"/>
      <c r="D896" s="20"/>
      <c r="E896" s="20"/>
      <c r="F896" s="20"/>
      <c r="G896" s="20"/>
      <c r="H896" s="20"/>
      <c r="I896" s="20"/>
      <c r="J896" s="20"/>
      <c r="K896" s="20"/>
      <c r="L896" s="20"/>
      <c r="M896" s="20"/>
      <c r="N896" s="120"/>
      <c r="O896" s="120"/>
      <c r="P896" s="120"/>
      <c r="Q896" s="120"/>
      <c r="R896" s="120"/>
      <c r="S896" s="120"/>
      <c r="T896" s="120"/>
      <c r="U896" s="123"/>
      <c r="V896" s="125"/>
      <c r="W896" s="125"/>
      <c r="X896" s="125"/>
      <c r="Y896" s="20"/>
      <c r="Z896" s="20"/>
      <c r="AA896" s="120"/>
      <c r="AB896" s="120"/>
      <c r="AC896" s="120"/>
      <c r="AD896" s="120"/>
      <c r="AE896" s="120"/>
      <c r="AF896" s="120"/>
      <c r="AG896" s="125"/>
      <c r="AH896" s="125"/>
      <c r="AI896" s="125"/>
      <c r="AJ896" s="125"/>
      <c r="AK896" s="125"/>
      <c r="AL896" s="125"/>
      <c r="AM896" s="20"/>
      <c r="AN896" s="120"/>
    </row>
    <row r="897" spans="1:40" ht="15.75" thickBot="1">
      <c r="A897" s="20"/>
      <c r="B897" s="20"/>
      <c r="C897" s="20"/>
      <c r="D897" s="20"/>
      <c r="E897" s="20"/>
      <c r="F897" s="20"/>
      <c r="G897" s="20"/>
      <c r="H897" s="20"/>
      <c r="I897" s="20"/>
      <c r="J897" s="20"/>
      <c r="K897" s="20"/>
      <c r="L897" s="20"/>
      <c r="M897" s="20"/>
      <c r="N897" s="120"/>
      <c r="O897" s="120"/>
      <c r="P897" s="120"/>
      <c r="Q897" s="120"/>
      <c r="R897" s="120"/>
      <c r="S897" s="120"/>
      <c r="T897" s="120"/>
      <c r="U897" s="123"/>
      <c r="V897" s="125"/>
      <c r="W897" s="125"/>
      <c r="X897" s="125"/>
      <c r="Y897" s="20"/>
      <c r="Z897" s="20"/>
      <c r="AA897" s="120"/>
      <c r="AB897" s="120"/>
      <c r="AC897" s="120"/>
      <c r="AD897" s="120"/>
      <c r="AE897" s="120"/>
      <c r="AF897" s="120"/>
      <c r="AG897" s="125"/>
      <c r="AH897" s="125"/>
      <c r="AI897" s="125"/>
      <c r="AJ897" s="125"/>
      <c r="AK897" s="125"/>
      <c r="AL897" s="125"/>
      <c r="AM897" s="20"/>
      <c r="AN897" s="120"/>
    </row>
    <row r="898" spans="1:40" ht="15.75" thickBot="1">
      <c r="A898" s="20"/>
      <c r="B898" s="20"/>
      <c r="C898" s="20"/>
      <c r="D898" s="20"/>
      <c r="E898" s="20"/>
      <c r="F898" s="20"/>
      <c r="G898" s="20"/>
      <c r="H898" s="20"/>
      <c r="I898" s="20"/>
      <c r="J898" s="20"/>
      <c r="K898" s="20"/>
      <c r="L898" s="20"/>
      <c r="M898" s="20"/>
      <c r="N898" s="120"/>
      <c r="O898" s="120"/>
      <c r="P898" s="120"/>
      <c r="Q898" s="120"/>
      <c r="R898" s="120"/>
      <c r="S898" s="120"/>
      <c r="T898" s="120"/>
      <c r="U898" s="123"/>
      <c r="V898" s="125"/>
      <c r="W898" s="125"/>
      <c r="X898" s="125"/>
      <c r="Y898" s="20"/>
      <c r="Z898" s="20"/>
      <c r="AA898" s="120"/>
      <c r="AB898" s="120"/>
      <c r="AC898" s="120"/>
      <c r="AD898" s="120"/>
      <c r="AE898" s="120"/>
      <c r="AF898" s="120"/>
      <c r="AG898" s="125"/>
      <c r="AH898" s="125"/>
      <c r="AI898" s="125"/>
      <c r="AJ898" s="125"/>
      <c r="AK898" s="125"/>
      <c r="AL898" s="125"/>
      <c r="AM898" s="20"/>
      <c r="AN898" s="120"/>
    </row>
    <row r="899" spans="1:40" ht="15.75" thickBot="1">
      <c r="A899" s="20"/>
      <c r="B899" s="20"/>
      <c r="C899" s="20"/>
      <c r="D899" s="20"/>
      <c r="E899" s="20"/>
      <c r="F899" s="20"/>
      <c r="G899" s="20"/>
      <c r="H899" s="20"/>
      <c r="I899" s="20"/>
      <c r="J899" s="20"/>
      <c r="K899" s="20"/>
      <c r="L899" s="20"/>
      <c r="M899" s="20"/>
      <c r="N899" s="120"/>
      <c r="O899" s="120"/>
      <c r="P899" s="120"/>
      <c r="Q899" s="120"/>
      <c r="R899" s="120"/>
      <c r="S899" s="120"/>
      <c r="T899" s="120"/>
      <c r="U899" s="123"/>
      <c r="V899" s="125"/>
      <c r="W899" s="125"/>
      <c r="X899" s="125"/>
      <c r="Y899" s="20"/>
      <c r="Z899" s="20"/>
      <c r="AA899" s="120"/>
      <c r="AB899" s="120"/>
      <c r="AC899" s="120"/>
      <c r="AD899" s="120"/>
      <c r="AE899" s="120"/>
      <c r="AF899" s="120"/>
      <c r="AG899" s="125"/>
      <c r="AH899" s="125"/>
      <c r="AI899" s="125"/>
      <c r="AJ899" s="125"/>
      <c r="AK899" s="125"/>
      <c r="AL899" s="125"/>
      <c r="AM899" s="20"/>
      <c r="AN899" s="120"/>
    </row>
    <row r="900" spans="1:40" ht="15.75" thickBot="1">
      <c r="A900" s="20"/>
      <c r="B900" s="20"/>
      <c r="C900" s="20"/>
      <c r="D900" s="20"/>
      <c r="E900" s="20"/>
      <c r="F900" s="20"/>
      <c r="G900" s="20"/>
      <c r="H900" s="20"/>
      <c r="I900" s="20"/>
      <c r="J900" s="20"/>
      <c r="K900" s="20"/>
      <c r="L900" s="20"/>
      <c r="M900" s="20"/>
      <c r="N900" s="120"/>
      <c r="O900" s="120"/>
      <c r="P900" s="120"/>
      <c r="Q900" s="120"/>
      <c r="R900" s="120"/>
      <c r="S900" s="120"/>
      <c r="T900" s="120"/>
      <c r="U900" s="123"/>
      <c r="V900" s="125"/>
      <c r="W900" s="125"/>
      <c r="X900" s="125"/>
      <c r="Y900" s="20"/>
      <c r="Z900" s="20"/>
      <c r="AA900" s="120"/>
      <c r="AB900" s="120"/>
      <c r="AC900" s="120"/>
      <c r="AD900" s="120"/>
      <c r="AE900" s="120"/>
      <c r="AF900" s="120"/>
      <c r="AG900" s="125"/>
      <c r="AH900" s="125"/>
      <c r="AI900" s="125"/>
      <c r="AJ900" s="125"/>
      <c r="AK900" s="125"/>
      <c r="AL900" s="125"/>
      <c r="AM900" s="20"/>
      <c r="AN900" s="120"/>
    </row>
    <row r="901" spans="1:40" ht="15.75" thickBot="1">
      <c r="A901" s="20"/>
      <c r="B901" s="20"/>
      <c r="C901" s="20"/>
      <c r="D901" s="20"/>
      <c r="E901" s="20"/>
      <c r="F901" s="20"/>
      <c r="G901" s="20"/>
      <c r="H901" s="20"/>
      <c r="I901" s="20"/>
      <c r="J901" s="20"/>
      <c r="K901" s="20"/>
      <c r="L901" s="20"/>
      <c r="M901" s="20"/>
      <c r="N901" s="120"/>
      <c r="O901" s="120"/>
      <c r="P901" s="120"/>
      <c r="Q901" s="120"/>
      <c r="R901" s="120"/>
      <c r="S901" s="120"/>
      <c r="T901" s="120"/>
      <c r="U901" s="123"/>
      <c r="V901" s="125"/>
      <c r="W901" s="125"/>
      <c r="X901" s="125"/>
      <c r="Y901" s="20"/>
      <c r="Z901" s="20"/>
      <c r="AA901" s="120"/>
      <c r="AB901" s="120"/>
      <c r="AC901" s="120"/>
      <c r="AD901" s="120"/>
      <c r="AE901" s="120"/>
      <c r="AF901" s="120"/>
      <c r="AG901" s="125"/>
      <c r="AH901" s="125"/>
      <c r="AI901" s="125"/>
      <c r="AJ901" s="125"/>
      <c r="AK901" s="125"/>
      <c r="AL901" s="125"/>
      <c r="AM901" s="20"/>
      <c r="AN901" s="120"/>
    </row>
    <row r="902" spans="1:40" ht="15.75" thickBot="1">
      <c r="A902" s="20"/>
      <c r="B902" s="20"/>
      <c r="C902" s="20"/>
      <c r="D902" s="20"/>
      <c r="E902" s="20"/>
      <c r="F902" s="20"/>
      <c r="G902" s="20"/>
      <c r="H902" s="20"/>
      <c r="I902" s="20"/>
      <c r="J902" s="20"/>
      <c r="K902" s="20"/>
      <c r="L902" s="20"/>
      <c r="M902" s="20"/>
      <c r="N902" s="120"/>
      <c r="O902" s="120"/>
      <c r="P902" s="120"/>
      <c r="Q902" s="120"/>
      <c r="R902" s="120"/>
      <c r="S902" s="120"/>
      <c r="T902" s="120"/>
      <c r="U902" s="123"/>
      <c r="V902" s="125"/>
      <c r="W902" s="125"/>
      <c r="X902" s="125"/>
      <c r="Y902" s="20"/>
      <c r="Z902" s="20"/>
      <c r="AA902" s="120"/>
      <c r="AB902" s="120"/>
      <c r="AC902" s="120"/>
      <c r="AD902" s="120"/>
      <c r="AE902" s="120"/>
      <c r="AF902" s="120"/>
      <c r="AG902" s="125"/>
      <c r="AH902" s="125"/>
      <c r="AI902" s="125"/>
      <c r="AJ902" s="125"/>
      <c r="AK902" s="125"/>
      <c r="AL902" s="125"/>
      <c r="AM902" s="20"/>
      <c r="AN902" s="120"/>
    </row>
    <row r="903" spans="1:40" ht="15.75" thickBot="1">
      <c r="A903" s="20"/>
      <c r="B903" s="20"/>
      <c r="C903" s="20"/>
      <c r="D903" s="20"/>
      <c r="E903" s="20"/>
      <c r="F903" s="20"/>
      <c r="G903" s="20"/>
      <c r="H903" s="20"/>
      <c r="I903" s="20"/>
      <c r="J903" s="20"/>
      <c r="K903" s="20"/>
      <c r="L903" s="20"/>
      <c r="M903" s="20"/>
      <c r="N903" s="120"/>
      <c r="O903" s="120"/>
      <c r="P903" s="120"/>
      <c r="Q903" s="120"/>
      <c r="R903" s="120"/>
      <c r="S903" s="120"/>
      <c r="T903" s="120"/>
      <c r="U903" s="123"/>
      <c r="V903" s="125"/>
      <c r="W903" s="125"/>
      <c r="X903" s="125"/>
      <c r="Y903" s="20"/>
      <c r="Z903" s="20"/>
      <c r="AA903" s="120"/>
      <c r="AB903" s="120"/>
      <c r="AC903" s="120"/>
      <c r="AD903" s="120"/>
      <c r="AE903" s="120"/>
      <c r="AF903" s="120"/>
      <c r="AG903" s="125"/>
      <c r="AH903" s="125"/>
      <c r="AI903" s="125"/>
      <c r="AJ903" s="125"/>
      <c r="AK903" s="125"/>
      <c r="AL903" s="125"/>
      <c r="AM903" s="20"/>
      <c r="AN903" s="120"/>
    </row>
    <row r="904" spans="1:40" ht="15.75" thickBot="1">
      <c r="A904" s="20"/>
      <c r="B904" s="20"/>
      <c r="C904" s="20"/>
      <c r="D904" s="20"/>
      <c r="E904" s="20"/>
      <c r="F904" s="20"/>
      <c r="G904" s="20"/>
      <c r="H904" s="20"/>
      <c r="I904" s="20"/>
      <c r="J904" s="20"/>
      <c r="K904" s="20"/>
      <c r="L904" s="20"/>
      <c r="M904" s="20"/>
      <c r="N904" s="120"/>
      <c r="O904" s="120"/>
      <c r="P904" s="120"/>
      <c r="Q904" s="120"/>
      <c r="R904" s="120"/>
      <c r="S904" s="120"/>
      <c r="T904" s="120"/>
      <c r="U904" s="123"/>
      <c r="V904" s="125"/>
      <c r="W904" s="125"/>
      <c r="X904" s="125"/>
      <c r="Y904" s="20"/>
      <c r="Z904" s="20"/>
      <c r="AA904" s="120"/>
      <c r="AB904" s="120"/>
      <c r="AC904" s="120"/>
      <c r="AD904" s="120"/>
      <c r="AE904" s="120"/>
      <c r="AF904" s="120"/>
      <c r="AG904" s="125"/>
      <c r="AH904" s="125"/>
      <c r="AI904" s="125"/>
      <c r="AJ904" s="125"/>
      <c r="AK904" s="125"/>
      <c r="AL904" s="125"/>
      <c r="AM904" s="20"/>
      <c r="AN904" s="120"/>
    </row>
    <row r="905" spans="1:40" ht="15.75" thickBot="1">
      <c r="A905" s="20"/>
      <c r="B905" s="20"/>
      <c r="C905" s="20"/>
      <c r="D905" s="20"/>
      <c r="E905" s="20"/>
      <c r="F905" s="20"/>
      <c r="G905" s="20"/>
      <c r="H905" s="20"/>
      <c r="I905" s="20"/>
      <c r="J905" s="20"/>
      <c r="K905" s="20"/>
      <c r="L905" s="20"/>
      <c r="M905" s="20"/>
      <c r="N905" s="120"/>
      <c r="O905" s="120"/>
      <c r="P905" s="120"/>
      <c r="Q905" s="120"/>
      <c r="R905" s="120"/>
      <c r="S905" s="120"/>
      <c r="T905" s="120"/>
      <c r="U905" s="123"/>
      <c r="V905" s="125"/>
      <c r="W905" s="125"/>
      <c r="X905" s="125"/>
      <c r="Y905" s="20"/>
      <c r="Z905" s="20"/>
      <c r="AA905" s="120"/>
      <c r="AB905" s="120"/>
      <c r="AC905" s="120"/>
      <c r="AD905" s="120"/>
      <c r="AE905" s="120"/>
      <c r="AF905" s="120"/>
      <c r="AG905" s="125"/>
      <c r="AH905" s="125"/>
      <c r="AI905" s="125"/>
      <c r="AJ905" s="125"/>
      <c r="AK905" s="125"/>
      <c r="AL905" s="125"/>
      <c r="AM905" s="20"/>
      <c r="AN905" s="120"/>
    </row>
    <row r="906" spans="1:40" ht="15.75" thickBot="1">
      <c r="A906" s="20"/>
      <c r="B906" s="20"/>
      <c r="C906" s="20"/>
      <c r="D906" s="20"/>
      <c r="E906" s="20"/>
      <c r="F906" s="20"/>
      <c r="G906" s="20"/>
      <c r="H906" s="20"/>
      <c r="I906" s="20"/>
      <c r="J906" s="20"/>
      <c r="K906" s="20"/>
      <c r="L906" s="20"/>
      <c r="M906" s="20"/>
      <c r="N906" s="120"/>
      <c r="O906" s="120"/>
      <c r="P906" s="120"/>
      <c r="Q906" s="120"/>
      <c r="R906" s="120"/>
      <c r="S906" s="120"/>
      <c r="T906" s="120"/>
      <c r="U906" s="123"/>
      <c r="V906" s="125"/>
      <c r="W906" s="125"/>
      <c r="X906" s="125"/>
      <c r="Y906" s="20"/>
      <c r="Z906" s="20"/>
      <c r="AA906" s="120"/>
      <c r="AB906" s="120"/>
      <c r="AC906" s="120"/>
      <c r="AD906" s="120"/>
      <c r="AE906" s="120"/>
      <c r="AF906" s="120"/>
      <c r="AG906" s="125"/>
      <c r="AH906" s="125"/>
      <c r="AI906" s="125"/>
      <c r="AJ906" s="125"/>
      <c r="AK906" s="125"/>
      <c r="AL906" s="125"/>
      <c r="AM906" s="20"/>
      <c r="AN906" s="120"/>
    </row>
    <row r="907" spans="1:40" ht="15.75" thickBot="1">
      <c r="A907" s="20"/>
      <c r="B907" s="20"/>
      <c r="C907" s="20"/>
      <c r="D907" s="20"/>
      <c r="E907" s="20"/>
      <c r="F907" s="20"/>
      <c r="G907" s="20"/>
      <c r="H907" s="20"/>
      <c r="I907" s="20"/>
      <c r="J907" s="20"/>
      <c r="K907" s="20"/>
      <c r="L907" s="20"/>
      <c r="M907" s="20"/>
      <c r="N907" s="120"/>
      <c r="O907" s="120"/>
      <c r="P907" s="120"/>
      <c r="Q907" s="120"/>
      <c r="R907" s="120"/>
      <c r="S907" s="120"/>
      <c r="T907" s="120"/>
      <c r="U907" s="123"/>
      <c r="V907" s="125"/>
      <c r="W907" s="125"/>
      <c r="X907" s="125"/>
      <c r="Y907" s="20"/>
      <c r="Z907" s="20"/>
      <c r="AA907" s="120"/>
      <c r="AB907" s="120"/>
      <c r="AC907" s="120"/>
      <c r="AD907" s="120"/>
      <c r="AE907" s="120"/>
      <c r="AF907" s="120"/>
      <c r="AG907" s="125"/>
      <c r="AH907" s="125"/>
      <c r="AI907" s="125"/>
      <c r="AJ907" s="125"/>
      <c r="AK907" s="125"/>
      <c r="AL907" s="125"/>
      <c r="AM907" s="20"/>
      <c r="AN907" s="120"/>
    </row>
    <row r="908" spans="1:40" ht="15.75" thickBot="1">
      <c r="A908" s="20"/>
      <c r="B908" s="20"/>
      <c r="C908" s="20"/>
      <c r="D908" s="20"/>
      <c r="E908" s="20"/>
      <c r="F908" s="20"/>
      <c r="G908" s="20"/>
      <c r="H908" s="20"/>
      <c r="I908" s="20"/>
      <c r="J908" s="20"/>
      <c r="K908" s="20"/>
      <c r="L908" s="20"/>
      <c r="M908" s="20"/>
      <c r="N908" s="120"/>
      <c r="O908" s="120"/>
      <c r="P908" s="120"/>
      <c r="Q908" s="120"/>
      <c r="R908" s="120"/>
      <c r="S908" s="120"/>
      <c r="T908" s="120"/>
      <c r="U908" s="123"/>
      <c r="V908" s="125"/>
      <c r="W908" s="125"/>
      <c r="X908" s="125"/>
      <c r="Y908" s="20"/>
      <c r="Z908" s="20"/>
      <c r="AA908" s="120"/>
      <c r="AB908" s="120"/>
      <c r="AC908" s="120"/>
      <c r="AD908" s="120"/>
      <c r="AE908" s="120"/>
      <c r="AF908" s="120"/>
      <c r="AG908" s="125"/>
      <c r="AH908" s="125"/>
      <c r="AI908" s="125"/>
      <c r="AJ908" s="125"/>
      <c r="AK908" s="125"/>
      <c r="AL908" s="125"/>
      <c r="AM908" s="20"/>
      <c r="AN908" s="120"/>
    </row>
    <row r="909" spans="1:40" ht="15.75" thickBot="1">
      <c r="A909" s="20"/>
      <c r="B909" s="20"/>
      <c r="C909" s="20"/>
      <c r="D909" s="20"/>
      <c r="E909" s="20"/>
      <c r="F909" s="20"/>
      <c r="G909" s="20"/>
      <c r="H909" s="20"/>
      <c r="I909" s="20"/>
      <c r="J909" s="20"/>
      <c r="K909" s="20"/>
      <c r="L909" s="20"/>
      <c r="M909" s="20"/>
      <c r="N909" s="120"/>
      <c r="O909" s="120"/>
      <c r="P909" s="120"/>
      <c r="Q909" s="120"/>
      <c r="R909" s="120"/>
      <c r="S909" s="120"/>
      <c r="T909" s="120"/>
      <c r="U909" s="123"/>
      <c r="V909" s="125"/>
      <c r="W909" s="125"/>
      <c r="X909" s="125"/>
      <c r="Y909" s="20"/>
      <c r="Z909" s="20"/>
      <c r="AA909" s="120"/>
      <c r="AB909" s="120"/>
      <c r="AC909" s="120"/>
      <c r="AD909" s="120"/>
      <c r="AE909" s="120"/>
      <c r="AF909" s="120"/>
      <c r="AG909" s="125"/>
      <c r="AH909" s="125"/>
      <c r="AI909" s="125"/>
      <c r="AJ909" s="125"/>
      <c r="AK909" s="125"/>
      <c r="AL909" s="125"/>
      <c r="AM909" s="20"/>
      <c r="AN909" s="120"/>
    </row>
    <row r="910" spans="1:40" ht="15.75" thickBot="1">
      <c r="A910" s="20"/>
      <c r="B910" s="20"/>
      <c r="C910" s="20"/>
      <c r="D910" s="20"/>
      <c r="E910" s="20"/>
      <c r="F910" s="20"/>
      <c r="G910" s="20"/>
      <c r="H910" s="20"/>
      <c r="I910" s="20"/>
      <c r="J910" s="20"/>
      <c r="K910" s="20"/>
      <c r="L910" s="20"/>
      <c r="M910" s="20"/>
      <c r="N910" s="120"/>
      <c r="O910" s="120"/>
      <c r="P910" s="120"/>
      <c r="Q910" s="120"/>
      <c r="R910" s="120"/>
      <c r="S910" s="120"/>
      <c r="T910" s="120"/>
      <c r="U910" s="123"/>
      <c r="V910" s="125"/>
      <c r="W910" s="125"/>
      <c r="X910" s="125"/>
      <c r="Y910" s="20"/>
      <c r="Z910" s="20"/>
      <c r="AA910" s="120"/>
      <c r="AB910" s="120"/>
      <c r="AC910" s="120"/>
      <c r="AD910" s="120"/>
      <c r="AE910" s="120"/>
      <c r="AF910" s="120"/>
      <c r="AG910" s="125"/>
      <c r="AH910" s="125"/>
      <c r="AI910" s="125"/>
      <c r="AJ910" s="125"/>
      <c r="AK910" s="125"/>
      <c r="AL910" s="125"/>
      <c r="AM910" s="20"/>
      <c r="AN910" s="120"/>
    </row>
    <row r="911" spans="1:40" ht="15.75" thickBot="1">
      <c r="A911" s="20"/>
      <c r="B911" s="20"/>
      <c r="C911" s="20"/>
      <c r="D911" s="20"/>
      <c r="E911" s="20"/>
      <c r="F911" s="20"/>
      <c r="G911" s="20"/>
      <c r="H911" s="20"/>
      <c r="I911" s="20"/>
      <c r="J911" s="20"/>
      <c r="K911" s="20"/>
      <c r="L911" s="20"/>
      <c r="M911" s="20"/>
      <c r="N911" s="120"/>
      <c r="O911" s="120"/>
      <c r="P911" s="120"/>
      <c r="Q911" s="120"/>
      <c r="R911" s="120"/>
      <c r="S911" s="120"/>
      <c r="T911" s="120"/>
      <c r="U911" s="123"/>
      <c r="V911" s="125"/>
      <c r="W911" s="125"/>
      <c r="X911" s="125"/>
      <c r="Y911" s="20"/>
      <c r="Z911" s="20"/>
      <c r="AA911" s="120"/>
      <c r="AB911" s="120"/>
      <c r="AC911" s="120"/>
      <c r="AD911" s="120"/>
      <c r="AE911" s="120"/>
      <c r="AF911" s="120"/>
      <c r="AG911" s="125"/>
      <c r="AH911" s="125"/>
      <c r="AI911" s="125"/>
      <c r="AJ911" s="125"/>
      <c r="AK911" s="125"/>
      <c r="AL911" s="125"/>
      <c r="AM911" s="20"/>
      <c r="AN911" s="120"/>
    </row>
    <row r="912" spans="1:40" ht="15.75" thickBot="1">
      <c r="A912" s="20"/>
      <c r="B912" s="20"/>
      <c r="C912" s="20"/>
      <c r="D912" s="20"/>
      <c r="E912" s="20"/>
      <c r="F912" s="20"/>
      <c r="G912" s="20"/>
      <c r="H912" s="20"/>
      <c r="I912" s="20"/>
      <c r="J912" s="20"/>
      <c r="K912" s="20"/>
      <c r="L912" s="20"/>
      <c r="M912" s="20"/>
      <c r="N912" s="120"/>
      <c r="O912" s="120"/>
      <c r="P912" s="120"/>
      <c r="Q912" s="120"/>
      <c r="R912" s="120"/>
      <c r="S912" s="120"/>
      <c r="T912" s="120"/>
      <c r="U912" s="123"/>
      <c r="V912" s="125"/>
      <c r="W912" s="125"/>
      <c r="X912" s="125"/>
      <c r="Y912" s="20"/>
      <c r="Z912" s="20"/>
      <c r="AA912" s="120"/>
      <c r="AB912" s="120"/>
      <c r="AC912" s="120"/>
      <c r="AD912" s="120"/>
      <c r="AE912" s="120"/>
      <c r="AF912" s="120"/>
      <c r="AG912" s="125"/>
      <c r="AH912" s="125"/>
      <c r="AI912" s="125"/>
      <c r="AJ912" s="125"/>
      <c r="AK912" s="125"/>
      <c r="AL912" s="125"/>
      <c r="AM912" s="20"/>
      <c r="AN912" s="120"/>
    </row>
    <row r="913" spans="1:40" ht="15.75" thickBot="1">
      <c r="A913" s="20"/>
      <c r="B913" s="20"/>
      <c r="C913" s="20"/>
      <c r="D913" s="20"/>
      <c r="E913" s="20"/>
      <c r="F913" s="20"/>
      <c r="G913" s="20"/>
      <c r="H913" s="20"/>
      <c r="I913" s="20"/>
      <c r="J913" s="20"/>
      <c r="K913" s="20"/>
      <c r="L913" s="20"/>
      <c r="M913" s="20"/>
      <c r="N913" s="120"/>
      <c r="O913" s="120"/>
      <c r="P913" s="120"/>
      <c r="Q913" s="120"/>
      <c r="R913" s="120"/>
      <c r="S913" s="120"/>
      <c r="T913" s="120"/>
      <c r="U913" s="123"/>
      <c r="V913" s="125"/>
      <c r="W913" s="125"/>
      <c r="X913" s="125"/>
      <c r="Y913" s="20"/>
      <c r="Z913" s="20"/>
      <c r="AA913" s="120"/>
      <c r="AB913" s="120"/>
      <c r="AC913" s="120"/>
      <c r="AD913" s="120"/>
      <c r="AE913" s="120"/>
      <c r="AF913" s="120"/>
      <c r="AG913" s="125"/>
      <c r="AH913" s="125"/>
      <c r="AI913" s="125"/>
      <c r="AJ913" s="125"/>
      <c r="AK913" s="125"/>
      <c r="AL913" s="125"/>
      <c r="AM913" s="20"/>
      <c r="AN913" s="120"/>
    </row>
    <row r="914" spans="1:40" ht="15.75" thickBot="1">
      <c r="A914" s="20"/>
      <c r="B914" s="20"/>
      <c r="C914" s="20"/>
      <c r="D914" s="20"/>
      <c r="E914" s="20"/>
      <c r="F914" s="20"/>
      <c r="G914" s="20"/>
      <c r="H914" s="20"/>
      <c r="I914" s="20"/>
      <c r="J914" s="20"/>
      <c r="K914" s="20"/>
      <c r="L914" s="20"/>
      <c r="M914" s="20"/>
      <c r="N914" s="120"/>
      <c r="O914" s="120"/>
      <c r="P914" s="120"/>
      <c r="Q914" s="120"/>
      <c r="R914" s="120"/>
      <c r="S914" s="120"/>
      <c r="T914" s="120"/>
      <c r="U914" s="123"/>
      <c r="V914" s="125"/>
      <c r="W914" s="125"/>
      <c r="X914" s="125"/>
      <c r="Y914" s="20"/>
      <c r="Z914" s="20"/>
      <c r="AA914" s="120"/>
      <c r="AB914" s="120"/>
      <c r="AC914" s="120"/>
      <c r="AD914" s="120"/>
      <c r="AE914" s="120"/>
      <c r="AF914" s="120"/>
      <c r="AG914" s="125"/>
      <c r="AH914" s="125"/>
      <c r="AI914" s="125"/>
      <c r="AJ914" s="125"/>
      <c r="AK914" s="125"/>
      <c r="AL914" s="125"/>
      <c r="AM914" s="20"/>
      <c r="AN914" s="120"/>
    </row>
    <row r="915" spans="1:40" ht="15.75" thickBot="1">
      <c r="A915" s="20"/>
      <c r="B915" s="20"/>
      <c r="C915" s="20"/>
      <c r="D915" s="20"/>
      <c r="E915" s="20"/>
      <c r="F915" s="20"/>
      <c r="G915" s="20"/>
      <c r="H915" s="20"/>
      <c r="I915" s="20"/>
      <c r="J915" s="20"/>
      <c r="K915" s="20"/>
      <c r="L915" s="20"/>
      <c r="M915" s="20"/>
      <c r="N915" s="120"/>
      <c r="O915" s="120"/>
      <c r="P915" s="120"/>
      <c r="Q915" s="120"/>
      <c r="R915" s="120"/>
      <c r="S915" s="120"/>
      <c r="T915" s="120"/>
      <c r="U915" s="123"/>
      <c r="V915" s="125"/>
      <c r="W915" s="125"/>
      <c r="X915" s="125"/>
      <c r="Y915" s="20"/>
      <c r="Z915" s="20"/>
      <c r="AA915" s="120"/>
      <c r="AB915" s="120"/>
      <c r="AC915" s="120"/>
      <c r="AD915" s="120"/>
      <c r="AE915" s="120"/>
      <c r="AF915" s="120"/>
      <c r="AG915" s="125"/>
      <c r="AH915" s="125"/>
      <c r="AI915" s="125"/>
      <c r="AJ915" s="125"/>
      <c r="AK915" s="125"/>
      <c r="AL915" s="125"/>
      <c r="AM915" s="20"/>
      <c r="AN915" s="120"/>
    </row>
    <row r="916" spans="1:40" ht="15.75" thickBot="1">
      <c r="A916" s="20"/>
      <c r="B916" s="20"/>
      <c r="C916" s="20"/>
      <c r="D916" s="20"/>
      <c r="E916" s="20"/>
      <c r="F916" s="20"/>
      <c r="G916" s="20"/>
      <c r="H916" s="20"/>
      <c r="I916" s="20"/>
      <c r="J916" s="20"/>
      <c r="K916" s="20"/>
      <c r="L916" s="20"/>
      <c r="M916" s="20"/>
      <c r="N916" s="120"/>
      <c r="O916" s="120"/>
      <c r="P916" s="120"/>
      <c r="Q916" s="120"/>
      <c r="R916" s="120"/>
      <c r="S916" s="120"/>
      <c r="T916" s="120"/>
      <c r="U916" s="123"/>
      <c r="V916" s="125"/>
      <c r="W916" s="125"/>
      <c r="X916" s="125"/>
      <c r="Y916" s="20"/>
      <c r="Z916" s="20"/>
      <c r="AA916" s="120"/>
      <c r="AB916" s="120"/>
      <c r="AC916" s="120"/>
      <c r="AD916" s="120"/>
      <c r="AE916" s="120"/>
      <c r="AF916" s="120"/>
      <c r="AG916" s="125"/>
      <c r="AH916" s="125"/>
      <c r="AI916" s="125"/>
      <c r="AJ916" s="125"/>
      <c r="AK916" s="125"/>
      <c r="AL916" s="125"/>
      <c r="AM916" s="20"/>
      <c r="AN916" s="120"/>
    </row>
    <row r="917" spans="1:40" ht="15.75" thickBot="1">
      <c r="A917" s="20"/>
      <c r="B917" s="20"/>
      <c r="C917" s="20"/>
      <c r="D917" s="20"/>
      <c r="E917" s="20"/>
      <c r="F917" s="20"/>
      <c r="G917" s="20"/>
      <c r="H917" s="20"/>
      <c r="I917" s="20"/>
      <c r="J917" s="20"/>
      <c r="K917" s="20"/>
      <c r="L917" s="20"/>
      <c r="M917" s="20"/>
      <c r="N917" s="120"/>
      <c r="O917" s="120"/>
      <c r="P917" s="120"/>
      <c r="Q917" s="120"/>
      <c r="R917" s="120"/>
      <c r="S917" s="120"/>
      <c r="T917" s="120"/>
      <c r="U917" s="123"/>
      <c r="V917" s="125"/>
      <c r="W917" s="125"/>
      <c r="X917" s="125"/>
      <c r="Y917" s="20"/>
      <c r="Z917" s="20"/>
      <c r="AA917" s="120"/>
      <c r="AB917" s="120"/>
      <c r="AC917" s="120"/>
      <c r="AD917" s="120"/>
      <c r="AE917" s="120"/>
      <c r="AF917" s="120"/>
      <c r="AG917" s="125"/>
      <c r="AH917" s="125"/>
      <c r="AI917" s="125"/>
      <c r="AJ917" s="125"/>
      <c r="AK917" s="125"/>
      <c r="AL917" s="125"/>
      <c r="AM917" s="20"/>
      <c r="AN917" s="120"/>
    </row>
    <row r="918" spans="1:40" ht="15.75" thickBot="1">
      <c r="A918" s="20"/>
      <c r="B918" s="20"/>
      <c r="C918" s="20"/>
      <c r="D918" s="20"/>
      <c r="E918" s="20"/>
      <c r="F918" s="20"/>
      <c r="G918" s="20"/>
      <c r="H918" s="20"/>
      <c r="I918" s="20"/>
      <c r="J918" s="20"/>
      <c r="K918" s="20"/>
      <c r="L918" s="20"/>
      <c r="M918" s="20"/>
      <c r="N918" s="120"/>
      <c r="O918" s="120"/>
      <c r="P918" s="120"/>
      <c r="Q918" s="120"/>
      <c r="R918" s="120"/>
      <c r="S918" s="120"/>
      <c r="T918" s="120"/>
      <c r="U918" s="123"/>
      <c r="V918" s="125"/>
      <c r="W918" s="125"/>
      <c r="X918" s="125"/>
      <c r="Y918" s="20"/>
      <c r="Z918" s="20"/>
      <c r="AA918" s="120"/>
      <c r="AB918" s="120"/>
      <c r="AC918" s="120"/>
      <c r="AD918" s="120"/>
      <c r="AE918" s="120"/>
      <c r="AF918" s="120"/>
      <c r="AG918" s="125"/>
      <c r="AH918" s="125"/>
      <c r="AI918" s="125"/>
      <c r="AJ918" s="125"/>
      <c r="AK918" s="125"/>
      <c r="AL918" s="125"/>
      <c r="AM918" s="20"/>
      <c r="AN918" s="120"/>
    </row>
    <row r="919" spans="1:40" ht="15.75" thickBot="1">
      <c r="A919" s="20"/>
      <c r="B919" s="20"/>
      <c r="C919" s="20"/>
      <c r="D919" s="20"/>
      <c r="E919" s="20"/>
      <c r="F919" s="20"/>
      <c r="G919" s="20"/>
      <c r="H919" s="20"/>
      <c r="I919" s="20"/>
      <c r="J919" s="20"/>
      <c r="K919" s="20"/>
      <c r="L919" s="20"/>
      <c r="M919" s="20"/>
      <c r="N919" s="120"/>
      <c r="O919" s="120"/>
      <c r="P919" s="120"/>
      <c r="Q919" s="120"/>
      <c r="R919" s="120"/>
      <c r="S919" s="120"/>
      <c r="T919" s="120"/>
      <c r="U919" s="123"/>
      <c r="V919" s="125"/>
      <c r="W919" s="125"/>
      <c r="X919" s="125"/>
      <c r="Y919" s="20"/>
      <c r="Z919" s="20"/>
      <c r="AA919" s="120"/>
      <c r="AB919" s="120"/>
      <c r="AC919" s="120"/>
      <c r="AD919" s="120"/>
      <c r="AE919" s="120"/>
      <c r="AF919" s="120"/>
      <c r="AG919" s="125"/>
      <c r="AH919" s="125"/>
      <c r="AI919" s="125"/>
      <c r="AJ919" s="125"/>
      <c r="AK919" s="125"/>
      <c r="AL919" s="125"/>
      <c r="AM919" s="20"/>
      <c r="AN919" s="120"/>
    </row>
    <row r="920" spans="1:40" ht="15.75" thickBot="1">
      <c r="A920" s="20"/>
      <c r="B920" s="20"/>
      <c r="C920" s="20"/>
      <c r="D920" s="20"/>
      <c r="E920" s="20"/>
      <c r="F920" s="20"/>
      <c r="G920" s="20"/>
      <c r="H920" s="20"/>
      <c r="I920" s="20"/>
      <c r="J920" s="20"/>
      <c r="K920" s="20"/>
      <c r="L920" s="20"/>
      <c r="M920" s="20"/>
      <c r="N920" s="120"/>
      <c r="O920" s="120"/>
      <c r="P920" s="120"/>
      <c r="Q920" s="120"/>
      <c r="R920" s="120"/>
      <c r="S920" s="120"/>
      <c r="T920" s="120"/>
      <c r="U920" s="123"/>
      <c r="V920" s="125"/>
      <c r="W920" s="125"/>
      <c r="X920" s="125"/>
      <c r="Y920" s="20"/>
      <c r="Z920" s="20"/>
      <c r="AA920" s="120"/>
      <c r="AB920" s="120"/>
      <c r="AC920" s="120"/>
      <c r="AD920" s="120"/>
      <c r="AE920" s="120"/>
      <c r="AF920" s="120"/>
      <c r="AG920" s="125"/>
      <c r="AH920" s="125"/>
      <c r="AI920" s="125"/>
      <c r="AJ920" s="125"/>
      <c r="AK920" s="125"/>
      <c r="AL920" s="125"/>
      <c r="AM920" s="20"/>
      <c r="AN920" s="120"/>
    </row>
    <row r="921" spans="1:40" ht="15.75" thickBot="1">
      <c r="A921" s="20"/>
      <c r="B921" s="20"/>
      <c r="C921" s="20"/>
      <c r="D921" s="20"/>
      <c r="E921" s="20"/>
      <c r="F921" s="20"/>
      <c r="G921" s="20"/>
      <c r="H921" s="20"/>
      <c r="I921" s="20"/>
      <c r="J921" s="20"/>
      <c r="K921" s="20"/>
      <c r="L921" s="20"/>
      <c r="M921" s="20"/>
      <c r="N921" s="120"/>
      <c r="O921" s="120"/>
      <c r="P921" s="120"/>
      <c r="Q921" s="120"/>
      <c r="R921" s="120"/>
      <c r="S921" s="120"/>
      <c r="T921" s="120"/>
      <c r="U921" s="123"/>
      <c r="V921" s="125"/>
      <c r="W921" s="125"/>
      <c r="X921" s="125"/>
      <c r="Y921" s="20"/>
      <c r="Z921" s="20"/>
      <c r="AA921" s="120"/>
      <c r="AB921" s="120"/>
      <c r="AC921" s="120"/>
      <c r="AD921" s="120"/>
      <c r="AE921" s="120"/>
      <c r="AF921" s="120"/>
      <c r="AG921" s="125"/>
      <c r="AH921" s="125"/>
      <c r="AI921" s="125"/>
      <c r="AJ921" s="125"/>
      <c r="AK921" s="125"/>
      <c r="AL921" s="125"/>
      <c r="AM921" s="20"/>
      <c r="AN921" s="120"/>
    </row>
    <row r="922" spans="1:40" ht="15.75" thickBot="1">
      <c r="A922" s="20"/>
      <c r="B922" s="20"/>
      <c r="C922" s="20"/>
      <c r="D922" s="20"/>
      <c r="E922" s="20"/>
      <c r="F922" s="20"/>
      <c r="G922" s="20"/>
      <c r="H922" s="20"/>
      <c r="I922" s="20"/>
      <c r="J922" s="20"/>
      <c r="K922" s="20"/>
      <c r="L922" s="20"/>
      <c r="M922" s="20"/>
      <c r="N922" s="120"/>
      <c r="O922" s="120"/>
      <c r="P922" s="120"/>
      <c r="Q922" s="120"/>
      <c r="R922" s="120"/>
      <c r="S922" s="120"/>
      <c r="T922" s="120"/>
      <c r="U922" s="123"/>
      <c r="V922" s="125"/>
      <c r="W922" s="125"/>
      <c r="X922" s="125"/>
      <c r="Y922" s="20"/>
      <c r="Z922" s="20"/>
      <c r="AA922" s="120"/>
      <c r="AB922" s="120"/>
      <c r="AC922" s="120"/>
      <c r="AD922" s="120"/>
      <c r="AE922" s="120"/>
      <c r="AF922" s="120"/>
      <c r="AG922" s="125"/>
      <c r="AH922" s="125"/>
      <c r="AI922" s="125"/>
      <c r="AJ922" s="125"/>
      <c r="AK922" s="125"/>
      <c r="AL922" s="125"/>
      <c r="AM922" s="20"/>
      <c r="AN922" s="120"/>
    </row>
    <row r="923" spans="1:40" ht="15.75" thickBot="1">
      <c r="A923" s="20"/>
      <c r="B923" s="20"/>
      <c r="C923" s="20"/>
      <c r="D923" s="20"/>
      <c r="E923" s="20"/>
      <c r="F923" s="20"/>
      <c r="G923" s="20"/>
      <c r="H923" s="20"/>
      <c r="I923" s="20"/>
      <c r="J923" s="20"/>
      <c r="K923" s="20"/>
      <c r="L923" s="20"/>
      <c r="M923" s="20"/>
      <c r="N923" s="120"/>
      <c r="O923" s="120"/>
      <c r="P923" s="120"/>
      <c r="Q923" s="120"/>
      <c r="R923" s="120"/>
      <c r="S923" s="120"/>
      <c r="T923" s="120"/>
      <c r="U923" s="123"/>
      <c r="V923" s="125"/>
      <c r="W923" s="125"/>
      <c r="X923" s="125"/>
      <c r="Y923" s="20"/>
      <c r="Z923" s="20"/>
      <c r="AA923" s="120"/>
      <c r="AB923" s="120"/>
      <c r="AC923" s="120"/>
      <c r="AD923" s="120"/>
      <c r="AE923" s="120"/>
      <c r="AF923" s="120"/>
      <c r="AG923" s="125"/>
      <c r="AH923" s="125"/>
      <c r="AI923" s="125"/>
      <c r="AJ923" s="125"/>
      <c r="AK923" s="125"/>
      <c r="AL923" s="125"/>
      <c r="AM923" s="20"/>
      <c r="AN923" s="120"/>
    </row>
    <row r="924" spans="1:40" ht="15.75" thickBot="1">
      <c r="A924" s="20"/>
      <c r="B924" s="20"/>
      <c r="C924" s="20"/>
      <c r="D924" s="20"/>
      <c r="E924" s="20"/>
      <c r="F924" s="20"/>
      <c r="G924" s="20"/>
      <c r="H924" s="20"/>
      <c r="I924" s="20"/>
      <c r="J924" s="20"/>
      <c r="K924" s="20"/>
      <c r="L924" s="20"/>
      <c r="M924" s="20"/>
      <c r="N924" s="120"/>
      <c r="O924" s="120"/>
      <c r="P924" s="120"/>
      <c r="Q924" s="120"/>
      <c r="R924" s="120"/>
      <c r="S924" s="120"/>
      <c r="T924" s="120"/>
      <c r="U924" s="123"/>
      <c r="V924" s="125"/>
      <c r="W924" s="125"/>
      <c r="X924" s="125"/>
      <c r="Y924" s="20"/>
      <c r="Z924" s="20"/>
      <c r="AA924" s="120"/>
      <c r="AB924" s="120"/>
      <c r="AC924" s="120"/>
      <c r="AD924" s="120"/>
      <c r="AE924" s="120"/>
      <c r="AF924" s="120"/>
      <c r="AG924" s="125"/>
      <c r="AH924" s="125"/>
      <c r="AI924" s="125"/>
      <c r="AJ924" s="125"/>
      <c r="AK924" s="125"/>
      <c r="AL924" s="125"/>
      <c r="AM924" s="20"/>
      <c r="AN924" s="120"/>
    </row>
    <row r="925" spans="1:40" ht="15.75" thickBot="1">
      <c r="A925" s="20"/>
      <c r="B925" s="20"/>
      <c r="C925" s="20"/>
      <c r="D925" s="20"/>
      <c r="E925" s="20"/>
      <c r="F925" s="20"/>
      <c r="G925" s="20"/>
      <c r="H925" s="20"/>
      <c r="I925" s="20"/>
      <c r="J925" s="20"/>
      <c r="K925" s="20"/>
      <c r="L925" s="20"/>
      <c r="M925" s="20"/>
      <c r="N925" s="120"/>
      <c r="O925" s="120"/>
      <c r="P925" s="120"/>
      <c r="Q925" s="120"/>
      <c r="R925" s="120"/>
      <c r="S925" s="120"/>
      <c r="T925" s="120"/>
      <c r="U925" s="123"/>
      <c r="V925" s="125"/>
      <c r="W925" s="125"/>
      <c r="X925" s="125"/>
      <c r="Y925" s="20"/>
      <c r="Z925" s="20"/>
      <c r="AA925" s="120"/>
      <c r="AB925" s="120"/>
      <c r="AC925" s="120"/>
      <c r="AD925" s="120"/>
      <c r="AE925" s="120"/>
      <c r="AF925" s="120"/>
      <c r="AG925" s="125"/>
      <c r="AH925" s="125"/>
      <c r="AI925" s="125"/>
      <c r="AJ925" s="125"/>
      <c r="AK925" s="125"/>
      <c r="AL925" s="125"/>
      <c r="AM925" s="20"/>
      <c r="AN925" s="120"/>
    </row>
    <row r="926" spans="1:40" ht="15.75" thickBot="1">
      <c r="A926" s="20"/>
      <c r="B926" s="20"/>
      <c r="C926" s="20"/>
      <c r="D926" s="20"/>
      <c r="E926" s="20"/>
      <c r="F926" s="20"/>
      <c r="G926" s="20"/>
      <c r="H926" s="20"/>
      <c r="I926" s="20"/>
      <c r="J926" s="20"/>
      <c r="K926" s="20"/>
      <c r="L926" s="20"/>
      <c r="M926" s="20"/>
      <c r="N926" s="120"/>
      <c r="O926" s="120"/>
      <c r="P926" s="120"/>
      <c r="Q926" s="120"/>
      <c r="R926" s="120"/>
      <c r="S926" s="120"/>
      <c r="T926" s="120"/>
      <c r="U926" s="123"/>
      <c r="V926" s="125"/>
      <c r="W926" s="125"/>
      <c r="X926" s="125"/>
      <c r="Y926" s="20"/>
      <c r="Z926" s="20"/>
      <c r="AA926" s="120"/>
      <c r="AB926" s="120"/>
      <c r="AC926" s="120"/>
      <c r="AD926" s="120"/>
      <c r="AE926" s="120"/>
      <c r="AF926" s="120"/>
      <c r="AG926" s="125"/>
      <c r="AH926" s="125"/>
      <c r="AI926" s="125"/>
      <c r="AJ926" s="125"/>
      <c r="AK926" s="125"/>
      <c r="AL926" s="125"/>
      <c r="AM926" s="20"/>
      <c r="AN926" s="120"/>
    </row>
    <row r="927" spans="1:40" ht="15.75" thickBot="1">
      <c r="A927" s="20"/>
      <c r="B927" s="20"/>
      <c r="C927" s="20"/>
      <c r="D927" s="20"/>
      <c r="E927" s="20"/>
      <c r="F927" s="20"/>
      <c r="G927" s="20"/>
      <c r="H927" s="20"/>
      <c r="I927" s="20"/>
      <c r="J927" s="20"/>
      <c r="K927" s="20"/>
      <c r="L927" s="20"/>
      <c r="M927" s="20"/>
      <c r="N927" s="120"/>
      <c r="O927" s="120"/>
      <c r="P927" s="120"/>
      <c r="Q927" s="120"/>
      <c r="R927" s="120"/>
      <c r="S927" s="120"/>
      <c r="T927" s="120"/>
      <c r="U927" s="123"/>
      <c r="V927" s="125"/>
      <c r="W927" s="125"/>
      <c r="X927" s="125"/>
      <c r="Y927" s="20"/>
      <c r="Z927" s="20"/>
      <c r="AA927" s="120"/>
      <c r="AB927" s="120"/>
      <c r="AC927" s="120"/>
      <c r="AD927" s="120"/>
      <c r="AE927" s="120"/>
      <c r="AF927" s="120"/>
      <c r="AG927" s="125"/>
      <c r="AH927" s="125"/>
      <c r="AI927" s="125"/>
      <c r="AJ927" s="125"/>
      <c r="AK927" s="125"/>
      <c r="AL927" s="125"/>
      <c r="AM927" s="20"/>
      <c r="AN927" s="120"/>
    </row>
    <row r="928" spans="1:40" ht="15.75" thickBot="1">
      <c r="A928" s="20"/>
      <c r="B928" s="20"/>
      <c r="C928" s="20"/>
      <c r="D928" s="20"/>
      <c r="E928" s="20"/>
      <c r="F928" s="20"/>
      <c r="G928" s="20"/>
      <c r="H928" s="20"/>
      <c r="I928" s="20"/>
      <c r="J928" s="20"/>
      <c r="K928" s="20"/>
      <c r="L928" s="20"/>
      <c r="M928" s="20"/>
      <c r="N928" s="120"/>
      <c r="O928" s="120"/>
      <c r="P928" s="120"/>
      <c r="Q928" s="120"/>
      <c r="R928" s="120"/>
      <c r="S928" s="120"/>
      <c r="T928" s="120"/>
      <c r="U928" s="123"/>
      <c r="V928" s="125"/>
      <c r="W928" s="125"/>
      <c r="X928" s="125"/>
      <c r="Y928" s="20"/>
      <c r="Z928" s="20"/>
      <c r="AA928" s="120"/>
      <c r="AB928" s="120"/>
      <c r="AC928" s="120"/>
      <c r="AD928" s="120"/>
      <c r="AE928" s="120"/>
      <c r="AF928" s="120"/>
      <c r="AG928" s="125"/>
      <c r="AH928" s="125"/>
      <c r="AI928" s="125"/>
      <c r="AJ928" s="125"/>
      <c r="AK928" s="125"/>
      <c r="AL928" s="125"/>
      <c r="AM928" s="20"/>
      <c r="AN928" s="120"/>
    </row>
    <row r="929" spans="1:40" ht="15.75" thickBot="1">
      <c r="A929" s="20"/>
      <c r="B929" s="20"/>
      <c r="C929" s="20"/>
      <c r="D929" s="20"/>
      <c r="E929" s="20"/>
      <c r="F929" s="20"/>
      <c r="G929" s="20"/>
      <c r="H929" s="20"/>
      <c r="I929" s="20"/>
      <c r="J929" s="20"/>
      <c r="K929" s="20"/>
      <c r="L929" s="20"/>
      <c r="M929" s="20"/>
      <c r="N929" s="120"/>
      <c r="O929" s="120"/>
      <c r="P929" s="120"/>
      <c r="Q929" s="120"/>
      <c r="R929" s="120"/>
      <c r="S929" s="120"/>
      <c r="T929" s="120"/>
      <c r="U929" s="123"/>
      <c r="V929" s="125"/>
      <c r="W929" s="125"/>
      <c r="X929" s="125"/>
      <c r="Y929" s="20"/>
      <c r="Z929" s="20"/>
      <c r="AA929" s="120"/>
      <c r="AB929" s="120"/>
      <c r="AC929" s="120"/>
      <c r="AD929" s="120"/>
      <c r="AE929" s="120"/>
      <c r="AF929" s="120"/>
      <c r="AG929" s="125"/>
      <c r="AH929" s="125"/>
      <c r="AI929" s="125"/>
      <c r="AJ929" s="125"/>
      <c r="AK929" s="125"/>
      <c r="AL929" s="125"/>
      <c r="AM929" s="20"/>
      <c r="AN929" s="120"/>
    </row>
    <row r="930" spans="1:40" ht="15.75" thickBot="1">
      <c r="A930" s="20"/>
      <c r="B930" s="20"/>
      <c r="C930" s="20"/>
      <c r="D930" s="20"/>
      <c r="E930" s="20"/>
      <c r="F930" s="20"/>
      <c r="G930" s="20"/>
      <c r="H930" s="20"/>
      <c r="I930" s="20"/>
      <c r="J930" s="20"/>
      <c r="K930" s="20"/>
      <c r="L930" s="20"/>
      <c r="M930" s="20"/>
      <c r="N930" s="120"/>
      <c r="O930" s="120"/>
      <c r="P930" s="120"/>
      <c r="Q930" s="120"/>
      <c r="R930" s="120"/>
      <c r="S930" s="120"/>
      <c r="T930" s="120"/>
      <c r="U930" s="123"/>
      <c r="V930" s="125"/>
      <c r="W930" s="125"/>
      <c r="X930" s="125"/>
      <c r="Y930" s="20"/>
      <c r="Z930" s="20"/>
      <c r="AA930" s="120"/>
      <c r="AB930" s="120"/>
      <c r="AC930" s="120"/>
      <c r="AD930" s="120"/>
      <c r="AE930" s="120"/>
      <c r="AF930" s="120"/>
      <c r="AG930" s="125"/>
      <c r="AH930" s="125"/>
      <c r="AI930" s="125"/>
      <c r="AJ930" s="125"/>
      <c r="AK930" s="125"/>
      <c r="AL930" s="125"/>
      <c r="AM930" s="20"/>
      <c r="AN930" s="120"/>
    </row>
    <row r="931" spans="1:40" ht="15.75" thickBot="1">
      <c r="A931" s="20"/>
      <c r="B931" s="20"/>
      <c r="C931" s="20"/>
      <c r="D931" s="20"/>
      <c r="E931" s="20"/>
      <c r="F931" s="20"/>
      <c r="G931" s="20"/>
      <c r="H931" s="20"/>
      <c r="I931" s="20"/>
      <c r="J931" s="20"/>
      <c r="K931" s="20"/>
      <c r="L931" s="20"/>
      <c r="M931" s="20"/>
      <c r="N931" s="120"/>
      <c r="O931" s="120"/>
      <c r="P931" s="120"/>
      <c r="Q931" s="120"/>
      <c r="R931" s="120"/>
      <c r="S931" s="120"/>
      <c r="T931" s="120"/>
      <c r="U931" s="123"/>
      <c r="V931" s="125"/>
      <c r="W931" s="125"/>
      <c r="X931" s="125"/>
      <c r="Y931" s="20"/>
      <c r="Z931" s="20"/>
      <c r="AA931" s="120"/>
      <c r="AB931" s="120"/>
      <c r="AC931" s="120"/>
      <c r="AD931" s="120"/>
      <c r="AE931" s="120"/>
      <c r="AF931" s="120"/>
      <c r="AG931" s="125"/>
      <c r="AH931" s="125"/>
      <c r="AI931" s="125"/>
      <c r="AJ931" s="125"/>
      <c r="AK931" s="125"/>
      <c r="AL931" s="125"/>
      <c r="AM931" s="20"/>
      <c r="AN931" s="120"/>
    </row>
    <row r="932" spans="1:40" ht="15.75" thickBot="1">
      <c r="A932" s="20"/>
      <c r="B932" s="20"/>
      <c r="C932" s="20"/>
      <c r="D932" s="20"/>
      <c r="E932" s="20"/>
      <c r="F932" s="20"/>
      <c r="G932" s="20"/>
      <c r="H932" s="20"/>
      <c r="I932" s="20"/>
      <c r="J932" s="20"/>
      <c r="K932" s="20"/>
      <c r="L932" s="20"/>
      <c r="M932" s="20"/>
      <c r="N932" s="120"/>
      <c r="O932" s="120"/>
      <c r="P932" s="120"/>
      <c r="Q932" s="120"/>
      <c r="R932" s="120"/>
      <c r="S932" s="120"/>
      <c r="T932" s="120"/>
      <c r="U932" s="123"/>
      <c r="V932" s="125"/>
      <c r="W932" s="125"/>
      <c r="X932" s="125"/>
      <c r="Y932" s="20"/>
      <c r="Z932" s="20"/>
      <c r="AA932" s="120"/>
      <c r="AB932" s="120"/>
      <c r="AC932" s="120"/>
      <c r="AD932" s="120"/>
      <c r="AE932" s="120"/>
      <c r="AF932" s="120"/>
      <c r="AG932" s="125"/>
      <c r="AH932" s="125"/>
      <c r="AI932" s="125"/>
      <c r="AJ932" s="125"/>
      <c r="AK932" s="125"/>
      <c r="AL932" s="125"/>
      <c r="AM932" s="20"/>
      <c r="AN932" s="120"/>
    </row>
    <row r="933" spans="1:40" ht="15.75" thickBot="1">
      <c r="A933" s="20"/>
      <c r="B933" s="20"/>
      <c r="C933" s="20"/>
      <c r="D933" s="20"/>
      <c r="E933" s="20"/>
      <c r="F933" s="20"/>
      <c r="G933" s="20"/>
      <c r="H933" s="20"/>
      <c r="I933" s="20"/>
      <c r="J933" s="20"/>
      <c r="K933" s="20"/>
      <c r="L933" s="20"/>
      <c r="M933" s="20"/>
      <c r="N933" s="120"/>
      <c r="O933" s="120"/>
      <c r="P933" s="120"/>
      <c r="Q933" s="120"/>
      <c r="R933" s="120"/>
      <c r="S933" s="120"/>
      <c r="T933" s="120"/>
      <c r="U933" s="123"/>
      <c r="V933" s="125"/>
      <c r="W933" s="125"/>
      <c r="X933" s="125"/>
      <c r="Y933" s="20"/>
      <c r="Z933" s="20"/>
      <c r="AA933" s="120"/>
      <c r="AB933" s="120"/>
      <c r="AC933" s="120"/>
      <c r="AD933" s="120"/>
      <c r="AE933" s="120"/>
      <c r="AF933" s="120"/>
      <c r="AG933" s="125"/>
      <c r="AH933" s="125"/>
      <c r="AI933" s="125"/>
      <c r="AJ933" s="125"/>
      <c r="AK933" s="125"/>
      <c r="AL933" s="125"/>
      <c r="AM933" s="20"/>
      <c r="AN933" s="120"/>
    </row>
    <row r="934" spans="1:40" ht="15.75" thickBot="1">
      <c r="A934" s="20"/>
      <c r="B934" s="20"/>
      <c r="C934" s="20"/>
      <c r="D934" s="20"/>
      <c r="E934" s="20"/>
      <c r="F934" s="20"/>
      <c r="G934" s="20"/>
      <c r="H934" s="20"/>
      <c r="I934" s="20"/>
      <c r="J934" s="20"/>
      <c r="K934" s="20"/>
      <c r="L934" s="20"/>
      <c r="M934" s="20"/>
      <c r="N934" s="120"/>
      <c r="O934" s="120"/>
      <c r="P934" s="120"/>
      <c r="Q934" s="120"/>
      <c r="R934" s="120"/>
      <c r="S934" s="120"/>
      <c r="T934" s="120"/>
      <c r="U934" s="123"/>
      <c r="V934" s="125"/>
      <c r="W934" s="125"/>
      <c r="X934" s="125"/>
      <c r="Y934" s="20"/>
      <c r="Z934" s="20"/>
      <c r="AA934" s="120"/>
      <c r="AB934" s="120"/>
      <c r="AC934" s="120"/>
      <c r="AD934" s="120"/>
      <c r="AE934" s="120"/>
      <c r="AF934" s="120"/>
      <c r="AG934" s="125"/>
      <c r="AH934" s="125"/>
      <c r="AI934" s="125"/>
      <c r="AJ934" s="125"/>
      <c r="AK934" s="125"/>
      <c r="AL934" s="125"/>
      <c r="AM934" s="20"/>
      <c r="AN934" s="120"/>
    </row>
    <row r="935" spans="1:40" ht="15.75" thickBot="1">
      <c r="A935" s="20"/>
      <c r="B935" s="20"/>
      <c r="C935" s="20"/>
      <c r="D935" s="20"/>
      <c r="E935" s="20"/>
      <c r="F935" s="20"/>
      <c r="G935" s="20"/>
      <c r="H935" s="20"/>
      <c r="I935" s="20"/>
      <c r="J935" s="20"/>
      <c r="K935" s="20"/>
      <c r="L935" s="20"/>
      <c r="M935" s="20"/>
      <c r="N935" s="120"/>
      <c r="O935" s="120"/>
      <c r="P935" s="120"/>
      <c r="Q935" s="120"/>
      <c r="R935" s="120"/>
      <c r="S935" s="120"/>
      <c r="T935" s="120"/>
      <c r="U935" s="123"/>
      <c r="V935" s="125"/>
      <c r="W935" s="125"/>
      <c r="X935" s="125"/>
      <c r="Y935" s="20"/>
      <c r="Z935" s="20"/>
      <c r="AA935" s="120"/>
      <c r="AB935" s="120"/>
      <c r="AC935" s="120"/>
      <c r="AD935" s="120"/>
      <c r="AE935" s="120"/>
      <c r="AF935" s="120"/>
      <c r="AG935" s="125"/>
      <c r="AH935" s="125"/>
      <c r="AI935" s="125"/>
      <c r="AJ935" s="125"/>
      <c r="AK935" s="125"/>
      <c r="AL935" s="125"/>
      <c r="AM935" s="20"/>
      <c r="AN935" s="120"/>
    </row>
    <row r="936" spans="1:40" ht="15.75" thickBot="1">
      <c r="A936" s="20"/>
      <c r="B936" s="20"/>
      <c r="C936" s="20"/>
      <c r="D936" s="20"/>
      <c r="E936" s="20"/>
      <c r="F936" s="20"/>
      <c r="G936" s="20"/>
      <c r="H936" s="20"/>
      <c r="I936" s="20"/>
      <c r="J936" s="20"/>
      <c r="K936" s="20"/>
      <c r="L936" s="20"/>
      <c r="M936" s="20"/>
      <c r="N936" s="120"/>
      <c r="O936" s="120"/>
      <c r="P936" s="120"/>
      <c r="Q936" s="120"/>
      <c r="R936" s="120"/>
      <c r="S936" s="120"/>
      <c r="T936" s="120"/>
      <c r="U936" s="123"/>
      <c r="V936" s="125"/>
      <c r="W936" s="125"/>
      <c r="X936" s="125"/>
      <c r="Y936" s="20"/>
      <c r="Z936" s="20"/>
      <c r="AA936" s="120"/>
      <c r="AB936" s="120"/>
      <c r="AC936" s="120"/>
      <c r="AD936" s="120"/>
      <c r="AE936" s="120"/>
      <c r="AF936" s="120"/>
      <c r="AG936" s="125"/>
      <c r="AH936" s="125"/>
      <c r="AI936" s="125"/>
      <c r="AJ936" s="125"/>
      <c r="AK936" s="125"/>
      <c r="AL936" s="125"/>
      <c r="AM936" s="20"/>
      <c r="AN936" s="120"/>
    </row>
    <row r="937" spans="1:40" ht="15.75" thickBot="1">
      <c r="A937" s="20"/>
      <c r="B937" s="20"/>
      <c r="C937" s="20"/>
      <c r="D937" s="20"/>
      <c r="E937" s="20"/>
      <c r="F937" s="20"/>
      <c r="G937" s="20"/>
      <c r="H937" s="20"/>
      <c r="I937" s="20"/>
      <c r="J937" s="20"/>
      <c r="K937" s="20"/>
      <c r="L937" s="20"/>
      <c r="M937" s="20"/>
      <c r="N937" s="120"/>
      <c r="O937" s="120"/>
      <c r="P937" s="120"/>
      <c r="Q937" s="120"/>
      <c r="R937" s="120"/>
      <c r="S937" s="120"/>
      <c r="T937" s="120"/>
      <c r="U937" s="123"/>
      <c r="V937" s="125"/>
      <c r="W937" s="125"/>
      <c r="X937" s="125"/>
      <c r="Y937" s="20"/>
      <c r="Z937" s="20"/>
      <c r="AA937" s="120"/>
      <c r="AB937" s="120"/>
      <c r="AC937" s="120"/>
      <c r="AD937" s="120"/>
      <c r="AE937" s="120"/>
      <c r="AF937" s="120"/>
      <c r="AG937" s="125"/>
      <c r="AH937" s="125"/>
      <c r="AI937" s="125"/>
      <c r="AJ937" s="125"/>
      <c r="AK937" s="125"/>
      <c r="AL937" s="125"/>
      <c r="AM937" s="20"/>
      <c r="AN937" s="120"/>
    </row>
    <row r="938" spans="1:40" ht="15.75" thickBot="1">
      <c r="A938" s="20"/>
      <c r="B938" s="20"/>
      <c r="C938" s="20"/>
      <c r="D938" s="20"/>
      <c r="E938" s="20"/>
      <c r="F938" s="20"/>
      <c r="G938" s="20"/>
      <c r="H938" s="20"/>
      <c r="I938" s="20"/>
      <c r="J938" s="20"/>
      <c r="K938" s="20"/>
      <c r="L938" s="20"/>
      <c r="M938" s="20"/>
      <c r="N938" s="120"/>
      <c r="O938" s="120"/>
      <c r="P938" s="120"/>
      <c r="Q938" s="120"/>
      <c r="R938" s="120"/>
      <c r="S938" s="120"/>
      <c r="T938" s="120"/>
      <c r="U938" s="123"/>
      <c r="V938" s="125"/>
      <c r="W938" s="125"/>
      <c r="X938" s="125"/>
      <c r="Y938" s="20"/>
      <c r="Z938" s="20"/>
      <c r="AA938" s="120"/>
      <c r="AB938" s="120"/>
      <c r="AC938" s="120"/>
      <c r="AD938" s="120"/>
      <c r="AE938" s="120"/>
      <c r="AF938" s="120"/>
      <c r="AG938" s="125"/>
      <c r="AH938" s="125"/>
      <c r="AI938" s="125"/>
      <c r="AJ938" s="125"/>
      <c r="AK938" s="125"/>
      <c r="AL938" s="125"/>
      <c r="AM938" s="20"/>
      <c r="AN938" s="120"/>
    </row>
    <row r="939" spans="1:40" ht="15.75" thickBot="1">
      <c r="A939" s="20"/>
      <c r="B939" s="20"/>
      <c r="C939" s="20"/>
      <c r="D939" s="20"/>
      <c r="E939" s="20"/>
      <c r="F939" s="20"/>
      <c r="G939" s="20"/>
      <c r="H939" s="20"/>
      <c r="I939" s="20"/>
      <c r="J939" s="20"/>
      <c r="K939" s="20"/>
      <c r="L939" s="20"/>
      <c r="M939" s="20"/>
      <c r="N939" s="120"/>
      <c r="O939" s="120"/>
      <c r="P939" s="120"/>
      <c r="Q939" s="120"/>
      <c r="R939" s="120"/>
      <c r="S939" s="120"/>
      <c r="T939" s="120"/>
      <c r="U939" s="123"/>
      <c r="V939" s="125"/>
      <c r="W939" s="125"/>
      <c r="X939" s="125"/>
      <c r="Y939" s="20"/>
      <c r="Z939" s="20"/>
      <c r="AA939" s="120"/>
      <c r="AB939" s="120"/>
      <c r="AC939" s="120"/>
      <c r="AD939" s="120"/>
      <c r="AE939" s="120"/>
      <c r="AF939" s="120"/>
      <c r="AG939" s="125"/>
      <c r="AH939" s="125"/>
      <c r="AI939" s="125"/>
      <c r="AJ939" s="125"/>
      <c r="AK939" s="125"/>
      <c r="AL939" s="125"/>
      <c r="AM939" s="20"/>
      <c r="AN939" s="120"/>
    </row>
    <row r="940" spans="1:40" ht="15.75" thickBot="1">
      <c r="A940" s="20"/>
      <c r="B940" s="20"/>
      <c r="C940" s="20"/>
      <c r="D940" s="20"/>
      <c r="E940" s="20"/>
      <c r="F940" s="20"/>
      <c r="G940" s="20"/>
      <c r="H940" s="20"/>
      <c r="I940" s="20"/>
      <c r="J940" s="20"/>
      <c r="K940" s="20"/>
      <c r="L940" s="20"/>
      <c r="M940" s="20"/>
      <c r="N940" s="120"/>
      <c r="O940" s="120"/>
      <c r="P940" s="120"/>
      <c r="Q940" s="120"/>
      <c r="R940" s="120"/>
      <c r="S940" s="120"/>
      <c r="T940" s="120"/>
      <c r="U940" s="123"/>
      <c r="V940" s="125"/>
      <c r="W940" s="125"/>
      <c r="X940" s="125"/>
      <c r="Y940" s="20"/>
      <c r="Z940" s="20"/>
      <c r="AA940" s="120"/>
      <c r="AB940" s="120"/>
      <c r="AC940" s="120"/>
      <c r="AD940" s="120"/>
      <c r="AE940" s="120"/>
      <c r="AF940" s="120"/>
      <c r="AG940" s="125"/>
      <c r="AH940" s="125"/>
      <c r="AI940" s="125"/>
      <c r="AJ940" s="125"/>
      <c r="AK940" s="125"/>
      <c r="AL940" s="125"/>
      <c r="AM940" s="20"/>
      <c r="AN940" s="120"/>
    </row>
    <row r="941" spans="1:40" ht="15.75" thickBot="1">
      <c r="A941" s="20"/>
      <c r="B941" s="20"/>
      <c r="C941" s="20"/>
      <c r="D941" s="20"/>
      <c r="E941" s="20"/>
      <c r="F941" s="20"/>
      <c r="G941" s="20"/>
      <c r="H941" s="20"/>
      <c r="I941" s="20"/>
      <c r="J941" s="20"/>
      <c r="K941" s="20"/>
      <c r="L941" s="20"/>
      <c r="M941" s="20"/>
      <c r="N941" s="120"/>
      <c r="O941" s="120"/>
      <c r="P941" s="120"/>
      <c r="Q941" s="120"/>
      <c r="R941" s="120"/>
      <c r="S941" s="120"/>
      <c r="T941" s="120"/>
      <c r="U941" s="123"/>
      <c r="V941" s="125"/>
      <c r="W941" s="125"/>
      <c r="X941" s="125"/>
      <c r="Y941" s="20"/>
      <c r="Z941" s="20"/>
      <c r="AA941" s="120"/>
      <c r="AB941" s="120"/>
      <c r="AC941" s="120"/>
      <c r="AD941" s="120"/>
      <c r="AE941" s="120"/>
      <c r="AF941" s="120"/>
      <c r="AG941" s="125"/>
      <c r="AH941" s="125"/>
      <c r="AI941" s="125"/>
      <c r="AJ941" s="125"/>
      <c r="AK941" s="125"/>
      <c r="AL941" s="125"/>
      <c r="AM941" s="20"/>
      <c r="AN941" s="120"/>
    </row>
    <row r="942" spans="1:40" ht="15.75" thickBot="1">
      <c r="A942" s="20"/>
      <c r="B942" s="20"/>
      <c r="C942" s="20"/>
      <c r="D942" s="20"/>
      <c r="E942" s="20"/>
      <c r="F942" s="20"/>
      <c r="G942" s="20"/>
      <c r="H942" s="20"/>
      <c r="I942" s="20"/>
      <c r="J942" s="20"/>
      <c r="K942" s="20"/>
      <c r="L942" s="20"/>
      <c r="M942" s="20"/>
      <c r="N942" s="120"/>
      <c r="O942" s="120"/>
      <c r="P942" s="120"/>
      <c r="Q942" s="120"/>
      <c r="R942" s="120"/>
      <c r="S942" s="120"/>
      <c r="T942" s="120"/>
      <c r="U942" s="123"/>
      <c r="V942" s="125"/>
      <c r="W942" s="125"/>
      <c r="X942" s="125"/>
      <c r="Y942" s="20"/>
      <c r="Z942" s="20"/>
      <c r="AA942" s="120"/>
      <c r="AB942" s="120"/>
      <c r="AC942" s="120"/>
      <c r="AD942" s="120"/>
      <c r="AE942" s="120"/>
      <c r="AF942" s="120"/>
      <c r="AG942" s="125"/>
      <c r="AH942" s="125"/>
      <c r="AI942" s="125"/>
      <c r="AJ942" s="125"/>
      <c r="AK942" s="125"/>
      <c r="AL942" s="125"/>
      <c r="AM942" s="20"/>
      <c r="AN942" s="120"/>
    </row>
    <row r="943" spans="1:40" ht="15.75" thickBot="1">
      <c r="A943" s="20"/>
      <c r="B943" s="20"/>
      <c r="C943" s="20"/>
      <c r="D943" s="20"/>
      <c r="E943" s="20"/>
      <c r="F943" s="20"/>
      <c r="G943" s="20"/>
      <c r="H943" s="20"/>
      <c r="I943" s="20"/>
      <c r="J943" s="20"/>
      <c r="K943" s="20"/>
      <c r="L943" s="20"/>
      <c r="M943" s="20"/>
      <c r="N943" s="120"/>
      <c r="O943" s="120"/>
      <c r="P943" s="120"/>
      <c r="Q943" s="120"/>
      <c r="R943" s="120"/>
      <c r="S943" s="120"/>
      <c r="T943" s="120"/>
      <c r="U943" s="123"/>
      <c r="V943" s="125"/>
      <c r="W943" s="125"/>
      <c r="X943" s="125"/>
      <c r="Y943" s="20"/>
      <c r="Z943" s="20"/>
      <c r="AA943" s="120"/>
      <c r="AB943" s="120"/>
      <c r="AC943" s="120"/>
      <c r="AD943" s="120"/>
      <c r="AE943" s="120"/>
      <c r="AF943" s="120"/>
      <c r="AG943" s="125"/>
      <c r="AH943" s="125"/>
      <c r="AI943" s="125"/>
      <c r="AJ943" s="125"/>
      <c r="AK943" s="125"/>
      <c r="AL943" s="125"/>
      <c r="AM943" s="20"/>
      <c r="AN943" s="120"/>
    </row>
    <row r="944" spans="1:40" ht="15.75" thickBot="1">
      <c r="A944" s="20"/>
      <c r="B944" s="20"/>
      <c r="C944" s="20"/>
      <c r="D944" s="20"/>
      <c r="E944" s="20"/>
      <c r="F944" s="20"/>
      <c r="G944" s="20"/>
      <c r="H944" s="20"/>
      <c r="I944" s="20"/>
      <c r="J944" s="20"/>
      <c r="K944" s="20"/>
      <c r="L944" s="20"/>
      <c r="M944" s="20"/>
      <c r="N944" s="120"/>
      <c r="O944" s="120"/>
      <c r="P944" s="120"/>
      <c r="Q944" s="120"/>
      <c r="R944" s="120"/>
      <c r="S944" s="120"/>
      <c r="T944" s="120"/>
      <c r="U944" s="123"/>
      <c r="V944" s="125"/>
      <c r="W944" s="125"/>
      <c r="X944" s="125"/>
      <c r="Y944" s="20"/>
      <c r="Z944" s="20"/>
      <c r="AA944" s="120"/>
      <c r="AB944" s="120"/>
      <c r="AC944" s="120"/>
      <c r="AD944" s="120"/>
      <c r="AE944" s="120"/>
      <c r="AF944" s="120"/>
      <c r="AG944" s="125"/>
      <c r="AH944" s="125"/>
      <c r="AI944" s="125"/>
      <c r="AJ944" s="125"/>
      <c r="AK944" s="125"/>
      <c r="AL944" s="125"/>
      <c r="AM944" s="20"/>
      <c r="AN944" s="120"/>
    </row>
    <row r="945" spans="1:40" ht="15.75" thickBot="1">
      <c r="A945" s="20"/>
      <c r="B945" s="20"/>
      <c r="C945" s="20"/>
      <c r="D945" s="20"/>
      <c r="E945" s="20"/>
      <c r="F945" s="20"/>
      <c r="G945" s="20"/>
      <c r="H945" s="20"/>
      <c r="I945" s="20"/>
      <c r="J945" s="20"/>
      <c r="K945" s="20"/>
      <c r="L945" s="20"/>
      <c r="M945" s="20"/>
      <c r="N945" s="120"/>
      <c r="O945" s="120"/>
      <c r="P945" s="120"/>
      <c r="Q945" s="120"/>
      <c r="R945" s="120"/>
      <c r="S945" s="120"/>
      <c r="T945" s="120"/>
      <c r="U945" s="123"/>
      <c r="V945" s="125"/>
      <c r="W945" s="125"/>
      <c r="X945" s="125"/>
      <c r="Y945" s="20"/>
      <c r="Z945" s="20"/>
      <c r="AA945" s="120"/>
      <c r="AB945" s="120"/>
      <c r="AC945" s="120"/>
      <c r="AD945" s="120"/>
      <c r="AE945" s="120"/>
      <c r="AF945" s="120"/>
      <c r="AG945" s="125"/>
      <c r="AH945" s="125"/>
      <c r="AI945" s="125"/>
      <c r="AJ945" s="125"/>
      <c r="AK945" s="125"/>
      <c r="AL945" s="125"/>
      <c r="AM945" s="20"/>
      <c r="AN945" s="120"/>
    </row>
    <row r="946" spans="1:40" ht="15.75" thickBot="1">
      <c r="A946" s="20"/>
      <c r="B946" s="20"/>
      <c r="C946" s="20"/>
      <c r="D946" s="20"/>
      <c r="E946" s="20"/>
      <c r="F946" s="20"/>
      <c r="G946" s="20"/>
      <c r="H946" s="20"/>
      <c r="I946" s="20"/>
      <c r="J946" s="20"/>
      <c r="K946" s="20"/>
      <c r="L946" s="20"/>
      <c r="M946" s="20"/>
      <c r="N946" s="120"/>
      <c r="O946" s="120"/>
      <c r="P946" s="120"/>
      <c r="Q946" s="120"/>
      <c r="R946" s="120"/>
      <c r="S946" s="120"/>
      <c r="T946" s="120"/>
      <c r="U946" s="123"/>
      <c r="V946" s="125"/>
      <c r="W946" s="125"/>
      <c r="X946" s="125"/>
      <c r="Y946" s="20"/>
      <c r="Z946" s="20"/>
      <c r="AA946" s="120"/>
      <c r="AB946" s="120"/>
      <c r="AC946" s="120"/>
      <c r="AD946" s="120"/>
      <c r="AE946" s="120"/>
      <c r="AF946" s="120"/>
      <c r="AG946" s="125"/>
      <c r="AH946" s="125"/>
      <c r="AI946" s="125"/>
      <c r="AJ946" s="125"/>
      <c r="AK946" s="125"/>
      <c r="AL946" s="125"/>
      <c r="AM946" s="20"/>
      <c r="AN946" s="120"/>
    </row>
    <row r="947" spans="1:40" ht="15.75" thickBot="1">
      <c r="A947" s="20"/>
      <c r="B947" s="20"/>
      <c r="C947" s="20"/>
      <c r="D947" s="20"/>
      <c r="E947" s="20"/>
      <c r="F947" s="20"/>
      <c r="G947" s="20"/>
      <c r="H947" s="20"/>
      <c r="I947" s="20"/>
      <c r="J947" s="20"/>
      <c r="K947" s="20"/>
      <c r="L947" s="20"/>
      <c r="M947" s="20"/>
      <c r="N947" s="120"/>
      <c r="O947" s="120"/>
      <c r="P947" s="120"/>
      <c r="Q947" s="120"/>
      <c r="R947" s="120"/>
      <c r="S947" s="120"/>
      <c r="T947" s="120"/>
      <c r="U947" s="123"/>
      <c r="V947" s="125"/>
      <c r="W947" s="125"/>
      <c r="X947" s="125"/>
      <c r="Y947" s="20"/>
      <c r="Z947" s="20"/>
      <c r="AA947" s="120"/>
      <c r="AB947" s="120"/>
      <c r="AC947" s="120"/>
      <c r="AD947" s="120"/>
      <c r="AE947" s="120"/>
      <c r="AF947" s="120"/>
      <c r="AG947" s="125"/>
      <c r="AH947" s="125"/>
      <c r="AI947" s="125"/>
      <c r="AJ947" s="125"/>
      <c r="AK947" s="125"/>
      <c r="AL947" s="125"/>
      <c r="AM947" s="20"/>
      <c r="AN947" s="120"/>
    </row>
    <row r="948" spans="1:40" ht="15.75" thickBot="1">
      <c r="A948" s="20"/>
      <c r="B948" s="20"/>
      <c r="C948" s="20"/>
      <c r="D948" s="20"/>
      <c r="E948" s="20"/>
      <c r="F948" s="20"/>
      <c r="G948" s="20"/>
      <c r="H948" s="20"/>
      <c r="I948" s="20"/>
      <c r="J948" s="20"/>
      <c r="K948" s="20"/>
      <c r="L948" s="20"/>
      <c r="M948" s="20"/>
      <c r="N948" s="120"/>
      <c r="O948" s="120"/>
      <c r="P948" s="120"/>
      <c r="Q948" s="120"/>
      <c r="R948" s="120"/>
      <c r="S948" s="120"/>
      <c r="T948" s="120"/>
      <c r="U948" s="123"/>
      <c r="V948" s="125"/>
      <c r="W948" s="125"/>
      <c r="X948" s="125"/>
      <c r="Y948" s="20"/>
      <c r="Z948" s="20"/>
      <c r="AA948" s="120"/>
      <c r="AB948" s="120"/>
      <c r="AC948" s="120"/>
      <c r="AD948" s="120"/>
      <c r="AE948" s="120"/>
      <c r="AF948" s="120"/>
      <c r="AG948" s="125"/>
      <c r="AH948" s="125"/>
      <c r="AI948" s="125"/>
      <c r="AJ948" s="125"/>
      <c r="AK948" s="125"/>
      <c r="AL948" s="125"/>
      <c r="AM948" s="20"/>
      <c r="AN948" s="120"/>
    </row>
    <row r="949" spans="1:40" ht="15.75" thickBot="1">
      <c r="A949" s="20"/>
      <c r="B949" s="20"/>
      <c r="C949" s="20"/>
      <c r="D949" s="20"/>
      <c r="E949" s="20"/>
      <c r="F949" s="20"/>
      <c r="G949" s="20"/>
      <c r="H949" s="20"/>
      <c r="I949" s="20"/>
      <c r="J949" s="20"/>
      <c r="K949" s="20"/>
      <c r="L949" s="20"/>
      <c r="M949" s="20"/>
      <c r="N949" s="120"/>
      <c r="O949" s="120"/>
      <c r="P949" s="120"/>
      <c r="Q949" s="120"/>
      <c r="R949" s="120"/>
      <c r="S949" s="120"/>
      <c r="T949" s="120"/>
      <c r="U949" s="123"/>
      <c r="V949" s="125"/>
      <c r="W949" s="125"/>
      <c r="X949" s="125"/>
      <c r="Y949" s="20"/>
      <c r="Z949" s="20"/>
      <c r="AA949" s="120"/>
      <c r="AB949" s="120"/>
      <c r="AC949" s="120"/>
      <c r="AD949" s="120"/>
      <c r="AE949" s="120"/>
      <c r="AF949" s="120"/>
      <c r="AG949" s="125"/>
      <c r="AH949" s="125"/>
      <c r="AI949" s="125"/>
      <c r="AJ949" s="125"/>
      <c r="AK949" s="125"/>
      <c r="AL949" s="125"/>
      <c r="AM949" s="20"/>
      <c r="AN949" s="120"/>
    </row>
    <row r="950" spans="1:40" ht="15.75" thickBot="1">
      <c r="A950" s="20"/>
      <c r="B950" s="20"/>
      <c r="C950" s="20"/>
      <c r="D950" s="20"/>
      <c r="E950" s="20"/>
      <c r="F950" s="20"/>
      <c r="G950" s="20"/>
      <c r="H950" s="20"/>
      <c r="I950" s="20"/>
      <c r="J950" s="20"/>
      <c r="K950" s="20"/>
      <c r="L950" s="20"/>
      <c r="M950" s="20"/>
      <c r="N950" s="120"/>
      <c r="O950" s="120"/>
      <c r="P950" s="120"/>
      <c r="Q950" s="120"/>
      <c r="R950" s="120"/>
      <c r="S950" s="120"/>
      <c r="T950" s="120"/>
      <c r="U950" s="123"/>
      <c r="V950" s="125"/>
      <c r="W950" s="125"/>
      <c r="X950" s="125"/>
      <c r="Y950" s="20"/>
      <c r="Z950" s="20"/>
      <c r="AA950" s="120"/>
      <c r="AB950" s="120"/>
      <c r="AC950" s="120"/>
      <c r="AD950" s="120"/>
      <c r="AE950" s="120"/>
      <c r="AF950" s="120"/>
      <c r="AG950" s="125"/>
      <c r="AH950" s="125"/>
      <c r="AI950" s="125"/>
      <c r="AJ950" s="125"/>
      <c r="AK950" s="125"/>
      <c r="AL950" s="125"/>
      <c r="AM950" s="20"/>
      <c r="AN950" s="120"/>
    </row>
    <row r="951" spans="1:40" ht="15.75" thickBot="1">
      <c r="A951" s="20"/>
      <c r="B951" s="20"/>
      <c r="C951" s="20"/>
      <c r="D951" s="20"/>
      <c r="E951" s="20"/>
      <c r="F951" s="20"/>
      <c r="G951" s="20"/>
      <c r="H951" s="20"/>
      <c r="I951" s="20"/>
      <c r="J951" s="20"/>
      <c r="K951" s="20"/>
      <c r="L951" s="20"/>
      <c r="M951" s="20"/>
      <c r="N951" s="120"/>
      <c r="O951" s="120"/>
      <c r="P951" s="120"/>
      <c r="Q951" s="120"/>
      <c r="R951" s="120"/>
      <c r="S951" s="120"/>
      <c r="T951" s="120"/>
      <c r="U951" s="123"/>
      <c r="V951" s="125"/>
      <c r="W951" s="125"/>
      <c r="X951" s="125"/>
      <c r="Y951" s="20"/>
      <c r="Z951" s="20"/>
      <c r="AA951" s="120"/>
      <c r="AB951" s="120"/>
      <c r="AC951" s="120"/>
      <c r="AD951" s="120"/>
      <c r="AE951" s="120"/>
      <c r="AF951" s="120"/>
      <c r="AG951" s="125"/>
      <c r="AH951" s="125"/>
      <c r="AI951" s="125"/>
      <c r="AJ951" s="125"/>
      <c r="AK951" s="125"/>
      <c r="AL951" s="125"/>
      <c r="AM951" s="20"/>
      <c r="AN951" s="120"/>
    </row>
    <row r="952" spans="1:40" ht="15.75" thickBot="1">
      <c r="A952" s="20"/>
      <c r="B952" s="20"/>
      <c r="C952" s="20"/>
      <c r="D952" s="20"/>
      <c r="E952" s="20"/>
      <c r="F952" s="20"/>
      <c r="G952" s="20"/>
      <c r="H952" s="20"/>
      <c r="I952" s="20"/>
      <c r="J952" s="20"/>
      <c r="K952" s="20"/>
      <c r="L952" s="20"/>
      <c r="M952" s="20"/>
      <c r="N952" s="120"/>
      <c r="O952" s="120"/>
      <c r="P952" s="120"/>
      <c r="Q952" s="120"/>
      <c r="R952" s="120"/>
      <c r="S952" s="120"/>
      <c r="T952" s="120"/>
      <c r="U952" s="123"/>
      <c r="V952" s="125"/>
      <c r="W952" s="125"/>
      <c r="X952" s="125"/>
      <c r="Y952" s="20"/>
      <c r="Z952" s="20"/>
      <c r="AA952" s="120"/>
      <c r="AB952" s="120"/>
      <c r="AC952" s="120"/>
      <c r="AD952" s="120"/>
      <c r="AE952" s="120"/>
      <c r="AF952" s="120"/>
      <c r="AG952" s="125"/>
      <c r="AH952" s="125"/>
      <c r="AI952" s="125"/>
      <c r="AJ952" s="125"/>
      <c r="AK952" s="125"/>
      <c r="AL952" s="125"/>
      <c r="AM952" s="20"/>
      <c r="AN952" s="120"/>
    </row>
    <row r="953" spans="1:40" ht="15.75" thickBot="1">
      <c r="A953" s="20"/>
      <c r="B953" s="20"/>
      <c r="C953" s="20"/>
      <c r="D953" s="20"/>
      <c r="E953" s="20"/>
      <c r="F953" s="20"/>
      <c r="G953" s="20"/>
      <c r="H953" s="20"/>
      <c r="I953" s="20"/>
      <c r="J953" s="20"/>
      <c r="K953" s="20"/>
      <c r="L953" s="20"/>
      <c r="M953" s="20"/>
      <c r="N953" s="120"/>
      <c r="O953" s="120"/>
      <c r="P953" s="120"/>
      <c r="Q953" s="120"/>
      <c r="R953" s="120"/>
      <c r="S953" s="120"/>
      <c r="T953" s="120"/>
      <c r="U953" s="123"/>
      <c r="V953" s="125"/>
      <c r="W953" s="125"/>
      <c r="X953" s="125"/>
      <c r="Y953" s="20"/>
      <c r="Z953" s="20"/>
      <c r="AA953" s="120"/>
      <c r="AB953" s="120"/>
      <c r="AC953" s="120"/>
      <c r="AD953" s="120"/>
      <c r="AE953" s="120"/>
      <c r="AF953" s="120"/>
      <c r="AG953" s="125"/>
      <c r="AH953" s="125"/>
      <c r="AI953" s="125"/>
      <c r="AJ953" s="125"/>
      <c r="AK953" s="125"/>
      <c r="AL953" s="125"/>
      <c r="AM953" s="20"/>
      <c r="AN953" s="120"/>
    </row>
    <row r="954" spans="1:40" ht="15.75" thickBot="1">
      <c r="A954" s="20"/>
      <c r="B954" s="20"/>
      <c r="C954" s="20"/>
      <c r="D954" s="20"/>
      <c r="E954" s="20"/>
      <c r="F954" s="20"/>
      <c r="G954" s="20"/>
      <c r="H954" s="20"/>
      <c r="I954" s="20"/>
      <c r="J954" s="20"/>
      <c r="K954" s="20"/>
      <c r="L954" s="20"/>
      <c r="M954" s="20"/>
      <c r="N954" s="120"/>
      <c r="O954" s="120"/>
      <c r="P954" s="120"/>
      <c r="Q954" s="120"/>
      <c r="R954" s="120"/>
      <c r="S954" s="120"/>
      <c r="T954" s="120"/>
      <c r="U954" s="123"/>
      <c r="V954" s="125"/>
      <c r="W954" s="125"/>
      <c r="X954" s="125"/>
      <c r="Y954" s="20"/>
      <c r="Z954" s="20"/>
      <c r="AA954" s="120"/>
      <c r="AB954" s="120"/>
      <c r="AC954" s="120"/>
      <c r="AD954" s="120"/>
      <c r="AE954" s="120"/>
      <c r="AF954" s="120"/>
      <c r="AG954" s="125"/>
      <c r="AH954" s="125"/>
      <c r="AI954" s="125"/>
      <c r="AJ954" s="125"/>
      <c r="AK954" s="125"/>
      <c r="AL954" s="125"/>
      <c r="AM954" s="20"/>
      <c r="AN954" s="120"/>
    </row>
    <row r="955" spans="1:40" ht="15.75" thickBot="1">
      <c r="A955" s="20"/>
      <c r="B955" s="20"/>
      <c r="C955" s="20"/>
      <c r="D955" s="20"/>
      <c r="E955" s="20"/>
      <c r="F955" s="20"/>
      <c r="G955" s="20"/>
      <c r="H955" s="20"/>
      <c r="I955" s="20"/>
      <c r="J955" s="20"/>
      <c r="K955" s="20"/>
      <c r="L955" s="20"/>
      <c r="M955" s="20"/>
      <c r="N955" s="120"/>
      <c r="O955" s="120"/>
      <c r="P955" s="120"/>
      <c r="Q955" s="120"/>
      <c r="R955" s="120"/>
      <c r="S955" s="120"/>
      <c r="T955" s="120"/>
      <c r="U955" s="123"/>
      <c r="V955" s="125"/>
      <c r="W955" s="125"/>
      <c r="X955" s="125"/>
      <c r="Y955" s="20"/>
      <c r="Z955" s="20"/>
      <c r="AA955" s="120"/>
      <c r="AB955" s="120"/>
      <c r="AC955" s="120"/>
      <c r="AD955" s="120"/>
      <c r="AE955" s="120"/>
      <c r="AF955" s="120"/>
      <c r="AG955" s="125"/>
      <c r="AH955" s="125"/>
      <c r="AI955" s="125"/>
      <c r="AJ955" s="125"/>
      <c r="AK955" s="125"/>
      <c r="AL955" s="125"/>
      <c r="AM955" s="20"/>
      <c r="AN955" s="120"/>
    </row>
    <row r="956" spans="1:40" ht="15.75" thickBot="1">
      <c r="A956" s="20"/>
      <c r="B956" s="20"/>
      <c r="C956" s="20"/>
      <c r="D956" s="20"/>
      <c r="E956" s="20"/>
      <c r="F956" s="20"/>
      <c r="G956" s="20"/>
      <c r="H956" s="20"/>
      <c r="I956" s="20"/>
      <c r="J956" s="20"/>
      <c r="K956" s="20"/>
      <c r="L956" s="20"/>
      <c r="M956" s="20"/>
      <c r="N956" s="120"/>
      <c r="O956" s="120"/>
      <c r="P956" s="120"/>
      <c r="Q956" s="120"/>
      <c r="R956" s="120"/>
      <c r="S956" s="120"/>
      <c r="T956" s="120"/>
      <c r="U956" s="123"/>
      <c r="V956" s="125"/>
      <c r="W956" s="125"/>
      <c r="X956" s="125"/>
      <c r="Y956" s="20"/>
      <c r="Z956" s="20"/>
      <c r="AA956" s="120"/>
      <c r="AB956" s="120"/>
      <c r="AC956" s="120"/>
      <c r="AD956" s="120"/>
      <c r="AE956" s="120"/>
      <c r="AF956" s="120"/>
      <c r="AG956" s="125"/>
      <c r="AH956" s="125"/>
      <c r="AI956" s="125"/>
      <c r="AJ956" s="125"/>
      <c r="AK956" s="125"/>
      <c r="AL956" s="125"/>
      <c r="AM956" s="20"/>
      <c r="AN956" s="120"/>
    </row>
    <row r="957" spans="1:40" ht="15.75" thickBot="1">
      <c r="A957" s="20"/>
      <c r="B957" s="20"/>
      <c r="C957" s="20"/>
      <c r="D957" s="20"/>
      <c r="E957" s="20"/>
      <c r="F957" s="20"/>
      <c r="G957" s="20"/>
      <c r="H957" s="20"/>
      <c r="I957" s="20"/>
      <c r="J957" s="20"/>
      <c r="K957" s="20"/>
      <c r="L957" s="20"/>
      <c r="M957" s="20"/>
      <c r="N957" s="120"/>
      <c r="O957" s="120"/>
      <c r="P957" s="120"/>
      <c r="Q957" s="120"/>
      <c r="R957" s="120"/>
      <c r="S957" s="120"/>
      <c r="T957" s="120"/>
      <c r="U957" s="123"/>
      <c r="V957" s="125"/>
      <c r="W957" s="125"/>
      <c r="X957" s="125"/>
      <c r="Y957" s="20"/>
      <c r="Z957" s="20"/>
      <c r="AA957" s="120"/>
      <c r="AB957" s="120"/>
      <c r="AC957" s="120"/>
      <c r="AD957" s="120"/>
      <c r="AE957" s="120"/>
      <c r="AF957" s="120"/>
      <c r="AG957" s="125"/>
      <c r="AH957" s="125"/>
      <c r="AI957" s="125"/>
      <c r="AJ957" s="125"/>
      <c r="AK957" s="125"/>
      <c r="AL957" s="125"/>
      <c r="AM957" s="20"/>
      <c r="AN957" s="120"/>
    </row>
    <row r="958" spans="1:40" ht="15.75" thickBot="1">
      <c r="A958" s="20"/>
      <c r="B958" s="20"/>
      <c r="C958" s="20"/>
      <c r="D958" s="20"/>
      <c r="E958" s="20"/>
      <c r="F958" s="20"/>
      <c r="G958" s="20"/>
      <c r="H958" s="20"/>
      <c r="I958" s="20"/>
      <c r="J958" s="20"/>
      <c r="K958" s="20"/>
      <c r="L958" s="20"/>
      <c r="M958" s="20"/>
      <c r="N958" s="120"/>
      <c r="O958" s="120"/>
      <c r="P958" s="120"/>
      <c r="Q958" s="120"/>
      <c r="R958" s="120"/>
      <c r="S958" s="120"/>
      <c r="T958" s="120"/>
      <c r="U958" s="123"/>
      <c r="V958" s="125"/>
      <c r="W958" s="125"/>
      <c r="X958" s="125"/>
      <c r="Y958" s="20"/>
      <c r="Z958" s="20"/>
      <c r="AA958" s="120"/>
      <c r="AB958" s="120"/>
      <c r="AC958" s="120"/>
      <c r="AD958" s="120"/>
      <c r="AE958" s="120"/>
      <c r="AF958" s="120"/>
      <c r="AG958" s="125"/>
      <c r="AH958" s="125"/>
      <c r="AI958" s="125"/>
      <c r="AJ958" s="125"/>
      <c r="AK958" s="125"/>
      <c r="AL958" s="125"/>
      <c r="AM958" s="20"/>
      <c r="AN958" s="120"/>
    </row>
    <row r="959" spans="1:40" ht="15.75" thickBot="1">
      <c r="A959" s="20"/>
      <c r="B959" s="20"/>
      <c r="C959" s="20"/>
      <c r="D959" s="20"/>
      <c r="E959" s="20"/>
      <c r="F959" s="20"/>
      <c r="G959" s="20"/>
      <c r="H959" s="20"/>
      <c r="I959" s="20"/>
      <c r="J959" s="20"/>
      <c r="K959" s="20"/>
      <c r="L959" s="20"/>
      <c r="M959" s="20"/>
      <c r="N959" s="120"/>
      <c r="O959" s="120"/>
      <c r="P959" s="120"/>
      <c r="Q959" s="120"/>
      <c r="R959" s="120"/>
      <c r="S959" s="120"/>
      <c r="T959" s="120"/>
      <c r="U959" s="123"/>
      <c r="V959" s="125"/>
      <c r="W959" s="125"/>
      <c r="X959" s="125"/>
      <c r="Y959" s="20"/>
      <c r="Z959" s="20"/>
      <c r="AA959" s="120"/>
      <c r="AB959" s="120"/>
      <c r="AC959" s="120"/>
      <c r="AD959" s="120"/>
      <c r="AE959" s="120"/>
      <c r="AF959" s="120"/>
      <c r="AG959" s="125"/>
      <c r="AH959" s="125"/>
      <c r="AI959" s="125"/>
      <c r="AJ959" s="125"/>
      <c r="AK959" s="125"/>
      <c r="AL959" s="125"/>
      <c r="AM959" s="20"/>
      <c r="AN959" s="120"/>
    </row>
    <row r="960" spans="1:40" ht="15.75" thickBot="1">
      <c r="A960" s="20"/>
      <c r="B960" s="20"/>
      <c r="C960" s="20"/>
      <c r="D960" s="20"/>
      <c r="E960" s="20"/>
      <c r="F960" s="20"/>
      <c r="G960" s="20"/>
      <c r="H960" s="20"/>
      <c r="I960" s="20"/>
      <c r="J960" s="20"/>
      <c r="K960" s="20"/>
      <c r="L960" s="20"/>
      <c r="M960" s="20"/>
      <c r="N960" s="120"/>
      <c r="O960" s="120"/>
      <c r="P960" s="120"/>
      <c r="Q960" s="120"/>
      <c r="R960" s="120"/>
      <c r="S960" s="120"/>
      <c r="T960" s="120"/>
      <c r="U960" s="123"/>
      <c r="V960" s="125"/>
      <c r="W960" s="125"/>
      <c r="X960" s="125"/>
      <c r="Y960" s="20"/>
      <c r="Z960" s="20"/>
      <c r="AA960" s="120"/>
      <c r="AB960" s="120"/>
      <c r="AC960" s="120"/>
      <c r="AD960" s="120"/>
      <c r="AE960" s="120"/>
      <c r="AF960" s="120"/>
      <c r="AG960" s="125"/>
      <c r="AH960" s="125"/>
      <c r="AI960" s="125"/>
      <c r="AJ960" s="125"/>
      <c r="AK960" s="125"/>
      <c r="AL960" s="125"/>
      <c r="AM960" s="20"/>
      <c r="AN960" s="120"/>
    </row>
    <row r="961" spans="1:40" ht="15.75" thickBot="1">
      <c r="A961" s="20"/>
      <c r="B961" s="20"/>
      <c r="C961" s="20"/>
      <c r="D961" s="20"/>
      <c r="E961" s="20"/>
      <c r="F961" s="20"/>
      <c r="G961" s="20"/>
      <c r="H961" s="20"/>
      <c r="I961" s="20"/>
      <c r="J961" s="20"/>
      <c r="K961" s="20"/>
      <c r="L961" s="20"/>
      <c r="M961" s="20"/>
      <c r="N961" s="120"/>
      <c r="O961" s="120"/>
      <c r="P961" s="120"/>
      <c r="Q961" s="120"/>
      <c r="R961" s="120"/>
      <c r="S961" s="120"/>
      <c r="T961" s="120"/>
      <c r="U961" s="123"/>
      <c r="V961" s="125"/>
      <c r="W961" s="125"/>
      <c r="X961" s="125"/>
      <c r="Y961" s="20"/>
      <c r="Z961" s="20"/>
      <c r="AA961" s="120"/>
      <c r="AB961" s="120"/>
      <c r="AC961" s="120"/>
      <c r="AD961" s="120"/>
      <c r="AE961" s="120"/>
      <c r="AF961" s="120"/>
      <c r="AG961" s="125"/>
      <c r="AH961" s="125"/>
      <c r="AI961" s="125"/>
      <c r="AJ961" s="125"/>
      <c r="AK961" s="125"/>
      <c r="AL961" s="125"/>
      <c r="AM961" s="20"/>
      <c r="AN961" s="120"/>
    </row>
    <row r="962" spans="1:40" ht="15.75" thickBot="1">
      <c r="A962" s="20"/>
      <c r="B962" s="20"/>
      <c r="C962" s="20"/>
      <c r="D962" s="20"/>
      <c r="E962" s="20"/>
      <c r="F962" s="20"/>
      <c r="G962" s="20"/>
      <c r="H962" s="20"/>
      <c r="I962" s="20"/>
      <c r="J962" s="20"/>
      <c r="K962" s="20"/>
      <c r="L962" s="20"/>
      <c r="M962" s="20"/>
      <c r="N962" s="120"/>
      <c r="O962" s="120"/>
      <c r="P962" s="120"/>
      <c r="Q962" s="120"/>
      <c r="R962" s="120"/>
      <c r="S962" s="120"/>
      <c r="T962" s="120"/>
      <c r="U962" s="123"/>
      <c r="V962" s="125"/>
      <c r="W962" s="125"/>
      <c r="X962" s="125"/>
      <c r="Y962" s="20"/>
      <c r="Z962" s="20"/>
      <c r="AA962" s="120"/>
      <c r="AB962" s="120"/>
      <c r="AC962" s="120"/>
      <c r="AD962" s="120"/>
      <c r="AE962" s="120"/>
      <c r="AF962" s="120"/>
      <c r="AG962" s="125"/>
      <c r="AH962" s="125"/>
      <c r="AI962" s="125"/>
      <c r="AJ962" s="125"/>
      <c r="AK962" s="125"/>
      <c r="AL962" s="125"/>
      <c r="AM962" s="20"/>
      <c r="AN962" s="120"/>
    </row>
    <row r="963" spans="1:40" ht="15.75" thickBot="1">
      <c r="A963" s="20"/>
      <c r="B963" s="20"/>
      <c r="C963" s="20"/>
      <c r="D963" s="20"/>
      <c r="E963" s="20"/>
      <c r="F963" s="20"/>
      <c r="G963" s="20"/>
      <c r="H963" s="20"/>
      <c r="I963" s="20"/>
      <c r="J963" s="20"/>
      <c r="K963" s="20"/>
      <c r="L963" s="20"/>
      <c r="M963" s="20"/>
      <c r="N963" s="120"/>
      <c r="O963" s="120"/>
      <c r="P963" s="120"/>
      <c r="Q963" s="120"/>
      <c r="R963" s="120"/>
      <c r="S963" s="120"/>
      <c r="T963" s="120"/>
      <c r="U963" s="123"/>
      <c r="V963" s="125"/>
      <c r="W963" s="125"/>
      <c r="X963" s="125"/>
      <c r="Y963" s="20"/>
      <c r="Z963" s="20"/>
      <c r="AA963" s="120"/>
      <c r="AB963" s="120"/>
      <c r="AC963" s="120"/>
      <c r="AD963" s="120"/>
      <c r="AE963" s="120"/>
      <c r="AF963" s="120"/>
      <c r="AG963" s="125"/>
      <c r="AH963" s="125"/>
      <c r="AI963" s="125"/>
      <c r="AJ963" s="125"/>
      <c r="AK963" s="125"/>
      <c r="AL963" s="125"/>
      <c r="AM963" s="20"/>
      <c r="AN963" s="120"/>
    </row>
    <row r="964" spans="1:40" ht="15.75" thickBot="1">
      <c r="A964" s="20"/>
      <c r="B964" s="20"/>
      <c r="C964" s="20"/>
      <c r="D964" s="20"/>
      <c r="E964" s="20"/>
      <c r="F964" s="20"/>
      <c r="G964" s="20"/>
      <c r="H964" s="20"/>
      <c r="I964" s="20"/>
      <c r="J964" s="20"/>
      <c r="K964" s="20"/>
      <c r="L964" s="20"/>
      <c r="M964" s="20"/>
      <c r="N964" s="120"/>
      <c r="O964" s="120"/>
      <c r="P964" s="120"/>
      <c r="Q964" s="120"/>
      <c r="R964" s="120"/>
      <c r="S964" s="120"/>
      <c r="T964" s="120"/>
      <c r="U964" s="123"/>
      <c r="V964" s="125"/>
      <c r="W964" s="125"/>
      <c r="X964" s="125"/>
      <c r="Y964" s="20"/>
      <c r="Z964" s="20"/>
      <c r="AA964" s="120"/>
      <c r="AB964" s="120"/>
      <c r="AC964" s="120"/>
      <c r="AD964" s="120"/>
      <c r="AE964" s="120"/>
      <c r="AF964" s="120"/>
      <c r="AG964" s="125"/>
      <c r="AH964" s="125"/>
      <c r="AI964" s="125"/>
      <c r="AJ964" s="125"/>
      <c r="AK964" s="125"/>
      <c r="AL964" s="125"/>
      <c r="AM964" s="20"/>
      <c r="AN964" s="120"/>
    </row>
    <row r="965" spans="1:40" ht="15.75" thickBot="1">
      <c r="A965" s="20"/>
      <c r="B965" s="20"/>
      <c r="C965" s="20"/>
      <c r="D965" s="20"/>
      <c r="E965" s="20"/>
      <c r="F965" s="20"/>
      <c r="G965" s="20"/>
      <c r="H965" s="20"/>
      <c r="I965" s="20"/>
      <c r="J965" s="20"/>
      <c r="K965" s="20"/>
      <c r="L965" s="20"/>
      <c r="M965" s="20"/>
      <c r="N965" s="120"/>
      <c r="O965" s="120"/>
      <c r="P965" s="120"/>
      <c r="Q965" s="120"/>
      <c r="R965" s="120"/>
      <c r="S965" s="120"/>
      <c r="T965" s="120"/>
      <c r="U965" s="123"/>
      <c r="V965" s="125"/>
      <c r="W965" s="125"/>
      <c r="X965" s="125"/>
      <c r="Y965" s="20"/>
      <c r="Z965" s="20"/>
      <c r="AA965" s="120"/>
      <c r="AB965" s="120"/>
      <c r="AC965" s="120"/>
      <c r="AD965" s="120"/>
      <c r="AE965" s="120"/>
      <c r="AF965" s="120"/>
      <c r="AG965" s="125"/>
      <c r="AH965" s="125"/>
      <c r="AI965" s="125"/>
      <c r="AJ965" s="125"/>
      <c r="AK965" s="125"/>
      <c r="AL965" s="125"/>
      <c r="AM965" s="20"/>
      <c r="AN965" s="120"/>
    </row>
    <row r="966" spans="1:40" ht="15.75" thickBot="1">
      <c r="A966" s="20"/>
      <c r="B966" s="20"/>
      <c r="C966" s="20"/>
      <c r="D966" s="20"/>
      <c r="E966" s="20"/>
      <c r="F966" s="20"/>
      <c r="G966" s="20"/>
      <c r="H966" s="20"/>
      <c r="I966" s="20"/>
      <c r="J966" s="20"/>
      <c r="K966" s="20"/>
      <c r="L966" s="20"/>
      <c r="M966" s="20"/>
      <c r="N966" s="120"/>
      <c r="O966" s="120"/>
      <c r="P966" s="120"/>
      <c r="Q966" s="120"/>
      <c r="R966" s="120"/>
      <c r="S966" s="120"/>
      <c r="T966" s="120"/>
      <c r="U966" s="123"/>
      <c r="V966" s="125"/>
      <c r="W966" s="125"/>
      <c r="X966" s="125"/>
      <c r="Y966" s="20"/>
      <c r="Z966" s="20"/>
      <c r="AA966" s="120"/>
      <c r="AB966" s="120"/>
      <c r="AC966" s="120"/>
      <c r="AD966" s="120"/>
      <c r="AE966" s="120"/>
      <c r="AF966" s="120"/>
      <c r="AG966" s="125"/>
      <c r="AH966" s="125"/>
      <c r="AI966" s="125"/>
      <c r="AJ966" s="125"/>
      <c r="AK966" s="125"/>
      <c r="AL966" s="125"/>
      <c r="AM966" s="20"/>
      <c r="AN966" s="120"/>
    </row>
    <row r="967" spans="1:40" ht="15.75" thickBot="1">
      <c r="A967" s="20"/>
      <c r="B967" s="20"/>
      <c r="C967" s="20"/>
      <c r="D967" s="20"/>
      <c r="E967" s="20"/>
      <c r="F967" s="20"/>
      <c r="G967" s="20"/>
      <c r="H967" s="20"/>
      <c r="I967" s="20"/>
      <c r="J967" s="20"/>
      <c r="K967" s="20"/>
      <c r="L967" s="20"/>
      <c r="M967" s="20"/>
      <c r="N967" s="120"/>
      <c r="O967" s="120"/>
      <c r="P967" s="120"/>
      <c r="Q967" s="120"/>
      <c r="R967" s="120"/>
      <c r="S967" s="120"/>
      <c r="T967" s="120"/>
      <c r="U967" s="123"/>
      <c r="V967" s="125"/>
      <c r="W967" s="125"/>
      <c r="X967" s="125"/>
      <c r="Y967" s="20"/>
      <c r="Z967" s="20"/>
      <c r="AA967" s="120"/>
      <c r="AB967" s="120"/>
      <c r="AC967" s="120"/>
      <c r="AD967" s="120"/>
      <c r="AE967" s="120"/>
      <c r="AF967" s="120"/>
      <c r="AG967" s="125"/>
      <c r="AH967" s="125"/>
      <c r="AI967" s="125"/>
      <c r="AJ967" s="125"/>
      <c r="AK967" s="125"/>
      <c r="AL967" s="125"/>
      <c r="AM967" s="20"/>
      <c r="AN967" s="120"/>
    </row>
    <row r="968" spans="1:40" ht="15.75" thickBot="1">
      <c r="A968" s="20"/>
      <c r="B968" s="20"/>
      <c r="C968" s="20"/>
      <c r="D968" s="20"/>
      <c r="E968" s="20"/>
      <c r="F968" s="20"/>
      <c r="G968" s="20"/>
      <c r="H968" s="20"/>
      <c r="I968" s="20"/>
      <c r="J968" s="20"/>
      <c r="K968" s="20"/>
      <c r="L968" s="20"/>
      <c r="M968" s="20"/>
      <c r="N968" s="120"/>
      <c r="O968" s="120"/>
      <c r="P968" s="120"/>
      <c r="Q968" s="120"/>
      <c r="R968" s="120"/>
      <c r="S968" s="120"/>
      <c r="T968" s="120"/>
      <c r="U968" s="123"/>
      <c r="V968" s="125"/>
      <c r="W968" s="125"/>
      <c r="X968" s="125"/>
      <c r="Y968" s="20"/>
      <c r="Z968" s="20"/>
      <c r="AA968" s="120"/>
      <c r="AB968" s="120"/>
      <c r="AC968" s="120"/>
      <c r="AD968" s="120"/>
      <c r="AE968" s="120"/>
      <c r="AF968" s="120"/>
      <c r="AG968" s="125"/>
      <c r="AH968" s="125"/>
      <c r="AI968" s="125"/>
      <c r="AJ968" s="125"/>
      <c r="AK968" s="125"/>
      <c r="AL968" s="125"/>
      <c r="AM968" s="20"/>
      <c r="AN968" s="120"/>
    </row>
    <row r="969" spans="1:40" ht="15.75" thickBot="1">
      <c r="A969" s="20"/>
      <c r="B969" s="20"/>
      <c r="C969" s="20"/>
      <c r="D969" s="20"/>
      <c r="E969" s="20"/>
      <c r="F969" s="20"/>
      <c r="G969" s="20"/>
      <c r="H969" s="20"/>
      <c r="I969" s="20"/>
      <c r="J969" s="20"/>
      <c r="K969" s="20"/>
      <c r="L969" s="20"/>
      <c r="M969" s="20"/>
      <c r="N969" s="120"/>
      <c r="O969" s="120"/>
      <c r="P969" s="120"/>
      <c r="Q969" s="120"/>
      <c r="R969" s="120"/>
      <c r="S969" s="120"/>
      <c r="T969" s="120"/>
      <c r="U969" s="123"/>
      <c r="V969" s="125"/>
      <c r="W969" s="125"/>
      <c r="X969" s="125"/>
      <c r="Y969" s="20"/>
      <c r="Z969" s="20"/>
      <c r="AA969" s="120"/>
      <c r="AB969" s="120"/>
      <c r="AC969" s="120"/>
      <c r="AD969" s="120"/>
      <c r="AE969" s="120"/>
      <c r="AF969" s="120"/>
      <c r="AG969" s="125"/>
      <c r="AH969" s="125"/>
      <c r="AI969" s="125"/>
      <c r="AJ969" s="125"/>
      <c r="AK969" s="125"/>
      <c r="AL969" s="125"/>
      <c r="AM969" s="20"/>
      <c r="AN969" s="120"/>
    </row>
    <row r="970" spans="1:40" ht="15.75" thickBot="1">
      <c r="A970" s="20"/>
      <c r="B970" s="20"/>
      <c r="C970" s="20"/>
      <c r="D970" s="20"/>
      <c r="E970" s="20"/>
      <c r="F970" s="20"/>
      <c r="G970" s="20"/>
      <c r="H970" s="20"/>
      <c r="I970" s="20"/>
      <c r="J970" s="20"/>
      <c r="K970" s="20"/>
      <c r="L970" s="20"/>
      <c r="M970" s="20"/>
      <c r="N970" s="120"/>
      <c r="O970" s="120"/>
      <c r="P970" s="120"/>
      <c r="Q970" s="120"/>
      <c r="R970" s="120"/>
      <c r="S970" s="120"/>
      <c r="T970" s="120"/>
      <c r="U970" s="123"/>
      <c r="V970" s="125"/>
      <c r="W970" s="125"/>
      <c r="X970" s="125"/>
      <c r="Y970" s="20"/>
      <c r="Z970" s="20"/>
      <c r="AA970" s="120"/>
      <c r="AB970" s="120"/>
      <c r="AC970" s="120"/>
      <c r="AD970" s="120"/>
      <c r="AE970" s="120"/>
      <c r="AF970" s="120"/>
      <c r="AG970" s="125"/>
      <c r="AH970" s="125"/>
      <c r="AI970" s="125"/>
      <c r="AJ970" s="125"/>
      <c r="AK970" s="125"/>
      <c r="AL970" s="125"/>
      <c r="AM970" s="20"/>
      <c r="AN970" s="120"/>
    </row>
    <row r="971" spans="1:40" ht="15.75" thickBot="1">
      <c r="A971" s="20"/>
      <c r="B971" s="20"/>
      <c r="C971" s="20"/>
      <c r="D971" s="20"/>
      <c r="E971" s="20"/>
      <c r="F971" s="20"/>
      <c r="G971" s="20"/>
      <c r="H971" s="20"/>
      <c r="I971" s="20"/>
      <c r="J971" s="20"/>
      <c r="K971" s="20"/>
      <c r="L971" s="20"/>
      <c r="M971" s="20"/>
      <c r="N971" s="120"/>
      <c r="O971" s="120"/>
      <c r="P971" s="120"/>
      <c r="Q971" s="120"/>
      <c r="R971" s="120"/>
      <c r="S971" s="120"/>
      <c r="T971" s="120"/>
      <c r="U971" s="123"/>
      <c r="V971" s="125"/>
      <c r="W971" s="125"/>
      <c r="X971" s="125"/>
      <c r="Y971" s="20"/>
      <c r="Z971" s="20"/>
      <c r="AA971" s="120"/>
      <c r="AB971" s="120"/>
      <c r="AC971" s="120"/>
      <c r="AD971" s="120"/>
      <c r="AE971" s="120"/>
      <c r="AF971" s="120"/>
      <c r="AG971" s="125"/>
      <c r="AH971" s="125"/>
      <c r="AI971" s="125"/>
      <c r="AJ971" s="125"/>
      <c r="AK971" s="125"/>
      <c r="AL971" s="125"/>
      <c r="AM971" s="20"/>
      <c r="AN971" s="120"/>
    </row>
    <row r="972" spans="1:40" ht="15.75" thickBot="1">
      <c r="A972" s="20"/>
      <c r="B972" s="20"/>
      <c r="C972" s="20"/>
      <c r="D972" s="20"/>
      <c r="E972" s="20"/>
      <c r="F972" s="20"/>
      <c r="G972" s="20"/>
      <c r="H972" s="20"/>
      <c r="I972" s="20"/>
      <c r="J972" s="20"/>
      <c r="K972" s="20"/>
      <c r="L972" s="20"/>
      <c r="M972" s="20"/>
      <c r="N972" s="120"/>
      <c r="O972" s="120"/>
      <c r="P972" s="120"/>
      <c r="Q972" s="120"/>
      <c r="R972" s="120"/>
      <c r="S972" s="120"/>
      <c r="T972" s="120"/>
      <c r="U972" s="123"/>
      <c r="V972" s="125"/>
      <c r="W972" s="125"/>
      <c r="X972" s="125"/>
      <c r="Y972" s="20"/>
      <c r="Z972" s="20"/>
      <c r="AA972" s="120"/>
      <c r="AB972" s="120"/>
      <c r="AC972" s="120"/>
      <c r="AD972" s="120"/>
      <c r="AE972" s="120"/>
      <c r="AF972" s="120"/>
      <c r="AG972" s="125"/>
      <c r="AH972" s="125"/>
      <c r="AI972" s="125"/>
      <c r="AJ972" s="125"/>
      <c r="AK972" s="125"/>
      <c r="AL972" s="125"/>
      <c r="AM972" s="20"/>
      <c r="AN972" s="120"/>
    </row>
    <row r="973" spans="1:40" ht="15.75" thickBot="1">
      <c r="A973" s="20"/>
      <c r="B973" s="20"/>
      <c r="C973" s="20"/>
      <c r="D973" s="20"/>
      <c r="E973" s="20"/>
      <c r="F973" s="20"/>
      <c r="G973" s="20"/>
      <c r="H973" s="20"/>
      <c r="I973" s="20"/>
      <c r="J973" s="20"/>
      <c r="K973" s="20"/>
      <c r="L973" s="20"/>
      <c r="M973" s="20"/>
      <c r="N973" s="120"/>
      <c r="O973" s="120"/>
      <c r="P973" s="120"/>
      <c r="Q973" s="120"/>
      <c r="R973" s="120"/>
      <c r="S973" s="120"/>
      <c r="T973" s="120"/>
      <c r="U973" s="123"/>
      <c r="V973" s="125"/>
      <c r="W973" s="125"/>
      <c r="X973" s="125"/>
      <c r="Y973" s="20"/>
      <c r="Z973" s="20"/>
      <c r="AA973" s="120"/>
      <c r="AB973" s="120"/>
      <c r="AC973" s="120"/>
      <c r="AD973" s="120"/>
      <c r="AE973" s="120"/>
      <c r="AF973" s="120"/>
      <c r="AG973" s="125"/>
      <c r="AH973" s="125"/>
      <c r="AI973" s="125"/>
      <c r="AJ973" s="125"/>
      <c r="AK973" s="125"/>
      <c r="AL973" s="125"/>
      <c r="AM973" s="20"/>
      <c r="AN973" s="120"/>
    </row>
    <row r="974" spans="1:40" ht="15.75" thickBot="1">
      <c r="A974" s="20"/>
      <c r="B974" s="20"/>
      <c r="C974" s="20"/>
      <c r="D974" s="20"/>
      <c r="E974" s="20"/>
      <c r="F974" s="20"/>
      <c r="G974" s="20"/>
      <c r="H974" s="20"/>
      <c r="I974" s="20"/>
      <c r="J974" s="20"/>
      <c r="K974" s="20"/>
      <c r="L974" s="20"/>
      <c r="M974" s="20"/>
      <c r="N974" s="120"/>
      <c r="O974" s="120"/>
      <c r="P974" s="120"/>
      <c r="Q974" s="120"/>
      <c r="R974" s="120"/>
      <c r="S974" s="120"/>
      <c r="T974" s="120"/>
      <c r="U974" s="123"/>
      <c r="V974" s="125"/>
      <c r="W974" s="125"/>
      <c r="X974" s="125"/>
      <c r="Y974" s="20"/>
      <c r="Z974" s="20"/>
      <c r="AA974" s="120"/>
      <c r="AB974" s="120"/>
      <c r="AC974" s="120"/>
      <c r="AD974" s="120"/>
      <c r="AE974" s="120"/>
      <c r="AF974" s="120"/>
      <c r="AG974" s="125"/>
      <c r="AH974" s="125"/>
      <c r="AI974" s="125"/>
      <c r="AJ974" s="125"/>
      <c r="AK974" s="125"/>
      <c r="AL974" s="125"/>
      <c r="AM974" s="20"/>
      <c r="AN974" s="120"/>
    </row>
    <row r="975" spans="1:40" ht="15.75" thickBot="1">
      <c r="A975" s="20"/>
      <c r="B975" s="20"/>
      <c r="C975" s="20"/>
      <c r="D975" s="20"/>
      <c r="E975" s="20"/>
      <c r="F975" s="20"/>
      <c r="G975" s="20"/>
      <c r="H975" s="20"/>
      <c r="I975" s="20"/>
      <c r="J975" s="20"/>
      <c r="K975" s="20"/>
      <c r="L975" s="20"/>
      <c r="M975" s="20"/>
      <c r="N975" s="120"/>
      <c r="O975" s="120"/>
      <c r="P975" s="120"/>
      <c r="Q975" s="120"/>
      <c r="R975" s="120"/>
      <c r="S975" s="120"/>
      <c r="T975" s="120"/>
      <c r="U975" s="123"/>
      <c r="V975" s="125"/>
      <c r="W975" s="125"/>
      <c r="X975" s="125"/>
      <c r="Y975" s="20"/>
      <c r="Z975" s="20"/>
      <c r="AA975" s="120"/>
      <c r="AB975" s="120"/>
      <c r="AC975" s="120"/>
      <c r="AD975" s="120"/>
      <c r="AE975" s="120"/>
      <c r="AF975" s="120"/>
      <c r="AG975" s="125"/>
      <c r="AH975" s="125"/>
      <c r="AI975" s="125"/>
      <c r="AJ975" s="125"/>
      <c r="AK975" s="125"/>
      <c r="AL975" s="125"/>
      <c r="AM975" s="20"/>
      <c r="AN975" s="120"/>
    </row>
    <row r="976" spans="1:40" ht="15.75" thickBot="1">
      <c r="A976" s="20"/>
      <c r="B976" s="20"/>
      <c r="C976" s="20"/>
      <c r="D976" s="20"/>
      <c r="E976" s="20"/>
      <c r="F976" s="20"/>
      <c r="G976" s="20"/>
      <c r="H976" s="20"/>
      <c r="I976" s="20"/>
      <c r="J976" s="20"/>
      <c r="K976" s="20"/>
      <c r="L976" s="20"/>
      <c r="M976" s="20"/>
      <c r="N976" s="120"/>
      <c r="O976" s="120"/>
      <c r="P976" s="120"/>
      <c r="Q976" s="120"/>
      <c r="R976" s="120"/>
      <c r="S976" s="120"/>
      <c r="T976" s="120"/>
      <c r="U976" s="123"/>
      <c r="V976" s="125"/>
      <c r="W976" s="125"/>
      <c r="X976" s="125"/>
      <c r="Y976" s="20"/>
      <c r="Z976" s="20"/>
      <c r="AA976" s="120"/>
      <c r="AB976" s="120"/>
      <c r="AC976" s="120"/>
      <c r="AD976" s="120"/>
      <c r="AE976" s="120"/>
      <c r="AF976" s="120"/>
      <c r="AG976" s="125"/>
      <c r="AH976" s="125"/>
      <c r="AI976" s="125"/>
      <c r="AJ976" s="125"/>
      <c r="AK976" s="125"/>
      <c r="AL976" s="125"/>
      <c r="AM976" s="20"/>
      <c r="AN976" s="120"/>
    </row>
    <row r="977" spans="1:40" ht="15.75" thickBot="1">
      <c r="A977" s="20"/>
      <c r="B977" s="20"/>
      <c r="C977" s="20"/>
      <c r="D977" s="20"/>
      <c r="E977" s="20"/>
      <c r="F977" s="20"/>
      <c r="G977" s="20"/>
      <c r="H977" s="20"/>
      <c r="I977" s="20"/>
      <c r="J977" s="20"/>
      <c r="K977" s="20"/>
      <c r="L977" s="20"/>
      <c r="M977" s="20"/>
      <c r="N977" s="120"/>
      <c r="O977" s="120"/>
      <c r="P977" s="120"/>
      <c r="Q977" s="120"/>
      <c r="R977" s="120"/>
      <c r="S977" s="120"/>
      <c r="T977" s="120"/>
      <c r="U977" s="123"/>
      <c r="V977" s="125"/>
      <c r="W977" s="125"/>
      <c r="X977" s="125"/>
      <c r="Y977" s="20"/>
      <c r="Z977" s="20"/>
      <c r="AA977" s="120"/>
      <c r="AB977" s="120"/>
      <c r="AC977" s="120"/>
      <c r="AD977" s="120"/>
      <c r="AE977" s="120"/>
      <c r="AF977" s="120"/>
      <c r="AG977" s="125"/>
      <c r="AH977" s="125"/>
      <c r="AI977" s="125"/>
      <c r="AJ977" s="125"/>
      <c r="AK977" s="125"/>
      <c r="AL977" s="125"/>
      <c r="AM977" s="20"/>
      <c r="AN977" s="120"/>
    </row>
    <row r="978" spans="1:40" ht="15.75" thickBot="1">
      <c r="A978" s="20"/>
      <c r="B978" s="20"/>
      <c r="C978" s="20"/>
      <c r="D978" s="20"/>
      <c r="E978" s="20"/>
      <c r="F978" s="20"/>
      <c r="G978" s="20"/>
      <c r="H978" s="20"/>
      <c r="I978" s="20"/>
      <c r="J978" s="20"/>
      <c r="K978" s="20"/>
      <c r="L978" s="20"/>
      <c r="M978" s="20"/>
      <c r="N978" s="120"/>
      <c r="O978" s="120"/>
      <c r="P978" s="120"/>
      <c r="Q978" s="120"/>
      <c r="R978" s="120"/>
      <c r="S978" s="120"/>
      <c r="T978" s="120"/>
      <c r="U978" s="123"/>
      <c r="V978" s="125"/>
      <c r="W978" s="125"/>
      <c r="X978" s="125"/>
      <c r="Y978" s="20"/>
      <c r="Z978" s="20"/>
      <c r="AA978" s="120"/>
      <c r="AB978" s="120"/>
      <c r="AC978" s="120"/>
      <c r="AD978" s="120"/>
      <c r="AE978" s="120"/>
      <c r="AF978" s="120"/>
      <c r="AG978" s="125"/>
      <c r="AH978" s="125"/>
      <c r="AI978" s="125"/>
      <c r="AJ978" s="125"/>
      <c r="AK978" s="125"/>
      <c r="AL978" s="125"/>
      <c r="AM978" s="20"/>
      <c r="AN978" s="120"/>
    </row>
    <row r="979" spans="1:40" ht="15.75" thickBot="1">
      <c r="A979" s="20"/>
      <c r="B979" s="20"/>
      <c r="C979" s="20"/>
      <c r="D979" s="20"/>
      <c r="E979" s="20"/>
      <c r="F979" s="20"/>
      <c r="G979" s="20"/>
      <c r="H979" s="20"/>
      <c r="I979" s="20"/>
      <c r="J979" s="20"/>
      <c r="K979" s="20"/>
      <c r="L979" s="20"/>
      <c r="M979" s="20"/>
      <c r="N979" s="120"/>
      <c r="O979" s="120"/>
      <c r="P979" s="120"/>
      <c r="Q979" s="120"/>
      <c r="R979" s="120"/>
      <c r="S979" s="120"/>
      <c r="T979" s="120"/>
      <c r="U979" s="123"/>
      <c r="V979" s="125"/>
      <c r="W979" s="125"/>
      <c r="X979" s="125"/>
      <c r="Y979" s="20"/>
      <c r="Z979" s="20"/>
      <c r="AA979" s="120"/>
      <c r="AB979" s="120"/>
      <c r="AC979" s="120"/>
      <c r="AD979" s="120"/>
      <c r="AE979" s="120"/>
      <c r="AF979" s="120"/>
      <c r="AG979" s="125"/>
      <c r="AH979" s="125"/>
      <c r="AI979" s="125"/>
      <c r="AJ979" s="125"/>
      <c r="AK979" s="125"/>
      <c r="AL979" s="125"/>
      <c r="AM979" s="20"/>
      <c r="AN979" s="120"/>
    </row>
    <row r="980" spans="1:40" ht="15.75" thickBot="1">
      <c r="A980" s="20"/>
      <c r="B980" s="20"/>
      <c r="C980" s="20"/>
      <c r="D980" s="20"/>
      <c r="E980" s="20"/>
      <c r="F980" s="20"/>
      <c r="G980" s="20"/>
      <c r="H980" s="20"/>
      <c r="I980" s="20"/>
      <c r="J980" s="20"/>
      <c r="K980" s="20"/>
      <c r="L980" s="20"/>
      <c r="M980" s="20"/>
      <c r="N980" s="120"/>
      <c r="O980" s="120"/>
      <c r="P980" s="120"/>
      <c r="Q980" s="120"/>
      <c r="R980" s="120"/>
      <c r="S980" s="120"/>
      <c r="T980" s="120"/>
      <c r="U980" s="123"/>
      <c r="V980" s="125"/>
      <c r="W980" s="125"/>
      <c r="X980" s="125"/>
      <c r="Y980" s="20"/>
      <c r="Z980" s="20"/>
      <c r="AA980" s="120"/>
      <c r="AB980" s="120"/>
      <c r="AC980" s="120"/>
      <c r="AD980" s="120"/>
      <c r="AE980" s="120"/>
      <c r="AF980" s="120"/>
      <c r="AG980" s="125"/>
      <c r="AH980" s="125"/>
      <c r="AI980" s="125"/>
      <c r="AJ980" s="125"/>
      <c r="AK980" s="125"/>
      <c r="AL980" s="125"/>
      <c r="AM980" s="20"/>
      <c r="AN980" s="120"/>
    </row>
    <row r="981" spans="1:40" ht="15.75" thickBot="1">
      <c r="A981" s="20"/>
      <c r="B981" s="20"/>
      <c r="C981" s="20"/>
      <c r="D981" s="20"/>
      <c r="E981" s="20"/>
      <c r="F981" s="20"/>
      <c r="G981" s="20"/>
      <c r="H981" s="20"/>
      <c r="I981" s="20"/>
      <c r="J981" s="20"/>
      <c r="K981" s="20"/>
      <c r="L981" s="20"/>
      <c r="M981" s="20"/>
      <c r="N981" s="120"/>
      <c r="O981" s="120"/>
      <c r="P981" s="120"/>
      <c r="Q981" s="120"/>
      <c r="R981" s="120"/>
      <c r="S981" s="120"/>
      <c r="T981" s="120"/>
      <c r="U981" s="123"/>
      <c r="V981" s="125"/>
      <c r="W981" s="125"/>
      <c r="X981" s="125"/>
      <c r="Y981" s="20"/>
      <c r="Z981" s="20"/>
      <c r="AA981" s="120"/>
      <c r="AB981" s="120"/>
      <c r="AC981" s="120"/>
      <c r="AD981" s="120"/>
      <c r="AE981" s="120"/>
      <c r="AF981" s="120"/>
      <c r="AG981" s="125"/>
      <c r="AH981" s="125"/>
      <c r="AI981" s="125"/>
      <c r="AJ981" s="125"/>
      <c r="AK981" s="125"/>
      <c r="AL981" s="125"/>
      <c r="AM981" s="20"/>
      <c r="AN981" s="120"/>
    </row>
    <row r="982" spans="1:40" ht="15.75" thickBot="1">
      <c r="A982" s="20"/>
      <c r="B982" s="20"/>
      <c r="C982" s="20"/>
      <c r="D982" s="20"/>
      <c r="E982" s="20"/>
      <c r="F982" s="20"/>
      <c r="G982" s="20"/>
      <c r="H982" s="20"/>
      <c r="I982" s="20"/>
      <c r="J982" s="20"/>
      <c r="K982" s="20"/>
      <c r="L982" s="20"/>
      <c r="M982" s="20"/>
      <c r="N982" s="120"/>
      <c r="O982" s="120"/>
      <c r="P982" s="120"/>
      <c r="Q982" s="120"/>
      <c r="R982" s="120"/>
      <c r="S982" s="120"/>
      <c r="T982" s="120"/>
      <c r="U982" s="123"/>
      <c r="V982" s="125"/>
      <c r="W982" s="125"/>
      <c r="X982" s="125"/>
      <c r="Y982" s="20"/>
      <c r="Z982" s="20"/>
      <c r="AA982" s="120"/>
      <c r="AB982" s="120"/>
      <c r="AC982" s="120"/>
      <c r="AD982" s="120"/>
      <c r="AE982" s="120"/>
      <c r="AF982" s="120"/>
      <c r="AG982" s="125"/>
      <c r="AH982" s="125"/>
      <c r="AI982" s="125"/>
      <c r="AJ982" s="125"/>
      <c r="AK982" s="125"/>
      <c r="AL982" s="125"/>
      <c r="AM982" s="20"/>
      <c r="AN982" s="120"/>
    </row>
    <row r="983" spans="1:40" ht="15.75" thickBot="1">
      <c r="A983" s="20"/>
      <c r="B983" s="20"/>
      <c r="C983" s="20"/>
      <c r="D983" s="20"/>
      <c r="E983" s="20"/>
      <c r="F983" s="20"/>
      <c r="G983" s="20"/>
      <c r="H983" s="20"/>
      <c r="I983" s="20"/>
      <c r="J983" s="20"/>
      <c r="K983" s="20"/>
      <c r="L983" s="20"/>
      <c r="M983" s="20"/>
      <c r="N983" s="120"/>
      <c r="O983" s="120"/>
      <c r="P983" s="120"/>
      <c r="Q983" s="120"/>
      <c r="R983" s="120"/>
      <c r="S983" s="120"/>
      <c r="T983" s="120"/>
      <c r="U983" s="123"/>
      <c r="V983" s="125"/>
      <c r="W983" s="125"/>
      <c r="X983" s="125"/>
      <c r="Y983" s="20"/>
      <c r="Z983" s="20"/>
      <c r="AA983" s="120"/>
      <c r="AB983" s="120"/>
      <c r="AC983" s="120"/>
      <c r="AD983" s="120"/>
      <c r="AE983" s="120"/>
      <c r="AF983" s="120"/>
      <c r="AG983" s="125"/>
      <c r="AH983" s="125"/>
      <c r="AI983" s="125"/>
      <c r="AJ983" s="125"/>
      <c r="AK983" s="125"/>
      <c r="AL983" s="125"/>
      <c r="AM983" s="20"/>
      <c r="AN983" s="120"/>
    </row>
    <row r="984" spans="1:40" ht="15.75" thickBot="1">
      <c r="A984" s="20"/>
      <c r="B984" s="20"/>
      <c r="C984" s="20"/>
      <c r="D984" s="20"/>
      <c r="E984" s="20"/>
      <c r="F984" s="20"/>
      <c r="G984" s="20"/>
      <c r="H984" s="20"/>
      <c r="I984" s="20"/>
      <c r="J984" s="20"/>
      <c r="K984" s="20"/>
      <c r="L984" s="20"/>
      <c r="M984" s="20"/>
      <c r="N984" s="120"/>
      <c r="O984" s="120"/>
      <c r="P984" s="120"/>
      <c r="Q984" s="120"/>
      <c r="R984" s="120"/>
      <c r="S984" s="120"/>
      <c r="T984" s="120"/>
      <c r="U984" s="123"/>
      <c r="V984" s="125"/>
      <c r="W984" s="125"/>
      <c r="X984" s="125"/>
      <c r="Y984" s="20"/>
      <c r="Z984" s="20"/>
      <c r="AA984" s="120"/>
      <c r="AB984" s="120"/>
      <c r="AC984" s="120"/>
      <c r="AD984" s="120"/>
      <c r="AE984" s="120"/>
      <c r="AF984" s="120"/>
      <c r="AG984" s="125"/>
      <c r="AH984" s="125"/>
      <c r="AI984" s="125"/>
      <c r="AJ984" s="125"/>
      <c r="AK984" s="125"/>
      <c r="AL984" s="125"/>
      <c r="AM984" s="20"/>
      <c r="AN984" s="120"/>
    </row>
    <row r="985" spans="1:40" ht="15.75" thickBot="1">
      <c r="A985" s="20"/>
      <c r="B985" s="20"/>
      <c r="C985" s="20"/>
      <c r="D985" s="20"/>
      <c r="E985" s="20"/>
      <c r="F985" s="20"/>
      <c r="G985" s="20"/>
      <c r="H985" s="20"/>
      <c r="I985" s="20"/>
      <c r="J985" s="20"/>
      <c r="K985" s="20"/>
      <c r="L985" s="20"/>
      <c r="M985" s="20"/>
      <c r="N985" s="120"/>
      <c r="O985" s="120"/>
      <c r="P985" s="120"/>
      <c r="Q985" s="120"/>
      <c r="R985" s="120"/>
      <c r="S985" s="120"/>
      <c r="T985" s="120"/>
      <c r="U985" s="123"/>
      <c r="V985" s="125"/>
      <c r="W985" s="125"/>
      <c r="X985" s="125"/>
      <c r="Y985" s="20"/>
      <c r="Z985" s="20"/>
      <c r="AA985" s="120"/>
      <c r="AB985" s="120"/>
      <c r="AC985" s="120"/>
      <c r="AD985" s="120"/>
      <c r="AE985" s="120"/>
      <c r="AF985" s="120"/>
      <c r="AG985" s="125"/>
      <c r="AH985" s="125"/>
      <c r="AI985" s="125"/>
      <c r="AJ985" s="125"/>
      <c r="AK985" s="125"/>
      <c r="AL985" s="125"/>
      <c r="AM985" s="20"/>
      <c r="AN985" s="120"/>
    </row>
    <row r="986" spans="1:40" ht="15.75" thickBot="1">
      <c r="A986" s="20"/>
      <c r="B986" s="20"/>
      <c r="C986" s="20"/>
      <c r="D986" s="20"/>
      <c r="E986" s="20"/>
      <c r="F986" s="20"/>
      <c r="G986" s="20"/>
      <c r="H986" s="20"/>
      <c r="I986" s="20"/>
      <c r="J986" s="20"/>
      <c r="K986" s="20"/>
      <c r="L986" s="20"/>
      <c r="M986" s="20"/>
      <c r="N986" s="120"/>
      <c r="O986" s="120"/>
      <c r="P986" s="120"/>
      <c r="Q986" s="120"/>
      <c r="R986" s="120"/>
      <c r="S986" s="120"/>
      <c r="T986" s="120"/>
      <c r="U986" s="123"/>
      <c r="V986" s="125"/>
      <c r="W986" s="125"/>
      <c r="X986" s="125"/>
      <c r="Y986" s="20"/>
      <c r="Z986" s="20"/>
      <c r="AA986" s="120"/>
      <c r="AB986" s="120"/>
      <c r="AC986" s="120"/>
      <c r="AD986" s="120"/>
      <c r="AE986" s="120"/>
      <c r="AF986" s="120"/>
      <c r="AG986" s="125"/>
      <c r="AH986" s="125"/>
      <c r="AI986" s="125"/>
      <c r="AJ986" s="125"/>
      <c r="AK986" s="125"/>
      <c r="AL986" s="125"/>
      <c r="AM986" s="20"/>
      <c r="AN986" s="120"/>
    </row>
    <row r="987" spans="1:40" ht="15.75" thickBot="1">
      <c r="A987" s="20"/>
      <c r="B987" s="20"/>
      <c r="C987" s="20"/>
      <c r="D987" s="20"/>
      <c r="E987" s="20"/>
      <c r="F987" s="20"/>
      <c r="G987" s="20"/>
      <c r="H987" s="20"/>
      <c r="I987" s="20"/>
      <c r="J987" s="20"/>
      <c r="K987" s="20"/>
      <c r="L987" s="20"/>
      <c r="M987" s="20"/>
      <c r="N987" s="120"/>
      <c r="O987" s="120"/>
      <c r="P987" s="120"/>
      <c r="Q987" s="120"/>
      <c r="R987" s="120"/>
      <c r="S987" s="120"/>
      <c r="T987" s="120"/>
      <c r="U987" s="123"/>
      <c r="V987" s="125"/>
      <c r="W987" s="125"/>
      <c r="X987" s="125"/>
      <c r="Y987" s="20"/>
      <c r="Z987" s="20"/>
      <c r="AA987" s="120"/>
      <c r="AB987" s="120"/>
      <c r="AC987" s="120"/>
      <c r="AD987" s="120"/>
      <c r="AE987" s="120"/>
      <c r="AF987" s="120"/>
      <c r="AG987" s="125"/>
      <c r="AH987" s="125"/>
      <c r="AI987" s="125"/>
      <c r="AJ987" s="125"/>
      <c r="AK987" s="125"/>
      <c r="AL987" s="125"/>
      <c r="AM987" s="20"/>
      <c r="AN987" s="120"/>
    </row>
    <row r="988" spans="1:40" ht="15.75" thickBot="1">
      <c r="A988" s="20"/>
      <c r="B988" s="20"/>
      <c r="C988" s="20"/>
      <c r="D988" s="20"/>
      <c r="E988" s="20"/>
      <c r="F988" s="20"/>
      <c r="G988" s="20"/>
      <c r="H988" s="20"/>
      <c r="I988" s="20"/>
      <c r="J988" s="20"/>
      <c r="K988" s="20"/>
      <c r="L988" s="20"/>
      <c r="M988" s="20"/>
      <c r="N988" s="120"/>
      <c r="O988" s="120"/>
      <c r="P988" s="120"/>
      <c r="Q988" s="120"/>
      <c r="R988" s="120"/>
      <c r="S988" s="120"/>
      <c r="T988" s="120"/>
      <c r="U988" s="123"/>
      <c r="V988" s="125"/>
      <c r="W988" s="125"/>
      <c r="X988" s="125"/>
      <c r="Y988" s="20"/>
      <c r="Z988" s="20"/>
      <c r="AA988" s="120"/>
      <c r="AB988" s="120"/>
      <c r="AC988" s="120"/>
      <c r="AD988" s="120"/>
      <c r="AE988" s="120"/>
      <c r="AF988" s="120"/>
      <c r="AG988" s="125"/>
      <c r="AH988" s="125"/>
      <c r="AI988" s="125"/>
      <c r="AJ988" s="125"/>
      <c r="AK988" s="125"/>
      <c r="AL988" s="125"/>
      <c r="AM988" s="20"/>
      <c r="AN988" s="120"/>
    </row>
    <row r="989" spans="1:40" ht="15.75" thickBot="1">
      <c r="A989" s="20"/>
      <c r="B989" s="20"/>
      <c r="C989" s="20"/>
      <c r="D989" s="20"/>
      <c r="E989" s="20"/>
      <c r="F989" s="20"/>
      <c r="G989" s="20"/>
      <c r="H989" s="20"/>
      <c r="I989" s="20"/>
      <c r="J989" s="20"/>
      <c r="K989" s="20"/>
      <c r="L989" s="20"/>
      <c r="M989" s="20"/>
      <c r="N989" s="120"/>
      <c r="O989" s="120"/>
      <c r="P989" s="120"/>
      <c r="Q989" s="120"/>
      <c r="R989" s="120"/>
      <c r="S989" s="120"/>
      <c r="T989" s="120"/>
      <c r="U989" s="123"/>
      <c r="V989" s="125"/>
      <c r="W989" s="125"/>
      <c r="X989" s="125"/>
      <c r="Y989" s="20"/>
      <c r="Z989" s="20"/>
      <c r="AA989" s="120"/>
      <c r="AB989" s="120"/>
      <c r="AC989" s="120"/>
      <c r="AD989" s="120"/>
      <c r="AE989" s="120"/>
      <c r="AF989" s="120"/>
      <c r="AG989" s="125"/>
      <c r="AH989" s="125"/>
      <c r="AI989" s="125"/>
      <c r="AJ989" s="125"/>
      <c r="AK989" s="125"/>
      <c r="AL989" s="125"/>
      <c r="AM989" s="20"/>
      <c r="AN989" s="120"/>
    </row>
    <row r="990" spans="1:40" ht="15.75" thickBot="1">
      <c r="A990" s="20"/>
      <c r="B990" s="20"/>
      <c r="C990" s="20"/>
      <c r="D990" s="20"/>
      <c r="E990" s="20"/>
      <c r="F990" s="20"/>
      <c r="G990" s="20"/>
      <c r="H990" s="20"/>
      <c r="I990" s="20"/>
      <c r="J990" s="20"/>
      <c r="K990" s="20"/>
      <c r="L990" s="20"/>
      <c r="M990" s="20"/>
      <c r="N990" s="120"/>
      <c r="O990" s="120"/>
      <c r="P990" s="120"/>
      <c r="Q990" s="120"/>
      <c r="R990" s="120"/>
      <c r="S990" s="120"/>
      <c r="T990" s="120"/>
      <c r="U990" s="123"/>
      <c r="V990" s="125"/>
      <c r="W990" s="125"/>
      <c r="X990" s="125"/>
      <c r="Y990" s="20"/>
      <c r="Z990" s="20"/>
      <c r="AA990" s="120"/>
      <c r="AB990" s="120"/>
      <c r="AC990" s="120"/>
      <c r="AD990" s="120"/>
      <c r="AE990" s="120"/>
      <c r="AF990" s="120"/>
      <c r="AG990" s="125"/>
      <c r="AH990" s="125"/>
      <c r="AI990" s="125"/>
      <c r="AJ990" s="125"/>
      <c r="AK990" s="125"/>
      <c r="AL990" s="125"/>
      <c r="AM990" s="20"/>
      <c r="AN990" s="120"/>
    </row>
    <row r="991" spans="1:40" ht="15.75" thickBot="1">
      <c r="A991" s="20"/>
      <c r="B991" s="20"/>
      <c r="C991" s="20"/>
      <c r="D991" s="20"/>
      <c r="E991" s="20"/>
      <c r="F991" s="20"/>
      <c r="G991" s="20"/>
      <c r="H991" s="20"/>
      <c r="I991" s="20"/>
      <c r="J991" s="20"/>
      <c r="K991" s="20"/>
      <c r="L991" s="20"/>
      <c r="M991" s="20"/>
      <c r="N991" s="120"/>
      <c r="O991" s="120"/>
      <c r="P991" s="120"/>
      <c r="Q991" s="120"/>
      <c r="R991" s="120"/>
      <c r="S991" s="120"/>
      <c r="T991" s="120"/>
      <c r="U991" s="123"/>
      <c r="V991" s="125"/>
      <c r="W991" s="125"/>
      <c r="X991" s="125"/>
      <c r="Y991" s="20"/>
      <c r="Z991" s="20"/>
      <c r="AA991" s="120"/>
      <c r="AB991" s="120"/>
      <c r="AC991" s="120"/>
      <c r="AD991" s="120"/>
      <c r="AE991" s="120"/>
      <c r="AF991" s="120"/>
      <c r="AG991" s="125"/>
      <c r="AH991" s="125"/>
      <c r="AI991" s="125"/>
      <c r="AJ991" s="125"/>
      <c r="AK991" s="125"/>
      <c r="AL991" s="125"/>
      <c r="AM991" s="20"/>
      <c r="AN991" s="120"/>
    </row>
    <row r="992" spans="1:40" ht="15.75" thickBot="1">
      <c r="A992" s="20"/>
      <c r="B992" s="20"/>
      <c r="C992" s="20"/>
      <c r="D992" s="20"/>
      <c r="E992" s="20"/>
      <c r="F992" s="20"/>
      <c r="G992" s="20"/>
      <c r="H992" s="20"/>
      <c r="I992" s="20"/>
      <c r="J992" s="20"/>
      <c r="K992" s="20"/>
      <c r="L992" s="20"/>
      <c r="M992" s="20"/>
      <c r="N992" s="120"/>
      <c r="O992" s="120"/>
      <c r="P992" s="120"/>
      <c r="Q992" s="120"/>
      <c r="R992" s="120"/>
      <c r="S992" s="120"/>
      <c r="T992" s="120"/>
      <c r="U992" s="123"/>
      <c r="V992" s="125"/>
      <c r="W992" s="125"/>
      <c r="X992" s="125"/>
      <c r="Y992" s="20"/>
      <c r="Z992" s="20"/>
      <c r="AA992" s="120"/>
      <c r="AB992" s="120"/>
      <c r="AC992" s="120"/>
      <c r="AD992" s="120"/>
      <c r="AE992" s="120"/>
      <c r="AF992" s="120"/>
      <c r="AG992" s="125"/>
      <c r="AH992" s="125"/>
      <c r="AI992" s="125"/>
      <c r="AJ992" s="125"/>
      <c r="AK992" s="125"/>
      <c r="AL992" s="125"/>
      <c r="AM992" s="20"/>
      <c r="AN992" s="120"/>
    </row>
    <row r="993" spans="1:40" ht="15.75" thickBot="1">
      <c r="A993" s="20"/>
      <c r="B993" s="20"/>
      <c r="C993" s="20"/>
      <c r="D993" s="20"/>
      <c r="E993" s="20"/>
      <c r="F993" s="20"/>
      <c r="G993" s="20"/>
      <c r="H993" s="20"/>
      <c r="I993" s="20"/>
      <c r="J993" s="20"/>
      <c r="K993" s="20"/>
      <c r="L993" s="20"/>
      <c r="M993" s="20"/>
      <c r="N993" s="120"/>
      <c r="O993" s="120"/>
      <c r="P993" s="120"/>
      <c r="Q993" s="120"/>
      <c r="R993" s="120"/>
      <c r="S993" s="120"/>
      <c r="T993" s="120"/>
      <c r="U993" s="123"/>
      <c r="V993" s="125"/>
      <c r="W993" s="125"/>
      <c r="X993" s="125"/>
      <c r="Y993" s="20"/>
      <c r="Z993" s="20"/>
      <c r="AA993" s="120"/>
      <c r="AB993" s="120"/>
      <c r="AC993" s="120"/>
      <c r="AD993" s="120"/>
      <c r="AE993" s="120"/>
      <c r="AF993" s="120"/>
      <c r="AG993" s="125"/>
      <c r="AH993" s="125"/>
      <c r="AI993" s="125"/>
      <c r="AJ993" s="125"/>
      <c r="AK993" s="125"/>
      <c r="AL993" s="125"/>
      <c r="AM993" s="20"/>
      <c r="AN993" s="120"/>
    </row>
    <row r="994" spans="1:40" ht="15.75" thickBot="1">
      <c r="A994" s="20"/>
      <c r="B994" s="20"/>
      <c r="C994" s="20"/>
      <c r="D994" s="20"/>
      <c r="E994" s="20"/>
      <c r="F994" s="20"/>
      <c r="G994" s="20"/>
      <c r="H994" s="20"/>
      <c r="I994" s="20"/>
      <c r="J994" s="20"/>
      <c r="K994" s="20"/>
      <c r="L994" s="20"/>
      <c r="M994" s="20"/>
      <c r="N994" s="120"/>
      <c r="O994" s="120"/>
      <c r="P994" s="120"/>
      <c r="Q994" s="120"/>
      <c r="R994" s="120"/>
      <c r="S994" s="120"/>
      <c r="T994" s="120"/>
      <c r="U994" s="123"/>
      <c r="V994" s="125"/>
      <c r="W994" s="125"/>
      <c r="X994" s="125"/>
      <c r="Y994" s="20"/>
      <c r="Z994" s="20"/>
      <c r="AA994" s="120"/>
      <c r="AB994" s="120"/>
      <c r="AC994" s="120"/>
      <c r="AD994" s="120"/>
      <c r="AE994" s="120"/>
      <c r="AF994" s="120"/>
      <c r="AG994" s="125"/>
      <c r="AH994" s="125"/>
      <c r="AI994" s="125"/>
      <c r="AJ994" s="125"/>
      <c r="AK994" s="125"/>
      <c r="AL994" s="125"/>
      <c r="AM994" s="20"/>
      <c r="AN994" s="120"/>
    </row>
    <row r="995" spans="1:40" ht="15.75" thickBot="1">
      <c r="A995" s="20"/>
      <c r="B995" s="20"/>
      <c r="C995" s="20"/>
      <c r="D995" s="20"/>
      <c r="E995" s="20"/>
      <c r="F995" s="20"/>
      <c r="G995" s="20"/>
      <c r="H995" s="20"/>
      <c r="I995" s="20"/>
      <c r="J995" s="20"/>
      <c r="K995" s="20"/>
      <c r="L995" s="20"/>
      <c r="M995" s="20"/>
      <c r="N995" s="120"/>
      <c r="O995" s="120"/>
      <c r="P995" s="120"/>
      <c r="Q995" s="120"/>
      <c r="R995" s="120"/>
      <c r="S995" s="120"/>
      <c r="T995" s="120"/>
      <c r="U995" s="123"/>
      <c r="V995" s="125"/>
      <c r="W995" s="125"/>
      <c r="X995" s="125"/>
      <c r="Y995" s="20"/>
      <c r="Z995" s="20"/>
      <c r="AA995" s="120"/>
      <c r="AB995" s="120"/>
      <c r="AC995" s="120"/>
      <c r="AD995" s="120"/>
      <c r="AE995" s="120"/>
      <c r="AF995" s="120"/>
      <c r="AG995" s="125"/>
      <c r="AH995" s="125"/>
      <c r="AI995" s="125"/>
      <c r="AJ995" s="125"/>
      <c r="AK995" s="125"/>
      <c r="AL995" s="125"/>
      <c r="AM995" s="20"/>
      <c r="AN995" s="120"/>
    </row>
    <row r="996" spans="1:40" ht="15.75" thickBot="1">
      <c r="A996" s="20"/>
      <c r="B996" s="20"/>
      <c r="C996" s="20"/>
      <c r="D996" s="20"/>
      <c r="E996" s="20"/>
      <c r="F996" s="20"/>
      <c r="G996" s="20"/>
      <c r="H996" s="20"/>
      <c r="I996" s="20"/>
      <c r="J996" s="20"/>
      <c r="K996" s="20"/>
      <c r="L996" s="20"/>
      <c r="M996" s="20"/>
      <c r="N996" s="120"/>
      <c r="O996" s="120"/>
      <c r="P996" s="120"/>
      <c r="Q996" s="120"/>
      <c r="R996" s="120"/>
      <c r="S996" s="120"/>
      <c r="T996" s="120"/>
      <c r="U996" s="123"/>
      <c r="V996" s="125"/>
      <c r="W996" s="125"/>
      <c r="X996" s="125"/>
      <c r="Y996" s="20"/>
      <c r="Z996" s="20"/>
      <c r="AA996" s="120"/>
      <c r="AB996" s="120"/>
      <c r="AC996" s="120"/>
      <c r="AD996" s="120"/>
      <c r="AE996" s="120"/>
      <c r="AF996" s="120"/>
      <c r="AG996" s="125"/>
      <c r="AH996" s="125"/>
      <c r="AI996" s="125"/>
      <c r="AJ996" s="125"/>
      <c r="AK996" s="125"/>
      <c r="AL996" s="125"/>
      <c r="AM996" s="20"/>
      <c r="AN996" s="120"/>
    </row>
    <row r="997" spans="1:40" ht="15.75" thickBot="1">
      <c r="A997" s="20"/>
      <c r="B997" s="20"/>
      <c r="C997" s="20"/>
      <c r="D997" s="20"/>
      <c r="E997" s="20"/>
      <c r="F997" s="20"/>
      <c r="G997" s="20"/>
      <c r="H997" s="20"/>
      <c r="I997" s="20"/>
      <c r="J997" s="20"/>
      <c r="K997" s="20"/>
      <c r="L997" s="20"/>
      <c r="M997" s="20"/>
      <c r="N997" s="120"/>
      <c r="O997" s="120"/>
      <c r="P997" s="120"/>
      <c r="Q997" s="120"/>
      <c r="R997" s="120"/>
      <c r="S997" s="120"/>
      <c r="T997" s="120"/>
      <c r="U997" s="123"/>
      <c r="V997" s="125"/>
      <c r="W997" s="125"/>
      <c r="X997" s="125"/>
      <c r="Y997" s="20"/>
      <c r="Z997" s="20"/>
      <c r="AA997" s="120"/>
      <c r="AB997" s="120"/>
      <c r="AC997" s="120"/>
      <c r="AD997" s="120"/>
      <c r="AE997" s="120"/>
      <c r="AF997" s="120"/>
      <c r="AG997" s="125"/>
      <c r="AH997" s="125"/>
      <c r="AI997" s="125"/>
      <c r="AJ997" s="125"/>
      <c r="AK997" s="125"/>
      <c r="AL997" s="125"/>
      <c r="AM997" s="20"/>
      <c r="AN997" s="120"/>
    </row>
    <row r="998" spans="1:40" ht="15.75" thickBot="1">
      <c r="A998" s="20"/>
      <c r="B998" s="20"/>
      <c r="C998" s="20"/>
      <c r="D998" s="20"/>
      <c r="E998" s="20"/>
      <c r="F998" s="20"/>
      <c r="G998" s="20"/>
      <c r="H998" s="20"/>
      <c r="I998" s="20"/>
      <c r="J998" s="20"/>
      <c r="K998" s="20"/>
      <c r="L998" s="20"/>
      <c r="M998" s="20"/>
      <c r="N998" s="120"/>
      <c r="O998" s="120"/>
      <c r="P998" s="120"/>
      <c r="Q998" s="120"/>
      <c r="R998" s="120"/>
      <c r="S998" s="120"/>
      <c r="T998" s="120"/>
      <c r="U998" s="123"/>
      <c r="V998" s="125"/>
      <c r="W998" s="125"/>
      <c r="X998" s="125"/>
      <c r="Y998" s="20"/>
      <c r="Z998" s="20"/>
      <c r="AA998" s="120"/>
      <c r="AB998" s="120"/>
      <c r="AC998" s="120"/>
      <c r="AD998" s="120"/>
      <c r="AE998" s="120"/>
      <c r="AF998" s="120"/>
      <c r="AG998" s="125"/>
      <c r="AH998" s="125"/>
      <c r="AI998" s="125"/>
      <c r="AJ998" s="125"/>
      <c r="AK998" s="125"/>
      <c r="AL998" s="125"/>
      <c r="AM998" s="20"/>
      <c r="AN998" s="120"/>
    </row>
    <row r="999" spans="1:40" ht="15.75" thickBot="1">
      <c r="A999" s="20"/>
      <c r="B999" s="20"/>
      <c r="C999" s="20"/>
      <c r="D999" s="20"/>
      <c r="E999" s="20"/>
      <c r="F999" s="20"/>
      <c r="G999" s="20"/>
      <c r="H999" s="20"/>
      <c r="I999" s="20"/>
      <c r="J999" s="20"/>
      <c r="K999" s="20"/>
      <c r="L999" s="20"/>
      <c r="M999" s="20"/>
      <c r="N999" s="120"/>
      <c r="O999" s="120"/>
      <c r="P999" s="120"/>
      <c r="Q999" s="120"/>
      <c r="R999" s="120"/>
      <c r="S999" s="120"/>
      <c r="T999" s="120"/>
      <c r="U999" s="123"/>
      <c r="V999" s="125"/>
      <c r="W999" s="125"/>
      <c r="X999" s="125"/>
      <c r="Y999" s="20"/>
      <c r="Z999" s="20"/>
      <c r="AA999" s="120"/>
      <c r="AB999" s="120"/>
      <c r="AC999" s="120"/>
      <c r="AD999" s="120"/>
      <c r="AE999" s="120"/>
      <c r="AF999" s="120"/>
      <c r="AG999" s="125"/>
      <c r="AH999" s="125"/>
      <c r="AI999" s="125"/>
      <c r="AJ999" s="125"/>
      <c r="AK999" s="125"/>
      <c r="AL999" s="125"/>
      <c r="AM999" s="20"/>
      <c r="AN999" s="120"/>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6"/>
  <sheetViews>
    <sheetView zoomScale="86" zoomScaleNormal="86" workbookViewId="0">
      <selection activeCell="H48" sqref="H48"/>
    </sheetView>
  </sheetViews>
  <sheetFormatPr defaultRowHeight="15"/>
  <cols>
    <col min="1" max="1" width="19.28515625" customWidth="1"/>
    <col min="2" max="2" width="27.85546875" customWidth="1"/>
    <col min="7" max="7" width="24.42578125" customWidth="1"/>
    <col min="12" max="12" width="26.140625" customWidth="1"/>
    <col min="17" max="17" width="27.140625" customWidth="1"/>
    <col min="22" max="22" width="24.85546875" customWidth="1"/>
  </cols>
  <sheetData>
    <row r="1" spans="1:26" ht="18.600000000000001" customHeight="1">
      <c r="A1" s="7" t="s">
        <v>434</v>
      </c>
      <c r="B1" s="30"/>
      <c r="C1" s="31">
        <v>2020</v>
      </c>
      <c r="D1" s="31">
        <v>2021</v>
      </c>
      <c r="E1" s="9"/>
      <c r="F1" s="1"/>
      <c r="G1" s="1"/>
      <c r="H1" s="1"/>
      <c r="I1" s="2"/>
      <c r="J1" s="2"/>
      <c r="K1" s="2"/>
      <c r="L1" s="1"/>
      <c r="M1" s="1"/>
      <c r="N1" s="1"/>
      <c r="O1" s="1"/>
      <c r="P1" s="1"/>
      <c r="Q1" s="1"/>
      <c r="R1" s="1"/>
      <c r="S1" s="1"/>
      <c r="T1" s="1"/>
      <c r="U1" s="1"/>
      <c r="V1" s="1"/>
      <c r="W1" s="1"/>
      <c r="X1" s="1"/>
      <c r="Y1" s="1"/>
      <c r="Z1" s="1"/>
    </row>
    <row r="2" spans="1:26">
      <c r="A2" s="1"/>
      <c r="B2" s="32" t="s">
        <v>435</v>
      </c>
      <c r="C2" s="32">
        <v>306.24</v>
      </c>
      <c r="D2" s="32">
        <v>913.6</v>
      </c>
      <c r="E2" s="3"/>
      <c r="F2" s="1"/>
      <c r="G2" s="1"/>
      <c r="H2" s="1"/>
      <c r="I2" s="1"/>
      <c r="J2" s="1"/>
      <c r="K2" s="1"/>
      <c r="L2" s="1"/>
      <c r="M2" s="1"/>
      <c r="N2" s="1"/>
      <c r="O2" s="1"/>
      <c r="P2" s="1"/>
      <c r="Q2" s="1"/>
      <c r="R2" s="1"/>
      <c r="S2" s="1"/>
      <c r="T2" s="1"/>
      <c r="U2" s="1"/>
      <c r="V2" s="1"/>
      <c r="W2" s="1"/>
      <c r="X2" s="1"/>
      <c r="Y2" s="1"/>
      <c r="Z2" s="1"/>
    </row>
    <row r="3" spans="1:26">
      <c r="A3" s="1"/>
      <c r="B3" s="32" t="s">
        <v>436</v>
      </c>
      <c r="C3" s="32">
        <v>232.44</v>
      </c>
      <c r="D3" s="32">
        <f>28.54+269.56</f>
        <v>298.10000000000002</v>
      </c>
      <c r="E3" s="3"/>
      <c r="F3" s="1"/>
      <c r="G3" s="1"/>
      <c r="H3" s="1"/>
      <c r="I3" s="1"/>
      <c r="J3" s="1"/>
      <c r="K3" s="1"/>
      <c r="L3" s="1"/>
      <c r="M3" s="1"/>
      <c r="N3" s="1"/>
      <c r="O3" s="1"/>
      <c r="P3" s="1"/>
      <c r="Q3" s="1"/>
      <c r="R3" s="1"/>
      <c r="S3" s="1"/>
      <c r="T3" s="1"/>
      <c r="U3" s="1"/>
      <c r="V3" s="1"/>
      <c r="W3" s="1"/>
      <c r="X3" s="1"/>
      <c r="Y3" s="1"/>
      <c r="Z3" s="1"/>
    </row>
    <row r="4" spans="1:26">
      <c r="A4" s="1"/>
      <c r="B4" s="32" t="s">
        <v>437</v>
      </c>
      <c r="C4" s="32">
        <v>819.98</v>
      </c>
      <c r="D4" s="32" t="s">
        <v>438</v>
      </c>
      <c r="E4" s="3"/>
      <c r="F4" s="1"/>
      <c r="G4" s="1"/>
      <c r="H4" s="1"/>
      <c r="I4" s="1"/>
      <c r="J4" s="1"/>
      <c r="K4" s="1"/>
      <c r="L4" s="1"/>
      <c r="M4" s="1"/>
      <c r="N4" s="1"/>
      <c r="O4" s="1"/>
      <c r="P4" s="1"/>
      <c r="Q4" s="1"/>
      <c r="R4" s="1"/>
      <c r="S4" s="1"/>
      <c r="T4" s="1"/>
      <c r="U4" s="1"/>
      <c r="V4" s="1"/>
      <c r="W4" s="1"/>
      <c r="X4" s="1"/>
      <c r="Y4" s="1"/>
      <c r="Z4" s="1"/>
    </row>
    <row r="5" spans="1:26">
      <c r="A5" s="1"/>
      <c r="B5" s="32" t="s">
        <v>439</v>
      </c>
      <c r="C5" s="32">
        <v>855.72</v>
      </c>
      <c r="D5" s="32">
        <v>860.25</v>
      </c>
      <c r="E5" s="3"/>
      <c r="F5" s="1"/>
      <c r="G5" s="1"/>
      <c r="H5" s="1"/>
      <c r="I5" s="1"/>
      <c r="J5" s="1"/>
      <c r="K5" s="1"/>
      <c r="L5" s="1"/>
      <c r="M5" s="1"/>
      <c r="N5" s="1"/>
      <c r="O5" s="1"/>
      <c r="P5" s="1"/>
      <c r="Q5" s="1"/>
      <c r="R5" s="1"/>
      <c r="S5" s="1"/>
      <c r="T5" s="1"/>
      <c r="U5" s="1"/>
      <c r="V5" s="1"/>
      <c r="W5" s="1"/>
      <c r="X5" s="1"/>
      <c r="Y5" s="1"/>
      <c r="Z5" s="1"/>
    </row>
    <row r="6" spans="1:26">
      <c r="A6" s="1"/>
      <c r="B6" s="33" t="s">
        <v>440</v>
      </c>
      <c r="C6" s="33">
        <f>SUM(C2:C5)</f>
        <v>2214.38</v>
      </c>
      <c r="D6" s="33">
        <v>2072</v>
      </c>
      <c r="E6" s="11"/>
      <c r="F6" s="1"/>
      <c r="G6" s="1"/>
      <c r="H6" s="1"/>
      <c r="I6" s="1"/>
      <c r="J6" s="1"/>
      <c r="K6" s="1"/>
      <c r="L6" s="1"/>
      <c r="M6" s="1"/>
      <c r="N6" s="1"/>
      <c r="O6" s="1"/>
      <c r="P6" s="1"/>
      <c r="Q6" s="1"/>
      <c r="R6" s="1"/>
      <c r="S6" s="1"/>
      <c r="T6" s="1"/>
      <c r="U6" s="1"/>
      <c r="V6" s="1"/>
      <c r="W6" s="1"/>
      <c r="X6" s="1"/>
      <c r="Y6" s="1"/>
      <c r="Z6" s="1"/>
    </row>
    <row r="7" spans="1:26">
      <c r="A7" s="1"/>
      <c r="B7" s="38"/>
      <c r="C7" s="39">
        <v>2020</v>
      </c>
      <c r="D7" s="39">
        <v>2021</v>
      </c>
      <c r="E7" s="3"/>
      <c r="F7" s="1"/>
      <c r="G7" s="1"/>
      <c r="H7" s="9">
        <v>2020</v>
      </c>
      <c r="I7" s="8">
        <v>2021</v>
      </c>
      <c r="J7" s="8"/>
      <c r="K7" s="1"/>
      <c r="L7" s="1"/>
      <c r="M7" s="9">
        <v>2020</v>
      </c>
      <c r="N7" s="8">
        <v>2021</v>
      </c>
      <c r="O7" s="8"/>
      <c r="P7" s="1"/>
      <c r="Q7" s="1"/>
      <c r="R7" s="9">
        <v>2020</v>
      </c>
      <c r="S7" s="8">
        <v>2021</v>
      </c>
      <c r="T7" s="8"/>
      <c r="U7" s="1"/>
      <c r="V7" s="1"/>
      <c r="W7" s="1"/>
      <c r="X7" s="1"/>
      <c r="Y7" s="1"/>
      <c r="Z7" s="1"/>
    </row>
    <row r="8" spans="1:26">
      <c r="A8" s="1"/>
      <c r="B8" s="38" t="s">
        <v>441</v>
      </c>
      <c r="C8" s="38">
        <v>706.64</v>
      </c>
      <c r="D8" s="38">
        <v>1509.32</v>
      </c>
      <c r="E8" s="3"/>
      <c r="F8" s="1"/>
      <c r="G8" s="1" t="s">
        <v>442</v>
      </c>
      <c r="H8" s="1">
        <v>1261.31</v>
      </c>
      <c r="I8" s="3">
        <v>2068.81</v>
      </c>
      <c r="J8" s="3"/>
      <c r="K8" s="1"/>
      <c r="L8" s="4" t="s">
        <v>443</v>
      </c>
      <c r="M8" s="1">
        <v>1315.53</v>
      </c>
      <c r="N8" s="3">
        <v>2139.89</v>
      </c>
      <c r="O8" s="3"/>
      <c r="P8" s="1"/>
      <c r="Q8" s="1" t="s">
        <v>444</v>
      </c>
      <c r="R8" s="1">
        <v>1346.54</v>
      </c>
      <c r="S8" s="3">
        <v>2187.5100000000002</v>
      </c>
      <c r="T8" s="3"/>
      <c r="U8" s="1"/>
      <c r="V8" s="1"/>
      <c r="W8" s="1"/>
      <c r="X8" s="1"/>
      <c r="Y8" s="1"/>
      <c r="Z8" s="1"/>
    </row>
    <row r="9" spans="1:26">
      <c r="A9" s="1"/>
      <c r="B9" s="38" t="s">
        <v>445</v>
      </c>
      <c r="C9" s="38">
        <v>421.09</v>
      </c>
      <c r="D9" s="38">
        <f>390.8+131.9</f>
        <v>522.70000000000005</v>
      </c>
      <c r="E9" s="3"/>
      <c r="F9" s="1"/>
      <c r="G9" s="1" t="s">
        <v>446</v>
      </c>
      <c r="H9" s="1">
        <v>1108</v>
      </c>
      <c r="I9" s="3">
        <v>1120</v>
      </c>
      <c r="J9" s="3"/>
      <c r="K9" s="1"/>
      <c r="L9" s="1" t="s">
        <v>447</v>
      </c>
      <c r="M9" s="1">
        <v>1120</v>
      </c>
      <c r="N9" s="3">
        <v>1150</v>
      </c>
      <c r="O9" s="3"/>
      <c r="P9" s="1"/>
      <c r="Q9" s="1" t="s">
        <v>448</v>
      </c>
      <c r="R9" s="1">
        <v>1140</v>
      </c>
      <c r="S9" s="3">
        <v>1200</v>
      </c>
      <c r="T9" s="3"/>
      <c r="U9" s="1"/>
      <c r="V9" s="1"/>
      <c r="W9" s="1"/>
      <c r="X9" s="1"/>
      <c r="Y9" s="1"/>
      <c r="Z9" s="1"/>
    </row>
    <row r="10" spans="1:26">
      <c r="A10" s="1"/>
      <c r="B10" s="38" t="s">
        <v>449</v>
      </c>
      <c r="C10" s="38">
        <v>1096.8499999999999</v>
      </c>
      <c r="D10" s="38" t="s">
        <v>438</v>
      </c>
      <c r="E10" s="3"/>
      <c r="F10" s="1"/>
      <c r="G10" s="1" t="s">
        <v>450</v>
      </c>
      <c r="H10" s="1">
        <v>1455.36</v>
      </c>
      <c r="I10" s="3" t="s">
        <v>438</v>
      </c>
      <c r="J10" s="3"/>
      <c r="K10" s="1"/>
      <c r="L10" s="1" t="s">
        <v>451</v>
      </c>
      <c r="M10" s="1">
        <v>1479.32</v>
      </c>
      <c r="N10" s="3" t="s">
        <v>438</v>
      </c>
      <c r="O10" s="3"/>
      <c r="P10" s="1"/>
      <c r="Q10" s="1" t="s">
        <v>452</v>
      </c>
      <c r="R10" s="1">
        <v>1490.92</v>
      </c>
      <c r="S10" s="3" t="s">
        <v>438</v>
      </c>
      <c r="T10" s="3"/>
      <c r="U10" s="1"/>
      <c r="V10" s="1"/>
      <c r="W10" s="1"/>
      <c r="X10" s="1"/>
      <c r="Y10" s="1"/>
      <c r="Z10" s="1"/>
    </row>
    <row r="11" spans="1:26">
      <c r="A11" s="1"/>
      <c r="B11" s="38" t="s">
        <v>453</v>
      </c>
      <c r="C11" s="38">
        <v>1100</v>
      </c>
      <c r="D11" s="38">
        <v>1147.0899999999999</v>
      </c>
      <c r="E11" s="3"/>
      <c r="F11" s="1"/>
      <c r="G11" s="1" t="s">
        <v>454</v>
      </c>
      <c r="H11" s="1">
        <v>1340.61</v>
      </c>
      <c r="I11" s="3">
        <v>1549.42</v>
      </c>
      <c r="J11" s="3"/>
      <c r="K11" s="1"/>
      <c r="L11" s="1" t="s">
        <v>455</v>
      </c>
      <c r="M11" s="1">
        <v>1366.15</v>
      </c>
      <c r="N11" s="3">
        <v>1605.96</v>
      </c>
      <c r="O11" s="3"/>
      <c r="P11" s="1"/>
      <c r="Q11" s="1" t="s">
        <v>456</v>
      </c>
      <c r="R11" s="1">
        <v>1384.3</v>
      </c>
      <c r="S11" s="3">
        <v>1634.65</v>
      </c>
      <c r="T11" s="3"/>
      <c r="U11" s="1"/>
      <c r="V11" s="1"/>
      <c r="W11" s="1"/>
      <c r="X11" s="1"/>
      <c r="Y11" s="1"/>
      <c r="Z11" s="1"/>
    </row>
    <row r="12" spans="1:26">
      <c r="A12" s="1"/>
      <c r="B12" s="40" t="s">
        <v>457</v>
      </c>
      <c r="C12" s="40">
        <f>SUM(C8:C11)</f>
        <v>3324.58</v>
      </c>
      <c r="D12" s="40">
        <v>3178</v>
      </c>
      <c r="E12" s="11"/>
      <c r="F12" s="1"/>
      <c r="G12" s="10" t="s">
        <v>458</v>
      </c>
      <c r="H12" s="1">
        <v>4941.6499999999996</v>
      </c>
      <c r="I12" s="3">
        <v>4644.0600000000004</v>
      </c>
      <c r="J12" s="3"/>
      <c r="K12" s="1"/>
      <c r="L12" s="10" t="s">
        <v>459</v>
      </c>
      <c r="M12" s="1">
        <v>5176.29</v>
      </c>
      <c r="N12" s="3">
        <v>4869.3599999999997</v>
      </c>
      <c r="O12" s="3"/>
      <c r="P12" s="1"/>
      <c r="Q12" s="10" t="s">
        <v>460</v>
      </c>
      <c r="R12" s="1">
        <v>5294.18</v>
      </c>
      <c r="S12" s="3">
        <v>4993.58</v>
      </c>
      <c r="T12" s="3"/>
      <c r="U12" s="1"/>
      <c r="V12" s="1"/>
      <c r="W12" s="1"/>
      <c r="X12" s="1"/>
      <c r="Y12" s="1"/>
      <c r="Z12" s="1"/>
    </row>
    <row r="13" spans="1:26">
      <c r="A13" s="3"/>
      <c r="B13" s="11"/>
      <c r="C13" s="3"/>
      <c r="D13" s="11"/>
      <c r="E13" s="3"/>
      <c r="F13" s="3"/>
      <c r="G13" s="3"/>
      <c r="H13" s="3"/>
      <c r="I13" s="3"/>
      <c r="J13" s="3"/>
      <c r="K13" s="3"/>
      <c r="L13" s="3"/>
      <c r="M13" s="1"/>
      <c r="N13" s="1"/>
      <c r="O13" s="1"/>
      <c r="P13" s="1"/>
      <c r="Q13" s="1"/>
      <c r="R13" s="1"/>
      <c r="S13" s="1"/>
      <c r="T13" s="1"/>
      <c r="U13" s="1"/>
      <c r="V13" s="1"/>
      <c r="W13" s="1"/>
      <c r="X13" s="1"/>
      <c r="Y13" s="1"/>
      <c r="Z13" s="1"/>
    </row>
    <row r="14" spans="1:26">
      <c r="A14" s="3"/>
      <c r="B14" s="41"/>
      <c r="C14" s="42">
        <v>2020</v>
      </c>
      <c r="D14" s="42">
        <v>2021</v>
      </c>
      <c r="E14" s="8"/>
      <c r="F14" s="3"/>
      <c r="G14" s="43"/>
      <c r="H14" s="42">
        <v>2020</v>
      </c>
      <c r="I14" s="42">
        <v>2021</v>
      </c>
      <c r="J14" s="8"/>
      <c r="K14" s="3"/>
      <c r="L14" s="43"/>
      <c r="M14" s="42">
        <v>2020</v>
      </c>
      <c r="N14" s="42">
        <v>2021</v>
      </c>
      <c r="O14" s="8"/>
      <c r="P14" s="1"/>
      <c r="Q14" s="43"/>
      <c r="R14" s="42">
        <v>2020</v>
      </c>
      <c r="S14" s="42">
        <v>2021</v>
      </c>
      <c r="T14" s="8"/>
      <c r="U14" s="1"/>
      <c r="V14" s="43"/>
      <c r="W14" s="42">
        <v>2020</v>
      </c>
      <c r="X14" s="42">
        <v>2021</v>
      </c>
      <c r="Y14" s="8"/>
      <c r="Z14" s="1"/>
    </row>
    <row r="15" spans="1:26">
      <c r="A15" s="3"/>
      <c r="B15" s="43" t="s">
        <v>461</v>
      </c>
      <c r="C15" s="44">
        <v>1129.29</v>
      </c>
      <c r="D15" s="44">
        <v>1955.76</v>
      </c>
      <c r="E15" s="12"/>
      <c r="F15" s="3"/>
      <c r="G15" s="43" t="s">
        <v>462</v>
      </c>
      <c r="H15" s="43">
        <v>948.15</v>
      </c>
      <c r="I15" s="43">
        <v>1786.46</v>
      </c>
      <c r="J15" s="3"/>
      <c r="K15" s="3"/>
      <c r="L15" s="43" t="s">
        <v>463</v>
      </c>
      <c r="M15" s="43">
        <v>829.22</v>
      </c>
      <c r="N15" s="43">
        <v>1623.18</v>
      </c>
      <c r="O15" s="1"/>
      <c r="P15" s="1"/>
      <c r="Q15" s="43" t="s">
        <v>464</v>
      </c>
      <c r="R15" s="43">
        <v>737.03</v>
      </c>
      <c r="S15" s="43">
        <v>1543.82</v>
      </c>
      <c r="T15" s="1"/>
      <c r="U15" s="1"/>
      <c r="V15" s="43" t="s">
        <v>465</v>
      </c>
      <c r="W15" s="43">
        <v>593.21</v>
      </c>
      <c r="X15" s="43">
        <v>1412.08</v>
      </c>
      <c r="Y15" s="1"/>
      <c r="Z15" s="1"/>
    </row>
    <row r="16" spans="1:26">
      <c r="A16" s="3"/>
      <c r="B16" s="43" t="s">
        <v>466</v>
      </c>
      <c r="C16" s="44">
        <v>710</v>
      </c>
      <c r="D16" s="44">
        <v>730</v>
      </c>
      <c r="E16" s="12"/>
      <c r="F16" s="3"/>
      <c r="G16" s="43" t="s">
        <v>467</v>
      </c>
      <c r="H16" s="43">
        <v>566.66</v>
      </c>
      <c r="I16" s="43">
        <v>651.51</v>
      </c>
      <c r="J16" s="3"/>
      <c r="K16" s="3"/>
      <c r="L16" s="43" t="s">
        <v>468</v>
      </c>
      <c r="M16" s="43">
        <v>448.93</v>
      </c>
      <c r="N16" s="43">
        <v>602.08000000000004</v>
      </c>
      <c r="O16" s="1"/>
      <c r="P16" s="1"/>
      <c r="Q16" s="43" t="s">
        <v>469</v>
      </c>
      <c r="R16" s="43">
        <v>433.64</v>
      </c>
      <c r="S16" s="43">
        <v>570</v>
      </c>
      <c r="T16" s="1"/>
      <c r="U16" s="1"/>
      <c r="V16" s="43" t="s">
        <v>470</v>
      </c>
      <c r="W16" s="43">
        <v>365.77</v>
      </c>
      <c r="X16" s="43">
        <v>453.88</v>
      </c>
      <c r="Y16" s="1"/>
      <c r="Z16" s="1"/>
    </row>
    <row r="17" spans="1:26">
      <c r="A17" s="3"/>
      <c r="B17" s="43" t="s">
        <v>471</v>
      </c>
      <c r="C17" s="44">
        <v>1217.23</v>
      </c>
      <c r="D17" s="44" t="s">
        <v>438</v>
      </c>
      <c r="E17" s="12"/>
      <c r="F17" s="3"/>
      <c r="G17" s="43" t="s">
        <v>472</v>
      </c>
      <c r="H17" s="43">
        <v>1162.57</v>
      </c>
      <c r="I17" s="43" t="s">
        <v>438</v>
      </c>
      <c r="J17" s="3"/>
      <c r="K17" s="3"/>
      <c r="L17" s="43" t="s">
        <v>473</v>
      </c>
      <c r="M17" s="43">
        <v>1153.58</v>
      </c>
      <c r="N17" s="43" t="s">
        <v>438</v>
      </c>
      <c r="O17" s="1"/>
      <c r="P17" s="1"/>
      <c r="Q17" s="43" t="s">
        <v>474</v>
      </c>
      <c r="R17" s="43">
        <v>1114.3499999999999</v>
      </c>
      <c r="S17" s="43" t="s">
        <v>475</v>
      </c>
      <c r="T17" s="1"/>
      <c r="U17" s="1"/>
      <c r="V17" s="43" t="s">
        <v>476</v>
      </c>
      <c r="W17" s="43">
        <v>1054.54</v>
      </c>
      <c r="X17" s="43" t="s">
        <v>475</v>
      </c>
      <c r="Y17" s="1"/>
      <c r="Z17" s="1"/>
    </row>
    <row r="18" spans="1:26">
      <c r="A18" s="3"/>
      <c r="B18" s="43" t="s">
        <v>477</v>
      </c>
      <c r="C18" s="44">
        <v>1120.1199999999999</v>
      </c>
      <c r="D18" s="44">
        <v>1403.44</v>
      </c>
      <c r="E18" s="12"/>
      <c r="F18" s="3"/>
      <c r="G18" s="43" t="s">
        <v>478</v>
      </c>
      <c r="H18" s="43">
        <v>1201.1099999999999</v>
      </c>
      <c r="I18" s="43">
        <v>1344.7</v>
      </c>
      <c r="J18" s="3"/>
      <c r="K18" s="3"/>
      <c r="L18" s="43" t="s">
        <v>479</v>
      </c>
      <c r="M18" s="43">
        <v>1163.58</v>
      </c>
      <c r="N18" s="43">
        <v>1243.93</v>
      </c>
      <c r="O18" s="1"/>
      <c r="P18" s="1"/>
      <c r="Q18" s="43" t="s">
        <v>480</v>
      </c>
      <c r="R18" s="43">
        <v>1114.93</v>
      </c>
      <c r="S18" s="43">
        <v>1184.79</v>
      </c>
      <c r="T18" s="1"/>
      <c r="U18" s="1"/>
      <c r="V18" s="43" t="s">
        <v>481</v>
      </c>
      <c r="W18" s="43">
        <v>1056.55</v>
      </c>
      <c r="X18" s="43">
        <v>1062.31</v>
      </c>
      <c r="Y18" s="1"/>
      <c r="Z18" s="1"/>
    </row>
    <row r="19" spans="1:26">
      <c r="A19" s="3"/>
      <c r="B19" s="41" t="s">
        <v>482</v>
      </c>
      <c r="C19" s="44">
        <v>4176.6499999999996</v>
      </c>
      <c r="D19" s="44">
        <v>4089.21</v>
      </c>
      <c r="E19" s="12"/>
      <c r="F19" s="3"/>
      <c r="G19" s="41" t="s">
        <v>483</v>
      </c>
      <c r="H19" s="43">
        <v>3878.51</v>
      </c>
      <c r="I19" s="43">
        <v>3782.68</v>
      </c>
      <c r="J19" s="3"/>
      <c r="K19" s="3"/>
      <c r="L19" s="41" t="s">
        <v>484</v>
      </c>
      <c r="M19" s="43">
        <v>3595.34</v>
      </c>
      <c r="N19" s="43">
        <v>3469.2</v>
      </c>
      <c r="O19" s="1"/>
      <c r="P19" s="1"/>
      <c r="Q19" s="41" t="s">
        <v>485</v>
      </c>
      <c r="R19" s="43">
        <v>3399.96</v>
      </c>
      <c r="S19" s="43">
        <v>3298.61</v>
      </c>
      <c r="T19" s="1"/>
      <c r="U19" s="1"/>
      <c r="V19" s="41" t="s">
        <v>486</v>
      </c>
      <c r="W19" s="43">
        <v>3070.09</v>
      </c>
      <c r="X19" s="43">
        <v>2928.28</v>
      </c>
      <c r="Y19" s="1"/>
      <c r="Z19" s="1"/>
    </row>
    <row r="20" spans="1:26">
      <c r="A20" s="3"/>
      <c r="B20" s="11"/>
      <c r="C20" s="3"/>
      <c r="D20" s="12"/>
      <c r="E20" s="12"/>
      <c r="F20" s="3"/>
      <c r="G20" s="11"/>
      <c r="H20" s="3"/>
      <c r="I20" s="3"/>
      <c r="J20" s="3"/>
      <c r="K20" s="3"/>
      <c r="M20" s="11"/>
      <c r="N20" s="3"/>
      <c r="O20" s="3"/>
      <c r="P20" s="3"/>
      <c r="Q20" s="11"/>
      <c r="R20" s="3"/>
      <c r="S20" s="3"/>
      <c r="T20" s="1"/>
      <c r="U20" s="1"/>
      <c r="V20" s="10"/>
      <c r="W20" s="5"/>
      <c r="X20" s="5"/>
      <c r="Y20" s="6"/>
      <c r="Z20" s="5"/>
    </row>
    <row r="21" spans="1:26">
      <c r="A21" s="3"/>
      <c r="B21" s="34"/>
      <c r="C21" s="34">
        <v>2021</v>
      </c>
      <c r="D21" s="12"/>
      <c r="E21" s="11"/>
      <c r="F21" s="3"/>
      <c r="G21" s="45"/>
      <c r="H21" s="45">
        <v>2021</v>
      </c>
      <c r="I21" s="12"/>
      <c r="J21" s="11"/>
      <c r="K21" s="3"/>
      <c r="L21" s="53"/>
      <c r="M21" s="53">
        <v>2021</v>
      </c>
      <c r="N21" s="12"/>
      <c r="O21" s="11"/>
      <c r="P21" s="3"/>
      <c r="Q21" s="51"/>
      <c r="R21" s="51">
        <v>2021</v>
      </c>
      <c r="S21" s="12"/>
      <c r="T21" s="11"/>
      <c r="U21" s="1"/>
      <c r="V21" s="56"/>
      <c r="W21" s="56">
        <v>2021</v>
      </c>
      <c r="X21" s="12"/>
      <c r="Y21" s="11"/>
      <c r="Z21" s="5"/>
    </row>
    <row r="22" spans="1:26">
      <c r="A22" s="3"/>
      <c r="B22" s="35" t="s">
        <v>487</v>
      </c>
      <c r="C22" s="36" t="s">
        <v>432</v>
      </c>
      <c r="D22" s="12"/>
      <c r="E22" s="12"/>
      <c r="F22" s="3"/>
      <c r="G22" s="46" t="s">
        <v>488</v>
      </c>
      <c r="H22" s="47">
        <v>1955.76</v>
      </c>
      <c r="I22" s="12"/>
      <c r="J22" s="12"/>
      <c r="K22" s="3"/>
      <c r="L22" s="4" t="s">
        <v>489</v>
      </c>
      <c r="M22" s="54">
        <v>2085.98</v>
      </c>
      <c r="N22" s="12"/>
      <c r="O22" s="12"/>
      <c r="P22" s="3"/>
      <c r="Q22" s="50" t="s">
        <v>490</v>
      </c>
      <c r="R22" s="52">
        <v>2150.2600000000002</v>
      </c>
      <c r="S22" s="12"/>
      <c r="T22" s="12"/>
      <c r="U22" s="1"/>
      <c r="V22" s="57" t="s">
        <v>491</v>
      </c>
      <c r="W22" s="58">
        <v>2258.48</v>
      </c>
      <c r="X22" s="12"/>
      <c r="Y22" s="12"/>
      <c r="Z22" s="5"/>
    </row>
    <row r="23" spans="1:26">
      <c r="A23" s="3"/>
      <c r="B23" s="35" t="s">
        <v>492</v>
      </c>
      <c r="C23" s="36" t="s">
        <v>432</v>
      </c>
      <c r="D23" s="12"/>
      <c r="E23" s="12"/>
      <c r="F23" s="3"/>
      <c r="G23" s="46" t="s">
        <v>493</v>
      </c>
      <c r="H23" s="49">
        <v>730</v>
      </c>
      <c r="I23" s="12"/>
      <c r="J23" s="13"/>
      <c r="K23" s="3"/>
      <c r="L23" s="4" t="s">
        <v>494</v>
      </c>
      <c r="M23" s="54">
        <v>1000</v>
      </c>
      <c r="N23" s="12"/>
      <c r="O23" s="12"/>
      <c r="P23" s="3"/>
      <c r="Q23" s="50" t="s">
        <v>495</v>
      </c>
      <c r="R23" s="52">
        <v>1266.6600000000001</v>
      </c>
      <c r="S23" s="12"/>
      <c r="T23" s="12"/>
      <c r="U23" s="1"/>
      <c r="V23" s="57" t="s">
        <v>496</v>
      </c>
      <c r="W23" s="58">
        <v>1600</v>
      </c>
      <c r="X23" s="12"/>
      <c r="Y23" s="12"/>
      <c r="Z23" s="5"/>
    </row>
    <row r="24" spans="1:26">
      <c r="A24" s="3"/>
      <c r="B24" s="35" t="s">
        <v>497</v>
      </c>
      <c r="C24" s="36" t="s">
        <v>432</v>
      </c>
      <c r="D24" s="12"/>
      <c r="E24" s="12"/>
      <c r="F24" s="3"/>
      <c r="G24" s="46" t="s">
        <v>498</v>
      </c>
      <c r="H24" s="47">
        <v>1403.44</v>
      </c>
      <c r="I24" s="12"/>
      <c r="J24" s="12"/>
      <c r="K24" s="3"/>
      <c r="L24" s="4" t="s">
        <v>499</v>
      </c>
      <c r="M24" s="54">
        <v>1487.4</v>
      </c>
      <c r="N24" s="12"/>
      <c r="O24" s="12"/>
      <c r="P24" s="3"/>
      <c r="Q24" s="50" t="s">
        <v>500</v>
      </c>
      <c r="R24" s="52">
        <v>1535.29</v>
      </c>
      <c r="S24" s="12"/>
      <c r="T24" s="12"/>
      <c r="U24" s="1"/>
      <c r="V24" s="57" t="s">
        <v>501</v>
      </c>
      <c r="W24" s="58">
        <v>1595.65</v>
      </c>
      <c r="X24" s="12"/>
      <c r="Y24" s="12"/>
      <c r="Z24" s="5"/>
    </row>
    <row r="25" spans="1:26">
      <c r="A25" s="3"/>
      <c r="B25" s="34" t="s">
        <v>502</v>
      </c>
      <c r="C25" s="36" t="s">
        <v>432</v>
      </c>
      <c r="D25" s="12"/>
      <c r="E25" s="12"/>
      <c r="F25" s="3"/>
      <c r="G25" s="45" t="s">
        <v>503</v>
      </c>
      <c r="H25" s="47">
        <v>4089.21</v>
      </c>
      <c r="I25" s="12"/>
      <c r="J25" s="12"/>
      <c r="K25" s="3"/>
      <c r="L25" s="53" t="s">
        <v>504</v>
      </c>
      <c r="M25" s="54">
        <v>4573.05</v>
      </c>
      <c r="N25" s="12"/>
      <c r="O25" s="12"/>
      <c r="P25" s="3"/>
      <c r="Q25" s="51" t="s">
        <v>505</v>
      </c>
      <c r="R25" s="52">
        <v>4914.34</v>
      </c>
      <c r="S25" s="12"/>
      <c r="T25" s="12"/>
      <c r="U25" s="1"/>
      <c r="V25" s="56" t="s">
        <v>506</v>
      </c>
      <c r="W25" s="58">
        <v>5307.68</v>
      </c>
      <c r="X25" s="12"/>
      <c r="Y25" s="12"/>
      <c r="Z25" s="5"/>
    </row>
    <row r="26" spans="1:26">
      <c r="A26" s="3"/>
      <c r="B26" s="11"/>
      <c r="C26" s="3"/>
      <c r="D26" s="12"/>
      <c r="E26" s="12"/>
      <c r="F26" s="3"/>
      <c r="G26" s="11"/>
      <c r="H26" s="3"/>
      <c r="I26" s="3"/>
      <c r="J26" s="3"/>
      <c r="K26" s="3"/>
      <c r="L26" s="11"/>
      <c r="M26" s="3"/>
      <c r="N26" s="3"/>
      <c r="O26" s="3"/>
      <c r="P26" s="3"/>
      <c r="Q26" s="11"/>
      <c r="R26" s="3"/>
      <c r="S26" s="3"/>
      <c r="T26" s="1"/>
      <c r="U26" s="1"/>
      <c r="V26" s="11"/>
      <c r="W26" s="5"/>
      <c r="X26" s="5"/>
      <c r="Y26" s="6"/>
      <c r="Z26" s="5"/>
    </row>
    <row r="27" spans="1:26">
      <c r="A27" s="3"/>
      <c r="B27" s="34"/>
      <c r="C27" s="34">
        <v>2021</v>
      </c>
      <c r="D27" s="12"/>
      <c r="E27" s="11"/>
      <c r="F27" s="3"/>
      <c r="G27" s="45"/>
      <c r="H27" s="45">
        <v>2021</v>
      </c>
      <c r="I27" s="12"/>
      <c r="J27" s="11"/>
      <c r="K27" s="3"/>
      <c r="L27" s="53"/>
      <c r="M27" s="53">
        <v>2021</v>
      </c>
      <c r="N27" s="12"/>
      <c r="O27" s="11"/>
      <c r="P27" s="3"/>
      <c r="Q27" s="51"/>
      <c r="R27" s="51">
        <v>2021</v>
      </c>
      <c r="S27" s="12"/>
      <c r="T27" s="11"/>
      <c r="U27" s="1"/>
      <c r="V27" s="56"/>
      <c r="W27" s="56">
        <v>2021</v>
      </c>
      <c r="X27" s="12"/>
      <c r="Y27" s="11"/>
      <c r="Z27" s="5"/>
    </row>
    <row r="28" spans="1:26">
      <c r="A28" s="3"/>
      <c r="B28" s="35" t="s">
        <v>507</v>
      </c>
      <c r="C28" s="36">
        <v>1868.7</v>
      </c>
      <c r="D28" s="12"/>
      <c r="E28" s="12"/>
      <c r="F28" s="3"/>
      <c r="G28" s="46" t="s">
        <v>508</v>
      </c>
      <c r="H28" s="47">
        <v>2014.89</v>
      </c>
      <c r="I28" s="12"/>
      <c r="J28" s="12"/>
      <c r="K28" s="3"/>
      <c r="L28" s="4" t="s">
        <v>509</v>
      </c>
      <c r="M28" s="54">
        <v>2055.9</v>
      </c>
      <c r="N28" s="12"/>
      <c r="O28" s="12"/>
      <c r="P28" s="3"/>
      <c r="Q28" s="50" t="s">
        <v>510</v>
      </c>
      <c r="R28" s="52">
        <v>2083.84</v>
      </c>
      <c r="S28" s="12"/>
      <c r="T28" s="12"/>
      <c r="U28" s="1"/>
      <c r="V28" s="57" t="s">
        <v>511</v>
      </c>
      <c r="W28" s="58">
        <v>2102.29</v>
      </c>
      <c r="X28" s="12"/>
      <c r="Y28" s="12"/>
      <c r="Z28" s="5"/>
    </row>
    <row r="29" spans="1:26">
      <c r="A29" s="3"/>
      <c r="B29" s="35" t="s">
        <v>512</v>
      </c>
      <c r="C29" s="36">
        <v>740</v>
      </c>
      <c r="D29" s="12"/>
      <c r="E29" s="12"/>
      <c r="F29" s="3"/>
      <c r="G29" s="46" t="s">
        <v>513</v>
      </c>
      <c r="H29" s="47">
        <v>1020</v>
      </c>
      <c r="I29" s="12"/>
      <c r="J29" s="12"/>
      <c r="K29" s="3"/>
      <c r="L29" s="4" t="s">
        <v>514</v>
      </c>
      <c r="M29" s="54">
        <v>1100</v>
      </c>
      <c r="N29" s="12"/>
      <c r="O29" s="12"/>
      <c r="P29" s="3"/>
      <c r="Q29" s="50" t="s">
        <v>515</v>
      </c>
      <c r="R29" s="52">
        <v>1100</v>
      </c>
      <c r="S29" s="12"/>
      <c r="T29" s="12"/>
      <c r="U29" s="1"/>
      <c r="V29" s="57" t="s">
        <v>516</v>
      </c>
      <c r="W29" s="58">
        <v>1100</v>
      </c>
      <c r="X29" s="12"/>
      <c r="Y29" s="12"/>
      <c r="Z29" s="5"/>
    </row>
    <row r="30" spans="1:26">
      <c r="A30" s="3"/>
      <c r="B30" s="35" t="s">
        <v>517</v>
      </c>
      <c r="C30" s="36">
        <v>1418.13</v>
      </c>
      <c r="D30" s="12"/>
      <c r="E30" s="12"/>
      <c r="F30" s="3"/>
      <c r="G30" s="46" t="s">
        <v>518</v>
      </c>
      <c r="H30" s="47">
        <v>1496.04</v>
      </c>
      <c r="I30" s="12"/>
      <c r="J30" s="12"/>
      <c r="K30" s="3"/>
      <c r="L30" s="4" t="s">
        <v>519</v>
      </c>
      <c r="M30" s="54">
        <v>1527.19</v>
      </c>
      <c r="N30" s="12"/>
      <c r="O30" s="12"/>
      <c r="P30" s="3"/>
      <c r="Q30" s="50" t="s">
        <v>520</v>
      </c>
      <c r="R30" s="52">
        <v>1550.86</v>
      </c>
      <c r="S30" s="12"/>
      <c r="T30" s="12"/>
      <c r="U30" s="1"/>
      <c r="V30" s="57" t="s">
        <v>521</v>
      </c>
      <c r="W30" s="58">
        <v>1567.36</v>
      </c>
      <c r="X30" s="12"/>
      <c r="Y30" s="12"/>
      <c r="Z30" s="5"/>
    </row>
    <row r="31" spans="1:26">
      <c r="A31" s="3"/>
      <c r="B31" s="34" t="s">
        <v>522</v>
      </c>
      <c r="C31" s="36">
        <v>3994.63</v>
      </c>
      <c r="D31" s="12"/>
      <c r="E31" s="12"/>
      <c r="F31" s="3"/>
      <c r="G31" s="45" t="s">
        <v>523</v>
      </c>
      <c r="H31" s="47">
        <v>4344.1000000000004</v>
      </c>
      <c r="I31" s="12"/>
      <c r="J31" s="12"/>
      <c r="K31" s="3"/>
      <c r="L31" s="53" t="s">
        <v>524</v>
      </c>
      <c r="M31" s="54">
        <v>4565.07</v>
      </c>
      <c r="N31" s="12"/>
      <c r="O31" s="12"/>
      <c r="P31" s="3"/>
      <c r="Q31" s="51" t="s">
        <v>525</v>
      </c>
      <c r="R31" s="52">
        <v>4669</v>
      </c>
      <c r="S31" s="12"/>
      <c r="T31" s="12"/>
      <c r="U31" s="1"/>
      <c r="V31" s="56" t="s">
        <v>526</v>
      </c>
      <c r="W31" s="58">
        <v>4727.25</v>
      </c>
      <c r="X31" s="12"/>
      <c r="Y31" s="12"/>
      <c r="Z31" s="5"/>
    </row>
    <row r="32" spans="1:26">
      <c r="A32" s="3"/>
      <c r="B32" s="11"/>
      <c r="C32" s="3"/>
      <c r="D32" s="12"/>
      <c r="E32" s="12"/>
      <c r="F32" s="3"/>
      <c r="G32" s="11"/>
      <c r="H32" s="3"/>
      <c r="I32" s="3"/>
      <c r="J32" s="3"/>
      <c r="K32" s="3"/>
      <c r="L32" s="11"/>
      <c r="M32" s="3"/>
      <c r="N32" s="50"/>
      <c r="O32" s="3"/>
      <c r="P32" s="3"/>
      <c r="Q32" s="11"/>
      <c r="R32" s="3"/>
      <c r="S32" s="3"/>
      <c r="T32" s="3"/>
      <c r="U32" s="3"/>
      <c r="V32" s="11"/>
      <c r="W32" s="14"/>
      <c r="X32" s="14"/>
      <c r="Y32" s="6"/>
      <c r="Z32" s="5"/>
    </row>
    <row r="33" spans="1:26">
      <c r="A33" s="3"/>
      <c r="B33" s="34"/>
      <c r="C33" s="34">
        <v>2021</v>
      </c>
      <c r="D33" s="12"/>
      <c r="E33" s="11"/>
      <c r="F33" s="3"/>
      <c r="G33" s="45"/>
      <c r="H33" s="45">
        <v>2021</v>
      </c>
      <c r="I33" s="12"/>
      <c r="J33" s="11"/>
      <c r="K33" s="3"/>
      <c r="L33" s="53"/>
      <c r="M33" s="53">
        <v>2021</v>
      </c>
      <c r="N33" s="12"/>
      <c r="O33" s="11"/>
      <c r="P33" s="3"/>
      <c r="Q33" s="51"/>
      <c r="R33" s="51">
        <v>2021</v>
      </c>
      <c r="S33" s="12"/>
      <c r="T33" s="11"/>
      <c r="U33" s="1"/>
      <c r="V33" s="56"/>
      <c r="W33" s="56">
        <v>2021</v>
      </c>
      <c r="X33" s="12"/>
      <c r="Y33" s="11"/>
      <c r="Z33" s="5"/>
    </row>
    <row r="34" spans="1:26">
      <c r="A34" s="3"/>
      <c r="B34" s="35" t="s">
        <v>527</v>
      </c>
      <c r="C34" s="37">
        <v>1838.17</v>
      </c>
      <c r="D34" s="12"/>
      <c r="E34" s="13"/>
      <c r="F34" s="3"/>
      <c r="G34" s="46" t="s">
        <v>528</v>
      </c>
      <c r="H34" s="48">
        <v>1999.55</v>
      </c>
      <c r="I34" s="12"/>
      <c r="J34" s="15"/>
      <c r="K34" s="3"/>
      <c r="L34" s="4" t="s">
        <v>529</v>
      </c>
      <c r="M34" s="54">
        <v>2055.9</v>
      </c>
      <c r="N34" s="12"/>
      <c r="O34" s="12"/>
      <c r="P34" s="3"/>
      <c r="Q34" s="50" t="s">
        <v>530</v>
      </c>
      <c r="R34" s="55">
        <v>2103.83</v>
      </c>
      <c r="S34" s="12"/>
      <c r="T34" s="15"/>
      <c r="U34" s="1"/>
      <c r="V34" s="57" t="s">
        <v>531</v>
      </c>
      <c r="W34" s="59">
        <v>2182.37</v>
      </c>
      <c r="X34" s="12"/>
      <c r="Y34" s="13"/>
      <c r="Z34" s="5"/>
    </row>
    <row r="35" spans="1:26">
      <c r="A35" s="3"/>
      <c r="B35" s="35" t="s">
        <v>532</v>
      </c>
      <c r="C35" s="36">
        <v>804</v>
      </c>
      <c r="D35" s="12"/>
      <c r="E35" s="12"/>
      <c r="F35" s="3"/>
      <c r="G35" s="46" t="s">
        <v>533</v>
      </c>
      <c r="H35" s="47">
        <v>1100</v>
      </c>
      <c r="I35" s="12"/>
      <c r="J35" s="12"/>
      <c r="K35" s="3"/>
      <c r="L35" s="4" t="s">
        <v>534</v>
      </c>
      <c r="M35" s="54">
        <v>1100</v>
      </c>
      <c r="N35" s="12"/>
      <c r="O35" s="12"/>
      <c r="P35" s="3"/>
      <c r="Q35" s="50" t="s">
        <v>535</v>
      </c>
      <c r="R35" s="52">
        <v>1100</v>
      </c>
      <c r="S35" s="12"/>
      <c r="T35" s="12"/>
      <c r="U35" s="1"/>
      <c r="V35" s="57" t="s">
        <v>536</v>
      </c>
      <c r="W35" s="58">
        <v>1100</v>
      </c>
      <c r="X35" s="12"/>
      <c r="Y35" s="12"/>
      <c r="Z35" s="5"/>
    </row>
    <row r="36" spans="1:26">
      <c r="A36" s="3"/>
      <c r="B36" s="35" t="s">
        <v>537</v>
      </c>
      <c r="C36" s="36">
        <v>1396.19</v>
      </c>
      <c r="D36" s="12"/>
      <c r="E36" s="12"/>
      <c r="F36" s="3"/>
      <c r="G36" s="46" t="s">
        <v>538</v>
      </c>
      <c r="H36" s="47">
        <v>1508.87</v>
      </c>
      <c r="I36" s="12"/>
      <c r="J36" s="12"/>
      <c r="K36" s="3"/>
      <c r="L36" s="4" t="s">
        <v>539</v>
      </c>
      <c r="M36" s="54">
        <v>1527.19</v>
      </c>
      <c r="N36" s="12"/>
      <c r="O36" s="12"/>
      <c r="P36" s="3"/>
      <c r="Q36" s="50" t="s">
        <v>540</v>
      </c>
      <c r="R36" s="52">
        <v>1607.16</v>
      </c>
      <c r="S36" s="12"/>
      <c r="T36" s="12"/>
      <c r="U36" s="1"/>
      <c r="V36" s="57" t="s">
        <v>541</v>
      </c>
      <c r="W36" s="58">
        <v>1659.32</v>
      </c>
      <c r="X36" s="12"/>
      <c r="Y36" s="12"/>
      <c r="Z36" s="5"/>
    </row>
    <row r="37" spans="1:26">
      <c r="A37" s="3"/>
      <c r="B37" s="34" t="s">
        <v>542</v>
      </c>
      <c r="C37" s="36">
        <v>3977.73</v>
      </c>
      <c r="D37" s="12"/>
      <c r="E37" s="12"/>
      <c r="F37" s="3"/>
      <c r="G37" s="45" t="s">
        <v>543</v>
      </c>
      <c r="H37" s="47">
        <v>4328.82</v>
      </c>
      <c r="I37" s="12"/>
      <c r="J37" s="12"/>
      <c r="K37" s="3"/>
      <c r="L37" s="53" t="s">
        <v>544</v>
      </c>
      <c r="M37" s="54">
        <v>4565.07</v>
      </c>
      <c r="N37" s="12"/>
      <c r="O37" s="12"/>
      <c r="P37" s="3"/>
      <c r="Q37" s="51" t="s">
        <v>545</v>
      </c>
      <c r="R37" s="52">
        <v>4724.79</v>
      </c>
      <c r="S37" s="12"/>
      <c r="T37" s="12"/>
      <c r="U37" s="1"/>
      <c r="V37" s="56" t="s">
        <v>546</v>
      </c>
      <c r="W37" s="58">
        <v>4941.6899999999996</v>
      </c>
      <c r="X37" s="12"/>
      <c r="Y37" s="12"/>
      <c r="Z37" s="5"/>
    </row>
    <row r="38" spans="1:26">
      <c r="A38" s="3"/>
      <c r="B38" s="11"/>
      <c r="C38" s="3"/>
      <c r="D38" s="12"/>
      <c r="E38" s="12"/>
      <c r="F38" s="3"/>
      <c r="G38" s="11"/>
      <c r="H38" s="3"/>
      <c r="I38" s="3"/>
      <c r="J38" s="3"/>
      <c r="K38" s="3"/>
      <c r="L38" s="11"/>
      <c r="M38" s="3"/>
      <c r="N38" s="3"/>
      <c r="O38" s="3"/>
      <c r="P38" s="3"/>
      <c r="Q38" s="11"/>
      <c r="R38" s="3"/>
      <c r="S38" s="3"/>
      <c r="T38" s="3"/>
      <c r="U38" s="3"/>
      <c r="V38" s="11"/>
      <c r="W38" s="14"/>
      <c r="X38" s="14"/>
      <c r="Y38" s="6"/>
      <c r="Z38" s="5"/>
    </row>
    <row r="39" spans="1:26">
      <c r="A39" s="3"/>
      <c r="B39" s="34"/>
      <c r="C39" s="34">
        <v>2021</v>
      </c>
      <c r="D39" s="12"/>
      <c r="E39" s="11"/>
      <c r="F39" s="3"/>
      <c r="G39" s="45"/>
      <c r="H39" s="45">
        <v>2021</v>
      </c>
      <c r="I39" s="12"/>
      <c r="J39" s="11"/>
      <c r="K39" s="3"/>
      <c r="L39" s="53"/>
      <c r="M39" s="53">
        <v>2021</v>
      </c>
      <c r="N39" s="12"/>
      <c r="O39" s="11"/>
      <c r="P39" s="3"/>
      <c r="Q39" s="51"/>
      <c r="R39" s="51">
        <v>2021</v>
      </c>
      <c r="S39" s="12"/>
      <c r="T39" s="11"/>
      <c r="U39" s="1"/>
      <c r="V39" s="56"/>
      <c r="W39" s="56">
        <v>2021</v>
      </c>
      <c r="X39" s="12"/>
      <c r="Y39" s="11"/>
      <c r="Z39" s="5"/>
    </row>
    <row r="40" spans="1:26">
      <c r="A40" s="3"/>
      <c r="B40" s="35" t="s">
        <v>547</v>
      </c>
      <c r="C40" s="36">
        <v>1948.93</v>
      </c>
      <c r="D40" s="12"/>
      <c r="E40" s="12"/>
      <c r="F40" s="3"/>
      <c r="G40" s="46" t="s">
        <v>548</v>
      </c>
      <c r="H40" s="47">
        <v>2033.91</v>
      </c>
      <c r="I40" s="12"/>
      <c r="J40" s="12"/>
      <c r="K40" s="3"/>
      <c r="L40" s="4" t="s">
        <v>549</v>
      </c>
      <c r="M40" s="54">
        <v>2095.25</v>
      </c>
      <c r="N40" s="12"/>
      <c r="O40" s="12"/>
      <c r="P40" s="3"/>
      <c r="Q40" s="50" t="s">
        <v>550</v>
      </c>
      <c r="R40" s="52">
        <v>2147.5100000000002</v>
      </c>
      <c r="S40" s="12"/>
      <c r="T40" s="12"/>
      <c r="U40" s="1"/>
      <c r="V40" s="57" t="s">
        <v>551</v>
      </c>
      <c r="W40" s="58">
        <v>2197.33</v>
      </c>
      <c r="X40" s="12"/>
      <c r="Y40" s="12"/>
      <c r="Z40" s="5"/>
    </row>
    <row r="41" spans="1:26">
      <c r="A41" s="3"/>
      <c r="B41" s="35" t="s">
        <v>552</v>
      </c>
      <c r="C41" s="36">
        <v>1036</v>
      </c>
      <c r="D41" s="12"/>
      <c r="E41" s="12"/>
      <c r="F41" s="3"/>
      <c r="G41" s="46" t="s">
        <v>553</v>
      </c>
      <c r="H41" s="47">
        <v>1100</v>
      </c>
      <c r="I41" s="12"/>
      <c r="J41" s="12"/>
      <c r="K41" s="3"/>
      <c r="L41" s="4" t="s">
        <v>554</v>
      </c>
      <c r="M41" s="54">
        <v>1100</v>
      </c>
      <c r="N41" s="12"/>
      <c r="O41" s="12"/>
      <c r="P41" s="3"/>
      <c r="Q41" s="50" t="s">
        <v>555</v>
      </c>
      <c r="R41" s="52">
        <v>1100</v>
      </c>
      <c r="S41" s="12"/>
      <c r="T41" s="12"/>
      <c r="U41" s="1"/>
      <c r="V41" s="57" t="s">
        <v>556</v>
      </c>
      <c r="W41" s="58">
        <v>1100</v>
      </c>
      <c r="X41" s="12"/>
      <c r="Y41" s="12"/>
      <c r="Z41" s="5"/>
    </row>
    <row r="42" spans="1:26">
      <c r="A42" s="3"/>
      <c r="B42" s="35" t="s">
        <v>557</v>
      </c>
      <c r="C42" s="36">
        <v>1451.71</v>
      </c>
      <c r="D42" s="12"/>
      <c r="E42" s="12"/>
      <c r="F42" s="3"/>
      <c r="G42" s="46" t="s">
        <v>558</v>
      </c>
      <c r="H42" s="47">
        <v>1531.86</v>
      </c>
      <c r="I42" s="12"/>
      <c r="J42" s="12"/>
      <c r="K42" s="3"/>
      <c r="L42" s="4" t="s">
        <v>559</v>
      </c>
      <c r="M42" s="54">
        <v>1581.79</v>
      </c>
      <c r="N42" s="12"/>
      <c r="O42" s="12"/>
      <c r="P42" s="3"/>
      <c r="Q42" s="50" t="s">
        <v>560</v>
      </c>
      <c r="R42" s="52">
        <v>1612.98</v>
      </c>
      <c r="S42" s="12"/>
      <c r="T42" s="12"/>
      <c r="U42" s="1"/>
      <c r="V42" s="57" t="s">
        <v>561</v>
      </c>
      <c r="W42" s="58">
        <v>1656.98</v>
      </c>
      <c r="X42" s="12"/>
      <c r="Y42" s="12"/>
      <c r="Z42" s="5"/>
    </row>
    <row r="43" spans="1:26">
      <c r="A43" s="3"/>
      <c r="B43" s="34" t="s">
        <v>562</v>
      </c>
      <c r="C43" s="36">
        <v>4301.1000000000004</v>
      </c>
      <c r="D43" s="12"/>
      <c r="E43" s="12"/>
      <c r="F43" s="3"/>
      <c r="G43" s="45" t="s">
        <v>563</v>
      </c>
      <c r="H43" s="47">
        <v>4601.38</v>
      </c>
      <c r="I43" s="12"/>
      <c r="J43" s="12"/>
      <c r="K43" s="3"/>
      <c r="L43" s="53" t="s">
        <v>564</v>
      </c>
      <c r="M43" s="54">
        <v>4730.3</v>
      </c>
      <c r="N43" s="12"/>
      <c r="O43" s="12"/>
      <c r="P43" s="3"/>
      <c r="Q43" s="51" t="s">
        <v>565</v>
      </c>
      <c r="R43" s="52">
        <v>4827.54</v>
      </c>
      <c r="S43" s="12"/>
      <c r="T43" s="12"/>
      <c r="U43" s="1"/>
      <c r="V43" s="56" t="s">
        <v>566</v>
      </c>
      <c r="W43" s="58">
        <v>4954.32</v>
      </c>
      <c r="X43" s="12"/>
      <c r="Y43" s="12"/>
      <c r="Z43" s="5"/>
    </row>
    <row r="44" spans="1:26">
      <c r="A44" s="3"/>
      <c r="B44" s="11"/>
      <c r="C44" s="3"/>
      <c r="D44" s="12"/>
      <c r="E44" s="12"/>
      <c r="F44" s="3"/>
      <c r="G44" s="11"/>
      <c r="H44" s="3"/>
      <c r="I44" s="3"/>
      <c r="J44" s="3"/>
      <c r="K44" s="3"/>
      <c r="L44" s="11"/>
      <c r="M44" s="3"/>
      <c r="N44" s="3"/>
      <c r="O44" s="3"/>
      <c r="P44" s="3"/>
      <c r="Q44" s="11"/>
      <c r="R44" s="3"/>
      <c r="S44" s="3"/>
      <c r="T44" s="3"/>
      <c r="U44" s="3"/>
      <c r="V44" s="11"/>
      <c r="W44" s="14"/>
      <c r="X44" s="14"/>
      <c r="Y44" s="6"/>
      <c r="Z44" s="5"/>
    </row>
    <row r="45" spans="1:26">
      <c r="A45" s="3"/>
      <c r="B45" s="34"/>
      <c r="C45" s="34">
        <v>2021</v>
      </c>
      <c r="D45" s="12"/>
      <c r="E45" s="11"/>
      <c r="F45" s="3"/>
      <c r="G45" s="45"/>
      <c r="H45" s="45">
        <v>2021</v>
      </c>
      <c r="I45" s="12"/>
      <c r="J45" s="11"/>
      <c r="K45" s="3"/>
      <c r="L45" s="53"/>
      <c r="M45" s="53">
        <v>2021</v>
      </c>
      <c r="N45" s="12"/>
      <c r="O45" s="11"/>
      <c r="P45" s="3"/>
      <c r="Q45" s="51"/>
      <c r="R45" s="51">
        <v>2021</v>
      </c>
      <c r="S45" s="12"/>
      <c r="T45" s="11"/>
      <c r="U45" s="1"/>
      <c r="V45" s="56"/>
      <c r="W45" s="56">
        <v>2021</v>
      </c>
      <c r="X45" s="12"/>
      <c r="Y45" s="11"/>
      <c r="Z45" s="5"/>
    </row>
    <row r="46" spans="1:26">
      <c r="A46" s="3"/>
      <c r="B46" s="35" t="s">
        <v>567</v>
      </c>
      <c r="C46" s="36">
        <v>1900.95</v>
      </c>
      <c r="D46" s="12"/>
      <c r="E46" s="12"/>
      <c r="F46" s="3"/>
      <c r="G46" s="46" t="s">
        <v>568</v>
      </c>
      <c r="H46" s="47">
        <v>1984.11</v>
      </c>
      <c r="I46" s="12"/>
      <c r="J46" s="12"/>
      <c r="K46" s="3"/>
      <c r="L46" s="4" t="s">
        <v>569</v>
      </c>
      <c r="M46" s="54">
        <v>2024.95</v>
      </c>
      <c r="N46" s="12"/>
      <c r="O46" s="12"/>
      <c r="P46" s="3"/>
      <c r="Q46" s="50" t="s">
        <v>570</v>
      </c>
      <c r="R46" s="52">
        <v>2049.88</v>
      </c>
      <c r="S46" s="12"/>
      <c r="T46" s="12"/>
      <c r="U46" s="1"/>
      <c r="V46" s="57" t="s">
        <v>571</v>
      </c>
      <c r="W46" s="58">
        <v>2120.4699999999998</v>
      </c>
      <c r="X46" s="12"/>
      <c r="Y46" s="12"/>
      <c r="Z46" s="5"/>
    </row>
    <row r="47" spans="1:26">
      <c r="A47" s="3"/>
      <c r="B47" s="35" t="s">
        <v>572</v>
      </c>
      <c r="C47" s="36">
        <v>1028</v>
      </c>
      <c r="D47" s="12"/>
      <c r="E47" s="12"/>
      <c r="F47" s="3"/>
      <c r="G47" s="46" t="s">
        <v>573</v>
      </c>
      <c r="H47" s="47">
        <v>1100</v>
      </c>
      <c r="I47" s="12"/>
      <c r="J47" s="12"/>
      <c r="K47" s="3"/>
      <c r="L47" s="4" t="s">
        <v>574</v>
      </c>
      <c r="M47" s="54">
        <v>1100</v>
      </c>
      <c r="N47" s="12"/>
      <c r="O47" s="12"/>
      <c r="P47" s="3"/>
      <c r="Q47" s="50" t="s">
        <v>575</v>
      </c>
      <c r="R47" s="52">
        <v>1100</v>
      </c>
      <c r="S47" s="12"/>
      <c r="T47" s="12"/>
      <c r="U47" s="1"/>
      <c r="V47" s="57" t="s">
        <v>576</v>
      </c>
      <c r="W47" s="58">
        <v>1100</v>
      </c>
      <c r="X47" s="12"/>
      <c r="Y47" s="12"/>
      <c r="Z47" s="5"/>
    </row>
    <row r="48" spans="1:26">
      <c r="A48" s="3"/>
      <c r="B48" s="35" t="s">
        <v>577</v>
      </c>
      <c r="C48" s="36">
        <v>1394.51</v>
      </c>
      <c r="D48" s="12"/>
      <c r="E48" s="12"/>
      <c r="F48" s="3"/>
      <c r="G48" s="46" t="s">
        <v>578</v>
      </c>
      <c r="H48" s="47">
        <v>1484.95</v>
      </c>
      <c r="I48" s="12"/>
      <c r="J48" s="12"/>
      <c r="K48" s="3"/>
      <c r="L48" s="4" t="s">
        <v>579</v>
      </c>
      <c r="M48" s="54">
        <v>1549.71</v>
      </c>
      <c r="N48" s="12"/>
      <c r="O48" s="12"/>
      <c r="P48" s="3"/>
      <c r="Q48" s="50" t="s">
        <v>580</v>
      </c>
      <c r="R48" s="52">
        <v>1575.83</v>
      </c>
      <c r="S48" s="12"/>
      <c r="T48" s="12"/>
      <c r="U48" s="1"/>
      <c r="V48" s="57" t="s">
        <v>581</v>
      </c>
      <c r="W48" s="58">
        <v>1630.27</v>
      </c>
      <c r="X48" s="12"/>
      <c r="Y48" s="12"/>
      <c r="Z48" s="5"/>
    </row>
    <row r="49" spans="1:26">
      <c r="A49" s="3"/>
      <c r="B49" s="34" t="s">
        <v>582</v>
      </c>
      <c r="C49" s="36">
        <v>4136.83</v>
      </c>
      <c r="D49" s="12"/>
      <c r="E49" s="12"/>
      <c r="F49" s="3"/>
      <c r="G49" s="45" t="s">
        <v>583</v>
      </c>
      <c r="H49" s="47">
        <v>4349.1899999999996</v>
      </c>
      <c r="I49" s="12"/>
      <c r="J49" s="12"/>
      <c r="K49" s="3"/>
      <c r="L49" s="53" t="s">
        <v>584</v>
      </c>
      <c r="M49" s="54">
        <v>4496.2299999999996</v>
      </c>
      <c r="N49" s="12"/>
      <c r="O49" s="12"/>
      <c r="P49" s="3"/>
      <c r="Q49" s="51" t="s">
        <v>585</v>
      </c>
      <c r="R49" s="52">
        <v>4627.92</v>
      </c>
      <c r="S49" s="12"/>
      <c r="T49" s="12"/>
      <c r="U49" s="1"/>
      <c r="V49" s="56" t="s">
        <v>586</v>
      </c>
      <c r="W49" s="58">
        <v>4850.75</v>
      </c>
      <c r="X49" s="12"/>
      <c r="Y49" s="12"/>
      <c r="Z49" s="5"/>
    </row>
    <row r="50" spans="1:26">
      <c r="A50" s="3"/>
      <c r="B50" s="34"/>
      <c r="C50" s="35"/>
      <c r="D50" s="12"/>
      <c r="E50" s="12"/>
      <c r="F50" s="3"/>
      <c r="G50" s="11"/>
      <c r="H50" s="3"/>
      <c r="I50" s="3"/>
      <c r="J50" s="3"/>
      <c r="K50" s="3"/>
      <c r="L50" s="11"/>
      <c r="M50" s="3"/>
      <c r="N50" s="3"/>
      <c r="O50" s="3"/>
      <c r="P50" s="3"/>
      <c r="Q50" s="11"/>
      <c r="R50" s="3"/>
      <c r="S50" s="3"/>
      <c r="T50" s="3"/>
      <c r="U50" s="3"/>
      <c r="V50" s="11"/>
      <c r="W50" s="14"/>
      <c r="X50" s="14"/>
      <c r="Y50" s="6"/>
      <c r="Z50" s="5"/>
    </row>
    <row r="52" spans="1:26">
      <c r="A52" s="16" t="s">
        <v>587</v>
      </c>
    </row>
    <row r="53" spans="1:26">
      <c r="B53" s="1" t="s">
        <v>588</v>
      </c>
      <c r="C53" s="1">
        <v>3155.22</v>
      </c>
      <c r="D53" s="1"/>
      <c r="E53" s="1" t="s">
        <v>589</v>
      </c>
      <c r="F53" s="1">
        <v>3786.16</v>
      </c>
      <c r="G53" s="1"/>
      <c r="H53" s="1" t="s">
        <v>590</v>
      </c>
      <c r="I53" s="1">
        <v>3896.94</v>
      </c>
      <c r="J53" s="1"/>
      <c r="K53" s="1" t="s">
        <v>591</v>
      </c>
      <c r="L53" s="1">
        <v>4006.06</v>
      </c>
    </row>
    <row r="54" spans="1:26">
      <c r="B54" s="1" t="s">
        <v>592</v>
      </c>
      <c r="C54" s="1">
        <v>1503.62</v>
      </c>
      <c r="D54" s="1"/>
      <c r="E54" s="1" t="s">
        <v>593</v>
      </c>
      <c r="F54" s="1">
        <v>1774.34</v>
      </c>
      <c r="G54" s="1"/>
      <c r="H54" s="1" t="s">
        <v>594</v>
      </c>
      <c r="I54" s="1">
        <v>1809.88</v>
      </c>
      <c r="J54" s="1"/>
      <c r="K54" s="1" t="s">
        <v>595</v>
      </c>
      <c r="L54" s="1">
        <v>1877.54</v>
      </c>
    </row>
    <row r="55" spans="1:26">
      <c r="B55" s="1" t="s">
        <v>596</v>
      </c>
      <c r="C55" s="1">
        <v>507.13</v>
      </c>
      <c r="D55" s="1"/>
      <c r="E55" s="1" t="s">
        <v>597</v>
      </c>
      <c r="F55" s="1">
        <v>726.03</v>
      </c>
      <c r="G55" s="1"/>
      <c r="H55" s="1" t="s">
        <v>598</v>
      </c>
      <c r="I55" s="1">
        <v>750.13</v>
      </c>
      <c r="J55" s="1"/>
      <c r="K55" s="1" t="s">
        <v>599</v>
      </c>
      <c r="L55" s="1">
        <v>766.66</v>
      </c>
    </row>
    <row r="56" spans="1:26">
      <c r="B56" s="1" t="s">
        <v>600</v>
      </c>
      <c r="C56" s="1">
        <v>1144.48</v>
      </c>
      <c r="D56" s="1"/>
      <c r="E56" s="1" t="s">
        <v>601</v>
      </c>
      <c r="F56" s="1">
        <v>1322.29</v>
      </c>
      <c r="G56" s="1"/>
      <c r="H56" s="1" t="s">
        <v>602</v>
      </c>
      <c r="I56" s="1">
        <v>1346.75</v>
      </c>
      <c r="J56" s="1"/>
      <c r="K56" s="1" t="s">
        <v>603</v>
      </c>
      <c r="L56" s="1">
        <v>1384.77</v>
      </c>
    </row>
    <row r="58" spans="1:26" ht="47.25">
      <c r="A58" s="17" t="s">
        <v>604</v>
      </c>
      <c r="B58" s="18"/>
      <c r="C58" s="8"/>
      <c r="D58" s="9"/>
      <c r="E58" s="9">
        <v>2021</v>
      </c>
      <c r="F58" s="1"/>
      <c r="G58" s="1"/>
      <c r="H58" s="1"/>
      <c r="I58" s="1"/>
      <c r="J58" s="1"/>
      <c r="K58" s="1"/>
      <c r="L58" s="1"/>
      <c r="M58" s="1"/>
      <c r="N58" s="1"/>
      <c r="O58" s="1"/>
      <c r="P58" s="1"/>
      <c r="Q58" s="1"/>
      <c r="R58" s="1"/>
      <c r="S58" s="1"/>
      <c r="T58" s="1"/>
      <c r="U58" s="1"/>
      <c r="V58" s="1"/>
      <c r="W58" s="1"/>
      <c r="X58" s="1"/>
      <c r="Y58" s="1"/>
      <c r="Z58" s="1"/>
    </row>
    <row r="59" spans="1:26">
      <c r="A59" s="171" t="s">
        <v>605</v>
      </c>
      <c r="B59" s="9" t="s">
        <v>606</v>
      </c>
      <c r="C59" s="1"/>
      <c r="D59" s="1"/>
      <c r="E59" s="3">
        <v>275.24</v>
      </c>
      <c r="F59" s="1"/>
      <c r="G59" s="1"/>
      <c r="H59" s="1"/>
      <c r="I59" s="1"/>
      <c r="J59" s="1"/>
      <c r="K59" s="1"/>
      <c r="L59" s="1"/>
      <c r="M59" s="1"/>
      <c r="N59" s="1"/>
      <c r="O59" s="1"/>
      <c r="P59" s="1"/>
      <c r="Q59" s="1"/>
      <c r="R59" s="1"/>
      <c r="S59" s="1"/>
      <c r="T59" s="1"/>
      <c r="U59" s="1"/>
      <c r="V59" s="1"/>
      <c r="W59" s="1"/>
      <c r="X59" s="1"/>
      <c r="Y59" s="1"/>
      <c r="Z59" s="1"/>
    </row>
    <row r="60" spans="1:26">
      <c r="A60" s="172"/>
      <c r="B60" s="19" t="s">
        <v>607</v>
      </c>
      <c r="C60" s="1"/>
      <c r="D60" s="1"/>
      <c r="E60" s="3">
        <v>243.8</v>
      </c>
      <c r="F60" s="1"/>
      <c r="G60" s="1"/>
      <c r="H60" s="1"/>
      <c r="I60" s="1"/>
      <c r="J60" s="1"/>
      <c r="K60" s="1"/>
      <c r="L60" s="1"/>
      <c r="M60" s="1"/>
      <c r="N60" s="1"/>
      <c r="O60" s="1"/>
      <c r="P60" s="1"/>
      <c r="Q60" s="1"/>
      <c r="R60" s="1"/>
      <c r="S60" s="1"/>
      <c r="T60" s="1"/>
      <c r="U60" s="1"/>
      <c r="V60" s="1"/>
      <c r="W60" s="1"/>
      <c r="X60" s="1"/>
      <c r="Y60" s="1"/>
      <c r="Z60" s="1"/>
    </row>
    <row r="61" spans="1:26">
      <c r="A61" s="172"/>
      <c r="B61" s="19" t="s">
        <v>608</v>
      </c>
      <c r="C61" s="1"/>
      <c r="D61" s="1"/>
      <c r="E61" s="3">
        <v>517.41999999999996</v>
      </c>
      <c r="F61" s="1"/>
      <c r="G61" s="1"/>
      <c r="H61" s="1"/>
      <c r="I61" s="1"/>
      <c r="J61" s="1"/>
      <c r="K61" s="1"/>
      <c r="L61" s="1"/>
      <c r="M61" s="1"/>
      <c r="N61" s="1"/>
      <c r="O61" s="1"/>
      <c r="P61" s="1"/>
      <c r="Q61" s="1"/>
      <c r="R61" s="1"/>
      <c r="S61" s="1"/>
      <c r="T61" s="1"/>
      <c r="U61" s="1"/>
      <c r="V61" s="1"/>
      <c r="W61" s="1"/>
      <c r="X61" s="1"/>
      <c r="Y61" s="1"/>
      <c r="Z61" s="1"/>
    </row>
    <row r="62" spans="1:26">
      <c r="A62" s="172"/>
      <c r="B62" s="9" t="s">
        <v>609</v>
      </c>
      <c r="C62" s="1"/>
      <c r="D62" s="1"/>
      <c r="E62" s="3">
        <v>118</v>
      </c>
      <c r="F62" s="1"/>
      <c r="G62" s="1"/>
      <c r="H62" s="1"/>
      <c r="I62" s="1"/>
      <c r="J62" s="1"/>
      <c r="K62" s="1"/>
      <c r="L62" s="1"/>
      <c r="M62" s="1"/>
      <c r="N62" s="1"/>
      <c r="O62" s="1"/>
      <c r="P62" s="1"/>
      <c r="Q62" s="1"/>
      <c r="R62" s="1"/>
      <c r="S62" s="1"/>
      <c r="T62" s="1"/>
      <c r="U62" s="1"/>
      <c r="V62" s="1"/>
      <c r="W62" s="1"/>
      <c r="X62" s="1"/>
      <c r="Y62" s="1"/>
      <c r="Z62" s="1"/>
    </row>
    <row r="63" spans="1:26">
      <c r="A63" s="172"/>
      <c r="B63" s="1"/>
      <c r="C63" s="1"/>
      <c r="D63" s="1"/>
      <c r="E63" s="3"/>
      <c r="F63" s="1"/>
      <c r="G63" s="1"/>
      <c r="H63" s="1"/>
      <c r="I63" s="1"/>
      <c r="J63" s="1"/>
      <c r="K63" s="1"/>
      <c r="L63" s="1"/>
      <c r="M63" s="1"/>
      <c r="N63" s="1"/>
      <c r="O63" s="1"/>
      <c r="P63" s="1"/>
      <c r="Q63" s="1"/>
      <c r="R63" s="1"/>
      <c r="S63" s="1"/>
      <c r="T63" s="1"/>
      <c r="U63" s="1"/>
      <c r="V63" s="1"/>
      <c r="W63" s="1"/>
      <c r="X63" s="1"/>
      <c r="Y63" s="1"/>
      <c r="Z63" s="1"/>
    </row>
    <row r="64" spans="1:26">
      <c r="A64" s="172"/>
      <c r="B64" s="19" t="s">
        <v>610</v>
      </c>
      <c r="C64" s="1"/>
      <c r="D64" s="1"/>
      <c r="E64" s="3">
        <v>848.76</v>
      </c>
      <c r="F64" s="1"/>
      <c r="G64" s="1"/>
      <c r="H64" s="1"/>
      <c r="I64" s="1"/>
      <c r="J64" s="1"/>
      <c r="K64" s="1"/>
      <c r="L64" s="1"/>
      <c r="M64" s="1"/>
      <c r="N64" s="1"/>
      <c r="O64" s="1"/>
      <c r="P64" s="1"/>
      <c r="Q64" s="1"/>
      <c r="R64" s="1"/>
      <c r="S64" s="1"/>
      <c r="T64" s="1"/>
      <c r="U64" s="1"/>
      <c r="V64" s="1"/>
      <c r="W64" s="1"/>
      <c r="X64" s="1"/>
      <c r="Y64" s="1"/>
      <c r="Z64" s="1"/>
    </row>
    <row r="65" spans="1:26">
      <c r="A65" s="172"/>
      <c r="B65" s="19" t="s">
        <v>611</v>
      </c>
      <c r="C65" s="1"/>
      <c r="D65" s="1"/>
      <c r="E65" s="3">
        <v>942</v>
      </c>
      <c r="F65" s="1"/>
      <c r="G65" s="1"/>
      <c r="H65" s="1"/>
      <c r="I65" s="1"/>
      <c r="J65" s="1"/>
      <c r="K65" s="1"/>
      <c r="L65" s="1"/>
      <c r="M65" s="1"/>
      <c r="N65" s="1"/>
      <c r="O65" s="1"/>
      <c r="P65" s="1"/>
      <c r="Q65" s="1"/>
      <c r="R65" s="1"/>
      <c r="S65" s="1"/>
      <c r="T65" s="1"/>
      <c r="U65" s="1"/>
      <c r="V65" s="1"/>
      <c r="W65" s="1"/>
      <c r="X65" s="1"/>
      <c r="Y65" s="1"/>
      <c r="Z65" s="1"/>
    </row>
    <row r="66" spans="1:26">
      <c r="A66" s="173"/>
      <c r="B66" s="19" t="s">
        <v>612</v>
      </c>
      <c r="C66" s="1"/>
      <c r="D66" s="1"/>
      <c r="E66" s="3">
        <v>1025.5999999999999</v>
      </c>
      <c r="F66" s="1"/>
      <c r="G66" s="1"/>
      <c r="H66" s="1"/>
      <c r="I66" s="1"/>
      <c r="J66" s="1"/>
      <c r="K66" s="1"/>
      <c r="L66" s="1"/>
      <c r="M66" s="1"/>
      <c r="N66" s="1"/>
      <c r="O66" s="1"/>
      <c r="P66" s="1"/>
      <c r="Q66" s="1"/>
      <c r="R66" s="1"/>
      <c r="S66" s="1"/>
      <c r="T66" s="1"/>
      <c r="U66" s="1"/>
      <c r="V66" s="1"/>
      <c r="W66" s="1"/>
      <c r="X66" s="1"/>
      <c r="Y66" s="1"/>
      <c r="Z66" s="1"/>
    </row>
  </sheetData>
  <mergeCells count="1">
    <mergeCell ref="A59:A6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
  <sheetViews>
    <sheetView topLeftCell="A10" workbookViewId="0">
      <selection activeCell="L22" sqref="L22"/>
    </sheetView>
  </sheetViews>
  <sheetFormatPr defaultRowHeight="15"/>
  <cols>
    <col min="1" max="1" width="16.42578125" customWidth="1"/>
    <col min="2" max="2" width="6.42578125" bestFit="1" customWidth="1"/>
    <col min="3" max="3" width="6" bestFit="1" customWidth="1"/>
    <col min="4" max="4" width="6.42578125" bestFit="1" customWidth="1"/>
    <col min="5" max="7" width="6" bestFit="1" customWidth="1"/>
  </cols>
  <sheetData>
    <row r="3" spans="1:7">
      <c r="A3" s="114" t="s">
        <v>660</v>
      </c>
      <c r="B3" t="s">
        <v>785</v>
      </c>
      <c r="C3" t="s">
        <v>786</v>
      </c>
      <c r="D3" t="s">
        <v>787</v>
      </c>
      <c r="E3" t="s">
        <v>788</v>
      </c>
      <c r="F3" t="s">
        <v>789</v>
      </c>
      <c r="G3" t="s">
        <v>790</v>
      </c>
    </row>
    <row r="4" spans="1:7">
      <c r="A4" s="115" t="s">
        <v>99</v>
      </c>
      <c r="B4" s="116">
        <v>22</v>
      </c>
      <c r="C4" s="116">
        <v>6</v>
      </c>
      <c r="D4" s="116">
        <v>25</v>
      </c>
      <c r="E4" s="116">
        <v>8</v>
      </c>
      <c r="F4" s="116">
        <v>25</v>
      </c>
      <c r="G4" s="116">
        <v>8</v>
      </c>
    </row>
    <row r="5" spans="1:7">
      <c r="A5" s="115" t="s">
        <v>659</v>
      </c>
      <c r="B5" s="116">
        <v>22</v>
      </c>
      <c r="C5" s="116">
        <v>6</v>
      </c>
      <c r="D5" s="116">
        <v>25</v>
      </c>
      <c r="E5" s="116">
        <v>8</v>
      </c>
      <c r="F5" s="116">
        <v>25</v>
      </c>
      <c r="G5" s="116">
        <v>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06"/>
  <sheetViews>
    <sheetView workbookViewId="0">
      <selection activeCell="P12" sqref="P12"/>
    </sheetView>
  </sheetViews>
  <sheetFormatPr defaultRowHeight="15"/>
  <cols>
    <col min="1" max="1" width="16.42578125" customWidth="1"/>
    <col min="2" max="3" width="7.42578125" customWidth="1"/>
    <col min="4" max="4" width="7.42578125" style="117" customWidth="1"/>
  </cols>
  <sheetData>
    <row r="3" spans="1:4">
      <c r="A3" s="114" t="s">
        <v>660</v>
      </c>
      <c r="B3" t="s">
        <v>782</v>
      </c>
      <c r="C3" t="s">
        <v>783</v>
      </c>
      <c r="D3" s="117" t="s">
        <v>784</v>
      </c>
    </row>
    <row r="4" spans="1:4">
      <c r="A4" s="115" t="s">
        <v>99</v>
      </c>
      <c r="B4" s="116">
        <v>68.180000000000007</v>
      </c>
      <c r="C4" s="116">
        <v>61.67</v>
      </c>
      <c r="D4" s="117">
        <v>61.665499999999994</v>
      </c>
    </row>
    <row r="5" spans="1:4">
      <c r="A5" s="115" t="s">
        <v>659</v>
      </c>
      <c r="B5" s="116">
        <v>68.180000000000007</v>
      </c>
      <c r="C5" s="116">
        <v>61.67</v>
      </c>
      <c r="D5" s="117">
        <v>61.665499999999994</v>
      </c>
    </row>
    <row r="6" spans="1:4">
      <c r="D6"/>
    </row>
    <row r="7" spans="1:4">
      <c r="D7"/>
    </row>
    <row r="8" spans="1:4">
      <c r="D8"/>
    </row>
    <row r="9" spans="1:4">
      <c r="D9"/>
    </row>
    <row r="10" spans="1:4">
      <c r="D10"/>
    </row>
    <row r="11" spans="1:4">
      <c r="D11"/>
    </row>
    <row r="12" spans="1:4">
      <c r="D12"/>
    </row>
    <row r="13" spans="1:4">
      <c r="D13"/>
    </row>
    <row r="14" spans="1:4">
      <c r="D14"/>
    </row>
    <row r="15" spans="1:4">
      <c r="D15"/>
    </row>
    <row r="16" spans="1:4">
      <c r="D16"/>
    </row>
    <row r="17" spans="4:4">
      <c r="D17"/>
    </row>
    <row r="18" spans="4:4">
      <c r="D18"/>
    </row>
    <row r="19" spans="4:4">
      <c r="D19"/>
    </row>
    <row r="20" spans="4:4">
      <c r="D20"/>
    </row>
    <row r="21" spans="4:4">
      <c r="D21"/>
    </row>
    <row r="22" spans="4:4">
      <c r="D22"/>
    </row>
    <row r="23" spans="4:4">
      <c r="D23"/>
    </row>
    <row r="24" spans="4:4">
      <c r="D24"/>
    </row>
    <row r="25" spans="4:4">
      <c r="D25"/>
    </row>
    <row r="26" spans="4:4">
      <c r="D26"/>
    </row>
    <row r="27" spans="4:4">
      <c r="D27"/>
    </row>
    <row r="28" spans="4:4">
      <c r="D28"/>
    </row>
    <row r="29" spans="4:4">
      <c r="D29"/>
    </row>
    <row r="30" spans="4:4">
      <c r="D30"/>
    </row>
    <row r="31" spans="4:4">
      <c r="D31"/>
    </row>
    <row r="32" spans="4:4">
      <c r="D32"/>
    </row>
    <row r="33" spans="4:4">
      <c r="D33"/>
    </row>
    <row r="34" spans="4:4">
      <c r="D34"/>
    </row>
    <row r="35" spans="4:4">
      <c r="D35"/>
    </row>
    <row r="36" spans="4:4">
      <c r="D36"/>
    </row>
    <row r="37" spans="4:4">
      <c r="D37"/>
    </row>
    <row r="38" spans="4:4">
      <c r="D38"/>
    </row>
    <row r="39" spans="4:4">
      <c r="D39"/>
    </row>
    <row r="40" spans="4:4">
      <c r="D40"/>
    </row>
    <row r="41" spans="4:4">
      <c r="D41"/>
    </row>
    <row r="42" spans="4:4">
      <c r="D42"/>
    </row>
    <row r="43" spans="4:4">
      <c r="D43"/>
    </row>
    <row r="44" spans="4:4">
      <c r="D44"/>
    </row>
    <row r="45" spans="4:4">
      <c r="D45"/>
    </row>
    <row r="46" spans="4:4">
      <c r="D46"/>
    </row>
    <row r="47" spans="4:4">
      <c r="D47"/>
    </row>
    <row r="48" spans="4:4">
      <c r="D48"/>
    </row>
    <row r="49" spans="4:4">
      <c r="D49"/>
    </row>
    <row r="50" spans="4:4">
      <c r="D50"/>
    </row>
    <row r="51" spans="4:4">
      <c r="D51"/>
    </row>
    <row r="52" spans="4:4">
      <c r="D52"/>
    </row>
    <row r="53" spans="4:4">
      <c r="D53"/>
    </row>
    <row r="54" spans="4:4">
      <c r="D54"/>
    </row>
    <row r="55" spans="4:4">
      <c r="D55"/>
    </row>
    <row r="56" spans="4:4">
      <c r="D56"/>
    </row>
    <row r="57" spans="4:4">
      <c r="D57"/>
    </row>
    <row r="58" spans="4:4">
      <c r="D58"/>
    </row>
    <row r="59" spans="4:4">
      <c r="D59"/>
    </row>
    <row r="60" spans="4:4">
      <c r="D60"/>
    </row>
    <row r="61" spans="4:4">
      <c r="D61"/>
    </row>
    <row r="62" spans="4:4">
      <c r="D62"/>
    </row>
    <row r="63" spans="4:4">
      <c r="D63"/>
    </row>
    <row r="64" spans="4:4">
      <c r="D64"/>
    </row>
    <row r="65" spans="4:4">
      <c r="D65"/>
    </row>
    <row r="66" spans="4:4">
      <c r="D66"/>
    </row>
    <row r="67" spans="4:4">
      <c r="D67"/>
    </row>
    <row r="68" spans="4:4">
      <c r="D68"/>
    </row>
    <row r="69" spans="4:4">
      <c r="D69"/>
    </row>
    <row r="70" spans="4:4">
      <c r="D70"/>
    </row>
    <row r="71" spans="4:4">
      <c r="D71"/>
    </row>
    <row r="72" spans="4:4">
      <c r="D72"/>
    </row>
    <row r="73" spans="4:4">
      <c r="D73"/>
    </row>
    <row r="74" spans="4:4">
      <c r="D74"/>
    </row>
    <row r="75" spans="4:4">
      <c r="D75"/>
    </row>
    <row r="76" spans="4:4">
      <c r="D76"/>
    </row>
    <row r="77" spans="4:4">
      <c r="D77"/>
    </row>
    <row r="78" spans="4:4">
      <c r="D78"/>
    </row>
    <row r="79" spans="4:4">
      <c r="D79"/>
    </row>
    <row r="80" spans="4:4">
      <c r="D80"/>
    </row>
    <row r="81" spans="4:4">
      <c r="D81"/>
    </row>
    <row r="82" spans="4:4">
      <c r="D82"/>
    </row>
    <row r="83" spans="4:4">
      <c r="D83"/>
    </row>
    <row r="84" spans="4:4">
      <c r="D84"/>
    </row>
    <row r="85" spans="4:4">
      <c r="D85"/>
    </row>
    <row r="86" spans="4:4">
      <c r="D86"/>
    </row>
    <row r="87" spans="4:4">
      <c r="D87"/>
    </row>
    <row r="88" spans="4:4">
      <c r="D88"/>
    </row>
    <row r="89" spans="4:4">
      <c r="D89"/>
    </row>
    <row r="90" spans="4:4">
      <c r="D90"/>
    </row>
    <row r="91" spans="4:4">
      <c r="D91"/>
    </row>
    <row r="92" spans="4:4">
      <c r="D92"/>
    </row>
    <row r="93" spans="4:4">
      <c r="D93"/>
    </row>
    <row r="94" spans="4:4">
      <c r="D94"/>
    </row>
    <row r="95" spans="4:4">
      <c r="D95"/>
    </row>
    <row r="96" spans="4:4">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row r="248" spans="4:4">
      <c r="D248"/>
    </row>
    <row r="249" spans="4:4">
      <c r="D249"/>
    </row>
    <row r="250" spans="4:4">
      <c r="D250"/>
    </row>
    <row r="251" spans="4:4">
      <c r="D251"/>
    </row>
    <row r="252" spans="4:4">
      <c r="D252"/>
    </row>
    <row r="253" spans="4:4">
      <c r="D253"/>
    </row>
    <row r="254" spans="4:4">
      <c r="D254"/>
    </row>
    <row r="255" spans="4:4">
      <c r="D255"/>
    </row>
    <row r="256" spans="4:4">
      <c r="D256"/>
    </row>
    <row r="257" spans="4:4">
      <c r="D257"/>
    </row>
    <row r="258" spans="4:4">
      <c r="D258"/>
    </row>
    <row r="259" spans="4:4">
      <c r="D259"/>
    </row>
    <row r="260" spans="4:4">
      <c r="D260"/>
    </row>
    <row r="261" spans="4:4">
      <c r="D261"/>
    </row>
    <row r="262" spans="4:4">
      <c r="D262"/>
    </row>
    <row r="263" spans="4:4">
      <c r="D263"/>
    </row>
    <row r="264" spans="4:4">
      <c r="D264"/>
    </row>
    <row r="265" spans="4:4">
      <c r="D265"/>
    </row>
    <row r="266" spans="4:4">
      <c r="D266"/>
    </row>
    <row r="267" spans="4:4">
      <c r="D267"/>
    </row>
    <row r="268" spans="4:4">
      <c r="D268"/>
    </row>
    <row r="269" spans="4:4">
      <c r="D269"/>
    </row>
    <row r="270" spans="4:4">
      <c r="D270"/>
    </row>
    <row r="271" spans="4:4">
      <c r="D271"/>
    </row>
    <row r="272" spans="4:4">
      <c r="D272"/>
    </row>
    <row r="273" spans="4:4">
      <c r="D273"/>
    </row>
    <row r="274" spans="4:4">
      <c r="D274"/>
    </row>
    <row r="275" spans="4:4">
      <c r="D275"/>
    </row>
    <row r="276" spans="4:4">
      <c r="D276"/>
    </row>
    <row r="277" spans="4:4">
      <c r="D277"/>
    </row>
    <row r="278" spans="4:4">
      <c r="D278"/>
    </row>
    <row r="279" spans="4:4">
      <c r="D279"/>
    </row>
    <row r="280" spans="4:4">
      <c r="D280"/>
    </row>
    <row r="281" spans="4:4">
      <c r="D281"/>
    </row>
    <row r="282" spans="4:4">
      <c r="D282"/>
    </row>
    <row r="283" spans="4:4">
      <c r="D283"/>
    </row>
    <row r="284" spans="4:4">
      <c r="D284"/>
    </row>
    <row r="285" spans="4:4">
      <c r="D285"/>
    </row>
    <row r="286" spans="4:4">
      <c r="D286"/>
    </row>
    <row r="287" spans="4:4">
      <c r="D287"/>
    </row>
    <row r="288" spans="4:4">
      <c r="D288"/>
    </row>
    <row r="289" spans="4:4">
      <c r="D289"/>
    </row>
    <row r="290" spans="4:4">
      <c r="D290"/>
    </row>
    <row r="291" spans="4:4">
      <c r="D291"/>
    </row>
    <row r="292" spans="4:4">
      <c r="D292"/>
    </row>
    <row r="293" spans="4:4">
      <c r="D293"/>
    </row>
    <row r="294" spans="4:4">
      <c r="D294"/>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06"/>
  <sheetViews>
    <sheetView workbookViewId="0">
      <selection activeCell="K20" sqref="K20"/>
    </sheetView>
  </sheetViews>
  <sheetFormatPr defaultRowHeight="15"/>
  <cols>
    <col min="1" max="1" width="16.42578125" customWidth="1"/>
    <col min="2" max="4" width="12.42578125" style="117" customWidth="1"/>
    <col min="5" max="5" width="23.5703125" style="117" customWidth="1"/>
  </cols>
  <sheetData>
    <row r="2" spans="1:5">
      <c r="C2" s="127"/>
    </row>
    <row r="3" spans="1:5">
      <c r="A3" s="114" t="s">
        <v>660</v>
      </c>
      <c r="B3" t="s">
        <v>791</v>
      </c>
      <c r="C3" t="s">
        <v>792</v>
      </c>
      <c r="D3" t="s">
        <v>793</v>
      </c>
      <c r="E3"/>
    </row>
    <row r="4" spans="1:5">
      <c r="A4" s="115" t="s">
        <v>99</v>
      </c>
      <c r="B4" s="117">
        <v>58.37</v>
      </c>
      <c r="C4" s="117">
        <v>56.28</v>
      </c>
      <c r="D4" s="117">
        <v>56.277142857142856</v>
      </c>
      <c r="E4"/>
    </row>
    <row r="5" spans="1:5">
      <c r="A5" s="115" t="s">
        <v>659</v>
      </c>
      <c r="B5" s="117">
        <v>58.37</v>
      </c>
      <c r="C5" s="117">
        <v>56.28</v>
      </c>
      <c r="D5" s="117">
        <v>56.277142857142856</v>
      </c>
      <c r="E5"/>
    </row>
    <row r="6" spans="1:5">
      <c r="B6"/>
      <c r="C6"/>
      <c r="D6"/>
      <c r="E6"/>
    </row>
    <row r="7" spans="1:5">
      <c r="B7"/>
      <c r="C7"/>
      <c r="D7"/>
      <c r="E7"/>
    </row>
    <row r="8" spans="1:5">
      <c r="B8"/>
      <c r="C8"/>
      <c r="D8"/>
      <c r="E8"/>
    </row>
    <row r="9" spans="1:5">
      <c r="B9"/>
      <c r="C9"/>
      <c r="D9"/>
      <c r="E9"/>
    </row>
    <row r="10" spans="1:5">
      <c r="B10"/>
      <c r="C10"/>
      <c r="D10"/>
      <c r="E10"/>
    </row>
    <row r="11" spans="1:5">
      <c r="B11"/>
      <c r="C11"/>
      <c r="D11"/>
      <c r="E11"/>
    </row>
    <row r="12" spans="1:5">
      <c r="B12"/>
      <c r="C12"/>
      <c r="D12"/>
      <c r="E12"/>
    </row>
    <row r="13" spans="1:5">
      <c r="B13"/>
      <c r="C13"/>
      <c r="D13"/>
      <c r="E13"/>
    </row>
    <row r="14" spans="1:5">
      <c r="B14"/>
      <c r="C14"/>
      <c r="D14"/>
      <c r="E14"/>
    </row>
    <row r="15" spans="1:5">
      <c r="B15"/>
      <c r="C15"/>
      <c r="D15"/>
      <c r="E15"/>
    </row>
    <row r="16" spans="1:5">
      <c r="B16"/>
      <c r="C16"/>
      <c r="D16"/>
      <c r="E16"/>
    </row>
    <row r="17" spans="2:5">
      <c r="B17"/>
      <c r="C17"/>
      <c r="D17"/>
      <c r="E17"/>
    </row>
    <row r="18" spans="2:5">
      <c r="B18"/>
      <c r="C18"/>
      <c r="D18"/>
      <c r="E18"/>
    </row>
    <row r="19" spans="2:5">
      <c r="B19"/>
      <c r="C19"/>
      <c r="D19"/>
      <c r="E19"/>
    </row>
    <row r="20" spans="2:5">
      <c r="B20"/>
      <c r="C20"/>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5">
      <c r="B33"/>
      <c r="C33"/>
      <c r="D33"/>
      <c r="E33"/>
    </row>
    <row r="34" spans="2:5">
      <c r="B34"/>
      <c r="C34"/>
      <c r="D34"/>
      <c r="E34"/>
    </row>
    <row r="35" spans="2:5">
      <c r="B35"/>
      <c r="C35"/>
      <c r="D35"/>
      <c r="E35"/>
    </row>
    <row r="36" spans="2:5">
      <c r="B36"/>
      <c r="C36"/>
      <c r="D36"/>
      <c r="E36"/>
    </row>
    <row r="37" spans="2:5">
      <c r="B37"/>
      <c r="C37"/>
      <c r="D37"/>
      <c r="E37"/>
    </row>
    <row r="38" spans="2:5">
      <c r="B38"/>
      <c r="C38"/>
      <c r="D38"/>
      <c r="E38"/>
    </row>
    <row r="39" spans="2:5">
      <c r="B39"/>
      <c r="C39"/>
      <c r="D39"/>
      <c r="E39"/>
    </row>
    <row r="40" spans="2:5">
      <c r="B40"/>
      <c r="C40"/>
      <c r="D40"/>
      <c r="E40"/>
    </row>
    <row r="41" spans="2:5">
      <c r="B41"/>
      <c r="C41"/>
      <c r="D41"/>
      <c r="E41"/>
    </row>
    <row r="42" spans="2:5">
      <c r="B42"/>
      <c r="C42"/>
      <c r="D42"/>
      <c r="E42"/>
    </row>
    <row r="43" spans="2:5">
      <c r="B43"/>
      <c r="C43"/>
      <c r="D43"/>
      <c r="E43"/>
    </row>
    <row r="44" spans="2:5">
      <c r="B44"/>
      <c r="C44"/>
      <c r="D44"/>
      <c r="E44"/>
    </row>
    <row r="45" spans="2:5">
      <c r="B45"/>
      <c r="C45"/>
      <c r="D45"/>
      <c r="E45"/>
    </row>
    <row r="46" spans="2:5">
      <c r="B46"/>
      <c r="C46"/>
      <c r="D46"/>
      <c r="E46"/>
    </row>
    <row r="47" spans="2:5">
      <c r="B47"/>
      <c r="C47"/>
      <c r="D47"/>
      <c r="E47"/>
    </row>
    <row r="48" spans="2:5">
      <c r="B48"/>
      <c r="C48"/>
      <c r="D48"/>
      <c r="E48"/>
    </row>
    <row r="49" spans="2:5">
      <c r="B49"/>
      <c r="C49"/>
      <c r="D49"/>
      <c r="E49"/>
    </row>
    <row r="50" spans="2:5">
      <c r="B50"/>
      <c r="C50"/>
      <c r="D50"/>
      <c r="E50"/>
    </row>
    <row r="51" spans="2:5">
      <c r="B51"/>
      <c r="C51"/>
      <c r="D51"/>
      <c r="E51"/>
    </row>
    <row r="52" spans="2:5">
      <c r="B52"/>
      <c r="C52"/>
      <c r="D52"/>
      <c r="E52"/>
    </row>
    <row r="53" spans="2:5">
      <c r="B53"/>
      <c r="C53"/>
      <c r="D53"/>
      <c r="E53"/>
    </row>
    <row r="54" spans="2:5">
      <c r="B54"/>
      <c r="C54"/>
      <c r="D54"/>
      <c r="E54"/>
    </row>
    <row r="55" spans="2:5">
      <c r="B55"/>
      <c r="C55"/>
      <c r="D55"/>
      <c r="E55"/>
    </row>
    <row r="56" spans="2:5">
      <c r="B56"/>
      <c r="C56"/>
      <c r="D56"/>
      <c r="E56"/>
    </row>
    <row r="57" spans="2:5">
      <c r="B57"/>
      <c r="C57"/>
      <c r="D57"/>
      <c r="E57"/>
    </row>
    <row r="58" spans="2:5">
      <c r="B58"/>
      <c r="C58"/>
      <c r="D58"/>
      <c r="E58"/>
    </row>
    <row r="59" spans="2:5">
      <c r="B59"/>
      <c r="C59"/>
      <c r="D59"/>
      <c r="E59"/>
    </row>
    <row r="60" spans="2:5">
      <c r="B60"/>
      <c r="C60"/>
      <c r="D60"/>
      <c r="E60"/>
    </row>
    <row r="61" spans="2:5">
      <c r="B61"/>
      <c r="C61"/>
      <c r="D61"/>
      <c r="E61"/>
    </row>
    <row r="62" spans="2:5">
      <c r="B62"/>
      <c r="C62"/>
      <c r="D62"/>
      <c r="E62"/>
    </row>
    <row r="63" spans="2:5">
      <c r="B63"/>
      <c r="C63"/>
      <c r="D63"/>
      <c r="E63"/>
    </row>
    <row r="64" spans="2:5">
      <c r="B64"/>
      <c r="C64"/>
      <c r="D64"/>
      <c r="E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20" spans="2:5">
      <c r="B120"/>
      <c r="C120"/>
      <c r="D120"/>
      <c r="E120"/>
    </row>
    <row r="121" spans="2:5">
      <c r="B121"/>
      <c r="C121"/>
      <c r="D121"/>
      <c r="E121"/>
    </row>
    <row r="122" spans="2:5">
      <c r="B122"/>
      <c r="C122"/>
      <c r="D122"/>
      <c r="E122"/>
    </row>
    <row r="123" spans="2:5">
      <c r="B123"/>
      <c r="C123"/>
      <c r="D123"/>
      <c r="E123"/>
    </row>
    <row r="124" spans="2:5">
      <c r="B124"/>
      <c r="C124"/>
      <c r="D124"/>
      <c r="E124"/>
    </row>
    <row r="125" spans="2:5">
      <c r="B125"/>
      <c r="C125"/>
      <c r="D125"/>
      <c r="E125"/>
    </row>
    <row r="126" spans="2:5">
      <c r="B126"/>
      <c r="C126"/>
      <c r="D126"/>
      <c r="E126"/>
    </row>
    <row r="127" spans="2:5">
      <c r="B127"/>
      <c r="C127"/>
      <c r="D127"/>
      <c r="E127"/>
    </row>
    <row r="128" spans="2:5">
      <c r="B128"/>
      <c r="C128"/>
      <c r="D128"/>
      <c r="E128"/>
    </row>
    <row r="129" spans="2:5">
      <c r="B129"/>
      <c r="C129"/>
      <c r="D129"/>
      <c r="E129"/>
    </row>
    <row r="130" spans="2:5">
      <c r="B130"/>
      <c r="C130"/>
      <c r="D130"/>
      <c r="E130"/>
    </row>
    <row r="131" spans="2:5">
      <c r="B131"/>
      <c r="C131"/>
      <c r="D131"/>
      <c r="E131"/>
    </row>
    <row r="132" spans="2:5">
      <c r="B132"/>
      <c r="C132"/>
      <c r="D132"/>
      <c r="E132"/>
    </row>
    <row r="133" spans="2:5">
      <c r="B133"/>
      <c r="C133"/>
      <c r="D133"/>
      <c r="E133"/>
    </row>
    <row r="134" spans="2:5">
      <c r="B134"/>
      <c r="C134"/>
      <c r="D134"/>
      <c r="E134"/>
    </row>
    <row r="135" spans="2:5">
      <c r="B135"/>
      <c r="C135"/>
      <c r="D135"/>
      <c r="E135"/>
    </row>
    <row r="136" spans="2:5">
      <c r="B136"/>
      <c r="C136"/>
      <c r="D136"/>
      <c r="E136"/>
    </row>
    <row r="137" spans="2:5">
      <c r="B137"/>
      <c r="C137"/>
      <c r="D137"/>
      <c r="E137"/>
    </row>
    <row r="138" spans="2:5">
      <c r="B138"/>
      <c r="C138"/>
      <c r="D138"/>
      <c r="E138"/>
    </row>
    <row r="139" spans="2:5">
      <c r="B139"/>
      <c r="C139"/>
      <c r="D139"/>
      <c r="E139"/>
    </row>
    <row r="140" spans="2:5">
      <c r="B140"/>
      <c r="C140"/>
      <c r="D140"/>
      <c r="E140"/>
    </row>
    <row r="141" spans="2:5">
      <c r="B141"/>
      <c r="C141"/>
      <c r="D141"/>
      <c r="E141"/>
    </row>
    <row r="142" spans="2:5">
      <c r="B142"/>
      <c r="C142"/>
      <c r="D142"/>
      <c r="E142"/>
    </row>
    <row r="143" spans="2:5">
      <c r="B143"/>
      <c r="C143"/>
      <c r="D143"/>
      <c r="E143"/>
    </row>
    <row r="144" spans="2:5">
      <c r="B144"/>
      <c r="C144"/>
      <c r="D144"/>
      <c r="E144"/>
    </row>
    <row r="145" spans="2:5">
      <c r="B145"/>
      <c r="C145"/>
      <c r="D145"/>
      <c r="E145"/>
    </row>
    <row r="146" spans="2:5">
      <c r="B146"/>
      <c r="C146"/>
      <c r="D146"/>
      <c r="E146"/>
    </row>
    <row r="147" spans="2:5">
      <c r="B147"/>
      <c r="C147"/>
      <c r="D147"/>
      <c r="E147"/>
    </row>
    <row r="148" spans="2:5">
      <c r="B148"/>
      <c r="C148"/>
      <c r="D148"/>
      <c r="E148"/>
    </row>
    <row r="149" spans="2:5">
      <c r="B149"/>
      <c r="C149"/>
      <c r="D149"/>
      <c r="E149"/>
    </row>
    <row r="150" spans="2:5">
      <c r="B150"/>
      <c r="C150"/>
      <c r="D150"/>
      <c r="E150"/>
    </row>
    <row r="151" spans="2:5">
      <c r="B151"/>
      <c r="C151"/>
      <c r="D151"/>
      <c r="E151"/>
    </row>
    <row r="152" spans="2:5">
      <c r="B152"/>
      <c r="C152"/>
      <c r="D152"/>
      <c r="E152"/>
    </row>
    <row r="153" spans="2:5">
      <c r="B153"/>
      <c r="C153"/>
      <c r="D153"/>
      <c r="E153"/>
    </row>
    <row r="154" spans="2:5">
      <c r="B154"/>
      <c r="C154"/>
      <c r="D154"/>
      <c r="E154"/>
    </row>
    <row r="155" spans="2:5">
      <c r="B155"/>
      <c r="C155"/>
      <c r="D155"/>
      <c r="E155"/>
    </row>
    <row r="156" spans="2:5">
      <c r="B156"/>
      <c r="C156"/>
      <c r="D156"/>
      <c r="E156"/>
    </row>
    <row r="157" spans="2:5">
      <c r="B157"/>
      <c r="C157"/>
      <c r="D157"/>
      <c r="E157"/>
    </row>
    <row r="158" spans="2:5">
      <c r="B158"/>
      <c r="C158"/>
      <c r="D158"/>
      <c r="E158"/>
    </row>
    <row r="159" spans="2:5">
      <c r="B159"/>
      <c r="C159"/>
      <c r="D159"/>
      <c r="E159"/>
    </row>
    <row r="160" spans="2:5">
      <c r="B160"/>
      <c r="C160"/>
      <c r="D160"/>
      <c r="E160"/>
    </row>
    <row r="161" spans="2:5">
      <c r="B161"/>
      <c r="C161"/>
      <c r="D161"/>
      <c r="E161"/>
    </row>
    <row r="162" spans="2:5">
      <c r="B162"/>
      <c r="C162"/>
      <c r="D162"/>
      <c r="E162"/>
    </row>
    <row r="163" spans="2:5">
      <c r="B163"/>
      <c r="C163"/>
      <c r="D163"/>
      <c r="E163"/>
    </row>
    <row r="164" spans="2:5">
      <c r="B164"/>
      <c r="C164"/>
      <c r="D164"/>
      <c r="E164"/>
    </row>
    <row r="165" spans="2:5">
      <c r="B165"/>
      <c r="C165"/>
      <c r="D165"/>
      <c r="E165"/>
    </row>
    <row r="166" spans="2:5">
      <c r="B166"/>
      <c r="C166"/>
      <c r="D166"/>
      <c r="E166"/>
    </row>
    <row r="167" spans="2:5">
      <c r="B167"/>
      <c r="C167"/>
      <c r="D167"/>
      <c r="E167"/>
    </row>
    <row r="168" spans="2:5">
      <c r="B168"/>
      <c r="C168"/>
      <c r="D168"/>
      <c r="E168"/>
    </row>
    <row r="169" spans="2:5">
      <c r="B169"/>
      <c r="C169"/>
      <c r="D169"/>
      <c r="E169"/>
    </row>
    <row r="170" spans="2:5">
      <c r="B170"/>
      <c r="C170"/>
      <c r="D170"/>
      <c r="E170"/>
    </row>
    <row r="171" spans="2:5">
      <c r="B171"/>
      <c r="C171"/>
      <c r="D171"/>
      <c r="E171"/>
    </row>
    <row r="172" spans="2:5">
      <c r="B172"/>
      <c r="C172"/>
      <c r="D172"/>
      <c r="E172"/>
    </row>
    <row r="173" spans="2:5">
      <c r="B173"/>
      <c r="C173"/>
      <c r="D173"/>
      <c r="E173"/>
    </row>
    <row r="174" spans="2:5">
      <c r="B174"/>
      <c r="C174"/>
      <c r="D174"/>
      <c r="E174"/>
    </row>
    <row r="175" spans="2:5">
      <c r="B175"/>
      <c r="C175"/>
      <c r="D175"/>
      <c r="E175"/>
    </row>
    <row r="176" spans="2:5">
      <c r="B176"/>
      <c r="C176"/>
      <c r="D176"/>
      <c r="E176"/>
    </row>
    <row r="177" spans="2:5">
      <c r="B177"/>
      <c r="C177"/>
      <c r="D177"/>
      <c r="E177"/>
    </row>
    <row r="178" spans="2:5">
      <c r="B178"/>
      <c r="C178"/>
      <c r="D178"/>
      <c r="E178"/>
    </row>
    <row r="179" spans="2:5">
      <c r="B179"/>
      <c r="C179"/>
      <c r="D179"/>
      <c r="E179"/>
    </row>
    <row r="180" spans="2:5">
      <c r="B180"/>
      <c r="C180"/>
      <c r="D180"/>
      <c r="E180"/>
    </row>
    <row r="181" spans="2:5">
      <c r="B181"/>
      <c r="C181"/>
      <c r="D181"/>
      <c r="E181"/>
    </row>
    <row r="182" spans="2:5">
      <c r="B182"/>
      <c r="C182"/>
      <c r="D182"/>
      <c r="E182"/>
    </row>
    <row r="183" spans="2:5">
      <c r="B183"/>
      <c r="C183"/>
      <c r="D183"/>
      <c r="E183"/>
    </row>
    <row r="184" spans="2:5">
      <c r="B184"/>
      <c r="C184"/>
      <c r="D184"/>
      <c r="E184"/>
    </row>
    <row r="185" spans="2:5">
      <c r="B185"/>
      <c r="C185"/>
      <c r="D185"/>
      <c r="E185"/>
    </row>
    <row r="186" spans="2:5">
      <c r="B186"/>
      <c r="C186"/>
      <c r="D186"/>
      <c r="E186"/>
    </row>
    <row r="187" spans="2:5">
      <c r="B187"/>
      <c r="C187"/>
      <c r="D187"/>
      <c r="E187"/>
    </row>
    <row r="188" spans="2:5">
      <c r="B188"/>
      <c r="C188"/>
      <c r="D188"/>
      <c r="E188"/>
    </row>
    <row r="189" spans="2:5">
      <c r="B189"/>
      <c r="C189"/>
      <c r="D189"/>
      <c r="E189"/>
    </row>
    <row r="190" spans="2:5">
      <c r="B190"/>
      <c r="C190"/>
      <c r="D190"/>
      <c r="E190"/>
    </row>
    <row r="191" spans="2:5">
      <c r="B191"/>
      <c r="C191"/>
      <c r="D191"/>
      <c r="E191"/>
    </row>
    <row r="192" spans="2:5">
      <c r="B192"/>
      <c r="C192"/>
      <c r="D192"/>
      <c r="E192"/>
    </row>
    <row r="193" spans="2:5">
      <c r="B193"/>
      <c r="C193"/>
      <c r="D193"/>
      <c r="E193"/>
    </row>
    <row r="194" spans="2:5">
      <c r="B194"/>
      <c r="C194"/>
      <c r="D194"/>
      <c r="E194"/>
    </row>
    <row r="195" spans="2:5">
      <c r="B195"/>
      <c r="C195"/>
      <c r="D195"/>
      <c r="E195"/>
    </row>
    <row r="196" spans="2:5">
      <c r="B196"/>
      <c r="C196"/>
      <c r="D196"/>
      <c r="E196"/>
    </row>
    <row r="197" spans="2:5">
      <c r="B197"/>
      <c r="C197"/>
      <c r="D197"/>
      <c r="E197"/>
    </row>
    <row r="198" spans="2:5">
      <c r="B198"/>
      <c r="C198"/>
      <c r="D198"/>
      <c r="E198"/>
    </row>
    <row r="199" spans="2:5">
      <c r="B199"/>
      <c r="C199"/>
      <c r="D199"/>
      <c r="E199"/>
    </row>
    <row r="200" spans="2:5">
      <c r="B200"/>
      <c r="C200"/>
      <c r="D200"/>
      <c r="E200"/>
    </row>
    <row r="201" spans="2:5">
      <c r="B201"/>
      <c r="C201"/>
      <c r="D201"/>
      <c r="E201"/>
    </row>
    <row r="202" spans="2:5">
      <c r="B202"/>
      <c r="C202"/>
      <c r="D202"/>
      <c r="E202"/>
    </row>
    <row r="203" spans="2:5">
      <c r="B203"/>
      <c r="C203"/>
      <c r="D203"/>
      <c r="E203"/>
    </row>
    <row r="204" spans="2:5">
      <c r="B204"/>
      <c r="C204"/>
      <c r="D204"/>
      <c r="E204"/>
    </row>
    <row r="205" spans="2:5">
      <c r="B205"/>
      <c r="C205"/>
      <c r="D205"/>
      <c r="E205"/>
    </row>
    <row r="206" spans="2:5">
      <c r="B206"/>
      <c r="C206"/>
      <c r="D206"/>
      <c r="E206"/>
    </row>
    <row r="207" spans="2:5">
      <c r="B207"/>
      <c r="C207"/>
      <c r="D207"/>
      <c r="E207"/>
    </row>
    <row r="208" spans="2:5">
      <c r="B208"/>
      <c r="C208"/>
      <c r="D208"/>
      <c r="E208"/>
    </row>
    <row r="209" spans="2:5">
      <c r="B209"/>
      <c r="C209"/>
      <c r="D209"/>
      <c r="E209"/>
    </row>
    <row r="210" spans="2:5">
      <c r="B210"/>
      <c r="C210"/>
      <c r="D210"/>
      <c r="E210"/>
    </row>
    <row r="211" spans="2:5">
      <c r="B211"/>
      <c r="C211"/>
      <c r="D211"/>
      <c r="E211"/>
    </row>
    <row r="212" spans="2:5">
      <c r="B212"/>
      <c r="C212"/>
      <c r="D212"/>
      <c r="E212"/>
    </row>
    <row r="213" spans="2:5">
      <c r="B213"/>
      <c r="C213"/>
      <c r="D213"/>
      <c r="E213"/>
    </row>
    <row r="214" spans="2:5">
      <c r="B214"/>
      <c r="C214"/>
      <c r="D214"/>
      <c r="E214"/>
    </row>
    <row r="215" spans="2:5">
      <c r="B215"/>
      <c r="C215"/>
      <c r="D215"/>
      <c r="E215"/>
    </row>
    <row r="216" spans="2:5">
      <c r="B216"/>
      <c r="C216"/>
      <c r="D216"/>
      <c r="E216"/>
    </row>
    <row r="217" spans="2:5">
      <c r="B217"/>
      <c r="C217"/>
      <c r="D217"/>
      <c r="E217"/>
    </row>
    <row r="218" spans="2:5">
      <c r="B218"/>
      <c r="C218"/>
      <c r="D218"/>
      <c r="E218"/>
    </row>
    <row r="219" spans="2:5">
      <c r="B219"/>
      <c r="C219"/>
      <c r="D219"/>
      <c r="E219"/>
    </row>
    <row r="220" spans="2:5">
      <c r="B220"/>
      <c r="C220"/>
      <c r="D220"/>
      <c r="E220"/>
    </row>
    <row r="221" spans="2:5">
      <c r="B221"/>
      <c r="C221"/>
      <c r="D221"/>
      <c r="E221"/>
    </row>
    <row r="222" spans="2:5">
      <c r="B222"/>
      <c r="C222"/>
      <c r="D222"/>
      <c r="E222"/>
    </row>
    <row r="223" spans="2:5">
      <c r="B223"/>
      <c r="C223"/>
      <c r="D223"/>
      <c r="E223"/>
    </row>
    <row r="224" spans="2:5">
      <c r="B224"/>
      <c r="C224"/>
      <c r="D224"/>
      <c r="E224"/>
    </row>
    <row r="225" spans="2:5">
      <c r="B225"/>
      <c r="C225"/>
      <c r="D225"/>
      <c r="E225"/>
    </row>
    <row r="226" spans="2:5">
      <c r="B226"/>
      <c r="C226"/>
      <c r="D226"/>
      <c r="E226"/>
    </row>
    <row r="227" spans="2:5">
      <c r="B227"/>
      <c r="C227"/>
      <c r="D227"/>
      <c r="E227"/>
    </row>
    <row r="228" spans="2:5">
      <c r="B228"/>
      <c r="C228"/>
      <c r="D228"/>
      <c r="E228"/>
    </row>
    <row r="229" spans="2:5">
      <c r="B229"/>
      <c r="C229"/>
      <c r="D229"/>
      <c r="E229"/>
    </row>
    <row r="230" spans="2:5">
      <c r="B230"/>
      <c r="C230"/>
      <c r="D230"/>
      <c r="E230"/>
    </row>
    <row r="231" spans="2:5">
      <c r="B231"/>
      <c r="C231"/>
      <c r="D231"/>
      <c r="E231"/>
    </row>
    <row r="232" spans="2:5">
      <c r="B232"/>
      <c r="C232"/>
      <c r="D232"/>
      <c r="E232"/>
    </row>
    <row r="233" spans="2:5">
      <c r="B233"/>
      <c r="C233"/>
      <c r="D233"/>
      <c r="E233"/>
    </row>
    <row r="234" spans="2:5">
      <c r="B234"/>
      <c r="C234"/>
      <c r="D234"/>
      <c r="E234"/>
    </row>
    <row r="235" spans="2:5">
      <c r="B235"/>
      <c r="C235"/>
      <c r="D235"/>
      <c r="E235"/>
    </row>
    <row r="236" spans="2:5">
      <c r="B236"/>
      <c r="C236"/>
      <c r="D236"/>
      <c r="E236"/>
    </row>
    <row r="237" spans="2:5">
      <c r="B237"/>
      <c r="C237"/>
      <c r="D237"/>
      <c r="E237"/>
    </row>
    <row r="238" spans="2:5">
      <c r="B238"/>
      <c r="C238"/>
      <c r="D238"/>
      <c r="E238"/>
    </row>
    <row r="239" spans="2:5">
      <c r="B239"/>
      <c r="C239"/>
      <c r="D239"/>
      <c r="E239"/>
    </row>
    <row r="240" spans="2:5">
      <c r="B240"/>
      <c r="C240"/>
      <c r="D240"/>
      <c r="E240"/>
    </row>
    <row r="241" spans="2:5">
      <c r="B241"/>
      <c r="C241"/>
      <c r="D241"/>
      <c r="E241"/>
    </row>
    <row r="242" spans="2:5">
      <c r="B242"/>
      <c r="C242"/>
      <c r="D242"/>
      <c r="E242"/>
    </row>
    <row r="243" spans="2:5">
      <c r="B243"/>
      <c r="C243"/>
      <c r="D243"/>
      <c r="E243"/>
    </row>
    <row r="244" spans="2:5">
      <c r="B244"/>
      <c r="C244"/>
      <c r="D244"/>
      <c r="E244"/>
    </row>
    <row r="245" spans="2:5">
      <c r="B245"/>
      <c r="C245"/>
      <c r="D245"/>
      <c r="E245"/>
    </row>
    <row r="246" spans="2:5">
      <c r="B246"/>
      <c r="C246"/>
      <c r="D246"/>
      <c r="E246"/>
    </row>
    <row r="247" spans="2:5">
      <c r="B247"/>
      <c r="C247"/>
      <c r="D247"/>
      <c r="E247"/>
    </row>
    <row r="248" spans="2:5">
      <c r="B248"/>
      <c r="C248"/>
      <c r="D248"/>
      <c r="E248"/>
    </row>
    <row r="249" spans="2:5">
      <c r="B249"/>
      <c r="C249"/>
      <c r="D249"/>
      <c r="E249"/>
    </row>
    <row r="250" spans="2:5">
      <c r="B250"/>
      <c r="C250"/>
      <c r="D250"/>
      <c r="E250"/>
    </row>
    <row r="251" spans="2:5">
      <c r="B251"/>
      <c r="C251"/>
      <c r="D251"/>
      <c r="E251"/>
    </row>
    <row r="252" spans="2:5">
      <c r="B252"/>
      <c r="C252"/>
      <c r="D252"/>
      <c r="E252"/>
    </row>
    <row r="253" spans="2:5">
      <c r="B253"/>
      <c r="C253"/>
      <c r="D253"/>
      <c r="E253"/>
    </row>
    <row r="254" spans="2:5">
      <c r="B254"/>
      <c r="C254"/>
      <c r="D254"/>
      <c r="E254"/>
    </row>
    <row r="255" spans="2:5">
      <c r="B255"/>
      <c r="C255"/>
      <c r="D255"/>
      <c r="E255"/>
    </row>
    <row r="256" spans="2:5">
      <c r="B256"/>
      <c r="C256"/>
      <c r="D256"/>
      <c r="E256"/>
    </row>
    <row r="257" spans="2:5">
      <c r="B257"/>
      <c r="C257"/>
      <c r="D257"/>
      <c r="E257"/>
    </row>
    <row r="258" spans="2:5">
      <c r="B258"/>
      <c r="C258"/>
      <c r="D258"/>
      <c r="E258"/>
    </row>
    <row r="259" spans="2:5">
      <c r="B259"/>
      <c r="C259"/>
      <c r="D259"/>
      <c r="E259"/>
    </row>
    <row r="260" spans="2:5">
      <c r="B260"/>
      <c r="C260"/>
      <c r="D260"/>
      <c r="E260"/>
    </row>
    <row r="261" spans="2:5">
      <c r="B261"/>
      <c r="C261"/>
      <c r="D261"/>
      <c r="E261"/>
    </row>
    <row r="262" spans="2:5">
      <c r="B262"/>
      <c r="C262"/>
      <c r="D262"/>
      <c r="E262"/>
    </row>
    <row r="263" spans="2:5">
      <c r="B263"/>
      <c r="C263"/>
      <c r="D263"/>
      <c r="E263"/>
    </row>
    <row r="264" spans="2:5">
      <c r="B264"/>
      <c r="C264"/>
      <c r="D264"/>
      <c r="E264"/>
    </row>
    <row r="265" spans="2:5">
      <c r="B265"/>
      <c r="C265"/>
      <c r="D265"/>
      <c r="E265"/>
    </row>
    <row r="266" spans="2:5">
      <c r="B266"/>
      <c r="C266"/>
      <c r="D266"/>
      <c r="E266"/>
    </row>
    <row r="267" spans="2:5">
      <c r="B267"/>
      <c r="C267"/>
      <c r="D267"/>
      <c r="E267"/>
    </row>
    <row r="268" spans="2:5">
      <c r="B268"/>
      <c r="C268"/>
      <c r="D268"/>
      <c r="E268"/>
    </row>
    <row r="269" spans="2:5">
      <c r="B269"/>
      <c r="C269"/>
      <c r="D269"/>
      <c r="E269"/>
    </row>
    <row r="270" spans="2:5">
      <c r="B270"/>
      <c r="C270"/>
      <c r="D270"/>
      <c r="E270"/>
    </row>
    <row r="271" spans="2:5">
      <c r="B271"/>
      <c r="C271"/>
      <c r="D271"/>
      <c r="E271"/>
    </row>
    <row r="272" spans="2:5">
      <c r="B272"/>
      <c r="C272"/>
      <c r="D272"/>
      <c r="E272"/>
    </row>
    <row r="273" spans="2:5">
      <c r="B273"/>
      <c r="C273"/>
      <c r="D273"/>
      <c r="E273"/>
    </row>
    <row r="274" spans="2:5">
      <c r="B274"/>
      <c r="C274"/>
      <c r="D274"/>
      <c r="E274"/>
    </row>
    <row r="275" spans="2:5">
      <c r="B275"/>
      <c r="C275"/>
      <c r="D275"/>
      <c r="E275"/>
    </row>
    <row r="276" spans="2:5">
      <c r="B276"/>
      <c r="C276"/>
      <c r="D276"/>
      <c r="E276"/>
    </row>
    <row r="277" spans="2:5">
      <c r="B277"/>
      <c r="C277"/>
      <c r="D277"/>
      <c r="E277"/>
    </row>
    <row r="278" spans="2:5">
      <c r="B278"/>
      <c r="C278"/>
      <c r="D278"/>
      <c r="E278"/>
    </row>
    <row r="279" spans="2:5">
      <c r="B279"/>
      <c r="C279"/>
      <c r="D279"/>
      <c r="E279"/>
    </row>
    <row r="280" spans="2:5">
      <c r="B280"/>
      <c r="C280"/>
      <c r="D280"/>
      <c r="E280"/>
    </row>
    <row r="281" spans="2:5">
      <c r="B281"/>
      <c r="C281"/>
      <c r="D281"/>
      <c r="E281"/>
    </row>
    <row r="282" spans="2:5">
      <c r="B282"/>
      <c r="C282"/>
      <c r="D282"/>
      <c r="E282"/>
    </row>
    <row r="283" spans="2:5">
      <c r="B283"/>
      <c r="C283"/>
      <c r="D283"/>
      <c r="E283"/>
    </row>
    <row r="284" spans="2:5">
      <c r="B284"/>
      <c r="C284"/>
      <c r="D284"/>
      <c r="E284"/>
    </row>
    <row r="285" spans="2:5">
      <c r="B285"/>
      <c r="C285"/>
      <c r="D285"/>
      <c r="E285"/>
    </row>
    <row r="286" spans="2:5">
      <c r="B286"/>
      <c r="C286"/>
      <c r="D286"/>
      <c r="E286"/>
    </row>
    <row r="287" spans="2:5">
      <c r="B287"/>
      <c r="C287"/>
      <c r="D287"/>
      <c r="E287"/>
    </row>
    <row r="288" spans="2:5">
      <c r="B288"/>
      <c r="C288"/>
      <c r="D288"/>
      <c r="E288"/>
    </row>
    <row r="289" spans="2:5">
      <c r="B289"/>
      <c r="C289"/>
      <c r="D289"/>
      <c r="E289"/>
    </row>
    <row r="290" spans="2:5">
      <c r="B290"/>
      <c r="C290"/>
      <c r="D290"/>
      <c r="E290"/>
    </row>
    <row r="291" spans="2:5">
      <c r="B291"/>
      <c r="C291"/>
      <c r="D291"/>
      <c r="E291"/>
    </row>
    <row r="292" spans="2:5">
      <c r="B292"/>
      <c r="C292"/>
      <c r="D292"/>
      <c r="E292"/>
    </row>
    <row r="293" spans="2:5">
      <c r="B293"/>
      <c r="C293"/>
      <c r="D293"/>
      <c r="E293"/>
    </row>
    <row r="294" spans="2:5">
      <c r="B294"/>
      <c r="C294"/>
      <c r="D294"/>
      <c r="E294"/>
    </row>
    <row r="295" spans="2:5">
      <c r="B295"/>
      <c r="C295"/>
      <c r="D295"/>
      <c r="E295"/>
    </row>
    <row r="296" spans="2:5">
      <c r="B296"/>
      <c r="C296"/>
      <c r="D296"/>
      <c r="E296"/>
    </row>
    <row r="297" spans="2:5">
      <c r="B297"/>
      <c r="C297"/>
      <c r="D297"/>
      <c r="E297"/>
    </row>
    <row r="298" spans="2:5">
      <c r="B298"/>
      <c r="C298"/>
      <c r="D298"/>
      <c r="E298"/>
    </row>
    <row r="299" spans="2:5">
      <c r="B299"/>
      <c r="C299"/>
      <c r="D299"/>
      <c r="E299"/>
    </row>
    <row r="300" spans="2:5">
      <c r="B300"/>
      <c r="C300"/>
      <c r="D300"/>
      <c r="E300"/>
    </row>
    <row r="301" spans="2:5">
      <c r="B301"/>
      <c r="C301"/>
      <c r="D301"/>
      <c r="E301"/>
    </row>
    <row r="302" spans="2:5">
      <c r="B302"/>
      <c r="C302"/>
      <c r="D302"/>
      <c r="E302"/>
    </row>
    <row r="303" spans="2:5">
      <c r="B303"/>
      <c r="C303"/>
      <c r="D303"/>
      <c r="E303"/>
    </row>
    <row r="304" spans="2:5">
      <c r="B304"/>
      <c r="C304"/>
      <c r="D304"/>
      <c r="E304"/>
    </row>
    <row r="305" spans="2:5">
      <c r="B305"/>
      <c r="C305"/>
      <c r="D305"/>
      <c r="E305"/>
    </row>
    <row r="306" spans="2:5">
      <c r="B306"/>
      <c r="C306"/>
      <c r="D306"/>
      <c r="E306"/>
    </row>
    <row r="307" spans="2:5">
      <c r="B307"/>
      <c r="C307"/>
      <c r="D307"/>
      <c r="E307"/>
    </row>
    <row r="308" spans="2:5">
      <c r="B308"/>
      <c r="C308"/>
      <c r="D308"/>
      <c r="E308"/>
    </row>
    <row r="309" spans="2:5">
      <c r="B309"/>
      <c r="C309"/>
      <c r="D309"/>
      <c r="E309"/>
    </row>
    <row r="310" spans="2:5">
      <c r="B310"/>
      <c r="C310"/>
      <c r="D310"/>
      <c r="E310"/>
    </row>
    <row r="311" spans="2:5">
      <c r="B311"/>
      <c r="C311"/>
      <c r="D311"/>
      <c r="E311"/>
    </row>
    <row r="312" spans="2:5">
      <c r="B312"/>
      <c r="C312"/>
      <c r="D312"/>
      <c r="E312"/>
    </row>
    <row r="313" spans="2:5">
      <c r="B313"/>
      <c r="C313"/>
      <c r="D313"/>
      <c r="E313"/>
    </row>
    <row r="314" spans="2:5">
      <c r="B314"/>
      <c r="C314"/>
      <c r="D314"/>
      <c r="E314"/>
    </row>
    <row r="315" spans="2:5">
      <c r="B315"/>
      <c r="C315"/>
      <c r="D315"/>
      <c r="E315"/>
    </row>
    <row r="316" spans="2:5">
      <c r="B316"/>
      <c r="C316"/>
      <c r="D316"/>
      <c r="E316"/>
    </row>
    <row r="317" spans="2:5">
      <c r="B317"/>
      <c r="C317"/>
      <c r="D317"/>
      <c r="E317"/>
    </row>
    <row r="318" spans="2:5">
      <c r="B318"/>
      <c r="C318"/>
      <c r="D318"/>
      <c r="E318"/>
    </row>
    <row r="319" spans="2:5">
      <c r="B319"/>
      <c r="C319"/>
      <c r="D319"/>
      <c r="E319"/>
    </row>
    <row r="320" spans="2:5">
      <c r="B320"/>
      <c r="C320"/>
      <c r="D320"/>
      <c r="E320"/>
    </row>
    <row r="321" spans="2:5">
      <c r="B321"/>
      <c r="C321"/>
      <c r="D321"/>
      <c r="E321"/>
    </row>
    <row r="322" spans="2:5">
      <c r="B322"/>
      <c r="C322"/>
      <c r="D322"/>
      <c r="E322"/>
    </row>
    <row r="323" spans="2:5">
      <c r="B323"/>
      <c r="C323"/>
      <c r="D323"/>
      <c r="E323"/>
    </row>
    <row r="324" spans="2:5">
      <c r="B324"/>
      <c r="C324"/>
      <c r="D324"/>
      <c r="E324"/>
    </row>
    <row r="325" spans="2:5">
      <c r="B325"/>
      <c r="C325"/>
      <c r="D325"/>
      <c r="E325"/>
    </row>
    <row r="326" spans="2:5">
      <c r="B326"/>
      <c r="C326"/>
      <c r="D326"/>
      <c r="E326"/>
    </row>
    <row r="327" spans="2:5">
      <c r="B327"/>
      <c r="C327"/>
      <c r="D327"/>
      <c r="E327"/>
    </row>
    <row r="328" spans="2:5">
      <c r="B328"/>
      <c r="C328"/>
      <c r="D328"/>
      <c r="E328"/>
    </row>
    <row r="329" spans="2:5">
      <c r="B329"/>
      <c r="C329"/>
      <c r="D329"/>
      <c r="E329"/>
    </row>
    <row r="330" spans="2:5">
      <c r="B330"/>
      <c r="C330"/>
      <c r="D330"/>
      <c r="E330"/>
    </row>
    <row r="331" spans="2:5">
      <c r="B331"/>
      <c r="C331"/>
      <c r="D331"/>
      <c r="E331"/>
    </row>
    <row r="332" spans="2:5">
      <c r="B332"/>
      <c r="C332"/>
      <c r="D332"/>
      <c r="E332"/>
    </row>
    <row r="333" spans="2:5">
      <c r="B333"/>
      <c r="C333"/>
      <c r="D333"/>
      <c r="E33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
  <sheetViews>
    <sheetView workbookViewId="0">
      <selection activeCell="N24" sqref="N24"/>
    </sheetView>
  </sheetViews>
  <sheetFormatPr defaultRowHeight="15"/>
  <cols>
    <col min="1" max="1" width="16.42578125" customWidth="1"/>
    <col min="2" max="3" width="8.42578125" bestFit="1" customWidth="1"/>
    <col min="4" max="5" width="7.85546875" bestFit="1" customWidth="1"/>
    <col min="6" max="7" width="9.140625" bestFit="1" customWidth="1"/>
  </cols>
  <sheetData>
    <row r="3" spans="1:7">
      <c r="A3" s="155" t="s">
        <v>775</v>
      </c>
      <c r="B3" s="156" t="s">
        <v>776</v>
      </c>
      <c r="C3" s="156" t="s">
        <v>777</v>
      </c>
      <c r="D3" s="156" t="s">
        <v>778</v>
      </c>
      <c r="E3" s="156" t="s">
        <v>779</v>
      </c>
      <c r="F3" s="156" t="s">
        <v>780</v>
      </c>
      <c r="G3" s="156" t="s">
        <v>781</v>
      </c>
    </row>
    <row r="4" spans="1:7">
      <c r="A4" s="157" t="s">
        <v>99</v>
      </c>
      <c r="B4" s="156">
        <v>0.77651666666666674</v>
      </c>
      <c r="C4" s="156">
        <v>0.77651666666666674</v>
      </c>
      <c r="D4" s="156">
        <v>0.7423777777777778</v>
      </c>
      <c r="E4" s="156">
        <v>0.7423777777777778</v>
      </c>
      <c r="F4" s="156">
        <v>0.27777777777777779</v>
      </c>
      <c r="G4" s="156">
        <v>0.27777777777777779</v>
      </c>
    </row>
    <row r="5" spans="1:7">
      <c r="A5" s="157" t="s">
        <v>659</v>
      </c>
      <c r="B5" s="156">
        <v>0.77651666666666674</v>
      </c>
      <c r="C5" s="156">
        <v>0.77651666666666674</v>
      </c>
      <c r="D5" s="156">
        <v>0.7423777777777778</v>
      </c>
      <c r="E5" s="156">
        <v>0.7423777777777778</v>
      </c>
      <c r="F5" s="156">
        <v>0.27777777777777779</v>
      </c>
      <c r="G5" s="156">
        <v>0.27777777777777779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11"/>
  <sheetViews>
    <sheetView workbookViewId="0">
      <selection activeCell="J20" sqref="J20"/>
    </sheetView>
  </sheetViews>
  <sheetFormatPr defaultRowHeight="15"/>
  <cols>
    <col min="1" max="1" width="16.42578125" style="121" customWidth="1"/>
    <col min="2" max="2" width="8" style="121" customWidth="1"/>
    <col min="3" max="3" width="7.42578125" style="121" customWidth="1"/>
    <col min="4" max="4" width="9.28515625" style="121" customWidth="1"/>
    <col min="5" max="16384" width="9.140625" style="121"/>
  </cols>
  <sheetData>
    <row r="3" spans="1:4">
      <c r="A3" s="155" t="s">
        <v>660</v>
      </c>
      <c r="B3" s="156" t="s">
        <v>796</v>
      </c>
      <c r="C3" s="156" t="s">
        <v>794</v>
      </c>
      <c r="D3" s="156" t="s">
        <v>795</v>
      </c>
    </row>
    <row r="4" spans="1:4">
      <c r="A4" s="157" t="s">
        <v>99</v>
      </c>
      <c r="B4" s="156">
        <v>0.50369601587057056</v>
      </c>
      <c r="C4" s="156">
        <v>0.36116358958142453</v>
      </c>
      <c r="D4" s="156">
        <v>0.1351376917941691</v>
      </c>
    </row>
    <row r="5" spans="1:4">
      <c r="A5" s="157" t="s">
        <v>659</v>
      </c>
      <c r="B5" s="156">
        <v>0.50369601587057056</v>
      </c>
      <c r="C5" s="156">
        <v>0.36116358958142453</v>
      </c>
      <c r="D5" s="156">
        <v>0.1351376917941691</v>
      </c>
    </row>
    <row r="6" spans="1:4">
      <c r="A6"/>
      <c r="B6"/>
      <c r="C6"/>
      <c r="D6"/>
    </row>
    <row r="7" spans="1:4">
      <c r="A7"/>
      <c r="B7"/>
      <c r="C7"/>
      <c r="D7"/>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row r="33" spans="1:4">
      <c r="A33"/>
      <c r="B33"/>
      <c r="C33"/>
      <c r="D33"/>
    </row>
    <row r="34" spans="1:4">
      <c r="A34"/>
      <c r="B34"/>
      <c r="C34"/>
      <c r="D34"/>
    </row>
    <row r="35" spans="1:4">
      <c r="A35"/>
      <c r="B35"/>
      <c r="C35"/>
      <c r="D35"/>
    </row>
    <row r="36" spans="1:4">
      <c r="A36"/>
      <c r="B36"/>
      <c r="C36"/>
      <c r="D36"/>
    </row>
    <row r="37" spans="1:4">
      <c r="A37"/>
      <c r="B37"/>
      <c r="C37"/>
      <c r="D37"/>
    </row>
    <row r="38" spans="1:4">
      <c r="A38"/>
      <c r="B38"/>
      <c r="C38"/>
      <c r="D38"/>
    </row>
    <row r="39" spans="1:4">
      <c r="A39"/>
      <c r="B39"/>
      <c r="C39"/>
      <c r="D39"/>
    </row>
    <row r="40" spans="1:4">
      <c r="A40"/>
      <c r="B40"/>
      <c r="C40"/>
      <c r="D40"/>
    </row>
    <row r="41" spans="1:4">
      <c r="A41"/>
      <c r="B41"/>
      <c r="C41"/>
      <c r="D41"/>
    </row>
    <row r="42" spans="1:4">
      <c r="A42"/>
      <c r="B42"/>
      <c r="C42"/>
      <c r="D42"/>
    </row>
    <row r="43" spans="1:4">
      <c r="A43"/>
      <c r="B43"/>
      <c r="C43"/>
      <c r="D43"/>
    </row>
    <row r="44" spans="1:4">
      <c r="A44"/>
      <c r="B44"/>
      <c r="C44"/>
      <c r="D44"/>
    </row>
    <row r="45" spans="1:4">
      <c r="A45"/>
      <c r="B45"/>
      <c r="C45"/>
      <c r="D45"/>
    </row>
    <row r="46" spans="1:4">
      <c r="A46"/>
      <c r="B46"/>
      <c r="C46"/>
      <c r="D46"/>
    </row>
    <row r="47" spans="1:4">
      <c r="A47"/>
      <c r="B47"/>
      <c r="C47"/>
      <c r="D47"/>
    </row>
    <row r="48" spans="1:4">
      <c r="A48"/>
      <c r="B48"/>
      <c r="C48"/>
      <c r="D48"/>
    </row>
    <row r="49" spans="1:4">
      <c r="A49"/>
      <c r="B49"/>
      <c r="C49"/>
      <c r="D49"/>
    </row>
    <row r="50" spans="1:4">
      <c r="A50"/>
      <c r="B50"/>
      <c r="C50"/>
      <c r="D50"/>
    </row>
    <row r="51" spans="1:4">
      <c r="A51"/>
      <c r="B51"/>
      <c r="C51"/>
      <c r="D51"/>
    </row>
    <row r="52" spans="1:4">
      <c r="A52"/>
      <c r="B52"/>
      <c r="C52"/>
      <c r="D52"/>
    </row>
    <row r="53" spans="1:4">
      <c r="A53"/>
      <c r="B53"/>
      <c r="C53"/>
      <c r="D53"/>
    </row>
    <row r="54" spans="1:4">
      <c r="A54"/>
      <c r="B54"/>
      <c r="C54"/>
      <c r="D54"/>
    </row>
    <row r="55" spans="1:4">
      <c r="A55"/>
      <c r="B55"/>
      <c r="C55"/>
      <c r="D55"/>
    </row>
    <row r="56" spans="1:4">
      <c r="A56"/>
      <c r="B56"/>
      <c r="C56"/>
      <c r="D56"/>
    </row>
    <row r="57" spans="1:4">
      <c r="A57"/>
      <c r="B57"/>
      <c r="C57"/>
      <c r="D57"/>
    </row>
    <row r="58" spans="1:4">
      <c r="A58"/>
      <c r="B58"/>
      <c r="C58"/>
      <c r="D58"/>
    </row>
    <row r="59" spans="1:4">
      <c r="A59"/>
      <c r="B59"/>
      <c r="C59"/>
      <c r="D59"/>
    </row>
    <row r="60" spans="1:4">
      <c r="A60"/>
      <c r="B60"/>
      <c r="C60"/>
      <c r="D60"/>
    </row>
    <row r="61" spans="1:4">
      <c r="A61"/>
      <c r="B61"/>
      <c r="C61"/>
      <c r="D61"/>
    </row>
    <row r="62" spans="1:4">
      <c r="A62"/>
      <c r="B62"/>
      <c r="C62"/>
      <c r="D62"/>
    </row>
    <row r="63" spans="1:4">
      <c r="A63"/>
      <c r="B63"/>
      <c r="C63"/>
      <c r="D63"/>
    </row>
    <row r="64" spans="1:4">
      <c r="A64"/>
      <c r="B64"/>
      <c r="C64"/>
      <c r="D64"/>
    </row>
    <row r="65" spans="1:4">
      <c r="A65"/>
      <c r="B65"/>
      <c r="C65"/>
      <c r="D65"/>
    </row>
    <row r="66" spans="1:4">
      <c r="A66"/>
      <c r="B66"/>
      <c r="C66"/>
      <c r="D66"/>
    </row>
    <row r="67" spans="1:4">
      <c r="A67"/>
      <c r="B67"/>
      <c r="C67"/>
      <c r="D67"/>
    </row>
    <row r="68" spans="1:4">
      <c r="A68"/>
      <c r="B68"/>
      <c r="C68"/>
      <c r="D68"/>
    </row>
    <row r="69" spans="1:4">
      <c r="A69"/>
      <c r="B69"/>
      <c r="C69"/>
      <c r="D69"/>
    </row>
    <row r="70" spans="1:4">
      <c r="A70"/>
      <c r="B70"/>
      <c r="C70"/>
      <c r="D70"/>
    </row>
    <row r="71" spans="1:4">
      <c r="A71"/>
      <c r="B71"/>
      <c r="C71"/>
      <c r="D71"/>
    </row>
    <row r="72" spans="1:4">
      <c r="A72"/>
      <c r="B72"/>
      <c r="C72"/>
      <c r="D72"/>
    </row>
    <row r="73" spans="1:4">
      <c r="A73"/>
      <c r="B73"/>
      <c r="C73"/>
      <c r="D73"/>
    </row>
    <row r="74" spans="1:4">
      <c r="A74"/>
      <c r="B74"/>
      <c r="C74"/>
      <c r="D74"/>
    </row>
    <row r="75" spans="1:4">
      <c r="A75"/>
      <c r="B75"/>
      <c r="C75"/>
      <c r="D75"/>
    </row>
    <row r="76" spans="1:4">
      <c r="A76"/>
      <c r="B76"/>
      <c r="C76"/>
      <c r="D76"/>
    </row>
    <row r="77" spans="1:4">
      <c r="A77"/>
      <c r="B77"/>
      <c r="C77"/>
      <c r="D77"/>
    </row>
    <row r="78" spans="1:4">
      <c r="A78"/>
      <c r="B78"/>
      <c r="C78"/>
      <c r="D78"/>
    </row>
    <row r="79" spans="1:4">
      <c r="A79"/>
      <c r="B79"/>
      <c r="C79"/>
      <c r="D79"/>
    </row>
    <row r="80" spans="1:4">
      <c r="A80"/>
      <c r="B80"/>
      <c r="C80"/>
      <c r="D80"/>
    </row>
    <row r="81" spans="1:4">
      <c r="A81"/>
      <c r="B81"/>
      <c r="C81"/>
      <c r="D81"/>
    </row>
    <row r="82" spans="1:4">
      <c r="A82"/>
      <c r="B82"/>
      <c r="C82"/>
      <c r="D82"/>
    </row>
    <row r="83" spans="1:4">
      <c r="A83"/>
      <c r="B83"/>
      <c r="C83"/>
      <c r="D83"/>
    </row>
    <row r="84" spans="1:4">
      <c r="A84"/>
      <c r="B84"/>
      <c r="C84"/>
      <c r="D84"/>
    </row>
    <row r="85" spans="1:4">
      <c r="A85"/>
      <c r="B85"/>
      <c r="C85"/>
      <c r="D85"/>
    </row>
    <row r="86" spans="1:4">
      <c r="A86"/>
      <c r="B86"/>
      <c r="C86"/>
      <c r="D86"/>
    </row>
    <row r="87" spans="1:4">
      <c r="A87"/>
      <c r="B87"/>
      <c r="C87"/>
      <c r="D87"/>
    </row>
    <row r="88" spans="1:4">
      <c r="A88"/>
      <c r="B88"/>
      <c r="C88"/>
      <c r="D88"/>
    </row>
    <row r="89" spans="1:4">
      <c r="A89"/>
      <c r="B89"/>
      <c r="C89"/>
      <c r="D89"/>
    </row>
    <row r="90" spans="1:4">
      <c r="A90"/>
      <c r="B90"/>
      <c r="C90"/>
      <c r="D90"/>
    </row>
    <row r="91" spans="1:4">
      <c r="A91"/>
      <c r="B91"/>
      <c r="C91"/>
      <c r="D91"/>
    </row>
    <row r="92" spans="1:4">
      <c r="A92"/>
      <c r="B92"/>
      <c r="C92"/>
      <c r="D92"/>
    </row>
    <row r="93" spans="1:4">
      <c r="A93"/>
      <c r="B93"/>
      <c r="C93"/>
      <c r="D93"/>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A124"/>
      <c r="B124"/>
      <c r="C124"/>
      <c r="D124"/>
    </row>
    <row r="125" spans="1:4">
      <c r="A125"/>
      <c r="B125"/>
      <c r="C125"/>
      <c r="D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row r="272" spans="1:4">
      <c r="A272"/>
      <c r="B272"/>
      <c r="C272"/>
      <c r="D272"/>
    </row>
    <row r="273" spans="1:4">
      <c r="A273"/>
      <c r="B273"/>
      <c r="C273"/>
      <c r="D273"/>
    </row>
    <row r="274" spans="1:4">
      <c r="A274"/>
      <c r="B274"/>
      <c r="C274"/>
      <c r="D274"/>
    </row>
    <row r="275" spans="1:4">
      <c r="A275"/>
      <c r="B275"/>
      <c r="C275"/>
      <c r="D275"/>
    </row>
    <row r="276" spans="1:4">
      <c r="A276"/>
      <c r="B276"/>
      <c r="C276"/>
      <c r="D276"/>
    </row>
    <row r="277" spans="1:4">
      <c r="A277"/>
      <c r="B277"/>
      <c r="C277"/>
      <c r="D277"/>
    </row>
    <row r="278" spans="1:4">
      <c r="A278"/>
      <c r="B278"/>
      <c r="C278"/>
      <c r="D278"/>
    </row>
    <row r="279" spans="1:4">
      <c r="A279"/>
      <c r="B279"/>
      <c r="C279"/>
      <c r="D279"/>
    </row>
    <row r="280" spans="1:4">
      <c r="A280"/>
      <c r="B280"/>
      <c r="C280"/>
      <c r="D280"/>
    </row>
    <row r="281" spans="1:4">
      <c r="A281"/>
      <c r="B281"/>
      <c r="C281"/>
      <c r="D281"/>
    </row>
    <row r="282" spans="1:4">
      <c r="A282"/>
      <c r="B282"/>
      <c r="C282"/>
      <c r="D282"/>
    </row>
    <row r="283" spans="1:4">
      <c r="A283"/>
      <c r="B283"/>
      <c r="C283"/>
      <c r="D283"/>
    </row>
    <row r="284" spans="1:4">
      <c r="A284"/>
      <c r="B284"/>
      <c r="C284"/>
      <c r="D284"/>
    </row>
    <row r="285" spans="1:4">
      <c r="A285"/>
      <c r="B285"/>
      <c r="C285"/>
      <c r="D285"/>
    </row>
    <row r="286" spans="1:4">
      <c r="A286"/>
      <c r="B286"/>
      <c r="C286"/>
      <c r="D286"/>
    </row>
    <row r="287" spans="1:4">
      <c r="A287"/>
      <c r="B287"/>
      <c r="C287"/>
      <c r="D287"/>
    </row>
    <row r="288" spans="1:4">
      <c r="A288"/>
      <c r="B288"/>
      <c r="C288"/>
      <c r="D288"/>
    </row>
    <row r="289" spans="1:4">
      <c r="A289"/>
      <c r="B289"/>
      <c r="C289"/>
      <c r="D289"/>
    </row>
    <row r="290" spans="1:4">
      <c r="A290"/>
      <c r="B290"/>
      <c r="C290"/>
      <c r="D290"/>
    </row>
    <row r="291" spans="1:4">
      <c r="A291"/>
      <c r="B291"/>
      <c r="C291"/>
      <c r="D291"/>
    </row>
    <row r="292" spans="1:4">
      <c r="A292"/>
      <c r="B292"/>
      <c r="C292"/>
      <c r="D292"/>
    </row>
    <row r="293" spans="1:4">
      <c r="A293"/>
      <c r="B293"/>
      <c r="C293"/>
      <c r="D293"/>
    </row>
    <row r="294" spans="1:4">
      <c r="A294"/>
      <c r="B294"/>
      <c r="C294"/>
      <c r="D294"/>
    </row>
    <row r="295" spans="1:4">
      <c r="A295"/>
      <c r="B295"/>
      <c r="C295"/>
      <c r="D295"/>
    </row>
    <row r="296" spans="1:4">
      <c r="A296"/>
      <c r="B296"/>
      <c r="C296"/>
      <c r="D296"/>
    </row>
    <row r="297" spans="1:4">
      <c r="A297"/>
      <c r="B297"/>
      <c r="C297"/>
      <c r="D297"/>
    </row>
    <row r="298" spans="1:4">
      <c r="A298"/>
      <c r="B298"/>
      <c r="C298"/>
      <c r="D298"/>
    </row>
    <row r="299" spans="1:4">
      <c r="A299"/>
      <c r="B299"/>
      <c r="C299"/>
      <c r="D299"/>
    </row>
    <row r="300" spans="1:4">
      <c r="A300"/>
      <c r="B300"/>
      <c r="C300"/>
      <c r="D300"/>
    </row>
    <row r="301" spans="1:4">
      <c r="A301"/>
      <c r="B301"/>
      <c r="C301"/>
      <c r="D301"/>
    </row>
    <row r="302" spans="1:4">
      <c r="A302"/>
      <c r="B302"/>
      <c r="C302"/>
      <c r="D302"/>
    </row>
    <row r="303" spans="1:4">
      <c r="A303"/>
      <c r="B303"/>
      <c r="C303"/>
      <c r="D303"/>
    </row>
    <row r="304" spans="1:4">
      <c r="A304"/>
      <c r="B304"/>
      <c r="C304"/>
      <c r="D304"/>
    </row>
    <row r="305" spans="1:4">
      <c r="A305"/>
      <c r="B305"/>
      <c r="C305"/>
      <c r="D305"/>
    </row>
    <row r="306" spans="1:4">
      <c r="A306"/>
      <c r="B306"/>
      <c r="C306"/>
      <c r="D306"/>
    </row>
    <row r="307" spans="1:4">
      <c r="A307"/>
      <c r="B307"/>
      <c r="C307"/>
      <c r="D307"/>
    </row>
    <row r="308" spans="1:4">
      <c r="A308"/>
      <c r="B308"/>
      <c r="C308"/>
      <c r="D308"/>
    </row>
    <row r="309" spans="1:4">
      <c r="A309"/>
      <c r="B309"/>
      <c r="C309"/>
      <c r="D309"/>
    </row>
    <row r="310" spans="1:4">
      <c r="A310"/>
      <c r="B310"/>
      <c r="C310"/>
      <c r="D310"/>
    </row>
    <row r="311" spans="1:4">
      <c r="A311"/>
      <c r="B311"/>
      <c r="C311"/>
      <c r="D311"/>
    </row>
    <row r="312" spans="1:4">
      <c r="A312"/>
      <c r="B312"/>
      <c r="C312"/>
      <c r="D312"/>
    </row>
    <row r="313" spans="1:4">
      <c r="A313"/>
      <c r="B313"/>
      <c r="C313"/>
      <c r="D313"/>
    </row>
    <row r="314" spans="1:4">
      <c r="A314"/>
      <c r="B314"/>
      <c r="C314"/>
      <c r="D314"/>
    </row>
    <row r="315" spans="1:4">
      <c r="A315"/>
      <c r="B315"/>
      <c r="C315"/>
      <c r="D315"/>
    </row>
    <row r="316" spans="1:4">
      <c r="A316"/>
      <c r="B316"/>
      <c r="C316"/>
      <c r="D316"/>
    </row>
    <row r="317" spans="1:4">
      <c r="A317"/>
      <c r="B317"/>
      <c r="C317"/>
      <c r="D317"/>
    </row>
    <row r="318" spans="1:4">
      <c r="A318"/>
      <c r="B318"/>
      <c r="C318"/>
      <c r="D318"/>
    </row>
    <row r="319" spans="1:4">
      <c r="A319"/>
      <c r="B319"/>
      <c r="C319"/>
      <c r="D319"/>
    </row>
    <row r="320" spans="1:4">
      <c r="A320"/>
      <c r="B320"/>
      <c r="C320"/>
      <c r="D320"/>
    </row>
    <row r="321" spans="1:4">
      <c r="A321"/>
      <c r="B321"/>
      <c r="C321"/>
      <c r="D321"/>
    </row>
    <row r="322" spans="1:4">
      <c r="A322"/>
      <c r="B322"/>
      <c r="C322"/>
      <c r="D322"/>
    </row>
    <row r="323" spans="1:4">
      <c r="A323"/>
      <c r="B323"/>
      <c r="C323"/>
      <c r="D323"/>
    </row>
    <row r="324" spans="1:4">
      <c r="A324"/>
      <c r="B324"/>
      <c r="C324"/>
      <c r="D324"/>
    </row>
    <row r="325" spans="1:4">
      <c r="A325"/>
      <c r="B325"/>
      <c r="C325"/>
      <c r="D325"/>
    </row>
    <row r="326" spans="1:4">
      <c r="A326"/>
      <c r="B326"/>
      <c r="C326"/>
      <c r="D326"/>
    </row>
    <row r="327" spans="1:4">
      <c r="A327"/>
      <c r="B327"/>
      <c r="C327"/>
      <c r="D327"/>
    </row>
    <row r="328" spans="1:4">
      <c r="A328"/>
      <c r="B328"/>
      <c r="C328"/>
      <c r="D328"/>
    </row>
    <row r="329" spans="1:4">
      <c r="A329"/>
      <c r="B329"/>
      <c r="C329"/>
      <c r="D329"/>
    </row>
    <row r="330" spans="1:4">
      <c r="A330"/>
      <c r="B330"/>
      <c r="C330"/>
      <c r="D330"/>
    </row>
    <row r="331" spans="1:4">
      <c r="A331"/>
      <c r="B331"/>
      <c r="C331"/>
      <c r="D331"/>
    </row>
    <row r="332" spans="1:4">
      <c r="A332"/>
      <c r="B332"/>
      <c r="C332"/>
      <c r="D332"/>
    </row>
    <row r="333" spans="1:4">
      <c r="A333"/>
      <c r="B333"/>
      <c r="C333"/>
      <c r="D333"/>
    </row>
    <row r="334" spans="1:4">
      <c r="A334"/>
      <c r="B334"/>
      <c r="C334"/>
      <c r="D334"/>
    </row>
    <row r="335" spans="1:4">
      <c r="A335"/>
      <c r="B335"/>
      <c r="C335"/>
      <c r="D335"/>
    </row>
    <row r="336" spans="1:4">
      <c r="A336"/>
      <c r="B336"/>
      <c r="C336"/>
      <c r="D336"/>
    </row>
    <row r="337" spans="1:4">
      <c r="A337"/>
      <c r="B337"/>
      <c r="C337"/>
      <c r="D337"/>
    </row>
    <row r="338" spans="1:4">
      <c r="A338"/>
      <c r="B338"/>
      <c r="C338"/>
      <c r="D338"/>
    </row>
    <row r="339" spans="1:4">
      <c r="A339"/>
      <c r="B339"/>
      <c r="C339"/>
      <c r="D339"/>
    </row>
    <row r="340" spans="1:4">
      <c r="A340"/>
      <c r="B340"/>
      <c r="C340"/>
      <c r="D340"/>
    </row>
    <row r="341" spans="1:4">
      <c r="A341"/>
      <c r="B341"/>
      <c r="C341"/>
      <c r="D341"/>
    </row>
    <row r="342" spans="1:4">
      <c r="A342"/>
      <c r="B342"/>
      <c r="C342"/>
      <c r="D342"/>
    </row>
    <row r="343" spans="1:4">
      <c r="A343"/>
      <c r="B343"/>
      <c r="C343"/>
      <c r="D343"/>
    </row>
    <row r="344" spans="1:4">
      <c r="A344"/>
      <c r="B344"/>
      <c r="C344"/>
      <c r="D344"/>
    </row>
    <row r="345" spans="1:4">
      <c r="A345"/>
      <c r="B345"/>
      <c r="C345"/>
      <c r="D345"/>
    </row>
    <row r="346" spans="1:4">
      <c r="A346"/>
      <c r="B346"/>
      <c r="C346"/>
      <c r="D346"/>
    </row>
    <row r="347" spans="1:4">
      <c r="A347"/>
      <c r="B347"/>
      <c r="C347"/>
      <c r="D347"/>
    </row>
    <row r="348" spans="1:4">
      <c r="A348"/>
      <c r="B348"/>
      <c r="C348"/>
      <c r="D348"/>
    </row>
    <row r="349" spans="1:4">
      <c r="A349"/>
      <c r="B349"/>
      <c r="C349"/>
      <c r="D349"/>
    </row>
    <row r="350" spans="1:4">
      <c r="A350"/>
      <c r="B350"/>
      <c r="C350"/>
      <c r="D350"/>
    </row>
    <row r="351" spans="1:4">
      <c r="A351"/>
      <c r="B351"/>
      <c r="C351"/>
      <c r="D351"/>
    </row>
    <row r="352" spans="1:4">
      <c r="A352"/>
      <c r="B352"/>
      <c r="C352"/>
      <c r="D352"/>
    </row>
    <row r="353" spans="1:4">
      <c r="A353"/>
      <c r="B353"/>
      <c r="C353"/>
      <c r="D353"/>
    </row>
    <row r="354" spans="1:4">
      <c r="A354"/>
      <c r="B354"/>
      <c r="C354"/>
      <c r="D354"/>
    </row>
    <row r="355" spans="1:4">
      <c r="A355"/>
      <c r="B355"/>
      <c r="C355"/>
      <c r="D355"/>
    </row>
    <row r="356" spans="1:4">
      <c r="A356"/>
      <c r="B356"/>
      <c r="C356"/>
      <c r="D356"/>
    </row>
    <row r="357" spans="1:4">
      <c r="A357"/>
      <c r="B357"/>
      <c r="C357"/>
      <c r="D357"/>
    </row>
    <row r="358" spans="1:4">
      <c r="A358"/>
      <c r="B358"/>
      <c r="C358"/>
      <c r="D358"/>
    </row>
    <row r="359" spans="1:4">
      <c r="A359"/>
      <c r="B359"/>
      <c r="C359"/>
      <c r="D359"/>
    </row>
    <row r="360" spans="1:4">
      <c r="A360"/>
      <c r="B360"/>
      <c r="C360"/>
      <c r="D360"/>
    </row>
    <row r="361" spans="1:4">
      <c r="A361"/>
      <c r="B361"/>
      <c r="C361"/>
      <c r="D361"/>
    </row>
    <row r="362" spans="1:4">
      <c r="A362"/>
      <c r="B362"/>
      <c r="C362"/>
      <c r="D362"/>
    </row>
    <row r="363" spans="1:4">
      <c r="A363"/>
      <c r="B363"/>
      <c r="C363"/>
      <c r="D363"/>
    </row>
    <row r="364" spans="1:4">
      <c r="A364"/>
      <c r="B364"/>
      <c r="C364"/>
      <c r="D364"/>
    </row>
    <row r="365" spans="1:4">
      <c r="A365"/>
      <c r="B365"/>
      <c r="C365"/>
      <c r="D365"/>
    </row>
    <row r="366" spans="1:4">
      <c r="A366"/>
      <c r="B366"/>
      <c r="C366"/>
      <c r="D366"/>
    </row>
    <row r="367" spans="1:4">
      <c r="A367"/>
      <c r="B367"/>
      <c r="C367"/>
      <c r="D367"/>
    </row>
    <row r="368" spans="1:4">
      <c r="A368"/>
      <c r="B368"/>
      <c r="C368"/>
      <c r="D368"/>
    </row>
    <row r="369" spans="1:4">
      <c r="A369"/>
      <c r="B369"/>
      <c r="C369"/>
      <c r="D369"/>
    </row>
    <row r="370" spans="1:4">
      <c r="A370"/>
      <c r="B370"/>
      <c r="C370"/>
      <c r="D370"/>
    </row>
    <row r="371" spans="1:4">
      <c r="A371"/>
      <c r="B371"/>
      <c r="C371"/>
      <c r="D371"/>
    </row>
    <row r="372" spans="1:4">
      <c r="A372"/>
      <c r="B372"/>
      <c r="C372"/>
      <c r="D372"/>
    </row>
    <row r="373" spans="1:4">
      <c r="A373"/>
      <c r="B373"/>
      <c r="C373"/>
      <c r="D373"/>
    </row>
    <row r="374" spans="1:4">
      <c r="A374"/>
      <c r="B374"/>
      <c r="C374"/>
      <c r="D374"/>
    </row>
    <row r="375" spans="1:4">
      <c r="A375"/>
      <c r="B375"/>
      <c r="C375"/>
      <c r="D375"/>
    </row>
    <row r="376" spans="1:4">
      <c r="A376"/>
      <c r="B376"/>
      <c r="C376"/>
      <c r="D376"/>
    </row>
    <row r="377" spans="1:4">
      <c r="A377"/>
      <c r="B377"/>
      <c r="C377"/>
      <c r="D377"/>
    </row>
    <row r="378" spans="1:4">
      <c r="A378"/>
      <c r="B378"/>
      <c r="C378"/>
      <c r="D378"/>
    </row>
    <row r="379" spans="1:4">
      <c r="A379"/>
      <c r="B379"/>
      <c r="C379"/>
      <c r="D379"/>
    </row>
    <row r="380" spans="1:4">
      <c r="A380"/>
      <c r="B380"/>
      <c r="C380"/>
      <c r="D380"/>
    </row>
    <row r="381" spans="1:4">
      <c r="A381"/>
      <c r="B381"/>
      <c r="C381"/>
      <c r="D381"/>
    </row>
    <row r="382" spans="1:4">
      <c r="A382"/>
      <c r="B382"/>
      <c r="C382"/>
      <c r="D382"/>
    </row>
    <row r="383" spans="1:4">
      <c r="A383"/>
      <c r="B383"/>
      <c r="C383"/>
      <c r="D383"/>
    </row>
    <row r="384" spans="1:4">
      <c r="A384"/>
      <c r="B384"/>
      <c r="C384"/>
      <c r="D384"/>
    </row>
    <row r="385" spans="1:4">
      <c r="A385"/>
      <c r="B385"/>
      <c r="C385"/>
      <c r="D385"/>
    </row>
    <row r="386" spans="1:4">
      <c r="A386"/>
      <c r="B386"/>
      <c r="C386"/>
      <c r="D386"/>
    </row>
    <row r="387" spans="1:4">
      <c r="A387"/>
      <c r="B387"/>
      <c r="C387"/>
      <c r="D387"/>
    </row>
    <row r="388" spans="1:4">
      <c r="A388"/>
      <c r="B388"/>
      <c r="C388"/>
      <c r="D388"/>
    </row>
    <row r="389" spans="1:4">
      <c r="A389"/>
      <c r="B389"/>
      <c r="C389"/>
      <c r="D389"/>
    </row>
    <row r="390" spans="1:4">
      <c r="A390"/>
      <c r="B390"/>
      <c r="C390"/>
      <c r="D390"/>
    </row>
    <row r="391" spans="1:4">
      <c r="A391"/>
      <c r="B391"/>
      <c r="C391"/>
      <c r="D391"/>
    </row>
    <row r="392" spans="1:4">
      <c r="A392"/>
      <c r="B392"/>
      <c r="C392"/>
      <c r="D392"/>
    </row>
    <row r="393" spans="1:4">
      <c r="A393"/>
      <c r="B393"/>
      <c r="C393"/>
      <c r="D393"/>
    </row>
    <row r="394" spans="1:4">
      <c r="A394"/>
      <c r="B394"/>
      <c r="C394"/>
      <c r="D394"/>
    </row>
    <row r="395" spans="1:4">
      <c r="A395"/>
      <c r="B395"/>
      <c r="C395"/>
      <c r="D395"/>
    </row>
    <row r="396" spans="1:4">
      <c r="A396"/>
      <c r="B396"/>
      <c r="C396"/>
      <c r="D396"/>
    </row>
    <row r="397" spans="1:4">
      <c r="A397"/>
      <c r="B397"/>
      <c r="C397"/>
      <c r="D397"/>
    </row>
    <row r="398" spans="1:4">
      <c r="A398"/>
      <c r="B398"/>
      <c r="C398"/>
      <c r="D398"/>
    </row>
    <row r="399" spans="1:4">
      <c r="A399"/>
      <c r="B399"/>
      <c r="C399"/>
      <c r="D399"/>
    </row>
    <row r="400" spans="1:4">
      <c r="A400"/>
      <c r="B400"/>
      <c r="C400"/>
      <c r="D400"/>
    </row>
    <row r="401" spans="1:4">
      <c r="A401"/>
      <c r="B401"/>
      <c r="C401"/>
      <c r="D401"/>
    </row>
    <row r="402" spans="1:4">
      <c r="A402"/>
      <c r="B402"/>
      <c r="C402"/>
      <c r="D402"/>
    </row>
    <row r="403" spans="1:4">
      <c r="A403"/>
      <c r="B403"/>
      <c r="C403"/>
      <c r="D403"/>
    </row>
    <row r="404" spans="1:4">
      <c r="A404"/>
      <c r="B404"/>
      <c r="C404"/>
      <c r="D404"/>
    </row>
    <row r="405" spans="1:4">
      <c r="A405"/>
      <c r="B405"/>
      <c r="C405"/>
      <c r="D405"/>
    </row>
    <row r="406" spans="1:4">
      <c r="A406"/>
      <c r="B406"/>
      <c r="C406"/>
      <c r="D406"/>
    </row>
    <row r="408" spans="1:4">
      <c r="A408" s="155" t="s">
        <v>660</v>
      </c>
      <c r="B408" s="156" t="s">
        <v>797</v>
      </c>
      <c r="C408" s="156" t="s">
        <v>798</v>
      </c>
      <c r="D408" s="156" t="s">
        <v>799</v>
      </c>
    </row>
    <row r="409" spans="1:4">
      <c r="A409" s="157" t="s">
        <v>99</v>
      </c>
      <c r="B409" s="156">
        <v>0.50369601587057056</v>
      </c>
      <c r="C409" s="156">
        <v>0.36116358958142453</v>
      </c>
      <c r="D409" s="156">
        <v>0.27777777777777779</v>
      </c>
    </row>
    <row r="410" spans="1:4">
      <c r="A410" s="157" t="s">
        <v>659</v>
      </c>
      <c r="B410" s="156">
        <v>0.50369601587057056</v>
      </c>
      <c r="C410" s="156">
        <v>0.36116358958142453</v>
      </c>
      <c r="D410" s="156">
        <v>0.27777777777777779</v>
      </c>
    </row>
    <row r="411" spans="1:4">
      <c r="A411"/>
      <c r="B411"/>
      <c r="C411"/>
      <c r="D411"/>
    </row>
    <row r="412" spans="1:4">
      <c r="A412"/>
      <c r="B412"/>
      <c r="C412"/>
      <c r="D412"/>
    </row>
    <row r="413" spans="1:4">
      <c r="A413"/>
      <c r="B413"/>
      <c r="C413"/>
      <c r="D413"/>
    </row>
    <row r="414" spans="1:4">
      <c r="A414"/>
      <c r="B414"/>
      <c r="C414"/>
      <c r="D414"/>
    </row>
    <row r="415" spans="1:4">
      <c r="A415"/>
      <c r="B415"/>
      <c r="C415"/>
      <c r="D415"/>
    </row>
    <row r="416" spans="1:4">
      <c r="A416"/>
      <c r="B416"/>
      <c r="C416"/>
      <c r="D416"/>
    </row>
    <row r="417" spans="1:4">
      <c r="A417"/>
      <c r="B417"/>
      <c r="C417"/>
      <c r="D417"/>
    </row>
    <row r="418" spans="1:4">
      <c r="A418"/>
      <c r="B418"/>
      <c r="C418"/>
      <c r="D418"/>
    </row>
    <row r="419" spans="1:4">
      <c r="A419"/>
      <c r="B419"/>
      <c r="C419"/>
      <c r="D419"/>
    </row>
    <row r="420" spans="1:4">
      <c r="A420"/>
      <c r="B420"/>
      <c r="C420"/>
      <c r="D420"/>
    </row>
    <row r="421" spans="1:4">
      <c r="A421"/>
      <c r="B421"/>
      <c r="C421"/>
      <c r="D421"/>
    </row>
    <row r="422" spans="1:4">
      <c r="A422"/>
      <c r="B422"/>
      <c r="C422"/>
      <c r="D422"/>
    </row>
    <row r="423" spans="1:4">
      <c r="A423"/>
      <c r="B423"/>
      <c r="C423"/>
      <c r="D423"/>
    </row>
    <row r="424" spans="1:4">
      <c r="A424"/>
      <c r="B424"/>
      <c r="C424"/>
      <c r="D424"/>
    </row>
    <row r="425" spans="1:4">
      <c r="A425"/>
      <c r="B425"/>
      <c r="C425"/>
      <c r="D425"/>
    </row>
    <row r="426" spans="1:4">
      <c r="A426"/>
      <c r="B426"/>
      <c r="C426"/>
      <c r="D426"/>
    </row>
    <row r="427" spans="1:4">
      <c r="A427"/>
      <c r="B427"/>
      <c r="C427"/>
      <c r="D427"/>
    </row>
    <row r="428" spans="1:4">
      <c r="A428"/>
      <c r="B428"/>
      <c r="C428"/>
      <c r="D428"/>
    </row>
    <row r="429" spans="1:4">
      <c r="A429"/>
      <c r="B429"/>
      <c r="C429"/>
      <c r="D429"/>
    </row>
    <row r="430" spans="1:4">
      <c r="A430"/>
      <c r="B430"/>
      <c r="C430"/>
      <c r="D430"/>
    </row>
    <row r="431" spans="1:4">
      <c r="A431"/>
      <c r="B431"/>
      <c r="C431"/>
      <c r="D431"/>
    </row>
    <row r="432" spans="1:4">
      <c r="A432"/>
      <c r="B432"/>
      <c r="C432"/>
      <c r="D432"/>
    </row>
    <row r="433" spans="1:4">
      <c r="A433"/>
      <c r="B433"/>
      <c r="C433"/>
      <c r="D433"/>
    </row>
    <row r="434" spans="1:4">
      <c r="A434"/>
      <c r="B434"/>
      <c r="C434"/>
      <c r="D434"/>
    </row>
    <row r="435" spans="1:4">
      <c r="A435"/>
      <c r="B435"/>
      <c r="C435"/>
      <c r="D435"/>
    </row>
    <row r="436" spans="1:4">
      <c r="A436"/>
      <c r="B436"/>
      <c r="C436"/>
      <c r="D436"/>
    </row>
    <row r="437" spans="1:4">
      <c r="A437"/>
      <c r="B437"/>
      <c r="C437"/>
      <c r="D437"/>
    </row>
    <row r="438" spans="1:4">
      <c r="A438"/>
      <c r="B438"/>
      <c r="C438"/>
      <c r="D438"/>
    </row>
    <row r="439" spans="1:4">
      <c r="A439"/>
      <c r="B439"/>
      <c r="C439"/>
      <c r="D439"/>
    </row>
    <row r="440" spans="1:4">
      <c r="A440"/>
      <c r="B440"/>
      <c r="C440"/>
      <c r="D440"/>
    </row>
    <row r="441" spans="1:4">
      <c r="A441"/>
      <c r="B441"/>
      <c r="C441"/>
      <c r="D441"/>
    </row>
    <row r="442" spans="1:4">
      <c r="A442"/>
      <c r="B442"/>
      <c r="C442"/>
      <c r="D442"/>
    </row>
    <row r="443" spans="1:4">
      <c r="A443"/>
      <c r="B443"/>
      <c r="C443"/>
      <c r="D443"/>
    </row>
    <row r="444" spans="1:4">
      <c r="A444"/>
      <c r="B444"/>
      <c r="C444"/>
      <c r="D444"/>
    </row>
    <row r="445" spans="1:4">
      <c r="A445"/>
      <c r="B445"/>
      <c r="C445"/>
      <c r="D445"/>
    </row>
    <row r="446" spans="1:4">
      <c r="A446"/>
      <c r="B446"/>
      <c r="C446"/>
      <c r="D446"/>
    </row>
    <row r="447" spans="1:4">
      <c r="A447"/>
      <c r="B447"/>
      <c r="C447"/>
      <c r="D447"/>
    </row>
    <row r="448" spans="1:4">
      <c r="A448"/>
      <c r="B448"/>
      <c r="C448"/>
      <c r="D448"/>
    </row>
    <row r="449" spans="1:4">
      <c r="A449"/>
      <c r="B449"/>
      <c r="C449"/>
      <c r="D449"/>
    </row>
    <row r="450" spans="1:4">
      <c r="A450"/>
      <c r="B450"/>
      <c r="C450"/>
      <c r="D450"/>
    </row>
    <row r="451" spans="1:4">
      <c r="A451"/>
      <c r="B451"/>
      <c r="C451"/>
      <c r="D451"/>
    </row>
    <row r="452" spans="1:4">
      <c r="A452"/>
      <c r="B452"/>
      <c r="C452"/>
      <c r="D452"/>
    </row>
    <row r="453" spans="1:4">
      <c r="A453"/>
      <c r="B453"/>
      <c r="C453"/>
      <c r="D453"/>
    </row>
    <row r="454" spans="1:4">
      <c r="A454"/>
      <c r="B454"/>
      <c r="C454"/>
      <c r="D454"/>
    </row>
    <row r="455" spans="1:4">
      <c r="A455"/>
      <c r="B455"/>
      <c r="C455"/>
      <c r="D455"/>
    </row>
    <row r="456" spans="1:4">
      <c r="A456"/>
      <c r="B456"/>
      <c r="C456"/>
      <c r="D456"/>
    </row>
    <row r="457" spans="1:4">
      <c r="A457"/>
      <c r="B457"/>
      <c r="C457"/>
      <c r="D457"/>
    </row>
    <row r="458" spans="1:4">
      <c r="A458"/>
      <c r="B458"/>
      <c r="C458"/>
      <c r="D458"/>
    </row>
    <row r="459" spans="1:4">
      <c r="A459"/>
      <c r="B459"/>
      <c r="C459"/>
      <c r="D459"/>
    </row>
    <row r="460" spans="1:4">
      <c r="A460"/>
      <c r="B460"/>
      <c r="C460"/>
      <c r="D460"/>
    </row>
    <row r="461" spans="1:4">
      <c r="A461"/>
      <c r="B461"/>
      <c r="C461"/>
      <c r="D461"/>
    </row>
    <row r="462" spans="1:4">
      <c r="A462"/>
      <c r="B462"/>
      <c r="C462"/>
      <c r="D462"/>
    </row>
    <row r="463" spans="1:4">
      <c r="A463"/>
      <c r="B463"/>
      <c r="C463"/>
      <c r="D463"/>
    </row>
    <row r="464" spans="1:4">
      <c r="A464"/>
      <c r="B464"/>
      <c r="C464"/>
      <c r="D464"/>
    </row>
    <row r="465" spans="1:4">
      <c r="A465"/>
      <c r="B465"/>
      <c r="C465"/>
      <c r="D465"/>
    </row>
    <row r="466" spans="1:4">
      <c r="A466"/>
      <c r="B466"/>
      <c r="C466"/>
      <c r="D466"/>
    </row>
    <row r="467" spans="1:4">
      <c r="A467"/>
      <c r="B467"/>
      <c r="C467"/>
      <c r="D467"/>
    </row>
    <row r="468" spans="1:4">
      <c r="A468"/>
      <c r="B468"/>
      <c r="C468"/>
      <c r="D468"/>
    </row>
    <row r="469" spans="1:4">
      <c r="A469"/>
      <c r="B469"/>
      <c r="C469"/>
      <c r="D469"/>
    </row>
    <row r="470" spans="1:4">
      <c r="A470"/>
      <c r="B470"/>
      <c r="C470"/>
      <c r="D470"/>
    </row>
    <row r="471" spans="1:4">
      <c r="A471"/>
      <c r="B471"/>
      <c r="C471"/>
      <c r="D471"/>
    </row>
    <row r="472" spans="1:4">
      <c r="A472"/>
      <c r="B472"/>
      <c r="C472"/>
      <c r="D472"/>
    </row>
    <row r="473" spans="1:4">
      <c r="A473"/>
      <c r="B473"/>
      <c r="C473"/>
      <c r="D473"/>
    </row>
    <row r="474" spans="1:4">
      <c r="A474"/>
      <c r="B474"/>
      <c r="C474"/>
      <c r="D474"/>
    </row>
    <row r="475" spans="1:4">
      <c r="A475"/>
      <c r="B475"/>
      <c r="C475"/>
      <c r="D475"/>
    </row>
    <row r="476" spans="1:4">
      <c r="A476"/>
      <c r="B476"/>
      <c r="C476"/>
      <c r="D476"/>
    </row>
    <row r="477" spans="1:4">
      <c r="A477"/>
      <c r="B477"/>
      <c r="C477"/>
      <c r="D477"/>
    </row>
    <row r="478" spans="1:4">
      <c r="A478"/>
      <c r="B478"/>
      <c r="C478"/>
      <c r="D478"/>
    </row>
    <row r="479" spans="1:4">
      <c r="A479"/>
      <c r="B479"/>
      <c r="C479"/>
      <c r="D479"/>
    </row>
    <row r="480" spans="1:4">
      <c r="A480"/>
      <c r="B480"/>
      <c r="C480"/>
      <c r="D480"/>
    </row>
    <row r="481" spans="1:4">
      <c r="A481"/>
      <c r="B481"/>
      <c r="C481"/>
      <c r="D481"/>
    </row>
    <row r="482" spans="1:4">
      <c r="A482"/>
      <c r="B482"/>
      <c r="C482"/>
      <c r="D482"/>
    </row>
    <row r="483" spans="1:4">
      <c r="A483"/>
      <c r="B483"/>
      <c r="C483"/>
      <c r="D483"/>
    </row>
    <row r="484" spans="1:4">
      <c r="A484"/>
      <c r="B484"/>
      <c r="C484"/>
      <c r="D484"/>
    </row>
    <row r="485" spans="1:4">
      <c r="A485"/>
      <c r="B485"/>
      <c r="C485"/>
      <c r="D485"/>
    </row>
    <row r="486" spans="1:4">
      <c r="A486"/>
      <c r="B486"/>
      <c r="C486"/>
      <c r="D486"/>
    </row>
    <row r="487" spans="1:4">
      <c r="A487"/>
      <c r="B487"/>
      <c r="C487"/>
      <c r="D487"/>
    </row>
    <row r="488" spans="1:4">
      <c r="A488"/>
      <c r="B488"/>
      <c r="C488"/>
      <c r="D488"/>
    </row>
    <row r="489" spans="1:4">
      <c r="A489"/>
      <c r="B489"/>
      <c r="C489"/>
      <c r="D489"/>
    </row>
    <row r="490" spans="1:4">
      <c r="A490"/>
      <c r="B490"/>
      <c r="C490"/>
      <c r="D490"/>
    </row>
    <row r="491" spans="1:4">
      <c r="A491"/>
      <c r="B491"/>
      <c r="C491"/>
      <c r="D491"/>
    </row>
    <row r="492" spans="1:4">
      <c r="A492"/>
      <c r="B492"/>
      <c r="C492"/>
      <c r="D492"/>
    </row>
    <row r="493" spans="1:4">
      <c r="A493"/>
      <c r="B493"/>
      <c r="C493"/>
      <c r="D493"/>
    </row>
    <row r="494" spans="1:4">
      <c r="A494"/>
      <c r="B494"/>
      <c r="C494"/>
      <c r="D494"/>
    </row>
    <row r="495" spans="1:4">
      <c r="A495"/>
      <c r="B495"/>
      <c r="C495"/>
      <c r="D495"/>
    </row>
    <row r="496" spans="1:4">
      <c r="A496"/>
      <c r="B496"/>
      <c r="C496"/>
      <c r="D496"/>
    </row>
    <row r="497" spans="1:4">
      <c r="A497"/>
      <c r="B497"/>
      <c r="C497"/>
      <c r="D497"/>
    </row>
    <row r="498" spans="1:4">
      <c r="A498"/>
      <c r="B498"/>
      <c r="C498"/>
      <c r="D498"/>
    </row>
    <row r="499" spans="1:4">
      <c r="A499"/>
      <c r="B499"/>
      <c r="C499"/>
      <c r="D499"/>
    </row>
    <row r="500" spans="1:4">
      <c r="A500"/>
      <c r="B500"/>
      <c r="C500"/>
      <c r="D500"/>
    </row>
    <row r="501" spans="1:4">
      <c r="A501"/>
      <c r="B501"/>
      <c r="C501"/>
      <c r="D501"/>
    </row>
    <row r="502" spans="1:4">
      <c r="A502"/>
      <c r="B502"/>
      <c r="C502"/>
      <c r="D502"/>
    </row>
    <row r="503" spans="1:4">
      <c r="A503"/>
      <c r="B503"/>
      <c r="C503"/>
      <c r="D503"/>
    </row>
    <row r="504" spans="1:4">
      <c r="A504"/>
      <c r="B504"/>
      <c r="C504"/>
      <c r="D504"/>
    </row>
    <row r="505" spans="1:4">
      <c r="A505"/>
      <c r="B505"/>
      <c r="C505"/>
      <c r="D505"/>
    </row>
    <row r="506" spans="1:4">
      <c r="A506"/>
      <c r="B506"/>
      <c r="C506"/>
      <c r="D506"/>
    </row>
    <row r="507" spans="1:4">
      <c r="A507"/>
      <c r="B507"/>
      <c r="C507"/>
      <c r="D507"/>
    </row>
    <row r="508" spans="1:4">
      <c r="A508"/>
      <c r="B508"/>
      <c r="C508"/>
      <c r="D508"/>
    </row>
    <row r="509" spans="1:4">
      <c r="A509"/>
      <c r="B509"/>
      <c r="C509"/>
      <c r="D509"/>
    </row>
    <row r="510" spans="1:4">
      <c r="A510"/>
      <c r="B510"/>
      <c r="C510"/>
      <c r="D510"/>
    </row>
    <row r="511" spans="1:4">
      <c r="A511"/>
      <c r="B511"/>
      <c r="C511"/>
      <c r="D511"/>
    </row>
    <row r="512" spans="1:4">
      <c r="A512"/>
      <c r="B512"/>
      <c r="C512"/>
      <c r="D512"/>
    </row>
    <row r="513" spans="1:4">
      <c r="A513"/>
      <c r="B513"/>
      <c r="C513"/>
      <c r="D513"/>
    </row>
    <row r="514" spans="1:4">
      <c r="A514"/>
      <c r="B514"/>
      <c r="C514"/>
      <c r="D514"/>
    </row>
    <row r="515" spans="1:4">
      <c r="A515"/>
      <c r="B515"/>
      <c r="C515"/>
      <c r="D515"/>
    </row>
    <row r="516" spans="1:4">
      <c r="A516"/>
      <c r="B516"/>
      <c r="C516"/>
      <c r="D516"/>
    </row>
    <row r="517" spans="1:4">
      <c r="A517"/>
      <c r="B517"/>
      <c r="C517"/>
      <c r="D517"/>
    </row>
    <row r="518" spans="1:4">
      <c r="A518"/>
      <c r="B518"/>
      <c r="C518"/>
      <c r="D518"/>
    </row>
    <row r="519" spans="1:4">
      <c r="A519"/>
      <c r="B519"/>
      <c r="C519"/>
      <c r="D519"/>
    </row>
    <row r="520" spans="1:4">
      <c r="A520"/>
      <c r="B520"/>
      <c r="C520"/>
      <c r="D520"/>
    </row>
    <row r="521" spans="1:4">
      <c r="A521"/>
      <c r="B521"/>
      <c r="C521"/>
      <c r="D521"/>
    </row>
    <row r="522" spans="1:4">
      <c r="A522"/>
      <c r="B522"/>
      <c r="C522"/>
      <c r="D522"/>
    </row>
    <row r="523" spans="1:4">
      <c r="A523"/>
      <c r="B523"/>
      <c r="C523"/>
      <c r="D523"/>
    </row>
    <row r="524" spans="1:4">
      <c r="A524"/>
      <c r="B524"/>
      <c r="C524"/>
      <c r="D524"/>
    </row>
    <row r="525" spans="1:4">
      <c r="A525"/>
      <c r="B525"/>
      <c r="C525"/>
      <c r="D525"/>
    </row>
    <row r="526" spans="1:4">
      <c r="A526"/>
      <c r="B526"/>
      <c r="C526"/>
      <c r="D526"/>
    </row>
    <row r="527" spans="1:4">
      <c r="A527"/>
      <c r="B527"/>
      <c r="C527"/>
      <c r="D527"/>
    </row>
    <row r="528" spans="1:4">
      <c r="A528"/>
      <c r="B528"/>
      <c r="C528"/>
      <c r="D528"/>
    </row>
    <row r="529" spans="1:4">
      <c r="A529"/>
      <c r="B529"/>
      <c r="C529"/>
      <c r="D529"/>
    </row>
    <row r="530" spans="1:4">
      <c r="A530"/>
      <c r="B530"/>
      <c r="C530"/>
      <c r="D530"/>
    </row>
    <row r="531" spans="1:4">
      <c r="A531"/>
      <c r="B531"/>
      <c r="C531"/>
      <c r="D531"/>
    </row>
    <row r="532" spans="1:4">
      <c r="A532"/>
      <c r="B532"/>
      <c r="C532"/>
      <c r="D532"/>
    </row>
    <row r="533" spans="1:4">
      <c r="A533"/>
      <c r="B533"/>
      <c r="C533"/>
      <c r="D533"/>
    </row>
    <row r="534" spans="1:4">
      <c r="A534"/>
      <c r="B534"/>
      <c r="C534"/>
      <c r="D534"/>
    </row>
    <row r="535" spans="1:4">
      <c r="A535"/>
      <c r="B535"/>
      <c r="C535"/>
      <c r="D535"/>
    </row>
    <row r="536" spans="1:4">
      <c r="A536"/>
      <c r="B536"/>
      <c r="C536"/>
      <c r="D536"/>
    </row>
    <row r="537" spans="1:4">
      <c r="A537"/>
      <c r="B537"/>
      <c r="C537"/>
      <c r="D537"/>
    </row>
    <row r="538" spans="1:4">
      <c r="A538"/>
      <c r="B538"/>
      <c r="C538"/>
      <c r="D538"/>
    </row>
    <row r="539" spans="1:4">
      <c r="A539"/>
      <c r="B539"/>
      <c r="C539"/>
      <c r="D539"/>
    </row>
    <row r="540" spans="1:4">
      <c r="A540"/>
      <c r="B540"/>
      <c r="C540"/>
      <c r="D540"/>
    </row>
    <row r="541" spans="1:4">
      <c r="A541"/>
      <c r="B541"/>
      <c r="C541"/>
      <c r="D541"/>
    </row>
    <row r="542" spans="1:4">
      <c r="A542"/>
      <c r="B542"/>
      <c r="C542"/>
      <c r="D542"/>
    </row>
    <row r="543" spans="1:4">
      <c r="A543"/>
      <c r="B543"/>
      <c r="C543"/>
      <c r="D543"/>
    </row>
    <row r="544" spans="1:4">
      <c r="A544"/>
      <c r="B544"/>
      <c r="C544"/>
      <c r="D544"/>
    </row>
    <row r="545" spans="1:4">
      <c r="A545"/>
      <c r="B545"/>
      <c r="C545"/>
      <c r="D545"/>
    </row>
    <row r="546" spans="1:4">
      <c r="A546"/>
      <c r="B546"/>
      <c r="C546"/>
      <c r="D546"/>
    </row>
    <row r="547" spans="1:4">
      <c r="A547"/>
      <c r="B547"/>
      <c r="C547"/>
      <c r="D547"/>
    </row>
    <row r="548" spans="1:4">
      <c r="A548"/>
      <c r="B548"/>
      <c r="C548"/>
      <c r="D548"/>
    </row>
    <row r="549" spans="1:4">
      <c r="A549"/>
      <c r="B549"/>
      <c r="C549"/>
      <c r="D549"/>
    </row>
    <row r="550" spans="1:4">
      <c r="A550"/>
      <c r="B550"/>
      <c r="C550"/>
      <c r="D550"/>
    </row>
    <row r="551" spans="1:4">
      <c r="A551"/>
      <c r="B551"/>
      <c r="C551"/>
      <c r="D551"/>
    </row>
    <row r="552" spans="1:4">
      <c r="A552"/>
      <c r="B552"/>
      <c r="C552"/>
      <c r="D552"/>
    </row>
    <row r="553" spans="1:4">
      <c r="A553"/>
      <c r="B553"/>
      <c r="C553"/>
      <c r="D553"/>
    </row>
    <row r="554" spans="1:4">
      <c r="A554"/>
      <c r="B554"/>
      <c r="C554"/>
      <c r="D554"/>
    </row>
    <row r="555" spans="1:4">
      <c r="A555"/>
      <c r="B555"/>
      <c r="C555"/>
      <c r="D555"/>
    </row>
    <row r="556" spans="1:4">
      <c r="A556"/>
      <c r="B556"/>
      <c r="C556"/>
      <c r="D556"/>
    </row>
    <row r="557" spans="1:4">
      <c r="A557"/>
      <c r="B557"/>
      <c r="C557"/>
      <c r="D557"/>
    </row>
    <row r="558" spans="1:4">
      <c r="A558"/>
      <c r="B558"/>
      <c r="C558"/>
      <c r="D558"/>
    </row>
    <row r="559" spans="1:4">
      <c r="A559"/>
      <c r="B559"/>
      <c r="C559"/>
      <c r="D559"/>
    </row>
    <row r="560" spans="1:4">
      <c r="A560"/>
      <c r="B560"/>
      <c r="C560"/>
      <c r="D560"/>
    </row>
    <row r="561" spans="1:4">
      <c r="A561"/>
      <c r="B561"/>
      <c r="C561"/>
      <c r="D561"/>
    </row>
    <row r="562" spans="1:4">
      <c r="A562"/>
      <c r="B562"/>
      <c r="C562"/>
      <c r="D562"/>
    </row>
    <row r="563" spans="1:4">
      <c r="A563"/>
      <c r="B563"/>
      <c r="C563"/>
      <c r="D563"/>
    </row>
    <row r="564" spans="1:4">
      <c r="A564"/>
      <c r="B564"/>
      <c r="C564"/>
      <c r="D564"/>
    </row>
    <row r="565" spans="1:4">
      <c r="A565"/>
      <c r="B565"/>
      <c r="C565"/>
      <c r="D565"/>
    </row>
    <row r="566" spans="1:4">
      <c r="A566"/>
      <c r="B566"/>
      <c r="C566"/>
      <c r="D566"/>
    </row>
    <row r="567" spans="1:4">
      <c r="A567"/>
      <c r="B567"/>
      <c r="C567"/>
      <c r="D567"/>
    </row>
    <row r="568" spans="1:4">
      <c r="A568"/>
      <c r="B568"/>
      <c r="C568"/>
      <c r="D568"/>
    </row>
    <row r="569" spans="1:4">
      <c r="A569"/>
      <c r="B569"/>
      <c r="C569"/>
      <c r="D569"/>
    </row>
    <row r="570" spans="1:4">
      <c r="A570"/>
      <c r="B570"/>
      <c r="C570"/>
      <c r="D570"/>
    </row>
    <row r="571" spans="1:4">
      <c r="A571"/>
      <c r="B571"/>
      <c r="C571"/>
      <c r="D571"/>
    </row>
    <row r="572" spans="1:4">
      <c r="A572"/>
      <c r="B572"/>
      <c r="C572"/>
      <c r="D572"/>
    </row>
    <row r="573" spans="1:4">
      <c r="A573"/>
      <c r="B573"/>
      <c r="C573"/>
      <c r="D573"/>
    </row>
    <row r="574" spans="1:4">
      <c r="A574"/>
      <c r="B574"/>
      <c r="C574"/>
      <c r="D574"/>
    </row>
    <row r="575" spans="1:4">
      <c r="A575"/>
      <c r="B575"/>
      <c r="C575"/>
      <c r="D575"/>
    </row>
    <row r="576" spans="1:4">
      <c r="A576"/>
      <c r="B576"/>
      <c r="C576"/>
      <c r="D576"/>
    </row>
    <row r="577" spans="1:4">
      <c r="A577"/>
      <c r="B577"/>
      <c r="C577"/>
      <c r="D577"/>
    </row>
    <row r="578" spans="1:4">
      <c r="A578"/>
      <c r="B578"/>
      <c r="C578"/>
      <c r="D578"/>
    </row>
    <row r="579" spans="1:4">
      <c r="A579"/>
      <c r="B579"/>
      <c r="C579"/>
      <c r="D579"/>
    </row>
    <row r="580" spans="1:4">
      <c r="A580"/>
      <c r="B580"/>
      <c r="C580"/>
      <c r="D580"/>
    </row>
    <row r="581" spans="1:4">
      <c r="A581"/>
      <c r="B581"/>
      <c r="C581"/>
      <c r="D581"/>
    </row>
    <row r="582" spans="1:4">
      <c r="A582"/>
      <c r="B582"/>
      <c r="C582"/>
      <c r="D582"/>
    </row>
    <row r="583" spans="1:4">
      <c r="A583"/>
      <c r="B583"/>
      <c r="C583"/>
      <c r="D583"/>
    </row>
    <row r="584" spans="1:4">
      <c r="A584"/>
      <c r="B584"/>
      <c r="C584"/>
      <c r="D584"/>
    </row>
    <row r="585" spans="1:4">
      <c r="A585"/>
      <c r="B585"/>
      <c r="C585"/>
      <c r="D585"/>
    </row>
    <row r="586" spans="1:4">
      <c r="A586"/>
      <c r="B586"/>
      <c r="C586"/>
      <c r="D586"/>
    </row>
    <row r="587" spans="1:4">
      <c r="A587"/>
      <c r="B587"/>
      <c r="C587"/>
      <c r="D587"/>
    </row>
    <row r="588" spans="1:4">
      <c r="A588"/>
      <c r="B588"/>
      <c r="C588"/>
      <c r="D588"/>
    </row>
    <row r="589" spans="1:4">
      <c r="A589"/>
      <c r="B589"/>
      <c r="C589"/>
      <c r="D589"/>
    </row>
    <row r="590" spans="1:4">
      <c r="A590"/>
      <c r="B590"/>
      <c r="C590"/>
      <c r="D590"/>
    </row>
    <row r="591" spans="1:4">
      <c r="A591"/>
      <c r="B591"/>
      <c r="C591"/>
      <c r="D591"/>
    </row>
    <row r="592" spans="1:4">
      <c r="A592"/>
      <c r="B592"/>
      <c r="C592"/>
      <c r="D592"/>
    </row>
    <row r="593" spans="1:4">
      <c r="A593"/>
      <c r="B593"/>
      <c r="C593"/>
      <c r="D593"/>
    </row>
    <row r="594" spans="1:4">
      <c r="A594"/>
      <c r="B594"/>
      <c r="C594"/>
      <c r="D594"/>
    </row>
    <row r="595" spans="1:4">
      <c r="A595"/>
      <c r="B595"/>
      <c r="C595"/>
      <c r="D595"/>
    </row>
    <row r="596" spans="1:4">
      <c r="A596"/>
      <c r="B596"/>
      <c r="C596"/>
      <c r="D596"/>
    </row>
    <row r="597" spans="1:4">
      <c r="A597"/>
      <c r="B597"/>
      <c r="C597"/>
      <c r="D597"/>
    </row>
    <row r="598" spans="1:4">
      <c r="A598"/>
      <c r="B598"/>
      <c r="C598"/>
      <c r="D598"/>
    </row>
    <row r="599" spans="1:4">
      <c r="A599"/>
      <c r="B599"/>
      <c r="C599"/>
      <c r="D599"/>
    </row>
    <row r="600" spans="1:4">
      <c r="A600"/>
      <c r="B600"/>
      <c r="C600"/>
      <c r="D600"/>
    </row>
    <row r="601" spans="1:4">
      <c r="A601"/>
      <c r="B601"/>
      <c r="C601"/>
      <c r="D601"/>
    </row>
    <row r="602" spans="1:4">
      <c r="A602"/>
      <c r="B602"/>
      <c r="C602"/>
      <c r="D602"/>
    </row>
    <row r="603" spans="1:4">
      <c r="A603"/>
      <c r="B603"/>
      <c r="C603"/>
      <c r="D603"/>
    </row>
    <row r="604" spans="1:4">
      <c r="A604"/>
      <c r="B604"/>
      <c r="C604"/>
      <c r="D604"/>
    </row>
    <row r="605" spans="1:4">
      <c r="A605"/>
      <c r="B605"/>
      <c r="C605"/>
      <c r="D605"/>
    </row>
    <row r="606" spans="1:4">
      <c r="A606"/>
      <c r="B606"/>
      <c r="C606"/>
      <c r="D606"/>
    </row>
    <row r="607" spans="1:4">
      <c r="A607"/>
      <c r="B607"/>
      <c r="C607"/>
      <c r="D607"/>
    </row>
    <row r="608" spans="1:4">
      <c r="A608"/>
      <c r="B608"/>
      <c r="C608"/>
      <c r="D608"/>
    </row>
    <row r="609" spans="1:4">
      <c r="A609"/>
      <c r="B609"/>
      <c r="C609"/>
      <c r="D609"/>
    </row>
    <row r="610" spans="1:4">
      <c r="A610"/>
      <c r="B610"/>
      <c r="C610"/>
      <c r="D610"/>
    </row>
    <row r="611" spans="1:4">
      <c r="A611"/>
      <c r="B611"/>
      <c r="C611"/>
      <c r="D611"/>
    </row>
    <row r="612" spans="1:4">
      <c r="A612"/>
      <c r="B612"/>
      <c r="C612"/>
      <c r="D612"/>
    </row>
    <row r="613" spans="1:4">
      <c r="A613"/>
      <c r="B613"/>
      <c r="C613"/>
      <c r="D613"/>
    </row>
    <row r="614" spans="1:4">
      <c r="A614"/>
      <c r="B614"/>
      <c r="C614"/>
      <c r="D614"/>
    </row>
    <row r="615" spans="1:4">
      <c r="A615"/>
      <c r="B615"/>
      <c r="C615"/>
      <c r="D615"/>
    </row>
    <row r="616" spans="1:4">
      <c r="A616"/>
      <c r="B616"/>
      <c r="C616"/>
      <c r="D616"/>
    </row>
    <row r="617" spans="1:4">
      <c r="A617"/>
      <c r="B617"/>
      <c r="C617"/>
      <c r="D617"/>
    </row>
    <row r="618" spans="1:4">
      <c r="A618"/>
      <c r="B618"/>
      <c r="C618"/>
      <c r="D618"/>
    </row>
    <row r="619" spans="1:4">
      <c r="A619"/>
      <c r="B619"/>
      <c r="C619"/>
      <c r="D619"/>
    </row>
    <row r="620" spans="1:4">
      <c r="A620"/>
      <c r="B620"/>
      <c r="C620"/>
      <c r="D620"/>
    </row>
    <row r="621" spans="1:4">
      <c r="A621"/>
      <c r="B621"/>
      <c r="C621"/>
      <c r="D621"/>
    </row>
    <row r="622" spans="1:4">
      <c r="A622"/>
      <c r="B622"/>
      <c r="C622"/>
      <c r="D622"/>
    </row>
    <row r="623" spans="1:4">
      <c r="A623"/>
      <c r="B623"/>
      <c r="C623"/>
      <c r="D623"/>
    </row>
    <row r="624" spans="1:4">
      <c r="A624"/>
      <c r="B624"/>
      <c r="C624"/>
      <c r="D624"/>
    </row>
    <row r="625" spans="1:4">
      <c r="A625"/>
      <c r="B625"/>
      <c r="C625"/>
      <c r="D625"/>
    </row>
    <row r="626" spans="1:4">
      <c r="A626"/>
      <c r="B626"/>
      <c r="C626"/>
      <c r="D626"/>
    </row>
    <row r="627" spans="1:4">
      <c r="A627"/>
      <c r="B627"/>
      <c r="C627"/>
      <c r="D627"/>
    </row>
    <row r="628" spans="1:4">
      <c r="A628"/>
      <c r="B628"/>
      <c r="C628"/>
      <c r="D628"/>
    </row>
    <row r="629" spans="1:4">
      <c r="A629"/>
      <c r="B629"/>
      <c r="C629"/>
      <c r="D629"/>
    </row>
    <row r="630" spans="1:4">
      <c r="A630"/>
      <c r="B630"/>
      <c r="C630"/>
      <c r="D630"/>
    </row>
    <row r="631" spans="1:4">
      <c r="A631"/>
      <c r="B631"/>
      <c r="C631"/>
      <c r="D631"/>
    </row>
    <row r="632" spans="1:4">
      <c r="A632"/>
      <c r="B632"/>
      <c r="C632"/>
      <c r="D632"/>
    </row>
    <row r="633" spans="1:4">
      <c r="A633"/>
      <c r="B633"/>
      <c r="C633"/>
      <c r="D633"/>
    </row>
    <row r="634" spans="1:4">
      <c r="A634"/>
      <c r="B634"/>
      <c r="C634"/>
      <c r="D634"/>
    </row>
    <row r="635" spans="1:4">
      <c r="A635"/>
      <c r="B635"/>
      <c r="C635"/>
      <c r="D635"/>
    </row>
    <row r="636" spans="1:4">
      <c r="A636"/>
      <c r="B636"/>
      <c r="C636"/>
      <c r="D636"/>
    </row>
    <row r="637" spans="1:4">
      <c r="A637"/>
      <c r="B637"/>
      <c r="C637"/>
      <c r="D637"/>
    </row>
    <row r="638" spans="1:4">
      <c r="A638"/>
      <c r="B638"/>
      <c r="C638"/>
      <c r="D638"/>
    </row>
    <row r="639" spans="1:4">
      <c r="A639"/>
      <c r="B639"/>
      <c r="C639"/>
      <c r="D639"/>
    </row>
    <row r="640" spans="1:4">
      <c r="A640"/>
      <c r="B640"/>
      <c r="C640"/>
      <c r="D640"/>
    </row>
    <row r="641" spans="1:4">
      <c r="A641"/>
      <c r="B641"/>
      <c r="C641"/>
      <c r="D641"/>
    </row>
    <row r="642" spans="1:4">
      <c r="A642"/>
      <c r="B642"/>
      <c r="C642"/>
      <c r="D642"/>
    </row>
    <row r="643" spans="1:4">
      <c r="A643"/>
      <c r="B643"/>
      <c r="C643"/>
      <c r="D643"/>
    </row>
    <row r="644" spans="1:4">
      <c r="A644"/>
      <c r="B644"/>
      <c r="C644"/>
      <c r="D644"/>
    </row>
    <row r="645" spans="1:4">
      <c r="A645"/>
      <c r="B645"/>
      <c r="C645"/>
      <c r="D645"/>
    </row>
    <row r="646" spans="1:4">
      <c r="A646"/>
      <c r="B646"/>
      <c r="C646"/>
      <c r="D646"/>
    </row>
    <row r="647" spans="1:4">
      <c r="A647"/>
      <c r="B647"/>
      <c r="C647"/>
      <c r="D647"/>
    </row>
    <row r="648" spans="1:4">
      <c r="A648"/>
      <c r="B648"/>
      <c r="C648"/>
      <c r="D648"/>
    </row>
    <row r="649" spans="1:4">
      <c r="A649"/>
      <c r="B649"/>
      <c r="C649"/>
      <c r="D649"/>
    </row>
    <row r="650" spans="1:4">
      <c r="A650"/>
      <c r="B650"/>
      <c r="C650"/>
      <c r="D650"/>
    </row>
    <row r="651" spans="1:4">
      <c r="A651"/>
      <c r="B651"/>
      <c r="C651"/>
      <c r="D651"/>
    </row>
    <row r="652" spans="1:4">
      <c r="A652"/>
      <c r="B652"/>
      <c r="C652"/>
      <c r="D652"/>
    </row>
    <row r="653" spans="1:4">
      <c r="A653"/>
      <c r="B653"/>
      <c r="C653"/>
      <c r="D653"/>
    </row>
    <row r="654" spans="1:4">
      <c r="A654"/>
      <c r="B654"/>
      <c r="C654"/>
      <c r="D654"/>
    </row>
    <row r="655" spans="1:4">
      <c r="A655"/>
      <c r="B655"/>
      <c r="C655"/>
      <c r="D655"/>
    </row>
    <row r="656" spans="1:4">
      <c r="A656"/>
      <c r="B656"/>
      <c r="C656"/>
      <c r="D656"/>
    </row>
    <row r="657" spans="1:4">
      <c r="A657"/>
      <c r="B657"/>
      <c r="C657"/>
      <c r="D657"/>
    </row>
    <row r="658" spans="1:4">
      <c r="A658"/>
      <c r="B658"/>
      <c r="C658"/>
      <c r="D658"/>
    </row>
    <row r="659" spans="1:4">
      <c r="A659"/>
      <c r="B659"/>
      <c r="C659"/>
      <c r="D659"/>
    </row>
    <row r="660" spans="1:4">
      <c r="A660"/>
      <c r="B660"/>
      <c r="C660"/>
      <c r="D660"/>
    </row>
    <row r="661" spans="1:4">
      <c r="A661"/>
      <c r="B661"/>
      <c r="C661"/>
      <c r="D661"/>
    </row>
    <row r="662" spans="1:4">
      <c r="A662"/>
      <c r="B662"/>
      <c r="C662"/>
      <c r="D662"/>
    </row>
    <row r="663" spans="1:4">
      <c r="A663"/>
      <c r="B663"/>
      <c r="C663"/>
      <c r="D663"/>
    </row>
    <row r="664" spans="1:4">
      <c r="A664"/>
      <c r="B664"/>
      <c r="C664"/>
      <c r="D664"/>
    </row>
    <row r="665" spans="1:4">
      <c r="A665"/>
      <c r="B665"/>
      <c r="C665"/>
      <c r="D665"/>
    </row>
    <row r="666" spans="1:4">
      <c r="A666"/>
      <c r="B666"/>
      <c r="C666"/>
      <c r="D666"/>
    </row>
    <row r="667" spans="1:4">
      <c r="A667"/>
      <c r="B667"/>
      <c r="C667"/>
      <c r="D667"/>
    </row>
    <row r="668" spans="1:4">
      <c r="A668"/>
      <c r="B668"/>
      <c r="C668"/>
      <c r="D668"/>
    </row>
    <row r="669" spans="1:4">
      <c r="A669"/>
      <c r="B669"/>
      <c r="C669"/>
      <c r="D669"/>
    </row>
    <row r="670" spans="1:4">
      <c r="A670"/>
      <c r="B670"/>
      <c r="C670"/>
      <c r="D670"/>
    </row>
    <row r="671" spans="1:4">
      <c r="A671"/>
      <c r="B671"/>
      <c r="C671"/>
      <c r="D671"/>
    </row>
    <row r="672" spans="1:4">
      <c r="A672"/>
      <c r="B672"/>
      <c r="C672"/>
      <c r="D672"/>
    </row>
    <row r="673" spans="1:4">
      <c r="A673"/>
      <c r="B673"/>
      <c r="C673"/>
      <c r="D673"/>
    </row>
    <row r="674" spans="1:4">
      <c r="A674"/>
      <c r="B674"/>
      <c r="C674"/>
      <c r="D674"/>
    </row>
    <row r="675" spans="1:4">
      <c r="A675"/>
      <c r="B675"/>
      <c r="C675"/>
      <c r="D675"/>
    </row>
    <row r="676" spans="1:4">
      <c r="A676"/>
      <c r="B676"/>
      <c r="C676"/>
      <c r="D676"/>
    </row>
    <row r="677" spans="1:4">
      <c r="A677"/>
      <c r="B677"/>
      <c r="C677"/>
      <c r="D677"/>
    </row>
    <row r="678" spans="1:4">
      <c r="A678"/>
      <c r="B678"/>
      <c r="C678"/>
      <c r="D678"/>
    </row>
    <row r="679" spans="1:4">
      <c r="A679"/>
      <c r="B679"/>
      <c r="C679"/>
      <c r="D679"/>
    </row>
    <row r="680" spans="1:4">
      <c r="A680"/>
      <c r="B680"/>
      <c r="C680"/>
      <c r="D680"/>
    </row>
    <row r="681" spans="1:4">
      <c r="A681"/>
      <c r="B681"/>
      <c r="C681"/>
      <c r="D681"/>
    </row>
    <row r="682" spans="1:4">
      <c r="A682"/>
      <c r="B682"/>
      <c r="C682"/>
      <c r="D682"/>
    </row>
    <row r="683" spans="1:4">
      <c r="A683"/>
      <c r="B683"/>
      <c r="C683"/>
      <c r="D683"/>
    </row>
    <row r="684" spans="1:4">
      <c r="A684"/>
      <c r="B684"/>
      <c r="C684"/>
      <c r="D684"/>
    </row>
    <row r="685" spans="1:4">
      <c r="A685"/>
      <c r="B685"/>
      <c r="C685"/>
      <c r="D685"/>
    </row>
    <row r="686" spans="1:4">
      <c r="A686"/>
      <c r="B686"/>
      <c r="C686"/>
      <c r="D686"/>
    </row>
    <row r="687" spans="1:4">
      <c r="A687"/>
      <c r="B687"/>
      <c r="C687"/>
      <c r="D687"/>
    </row>
    <row r="688" spans="1:4">
      <c r="A688"/>
      <c r="B688"/>
      <c r="C688"/>
      <c r="D688"/>
    </row>
    <row r="689" spans="1:4">
      <c r="A689"/>
      <c r="B689"/>
      <c r="C689"/>
      <c r="D689"/>
    </row>
    <row r="690" spans="1:4">
      <c r="A690"/>
      <c r="B690"/>
      <c r="C690"/>
      <c r="D690"/>
    </row>
    <row r="691" spans="1:4">
      <c r="A691"/>
      <c r="B691"/>
      <c r="C691"/>
      <c r="D691"/>
    </row>
    <row r="692" spans="1:4">
      <c r="A692"/>
      <c r="B692"/>
      <c r="C692"/>
      <c r="D692"/>
    </row>
    <row r="693" spans="1:4">
      <c r="A693"/>
      <c r="B693"/>
      <c r="C693"/>
      <c r="D693"/>
    </row>
    <row r="694" spans="1:4">
      <c r="A694"/>
      <c r="B694"/>
      <c r="C694"/>
      <c r="D694"/>
    </row>
    <row r="695" spans="1:4">
      <c r="A695"/>
      <c r="B695"/>
      <c r="C695"/>
      <c r="D695"/>
    </row>
    <row r="696" spans="1:4">
      <c r="A696"/>
      <c r="B696"/>
      <c r="C696"/>
      <c r="D696"/>
    </row>
    <row r="697" spans="1:4">
      <c r="A697"/>
      <c r="B697"/>
      <c r="C697"/>
      <c r="D697"/>
    </row>
    <row r="698" spans="1:4">
      <c r="A698"/>
      <c r="B698"/>
      <c r="C698"/>
      <c r="D698"/>
    </row>
    <row r="699" spans="1:4">
      <c r="A699"/>
      <c r="B699"/>
      <c r="C699"/>
      <c r="D699"/>
    </row>
    <row r="700" spans="1:4">
      <c r="A700"/>
      <c r="B700"/>
      <c r="C700"/>
      <c r="D700"/>
    </row>
    <row r="701" spans="1:4">
      <c r="A701"/>
      <c r="B701"/>
      <c r="C701"/>
      <c r="D701"/>
    </row>
    <row r="702" spans="1:4">
      <c r="A702"/>
      <c r="B702"/>
      <c r="C702"/>
      <c r="D702"/>
    </row>
    <row r="703" spans="1:4">
      <c r="A703"/>
      <c r="B703"/>
      <c r="C703"/>
      <c r="D703"/>
    </row>
    <row r="704" spans="1:4">
      <c r="A704"/>
      <c r="B704"/>
      <c r="C704"/>
      <c r="D704"/>
    </row>
    <row r="705" spans="1:4">
      <c r="A705"/>
      <c r="B705"/>
      <c r="C705"/>
      <c r="D705"/>
    </row>
    <row r="706" spans="1:4">
      <c r="A706"/>
      <c r="B706"/>
      <c r="C706"/>
      <c r="D706"/>
    </row>
    <row r="707" spans="1:4">
      <c r="A707"/>
      <c r="B707"/>
      <c r="C707"/>
      <c r="D707"/>
    </row>
    <row r="708" spans="1:4">
      <c r="A708"/>
      <c r="B708"/>
      <c r="C708"/>
      <c r="D708"/>
    </row>
    <row r="709" spans="1:4">
      <c r="A709"/>
      <c r="B709"/>
      <c r="C709"/>
      <c r="D709"/>
    </row>
    <row r="710" spans="1:4">
      <c r="A710"/>
      <c r="B710"/>
      <c r="C710"/>
      <c r="D710"/>
    </row>
    <row r="711" spans="1:4">
      <c r="A711"/>
      <c r="B711"/>
      <c r="C711"/>
      <c r="D711"/>
    </row>
    <row r="712" spans="1:4">
      <c r="A712"/>
      <c r="B712"/>
      <c r="C712"/>
      <c r="D712"/>
    </row>
    <row r="713" spans="1:4">
      <c r="A713"/>
      <c r="B713"/>
      <c r="C713"/>
      <c r="D713"/>
    </row>
    <row r="714" spans="1:4">
      <c r="A714"/>
      <c r="B714"/>
      <c r="C714"/>
      <c r="D714"/>
    </row>
    <row r="715" spans="1:4">
      <c r="A715"/>
      <c r="B715"/>
      <c r="C715"/>
      <c r="D715"/>
    </row>
    <row r="716" spans="1:4">
      <c r="A716"/>
      <c r="B716"/>
      <c r="C716"/>
      <c r="D716"/>
    </row>
    <row r="717" spans="1:4">
      <c r="A717"/>
      <c r="B717"/>
      <c r="C717"/>
      <c r="D717"/>
    </row>
    <row r="718" spans="1:4">
      <c r="A718"/>
      <c r="B718"/>
      <c r="C718"/>
      <c r="D718"/>
    </row>
    <row r="719" spans="1:4">
      <c r="A719"/>
      <c r="B719"/>
      <c r="C719"/>
      <c r="D719"/>
    </row>
    <row r="720" spans="1:4">
      <c r="A720"/>
      <c r="B720"/>
      <c r="C720"/>
      <c r="D720"/>
    </row>
    <row r="721" spans="1:4">
      <c r="A721"/>
      <c r="B721"/>
      <c r="C721"/>
      <c r="D721"/>
    </row>
    <row r="722" spans="1:4">
      <c r="A722"/>
      <c r="B722"/>
      <c r="C722"/>
      <c r="D722"/>
    </row>
    <row r="723" spans="1:4">
      <c r="A723"/>
      <c r="B723"/>
      <c r="C723"/>
      <c r="D723"/>
    </row>
    <row r="724" spans="1:4">
      <c r="A724"/>
      <c r="B724"/>
      <c r="C724"/>
      <c r="D724"/>
    </row>
    <row r="725" spans="1:4">
      <c r="A725"/>
      <c r="B725"/>
      <c r="C725"/>
      <c r="D725"/>
    </row>
    <row r="726" spans="1:4">
      <c r="A726"/>
      <c r="B726"/>
      <c r="C726"/>
      <c r="D726"/>
    </row>
    <row r="727" spans="1:4">
      <c r="A727"/>
      <c r="B727"/>
      <c r="C727"/>
      <c r="D727"/>
    </row>
    <row r="728" spans="1:4">
      <c r="A728"/>
      <c r="B728"/>
      <c r="C728"/>
      <c r="D728"/>
    </row>
    <row r="729" spans="1:4">
      <c r="A729"/>
      <c r="B729"/>
      <c r="C729"/>
      <c r="D729"/>
    </row>
    <row r="730" spans="1:4">
      <c r="A730"/>
      <c r="B730"/>
      <c r="C730"/>
      <c r="D730"/>
    </row>
    <row r="731" spans="1:4">
      <c r="A731"/>
      <c r="B731"/>
      <c r="C731"/>
      <c r="D731"/>
    </row>
    <row r="732" spans="1:4">
      <c r="A732"/>
      <c r="B732"/>
      <c r="C732"/>
      <c r="D732"/>
    </row>
    <row r="733" spans="1:4">
      <c r="A733"/>
      <c r="B733"/>
      <c r="C733"/>
      <c r="D733"/>
    </row>
    <row r="734" spans="1:4">
      <c r="A734"/>
      <c r="B734"/>
      <c r="C734"/>
      <c r="D734"/>
    </row>
    <row r="735" spans="1:4">
      <c r="A735"/>
      <c r="B735"/>
      <c r="C735"/>
      <c r="D735"/>
    </row>
    <row r="736" spans="1:4">
      <c r="A736"/>
      <c r="B736"/>
      <c r="C736"/>
      <c r="D736"/>
    </row>
    <row r="737" spans="1:4">
      <c r="A737"/>
      <c r="B737"/>
      <c r="C737"/>
      <c r="D737"/>
    </row>
    <row r="738" spans="1:4">
      <c r="A738"/>
      <c r="B738"/>
      <c r="C738"/>
      <c r="D738"/>
    </row>
    <row r="739" spans="1:4">
      <c r="A739"/>
      <c r="B739"/>
      <c r="C739"/>
      <c r="D739"/>
    </row>
    <row r="740" spans="1:4">
      <c r="A740"/>
      <c r="B740"/>
      <c r="C740"/>
      <c r="D740"/>
    </row>
    <row r="741" spans="1:4">
      <c r="A741"/>
      <c r="B741"/>
      <c r="C741"/>
      <c r="D741"/>
    </row>
    <row r="742" spans="1:4">
      <c r="A742"/>
      <c r="B742"/>
      <c r="C742"/>
      <c r="D742"/>
    </row>
    <row r="743" spans="1:4">
      <c r="A743"/>
      <c r="B743"/>
      <c r="C743"/>
      <c r="D743"/>
    </row>
    <row r="744" spans="1:4">
      <c r="A744"/>
      <c r="B744"/>
      <c r="C744"/>
      <c r="D744"/>
    </row>
    <row r="745" spans="1:4">
      <c r="A745"/>
      <c r="B745"/>
      <c r="C745"/>
      <c r="D745"/>
    </row>
    <row r="746" spans="1:4">
      <c r="A746"/>
      <c r="B746"/>
      <c r="C746"/>
      <c r="D746"/>
    </row>
    <row r="747" spans="1:4">
      <c r="A747"/>
      <c r="B747"/>
      <c r="C747"/>
      <c r="D747"/>
    </row>
    <row r="748" spans="1:4">
      <c r="A748"/>
      <c r="B748"/>
      <c r="C748"/>
      <c r="D748"/>
    </row>
    <row r="749" spans="1:4">
      <c r="A749"/>
      <c r="B749"/>
      <c r="C749"/>
      <c r="D749"/>
    </row>
    <row r="750" spans="1:4">
      <c r="A750"/>
      <c r="B750"/>
      <c r="C750"/>
      <c r="D750"/>
    </row>
    <row r="751" spans="1:4">
      <c r="A751"/>
      <c r="B751"/>
      <c r="C751"/>
      <c r="D751"/>
    </row>
    <row r="752" spans="1:4">
      <c r="A752"/>
      <c r="B752"/>
      <c r="C752"/>
      <c r="D752"/>
    </row>
    <row r="753" spans="1:4">
      <c r="A753"/>
      <c r="B753"/>
      <c r="C753"/>
      <c r="D753"/>
    </row>
    <row r="754" spans="1:4">
      <c r="A754"/>
      <c r="B754"/>
      <c r="C754"/>
      <c r="D754"/>
    </row>
    <row r="755" spans="1:4">
      <c r="A755"/>
      <c r="B755"/>
      <c r="C755"/>
      <c r="D755"/>
    </row>
    <row r="756" spans="1:4">
      <c r="A756"/>
      <c r="B756"/>
      <c r="C756"/>
      <c r="D756"/>
    </row>
    <row r="757" spans="1:4">
      <c r="A757"/>
      <c r="B757"/>
      <c r="C757"/>
      <c r="D757"/>
    </row>
    <row r="758" spans="1:4">
      <c r="A758"/>
      <c r="B758"/>
      <c r="C758"/>
      <c r="D758"/>
    </row>
    <row r="759" spans="1:4">
      <c r="A759"/>
      <c r="B759"/>
      <c r="C759"/>
      <c r="D759"/>
    </row>
    <row r="760" spans="1:4">
      <c r="A760"/>
      <c r="B760"/>
      <c r="C760"/>
      <c r="D760"/>
    </row>
    <row r="761" spans="1:4">
      <c r="A761"/>
      <c r="B761"/>
      <c r="C761"/>
      <c r="D761"/>
    </row>
    <row r="762" spans="1:4">
      <c r="A762"/>
      <c r="B762"/>
      <c r="C762"/>
      <c r="D762"/>
    </row>
    <row r="763" spans="1:4">
      <c r="A763"/>
      <c r="B763"/>
      <c r="C763"/>
      <c r="D763"/>
    </row>
    <row r="764" spans="1:4">
      <c r="A764"/>
      <c r="B764"/>
      <c r="C764"/>
      <c r="D764"/>
    </row>
    <row r="765" spans="1:4">
      <c r="A765"/>
      <c r="B765"/>
      <c r="C765"/>
      <c r="D765"/>
    </row>
    <row r="766" spans="1:4">
      <c r="A766"/>
      <c r="B766"/>
      <c r="C766"/>
      <c r="D766"/>
    </row>
    <row r="767" spans="1:4">
      <c r="A767"/>
      <c r="B767"/>
      <c r="C767"/>
      <c r="D767"/>
    </row>
    <row r="768" spans="1:4">
      <c r="A768"/>
      <c r="B768"/>
      <c r="C768"/>
      <c r="D768"/>
    </row>
    <row r="769" spans="1:4">
      <c r="A769"/>
      <c r="B769"/>
      <c r="C769"/>
      <c r="D769"/>
    </row>
    <row r="770" spans="1:4">
      <c r="A770"/>
      <c r="B770"/>
      <c r="C770"/>
      <c r="D770"/>
    </row>
    <row r="771" spans="1:4">
      <c r="A771"/>
      <c r="B771"/>
      <c r="C771"/>
      <c r="D771"/>
    </row>
    <row r="772" spans="1:4">
      <c r="A772"/>
      <c r="B772"/>
      <c r="C772"/>
      <c r="D772"/>
    </row>
    <row r="773" spans="1:4">
      <c r="A773"/>
      <c r="B773"/>
      <c r="C773"/>
      <c r="D773"/>
    </row>
    <row r="774" spans="1:4">
      <c r="A774"/>
      <c r="B774"/>
      <c r="C774"/>
      <c r="D774"/>
    </row>
    <row r="775" spans="1:4">
      <c r="A775"/>
      <c r="B775"/>
      <c r="C775"/>
      <c r="D775"/>
    </row>
    <row r="776" spans="1:4">
      <c r="A776"/>
      <c r="B776"/>
      <c r="C776"/>
      <c r="D776"/>
    </row>
    <row r="777" spans="1:4">
      <c r="A777"/>
      <c r="B777"/>
      <c r="C777"/>
      <c r="D777"/>
    </row>
    <row r="778" spans="1:4">
      <c r="A778"/>
      <c r="B778"/>
      <c r="C778"/>
      <c r="D778"/>
    </row>
    <row r="779" spans="1:4">
      <c r="A779"/>
      <c r="B779"/>
      <c r="C779"/>
      <c r="D779"/>
    </row>
    <row r="780" spans="1:4">
      <c r="A780"/>
      <c r="B780"/>
      <c r="C780"/>
      <c r="D780"/>
    </row>
    <row r="781" spans="1:4">
      <c r="A781"/>
      <c r="B781"/>
      <c r="C781"/>
      <c r="D781"/>
    </row>
    <row r="782" spans="1:4">
      <c r="A782"/>
      <c r="B782"/>
      <c r="C782"/>
      <c r="D782"/>
    </row>
    <row r="783" spans="1:4">
      <c r="A783"/>
      <c r="B783"/>
      <c r="C783"/>
      <c r="D783"/>
    </row>
    <row r="784" spans="1:4">
      <c r="A784"/>
      <c r="B784"/>
      <c r="C784"/>
      <c r="D784"/>
    </row>
    <row r="785" spans="1:4">
      <c r="A785"/>
      <c r="B785"/>
      <c r="C785"/>
      <c r="D785"/>
    </row>
    <row r="786" spans="1:4">
      <c r="A786"/>
      <c r="B786"/>
      <c r="C786"/>
      <c r="D786"/>
    </row>
    <row r="787" spans="1:4">
      <c r="A787"/>
      <c r="B787"/>
      <c r="C787"/>
      <c r="D787"/>
    </row>
    <row r="788" spans="1:4">
      <c r="A788"/>
      <c r="B788"/>
      <c r="C788"/>
      <c r="D788"/>
    </row>
    <row r="789" spans="1:4">
      <c r="A789"/>
      <c r="B789"/>
      <c r="C789"/>
      <c r="D789"/>
    </row>
    <row r="790" spans="1:4">
      <c r="A790"/>
      <c r="B790"/>
      <c r="C790"/>
      <c r="D790"/>
    </row>
    <row r="791" spans="1:4">
      <c r="A791"/>
      <c r="B791"/>
      <c r="C791"/>
      <c r="D791"/>
    </row>
    <row r="792" spans="1:4">
      <c r="A792"/>
      <c r="B792"/>
      <c r="C792"/>
      <c r="D792"/>
    </row>
    <row r="793" spans="1:4">
      <c r="A793"/>
      <c r="B793"/>
      <c r="C793"/>
      <c r="D793"/>
    </row>
    <row r="794" spans="1:4">
      <c r="A794"/>
      <c r="B794"/>
      <c r="C794"/>
      <c r="D794"/>
    </row>
    <row r="795" spans="1:4">
      <c r="A795"/>
      <c r="B795"/>
      <c r="C795"/>
      <c r="D795"/>
    </row>
    <row r="796" spans="1:4">
      <c r="A796"/>
      <c r="B796"/>
      <c r="C796"/>
      <c r="D796"/>
    </row>
    <row r="797" spans="1:4">
      <c r="A797"/>
      <c r="B797"/>
      <c r="C797"/>
      <c r="D797"/>
    </row>
    <row r="798" spans="1:4">
      <c r="A798"/>
      <c r="B798"/>
      <c r="C798"/>
      <c r="D798"/>
    </row>
    <row r="799" spans="1:4">
      <c r="A799"/>
      <c r="B799"/>
      <c r="C799"/>
      <c r="D799"/>
    </row>
    <row r="800" spans="1:4">
      <c r="A800"/>
      <c r="B800"/>
      <c r="C800"/>
      <c r="D800"/>
    </row>
    <row r="801" spans="1:4">
      <c r="A801"/>
      <c r="B801"/>
      <c r="C801"/>
      <c r="D801"/>
    </row>
    <row r="802" spans="1:4">
      <c r="A802"/>
      <c r="B802"/>
      <c r="C802"/>
      <c r="D802"/>
    </row>
    <row r="803" spans="1:4">
      <c r="A803"/>
      <c r="B803"/>
      <c r="C803"/>
      <c r="D803"/>
    </row>
    <row r="804" spans="1:4">
      <c r="A804"/>
      <c r="B804"/>
      <c r="C804"/>
      <c r="D804"/>
    </row>
    <row r="805" spans="1:4">
      <c r="A805"/>
      <c r="B805"/>
      <c r="C805"/>
      <c r="D805"/>
    </row>
    <row r="806" spans="1:4">
      <c r="A806"/>
      <c r="B806"/>
      <c r="C806"/>
      <c r="D806"/>
    </row>
    <row r="807" spans="1:4">
      <c r="A807"/>
      <c r="B807"/>
      <c r="C807"/>
      <c r="D807"/>
    </row>
    <row r="808" spans="1:4">
      <c r="A808"/>
      <c r="B808"/>
      <c r="C808"/>
      <c r="D808"/>
    </row>
    <row r="809" spans="1:4">
      <c r="A809"/>
      <c r="B809"/>
      <c r="C809"/>
      <c r="D809"/>
    </row>
    <row r="810" spans="1:4">
      <c r="A810"/>
      <c r="B810"/>
      <c r="C810"/>
      <c r="D810"/>
    </row>
    <row r="811" spans="1:4">
      <c r="A811"/>
      <c r="B811"/>
      <c r="C811"/>
      <c r="D81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210"/>
  <sheetViews>
    <sheetView topLeftCell="B1" workbookViewId="0">
      <selection activeCell="O5" sqref="O5"/>
    </sheetView>
  </sheetViews>
  <sheetFormatPr defaultRowHeight="15"/>
  <cols>
    <col min="1" max="1" width="16.42578125" customWidth="1"/>
    <col min="2" max="2" width="6.85546875" style="121" customWidth="1"/>
    <col min="3" max="3" width="6.42578125" style="121" customWidth="1"/>
    <col min="4" max="4" width="9.85546875" style="121" customWidth="1"/>
    <col min="5" max="5" width="13.28515625" style="121" customWidth="1"/>
    <col min="6" max="6" width="17.28515625" bestFit="1" customWidth="1"/>
  </cols>
  <sheetData>
    <row r="3" spans="1:5">
      <c r="A3" s="155" t="s">
        <v>660</v>
      </c>
      <c r="B3" s="156" t="s">
        <v>800</v>
      </c>
      <c r="C3" s="156" t="s">
        <v>801</v>
      </c>
      <c r="D3" s="156" t="s">
        <v>802</v>
      </c>
      <c r="E3" s="156" t="s">
        <v>803</v>
      </c>
    </row>
    <row r="4" spans="1:5">
      <c r="A4" s="157" t="s">
        <v>99</v>
      </c>
      <c r="B4" s="156">
        <v>0.78568050193050187</v>
      </c>
      <c r="C4" s="156">
        <v>0.16423222152297037</v>
      </c>
      <c r="D4" s="156">
        <v>-9.5194659102024848E-2</v>
      </c>
      <c r="E4" s="156">
        <v>-9.5194659102024848E-2</v>
      </c>
    </row>
    <row r="5" spans="1:5">
      <c r="A5" s="157" t="s">
        <v>659</v>
      </c>
      <c r="B5" s="156">
        <v>0.78568050193050187</v>
      </c>
      <c r="C5" s="156">
        <v>0.16423222152297037</v>
      </c>
      <c r="D5" s="156">
        <v>-9.5194659102024848E-2</v>
      </c>
      <c r="E5" s="156">
        <v>-9.5194659102024848E-2</v>
      </c>
    </row>
    <row r="6" spans="1:5">
      <c r="B6"/>
      <c r="C6"/>
      <c r="D6"/>
      <c r="E6"/>
    </row>
    <row r="7" spans="1:5">
      <c r="B7"/>
      <c r="C7"/>
      <c r="D7"/>
      <c r="E7"/>
    </row>
    <row r="8" spans="1:5">
      <c r="B8"/>
      <c r="C8"/>
      <c r="D8"/>
      <c r="E8"/>
    </row>
    <row r="9" spans="1:5">
      <c r="B9"/>
      <c r="C9"/>
      <c r="D9"/>
      <c r="E9"/>
    </row>
    <row r="10" spans="1:5">
      <c r="B10"/>
      <c r="C10"/>
      <c r="D10"/>
      <c r="E10"/>
    </row>
    <row r="11" spans="1:5">
      <c r="B11"/>
      <c r="C11"/>
      <c r="D11"/>
      <c r="E11"/>
    </row>
    <row r="12" spans="1:5">
      <c r="B12"/>
      <c r="C12"/>
      <c r="D12"/>
      <c r="E12"/>
    </row>
    <row r="13" spans="1:5">
      <c r="B13"/>
      <c r="C13"/>
      <c r="D13"/>
      <c r="E13"/>
    </row>
    <row r="14" spans="1:5">
      <c r="B14"/>
      <c r="C14"/>
      <c r="D14"/>
      <c r="E14"/>
    </row>
    <row r="15" spans="1:5">
      <c r="B15"/>
      <c r="C15"/>
      <c r="D15"/>
      <c r="E15"/>
    </row>
    <row r="16" spans="1:5">
      <c r="B16"/>
      <c r="C16"/>
      <c r="D16"/>
      <c r="E16"/>
    </row>
    <row r="17" spans="2:5">
      <c r="B17"/>
      <c r="C17"/>
      <c r="D17"/>
      <c r="E17"/>
    </row>
    <row r="18" spans="2:5">
      <c r="B18"/>
      <c r="C18"/>
      <c r="D18"/>
      <c r="E18"/>
    </row>
    <row r="19" spans="2:5">
      <c r="B19"/>
      <c r="C19"/>
      <c r="D19"/>
      <c r="E19"/>
    </row>
    <row r="20" spans="2:5">
      <c r="B20"/>
      <c r="C20"/>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5">
      <c r="B33"/>
      <c r="C33"/>
      <c r="D33"/>
      <c r="E33"/>
    </row>
    <row r="34" spans="2:5">
      <c r="B34"/>
      <c r="C34"/>
      <c r="D34"/>
      <c r="E34"/>
    </row>
    <row r="35" spans="2:5">
      <c r="B35"/>
      <c r="C35"/>
      <c r="D35"/>
      <c r="E35"/>
    </row>
    <row r="36" spans="2:5">
      <c r="B36"/>
      <c r="C36"/>
      <c r="D36"/>
      <c r="E36"/>
    </row>
    <row r="37" spans="2:5">
      <c r="B37"/>
      <c r="C37"/>
      <c r="D37"/>
      <c r="E37"/>
    </row>
    <row r="38" spans="2:5">
      <c r="B38"/>
      <c r="C38"/>
      <c r="D38"/>
      <c r="E38"/>
    </row>
    <row r="39" spans="2:5">
      <c r="B39"/>
      <c r="C39"/>
      <c r="D39"/>
      <c r="E39"/>
    </row>
    <row r="40" spans="2:5">
      <c r="B40"/>
      <c r="C40"/>
      <c r="D40"/>
      <c r="E40"/>
    </row>
    <row r="41" spans="2:5">
      <c r="B41"/>
      <c r="C41"/>
      <c r="D41"/>
      <c r="E41"/>
    </row>
    <row r="42" spans="2:5">
      <c r="B42"/>
      <c r="C42"/>
      <c r="D42"/>
      <c r="E42"/>
    </row>
    <row r="43" spans="2:5">
      <c r="B43"/>
      <c r="C43"/>
      <c r="D43"/>
      <c r="E43"/>
    </row>
    <row r="44" spans="2:5">
      <c r="B44"/>
      <c r="C44"/>
      <c r="D44"/>
      <c r="E44"/>
    </row>
    <row r="45" spans="2:5">
      <c r="B45"/>
      <c r="C45"/>
      <c r="D45"/>
      <c r="E45"/>
    </row>
    <row r="46" spans="2:5">
      <c r="B46"/>
      <c r="C46"/>
      <c r="D46"/>
      <c r="E46"/>
    </row>
    <row r="47" spans="2:5">
      <c r="B47"/>
      <c r="C47"/>
      <c r="D47"/>
      <c r="E47"/>
    </row>
    <row r="48" spans="2:5">
      <c r="B48"/>
      <c r="C48"/>
      <c r="D48"/>
      <c r="E48"/>
    </row>
    <row r="49" spans="2:5">
      <c r="B49"/>
      <c r="C49"/>
      <c r="D49"/>
      <c r="E49"/>
    </row>
    <row r="50" spans="2:5">
      <c r="B50"/>
      <c r="C50"/>
      <c r="D50"/>
      <c r="E50"/>
    </row>
    <row r="51" spans="2:5">
      <c r="B51"/>
      <c r="C51"/>
      <c r="D51"/>
      <c r="E51"/>
    </row>
    <row r="52" spans="2:5">
      <c r="B52"/>
      <c r="C52"/>
      <c r="D52"/>
      <c r="E52"/>
    </row>
    <row r="53" spans="2:5">
      <c r="B53"/>
      <c r="C53"/>
      <c r="D53"/>
      <c r="E53"/>
    </row>
    <row r="54" spans="2:5">
      <c r="B54"/>
      <c r="C54"/>
      <c r="D54"/>
      <c r="E54"/>
    </row>
    <row r="55" spans="2:5">
      <c r="B55"/>
      <c r="C55"/>
      <c r="D55"/>
      <c r="E55"/>
    </row>
    <row r="56" spans="2:5">
      <c r="B56"/>
      <c r="C56"/>
      <c r="D56"/>
      <c r="E56"/>
    </row>
    <row r="57" spans="2:5">
      <c r="B57"/>
      <c r="C57"/>
      <c r="D57"/>
      <c r="E57"/>
    </row>
    <row r="58" spans="2:5">
      <c r="B58"/>
      <c r="C58"/>
      <c r="D58"/>
      <c r="E58"/>
    </row>
    <row r="59" spans="2:5">
      <c r="B59"/>
      <c r="C59"/>
      <c r="D59"/>
      <c r="E59"/>
    </row>
    <row r="60" spans="2:5">
      <c r="B60"/>
      <c r="C60"/>
      <c r="D60"/>
      <c r="E60"/>
    </row>
    <row r="61" spans="2:5">
      <c r="B61"/>
      <c r="C61"/>
      <c r="D61"/>
      <c r="E61"/>
    </row>
    <row r="62" spans="2:5">
      <c r="B62"/>
      <c r="C62"/>
      <c r="D62"/>
      <c r="E62"/>
    </row>
    <row r="63" spans="2:5">
      <c r="B63"/>
      <c r="C63"/>
      <c r="D63"/>
      <c r="E63"/>
    </row>
    <row r="64" spans="2:5">
      <c r="B64"/>
      <c r="C64"/>
      <c r="D64"/>
      <c r="E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20" spans="2:5">
      <c r="B120"/>
      <c r="C120"/>
      <c r="D120"/>
      <c r="E120"/>
    </row>
    <row r="121" spans="2:5">
      <c r="B121"/>
      <c r="C121"/>
      <c r="D121"/>
      <c r="E121"/>
    </row>
    <row r="122" spans="2:5">
      <c r="B122"/>
      <c r="C122"/>
      <c r="D122"/>
      <c r="E122"/>
    </row>
    <row r="123" spans="2:5">
      <c r="B123"/>
      <c r="C123"/>
      <c r="D123"/>
      <c r="E123"/>
    </row>
    <row r="124" spans="2:5">
      <c r="B124"/>
      <c r="C124"/>
      <c r="D124"/>
      <c r="E124"/>
    </row>
    <row r="125" spans="2:5">
      <c r="B125"/>
      <c r="C125"/>
      <c r="D125"/>
      <c r="E125"/>
    </row>
    <row r="126" spans="2:5">
      <c r="B126"/>
      <c r="C126"/>
      <c r="D126"/>
      <c r="E126"/>
    </row>
    <row r="127" spans="2:5">
      <c r="B127"/>
      <c r="C127"/>
      <c r="D127"/>
      <c r="E127"/>
    </row>
    <row r="128" spans="2:5">
      <c r="B128"/>
      <c r="C128"/>
      <c r="D128"/>
      <c r="E128"/>
    </row>
    <row r="129" spans="2:5">
      <c r="B129"/>
      <c r="C129"/>
      <c r="D129"/>
      <c r="E129"/>
    </row>
    <row r="130" spans="2:5">
      <c r="B130"/>
      <c r="C130"/>
      <c r="D130"/>
      <c r="E130"/>
    </row>
    <row r="131" spans="2:5">
      <c r="B131"/>
      <c r="C131"/>
      <c r="D131"/>
      <c r="E131"/>
    </row>
    <row r="132" spans="2:5">
      <c r="B132"/>
      <c r="C132"/>
      <c r="D132"/>
      <c r="E132"/>
    </row>
    <row r="133" spans="2:5">
      <c r="B133"/>
      <c r="C133"/>
      <c r="D133"/>
      <c r="E133"/>
    </row>
    <row r="134" spans="2:5">
      <c r="B134"/>
      <c r="C134"/>
      <c r="D134"/>
      <c r="E134"/>
    </row>
    <row r="135" spans="2:5">
      <c r="B135"/>
      <c r="C135"/>
      <c r="D135"/>
      <c r="E135"/>
    </row>
    <row r="136" spans="2:5">
      <c r="B136"/>
      <c r="C136"/>
      <c r="D136"/>
      <c r="E136"/>
    </row>
    <row r="137" spans="2:5">
      <c r="B137"/>
      <c r="C137"/>
      <c r="D137"/>
      <c r="E137"/>
    </row>
    <row r="138" spans="2:5">
      <c r="B138"/>
      <c r="C138"/>
      <c r="D138"/>
      <c r="E138"/>
    </row>
    <row r="139" spans="2:5">
      <c r="B139"/>
      <c r="C139"/>
      <c r="D139"/>
      <c r="E139"/>
    </row>
    <row r="140" spans="2:5">
      <c r="B140"/>
      <c r="C140"/>
      <c r="D140"/>
      <c r="E140"/>
    </row>
    <row r="141" spans="2:5">
      <c r="B141"/>
      <c r="C141"/>
      <c r="D141"/>
      <c r="E141"/>
    </row>
    <row r="142" spans="2:5">
      <c r="B142"/>
      <c r="C142"/>
      <c r="D142"/>
      <c r="E142"/>
    </row>
    <row r="143" spans="2:5">
      <c r="B143"/>
      <c r="C143"/>
      <c r="D143"/>
      <c r="E143"/>
    </row>
    <row r="144" spans="2:5">
      <c r="B144"/>
      <c r="C144"/>
      <c r="D144"/>
      <c r="E144"/>
    </row>
    <row r="145" spans="2:5">
      <c r="B145"/>
      <c r="C145"/>
      <c r="D145"/>
      <c r="E145"/>
    </row>
    <row r="146" spans="2:5">
      <c r="B146"/>
      <c r="C146"/>
      <c r="D146"/>
      <c r="E146"/>
    </row>
    <row r="147" spans="2:5">
      <c r="B147"/>
      <c r="C147"/>
      <c r="D147"/>
      <c r="E147"/>
    </row>
    <row r="148" spans="2:5">
      <c r="B148"/>
      <c r="C148"/>
      <c r="D148"/>
      <c r="E148"/>
    </row>
    <row r="149" spans="2:5">
      <c r="B149"/>
      <c r="C149"/>
      <c r="D149"/>
      <c r="E149"/>
    </row>
    <row r="150" spans="2:5">
      <c r="B150"/>
      <c r="C150"/>
      <c r="D150"/>
      <c r="E150"/>
    </row>
    <row r="151" spans="2:5">
      <c r="B151"/>
      <c r="C151"/>
      <c r="D151"/>
      <c r="E151"/>
    </row>
    <row r="152" spans="2:5">
      <c r="B152"/>
      <c r="C152"/>
      <c r="D152"/>
      <c r="E152"/>
    </row>
    <row r="153" spans="2:5">
      <c r="B153"/>
      <c r="C153"/>
      <c r="D153"/>
      <c r="E153"/>
    </row>
    <row r="154" spans="2:5">
      <c r="B154"/>
      <c r="C154"/>
      <c r="D154"/>
      <c r="E154"/>
    </row>
    <row r="155" spans="2:5">
      <c r="B155"/>
      <c r="C155"/>
      <c r="D155"/>
      <c r="E155"/>
    </row>
    <row r="156" spans="2:5">
      <c r="B156"/>
      <c r="C156"/>
      <c r="D156"/>
      <c r="E156"/>
    </row>
    <row r="157" spans="2:5">
      <c r="B157"/>
      <c r="C157"/>
      <c r="D157"/>
      <c r="E157"/>
    </row>
    <row r="158" spans="2:5">
      <c r="B158"/>
      <c r="C158"/>
      <c r="D158"/>
      <c r="E158"/>
    </row>
    <row r="159" spans="2:5">
      <c r="B159"/>
      <c r="C159"/>
      <c r="D159"/>
      <c r="E159"/>
    </row>
    <row r="160" spans="2:5">
      <c r="B160"/>
      <c r="C160"/>
      <c r="D160"/>
      <c r="E160"/>
    </row>
    <row r="161" spans="2:5">
      <c r="B161"/>
      <c r="C161"/>
      <c r="D161"/>
      <c r="E161"/>
    </row>
    <row r="162" spans="2:5">
      <c r="B162"/>
      <c r="C162"/>
      <c r="D162"/>
      <c r="E162"/>
    </row>
    <row r="163" spans="2:5">
      <c r="B163"/>
      <c r="C163"/>
      <c r="D163"/>
      <c r="E163"/>
    </row>
    <row r="164" spans="2:5">
      <c r="B164"/>
      <c r="C164"/>
      <c r="D164"/>
      <c r="E164"/>
    </row>
    <row r="165" spans="2:5">
      <c r="B165"/>
      <c r="C165"/>
      <c r="D165"/>
      <c r="E165"/>
    </row>
    <row r="166" spans="2:5">
      <c r="B166"/>
      <c r="C166"/>
      <c r="D166"/>
      <c r="E166"/>
    </row>
    <row r="167" spans="2:5">
      <c r="B167"/>
      <c r="C167"/>
      <c r="D167"/>
      <c r="E167"/>
    </row>
    <row r="168" spans="2:5">
      <c r="B168"/>
      <c r="C168"/>
      <c r="D168"/>
      <c r="E168"/>
    </row>
    <row r="169" spans="2:5">
      <c r="B169"/>
      <c r="C169"/>
      <c r="D169"/>
      <c r="E169"/>
    </row>
    <row r="170" spans="2:5">
      <c r="B170"/>
      <c r="C170"/>
      <c r="D170"/>
      <c r="E170"/>
    </row>
    <row r="171" spans="2:5">
      <c r="B171"/>
      <c r="C171"/>
      <c r="D171"/>
      <c r="E171"/>
    </row>
    <row r="172" spans="2:5">
      <c r="B172"/>
      <c r="C172"/>
      <c r="D172"/>
      <c r="E172"/>
    </row>
    <row r="173" spans="2:5">
      <c r="B173"/>
      <c r="C173"/>
      <c r="D173"/>
      <c r="E173"/>
    </row>
    <row r="174" spans="2:5">
      <c r="B174"/>
      <c r="C174"/>
      <c r="D174"/>
      <c r="E174"/>
    </row>
    <row r="175" spans="2:5">
      <c r="B175"/>
      <c r="C175"/>
      <c r="D175"/>
      <c r="E175"/>
    </row>
    <row r="176" spans="2:5">
      <c r="B176"/>
      <c r="C176"/>
      <c r="D176"/>
      <c r="E176"/>
    </row>
    <row r="177" spans="2:5">
      <c r="B177"/>
      <c r="C177"/>
      <c r="D177"/>
      <c r="E177"/>
    </row>
    <row r="178" spans="2:5">
      <c r="B178"/>
      <c r="C178"/>
      <c r="D178"/>
      <c r="E178"/>
    </row>
    <row r="179" spans="2:5">
      <c r="B179"/>
      <c r="C179"/>
      <c r="D179"/>
      <c r="E179"/>
    </row>
    <row r="180" spans="2:5">
      <c r="B180"/>
      <c r="C180"/>
      <c r="D180"/>
      <c r="E180"/>
    </row>
    <row r="181" spans="2:5">
      <c r="B181"/>
      <c r="C181"/>
      <c r="D181"/>
      <c r="E181"/>
    </row>
    <row r="182" spans="2:5">
      <c r="B182"/>
      <c r="C182"/>
      <c r="D182"/>
      <c r="E182"/>
    </row>
    <row r="183" spans="2:5">
      <c r="B183"/>
      <c r="C183"/>
      <c r="D183"/>
      <c r="E183"/>
    </row>
    <row r="184" spans="2:5">
      <c r="B184"/>
      <c r="C184"/>
      <c r="D184"/>
      <c r="E184"/>
    </row>
    <row r="185" spans="2:5">
      <c r="B185"/>
      <c r="C185"/>
      <c r="D185"/>
      <c r="E185"/>
    </row>
    <row r="186" spans="2:5">
      <c r="B186"/>
      <c r="C186"/>
      <c r="D186"/>
      <c r="E186"/>
    </row>
    <row r="187" spans="2:5">
      <c r="B187"/>
      <c r="C187"/>
      <c r="D187"/>
      <c r="E187"/>
    </row>
    <row r="188" spans="2:5">
      <c r="B188"/>
      <c r="C188"/>
      <c r="D188"/>
      <c r="E188"/>
    </row>
    <row r="189" spans="2:5">
      <c r="B189"/>
      <c r="C189"/>
      <c r="D189"/>
      <c r="E189"/>
    </row>
    <row r="190" spans="2:5">
      <c r="B190"/>
      <c r="C190"/>
      <c r="D190"/>
      <c r="E190"/>
    </row>
    <row r="191" spans="2:5">
      <c r="B191"/>
      <c r="C191"/>
      <c r="D191"/>
      <c r="E191"/>
    </row>
    <row r="192" spans="2:5">
      <c r="B192"/>
      <c r="C192"/>
      <c r="D192"/>
      <c r="E192"/>
    </row>
    <row r="193" spans="2:5">
      <c r="B193"/>
      <c r="C193"/>
      <c r="D193"/>
      <c r="E193"/>
    </row>
    <row r="194" spans="2:5">
      <c r="B194"/>
      <c r="C194"/>
      <c r="D194"/>
      <c r="E194"/>
    </row>
    <row r="195" spans="2:5">
      <c r="B195"/>
      <c r="C195"/>
      <c r="D195"/>
      <c r="E195"/>
    </row>
    <row r="196" spans="2:5">
      <c r="B196"/>
      <c r="C196"/>
      <c r="D196"/>
      <c r="E196"/>
    </row>
    <row r="197" spans="2:5">
      <c r="B197"/>
      <c r="C197"/>
      <c r="D197"/>
      <c r="E197"/>
    </row>
    <row r="198" spans="2:5">
      <c r="B198"/>
      <c r="C198"/>
      <c r="D198"/>
      <c r="E198"/>
    </row>
    <row r="199" spans="2:5">
      <c r="B199"/>
      <c r="C199"/>
      <c r="D199"/>
      <c r="E199"/>
    </row>
    <row r="200" spans="2:5">
      <c r="B200"/>
      <c r="C200"/>
      <c r="D200"/>
      <c r="E200"/>
    </row>
    <row r="201" spans="2:5">
      <c r="B201"/>
      <c r="C201"/>
      <c r="D201"/>
      <c r="E201"/>
    </row>
    <row r="202" spans="2:5">
      <c r="B202"/>
      <c r="C202"/>
      <c r="D202"/>
      <c r="E202"/>
    </row>
    <row r="203" spans="2:5">
      <c r="B203"/>
      <c r="C203"/>
      <c r="D203"/>
      <c r="E203"/>
    </row>
    <row r="204" spans="2:5">
      <c r="B204"/>
      <c r="C204"/>
      <c r="D204"/>
      <c r="E204"/>
    </row>
    <row r="205" spans="2:5">
      <c r="B205"/>
      <c r="C205"/>
      <c r="D205"/>
      <c r="E205"/>
    </row>
    <row r="206" spans="2:5">
      <c r="B206"/>
      <c r="C206"/>
      <c r="D206"/>
      <c r="E206"/>
    </row>
    <row r="207" spans="2:5">
      <c r="B207"/>
      <c r="C207"/>
      <c r="D207"/>
      <c r="E207"/>
    </row>
    <row r="208" spans="2:5">
      <c r="B208"/>
      <c r="C208"/>
      <c r="D208"/>
      <c r="E208"/>
    </row>
    <row r="209" spans="2:5">
      <c r="B209"/>
      <c r="C209"/>
      <c r="D209"/>
      <c r="E209"/>
    </row>
    <row r="210" spans="2:5">
      <c r="B210"/>
      <c r="C210"/>
      <c r="D210"/>
      <c r="E210"/>
    </row>
    <row r="211" spans="2:5">
      <c r="B211"/>
      <c r="C211"/>
      <c r="D211"/>
      <c r="E211"/>
    </row>
    <row r="212" spans="2:5">
      <c r="B212"/>
      <c r="C212"/>
      <c r="D212"/>
      <c r="E212"/>
    </row>
    <row r="213" spans="2:5">
      <c r="B213"/>
      <c r="C213"/>
      <c r="D213"/>
      <c r="E213"/>
    </row>
    <row r="214" spans="2:5">
      <c r="B214"/>
      <c r="C214"/>
      <c r="D214"/>
      <c r="E214"/>
    </row>
    <row r="215" spans="2:5">
      <c r="B215"/>
      <c r="C215"/>
      <c r="D215"/>
      <c r="E215"/>
    </row>
    <row r="216" spans="2:5">
      <c r="B216"/>
      <c r="C216"/>
      <c r="D216"/>
      <c r="E216"/>
    </row>
    <row r="217" spans="2:5">
      <c r="B217"/>
      <c r="C217"/>
      <c r="D217"/>
      <c r="E217"/>
    </row>
    <row r="218" spans="2:5">
      <c r="B218"/>
      <c r="C218"/>
      <c r="D218"/>
      <c r="E218"/>
    </row>
    <row r="219" spans="2:5">
      <c r="B219"/>
      <c r="C219"/>
      <c r="D219"/>
      <c r="E219"/>
    </row>
    <row r="220" spans="2:5">
      <c r="B220"/>
      <c r="C220"/>
      <c r="D220"/>
      <c r="E220"/>
    </row>
    <row r="221" spans="2:5">
      <c r="B221"/>
      <c r="C221"/>
      <c r="D221"/>
      <c r="E221"/>
    </row>
    <row r="222" spans="2:5">
      <c r="B222"/>
      <c r="C222"/>
      <c r="D222"/>
      <c r="E222"/>
    </row>
    <row r="223" spans="2:5">
      <c r="B223"/>
      <c r="C223"/>
      <c r="D223"/>
      <c r="E223"/>
    </row>
    <row r="224" spans="2:5">
      <c r="B224"/>
      <c r="C224"/>
      <c r="D224"/>
      <c r="E224"/>
    </row>
    <row r="225" spans="2:5">
      <c r="B225"/>
      <c r="C225"/>
      <c r="D225"/>
      <c r="E225"/>
    </row>
    <row r="226" spans="2:5">
      <c r="B226"/>
      <c r="C226"/>
      <c r="D226"/>
      <c r="E226"/>
    </row>
    <row r="227" spans="2:5">
      <c r="B227"/>
      <c r="C227"/>
      <c r="D227"/>
      <c r="E227"/>
    </row>
    <row r="228" spans="2:5">
      <c r="B228"/>
      <c r="C228"/>
      <c r="D228"/>
      <c r="E228"/>
    </row>
    <row r="229" spans="2:5">
      <c r="B229"/>
      <c r="C229"/>
      <c r="D229"/>
      <c r="E229"/>
    </row>
    <row r="230" spans="2:5">
      <c r="B230"/>
      <c r="C230"/>
      <c r="D230"/>
      <c r="E230"/>
    </row>
    <row r="231" spans="2:5">
      <c r="B231"/>
      <c r="C231"/>
      <c r="D231"/>
      <c r="E231"/>
    </row>
    <row r="232" spans="2:5">
      <c r="B232"/>
      <c r="C232"/>
      <c r="D232"/>
      <c r="E232"/>
    </row>
    <row r="233" spans="2:5">
      <c r="B233"/>
      <c r="C233"/>
      <c r="D233"/>
      <c r="E233"/>
    </row>
    <row r="234" spans="2:5">
      <c r="B234"/>
      <c r="C234"/>
      <c r="D234"/>
      <c r="E234"/>
    </row>
    <row r="235" spans="2:5">
      <c r="B235"/>
      <c r="C235"/>
      <c r="D235"/>
      <c r="E235"/>
    </row>
    <row r="236" spans="2:5">
      <c r="B236"/>
      <c r="C236"/>
      <c r="D236"/>
      <c r="E236"/>
    </row>
    <row r="237" spans="2:5">
      <c r="B237"/>
      <c r="C237"/>
      <c r="D237"/>
      <c r="E237"/>
    </row>
    <row r="238" spans="2:5">
      <c r="B238"/>
      <c r="C238"/>
      <c r="D238"/>
      <c r="E238"/>
    </row>
    <row r="239" spans="2:5">
      <c r="B239"/>
      <c r="C239"/>
      <c r="D239"/>
      <c r="E239"/>
    </row>
    <row r="240" spans="2:5">
      <c r="B240"/>
      <c r="C240"/>
      <c r="D240"/>
      <c r="E240"/>
    </row>
    <row r="241" spans="2:5">
      <c r="B241"/>
      <c r="C241"/>
      <c r="D241"/>
      <c r="E241"/>
    </row>
    <row r="242" spans="2:5">
      <c r="B242"/>
      <c r="C242"/>
      <c r="D242"/>
      <c r="E242"/>
    </row>
    <row r="243" spans="2:5">
      <c r="B243"/>
      <c r="C243"/>
      <c r="D243"/>
      <c r="E243"/>
    </row>
    <row r="244" spans="2:5">
      <c r="B244"/>
      <c r="C244"/>
      <c r="D244"/>
      <c r="E244"/>
    </row>
    <row r="245" spans="2:5">
      <c r="B245"/>
      <c r="C245"/>
      <c r="D245"/>
      <c r="E245"/>
    </row>
    <row r="246" spans="2:5">
      <c r="B246"/>
      <c r="C246"/>
      <c r="D246"/>
      <c r="E246"/>
    </row>
    <row r="247" spans="2:5">
      <c r="B247"/>
      <c r="C247"/>
      <c r="D247"/>
      <c r="E247"/>
    </row>
    <row r="248" spans="2:5">
      <c r="B248"/>
      <c r="C248"/>
      <c r="D248"/>
      <c r="E248"/>
    </row>
    <row r="249" spans="2:5">
      <c r="B249"/>
      <c r="C249"/>
      <c r="D249"/>
      <c r="E249"/>
    </row>
    <row r="250" spans="2:5">
      <c r="B250"/>
      <c r="C250"/>
      <c r="D250"/>
      <c r="E250"/>
    </row>
    <row r="251" spans="2:5">
      <c r="B251"/>
      <c r="C251"/>
      <c r="D251"/>
      <c r="E251"/>
    </row>
    <row r="252" spans="2:5">
      <c r="B252"/>
      <c r="C252"/>
      <c r="D252"/>
      <c r="E252"/>
    </row>
    <row r="253" spans="2:5">
      <c r="B253"/>
      <c r="C253"/>
      <c r="D253"/>
      <c r="E253"/>
    </row>
    <row r="254" spans="2:5">
      <c r="B254"/>
      <c r="C254"/>
      <c r="D254"/>
      <c r="E254"/>
    </row>
    <row r="255" spans="2:5">
      <c r="B255"/>
      <c r="C255"/>
      <c r="D255"/>
      <c r="E255"/>
    </row>
    <row r="256" spans="2:5">
      <c r="B256"/>
      <c r="C256"/>
      <c r="D256"/>
      <c r="E256"/>
    </row>
    <row r="257" spans="2:5">
      <c r="B257"/>
      <c r="C257"/>
      <c r="D257"/>
      <c r="E257"/>
    </row>
    <row r="258" spans="2:5">
      <c r="B258"/>
      <c r="C258"/>
      <c r="D258"/>
      <c r="E258"/>
    </row>
    <row r="259" spans="2:5">
      <c r="B259"/>
      <c r="C259"/>
      <c r="D259"/>
      <c r="E259"/>
    </row>
    <row r="260" spans="2:5">
      <c r="B260"/>
      <c r="C260"/>
      <c r="D260"/>
      <c r="E260"/>
    </row>
    <row r="261" spans="2:5">
      <c r="B261"/>
      <c r="C261"/>
      <c r="D261"/>
      <c r="E261"/>
    </row>
    <row r="262" spans="2:5">
      <c r="B262"/>
      <c r="C262"/>
      <c r="D262"/>
      <c r="E262"/>
    </row>
    <row r="263" spans="2:5">
      <c r="B263"/>
      <c r="C263"/>
      <c r="D263"/>
      <c r="E263"/>
    </row>
    <row r="264" spans="2:5">
      <c r="B264"/>
      <c r="C264"/>
      <c r="D264"/>
      <c r="E264"/>
    </row>
    <row r="265" spans="2:5">
      <c r="B265"/>
      <c r="C265"/>
      <c r="D265"/>
      <c r="E265"/>
    </row>
    <row r="266" spans="2:5">
      <c r="B266"/>
      <c r="C266"/>
      <c r="D266"/>
      <c r="E266"/>
    </row>
    <row r="267" spans="2:5">
      <c r="B267"/>
      <c r="C267"/>
      <c r="D267"/>
      <c r="E267"/>
    </row>
    <row r="268" spans="2:5">
      <c r="B268"/>
      <c r="C268"/>
      <c r="D268"/>
      <c r="E268"/>
    </row>
    <row r="269" spans="2:5">
      <c r="B269"/>
      <c r="C269"/>
      <c r="D269"/>
      <c r="E269"/>
    </row>
    <row r="270" spans="2:5">
      <c r="B270"/>
      <c r="C270"/>
      <c r="D270"/>
      <c r="E270"/>
    </row>
    <row r="271" spans="2:5">
      <c r="B271"/>
      <c r="C271"/>
      <c r="D271"/>
      <c r="E271"/>
    </row>
    <row r="272" spans="2:5">
      <c r="B272"/>
      <c r="C272"/>
      <c r="D272"/>
      <c r="E272"/>
    </row>
    <row r="273" spans="2:5">
      <c r="B273"/>
      <c r="C273"/>
      <c r="D273"/>
      <c r="E273"/>
    </row>
    <row r="274" spans="2:5">
      <c r="B274"/>
      <c r="C274"/>
      <c r="D274"/>
      <c r="E274"/>
    </row>
    <row r="275" spans="2:5">
      <c r="B275"/>
      <c r="C275"/>
      <c r="D275"/>
      <c r="E275"/>
    </row>
    <row r="276" spans="2:5">
      <c r="B276"/>
      <c r="C276"/>
      <c r="D276"/>
      <c r="E276"/>
    </row>
    <row r="277" spans="2:5">
      <c r="B277"/>
      <c r="C277"/>
      <c r="D277"/>
      <c r="E277"/>
    </row>
    <row r="278" spans="2:5">
      <c r="B278"/>
      <c r="C278"/>
      <c r="D278"/>
      <c r="E278"/>
    </row>
    <row r="279" spans="2:5">
      <c r="B279"/>
      <c r="C279"/>
      <c r="D279"/>
      <c r="E279"/>
    </row>
    <row r="280" spans="2:5">
      <c r="B280"/>
      <c r="C280"/>
      <c r="D280"/>
      <c r="E280"/>
    </row>
    <row r="281" spans="2:5">
      <c r="B281"/>
      <c r="C281"/>
      <c r="D281"/>
      <c r="E281"/>
    </row>
    <row r="282" spans="2:5">
      <c r="B282"/>
      <c r="C282"/>
      <c r="D282"/>
      <c r="E282"/>
    </row>
    <row r="283" spans="2:5">
      <c r="B283"/>
      <c r="C283"/>
      <c r="D283"/>
      <c r="E283"/>
    </row>
    <row r="284" spans="2:5">
      <c r="B284"/>
      <c r="C284"/>
      <c r="D284"/>
      <c r="E284"/>
    </row>
    <row r="285" spans="2:5">
      <c r="B285"/>
      <c r="C285"/>
      <c r="D285"/>
      <c r="E285"/>
    </row>
    <row r="286" spans="2:5">
      <c r="B286"/>
      <c r="C286"/>
      <c r="D286"/>
      <c r="E286"/>
    </row>
    <row r="287" spans="2:5">
      <c r="B287"/>
      <c r="C287"/>
      <c r="D287"/>
      <c r="E287"/>
    </row>
    <row r="288" spans="2:5">
      <c r="B288"/>
      <c r="C288"/>
      <c r="D288"/>
      <c r="E288"/>
    </row>
    <row r="289" spans="2:5">
      <c r="B289"/>
      <c r="C289"/>
      <c r="D289"/>
      <c r="E289"/>
    </row>
    <row r="290" spans="2:5">
      <c r="B290"/>
      <c r="C290"/>
      <c r="D290"/>
      <c r="E290"/>
    </row>
    <row r="291" spans="2:5">
      <c r="B291"/>
      <c r="C291"/>
      <c r="D291"/>
      <c r="E291"/>
    </row>
    <row r="292" spans="2:5">
      <c r="B292"/>
      <c r="C292"/>
      <c r="D292"/>
      <c r="E292"/>
    </row>
    <row r="293" spans="2:5">
      <c r="B293"/>
      <c r="C293"/>
      <c r="D293"/>
      <c r="E293"/>
    </row>
    <row r="294" spans="2:5">
      <c r="B294"/>
      <c r="C294"/>
      <c r="D294"/>
      <c r="E294"/>
    </row>
    <row r="295" spans="2:5">
      <c r="B295"/>
      <c r="C295"/>
      <c r="D295"/>
      <c r="E295"/>
    </row>
    <row r="296" spans="2:5">
      <c r="B296"/>
      <c r="C296"/>
      <c r="D296"/>
      <c r="E296"/>
    </row>
    <row r="297" spans="2:5">
      <c r="B297"/>
      <c r="C297"/>
      <c r="D297"/>
      <c r="E297"/>
    </row>
    <row r="298" spans="2:5">
      <c r="B298"/>
      <c r="C298"/>
      <c r="D298"/>
      <c r="E298"/>
    </row>
    <row r="299" spans="2:5">
      <c r="B299"/>
      <c r="C299"/>
      <c r="D299"/>
      <c r="E299"/>
    </row>
    <row r="300" spans="2:5">
      <c r="B300"/>
      <c r="C300"/>
      <c r="D300"/>
      <c r="E300"/>
    </row>
    <row r="301" spans="2:5">
      <c r="B301"/>
      <c r="C301"/>
      <c r="D301"/>
      <c r="E301"/>
    </row>
    <row r="302" spans="2:5">
      <c r="B302"/>
      <c r="C302"/>
      <c r="D302"/>
      <c r="E302"/>
    </row>
    <row r="303" spans="2:5">
      <c r="B303"/>
      <c r="C303"/>
      <c r="D303"/>
      <c r="E303"/>
    </row>
    <row r="304" spans="2:5">
      <c r="B304"/>
      <c r="C304"/>
      <c r="D304"/>
      <c r="E304"/>
    </row>
    <row r="305" spans="2:5">
      <c r="B305"/>
      <c r="C305"/>
      <c r="D305"/>
      <c r="E305"/>
    </row>
    <row r="306" spans="2:5">
      <c r="B306"/>
      <c r="C306"/>
      <c r="D306"/>
      <c r="E306"/>
    </row>
    <row r="307" spans="2:5">
      <c r="B307"/>
      <c r="C307"/>
      <c r="D307"/>
      <c r="E307"/>
    </row>
    <row r="308" spans="2:5">
      <c r="B308"/>
      <c r="C308"/>
      <c r="D308"/>
      <c r="E308"/>
    </row>
    <row r="309" spans="2:5">
      <c r="B309"/>
      <c r="C309"/>
      <c r="D309"/>
      <c r="E309"/>
    </row>
    <row r="310" spans="2:5">
      <c r="B310"/>
      <c r="C310"/>
      <c r="D310"/>
      <c r="E310"/>
    </row>
    <row r="311" spans="2:5">
      <c r="B311"/>
      <c r="C311"/>
      <c r="D311"/>
      <c r="E311"/>
    </row>
    <row r="312" spans="2:5">
      <c r="B312"/>
      <c r="C312"/>
      <c r="D312"/>
      <c r="E312"/>
    </row>
    <row r="313" spans="2:5">
      <c r="B313"/>
      <c r="C313"/>
      <c r="D313"/>
      <c r="E313"/>
    </row>
    <row r="314" spans="2:5">
      <c r="B314"/>
      <c r="C314"/>
      <c r="D314"/>
      <c r="E314"/>
    </row>
    <row r="315" spans="2:5">
      <c r="B315"/>
      <c r="C315"/>
      <c r="D315"/>
      <c r="E315"/>
    </row>
    <row r="316" spans="2:5">
      <c r="B316"/>
      <c r="C316"/>
      <c r="D316"/>
      <c r="E316"/>
    </row>
    <row r="317" spans="2:5">
      <c r="B317"/>
      <c r="C317"/>
      <c r="D317"/>
      <c r="E317"/>
    </row>
    <row r="318" spans="2:5">
      <c r="B318"/>
      <c r="C318"/>
      <c r="D318"/>
      <c r="E318"/>
    </row>
    <row r="319" spans="2:5">
      <c r="B319"/>
      <c r="C319"/>
      <c r="D319"/>
      <c r="E319"/>
    </row>
    <row r="320" spans="2:5">
      <c r="B320"/>
      <c r="C320"/>
      <c r="D320"/>
      <c r="E320"/>
    </row>
    <row r="321" spans="2:5">
      <c r="B321"/>
      <c r="C321"/>
      <c r="D321"/>
      <c r="E321"/>
    </row>
    <row r="322" spans="2:5">
      <c r="B322"/>
      <c r="C322"/>
      <c r="D322"/>
      <c r="E322"/>
    </row>
    <row r="323" spans="2:5">
      <c r="B323"/>
      <c r="C323"/>
      <c r="D323"/>
      <c r="E323"/>
    </row>
    <row r="324" spans="2:5">
      <c r="B324"/>
      <c r="C324"/>
      <c r="D324"/>
      <c r="E324"/>
    </row>
    <row r="325" spans="2:5">
      <c r="B325"/>
      <c r="C325"/>
      <c r="D325"/>
      <c r="E325"/>
    </row>
    <row r="326" spans="2:5">
      <c r="B326"/>
      <c r="C326"/>
      <c r="D326"/>
      <c r="E326"/>
    </row>
    <row r="327" spans="2:5">
      <c r="B327"/>
      <c r="C327"/>
      <c r="D327"/>
      <c r="E327"/>
    </row>
    <row r="328" spans="2:5">
      <c r="B328"/>
      <c r="C328"/>
      <c r="D328"/>
      <c r="E328"/>
    </row>
    <row r="329" spans="2:5">
      <c r="B329"/>
      <c r="C329"/>
      <c r="D329"/>
      <c r="E329"/>
    </row>
    <row r="330" spans="2:5">
      <c r="B330"/>
      <c r="C330"/>
      <c r="D330"/>
      <c r="E330"/>
    </row>
    <row r="331" spans="2:5">
      <c r="B331"/>
      <c r="C331"/>
      <c r="D331"/>
      <c r="E331"/>
    </row>
    <row r="332" spans="2:5">
      <c r="B332"/>
      <c r="C332"/>
      <c r="D332"/>
      <c r="E332"/>
    </row>
    <row r="333" spans="2:5">
      <c r="B333"/>
      <c r="C333"/>
      <c r="D333"/>
      <c r="E33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row r="407" spans="2:5">
      <c r="B407"/>
      <c r="C407"/>
      <c r="D407"/>
      <c r="E407"/>
    </row>
    <row r="408" spans="2:5">
      <c r="B408"/>
      <c r="C408"/>
      <c r="D408"/>
      <c r="E408"/>
    </row>
    <row r="409" spans="2:5">
      <c r="B409"/>
      <c r="C409"/>
      <c r="D409"/>
      <c r="E409"/>
    </row>
    <row r="410" spans="2:5">
      <c r="B410"/>
      <c r="C410"/>
      <c r="D410"/>
      <c r="E410"/>
    </row>
    <row r="411" spans="2:5">
      <c r="B411"/>
      <c r="C411"/>
      <c r="D411"/>
      <c r="E411"/>
    </row>
    <row r="412" spans="2:5">
      <c r="B412"/>
      <c r="C412"/>
      <c r="D412"/>
      <c r="E412"/>
    </row>
    <row r="413" spans="2:5">
      <c r="B413"/>
      <c r="C413"/>
      <c r="D413"/>
      <c r="E413"/>
    </row>
    <row r="414" spans="2:5">
      <c r="B414"/>
      <c r="C414"/>
      <c r="D414"/>
      <c r="E414"/>
    </row>
    <row r="415" spans="2:5">
      <c r="B415"/>
      <c r="C415"/>
      <c r="D415"/>
      <c r="E415"/>
    </row>
    <row r="416" spans="2:5">
      <c r="B416"/>
      <c r="C416"/>
      <c r="D416"/>
      <c r="E416"/>
    </row>
    <row r="417" spans="2:5">
      <c r="B417"/>
      <c r="C417"/>
      <c r="D417"/>
      <c r="E417"/>
    </row>
    <row r="418" spans="2:5">
      <c r="B418"/>
      <c r="C418"/>
      <c r="D418"/>
      <c r="E418"/>
    </row>
    <row r="419" spans="2:5">
      <c r="B419"/>
      <c r="C419"/>
      <c r="D419"/>
      <c r="E419"/>
    </row>
    <row r="420" spans="2:5">
      <c r="B420"/>
      <c r="C420"/>
      <c r="D420"/>
      <c r="E420"/>
    </row>
    <row r="421" spans="2:5">
      <c r="B421"/>
      <c r="C421"/>
      <c r="D421"/>
      <c r="E421"/>
    </row>
    <row r="422" spans="2:5">
      <c r="B422"/>
      <c r="C422"/>
      <c r="D422"/>
      <c r="E422"/>
    </row>
    <row r="423" spans="2:5">
      <c r="B423"/>
      <c r="C423"/>
      <c r="D423"/>
      <c r="E423"/>
    </row>
    <row r="424" spans="2:5">
      <c r="B424"/>
      <c r="C424"/>
      <c r="D424"/>
      <c r="E424"/>
    </row>
    <row r="425" spans="2:5">
      <c r="B425"/>
      <c r="C425"/>
      <c r="D425"/>
      <c r="E425"/>
    </row>
    <row r="426" spans="2:5">
      <c r="B426"/>
      <c r="C426"/>
      <c r="D426"/>
      <c r="E426"/>
    </row>
    <row r="427" spans="2:5">
      <c r="B427"/>
      <c r="C427"/>
      <c r="D427"/>
      <c r="E427"/>
    </row>
    <row r="428" spans="2:5">
      <c r="B428"/>
      <c r="C428"/>
      <c r="D428"/>
      <c r="E428"/>
    </row>
    <row r="429" spans="2:5">
      <c r="B429"/>
      <c r="C429"/>
      <c r="D429"/>
      <c r="E429"/>
    </row>
    <row r="430" spans="2:5">
      <c r="B430"/>
      <c r="C430"/>
      <c r="D430"/>
      <c r="E430"/>
    </row>
    <row r="431" spans="2:5">
      <c r="B431"/>
      <c r="C431"/>
      <c r="D431"/>
      <c r="E431"/>
    </row>
    <row r="432" spans="2:5">
      <c r="B432"/>
      <c r="C432"/>
      <c r="D432"/>
      <c r="E432"/>
    </row>
    <row r="433" spans="2:5">
      <c r="B433"/>
      <c r="C433"/>
      <c r="D433"/>
      <c r="E433"/>
    </row>
    <row r="434" spans="2:5">
      <c r="B434"/>
      <c r="C434"/>
      <c r="D434"/>
      <c r="E434"/>
    </row>
    <row r="435" spans="2:5">
      <c r="B435"/>
      <c r="C435"/>
      <c r="D435"/>
      <c r="E435"/>
    </row>
    <row r="436" spans="2:5">
      <c r="B436"/>
      <c r="C436"/>
      <c r="D436"/>
      <c r="E436"/>
    </row>
    <row r="437" spans="2:5">
      <c r="B437"/>
      <c r="C437"/>
      <c r="D437"/>
      <c r="E437"/>
    </row>
    <row r="438" spans="2:5">
      <c r="B438"/>
      <c r="C438"/>
      <c r="D438"/>
      <c r="E438"/>
    </row>
    <row r="439" spans="2:5">
      <c r="B439"/>
      <c r="C439"/>
      <c r="D439"/>
      <c r="E439"/>
    </row>
    <row r="440" spans="2:5">
      <c r="B440"/>
      <c r="C440"/>
      <c r="D440"/>
      <c r="E440"/>
    </row>
    <row r="441" spans="2:5">
      <c r="B441"/>
      <c r="C441"/>
      <c r="D441"/>
      <c r="E441"/>
    </row>
    <row r="442" spans="2:5">
      <c r="B442"/>
      <c r="C442"/>
      <c r="D442"/>
      <c r="E442"/>
    </row>
    <row r="443" spans="2:5">
      <c r="B443"/>
      <c r="C443"/>
      <c r="D443"/>
      <c r="E443"/>
    </row>
    <row r="444" spans="2:5">
      <c r="B444"/>
      <c r="C444"/>
      <c r="D444"/>
      <c r="E444"/>
    </row>
    <row r="445" spans="2:5">
      <c r="B445"/>
      <c r="C445"/>
      <c r="D445"/>
      <c r="E445"/>
    </row>
    <row r="446" spans="2:5">
      <c r="B446"/>
      <c r="C446"/>
      <c r="D446"/>
      <c r="E446"/>
    </row>
    <row r="447" spans="2:5">
      <c r="B447"/>
      <c r="C447"/>
      <c r="D447"/>
      <c r="E447"/>
    </row>
    <row r="448" spans="2:5">
      <c r="B448"/>
      <c r="C448"/>
      <c r="D448"/>
      <c r="E448"/>
    </row>
    <row r="449" spans="2:5">
      <c r="B449"/>
      <c r="C449"/>
      <c r="D449"/>
      <c r="E449"/>
    </row>
    <row r="450" spans="2:5">
      <c r="B450"/>
      <c r="C450"/>
      <c r="D450"/>
      <c r="E450"/>
    </row>
    <row r="451" spans="2:5">
      <c r="B451"/>
      <c r="C451"/>
      <c r="D451"/>
      <c r="E451"/>
    </row>
    <row r="452" spans="2:5">
      <c r="B452"/>
      <c r="C452"/>
      <c r="D452"/>
      <c r="E452"/>
    </row>
    <row r="453" spans="2:5">
      <c r="B453"/>
      <c r="C453"/>
      <c r="D453"/>
      <c r="E453"/>
    </row>
    <row r="454" spans="2:5">
      <c r="B454"/>
      <c r="C454"/>
      <c r="D454"/>
      <c r="E454"/>
    </row>
    <row r="455" spans="2:5">
      <c r="B455"/>
      <c r="C455"/>
      <c r="D455"/>
      <c r="E455"/>
    </row>
    <row r="456" spans="2:5">
      <c r="B456"/>
      <c r="C456"/>
      <c r="D456"/>
      <c r="E456"/>
    </row>
    <row r="457" spans="2:5">
      <c r="B457"/>
      <c r="C457"/>
      <c r="D457"/>
      <c r="E457"/>
    </row>
    <row r="458" spans="2:5">
      <c r="B458"/>
      <c r="C458"/>
      <c r="D458"/>
      <c r="E458"/>
    </row>
    <row r="459" spans="2:5">
      <c r="B459"/>
      <c r="C459"/>
      <c r="D459"/>
      <c r="E459"/>
    </row>
    <row r="460" spans="2:5">
      <c r="B460"/>
      <c r="C460"/>
      <c r="D460"/>
      <c r="E460"/>
    </row>
    <row r="461" spans="2:5">
      <c r="B461"/>
      <c r="C461"/>
      <c r="D461"/>
      <c r="E461"/>
    </row>
    <row r="462" spans="2:5">
      <c r="B462"/>
      <c r="C462"/>
      <c r="D462"/>
      <c r="E462"/>
    </row>
    <row r="463" spans="2:5">
      <c r="B463"/>
      <c r="C463"/>
      <c r="D463"/>
      <c r="E463"/>
    </row>
    <row r="464" spans="2:5">
      <c r="B464"/>
      <c r="C464"/>
      <c r="D464"/>
      <c r="E464"/>
    </row>
    <row r="465" spans="2:5">
      <c r="B465"/>
      <c r="C465"/>
      <c r="D465"/>
      <c r="E465"/>
    </row>
    <row r="466" spans="2:5">
      <c r="B466"/>
      <c r="C466"/>
      <c r="D466"/>
      <c r="E466"/>
    </row>
    <row r="467" spans="2:5">
      <c r="B467"/>
      <c r="C467"/>
      <c r="D467"/>
      <c r="E467"/>
    </row>
    <row r="468" spans="2:5">
      <c r="B468"/>
      <c r="C468"/>
      <c r="D468"/>
      <c r="E468"/>
    </row>
    <row r="469" spans="2:5">
      <c r="B469"/>
      <c r="C469"/>
      <c r="D469"/>
      <c r="E469"/>
    </row>
    <row r="470" spans="2:5">
      <c r="B470"/>
      <c r="C470"/>
      <c r="D470"/>
      <c r="E470"/>
    </row>
    <row r="471" spans="2:5">
      <c r="B471"/>
      <c r="C471"/>
      <c r="D471"/>
      <c r="E471"/>
    </row>
    <row r="472" spans="2:5">
      <c r="B472"/>
      <c r="C472"/>
      <c r="D472"/>
      <c r="E472"/>
    </row>
    <row r="473" spans="2:5">
      <c r="B473"/>
      <c r="C473"/>
      <c r="D473"/>
      <c r="E473"/>
    </row>
    <row r="474" spans="2:5">
      <c r="B474"/>
      <c r="C474"/>
      <c r="D474"/>
      <c r="E474"/>
    </row>
    <row r="475" spans="2:5">
      <c r="B475"/>
      <c r="C475"/>
      <c r="D475"/>
      <c r="E475"/>
    </row>
    <row r="476" spans="2:5">
      <c r="B476"/>
      <c r="C476"/>
      <c r="D476"/>
      <c r="E476"/>
    </row>
    <row r="477" spans="2:5">
      <c r="B477"/>
      <c r="C477"/>
      <c r="D477"/>
      <c r="E477"/>
    </row>
    <row r="478" spans="2:5">
      <c r="B478"/>
      <c r="C478"/>
      <c r="D478"/>
      <c r="E478"/>
    </row>
    <row r="479" spans="2:5">
      <c r="B479"/>
      <c r="C479"/>
      <c r="D479"/>
      <c r="E479"/>
    </row>
    <row r="480" spans="2:5">
      <c r="B480"/>
      <c r="C480"/>
      <c r="D480"/>
      <c r="E480"/>
    </row>
    <row r="481" spans="2:5">
      <c r="B481"/>
      <c r="C481"/>
      <c r="D481"/>
      <c r="E481"/>
    </row>
    <row r="482" spans="2:5">
      <c r="B482"/>
      <c r="C482"/>
      <c r="D482"/>
      <c r="E482"/>
    </row>
    <row r="483" spans="2:5">
      <c r="B483"/>
      <c r="C483"/>
      <c r="D483"/>
      <c r="E483"/>
    </row>
    <row r="484" spans="2:5">
      <c r="B484"/>
      <c r="C484"/>
      <c r="D484"/>
      <c r="E484"/>
    </row>
    <row r="485" spans="2:5">
      <c r="B485"/>
      <c r="C485"/>
      <c r="D485"/>
      <c r="E485"/>
    </row>
    <row r="486" spans="2:5">
      <c r="B486"/>
      <c r="C486"/>
      <c r="D486"/>
      <c r="E486"/>
    </row>
    <row r="487" spans="2:5">
      <c r="B487"/>
      <c r="C487"/>
      <c r="D487"/>
      <c r="E487"/>
    </row>
    <row r="488" spans="2:5">
      <c r="B488"/>
      <c r="C488"/>
      <c r="D488"/>
      <c r="E488"/>
    </row>
    <row r="489" spans="2:5">
      <c r="B489"/>
      <c r="C489"/>
      <c r="D489"/>
      <c r="E489"/>
    </row>
    <row r="490" spans="2:5">
      <c r="B490"/>
      <c r="C490"/>
      <c r="D490"/>
      <c r="E490"/>
    </row>
    <row r="491" spans="2:5">
      <c r="B491"/>
      <c r="C491"/>
      <c r="D491"/>
      <c r="E491"/>
    </row>
    <row r="492" spans="2:5">
      <c r="B492"/>
      <c r="C492"/>
      <c r="D492"/>
      <c r="E492"/>
    </row>
    <row r="493" spans="2:5">
      <c r="B493"/>
      <c r="C493"/>
      <c r="D493"/>
      <c r="E493"/>
    </row>
    <row r="494" spans="2:5">
      <c r="B494"/>
      <c r="C494"/>
      <c r="D494"/>
      <c r="E494"/>
    </row>
    <row r="495" spans="2:5">
      <c r="B495"/>
      <c r="C495"/>
      <c r="D495"/>
      <c r="E495"/>
    </row>
    <row r="496" spans="2:5">
      <c r="B496"/>
      <c r="C496"/>
      <c r="D496"/>
      <c r="E496"/>
    </row>
    <row r="497" spans="2:5">
      <c r="B497"/>
      <c r="C497"/>
      <c r="D497"/>
      <c r="E497"/>
    </row>
    <row r="498" spans="2:5">
      <c r="B498"/>
      <c r="C498"/>
      <c r="D498"/>
      <c r="E498"/>
    </row>
    <row r="499" spans="2:5">
      <c r="B499"/>
      <c r="C499"/>
      <c r="D499"/>
      <c r="E499"/>
    </row>
    <row r="500" spans="2:5">
      <c r="B500"/>
      <c r="C500"/>
      <c r="D500"/>
      <c r="E500"/>
    </row>
    <row r="501" spans="2:5">
      <c r="B501"/>
      <c r="C501"/>
      <c r="D501"/>
      <c r="E501"/>
    </row>
    <row r="502" spans="2:5">
      <c r="B502"/>
      <c r="C502"/>
      <c r="D502"/>
      <c r="E502"/>
    </row>
    <row r="503" spans="2:5">
      <c r="B503"/>
      <c r="C503"/>
      <c r="D503"/>
      <c r="E503"/>
    </row>
    <row r="504" spans="2:5">
      <c r="B504"/>
      <c r="C504"/>
      <c r="D504"/>
      <c r="E504"/>
    </row>
    <row r="505" spans="2:5">
      <c r="B505"/>
      <c r="C505"/>
      <c r="D505"/>
      <c r="E505"/>
    </row>
    <row r="506" spans="2:5">
      <c r="B506"/>
      <c r="C506"/>
      <c r="D506"/>
      <c r="E506"/>
    </row>
    <row r="507" spans="2:5">
      <c r="B507"/>
      <c r="C507"/>
      <c r="D507"/>
      <c r="E507"/>
    </row>
    <row r="508" spans="2:5">
      <c r="B508"/>
      <c r="C508"/>
      <c r="D508"/>
      <c r="E508"/>
    </row>
    <row r="509" spans="2:5">
      <c r="B509"/>
      <c r="C509"/>
      <c r="D509"/>
      <c r="E509"/>
    </row>
    <row r="510" spans="2:5">
      <c r="B510"/>
      <c r="C510"/>
      <c r="D510"/>
      <c r="E510"/>
    </row>
    <row r="511" spans="2:5">
      <c r="B511"/>
      <c r="C511"/>
      <c r="D511"/>
      <c r="E511"/>
    </row>
    <row r="512" spans="2:5">
      <c r="B512"/>
      <c r="C512"/>
      <c r="D512"/>
      <c r="E512"/>
    </row>
    <row r="513" spans="2:5">
      <c r="B513"/>
      <c r="C513"/>
      <c r="D513"/>
      <c r="E513"/>
    </row>
    <row r="514" spans="2:5">
      <c r="B514"/>
      <c r="C514"/>
      <c r="D514"/>
      <c r="E514"/>
    </row>
    <row r="515" spans="2:5">
      <c r="B515"/>
      <c r="C515"/>
      <c r="D515"/>
      <c r="E515"/>
    </row>
    <row r="516" spans="2:5">
      <c r="B516"/>
      <c r="C516"/>
      <c r="D516"/>
      <c r="E516"/>
    </row>
    <row r="517" spans="2:5">
      <c r="B517"/>
      <c r="C517"/>
      <c r="D517"/>
      <c r="E517"/>
    </row>
    <row r="518" spans="2:5">
      <c r="B518"/>
      <c r="C518"/>
      <c r="D518"/>
      <c r="E518"/>
    </row>
    <row r="519" spans="2:5">
      <c r="B519"/>
      <c r="C519"/>
      <c r="D519"/>
      <c r="E519"/>
    </row>
    <row r="520" spans="2:5">
      <c r="B520"/>
      <c r="C520"/>
      <c r="D520"/>
      <c r="E520"/>
    </row>
    <row r="521" spans="2:5">
      <c r="B521"/>
      <c r="C521"/>
      <c r="D521"/>
      <c r="E521"/>
    </row>
    <row r="522" spans="2:5">
      <c r="B522"/>
      <c r="C522"/>
      <c r="D522"/>
      <c r="E522"/>
    </row>
    <row r="523" spans="2:5">
      <c r="B523"/>
      <c r="C523"/>
      <c r="D523"/>
      <c r="E523"/>
    </row>
    <row r="524" spans="2:5">
      <c r="B524"/>
      <c r="C524"/>
      <c r="D524"/>
      <c r="E524"/>
    </row>
    <row r="525" spans="2:5">
      <c r="B525"/>
      <c r="C525"/>
      <c r="D525"/>
      <c r="E525"/>
    </row>
    <row r="526" spans="2:5">
      <c r="B526"/>
      <c r="C526"/>
      <c r="D526"/>
      <c r="E526"/>
    </row>
    <row r="527" spans="2:5">
      <c r="B527"/>
      <c r="C527"/>
      <c r="D527"/>
      <c r="E527"/>
    </row>
    <row r="528" spans="2:5">
      <c r="B528"/>
      <c r="C528"/>
      <c r="D528"/>
      <c r="E528"/>
    </row>
    <row r="529" spans="2:5">
      <c r="B529"/>
      <c r="C529"/>
      <c r="D529"/>
      <c r="E529"/>
    </row>
    <row r="530" spans="2:5">
      <c r="B530"/>
      <c r="C530"/>
      <c r="D530"/>
      <c r="E530"/>
    </row>
    <row r="531" spans="2:5">
      <c r="B531"/>
      <c r="C531"/>
      <c r="D531"/>
      <c r="E531"/>
    </row>
    <row r="532" spans="2:5">
      <c r="B532"/>
      <c r="C532"/>
      <c r="D532"/>
      <c r="E532"/>
    </row>
    <row r="533" spans="2:5">
      <c r="B533"/>
      <c r="C533"/>
      <c r="D533"/>
      <c r="E533"/>
    </row>
    <row r="534" spans="2:5">
      <c r="B534"/>
      <c r="C534"/>
      <c r="D534"/>
      <c r="E534"/>
    </row>
    <row r="535" spans="2:5">
      <c r="B535"/>
      <c r="C535"/>
      <c r="D535"/>
      <c r="E535"/>
    </row>
    <row r="536" spans="2:5">
      <c r="B536"/>
      <c r="C536"/>
      <c r="D536"/>
      <c r="E536"/>
    </row>
    <row r="537" spans="2:5">
      <c r="B537"/>
      <c r="C537"/>
      <c r="D537"/>
      <c r="E537"/>
    </row>
    <row r="538" spans="2:5">
      <c r="B538"/>
      <c r="C538"/>
      <c r="D538"/>
      <c r="E538"/>
    </row>
    <row r="539" spans="2:5">
      <c r="B539"/>
      <c r="C539"/>
      <c r="D539"/>
      <c r="E539"/>
    </row>
    <row r="540" spans="2:5">
      <c r="B540"/>
      <c r="C540"/>
      <c r="D540"/>
      <c r="E540"/>
    </row>
    <row r="541" spans="2:5">
      <c r="B541"/>
      <c r="C541"/>
      <c r="D541"/>
      <c r="E541"/>
    </row>
    <row r="542" spans="2:5">
      <c r="B542"/>
      <c r="C542"/>
      <c r="D542"/>
      <c r="E542"/>
    </row>
    <row r="543" spans="2:5">
      <c r="B543"/>
      <c r="C543"/>
      <c r="D543"/>
      <c r="E543"/>
    </row>
    <row r="544" spans="2:5">
      <c r="B544"/>
      <c r="C544"/>
      <c r="D544"/>
      <c r="E544"/>
    </row>
    <row r="545" spans="2:5">
      <c r="B545"/>
      <c r="C545"/>
      <c r="D545"/>
      <c r="E545"/>
    </row>
    <row r="546" spans="2:5">
      <c r="B546"/>
      <c r="C546"/>
      <c r="D546"/>
      <c r="E546"/>
    </row>
    <row r="547" spans="2:5">
      <c r="B547"/>
      <c r="C547"/>
      <c r="D547"/>
      <c r="E547"/>
    </row>
    <row r="548" spans="2:5">
      <c r="B548"/>
      <c r="C548"/>
      <c r="D548"/>
      <c r="E548"/>
    </row>
    <row r="549" spans="2:5">
      <c r="B549"/>
      <c r="C549"/>
      <c r="D549"/>
      <c r="E549"/>
    </row>
    <row r="550" spans="2:5">
      <c r="B550"/>
      <c r="C550"/>
      <c r="D550"/>
      <c r="E550"/>
    </row>
    <row r="551" spans="2:5">
      <c r="B551"/>
      <c r="C551"/>
      <c r="D551"/>
      <c r="E551"/>
    </row>
    <row r="552" spans="2:5">
      <c r="B552"/>
      <c r="C552"/>
      <c r="D552"/>
      <c r="E552"/>
    </row>
    <row r="553" spans="2:5">
      <c r="B553"/>
      <c r="C553"/>
      <c r="D553"/>
      <c r="E553"/>
    </row>
    <row r="554" spans="2:5">
      <c r="B554"/>
      <c r="C554"/>
      <c r="D554"/>
      <c r="E554"/>
    </row>
    <row r="555" spans="2:5">
      <c r="B555"/>
      <c r="C555"/>
      <c r="D555"/>
      <c r="E555"/>
    </row>
    <row r="556" spans="2:5">
      <c r="B556"/>
      <c r="C556"/>
      <c r="D556"/>
      <c r="E556"/>
    </row>
    <row r="557" spans="2:5">
      <c r="B557"/>
      <c r="C557"/>
      <c r="D557"/>
      <c r="E557"/>
    </row>
    <row r="558" spans="2:5">
      <c r="B558"/>
      <c r="C558"/>
      <c r="D558"/>
      <c r="E558"/>
    </row>
    <row r="559" spans="2:5">
      <c r="B559"/>
      <c r="C559"/>
      <c r="D559"/>
      <c r="E559"/>
    </row>
    <row r="560" spans="2:5">
      <c r="B560"/>
      <c r="C560"/>
      <c r="D560"/>
      <c r="E560"/>
    </row>
    <row r="561" spans="2:5">
      <c r="B561"/>
      <c r="C561"/>
      <c r="D561"/>
      <c r="E561"/>
    </row>
    <row r="562" spans="2:5">
      <c r="B562"/>
      <c r="C562"/>
      <c r="D562"/>
      <c r="E562"/>
    </row>
    <row r="563" spans="2:5">
      <c r="B563"/>
      <c r="C563"/>
      <c r="D563"/>
      <c r="E563"/>
    </row>
    <row r="564" spans="2:5">
      <c r="B564"/>
      <c r="C564"/>
      <c r="D564"/>
      <c r="E564"/>
    </row>
    <row r="565" spans="2:5">
      <c r="B565"/>
      <c r="C565"/>
      <c r="D565"/>
      <c r="E565"/>
    </row>
    <row r="566" spans="2:5">
      <c r="B566"/>
      <c r="C566"/>
      <c r="D566"/>
      <c r="E566"/>
    </row>
    <row r="567" spans="2:5">
      <c r="B567"/>
      <c r="C567"/>
      <c r="D567"/>
      <c r="E567"/>
    </row>
    <row r="568" spans="2:5">
      <c r="B568"/>
      <c r="C568"/>
      <c r="D568"/>
      <c r="E568"/>
    </row>
    <row r="569" spans="2:5">
      <c r="B569"/>
      <c r="C569"/>
      <c r="D569"/>
      <c r="E569"/>
    </row>
    <row r="570" spans="2:5">
      <c r="B570"/>
      <c r="C570"/>
      <c r="D570"/>
      <c r="E570"/>
    </row>
    <row r="571" spans="2:5">
      <c r="B571"/>
      <c r="C571"/>
      <c r="D571"/>
      <c r="E571"/>
    </row>
    <row r="572" spans="2:5">
      <c r="B572"/>
      <c r="C572"/>
      <c r="D572"/>
      <c r="E572"/>
    </row>
    <row r="573" spans="2:5">
      <c r="B573"/>
      <c r="C573"/>
      <c r="D573"/>
      <c r="E573"/>
    </row>
    <row r="574" spans="2:5">
      <c r="B574"/>
      <c r="C574"/>
      <c r="D574"/>
      <c r="E574"/>
    </row>
    <row r="575" spans="2:5">
      <c r="B575"/>
      <c r="C575"/>
      <c r="D575"/>
      <c r="E575"/>
    </row>
    <row r="576" spans="2:5">
      <c r="B576"/>
      <c r="C576"/>
      <c r="D576"/>
      <c r="E576"/>
    </row>
    <row r="577" spans="2:5">
      <c r="B577"/>
      <c r="C577"/>
      <c r="D577"/>
      <c r="E577"/>
    </row>
    <row r="578" spans="2:5">
      <c r="B578"/>
      <c r="C578"/>
      <c r="D578"/>
      <c r="E578"/>
    </row>
    <row r="579" spans="2:5">
      <c r="B579"/>
      <c r="C579"/>
      <c r="D579"/>
      <c r="E579"/>
    </row>
    <row r="580" spans="2:5">
      <c r="B580"/>
      <c r="C580"/>
      <c r="D580"/>
      <c r="E580"/>
    </row>
    <row r="581" spans="2:5">
      <c r="B581"/>
      <c r="C581"/>
      <c r="D581"/>
      <c r="E581"/>
    </row>
    <row r="582" spans="2:5">
      <c r="B582"/>
      <c r="C582"/>
      <c r="D582"/>
      <c r="E582"/>
    </row>
    <row r="583" spans="2:5">
      <c r="B583"/>
      <c r="C583"/>
      <c r="D583"/>
      <c r="E583"/>
    </row>
    <row r="584" spans="2:5">
      <c r="B584"/>
      <c r="C584"/>
      <c r="D584"/>
      <c r="E584"/>
    </row>
    <row r="585" spans="2:5">
      <c r="B585"/>
      <c r="C585"/>
      <c r="D585"/>
      <c r="E585"/>
    </row>
    <row r="586" spans="2:5">
      <c r="B586"/>
      <c r="C586"/>
      <c r="D586"/>
      <c r="E586"/>
    </row>
    <row r="587" spans="2:5">
      <c r="B587"/>
      <c r="C587"/>
      <c r="D587"/>
      <c r="E587"/>
    </row>
    <row r="588" spans="2:5">
      <c r="B588"/>
      <c r="C588"/>
      <c r="D588"/>
      <c r="E588"/>
    </row>
    <row r="589" spans="2:5">
      <c r="B589"/>
      <c r="C589"/>
      <c r="D589"/>
      <c r="E589"/>
    </row>
    <row r="590" spans="2:5">
      <c r="B590"/>
      <c r="C590"/>
      <c r="D590"/>
      <c r="E590"/>
    </row>
    <row r="591" spans="2:5">
      <c r="B591"/>
      <c r="C591"/>
      <c r="D591"/>
      <c r="E591"/>
    </row>
    <row r="592" spans="2:5">
      <c r="B592"/>
      <c r="C592"/>
      <c r="D592"/>
      <c r="E592"/>
    </row>
    <row r="593" spans="2:5">
      <c r="B593"/>
      <c r="C593"/>
      <c r="D593"/>
      <c r="E593"/>
    </row>
    <row r="594" spans="2:5">
      <c r="B594"/>
      <c r="C594"/>
      <c r="D594"/>
      <c r="E594"/>
    </row>
    <row r="595" spans="2:5">
      <c r="B595"/>
      <c r="C595"/>
      <c r="D595"/>
      <c r="E595"/>
    </row>
    <row r="596" spans="2:5">
      <c r="B596"/>
      <c r="C596"/>
      <c r="D596"/>
      <c r="E596"/>
    </row>
    <row r="597" spans="2:5">
      <c r="B597"/>
      <c r="C597"/>
      <c r="D597"/>
      <c r="E597"/>
    </row>
    <row r="598" spans="2:5">
      <c r="B598"/>
      <c r="C598"/>
      <c r="D598"/>
      <c r="E598"/>
    </row>
    <row r="599" spans="2:5">
      <c r="B599"/>
      <c r="C599"/>
      <c r="D599"/>
      <c r="E599"/>
    </row>
    <row r="600" spans="2:5">
      <c r="B600"/>
      <c r="C600"/>
      <c r="D600"/>
      <c r="E600"/>
    </row>
    <row r="601" spans="2:5">
      <c r="B601"/>
      <c r="C601"/>
      <c r="D601"/>
      <c r="E601"/>
    </row>
    <row r="602" spans="2:5">
      <c r="B602"/>
      <c r="C602"/>
      <c r="D602"/>
      <c r="E602"/>
    </row>
    <row r="603" spans="2:5">
      <c r="B603"/>
      <c r="C603"/>
      <c r="D603"/>
      <c r="E603"/>
    </row>
    <row r="604" spans="2:5">
      <c r="B604"/>
      <c r="C604"/>
      <c r="D604"/>
      <c r="E604"/>
    </row>
    <row r="605" spans="2:5">
      <c r="B605"/>
      <c r="C605"/>
      <c r="D605"/>
      <c r="E605"/>
    </row>
    <row r="606" spans="2:5">
      <c r="B606"/>
      <c r="C606"/>
      <c r="D606"/>
      <c r="E606"/>
    </row>
    <row r="607" spans="2:5">
      <c r="B607"/>
      <c r="C607"/>
      <c r="D607"/>
      <c r="E607"/>
    </row>
    <row r="608" spans="2:5">
      <c r="B608"/>
      <c r="C608"/>
      <c r="D608"/>
      <c r="E608"/>
    </row>
    <row r="609" spans="2:5">
      <c r="B609"/>
      <c r="C609"/>
      <c r="D609"/>
      <c r="E609"/>
    </row>
    <row r="610" spans="2:5">
      <c r="B610"/>
      <c r="C610"/>
      <c r="D610"/>
      <c r="E610"/>
    </row>
    <row r="611" spans="2:5">
      <c r="B611"/>
      <c r="C611"/>
      <c r="D611"/>
      <c r="E611"/>
    </row>
    <row r="612" spans="2:5">
      <c r="B612"/>
      <c r="C612"/>
      <c r="D612"/>
      <c r="E612"/>
    </row>
    <row r="613" spans="2:5">
      <c r="B613"/>
      <c r="C613"/>
      <c r="D613"/>
      <c r="E613"/>
    </row>
    <row r="614" spans="2:5">
      <c r="B614"/>
      <c r="C614"/>
      <c r="D614"/>
      <c r="E614"/>
    </row>
    <row r="615" spans="2:5">
      <c r="B615"/>
      <c r="C615"/>
      <c r="D615"/>
      <c r="E615"/>
    </row>
    <row r="616" spans="2:5">
      <c r="B616"/>
      <c r="C616"/>
      <c r="D616"/>
      <c r="E616"/>
    </row>
    <row r="617" spans="2:5">
      <c r="B617"/>
      <c r="C617"/>
      <c r="D617"/>
      <c r="E617"/>
    </row>
    <row r="618" spans="2:5">
      <c r="B618"/>
      <c r="C618"/>
      <c r="D618"/>
      <c r="E618"/>
    </row>
    <row r="619" spans="2:5">
      <c r="B619"/>
      <c r="C619"/>
      <c r="D619"/>
      <c r="E619"/>
    </row>
    <row r="620" spans="2:5">
      <c r="B620"/>
      <c r="C620"/>
      <c r="D620"/>
      <c r="E620"/>
    </row>
    <row r="621" spans="2:5">
      <c r="B621"/>
      <c r="C621"/>
      <c r="D621"/>
      <c r="E621"/>
    </row>
    <row r="622" spans="2:5">
      <c r="B622"/>
      <c r="C622"/>
      <c r="D622"/>
      <c r="E622"/>
    </row>
    <row r="623" spans="2:5">
      <c r="B623"/>
      <c r="C623"/>
      <c r="D623"/>
      <c r="E623"/>
    </row>
    <row r="624" spans="2:5">
      <c r="B624"/>
      <c r="C624"/>
      <c r="D624"/>
      <c r="E624"/>
    </row>
    <row r="625" spans="2:5">
      <c r="B625"/>
      <c r="C625"/>
      <c r="D625"/>
      <c r="E625"/>
    </row>
    <row r="626" spans="2:5">
      <c r="B626"/>
      <c r="C626"/>
      <c r="D626"/>
      <c r="E626"/>
    </row>
    <row r="627" spans="2:5">
      <c r="B627"/>
      <c r="C627"/>
      <c r="D627"/>
      <c r="E627"/>
    </row>
    <row r="628" spans="2:5">
      <c r="B628"/>
      <c r="C628"/>
      <c r="D628"/>
      <c r="E628"/>
    </row>
    <row r="629" spans="2:5">
      <c r="B629"/>
      <c r="C629"/>
      <c r="D629"/>
      <c r="E629"/>
    </row>
    <row r="630" spans="2:5">
      <c r="B630"/>
      <c r="C630"/>
      <c r="D630"/>
      <c r="E630"/>
    </row>
    <row r="631" spans="2:5">
      <c r="B631"/>
      <c r="C631"/>
      <c r="D631"/>
      <c r="E631"/>
    </row>
    <row r="632" spans="2:5">
      <c r="B632"/>
      <c r="C632"/>
      <c r="D632"/>
      <c r="E632"/>
    </row>
    <row r="633" spans="2:5">
      <c r="B633"/>
      <c r="C633"/>
      <c r="D633"/>
      <c r="E633"/>
    </row>
    <row r="634" spans="2:5">
      <c r="B634"/>
      <c r="C634"/>
      <c r="D634"/>
      <c r="E634"/>
    </row>
    <row r="635" spans="2:5">
      <c r="B635"/>
      <c r="C635"/>
      <c r="D635"/>
      <c r="E635"/>
    </row>
    <row r="636" spans="2:5">
      <c r="B636"/>
      <c r="C636"/>
      <c r="D636"/>
      <c r="E636"/>
    </row>
    <row r="637" spans="2:5">
      <c r="B637"/>
      <c r="C637"/>
      <c r="D637"/>
      <c r="E637"/>
    </row>
    <row r="638" spans="2:5">
      <c r="B638"/>
      <c r="C638"/>
      <c r="D638"/>
      <c r="E638"/>
    </row>
    <row r="639" spans="2:5">
      <c r="B639"/>
      <c r="C639"/>
      <c r="D639"/>
      <c r="E639"/>
    </row>
    <row r="640" spans="2:5">
      <c r="B640"/>
      <c r="C640"/>
      <c r="D640"/>
      <c r="E640"/>
    </row>
    <row r="641" spans="2:5">
      <c r="B641"/>
      <c r="C641"/>
      <c r="D641"/>
      <c r="E641"/>
    </row>
    <row r="642" spans="2:5">
      <c r="B642"/>
      <c r="C642"/>
      <c r="D642"/>
      <c r="E642"/>
    </row>
    <row r="643" spans="2:5">
      <c r="B643"/>
      <c r="C643"/>
      <c r="D643"/>
      <c r="E643"/>
    </row>
    <row r="644" spans="2:5">
      <c r="B644"/>
      <c r="C644"/>
      <c r="D644"/>
      <c r="E644"/>
    </row>
    <row r="645" spans="2:5">
      <c r="B645"/>
      <c r="C645"/>
      <c r="D645"/>
      <c r="E645"/>
    </row>
    <row r="646" spans="2:5">
      <c r="B646"/>
      <c r="C646"/>
      <c r="D646"/>
      <c r="E646"/>
    </row>
    <row r="647" spans="2:5">
      <c r="B647"/>
      <c r="C647"/>
      <c r="D647"/>
      <c r="E647"/>
    </row>
    <row r="648" spans="2:5">
      <c r="B648"/>
      <c r="C648"/>
      <c r="D648"/>
      <c r="E648"/>
    </row>
    <row r="649" spans="2:5">
      <c r="B649"/>
      <c r="C649"/>
      <c r="D649"/>
      <c r="E649"/>
    </row>
    <row r="650" spans="2:5">
      <c r="B650"/>
      <c r="C650"/>
      <c r="D650"/>
      <c r="E650"/>
    </row>
    <row r="651" spans="2:5">
      <c r="B651"/>
      <c r="C651"/>
      <c r="D651"/>
      <c r="E651"/>
    </row>
    <row r="652" spans="2:5">
      <c r="B652"/>
      <c r="C652"/>
      <c r="D652"/>
      <c r="E652"/>
    </row>
    <row r="653" spans="2:5">
      <c r="B653"/>
      <c r="C653"/>
      <c r="D653"/>
      <c r="E653"/>
    </row>
    <row r="654" spans="2:5">
      <c r="B654"/>
      <c r="C654"/>
      <c r="D654"/>
      <c r="E654"/>
    </row>
    <row r="655" spans="2:5">
      <c r="B655"/>
      <c r="C655"/>
      <c r="D655"/>
      <c r="E655"/>
    </row>
    <row r="656" spans="2:5">
      <c r="B656"/>
      <c r="C656"/>
      <c r="D656"/>
      <c r="E656"/>
    </row>
    <row r="657" spans="2:5">
      <c r="B657"/>
      <c r="C657"/>
      <c r="D657"/>
      <c r="E657"/>
    </row>
    <row r="658" spans="2:5">
      <c r="B658"/>
      <c r="C658"/>
      <c r="D658"/>
      <c r="E658"/>
    </row>
    <row r="659" spans="2:5">
      <c r="B659"/>
      <c r="C659"/>
      <c r="D659"/>
      <c r="E659"/>
    </row>
    <row r="660" spans="2:5">
      <c r="B660"/>
      <c r="C660"/>
      <c r="D660"/>
      <c r="E660"/>
    </row>
    <row r="661" spans="2:5">
      <c r="B661"/>
      <c r="C661"/>
      <c r="D661"/>
      <c r="E661"/>
    </row>
    <row r="662" spans="2:5">
      <c r="B662"/>
      <c r="C662"/>
      <c r="D662"/>
      <c r="E662"/>
    </row>
    <row r="663" spans="2:5">
      <c r="B663"/>
      <c r="C663"/>
      <c r="D663"/>
      <c r="E663"/>
    </row>
    <row r="664" spans="2:5">
      <c r="B664"/>
      <c r="C664"/>
      <c r="D664"/>
      <c r="E664"/>
    </row>
    <row r="665" spans="2:5">
      <c r="B665"/>
      <c r="C665"/>
      <c r="D665"/>
      <c r="E665"/>
    </row>
    <row r="666" spans="2:5">
      <c r="B666"/>
      <c r="C666"/>
      <c r="D666"/>
      <c r="E666"/>
    </row>
    <row r="667" spans="2:5">
      <c r="B667"/>
      <c r="C667"/>
      <c r="D667"/>
      <c r="E667"/>
    </row>
    <row r="668" spans="2:5">
      <c r="B668"/>
      <c r="C668"/>
      <c r="D668"/>
      <c r="E668"/>
    </row>
    <row r="669" spans="2:5">
      <c r="B669"/>
      <c r="C669"/>
      <c r="D669"/>
      <c r="E669"/>
    </row>
    <row r="670" spans="2:5">
      <c r="B670"/>
      <c r="C670"/>
      <c r="D670"/>
      <c r="E670"/>
    </row>
    <row r="671" spans="2:5">
      <c r="B671"/>
      <c r="C671"/>
      <c r="D671"/>
      <c r="E671"/>
    </row>
    <row r="672" spans="2:5">
      <c r="B672"/>
      <c r="C672"/>
      <c r="D672"/>
      <c r="E672"/>
    </row>
    <row r="673" spans="2:5">
      <c r="B673"/>
      <c r="C673"/>
      <c r="D673"/>
      <c r="E673"/>
    </row>
    <row r="674" spans="2:5">
      <c r="B674"/>
      <c r="C674"/>
      <c r="D674"/>
      <c r="E674"/>
    </row>
    <row r="675" spans="2:5">
      <c r="B675"/>
      <c r="C675"/>
      <c r="D675"/>
      <c r="E675"/>
    </row>
    <row r="676" spans="2:5">
      <c r="B676"/>
      <c r="C676"/>
      <c r="D676"/>
      <c r="E676"/>
    </row>
    <row r="677" spans="2:5">
      <c r="B677"/>
      <c r="C677"/>
      <c r="D677"/>
      <c r="E677"/>
    </row>
    <row r="678" spans="2:5">
      <c r="B678"/>
      <c r="C678"/>
      <c r="D678"/>
      <c r="E678"/>
    </row>
    <row r="679" spans="2:5">
      <c r="B679"/>
      <c r="C679"/>
      <c r="D679"/>
      <c r="E679"/>
    </row>
    <row r="680" spans="2:5">
      <c r="B680"/>
      <c r="C680"/>
      <c r="D680"/>
      <c r="E680"/>
    </row>
    <row r="681" spans="2:5">
      <c r="B681"/>
      <c r="C681"/>
      <c r="D681"/>
      <c r="E681"/>
    </row>
    <row r="682" spans="2:5">
      <c r="B682"/>
      <c r="C682"/>
      <c r="D682"/>
      <c r="E682"/>
    </row>
    <row r="683" spans="2:5">
      <c r="B683"/>
      <c r="C683"/>
      <c r="D683"/>
      <c r="E683"/>
    </row>
    <row r="684" spans="2:5">
      <c r="B684"/>
      <c r="C684"/>
      <c r="D684"/>
      <c r="E684"/>
    </row>
    <row r="685" spans="2:5">
      <c r="B685"/>
      <c r="C685"/>
      <c r="D685"/>
      <c r="E685"/>
    </row>
    <row r="686" spans="2:5">
      <c r="B686"/>
      <c r="C686"/>
      <c r="D686"/>
      <c r="E686"/>
    </row>
    <row r="687" spans="2:5">
      <c r="B687"/>
      <c r="C687"/>
      <c r="D687"/>
      <c r="E687"/>
    </row>
    <row r="688" spans="2:5">
      <c r="B688"/>
      <c r="C688"/>
      <c r="D688"/>
      <c r="E688"/>
    </row>
    <row r="689" spans="2:5">
      <c r="B689"/>
      <c r="C689"/>
      <c r="D689"/>
      <c r="E689"/>
    </row>
    <row r="690" spans="2:5">
      <c r="B690"/>
      <c r="C690"/>
      <c r="D690"/>
      <c r="E690"/>
    </row>
    <row r="691" spans="2:5">
      <c r="B691"/>
      <c r="C691"/>
      <c r="D691"/>
      <c r="E691"/>
    </row>
    <row r="692" spans="2:5">
      <c r="B692"/>
      <c r="C692"/>
      <c r="D692"/>
      <c r="E692"/>
    </row>
    <row r="693" spans="2:5">
      <c r="B693"/>
      <c r="C693"/>
      <c r="D693"/>
      <c r="E693"/>
    </row>
    <row r="694" spans="2:5">
      <c r="B694"/>
      <c r="C694"/>
      <c r="D694"/>
      <c r="E694"/>
    </row>
    <row r="695" spans="2:5">
      <c r="B695"/>
      <c r="C695"/>
      <c r="D695"/>
      <c r="E695"/>
    </row>
    <row r="696" spans="2:5">
      <c r="B696"/>
      <c r="C696"/>
      <c r="D696"/>
      <c r="E696"/>
    </row>
    <row r="697" spans="2:5">
      <c r="B697"/>
      <c r="C697"/>
      <c r="D697"/>
      <c r="E697"/>
    </row>
    <row r="698" spans="2:5">
      <c r="B698"/>
      <c r="C698"/>
      <c r="D698"/>
      <c r="E698"/>
    </row>
    <row r="699" spans="2:5">
      <c r="B699"/>
      <c r="C699"/>
      <c r="D699"/>
      <c r="E699"/>
    </row>
    <row r="700" spans="2:5">
      <c r="B700"/>
      <c r="C700"/>
      <c r="D700"/>
      <c r="E700"/>
    </row>
    <row r="701" spans="2:5">
      <c r="B701"/>
      <c r="C701"/>
      <c r="D701"/>
      <c r="E701"/>
    </row>
    <row r="702" spans="2:5">
      <c r="B702"/>
      <c r="C702"/>
      <c r="D702"/>
      <c r="E702"/>
    </row>
    <row r="703" spans="2:5">
      <c r="B703"/>
      <c r="C703"/>
      <c r="D703"/>
      <c r="E703"/>
    </row>
    <row r="704" spans="2:5">
      <c r="B704"/>
      <c r="C704"/>
      <c r="D704"/>
      <c r="E704"/>
    </row>
    <row r="705" spans="2:5">
      <c r="B705"/>
      <c r="C705"/>
      <c r="D705"/>
      <c r="E705"/>
    </row>
    <row r="706" spans="2:5">
      <c r="B706"/>
      <c r="C706"/>
      <c r="D706"/>
      <c r="E706"/>
    </row>
    <row r="707" spans="2:5">
      <c r="B707"/>
      <c r="C707"/>
      <c r="D707"/>
      <c r="E707"/>
    </row>
    <row r="708" spans="2:5">
      <c r="B708"/>
      <c r="C708"/>
      <c r="D708"/>
      <c r="E708"/>
    </row>
    <row r="709" spans="2:5">
      <c r="B709"/>
      <c r="C709"/>
      <c r="D709"/>
      <c r="E709"/>
    </row>
    <row r="710" spans="2:5">
      <c r="B710"/>
      <c r="C710"/>
      <c r="D710"/>
      <c r="E710"/>
    </row>
    <row r="711" spans="2:5">
      <c r="B711"/>
      <c r="C711"/>
      <c r="D711"/>
      <c r="E711"/>
    </row>
    <row r="712" spans="2:5">
      <c r="B712"/>
      <c r="C712"/>
      <c r="D712"/>
      <c r="E712"/>
    </row>
    <row r="713" spans="2:5">
      <c r="B713"/>
      <c r="C713"/>
      <c r="D713"/>
      <c r="E713"/>
    </row>
    <row r="714" spans="2:5">
      <c r="B714"/>
      <c r="C714"/>
      <c r="D714"/>
      <c r="E714"/>
    </row>
    <row r="715" spans="2:5">
      <c r="B715"/>
      <c r="C715"/>
      <c r="D715"/>
      <c r="E715"/>
    </row>
    <row r="716" spans="2:5">
      <c r="B716"/>
      <c r="C716"/>
      <c r="D716"/>
      <c r="E716"/>
    </row>
    <row r="717" spans="2:5">
      <c r="B717"/>
      <c r="C717"/>
      <c r="D717"/>
      <c r="E717"/>
    </row>
    <row r="718" spans="2:5">
      <c r="B718"/>
      <c r="C718"/>
      <c r="D718"/>
      <c r="E718"/>
    </row>
    <row r="719" spans="2:5">
      <c r="B719"/>
      <c r="C719"/>
      <c r="D719"/>
      <c r="E719"/>
    </row>
    <row r="720" spans="2:5">
      <c r="B720"/>
      <c r="C720"/>
      <c r="D720"/>
      <c r="E720"/>
    </row>
    <row r="721" spans="2:5">
      <c r="B721"/>
      <c r="C721"/>
      <c r="D721"/>
      <c r="E721"/>
    </row>
    <row r="722" spans="2:5">
      <c r="B722"/>
      <c r="C722"/>
      <c r="D722"/>
      <c r="E722"/>
    </row>
    <row r="723" spans="2:5">
      <c r="B723"/>
      <c r="C723"/>
      <c r="D723"/>
      <c r="E723"/>
    </row>
    <row r="724" spans="2:5">
      <c r="B724"/>
      <c r="C724"/>
      <c r="D724"/>
      <c r="E724"/>
    </row>
    <row r="725" spans="2:5">
      <c r="B725"/>
      <c r="C725"/>
      <c r="D725"/>
      <c r="E725"/>
    </row>
    <row r="726" spans="2:5">
      <c r="B726"/>
      <c r="C726"/>
      <c r="D726"/>
      <c r="E726"/>
    </row>
    <row r="727" spans="2:5">
      <c r="B727"/>
      <c r="C727"/>
      <c r="D727"/>
      <c r="E727"/>
    </row>
    <row r="728" spans="2:5">
      <c r="B728"/>
      <c r="C728"/>
      <c r="D728"/>
      <c r="E728"/>
    </row>
    <row r="729" spans="2:5">
      <c r="B729"/>
      <c r="C729"/>
      <c r="D729"/>
      <c r="E729"/>
    </row>
    <row r="730" spans="2:5">
      <c r="B730"/>
      <c r="C730"/>
      <c r="D730"/>
      <c r="E730"/>
    </row>
    <row r="731" spans="2:5">
      <c r="B731"/>
      <c r="C731"/>
      <c r="D731"/>
      <c r="E731"/>
    </row>
    <row r="732" spans="2:5">
      <c r="B732"/>
      <c r="C732"/>
      <c r="D732"/>
      <c r="E732"/>
    </row>
    <row r="733" spans="2:5">
      <c r="B733"/>
      <c r="C733"/>
      <c r="D733"/>
      <c r="E733"/>
    </row>
    <row r="734" spans="2:5">
      <c r="B734"/>
      <c r="C734"/>
      <c r="D734"/>
      <c r="E734"/>
    </row>
    <row r="735" spans="2:5">
      <c r="B735"/>
      <c r="C735"/>
      <c r="D735"/>
      <c r="E735"/>
    </row>
    <row r="736" spans="2:5">
      <c r="B736"/>
      <c r="C736"/>
      <c r="D736"/>
      <c r="E736"/>
    </row>
    <row r="737" spans="2:5">
      <c r="B737"/>
      <c r="C737"/>
      <c r="D737"/>
      <c r="E737"/>
    </row>
    <row r="738" spans="2:5">
      <c r="B738"/>
      <c r="C738"/>
      <c r="D738"/>
      <c r="E738"/>
    </row>
    <row r="739" spans="2:5">
      <c r="B739"/>
      <c r="C739"/>
      <c r="D739"/>
      <c r="E739"/>
    </row>
    <row r="740" spans="2:5">
      <c r="B740"/>
      <c r="C740"/>
      <c r="D740"/>
      <c r="E740"/>
    </row>
    <row r="741" spans="2:5">
      <c r="B741"/>
      <c r="C741"/>
      <c r="D741"/>
      <c r="E741"/>
    </row>
    <row r="742" spans="2:5">
      <c r="B742"/>
      <c r="C742"/>
      <c r="D742"/>
      <c r="E742"/>
    </row>
    <row r="743" spans="2:5">
      <c r="B743"/>
      <c r="C743"/>
      <c r="D743"/>
      <c r="E743"/>
    </row>
    <row r="744" spans="2:5">
      <c r="B744"/>
      <c r="C744"/>
      <c r="D744"/>
      <c r="E744"/>
    </row>
    <row r="745" spans="2:5">
      <c r="B745"/>
      <c r="C745"/>
      <c r="D745"/>
      <c r="E745"/>
    </row>
    <row r="746" spans="2:5">
      <c r="B746"/>
      <c r="C746"/>
      <c r="D746"/>
      <c r="E746"/>
    </row>
    <row r="747" spans="2:5">
      <c r="B747"/>
      <c r="C747"/>
      <c r="D747"/>
      <c r="E747"/>
    </row>
    <row r="748" spans="2:5">
      <c r="B748"/>
      <c r="C748"/>
      <c r="D748"/>
      <c r="E748"/>
    </row>
    <row r="749" spans="2:5">
      <c r="B749"/>
      <c r="C749"/>
      <c r="D749"/>
      <c r="E749"/>
    </row>
    <row r="750" spans="2:5">
      <c r="B750"/>
      <c r="C750"/>
      <c r="D750"/>
      <c r="E750"/>
    </row>
    <row r="751" spans="2:5">
      <c r="B751"/>
      <c r="C751"/>
      <c r="D751"/>
      <c r="E751"/>
    </row>
    <row r="752" spans="2:5">
      <c r="B752"/>
      <c r="C752"/>
      <c r="D752"/>
      <c r="E752"/>
    </row>
    <row r="753" spans="2:5">
      <c r="B753"/>
      <c r="C753"/>
      <c r="D753"/>
      <c r="E753"/>
    </row>
    <row r="754" spans="2:5">
      <c r="B754"/>
      <c r="C754"/>
      <c r="D754"/>
      <c r="E754"/>
    </row>
    <row r="755" spans="2:5">
      <c r="B755"/>
      <c r="C755"/>
      <c r="D755"/>
      <c r="E755"/>
    </row>
    <row r="756" spans="2:5">
      <c r="B756"/>
      <c r="C756"/>
      <c r="D756"/>
      <c r="E756"/>
    </row>
    <row r="757" spans="2:5">
      <c r="B757"/>
      <c r="C757"/>
      <c r="D757"/>
      <c r="E757"/>
    </row>
    <row r="758" spans="2:5">
      <c r="B758"/>
      <c r="C758"/>
      <c r="D758"/>
      <c r="E758"/>
    </row>
    <row r="759" spans="2:5">
      <c r="B759"/>
      <c r="C759"/>
      <c r="D759"/>
      <c r="E759"/>
    </row>
    <row r="760" spans="2:5">
      <c r="B760"/>
      <c r="C760"/>
      <c r="D760"/>
      <c r="E760"/>
    </row>
    <row r="761" spans="2:5">
      <c r="B761"/>
      <c r="C761"/>
      <c r="D761"/>
      <c r="E761"/>
    </row>
    <row r="762" spans="2:5">
      <c r="B762"/>
      <c r="C762"/>
      <c r="D762"/>
      <c r="E762"/>
    </row>
    <row r="763" spans="2:5">
      <c r="B763"/>
      <c r="C763"/>
      <c r="D763"/>
      <c r="E763"/>
    </row>
    <row r="764" spans="2:5">
      <c r="B764"/>
      <c r="C764"/>
      <c r="D764"/>
      <c r="E764"/>
    </row>
    <row r="765" spans="2:5">
      <c r="B765"/>
      <c r="C765"/>
      <c r="D765"/>
      <c r="E765"/>
    </row>
    <row r="766" spans="2:5">
      <c r="B766"/>
      <c r="C766"/>
      <c r="D766"/>
      <c r="E766"/>
    </row>
    <row r="767" spans="2:5">
      <c r="B767"/>
      <c r="C767"/>
      <c r="D767"/>
      <c r="E767"/>
    </row>
    <row r="768" spans="2:5">
      <c r="B768"/>
      <c r="C768"/>
      <c r="D768"/>
      <c r="E768"/>
    </row>
    <row r="769" spans="2:5">
      <c r="B769"/>
      <c r="C769"/>
      <c r="D769"/>
      <c r="E769"/>
    </row>
    <row r="770" spans="2:5">
      <c r="B770"/>
      <c r="C770"/>
      <c r="D770"/>
      <c r="E770"/>
    </row>
    <row r="771" spans="2:5">
      <c r="B771"/>
      <c r="C771"/>
      <c r="D771"/>
      <c r="E771"/>
    </row>
    <row r="772" spans="2:5">
      <c r="B772"/>
      <c r="C772"/>
      <c r="D772"/>
      <c r="E772"/>
    </row>
    <row r="773" spans="2:5">
      <c r="B773"/>
      <c r="C773"/>
      <c r="D773"/>
      <c r="E773"/>
    </row>
    <row r="774" spans="2:5">
      <c r="B774"/>
      <c r="C774"/>
      <c r="D774"/>
      <c r="E774"/>
    </row>
    <row r="775" spans="2:5">
      <c r="B775"/>
      <c r="C775"/>
      <c r="D775"/>
      <c r="E775"/>
    </row>
    <row r="776" spans="2:5">
      <c r="B776"/>
      <c r="C776"/>
      <c r="D776"/>
      <c r="E776"/>
    </row>
    <row r="777" spans="2:5">
      <c r="B777"/>
      <c r="C777"/>
      <c r="D777"/>
      <c r="E777"/>
    </row>
    <row r="778" spans="2:5">
      <c r="B778"/>
      <c r="C778"/>
      <c r="D778"/>
      <c r="E778"/>
    </row>
    <row r="779" spans="2:5">
      <c r="B779"/>
      <c r="C779"/>
      <c r="D779"/>
      <c r="E779"/>
    </row>
    <row r="780" spans="2:5">
      <c r="B780"/>
      <c r="C780"/>
      <c r="D780"/>
      <c r="E780"/>
    </row>
    <row r="781" spans="2:5">
      <c r="B781"/>
      <c r="C781"/>
      <c r="D781"/>
      <c r="E781"/>
    </row>
    <row r="782" spans="2:5">
      <c r="B782"/>
      <c r="C782"/>
      <c r="D782"/>
      <c r="E782"/>
    </row>
    <row r="783" spans="2:5">
      <c r="B783"/>
      <c r="C783"/>
      <c r="D783"/>
      <c r="E783"/>
    </row>
    <row r="784" spans="2:5">
      <c r="B784"/>
      <c r="C784"/>
      <c r="D784"/>
      <c r="E784"/>
    </row>
    <row r="785" spans="2:5">
      <c r="B785"/>
      <c r="C785"/>
      <c r="D785"/>
      <c r="E785"/>
    </row>
    <row r="786" spans="2:5">
      <c r="B786"/>
      <c r="C786"/>
      <c r="D786"/>
      <c r="E786"/>
    </row>
    <row r="787" spans="2:5">
      <c r="B787"/>
      <c r="C787"/>
      <c r="D787"/>
      <c r="E787"/>
    </row>
    <row r="788" spans="2:5">
      <c r="B788"/>
      <c r="C788"/>
      <c r="D788"/>
      <c r="E788"/>
    </row>
    <row r="789" spans="2:5">
      <c r="B789"/>
      <c r="C789"/>
      <c r="D789"/>
      <c r="E789"/>
    </row>
    <row r="790" spans="2:5">
      <c r="B790"/>
      <c r="C790"/>
      <c r="D790"/>
      <c r="E790"/>
    </row>
    <row r="791" spans="2:5">
      <c r="B791"/>
      <c r="C791"/>
      <c r="D791"/>
      <c r="E791"/>
    </row>
    <row r="792" spans="2:5">
      <c r="B792"/>
      <c r="C792"/>
      <c r="D792"/>
      <c r="E792"/>
    </row>
    <row r="793" spans="2:5">
      <c r="B793"/>
      <c r="C793"/>
      <c r="D793"/>
      <c r="E793"/>
    </row>
    <row r="794" spans="2:5">
      <c r="B794"/>
      <c r="C794"/>
      <c r="D794"/>
      <c r="E794"/>
    </row>
    <row r="795" spans="2:5">
      <c r="B795"/>
      <c r="C795"/>
      <c r="D795"/>
      <c r="E795"/>
    </row>
    <row r="796" spans="2:5">
      <c r="B796"/>
      <c r="C796"/>
      <c r="D796"/>
      <c r="E796"/>
    </row>
    <row r="797" spans="2:5">
      <c r="B797"/>
      <c r="C797"/>
      <c r="D797"/>
      <c r="E797"/>
    </row>
    <row r="798" spans="2:5">
      <c r="B798"/>
      <c r="C798"/>
      <c r="D798"/>
      <c r="E798"/>
    </row>
    <row r="799" spans="2:5">
      <c r="B799"/>
      <c r="C799"/>
      <c r="D799"/>
      <c r="E799"/>
    </row>
    <row r="800" spans="2:5">
      <c r="B800"/>
      <c r="C800"/>
      <c r="D800"/>
      <c r="E800"/>
    </row>
    <row r="801" spans="2:5">
      <c r="B801"/>
      <c r="C801"/>
      <c r="D801"/>
      <c r="E801"/>
    </row>
    <row r="802" spans="2:5">
      <c r="B802"/>
      <c r="C802"/>
      <c r="D802"/>
      <c r="E802"/>
    </row>
    <row r="803" spans="2:5">
      <c r="B803"/>
      <c r="C803"/>
      <c r="D803"/>
      <c r="E803"/>
    </row>
    <row r="804" spans="2:5">
      <c r="B804"/>
      <c r="C804"/>
      <c r="D804"/>
      <c r="E804"/>
    </row>
    <row r="805" spans="2:5">
      <c r="B805"/>
      <c r="C805"/>
      <c r="D805"/>
      <c r="E805"/>
    </row>
    <row r="806" spans="2:5">
      <c r="B806"/>
      <c r="C806"/>
      <c r="D806"/>
      <c r="E806"/>
    </row>
    <row r="807" spans="2:5">
      <c r="B807"/>
      <c r="C807"/>
      <c r="D807"/>
      <c r="E807"/>
    </row>
    <row r="808" spans="2:5">
      <c r="B808"/>
      <c r="C808"/>
      <c r="D808"/>
      <c r="E808"/>
    </row>
    <row r="809" spans="2:5">
      <c r="B809"/>
      <c r="C809"/>
      <c r="D809"/>
    </row>
    <row r="810" spans="2:5">
      <c r="B810"/>
      <c r="C810"/>
      <c r="D810"/>
    </row>
    <row r="811" spans="2:5">
      <c r="B811"/>
      <c r="C811"/>
      <c r="D811"/>
    </row>
    <row r="812" spans="2:5">
      <c r="B812"/>
      <c r="C812"/>
      <c r="D812"/>
    </row>
    <row r="813" spans="2:5">
      <c r="B813"/>
      <c r="C813"/>
      <c r="D813"/>
    </row>
    <row r="814" spans="2:5">
      <c r="B814"/>
      <c r="C814"/>
      <c r="D814"/>
    </row>
    <row r="815" spans="2:5">
      <c r="B815"/>
      <c r="C815"/>
      <c r="D815"/>
    </row>
    <row r="816" spans="2:5">
      <c r="B816"/>
      <c r="C816"/>
      <c r="D816"/>
    </row>
    <row r="817" spans="2:4">
      <c r="B817"/>
      <c r="C817"/>
      <c r="D817"/>
    </row>
    <row r="818" spans="2:4">
      <c r="B818"/>
      <c r="C818"/>
      <c r="D818"/>
    </row>
    <row r="819" spans="2:4">
      <c r="B819"/>
      <c r="C819"/>
      <c r="D819"/>
    </row>
    <row r="820" spans="2:4">
      <c r="B820"/>
      <c r="C820"/>
      <c r="D820"/>
    </row>
    <row r="821" spans="2:4">
      <c r="B821"/>
      <c r="C821"/>
      <c r="D821"/>
    </row>
    <row r="822" spans="2:4">
      <c r="B822"/>
      <c r="C822"/>
      <c r="D822"/>
    </row>
    <row r="823" spans="2:4">
      <c r="B823"/>
      <c r="C823"/>
      <c r="D823"/>
    </row>
    <row r="824" spans="2:4">
      <c r="B824"/>
      <c r="C824"/>
      <c r="D824"/>
    </row>
    <row r="825" spans="2:4">
      <c r="B825"/>
      <c r="C825"/>
      <c r="D825"/>
    </row>
    <row r="826" spans="2:4">
      <c r="B826"/>
      <c r="C826"/>
      <c r="D826"/>
    </row>
    <row r="827" spans="2:4">
      <c r="B827"/>
      <c r="C827"/>
      <c r="D827"/>
    </row>
    <row r="828" spans="2:4">
      <c r="B828"/>
      <c r="C828"/>
      <c r="D828"/>
    </row>
    <row r="829" spans="2:4">
      <c r="B829"/>
      <c r="C829"/>
      <c r="D829"/>
    </row>
    <row r="830" spans="2:4">
      <c r="B830"/>
      <c r="C830"/>
      <c r="D830"/>
    </row>
    <row r="831" spans="2:4">
      <c r="B831"/>
      <c r="C831"/>
      <c r="D831"/>
    </row>
    <row r="832" spans="2:4">
      <c r="B832"/>
      <c r="C832"/>
      <c r="D832"/>
    </row>
    <row r="833" spans="2:4">
      <c r="B833"/>
      <c r="C833"/>
      <c r="D833"/>
    </row>
    <row r="834" spans="2:4">
      <c r="B834"/>
      <c r="C834"/>
      <c r="D834"/>
    </row>
    <row r="835" spans="2:4">
      <c r="B835"/>
      <c r="C835"/>
      <c r="D835"/>
    </row>
    <row r="836" spans="2:4">
      <c r="B836"/>
      <c r="C836"/>
      <c r="D836"/>
    </row>
    <row r="837" spans="2:4">
      <c r="B837"/>
      <c r="C837"/>
      <c r="D837"/>
    </row>
    <row r="838" spans="2:4">
      <c r="B838"/>
      <c r="C838"/>
      <c r="D838"/>
    </row>
    <row r="839" spans="2:4">
      <c r="B839"/>
      <c r="C839"/>
      <c r="D839"/>
    </row>
    <row r="840" spans="2:4">
      <c r="B840"/>
      <c r="C840"/>
      <c r="D840"/>
    </row>
    <row r="841" spans="2:4">
      <c r="B841"/>
      <c r="C841"/>
      <c r="D841"/>
    </row>
    <row r="842" spans="2:4">
      <c r="B842"/>
      <c r="C842"/>
      <c r="D842"/>
    </row>
    <row r="843" spans="2:4">
      <c r="B843"/>
      <c r="C843"/>
      <c r="D843"/>
    </row>
    <row r="844" spans="2:4">
      <c r="B844"/>
      <c r="C844"/>
      <c r="D844"/>
    </row>
    <row r="845" spans="2:4">
      <c r="B845"/>
      <c r="C845"/>
      <c r="D845"/>
    </row>
    <row r="846" spans="2:4">
      <c r="B846"/>
      <c r="C846"/>
      <c r="D846"/>
    </row>
    <row r="847" spans="2:4">
      <c r="B847"/>
      <c r="C847"/>
      <c r="D847"/>
    </row>
    <row r="848" spans="2:4">
      <c r="B848"/>
      <c r="C848"/>
      <c r="D848"/>
    </row>
    <row r="849" spans="2:4">
      <c r="B849"/>
      <c r="C849"/>
      <c r="D849"/>
    </row>
    <row r="850" spans="2:4">
      <c r="B850"/>
      <c r="C850"/>
      <c r="D850"/>
    </row>
    <row r="851" spans="2:4">
      <c r="B851"/>
      <c r="C851"/>
      <c r="D851"/>
    </row>
    <row r="852" spans="2:4">
      <c r="B852"/>
      <c r="C852"/>
      <c r="D852"/>
    </row>
    <row r="853" spans="2:4">
      <c r="B853"/>
      <c r="C853"/>
      <c r="D853"/>
    </row>
    <row r="854" spans="2:4">
      <c r="B854"/>
      <c r="C854"/>
      <c r="D854"/>
    </row>
    <row r="855" spans="2:4">
      <c r="B855"/>
      <c r="C855"/>
      <c r="D855"/>
    </row>
    <row r="856" spans="2:4">
      <c r="B856"/>
      <c r="C856"/>
      <c r="D856"/>
    </row>
    <row r="857" spans="2:4">
      <c r="B857"/>
      <c r="C857"/>
      <c r="D857"/>
    </row>
    <row r="858" spans="2:4">
      <c r="B858"/>
      <c r="C858"/>
      <c r="D858"/>
    </row>
    <row r="859" spans="2:4">
      <c r="B859"/>
      <c r="C859"/>
      <c r="D859"/>
    </row>
    <row r="860" spans="2:4">
      <c r="B860"/>
      <c r="C860"/>
      <c r="D860"/>
    </row>
    <row r="861" spans="2:4">
      <c r="B861"/>
      <c r="C861"/>
      <c r="D861"/>
    </row>
    <row r="862" spans="2:4">
      <c r="B862"/>
      <c r="C862"/>
      <c r="D862"/>
    </row>
    <row r="863" spans="2:4">
      <c r="B863"/>
      <c r="C863"/>
      <c r="D863"/>
    </row>
    <row r="864" spans="2:4">
      <c r="B864"/>
      <c r="C864"/>
      <c r="D864"/>
    </row>
    <row r="865" spans="2:4">
      <c r="B865"/>
      <c r="C865"/>
      <c r="D865"/>
    </row>
    <row r="866" spans="2:4">
      <c r="B866"/>
      <c r="C866"/>
      <c r="D866"/>
    </row>
    <row r="867" spans="2:4">
      <c r="B867"/>
      <c r="C867"/>
      <c r="D867"/>
    </row>
    <row r="868" spans="2:4">
      <c r="B868"/>
      <c r="C868"/>
      <c r="D868"/>
    </row>
    <row r="869" spans="2:4">
      <c r="B869"/>
      <c r="C869"/>
      <c r="D869"/>
    </row>
    <row r="870" spans="2:4">
      <c r="B870"/>
      <c r="C870"/>
      <c r="D870"/>
    </row>
    <row r="871" spans="2:4">
      <c r="B871"/>
      <c r="C871"/>
      <c r="D871"/>
    </row>
    <row r="872" spans="2:4">
      <c r="B872"/>
      <c r="C872"/>
      <c r="D872"/>
    </row>
    <row r="873" spans="2:4">
      <c r="B873"/>
      <c r="C873"/>
      <c r="D873"/>
    </row>
    <row r="874" spans="2:4">
      <c r="B874"/>
      <c r="C874"/>
      <c r="D874"/>
    </row>
    <row r="875" spans="2:4">
      <c r="B875"/>
      <c r="C875"/>
      <c r="D875"/>
    </row>
    <row r="876" spans="2:4">
      <c r="B876"/>
      <c r="C876"/>
      <c r="D876"/>
    </row>
    <row r="877" spans="2:4">
      <c r="B877"/>
      <c r="C877"/>
      <c r="D877"/>
    </row>
    <row r="878" spans="2:4">
      <c r="B878"/>
      <c r="C878"/>
      <c r="D878"/>
    </row>
    <row r="879" spans="2:4">
      <c r="B879"/>
      <c r="C879"/>
      <c r="D879"/>
    </row>
    <row r="880" spans="2:4">
      <c r="B880"/>
      <c r="C880"/>
      <c r="D880"/>
    </row>
    <row r="881" spans="2:4">
      <c r="B881"/>
      <c r="C881"/>
      <c r="D881"/>
    </row>
    <row r="882" spans="2:4">
      <c r="B882"/>
      <c r="C882"/>
      <c r="D882"/>
    </row>
    <row r="883" spans="2:4">
      <c r="B883"/>
      <c r="C883"/>
      <c r="D883"/>
    </row>
    <row r="884" spans="2:4">
      <c r="B884"/>
      <c r="C884"/>
      <c r="D884"/>
    </row>
    <row r="885" spans="2:4">
      <c r="B885"/>
      <c r="C885"/>
      <c r="D885"/>
    </row>
    <row r="886" spans="2:4">
      <c r="B886"/>
      <c r="C886"/>
      <c r="D886"/>
    </row>
    <row r="887" spans="2:4">
      <c r="B887"/>
      <c r="C887"/>
      <c r="D887"/>
    </row>
    <row r="888" spans="2:4">
      <c r="B888"/>
      <c r="C888"/>
      <c r="D888"/>
    </row>
    <row r="889" spans="2:4">
      <c r="B889"/>
      <c r="C889"/>
      <c r="D889"/>
    </row>
    <row r="890" spans="2:4">
      <c r="B890"/>
      <c r="C890"/>
      <c r="D890"/>
    </row>
    <row r="891" spans="2:4">
      <c r="B891"/>
      <c r="C891"/>
      <c r="D891"/>
    </row>
    <row r="892" spans="2:4">
      <c r="B892"/>
      <c r="C892"/>
      <c r="D892"/>
    </row>
    <row r="893" spans="2:4">
      <c r="B893"/>
      <c r="C893"/>
      <c r="D893"/>
    </row>
    <row r="894" spans="2:4">
      <c r="B894"/>
      <c r="C894"/>
      <c r="D894"/>
    </row>
    <row r="895" spans="2:4">
      <c r="B895"/>
      <c r="C895"/>
      <c r="D895"/>
    </row>
    <row r="896" spans="2:4">
      <c r="B896"/>
      <c r="C896"/>
      <c r="D896"/>
    </row>
    <row r="897" spans="2:4">
      <c r="B897"/>
      <c r="C897"/>
      <c r="D897"/>
    </row>
    <row r="898" spans="2:4">
      <c r="B898"/>
      <c r="C898"/>
      <c r="D898"/>
    </row>
    <row r="899" spans="2:4">
      <c r="B899"/>
      <c r="C899"/>
      <c r="D899"/>
    </row>
    <row r="900" spans="2:4">
      <c r="B900"/>
      <c r="C900"/>
      <c r="D900"/>
    </row>
    <row r="901" spans="2:4">
      <c r="B901"/>
      <c r="C901"/>
      <c r="D901"/>
    </row>
    <row r="902" spans="2:4">
      <c r="B902"/>
      <c r="C902"/>
      <c r="D902"/>
    </row>
    <row r="903" spans="2:4">
      <c r="B903"/>
      <c r="C903"/>
      <c r="D903"/>
    </row>
    <row r="904" spans="2:4">
      <c r="B904"/>
      <c r="C904"/>
      <c r="D904"/>
    </row>
    <row r="905" spans="2:4">
      <c r="B905"/>
      <c r="C905"/>
      <c r="D905"/>
    </row>
    <row r="906" spans="2:4">
      <c r="B906"/>
      <c r="C906"/>
      <c r="D906"/>
    </row>
    <row r="907" spans="2:4">
      <c r="B907"/>
      <c r="C907"/>
      <c r="D907"/>
    </row>
    <row r="908" spans="2:4">
      <c r="B908"/>
      <c r="C908"/>
      <c r="D908"/>
    </row>
    <row r="909" spans="2:4">
      <c r="B909"/>
      <c r="C909"/>
      <c r="D909"/>
    </row>
    <row r="910" spans="2:4">
      <c r="B910"/>
      <c r="C910"/>
      <c r="D910"/>
    </row>
    <row r="911" spans="2:4">
      <c r="B911"/>
      <c r="C911"/>
      <c r="D911"/>
    </row>
    <row r="912" spans="2:4">
      <c r="B912"/>
      <c r="C912"/>
      <c r="D912"/>
    </row>
    <row r="913" spans="2:4">
      <c r="B913"/>
      <c r="C913"/>
      <c r="D913"/>
    </row>
    <row r="914" spans="2:4">
      <c r="B914"/>
      <c r="C914"/>
      <c r="D914"/>
    </row>
    <row r="915" spans="2:4">
      <c r="B915"/>
      <c r="C915"/>
      <c r="D915"/>
    </row>
    <row r="916" spans="2:4">
      <c r="B916"/>
      <c r="C916"/>
      <c r="D916"/>
    </row>
    <row r="917" spans="2:4">
      <c r="B917"/>
      <c r="C917"/>
      <c r="D917"/>
    </row>
    <row r="918" spans="2:4">
      <c r="B918"/>
      <c r="C918"/>
      <c r="D918"/>
    </row>
    <row r="919" spans="2:4">
      <c r="B919"/>
      <c r="C919"/>
      <c r="D919"/>
    </row>
    <row r="920" spans="2:4">
      <c r="B920"/>
      <c r="C920"/>
      <c r="D920"/>
    </row>
    <row r="921" spans="2:4">
      <c r="B921"/>
      <c r="C921"/>
      <c r="D921"/>
    </row>
    <row r="922" spans="2:4">
      <c r="B922"/>
      <c r="C922"/>
      <c r="D922"/>
    </row>
    <row r="923" spans="2:4">
      <c r="B923"/>
      <c r="C923"/>
      <c r="D923"/>
    </row>
    <row r="924" spans="2:4">
      <c r="B924"/>
      <c r="C924"/>
      <c r="D924"/>
    </row>
    <row r="925" spans="2:4">
      <c r="B925"/>
      <c r="C925"/>
      <c r="D925"/>
    </row>
    <row r="926" spans="2:4">
      <c r="B926"/>
      <c r="C926"/>
      <c r="D926"/>
    </row>
    <row r="927" spans="2:4">
      <c r="B927"/>
      <c r="C927"/>
      <c r="D927"/>
    </row>
    <row r="928" spans="2:4">
      <c r="B928"/>
      <c r="C928"/>
      <c r="D928"/>
    </row>
    <row r="929" spans="2:4">
      <c r="B929"/>
      <c r="C929"/>
      <c r="D929"/>
    </row>
    <row r="930" spans="2:4">
      <c r="B930"/>
      <c r="C930"/>
      <c r="D930"/>
    </row>
    <row r="931" spans="2:4">
      <c r="B931"/>
      <c r="C931"/>
      <c r="D931"/>
    </row>
    <row r="932" spans="2:4">
      <c r="B932"/>
      <c r="C932"/>
      <c r="D932"/>
    </row>
    <row r="933" spans="2:4">
      <c r="B933"/>
      <c r="C933"/>
      <c r="D933"/>
    </row>
    <row r="934" spans="2:4">
      <c r="B934"/>
      <c r="C934"/>
      <c r="D934"/>
    </row>
    <row r="935" spans="2:4">
      <c r="B935"/>
      <c r="C935"/>
      <c r="D935"/>
    </row>
    <row r="936" spans="2:4">
      <c r="B936"/>
      <c r="C936"/>
      <c r="D936"/>
    </row>
    <row r="937" spans="2:4">
      <c r="B937"/>
      <c r="C937"/>
      <c r="D937"/>
    </row>
    <row r="938" spans="2:4">
      <c r="B938"/>
      <c r="C938"/>
      <c r="D938"/>
    </row>
    <row r="939" spans="2:4">
      <c r="B939"/>
      <c r="C939"/>
      <c r="D939"/>
    </row>
    <row r="940" spans="2:4">
      <c r="B940"/>
      <c r="C940"/>
      <c r="D940"/>
    </row>
    <row r="941" spans="2:4">
      <c r="B941"/>
      <c r="C941"/>
      <c r="D941"/>
    </row>
    <row r="942" spans="2:4">
      <c r="B942"/>
      <c r="C942"/>
      <c r="D942"/>
    </row>
    <row r="943" spans="2:4">
      <c r="B943"/>
      <c r="C943"/>
      <c r="D943"/>
    </row>
    <row r="944" spans="2:4">
      <c r="B944"/>
      <c r="C944"/>
      <c r="D944"/>
    </row>
    <row r="945" spans="2:4">
      <c r="B945"/>
      <c r="C945"/>
      <c r="D945"/>
    </row>
    <row r="946" spans="2:4">
      <c r="B946"/>
      <c r="C946"/>
      <c r="D946"/>
    </row>
    <row r="947" spans="2:4">
      <c r="B947"/>
      <c r="C947"/>
      <c r="D947"/>
    </row>
    <row r="948" spans="2:4">
      <c r="B948"/>
      <c r="C948"/>
      <c r="D948"/>
    </row>
    <row r="949" spans="2:4">
      <c r="B949"/>
      <c r="C949"/>
      <c r="D949"/>
    </row>
    <row r="950" spans="2:4">
      <c r="B950"/>
      <c r="C950"/>
      <c r="D950"/>
    </row>
    <row r="951" spans="2:4">
      <c r="B951"/>
      <c r="C951"/>
      <c r="D951"/>
    </row>
    <row r="952" spans="2:4">
      <c r="B952"/>
      <c r="C952"/>
      <c r="D952"/>
    </row>
    <row r="953" spans="2:4">
      <c r="B953"/>
      <c r="C953"/>
      <c r="D953"/>
    </row>
    <row r="954" spans="2:4">
      <c r="B954"/>
      <c r="C954"/>
      <c r="D954"/>
    </row>
    <row r="955" spans="2:4">
      <c r="B955"/>
      <c r="C955"/>
      <c r="D955"/>
    </row>
    <row r="956" spans="2:4">
      <c r="B956"/>
      <c r="C956"/>
      <c r="D956"/>
    </row>
    <row r="957" spans="2:4">
      <c r="B957"/>
      <c r="C957"/>
      <c r="D957"/>
    </row>
    <row r="958" spans="2:4">
      <c r="B958"/>
      <c r="C958"/>
      <c r="D958"/>
    </row>
    <row r="959" spans="2:4">
      <c r="B959"/>
      <c r="C959"/>
      <c r="D959"/>
    </row>
    <row r="960" spans="2:4">
      <c r="B960"/>
      <c r="C960"/>
      <c r="D960"/>
    </row>
    <row r="961" spans="2:4">
      <c r="B961"/>
      <c r="C961"/>
      <c r="D961"/>
    </row>
    <row r="962" spans="2:4">
      <c r="B962"/>
      <c r="C962"/>
      <c r="D962"/>
    </row>
    <row r="963" spans="2:4">
      <c r="B963"/>
      <c r="C963"/>
      <c r="D963"/>
    </row>
    <row r="964" spans="2:4">
      <c r="B964"/>
      <c r="C964"/>
      <c r="D964"/>
    </row>
    <row r="965" spans="2:4">
      <c r="B965"/>
      <c r="C965"/>
      <c r="D965"/>
    </row>
    <row r="966" spans="2:4">
      <c r="B966"/>
      <c r="C966"/>
      <c r="D966"/>
    </row>
    <row r="967" spans="2:4">
      <c r="B967"/>
      <c r="C967"/>
      <c r="D967"/>
    </row>
    <row r="968" spans="2:4">
      <c r="B968"/>
      <c r="C968"/>
      <c r="D968"/>
    </row>
    <row r="969" spans="2:4">
      <c r="B969"/>
      <c r="C969"/>
      <c r="D969"/>
    </row>
    <row r="970" spans="2:4">
      <c r="B970"/>
      <c r="C970"/>
      <c r="D970"/>
    </row>
    <row r="971" spans="2:4">
      <c r="B971"/>
      <c r="C971"/>
      <c r="D971"/>
    </row>
    <row r="972" spans="2:4">
      <c r="B972"/>
      <c r="C972"/>
      <c r="D972"/>
    </row>
    <row r="973" spans="2:4">
      <c r="B973"/>
      <c r="C973"/>
      <c r="D973"/>
    </row>
    <row r="974" spans="2:4">
      <c r="B974"/>
      <c r="C974"/>
      <c r="D974"/>
    </row>
    <row r="975" spans="2:4">
      <c r="B975"/>
      <c r="C975"/>
      <c r="D975"/>
    </row>
    <row r="976" spans="2:4">
      <c r="B976"/>
      <c r="C976"/>
      <c r="D976"/>
    </row>
    <row r="977" spans="2:4">
      <c r="B977"/>
      <c r="C977"/>
      <c r="D977"/>
    </row>
    <row r="978" spans="2:4">
      <c r="B978"/>
      <c r="C978"/>
      <c r="D978"/>
    </row>
    <row r="979" spans="2:4">
      <c r="B979"/>
      <c r="C979"/>
      <c r="D979"/>
    </row>
    <row r="980" spans="2:4">
      <c r="B980"/>
      <c r="C980"/>
      <c r="D980"/>
    </row>
    <row r="981" spans="2:4">
      <c r="B981"/>
      <c r="C981"/>
      <c r="D981"/>
    </row>
    <row r="982" spans="2:4">
      <c r="B982"/>
      <c r="C982"/>
      <c r="D982"/>
    </row>
    <row r="983" spans="2:4">
      <c r="B983"/>
      <c r="C983"/>
      <c r="D983"/>
    </row>
    <row r="984" spans="2:4">
      <c r="B984"/>
      <c r="C984"/>
      <c r="D984"/>
    </row>
    <row r="985" spans="2:4">
      <c r="B985"/>
      <c r="C985"/>
      <c r="D985"/>
    </row>
    <row r="986" spans="2:4">
      <c r="B986"/>
      <c r="C986"/>
      <c r="D986"/>
    </row>
    <row r="987" spans="2:4">
      <c r="B987"/>
      <c r="C987"/>
      <c r="D987"/>
    </row>
    <row r="988" spans="2:4">
      <c r="B988"/>
      <c r="C988"/>
      <c r="D988"/>
    </row>
    <row r="989" spans="2:4">
      <c r="B989"/>
      <c r="C989"/>
      <c r="D989"/>
    </row>
    <row r="990" spans="2:4">
      <c r="B990"/>
      <c r="C990"/>
      <c r="D990"/>
    </row>
    <row r="991" spans="2:4">
      <c r="B991"/>
      <c r="C991"/>
      <c r="D991"/>
    </row>
    <row r="992" spans="2:4">
      <c r="B992"/>
      <c r="C992"/>
      <c r="D992"/>
    </row>
    <row r="993" spans="2:4">
      <c r="B993"/>
      <c r="C993"/>
      <c r="D993"/>
    </row>
    <row r="994" spans="2:4">
      <c r="B994"/>
      <c r="C994"/>
      <c r="D994"/>
    </row>
    <row r="995" spans="2:4">
      <c r="B995"/>
      <c r="C995"/>
      <c r="D995"/>
    </row>
    <row r="996" spans="2:4">
      <c r="B996"/>
      <c r="C996"/>
      <c r="D996"/>
    </row>
    <row r="997" spans="2:4">
      <c r="B997"/>
      <c r="C997"/>
      <c r="D997"/>
    </row>
    <row r="998" spans="2:4">
      <c r="B998"/>
      <c r="C998"/>
      <c r="D998"/>
    </row>
    <row r="999" spans="2:4">
      <c r="B999"/>
      <c r="C999"/>
      <c r="D999"/>
    </row>
    <row r="1000" spans="2:4">
      <c r="B1000"/>
      <c r="C1000"/>
      <c r="D1000"/>
    </row>
    <row r="1001" spans="2:4">
      <c r="B1001"/>
      <c r="C1001"/>
      <c r="D1001"/>
    </row>
    <row r="1002" spans="2:4">
      <c r="B1002"/>
      <c r="C1002"/>
      <c r="D1002"/>
    </row>
    <row r="1003" spans="2:4">
      <c r="B1003"/>
      <c r="C1003"/>
      <c r="D1003"/>
    </row>
    <row r="1004" spans="2:4">
      <c r="B1004"/>
      <c r="C1004"/>
      <c r="D1004"/>
    </row>
    <row r="1005" spans="2:4">
      <c r="B1005"/>
      <c r="C1005"/>
      <c r="D1005"/>
    </row>
    <row r="1006" spans="2:4">
      <c r="B1006"/>
      <c r="C1006"/>
      <c r="D1006"/>
    </row>
    <row r="1007" spans="2:4">
      <c r="B1007"/>
      <c r="C1007"/>
      <c r="D1007"/>
    </row>
    <row r="1008" spans="2:4">
      <c r="B1008"/>
      <c r="C1008"/>
      <c r="D1008"/>
    </row>
    <row r="1009" spans="2:4">
      <c r="B1009"/>
      <c r="C1009"/>
      <c r="D1009"/>
    </row>
    <row r="1010" spans="2:4">
      <c r="B1010"/>
      <c r="C1010"/>
      <c r="D1010"/>
    </row>
    <row r="1011" spans="2:4">
      <c r="B1011"/>
      <c r="C1011"/>
      <c r="D1011"/>
    </row>
    <row r="1012" spans="2:4">
      <c r="B1012"/>
      <c r="C1012"/>
      <c r="D1012"/>
    </row>
    <row r="1013" spans="2:4">
      <c r="B1013"/>
      <c r="C1013"/>
      <c r="D1013"/>
    </row>
    <row r="1014" spans="2:4">
      <c r="B1014"/>
      <c r="C1014"/>
      <c r="D1014"/>
    </row>
    <row r="1015" spans="2:4">
      <c r="B1015"/>
      <c r="C1015"/>
      <c r="D1015"/>
    </row>
    <row r="1016" spans="2:4">
      <c r="B1016"/>
      <c r="C1016"/>
      <c r="D1016"/>
    </row>
    <row r="1017" spans="2:4">
      <c r="B1017"/>
      <c r="C1017"/>
      <c r="D1017"/>
    </row>
    <row r="1018" spans="2:4">
      <c r="B1018"/>
      <c r="C1018"/>
      <c r="D1018"/>
    </row>
    <row r="1019" spans="2:4">
      <c r="B1019"/>
      <c r="C1019"/>
      <c r="D1019"/>
    </row>
    <row r="1020" spans="2:4">
      <c r="B1020"/>
      <c r="C1020"/>
      <c r="D1020"/>
    </row>
    <row r="1021" spans="2:4">
      <c r="B1021"/>
      <c r="C1021"/>
      <c r="D1021"/>
    </row>
    <row r="1022" spans="2:4">
      <c r="B1022"/>
      <c r="C1022"/>
      <c r="D1022"/>
    </row>
    <row r="1023" spans="2:4">
      <c r="B1023"/>
      <c r="C1023"/>
      <c r="D1023"/>
    </row>
    <row r="1024" spans="2:4">
      <c r="B1024"/>
      <c r="C1024"/>
      <c r="D1024"/>
    </row>
    <row r="1025" spans="2:4">
      <c r="B1025"/>
      <c r="C1025"/>
      <c r="D1025"/>
    </row>
    <row r="1026" spans="2:4">
      <c r="B1026"/>
      <c r="C1026"/>
      <c r="D1026"/>
    </row>
    <row r="1027" spans="2:4">
      <c r="B1027"/>
      <c r="C1027"/>
      <c r="D1027"/>
    </row>
    <row r="1028" spans="2:4">
      <c r="B1028"/>
      <c r="C1028"/>
      <c r="D1028"/>
    </row>
    <row r="1029" spans="2:4">
      <c r="B1029"/>
      <c r="C1029"/>
      <c r="D1029"/>
    </row>
    <row r="1030" spans="2:4">
      <c r="B1030"/>
      <c r="C1030"/>
      <c r="D1030"/>
    </row>
    <row r="1031" spans="2:4">
      <c r="B1031"/>
      <c r="C1031"/>
      <c r="D1031"/>
    </row>
    <row r="1032" spans="2:4">
      <c r="B1032"/>
      <c r="C1032"/>
      <c r="D1032"/>
    </row>
    <row r="1033" spans="2:4">
      <c r="B1033"/>
      <c r="C1033"/>
      <c r="D1033"/>
    </row>
    <row r="1034" spans="2:4">
      <c r="B1034"/>
      <c r="C1034"/>
      <c r="D1034"/>
    </row>
    <row r="1035" spans="2:4">
      <c r="B1035"/>
      <c r="C1035"/>
      <c r="D1035"/>
    </row>
    <row r="1036" spans="2:4">
      <c r="B1036"/>
      <c r="C1036"/>
      <c r="D1036"/>
    </row>
    <row r="1037" spans="2:4">
      <c r="B1037"/>
      <c r="C1037"/>
      <c r="D1037"/>
    </row>
    <row r="1038" spans="2:4">
      <c r="B1038"/>
      <c r="C1038"/>
      <c r="D1038"/>
    </row>
    <row r="1039" spans="2:4">
      <c r="B1039"/>
      <c r="C1039"/>
      <c r="D1039"/>
    </row>
    <row r="1040" spans="2:4">
      <c r="B1040"/>
      <c r="C1040"/>
      <c r="D1040"/>
    </row>
    <row r="1041" spans="2:4">
      <c r="B1041"/>
      <c r="C1041"/>
      <c r="D1041"/>
    </row>
    <row r="1042" spans="2:4">
      <c r="B1042"/>
      <c r="C1042"/>
      <c r="D1042"/>
    </row>
    <row r="1043" spans="2:4">
      <c r="B1043"/>
      <c r="C1043"/>
      <c r="D1043"/>
    </row>
    <row r="1044" spans="2:4">
      <c r="B1044"/>
      <c r="C1044"/>
      <c r="D1044"/>
    </row>
    <row r="1045" spans="2:4">
      <c r="B1045"/>
      <c r="C1045"/>
      <c r="D1045"/>
    </row>
    <row r="1046" spans="2:4">
      <c r="B1046"/>
      <c r="C1046"/>
      <c r="D1046"/>
    </row>
    <row r="1047" spans="2:4">
      <c r="B1047"/>
      <c r="C1047"/>
      <c r="D1047"/>
    </row>
    <row r="1048" spans="2:4">
      <c r="B1048"/>
      <c r="C1048"/>
      <c r="D1048"/>
    </row>
    <row r="1049" spans="2:4">
      <c r="B1049"/>
      <c r="C1049"/>
      <c r="D1049"/>
    </row>
    <row r="1050" spans="2:4">
      <c r="B1050"/>
      <c r="C1050"/>
      <c r="D1050"/>
    </row>
    <row r="1051" spans="2:4">
      <c r="B1051"/>
      <c r="C1051"/>
      <c r="D1051"/>
    </row>
    <row r="1052" spans="2:4">
      <c r="B1052"/>
      <c r="C1052"/>
      <c r="D1052"/>
    </row>
    <row r="1053" spans="2:4">
      <c r="B1053"/>
      <c r="C1053"/>
      <c r="D1053"/>
    </row>
    <row r="1054" spans="2:4">
      <c r="B1054"/>
      <c r="C1054"/>
      <c r="D1054"/>
    </row>
    <row r="1055" spans="2:4">
      <c r="B1055"/>
      <c r="C1055"/>
      <c r="D1055"/>
    </row>
    <row r="1056" spans="2:4">
      <c r="B1056"/>
      <c r="C1056"/>
      <c r="D1056"/>
    </row>
    <row r="1057" spans="2:4">
      <c r="B1057"/>
      <c r="C1057"/>
      <c r="D1057"/>
    </row>
    <row r="1058" spans="2:4">
      <c r="B1058"/>
      <c r="C1058"/>
      <c r="D1058"/>
    </row>
    <row r="1059" spans="2:4">
      <c r="B1059"/>
      <c r="C1059"/>
      <c r="D1059"/>
    </row>
    <row r="1060" spans="2:4">
      <c r="B1060"/>
      <c r="C1060"/>
      <c r="D1060"/>
    </row>
    <row r="1061" spans="2:4">
      <c r="B1061"/>
      <c r="C1061"/>
      <c r="D1061"/>
    </row>
    <row r="1062" spans="2:4">
      <c r="B1062"/>
      <c r="C1062"/>
      <c r="D1062"/>
    </row>
    <row r="1063" spans="2:4">
      <c r="B1063"/>
      <c r="C1063"/>
      <c r="D1063"/>
    </row>
    <row r="1064" spans="2:4">
      <c r="B1064"/>
      <c r="C1064"/>
      <c r="D1064"/>
    </row>
    <row r="1065" spans="2:4">
      <c r="B1065"/>
      <c r="C1065"/>
      <c r="D1065"/>
    </row>
    <row r="1066" spans="2:4">
      <c r="B1066"/>
      <c r="C1066"/>
      <c r="D1066"/>
    </row>
    <row r="1067" spans="2:4">
      <c r="B1067"/>
      <c r="C1067"/>
      <c r="D1067"/>
    </row>
    <row r="1068" spans="2:4">
      <c r="B1068"/>
      <c r="C1068"/>
      <c r="D1068"/>
    </row>
    <row r="1069" spans="2:4">
      <c r="B1069"/>
      <c r="C1069"/>
      <c r="D1069"/>
    </row>
    <row r="1070" spans="2:4">
      <c r="B1070"/>
      <c r="C1070"/>
      <c r="D1070"/>
    </row>
    <row r="1071" spans="2:4">
      <c r="B1071"/>
      <c r="C1071"/>
      <c r="D1071"/>
    </row>
    <row r="1072" spans="2:4">
      <c r="B1072"/>
      <c r="C1072"/>
      <c r="D1072"/>
    </row>
    <row r="1073" spans="2:4">
      <c r="B1073"/>
      <c r="C1073"/>
      <c r="D1073"/>
    </row>
    <row r="1074" spans="2:4">
      <c r="B1074"/>
      <c r="C1074"/>
      <c r="D1074"/>
    </row>
    <row r="1075" spans="2:4">
      <c r="B1075"/>
      <c r="C1075"/>
      <c r="D1075"/>
    </row>
    <row r="1076" spans="2:4">
      <c r="B1076"/>
      <c r="C1076"/>
      <c r="D1076"/>
    </row>
    <row r="1077" spans="2:4">
      <c r="B1077"/>
      <c r="C1077"/>
      <c r="D1077"/>
    </row>
    <row r="1078" spans="2:4">
      <c r="B1078"/>
      <c r="C1078"/>
      <c r="D1078"/>
    </row>
    <row r="1079" spans="2:4">
      <c r="B1079"/>
      <c r="C1079"/>
      <c r="D1079"/>
    </row>
    <row r="1080" spans="2:4">
      <c r="B1080"/>
      <c r="C1080"/>
      <c r="D1080"/>
    </row>
    <row r="1081" spans="2:4">
      <c r="B1081"/>
      <c r="C1081"/>
      <c r="D1081"/>
    </row>
    <row r="1082" spans="2:4">
      <c r="B1082"/>
      <c r="C1082"/>
      <c r="D1082"/>
    </row>
    <row r="1083" spans="2:4">
      <c r="B1083"/>
      <c r="C1083"/>
      <c r="D1083"/>
    </row>
    <row r="1084" spans="2:4">
      <c r="B1084"/>
      <c r="C1084"/>
      <c r="D1084"/>
    </row>
    <row r="1085" spans="2:4">
      <c r="B1085"/>
      <c r="C1085"/>
      <c r="D1085"/>
    </row>
    <row r="1086" spans="2:4">
      <c r="B1086"/>
      <c r="C1086"/>
      <c r="D1086"/>
    </row>
    <row r="1087" spans="2:4">
      <c r="B1087"/>
      <c r="C1087"/>
      <c r="D1087"/>
    </row>
    <row r="1088" spans="2:4">
      <c r="B1088"/>
      <c r="C1088"/>
      <c r="D1088"/>
    </row>
    <row r="1089" spans="2:4">
      <c r="B1089"/>
      <c r="C1089"/>
      <c r="D1089"/>
    </row>
    <row r="1090" spans="2:4">
      <c r="B1090"/>
      <c r="C1090"/>
      <c r="D1090"/>
    </row>
    <row r="1091" spans="2:4">
      <c r="B1091"/>
      <c r="C1091"/>
      <c r="D1091"/>
    </row>
    <row r="1092" spans="2:4">
      <c r="B1092"/>
      <c r="C1092"/>
      <c r="D1092"/>
    </row>
    <row r="1093" spans="2:4">
      <c r="B1093"/>
      <c r="C1093"/>
      <c r="D1093"/>
    </row>
    <row r="1094" spans="2:4">
      <c r="B1094"/>
      <c r="C1094"/>
      <c r="D1094"/>
    </row>
    <row r="1095" spans="2:4">
      <c r="B1095"/>
      <c r="C1095"/>
      <c r="D1095"/>
    </row>
    <row r="1096" spans="2:4">
      <c r="B1096"/>
      <c r="C1096"/>
      <c r="D1096"/>
    </row>
    <row r="1097" spans="2:4">
      <c r="B1097"/>
      <c r="C1097"/>
      <c r="D1097"/>
    </row>
    <row r="1098" spans="2:4">
      <c r="B1098"/>
      <c r="C1098"/>
      <c r="D1098"/>
    </row>
    <row r="1099" spans="2:4">
      <c r="B1099"/>
      <c r="C1099"/>
      <c r="D1099"/>
    </row>
    <row r="1100" spans="2:4">
      <c r="B1100"/>
      <c r="C1100"/>
      <c r="D1100"/>
    </row>
    <row r="1101" spans="2:4">
      <c r="B1101"/>
      <c r="C1101"/>
      <c r="D1101"/>
    </row>
    <row r="1102" spans="2:4">
      <c r="B1102"/>
      <c r="C1102"/>
      <c r="D1102"/>
    </row>
    <row r="1103" spans="2:4">
      <c r="B1103"/>
      <c r="C1103"/>
      <c r="D1103"/>
    </row>
    <row r="1104" spans="2:4">
      <c r="B1104"/>
      <c r="C1104"/>
      <c r="D1104"/>
    </row>
    <row r="1105" spans="2:4">
      <c r="B1105"/>
      <c r="C1105"/>
      <c r="D1105"/>
    </row>
    <row r="1106" spans="2:4">
      <c r="B1106"/>
      <c r="C1106"/>
      <c r="D1106"/>
    </row>
    <row r="1107" spans="2:4">
      <c r="B1107"/>
      <c r="C1107"/>
      <c r="D1107"/>
    </row>
    <row r="1108" spans="2:4">
      <c r="B1108"/>
      <c r="C1108"/>
      <c r="D1108"/>
    </row>
    <row r="1109" spans="2:4">
      <c r="B1109"/>
      <c r="C1109"/>
      <c r="D1109"/>
    </row>
    <row r="1110" spans="2:4">
      <c r="B1110"/>
      <c r="C1110"/>
      <c r="D1110"/>
    </row>
    <row r="1111" spans="2:4">
      <c r="B1111"/>
      <c r="C1111"/>
      <c r="D1111"/>
    </row>
    <row r="1112" spans="2:4">
      <c r="B1112"/>
      <c r="C1112"/>
      <c r="D1112"/>
    </row>
    <row r="1113" spans="2:4">
      <c r="B1113"/>
      <c r="C1113"/>
      <c r="D1113"/>
    </row>
    <row r="1114" spans="2:4">
      <c r="B1114"/>
      <c r="C1114"/>
      <c r="D1114"/>
    </row>
    <row r="1115" spans="2:4">
      <c r="B1115"/>
      <c r="C1115"/>
      <c r="D1115"/>
    </row>
    <row r="1116" spans="2:4">
      <c r="B1116"/>
      <c r="C1116"/>
      <c r="D1116"/>
    </row>
    <row r="1117" spans="2:4">
      <c r="B1117"/>
      <c r="C1117"/>
      <c r="D1117"/>
    </row>
    <row r="1118" spans="2:4">
      <c r="B1118"/>
      <c r="C1118"/>
      <c r="D1118"/>
    </row>
    <row r="1119" spans="2:4">
      <c r="B1119"/>
      <c r="C1119"/>
      <c r="D1119"/>
    </row>
    <row r="1120" spans="2:4">
      <c r="B1120"/>
      <c r="C1120"/>
      <c r="D1120"/>
    </row>
    <row r="1121" spans="2:4">
      <c r="B1121"/>
      <c r="C1121"/>
      <c r="D1121"/>
    </row>
    <row r="1122" spans="2:4">
      <c r="B1122"/>
      <c r="C1122"/>
      <c r="D1122"/>
    </row>
    <row r="1123" spans="2:4">
      <c r="B1123"/>
      <c r="C1123"/>
      <c r="D1123"/>
    </row>
    <row r="1124" spans="2:4">
      <c r="B1124"/>
      <c r="C1124"/>
      <c r="D1124"/>
    </row>
    <row r="1125" spans="2:4">
      <c r="B1125"/>
      <c r="C1125"/>
      <c r="D1125"/>
    </row>
    <row r="1126" spans="2:4">
      <c r="B1126"/>
      <c r="C1126"/>
      <c r="D1126"/>
    </row>
    <row r="1127" spans="2:4">
      <c r="B1127"/>
      <c r="C1127"/>
      <c r="D1127"/>
    </row>
    <row r="1128" spans="2:4">
      <c r="B1128"/>
      <c r="C1128"/>
      <c r="D1128"/>
    </row>
    <row r="1129" spans="2:4">
      <c r="B1129"/>
      <c r="C1129"/>
      <c r="D1129"/>
    </row>
    <row r="1130" spans="2:4">
      <c r="B1130"/>
      <c r="C1130"/>
      <c r="D1130"/>
    </row>
    <row r="1131" spans="2:4">
      <c r="B1131"/>
      <c r="C1131"/>
      <c r="D1131"/>
    </row>
    <row r="1132" spans="2:4">
      <c r="B1132"/>
      <c r="C1132"/>
      <c r="D1132"/>
    </row>
    <row r="1133" spans="2:4">
      <c r="B1133"/>
      <c r="C1133"/>
      <c r="D1133"/>
    </row>
    <row r="1134" spans="2:4">
      <c r="B1134"/>
      <c r="C1134"/>
      <c r="D1134"/>
    </row>
    <row r="1135" spans="2:4">
      <c r="B1135"/>
      <c r="C1135"/>
      <c r="D1135"/>
    </row>
    <row r="1136" spans="2:4">
      <c r="B1136"/>
      <c r="C1136"/>
      <c r="D1136"/>
    </row>
    <row r="1137" spans="2:4">
      <c r="B1137"/>
      <c r="C1137"/>
      <c r="D1137"/>
    </row>
    <row r="1138" spans="2:4">
      <c r="B1138"/>
      <c r="C1138"/>
      <c r="D1138"/>
    </row>
    <row r="1139" spans="2:4">
      <c r="B1139"/>
      <c r="C1139"/>
      <c r="D1139"/>
    </row>
    <row r="1140" spans="2:4">
      <c r="B1140"/>
      <c r="C1140"/>
      <c r="D1140"/>
    </row>
    <row r="1141" spans="2:4">
      <c r="B1141"/>
      <c r="C1141"/>
      <c r="D1141"/>
    </row>
    <row r="1142" spans="2:4">
      <c r="B1142"/>
      <c r="C1142"/>
      <c r="D1142"/>
    </row>
    <row r="1143" spans="2:4">
      <c r="B1143"/>
      <c r="C1143"/>
      <c r="D1143"/>
    </row>
    <row r="1144" spans="2:4">
      <c r="B1144"/>
      <c r="C1144"/>
      <c r="D1144"/>
    </row>
    <row r="1145" spans="2:4">
      <c r="B1145"/>
      <c r="C1145"/>
      <c r="D1145"/>
    </row>
    <row r="1146" spans="2:4">
      <c r="B1146"/>
      <c r="C1146"/>
      <c r="D1146"/>
    </row>
    <row r="1147" spans="2:4">
      <c r="B1147"/>
      <c r="C1147"/>
      <c r="D1147"/>
    </row>
    <row r="1148" spans="2:4">
      <c r="B1148"/>
      <c r="C1148"/>
      <c r="D1148"/>
    </row>
    <row r="1149" spans="2:4">
      <c r="B1149"/>
      <c r="C1149"/>
      <c r="D1149"/>
    </row>
    <row r="1150" spans="2:4">
      <c r="B1150"/>
      <c r="C1150"/>
      <c r="D1150"/>
    </row>
    <row r="1151" spans="2:4">
      <c r="B1151"/>
      <c r="C1151"/>
      <c r="D1151"/>
    </row>
    <row r="1152" spans="2:4">
      <c r="B1152"/>
      <c r="C1152"/>
      <c r="D1152"/>
    </row>
    <row r="1153" spans="2:4">
      <c r="B1153"/>
      <c r="C1153"/>
      <c r="D1153"/>
    </row>
    <row r="1154" spans="2:4">
      <c r="B1154"/>
      <c r="C1154"/>
      <c r="D1154"/>
    </row>
    <row r="1155" spans="2:4">
      <c r="B1155"/>
      <c r="C1155"/>
      <c r="D1155"/>
    </row>
    <row r="1156" spans="2:4">
      <c r="B1156"/>
      <c r="C1156"/>
      <c r="D1156"/>
    </row>
    <row r="1157" spans="2:4">
      <c r="B1157"/>
      <c r="C1157"/>
      <c r="D1157"/>
    </row>
    <row r="1158" spans="2:4">
      <c r="B1158"/>
      <c r="C1158"/>
      <c r="D1158"/>
    </row>
    <row r="1159" spans="2:4">
      <c r="B1159"/>
      <c r="C1159"/>
      <c r="D1159"/>
    </row>
    <row r="1160" spans="2:4">
      <c r="B1160"/>
      <c r="C1160"/>
      <c r="D1160"/>
    </row>
    <row r="1161" spans="2:4">
      <c r="B1161"/>
      <c r="C1161"/>
      <c r="D1161"/>
    </row>
    <row r="1162" spans="2:4">
      <c r="B1162"/>
      <c r="C1162"/>
      <c r="D1162"/>
    </row>
    <row r="1163" spans="2:4">
      <c r="B1163"/>
      <c r="C1163"/>
      <c r="D1163"/>
    </row>
    <row r="1164" spans="2:4">
      <c r="B1164"/>
      <c r="C1164"/>
      <c r="D1164"/>
    </row>
    <row r="1165" spans="2:4">
      <c r="B1165"/>
      <c r="C1165"/>
      <c r="D1165"/>
    </row>
    <row r="1166" spans="2:4">
      <c r="B1166"/>
      <c r="C1166"/>
      <c r="D1166"/>
    </row>
    <row r="1167" spans="2:4">
      <c r="B1167"/>
      <c r="C1167"/>
      <c r="D1167"/>
    </row>
    <row r="1168" spans="2:4">
      <c r="B1168"/>
      <c r="C1168"/>
      <c r="D1168"/>
    </row>
    <row r="1169" spans="2:4">
      <c r="B1169"/>
      <c r="C1169"/>
      <c r="D1169"/>
    </row>
    <row r="1170" spans="2:4">
      <c r="B1170"/>
      <c r="C1170"/>
      <c r="D1170"/>
    </row>
    <row r="1171" spans="2:4">
      <c r="B1171"/>
      <c r="C1171"/>
      <c r="D1171"/>
    </row>
    <row r="1172" spans="2:4">
      <c r="B1172"/>
      <c r="C1172"/>
      <c r="D1172"/>
    </row>
    <row r="1173" spans="2:4">
      <c r="B1173"/>
      <c r="C1173"/>
      <c r="D1173"/>
    </row>
    <row r="1174" spans="2:4">
      <c r="B1174"/>
      <c r="C1174"/>
      <c r="D1174"/>
    </row>
    <row r="1175" spans="2:4">
      <c r="B1175"/>
      <c r="C1175"/>
      <c r="D1175"/>
    </row>
    <row r="1176" spans="2:4">
      <c r="B1176"/>
      <c r="C1176"/>
      <c r="D1176"/>
    </row>
    <row r="1177" spans="2:4">
      <c r="B1177"/>
      <c r="C1177"/>
      <c r="D1177"/>
    </row>
    <row r="1178" spans="2:4">
      <c r="B1178"/>
      <c r="C1178"/>
      <c r="D1178"/>
    </row>
    <row r="1179" spans="2:4">
      <c r="B1179"/>
      <c r="C1179"/>
      <c r="D1179"/>
    </row>
    <row r="1180" spans="2:4">
      <c r="B1180"/>
      <c r="C1180"/>
      <c r="D1180"/>
    </row>
    <row r="1181" spans="2:4">
      <c r="B1181"/>
      <c r="C1181"/>
      <c r="D1181"/>
    </row>
    <row r="1182" spans="2:4">
      <c r="B1182"/>
      <c r="C1182"/>
      <c r="D1182"/>
    </row>
    <row r="1183" spans="2:4">
      <c r="B1183"/>
      <c r="C1183"/>
      <c r="D1183"/>
    </row>
    <row r="1184" spans="2:4">
      <c r="B1184"/>
      <c r="C1184"/>
      <c r="D1184"/>
    </row>
    <row r="1185" spans="2:4">
      <c r="B1185"/>
      <c r="C1185"/>
      <c r="D1185"/>
    </row>
    <row r="1186" spans="2:4">
      <c r="B1186"/>
      <c r="C1186"/>
      <c r="D1186"/>
    </row>
    <row r="1187" spans="2:4">
      <c r="B1187"/>
      <c r="C1187"/>
      <c r="D1187"/>
    </row>
    <row r="1188" spans="2:4">
      <c r="B1188"/>
      <c r="C1188"/>
      <c r="D1188"/>
    </row>
    <row r="1189" spans="2:4">
      <c r="B1189"/>
      <c r="C1189"/>
      <c r="D1189"/>
    </row>
    <row r="1190" spans="2:4">
      <c r="B1190"/>
      <c r="C1190"/>
      <c r="D1190"/>
    </row>
    <row r="1191" spans="2:4">
      <c r="B1191"/>
      <c r="C1191"/>
      <c r="D1191"/>
    </row>
    <row r="1192" spans="2:4">
      <c r="B1192"/>
      <c r="C1192"/>
      <c r="D1192"/>
    </row>
    <row r="1193" spans="2:4">
      <c r="B1193"/>
      <c r="C1193"/>
      <c r="D1193"/>
    </row>
    <row r="1194" spans="2:4">
      <c r="B1194"/>
      <c r="C1194"/>
      <c r="D1194"/>
    </row>
    <row r="1195" spans="2:4">
      <c r="B1195"/>
      <c r="C1195"/>
      <c r="D1195"/>
    </row>
    <row r="1196" spans="2:4">
      <c r="B1196"/>
      <c r="C1196"/>
      <c r="D1196"/>
    </row>
    <row r="1197" spans="2:4">
      <c r="B1197"/>
      <c r="C1197"/>
      <c r="D1197"/>
    </row>
    <row r="1198" spans="2:4">
      <c r="B1198"/>
      <c r="C1198"/>
      <c r="D1198"/>
    </row>
    <row r="1199" spans="2:4">
      <c r="B1199"/>
      <c r="C1199"/>
      <c r="D1199"/>
    </row>
    <row r="1200" spans="2:4">
      <c r="B1200"/>
      <c r="C1200"/>
      <c r="D1200"/>
    </row>
    <row r="1201" spans="2:4">
      <c r="B1201"/>
      <c r="C1201"/>
      <c r="D1201"/>
    </row>
    <row r="1202" spans="2:4">
      <c r="B1202"/>
      <c r="C1202"/>
      <c r="D1202"/>
    </row>
    <row r="1203" spans="2:4">
      <c r="B1203"/>
      <c r="C1203"/>
      <c r="D1203"/>
    </row>
    <row r="1204" spans="2:4">
      <c r="B1204"/>
      <c r="C1204"/>
      <c r="D1204"/>
    </row>
    <row r="1205" spans="2:4">
      <c r="B1205"/>
      <c r="C1205"/>
      <c r="D1205"/>
    </row>
    <row r="1206" spans="2:4">
      <c r="B1206"/>
      <c r="C1206"/>
      <c r="D1206"/>
    </row>
    <row r="1207" spans="2:4">
      <c r="B1207"/>
      <c r="C1207"/>
      <c r="D1207"/>
    </row>
    <row r="1208" spans="2:4">
      <c r="B1208"/>
      <c r="C1208"/>
      <c r="D1208"/>
    </row>
    <row r="1209" spans="2:4">
      <c r="B1209"/>
      <c r="C1209"/>
      <c r="D1209"/>
    </row>
    <row r="1210" spans="2:4">
      <c r="B1210"/>
      <c r="C1210"/>
      <c r="D12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210"/>
  <sheetViews>
    <sheetView workbookViewId="0">
      <selection activeCell="N29" sqref="N29"/>
    </sheetView>
  </sheetViews>
  <sheetFormatPr defaultRowHeight="15"/>
  <cols>
    <col min="1" max="1" width="16.42578125" customWidth="1"/>
    <col min="2" max="3" width="8.7109375" style="121" customWidth="1"/>
    <col min="4" max="4" width="10.85546875" style="121" customWidth="1"/>
    <col min="5" max="5" width="15.5703125" style="121" customWidth="1"/>
  </cols>
  <sheetData>
    <row r="3" spans="1:5">
      <c r="A3" s="155" t="s">
        <v>660</v>
      </c>
      <c r="B3" s="156" t="s">
        <v>804</v>
      </c>
      <c r="C3" s="156" t="s">
        <v>805</v>
      </c>
      <c r="D3" s="156" t="s">
        <v>806</v>
      </c>
      <c r="E3" s="156" t="s">
        <v>807</v>
      </c>
    </row>
    <row r="4" spans="1:5">
      <c r="A4" s="157" t="s">
        <v>99</v>
      </c>
      <c r="B4" s="156">
        <v>1.0367650273224045</v>
      </c>
      <c r="C4" s="156">
        <v>0.23477108593387674</v>
      </c>
      <c r="D4" s="156">
        <v>-4.7121382554453348E-2</v>
      </c>
      <c r="E4" s="156">
        <v>-4.7121382554453348E-2</v>
      </c>
    </row>
    <row r="5" spans="1:5">
      <c r="A5" s="157" t="s">
        <v>659</v>
      </c>
      <c r="B5" s="156">
        <v>1.0367650273224045</v>
      </c>
      <c r="C5" s="156">
        <v>0.23477108593387674</v>
      </c>
      <c r="D5" s="156">
        <v>-4.7121382554453348E-2</v>
      </c>
      <c r="E5" s="156">
        <v>-4.7121382554453348E-2</v>
      </c>
    </row>
    <row r="6" spans="1:5">
      <c r="B6"/>
      <c r="C6"/>
      <c r="D6"/>
      <c r="E6"/>
    </row>
    <row r="7" spans="1:5">
      <c r="B7"/>
      <c r="C7"/>
      <c r="D7"/>
      <c r="E7"/>
    </row>
    <row r="8" spans="1:5">
      <c r="B8"/>
      <c r="C8"/>
      <c r="D8"/>
      <c r="E8"/>
    </row>
    <row r="9" spans="1:5">
      <c r="B9"/>
      <c r="C9"/>
      <c r="D9"/>
      <c r="E9"/>
    </row>
    <row r="10" spans="1:5">
      <c r="B10"/>
      <c r="C10"/>
      <c r="D10"/>
      <c r="E10"/>
    </row>
    <row r="11" spans="1:5">
      <c r="B11"/>
      <c r="C11"/>
      <c r="D11"/>
      <c r="E11"/>
    </row>
    <row r="12" spans="1:5">
      <c r="B12"/>
      <c r="C12"/>
      <c r="D12"/>
      <c r="E12"/>
    </row>
    <row r="13" spans="1:5">
      <c r="B13"/>
      <c r="C13"/>
      <c r="D13"/>
      <c r="E13"/>
    </row>
    <row r="14" spans="1:5">
      <c r="B14"/>
      <c r="C14"/>
      <c r="D14"/>
      <c r="E14"/>
    </row>
    <row r="15" spans="1:5">
      <c r="B15"/>
      <c r="C15"/>
      <c r="D15"/>
      <c r="E15"/>
    </row>
    <row r="16" spans="1:5">
      <c r="B16"/>
      <c r="C16"/>
      <c r="D16"/>
      <c r="E16"/>
    </row>
    <row r="17" spans="2:5">
      <c r="B17"/>
      <c r="C17"/>
      <c r="D17"/>
      <c r="E17"/>
    </row>
    <row r="18" spans="2:5">
      <c r="B18"/>
      <c r="C18"/>
      <c r="D18"/>
      <c r="E18"/>
    </row>
    <row r="19" spans="2:5">
      <c r="B19"/>
      <c r="C19"/>
      <c r="D19"/>
      <c r="E19"/>
    </row>
    <row r="20" spans="2:5">
      <c r="B20"/>
      <c r="C20"/>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5">
      <c r="B33"/>
      <c r="C33"/>
      <c r="D33"/>
      <c r="E33"/>
    </row>
    <row r="34" spans="2:5">
      <c r="B34"/>
      <c r="C34"/>
      <c r="D34"/>
      <c r="E34"/>
    </row>
    <row r="35" spans="2:5">
      <c r="B35"/>
      <c r="C35"/>
      <c r="D35"/>
      <c r="E35"/>
    </row>
    <row r="36" spans="2:5">
      <c r="B36"/>
      <c r="C36"/>
      <c r="D36"/>
      <c r="E36"/>
    </row>
    <row r="37" spans="2:5">
      <c r="B37"/>
      <c r="C37"/>
      <c r="D37"/>
      <c r="E37"/>
    </row>
    <row r="38" spans="2:5">
      <c r="B38"/>
      <c r="C38"/>
      <c r="D38"/>
      <c r="E38"/>
    </row>
    <row r="39" spans="2:5">
      <c r="B39"/>
      <c r="C39"/>
      <c r="D39"/>
      <c r="E39"/>
    </row>
    <row r="40" spans="2:5">
      <c r="B40"/>
      <c r="C40"/>
      <c r="D40"/>
      <c r="E40"/>
    </row>
    <row r="41" spans="2:5">
      <c r="B41"/>
      <c r="C41"/>
      <c r="D41"/>
      <c r="E41"/>
    </row>
    <row r="42" spans="2:5">
      <c r="B42"/>
      <c r="C42"/>
      <c r="D42"/>
      <c r="E42"/>
    </row>
    <row r="43" spans="2:5">
      <c r="B43"/>
      <c r="C43"/>
      <c r="D43"/>
      <c r="E43"/>
    </row>
    <row r="44" spans="2:5">
      <c r="B44"/>
      <c r="C44"/>
      <c r="D44"/>
      <c r="E44"/>
    </row>
    <row r="45" spans="2:5">
      <c r="B45"/>
      <c r="C45"/>
      <c r="D45"/>
      <c r="E45"/>
    </row>
    <row r="46" spans="2:5">
      <c r="B46"/>
      <c r="C46"/>
      <c r="D46"/>
      <c r="E46"/>
    </row>
    <row r="47" spans="2:5">
      <c r="B47"/>
      <c r="C47"/>
      <c r="D47"/>
      <c r="E47"/>
    </row>
    <row r="48" spans="2:5">
      <c r="B48"/>
      <c r="C48"/>
      <c r="D48"/>
      <c r="E48"/>
    </row>
    <row r="49" spans="2:5">
      <c r="B49"/>
      <c r="C49"/>
      <c r="D49"/>
      <c r="E49"/>
    </row>
    <row r="50" spans="2:5">
      <c r="B50"/>
      <c r="C50"/>
      <c r="D50"/>
      <c r="E50"/>
    </row>
    <row r="51" spans="2:5">
      <c r="B51"/>
      <c r="C51"/>
      <c r="D51"/>
      <c r="E51"/>
    </row>
    <row r="52" spans="2:5">
      <c r="B52"/>
      <c r="C52"/>
      <c r="D52"/>
      <c r="E52"/>
    </row>
    <row r="53" spans="2:5">
      <c r="B53"/>
      <c r="C53"/>
      <c r="D53"/>
      <c r="E53"/>
    </row>
    <row r="54" spans="2:5">
      <c r="B54"/>
      <c r="C54"/>
      <c r="D54"/>
      <c r="E54"/>
    </row>
    <row r="55" spans="2:5">
      <c r="B55"/>
      <c r="C55"/>
      <c r="D55"/>
      <c r="E55"/>
    </row>
    <row r="56" spans="2:5">
      <c r="B56"/>
      <c r="C56"/>
      <c r="D56"/>
      <c r="E56"/>
    </row>
    <row r="57" spans="2:5">
      <c r="B57"/>
      <c r="C57"/>
      <c r="D57"/>
      <c r="E57"/>
    </row>
    <row r="58" spans="2:5">
      <c r="B58"/>
      <c r="C58"/>
      <c r="D58"/>
      <c r="E58"/>
    </row>
    <row r="59" spans="2:5">
      <c r="B59"/>
      <c r="C59"/>
      <c r="D59"/>
      <c r="E59"/>
    </row>
    <row r="60" spans="2:5">
      <c r="B60"/>
      <c r="C60"/>
      <c r="D60"/>
      <c r="E60"/>
    </row>
    <row r="61" spans="2:5">
      <c r="B61"/>
      <c r="C61"/>
      <c r="D61"/>
      <c r="E61"/>
    </row>
    <row r="62" spans="2:5">
      <c r="B62"/>
      <c r="C62"/>
      <c r="D62"/>
      <c r="E62"/>
    </row>
    <row r="63" spans="2:5">
      <c r="B63"/>
      <c r="C63"/>
      <c r="D63"/>
      <c r="E63"/>
    </row>
    <row r="64" spans="2:5">
      <c r="B64"/>
      <c r="C64"/>
      <c r="D64"/>
      <c r="E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20" spans="2:5">
      <c r="B120"/>
      <c r="C120"/>
      <c r="D120"/>
      <c r="E120"/>
    </row>
    <row r="121" spans="2:5">
      <c r="B121"/>
      <c r="C121"/>
      <c r="D121"/>
      <c r="E121"/>
    </row>
    <row r="122" spans="2:5">
      <c r="B122"/>
      <c r="C122"/>
      <c r="D122"/>
      <c r="E122"/>
    </row>
    <row r="123" spans="2:5">
      <c r="B123"/>
      <c r="C123"/>
      <c r="D123"/>
      <c r="E123"/>
    </row>
    <row r="124" spans="2:5">
      <c r="B124"/>
      <c r="C124"/>
      <c r="D124"/>
      <c r="E124"/>
    </row>
    <row r="125" spans="2:5">
      <c r="B125"/>
      <c r="C125"/>
      <c r="D125"/>
      <c r="E125"/>
    </row>
    <row r="126" spans="2:5">
      <c r="B126"/>
      <c r="C126"/>
      <c r="D126"/>
      <c r="E126"/>
    </row>
    <row r="127" spans="2:5">
      <c r="B127"/>
      <c r="C127"/>
      <c r="D127"/>
      <c r="E127"/>
    </row>
    <row r="128" spans="2:5">
      <c r="B128"/>
      <c r="C128"/>
      <c r="D128"/>
      <c r="E128"/>
    </row>
    <row r="129" spans="2:5">
      <c r="B129"/>
      <c r="C129"/>
      <c r="D129"/>
      <c r="E129"/>
    </row>
    <row r="130" spans="2:5">
      <c r="B130"/>
      <c r="C130"/>
      <c r="D130"/>
      <c r="E130"/>
    </row>
    <row r="131" spans="2:5">
      <c r="B131"/>
      <c r="C131"/>
      <c r="D131"/>
      <c r="E131"/>
    </row>
    <row r="132" spans="2:5">
      <c r="B132"/>
      <c r="C132"/>
      <c r="D132"/>
      <c r="E132"/>
    </row>
    <row r="133" spans="2:5">
      <c r="B133"/>
      <c r="C133"/>
      <c r="D133"/>
      <c r="E133"/>
    </row>
    <row r="134" spans="2:5">
      <c r="B134"/>
      <c r="C134"/>
      <c r="D134"/>
      <c r="E134"/>
    </row>
    <row r="135" spans="2:5">
      <c r="B135"/>
      <c r="C135"/>
      <c r="D135"/>
      <c r="E135"/>
    </row>
    <row r="136" spans="2:5">
      <c r="B136"/>
      <c r="C136"/>
      <c r="D136"/>
      <c r="E136"/>
    </row>
    <row r="137" spans="2:5">
      <c r="B137"/>
      <c r="C137"/>
      <c r="D137"/>
      <c r="E137"/>
    </row>
    <row r="138" spans="2:5">
      <c r="B138"/>
      <c r="C138"/>
      <c r="D138"/>
      <c r="E138"/>
    </row>
    <row r="139" spans="2:5">
      <c r="B139"/>
      <c r="C139"/>
      <c r="D139"/>
      <c r="E139"/>
    </row>
    <row r="140" spans="2:5">
      <c r="B140"/>
      <c r="C140"/>
      <c r="D140"/>
      <c r="E140"/>
    </row>
    <row r="141" spans="2:5">
      <c r="B141"/>
      <c r="C141"/>
      <c r="D141"/>
      <c r="E141"/>
    </row>
    <row r="142" spans="2:5">
      <c r="B142"/>
      <c r="C142"/>
      <c r="D142"/>
      <c r="E142"/>
    </row>
    <row r="143" spans="2:5">
      <c r="B143"/>
      <c r="C143"/>
      <c r="D143"/>
      <c r="E143"/>
    </row>
    <row r="144" spans="2:5">
      <c r="B144"/>
      <c r="C144"/>
      <c r="D144"/>
      <c r="E144"/>
    </row>
    <row r="145" spans="2:5">
      <c r="B145"/>
      <c r="C145"/>
      <c r="D145"/>
      <c r="E145"/>
    </row>
    <row r="146" spans="2:5">
      <c r="B146"/>
      <c r="C146"/>
      <c r="D146"/>
      <c r="E146"/>
    </row>
    <row r="147" spans="2:5">
      <c r="B147"/>
      <c r="C147"/>
      <c r="D147"/>
      <c r="E147"/>
    </row>
    <row r="148" spans="2:5">
      <c r="B148"/>
      <c r="C148"/>
      <c r="D148"/>
      <c r="E148"/>
    </row>
    <row r="149" spans="2:5">
      <c r="B149"/>
      <c r="C149"/>
      <c r="D149"/>
      <c r="E149"/>
    </row>
    <row r="150" spans="2:5">
      <c r="B150"/>
      <c r="C150"/>
      <c r="D150"/>
      <c r="E150"/>
    </row>
    <row r="151" spans="2:5">
      <c r="B151"/>
      <c r="C151"/>
      <c r="D151"/>
      <c r="E151"/>
    </row>
    <row r="152" spans="2:5">
      <c r="B152"/>
      <c r="C152"/>
      <c r="D152"/>
      <c r="E152"/>
    </row>
    <row r="153" spans="2:5">
      <c r="B153"/>
      <c r="C153"/>
      <c r="D153"/>
      <c r="E153"/>
    </row>
    <row r="154" spans="2:5">
      <c r="B154"/>
      <c r="C154"/>
      <c r="D154"/>
      <c r="E154"/>
    </row>
    <row r="155" spans="2:5">
      <c r="B155"/>
      <c r="C155"/>
      <c r="D155"/>
      <c r="E155"/>
    </row>
    <row r="156" spans="2:5">
      <c r="B156"/>
      <c r="C156"/>
      <c r="D156"/>
      <c r="E156"/>
    </row>
    <row r="157" spans="2:5">
      <c r="B157"/>
      <c r="C157"/>
      <c r="D157"/>
      <c r="E157"/>
    </row>
    <row r="158" spans="2:5">
      <c r="B158"/>
      <c r="C158"/>
      <c r="D158"/>
      <c r="E158"/>
    </row>
    <row r="159" spans="2:5">
      <c r="B159"/>
      <c r="C159"/>
      <c r="D159"/>
      <c r="E159"/>
    </row>
    <row r="160" spans="2:5">
      <c r="B160"/>
      <c r="C160"/>
      <c r="D160"/>
      <c r="E160"/>
    </row>
    <row r="161" spans="2:5">
      <c r="B161"/>
      <c r="C161"/>
      <c r="D161"/>
      <c r="E161"/>
    </row>
    <row r="162" spans="2:5">
      <c r="B162"/>
      <c r="C162"/>
      <c r="D162"/>
      <c r="E162"/>
    </row>
    <row r="163" spans="2:5">
      <c r="B163"/>
      <c r="C163"/>
      <c r="D163"/>
      <c r="E163"/>
    </row>
    <row r="164" spans="2:5">
      <c r="B164"/>
      <c r="C164"/>
      <c r="D164"/>
      <c r="E164"/>
    </row>
    <row r="165" spans="2:5">
      <c r="B165"/>
      <c r="C165"/>
      <c r="D165"/>
      <c r="E165"/>
    </row>
    <row r="166" spans="2:5">
      <c r="B166"/>
      <c r="C166"/>
      <c r="D166"/>
      <c r="E166"/>
    </row>
    <row r="167" spans="2:5">
      <c r="B167"/>
      <c r="C167"/>
      <c r="D167"/>
      <c r="E167"/>
    </row>
    <row r="168" spans="2:5">
      <c r="B168"/>
      <c r="C168"/>
      <c r="D168"/>
      <c r="E168"/>
    </row>
    <row r="169" spans="2:5">
      <c r="B169"/>
      <c r="C169"/>
      <c r="D169"/>
      <c r="E169"/>
    </row>
    <row r="170" spans="2:5">
      <c r="B170"/>
      <c r="C170"/>
      <c r="D170"/>
      <c r="E170"/>
    </row>
    <row r="171" spans="2:5">
      <c r="B171"/>
      <c r="C171"/>
      <c r="D171"/>
      <c r="E171"/>
    </row>
    <row r="172" spans="2:5">
      <c r="B172"/>
      <c r="C172"/>
      <c r="D172"/>
      <c r="E172"/>
    </row>
    <row r="173" spans="2:5">
      <c r="B173"/>
      <c r="C173"/>
      <c r="D173"/>
      <c r="E173"/>
    </row>
    <row r="174" spans="2:5">
      <c r="B174"/>
      <c r="C174"/>
      <c r="D174"/>
      <c r="E174"/>
    </row>
    <row r="175" spans="2:5">
      <c r="B175"/>
      <c r="C175"/>
      <c r="D175"/>
      <c r="E175"/>
    </row>
    <row r="176" spans="2:5">
      <c r="B176"/>
      <c r="C176"/>
      <c r="D176"/>
      <c r="E176"/>
    </row>
    <row r="177" spans="2:5">
      <c r="B177"/>
      <c r="C177"/>
      <c r="D177"/>
      <c r="E177"/>
    </row>
    <row r="178" spans="2:5">
      <c r="B178"/>
      <c r="C178"/>
      <c r="D178"/>
      <c r="E178"/>
    </row>
    <row r="179" spans="2:5">
      <c r="B179"/>
      <c r="C179"/>
      <c r="D179"/>
      <c r="E179"/>
    </row>
    <row r="180" spans="2:5">
      <c r="B180"/>
      <c r="C180"/>
      <c r="D180"/>
      <c r="E180"/>
    </row>
    <row r="181" spans="2:5">
      <c r="B181"/>
      <c r="C181"/>
      <c r="D181"/>
      <c r="E181"/>
    </row>
    <row r="182" spans="2:5">
      <c r="B182"/>
      <c r="C182"/>
      <c r="D182"/>
      <c r="E182"/>
    </row>
    <row r="183" spans="2:5">
      <c r="B183"/>
      <c r="C183"/>
      <c r="D183"/>
      <c r="E183"/>
    </row>
    <row r="184" spans="2:5">
      <c r="B184"/>
      <c r="C184"/>
      <c r="D184"/>
      <c r="E184"/>
    </row>
    <row r="185" spans="2:5">
      <c r="B185"/>
      <c r="C185"/>
      <c r="D185"/>
      <c r="E185"/>
    </row>
    <row r="186" spans="2:5">
      <c r="B186"/>
      <c r="C186"/>
      <c r="D186"/>
      <c r="E186"/>
    </row>
    <row r="187" spans="2:5">
      <c r="B187"/>
      <c r="C187"/>
      <c r="D187"/>
      <c r="E187"/>
    </row>
    <row r="188" spans="2:5">
      <c r="B188"/>
      <c r="C188"/>
      <c r="D188"/>
      <c r="E188"/>
    </row>
    <row r="189" spans="2:5">
      <c r="B189"/>
      <c r="C189"/>
      <c r="D189"/>
      <c r="E189"/>
    </row>
    <row r="190" spans="2:5">
      <c r="B190"/>
      <c r="C190"/>
      <c r="D190"/>
      <c r="E190"/>
    </row>
    <row r="191" spans="2:5">
      <c r="B191"/>
      <c r="C191"/>
      <c r="D191"/>
      <c r="E191"/>
    </row>
    <row r="192" spans="2:5">
      <c r="B192"/>
      <c r="C192"/>
      <c r="D192"/>
      <c r="E192"/>
    </row>
    <row r="193" spans="2:5">
      <c r="B193"/>
      <c r="C193"/>
      <c r="D193"/>
      <c r="E193"/>
    </row>
    <row r="194" spans="2:5">
      <c r="B194"/>
      <c r="C194"/>
      <c r="D194"/>
      <c r="E194"/>
    </row>
    <row r="195" spans="2:5">
      <c r="B195"/>
      <c r="C195"/>
      <c r="D195"/>
      <c r="E195"/>
    </row>
    <row r="196" spans="2:5">
      <c r="B196"/>
      <c r="C196"/>
      <c r="D196"/>
      <c r="E196"/>
    </row>
    <row r="197" spans="2:5">
      <c r="B197"/>
      <c r="C197"/>
      <c r="D197"/>
      <c r="E197"/>
    </row>
    <row r="198" spans="2:5">
      <c r="B198"/>
      <c r="C198"/>
      <c r="D198"/>
      <c r="E198"/>
    </row>
    <row r="199" spans="2:5">
      <c r="B199"/>
      <c r="C199"/>
      <c r="D199"/>
      <c r="E199"/>
    </row>
    <row r="200" spans="2:5">
      <c r="B200"/>
      <c r="C200"/>
      <c r="D200"/>
      <c r="E200"/>
    </row>
    <row r="201" spans="2:5">
      <c r="B201"/>
      <c r="C201"/>
      <c r="D201"/>
      <c r="E201"/>
    </row>
    <row r="202" spans="2:5">
      <c r="B202"/>
      <c r="C202"/>
      <c r="D202"/>
      <c r="E202"/>
    </row>
    <row r="203" spans="2:5">
      <c r="B203"/>
      <c r="C203"/>
      <c r="D203"/>
      <c r="E203"/>
    </row>
    <row r="204" spans="2:5">
      <c r="B204"/>
      <c r="C204"/>
      <c r="D204"/>
      <c r="E204"/>
    </row>
    <row r="205" spans="2:5">
      <c r="B205"/>
      <c r="C205"/>
      <c r="D205"/>
      <c r="E205"/>
    </row>
    <row r="206" spans="2:5">
      <c r="B206"/>
      <c r="C206"/>
      <c r="D206"/>
      <c r="E206"/>
    </row>
    <row r="207" spans="2:5">
      <c r="B207"/>
      <c r="C207"/>
      <c r="D207"/>
      <c r="E207"/>
    </row>
    <row r="208" spans="2:5">
      <c r="B208"/>
      <c r="C208"/>
      <c r="D208"/>
      <c r="E208"/>
    </row>
    <row r="209" spans="2:5">
      <c r="B209"/>
      <c r="C209"/>
      <c r="D209"/>
      <c r="E209"/>
    </row>
    <row r="210" spans="2:5">
      <c r="B210"/>
      <c r="C210"/>
      <c r="D210"/>
      <c r="E210"/>
    </row>
    <row r="211" spans="2:5">
      <c r="B211"/>
      <c r="C211"/>
      <c r="D211"/>
      <c r="E211"/>
    </row>
    <row r="212" spans="2:5">
      <c r="B212"/>
      <c r="C212"/>
      <c r="D212"/>
      <c r="E212"/>
    </row>
    <row r="213" spans="2:5">
      <c r="B213"/>
      <c r="C213"/>
      <c r="D213"/>
      <c r="E213"/>
    </row>
    <row r="214" spans="2:5">
      <c r="B214"/>
      <c r="C214"/>
      <c r="D214"/>
      <c r="E214"/>
    </row>
    <row r="215" spans="2:5">
      <c r="B215"/>
      <c r="C215"/>
      <c r="D215"/>
      <c r="E215"/>
    </row>
    <row r="216" spans="2:5">
      <c r="B216"/>
      <c r="C216"/>
      <c r="D216"/>
      <c r="E216"/>
    </row>
    <row r="217" spans="2:5">
      <c r="B217"/>
      <c r="C217"/>
      <c r="D217"/>
      <c r="E217"/>
    </row>
    <row r="218" spans="2:5">
      <c r="B218"/>
      <c r="C218"/>
      <c r="D218"/>
      <c r="E218"/>
    </row>
    <row r="219" spans="2:5">
      <c r="B219"/>
      <c r="C219"/>
      <c r="D219"/>
      <c r="E219"/>
    </row>
    <row r="220" spans="2:5">
      <c r="B220"/>
      <c r="C220"/>
      <c r="D220"/>
      <c r="E220"/>
    </row>
    <row r="221" spans="2:5">
      <c r="B221"/>
      <c r="C221"/>
      <c r="D221"/>
      <c r="E221"/>
    </row>
    <row r="222" spans="2:5">
      <c r="B222"/>
      <c r="C222"/>
      <c r="D222"/>
      <c r="E222"/>
    </row>
    <row r="223" spans="2:5">
      <c r="B223"/>
      <c r="C223"/>
      <c r="D223"/>
      <c r="E223"/>
    </row>
    <row r="224" spans="2:5">
      <c r="B224"/>
      <c r="C224"/>
      <c r="D224"/>
      <c r="E224"/>
    </row>
    <row r="225" spans="2:5">
      <c r="B225"/>
      <c r="C225"/>
      <c r="D225"/>
      <c r="E225"/>
    </row>
    <row r="226" spans="2:5">
      <c r="B226"/>
      <c r="C226"/>
      <c r="D226"/>
      <c r="E226"/>
    </row>
    <row r="227" spans="2:5">
      <c r="B227"/>
      <c r="C227"/>
      <c r="D227"/>
      <c r="E227"/>
    </row>
    <row r="228" spans="2:5">
      <c r="B228"/>
      <c r="C228"/>
      <c r="D228"/>
      <c r="E228"/>
    </row>
    <row r="229" spans="2:5">
      <c r="B229"/>
      <c r="C229"/>
      <c r="D229"/>
      <c r="E229"/>
    </row>
    <row r="230" spans="2:5">
      <c r="B230"/>
      <c r="C230"/>
      <c r="D230"/>
      <c r="E230"/>
    </row>
    <row r="231" spans="2:5">
      <c r="B231"/>
      <c r="C231"/>
      <c r="D231"/>
      <c r="E231"/>
    </row>
    <row r="232" spans="2:5">
      <c r="B232"/>
      <c r="C232"/>
      <c r="D232"/>
      <c r="E232"/>
    </row>
    <row r="233" spans="2:5">
      <c r="B233"/>
      <c r="C233"/>
      <c r="D233"/>
      <c r="E233"/>
    </row>
    <row r="234" spans="2:5">
      <c r="B234"/>
      <c r="C234"/>
      <c r="D234"/>
      <c r="E234"/>
    </row>
    <row r="235" spans="2:5">
      <c r="B235"/>
      <c r="C235"/>
      <c r="D235"/>
      <c r="E235"/>
    </row>
    <row r="236" spans="2:5">
      <c r="B236"/>
      <c r="C236"/>
      <c r="D236"/>
      <c r="E236"/>
    </row>
    <row r="237" spans="2:5">
      <c r="B237"/>
      <c r="C237"/>
      <c r="D237"/>
      <c r="E237"/>
    </row>
    <row r="238" spans="2:5">
      <c r="B238"/>
      <c r="C238"/>
      <c r="D238"/>
      <c r="E238"/>
    </row>
    <row r="239" spans="2:5">
      <c r="B239"/>
      <c r="C239"/>
      <c r="D239"/>
      <c r="E239"/>
    </row>
    <row r="240" spans="2:5">
      <c r="B240"/>
      <c r="C240"/>
      <c r="D240"/>
      <c r="E240"/>
    </row>
    <row r="241" spans="2:5">
      <c r="B241"/>
      <c r="C241"/>
      <c r="D241"/>
      <c r="E241"/>
    </row>
    <row r="242" spans="2:5">
      <c r="B242"/>
      <c r="C242"/>
      <c r="D242"/>
      <c r="E242"/>
    </row>
    <row r="243" spans="2:5">
      <c r="B243"/>
      <c r="C243"/>
      <c r="D243"/>
      <c r="E243"/>
    </row>
    <row r="244" spans="2:5">
      <c r="B244"/>
      <c r="C244"/>
      <c r="D244"/>
      <c r="E244"/>
    </row>
    <row r="245" spans="2:5">
      <c r="B245"/>
      <c r="C245"/>
      <c r="D245"/>
      <c r="E245"/>
    </row>
    <row r="246" spans="2:5">
      <c r="B246"/>
      <c r="C246"/>
      <c r="D246"/>
      <c r="E246"/>
    </row>
    <row r="247" spans="2:5">
      <c r="B247"/>
      <c r="C247"/>
      <c r="D247"/>
      <c r="E247"/>
    </row>
    <row r="248" spans="2:5">
      <c r="B248"/>
      <c r="C248"/>
      <c r="D248"/>
      <c r="E248"/>
    </row>
    <row r="249" spans="2:5">
      <c r="B249"/>
      <c r="C249"/>
      <c r="D249"/>
      <c r="E249"/>
    </row>
    <row r="250" spans="2:5">
      <c r="B250"/>
      <c r="C250"/>
      <c r="D250"/>
      <c r="E250"/>
    </row>
    <row r="251" spans="2:5">
      <c r="B251"/>
      <c r="C251"/>
      <c r="D251"/>
      <c r="E251"/>
    </row>
    <row r="252" spans="2:5">
      <c r="B252"/>
      <c r="C252"/>
      <c r="D252"/>
      <c r="E252"/>
    </row>
    <row r="253" spans="2:5">
      <c r="B253"/>
      <c r="C253"/>
      <c r="D253"/>
      <c r="E253"/>
    </row>
    <row r="254" spans="2:5">
      <c r="B254"/>
      <c r="C254"/>
      <c r="D254"/>
      <c r="E254"/>
    </row>
    <row r="255" spans="2:5">
      <c r="B255"/>
      <c r="C255"/>
      <c r="D255"/>
      <c r="E255"/>
    </row>
    <row r="256" spans="2:5">
      <c r="B256"/>
      <c r="C256"/>
      <c r="D256"/>
      <c r="E256"/>
    </row>
    <row r="257" spans="2:5">
      <c r="B257"/>
      <c r="C257"/>
      <c r="D257"/>
      <c r="E257"/>
    </row>
    <row r="258" spans="2:5">
      <c r="B258"/>
      <c r="C258"/>
      <c r="D258"/>
      <c r="E258"/>
    </row>
    <row r="259" spans="2:5">
      <c r="B259"/>
      <c r="C259"/>
      <c r="D259"/>
      <c r="E259"/>
    </row>
    <row r="260" spans="2:5">
      <c r="B260"/>
      <c r="C260"/>
      <c r="D260"/>
      <c r="E260"/>
    </row>
    <row r="261" spans="2:5">
      <c r="B261"/>
      <c r="C261"/>
      <c r="D261"/>
      <c r="E261"/>
    </row>
    <row r="262" spans="2:5">
      <c r="B262"/>
      <c r="C262"/>
      <c r="D262"/>
      <c r="E262"/>
    </row>
    <row r="263" spans="2:5">
      <c r="B263"/>
      <c r="C263"/>
      <c r="D263"/>
      <c r="E263"/>
    </row>
    <row r="264" spans="2:5">
      <c r="B264"/>
      <c r="C264"/>
      <c r="D264"/>
      <c r="E264"/>
    </row>
    <row r="265" spans="2:5">
      <c r="B265"/>
      <c r="C265"/>
      <c r="D265"/>
      <c r="E265"/>
    </row>
    <row r="266" spans="2:5">
      <c r="B266"/>
      <c r="C266"/>
      <c r="D266"/>
      <c r="E266"/>
    </row>
    <row r="267" spans="2:5">
      <c r="B267"/>
      <c r="C267"/>
      <c r="D267"/>
      <c r="E267"/>
    </row>
    <row r="268" spans="2:5">
      <c r="B268"/>
      <c r="C268"/>
      <c r="D268"/>
      <c r="E268"/>
    </row>
    <row r="269" spans="2:5">
      <c r="B269"/>
      <c r="C269"/>
      <c r="D269"/>
      <c r="E269"/>
    </row>
    <row r="270" spans="2:5">
      <c r="B270"/>
      <c r="C270"/>
      <c r="D270"/>
      <c r="E270"/>
    </row>
    <row r="271" spans="2:5">
      <c r="B271"/>
      <c r="C271"/>
      <c r="D271"/>
      <c r="E271"/>
    </row>
    <row r="272" spans="2:5">
      <c r="B272"/>
      <c r="C272"/>
      <c r="D272"/>
      <c r="E272"/>
    </row>
    <row r="273" spans="2:5">
      <c r="B273"/>
      <c r="C273"/>
      <c r="D273"/>
      <c r="E273"/>
    </row>
    <row r="274" spans="2:5">
      <c r="B274"/>
      <c r="C274"/>
      <c r="D274"/>
      <c r="E274"/>
    </row>
    <row r="275" spans="2:5">
      <c r="B275"/>
      <c r="C275"/>
      <c r="D275"/>
      <c r="E275"/>
    </row>
    <row r="276" spans="2:5">
      <c r="B276"/>
      <c r="C276"/>
      <c r="D276"/>
      <c r="E276"/>
    </row>
    <row r="277" spans="2:5">
      <c r="B277"/>
      <c r="C277"/>
      <c r="D277"/>
      <c r="E277"/>
    </row>
    <row r="278" spans="2:5">
      <c r="B278"/>
      <c r="C278"/>
      <c r="D278"/>
      <c r="E278"/>
    </row>
    <row r="279" spans="2:5">
      <c r="B279"/>
      <c r="C279"/>
      <c r="D279"/>
      <c r="E279"/>
    </row>
    <row r="280" spans="2:5">
      <c r="B280"/>
      <c r="C280"/>
      <c r="D280"/>
      <c r="E280"/>
    </row>
    <row r="281" spans="2:5">
      <c r="B281"/>
      <c r="C281"/>
      <c r="D281"/>
      <c r="E281"/>
    </row>
    <row r="282" spans="2:5">
      <c r="B282"/>
      <c r="C282"/>
      <c r="D282"/>
      <c r="E282"/>
    </row>
    <row r="283" spans="2:5">
      <c r="B283"/>
      <c r="C283"/>
      <c r="D283"/>
      <c r="E283"/>
    </row>
    <row r="284" spans="2:5">
      <c r="B284"/>
      <c r="C284"/>
      <c r="D284"/>
      <c r="E284"/>
    </row>
    <row r="285" spans="2:5">
      <c r="B285"/>
      <c r="C285"/>
      <c r="D285"/>
      <c r="E285"/>
    </row>
    <row r="286" spans="2:5">
      <c r="B286"/>
      <c r="C286"/>
      <c r="D286"/>
      <c r="E286"/>
    </row>
    <row r="287" spans="2:5">
      <c r="B287"/>
      <c r="C287"/>
      <c r="D287"/>
      <c r="E287"/>
    </row>
    <row r="288" spans="2:5">
      <c r="B288"/>
      <c r="C288"/>
      <c r="D288"/>
      <c r="E288"/>
    </row>
    <row r="289" spans="2:5">
      <c r="B289"/>
      <c r="C289"/>
      <c r="D289"/>
      <c r="E289"/>
    </row>
    <row r="290" spans="2:5">
      <c r="B290"/>
      <c r="C290"/>
      <c r="D290"/>
      <c r="E290"/>
    </row>
    <row r="291" spans="2:5">
      <c r="B291"/>
      <c r="C291"/>
      <c r="D291"/>
      <c r="E291"/>
    </row>
    <row r="292" spans="2:5">
      <c r="B292"/>
      <c r="C292"/>
      <c r="D292"/>
      <c r="E292"/>
    </row>
    <row r="293" spans="2:5">
      <c r="B293"/>
      <c r="C293"/>
      <c r="D293"/>
      <c r="E293"/>
    </row>
    <row r="294" spans="2:5">
      <c r="B294"/>
      <c r="C294"/>
      <c r="D294"/>
      <c r="E294"/>
    </row>
    <row r="295" spans="2:5">
      <c r="B295"/>
      <c r="C295"/>
      <c r="D295"/>
      <c r="E295"/>
    </row>
    <row r="296" spans="2:5">
      <c r="B296"/>
      <c r="C296"/>
      <c r="D296"/>
      <c r="E296"/>
    </row>
    <row r="297" spans="2:5">
      <c r="B297"/>
      <c r="C297"/>
      <c r="D297"/>
      <c r="E297"/>
    </row>
    <row r="298" spans="2:5">
      <c r="B298"/>
      <c r="C298"/>
      <c r="D298"/>
      <c r="E298"/>
    </row>
    <row r="299" spans="2:5">
      <c r="B299"/>
      <c r="C299"/>
      <c r="D299"/>
      <c r="E299"/>
    </row>
    <row r="300" spans="2:5">
      <c r="B300"/>
      <c r="C300"/>
      <c r="D300"/>
      <c r="E300"/>
    </row>
    <row r="301" spans="2:5">
      <c r="B301"/>
      <c r="C301"/>
      <c r="D301"/>
      <c r="E301"/>
    </row>
    <row r="302" spans="2:5">
      <c r="B302"/>
      <c r="C302"/>
      <c r="D302"/>
      <c r="E302"/>
    </row>
    <row r="303" spans="2:5">
      <c r="B303"/>
      <c r="C303"/>
      <c r="D303"/>
      <c r="E303"/>
    </row>
    <row r="304" spans="2:5">
      <c r="B304"/>
      <c r="C304"/>
      <c r="D304"/>
      <c r="E304"/>
    </row>
    <row r="305" spans="2:5">
      <c r="B305"/>
      <c r="C305"/>
      <c r="D305"/>
      <c r="E305"/>
    </row>
    <row r="306" spans="2:5">
      <c r="B306"/>
      <c r="C306"/>
      <c r="D306"/>
      <c r="E306"/>
    </row>
    <row r="307" spans="2:5">
      <c r="B307"/>
      <c r="C307"/>
      <c r="D307"/>
      <c r="E307"/>
    </row>
    <row r="308" spans="2:5">
      <c r="B308"/>
      <c r="C308"/>
      <c r="D308"/>
      <c r="E308"/>
    </row>
    <row r="309" spans="2:5">
      <c r="B309"/>
      <c r="C309"/>
      <c r="D309"/>
      <c r="E309"/>
    </row>
    <row r="310" spans="2:5">
      <c r="B310"/>
      <c r="C310"/>
      <c r="D310"/>
      <c r="E310"/>
    </row>
    <row r="311" spans="2:5">
      <c r="B311"/>
      <c r="C311"/>
      <c r="D311"/>
      <c r="E311"/>
    </row>
    <row r="312" spans="2:5">
      <c r="B312"/>
      <c r="C312"/>
      <c r="D312"/>
      <c r="E312"/>
    </row>
    <row r="313" spans="2:5">
      <c r="B313"/>
      <c r="C313"/>
      <c r="D313"/>
      <c r="E313"/>
    </row>
    <row r="314" spans="2:5">
      <c r="B314"/>
      <c r="C314"/>
      <c r="D314"/>
      <c r="E314"/>
    </row>
    <row r="315" spans="2:5">
      <c r="B315"/>
      <c r="C315"/>
      <c r="D315"/>
      <c r="E315"/>
    </row>
    <row r="316" spans="2:5">
      <c r="B316"/>
      <c r="C316"/>
      <c r="D316"/>
      <c r="E316"/>
    </row>
    <row r="317" spans="2:5">
      <c r="B317"/>
      <c r="C317"/>
      <c r="D317"/>
      <c r="E317"/>
    </row>
    <row r="318" spans="2:5">
      <c r="B318"/>
      <c r="C318"/>
      <c r="D318"/>
      <c r="E318"/>
    </row>
    <row r="319" spans="2:5">
      <c r="B319"/>
      <c r="C319"/>
      <c r="D319"/>
      <c r="E319"/>
    </row>
    <row r="320" spans="2:5">
      <c r="B320"/>
      <c r="C320"/>
      <c r="D320"/>
      <c r="E320"/>
    </row>
    <row r="321" spans="2:5">
      <c r="B321"/>
      <c r="C321"/>
      <c r="D321"/>
      <c r="E321"/>
    </row>
    <row r="322" spans="2:5">
      <c r="B322"/>
      <c r="C322"/>
      <c r="D322"/>
      <c r="E322"/>
    </row>
    <row r="323" spans="2:5">
      <c r="B323"/>
      <c r="C323"/>
      <c r="D323"/>
      <c r="E323"/>
    </row>
    <row r="324" spans="2:5">
      <c r="B324"/>
      <c r="C324"/>
      <c r="D324"/>
      <c r="E324"/>
    </row>
    <row r="325" spans="2:5">
      <c r="B325"/>
      <c r="C325"/>
      <c r="D325"/>
      <c r="E325"/>
    </row>
    <row r="326" spans="2:5">
      <c r="B326"/>
      <c r="C326"/>
      <c r="D326"/>
      <c r="E326"/>
    </row>
    <row r="327" spans="2:5">
      <c r="B327"/>
      <c r="C327"/>
      <c r="D327"/>
      <c r="E327"/>
    </row>
    <row r="328" spans="2:5">
      <c r="B328"/>
      <c r="C328"/>
      <c r="D328"/>
      <c r="E328"/>
    </row>
    <row r="329" spans="2:5">
      <c r="B329"/>
      <c r="C329"/>
      <c r="D329"/>
      <c r="E329"/>
    </row>
    <row r="330" spans="2:5">
      <c r="B330"/>
      <c r="C330"/>
      <c r="D330"/>
      <c r="E330"/>
    </row>
    <row r="331" spans="2:5">
      <c r="B331"/>
      <c r="C331"/>
      <c r="D331"/>
      <c r="E331"/>
    </row>
    <row r="332" spans="2:5">
      <c r="B332"/>
      <c r="C332"/>
      <c r="D332"/>
      <c r="E332"/>
    </row>
    <row r="333" spans="2:5">
      <c r="B333"/>
      <c r="C333"/>
      <c r="D333"/>
      <c r="E33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row r="407" spans="2:5">
      <c r="B407"/>
      <c r="C407"/>
      <c r="D407"/>
    </row>
    <row r="408" spans="2:5">
      <c r="B408"/>
      <c r="C408"/>
      <c r="D408"/>
    </row>
    <row r="409" spans="2:5">
      <c r="B409"/>
      <c r="C409"/>
      <c r="D409"/>
    </row>
    <row r="410" spans="2:5">
      <c r="B410"/>
      <c r="C410"/>
      <c r="D410"/>
    </row>
    <row r="411" spans="2:5">
      <c r="B411"/>
      <c r="C411"/>
      <c r="D411"/>
    </row>
    <row r="412" spans="2:5">
      <c r="B412"/>
      <c r="C412"/>
      <c r="D412"/>
    </row>
    <row r="413" spans="2:5">
      <c r="B413"/>
      <c r="C413"/>
      <c r="D413"/>
    </row>
    <row r="414" spans="2:5">
      <c r="B414"/>
      <c r="C414"/>
      <c r="D414"/>
    </row>
    <row r="415" spans="2:5">
      <c r="B415"/>
      <c r="C415"/>
      <c r="D415"/>
    </row>
    <row r="416" spans="2:5">
      <c r="B416"/>
      <c r="C416"/>
      <c r="D416"/>
    </row>
    <row r="417" spans="2:4">
      <c r="B417"/>
      <c r="C417"/>
      <c r="D417"/>
    </row>
    <row r="418" spans="2:4">
      <c r="B418"/>
      <c r="C418"/>
      <c r="D418"/>
    </row>
    <row r="419" spans="2:4">
      <c r="B419"/>
      <c r="C419"/>
      <c r="D419"/>
    </row>
    <row r="420" spans="2:4">
      <c r="B420"/>
      <c r="C420"/>
      <c r="D420"/>
    </row>
    <row r="421" spans="2:4">
      <c r="B421"/>
      <c r="C421"/>
      <c r="D421"/>
    </row>
    <row r="422" spans="2:4">
      <c r="B422"/>
      <c r="C422"/>
      <c r="D422"/>
    </row>
    <row r="423" spans="2:4">
      <c r="B423"/>
      <c r="C423"/>
      <c r="D423"/>
    </row>
    <row r="424" spans="2:4">
      <c r="B424"/>
      <c r="C424"/>
      <c r="D424"/>
    </row>
    <row r="425" spans="2:4">
      <c r="B425"/>
      <c r="C425"/>
      <c r="D425"/>
    </row>
    <row r="426" spans="2:4">
      <c r="B426"/>
      <c r="C426"/>
      <c r="D426"/>
    </row>
    <row r="427" spans="2:4">
      <c r="B427"/>
      <c r="C427"/>
      <c r="D427"/>
    </row>
    <row r="428" spans="2:4">
      <c r="B428"/>
      <c r="C428"/>
      <c r="D428"/>
    </row>
    <row r="429" spans="2:4">
      <c r="B429"/>
      <c r="C429"/>
      <c r="D429"/>
    </row>
    <row r="430" spans="2:4">
      <c r="B430"/>
      <c r="C430"/>
      <c r="D430"/>
    </row>
    <row r="431" spans="2:4">
      <c r="B431"/>
      <c r="C431"/>
      <c r="D431"/>
    </row>
    <row r="432" spans="2:4">
      <c r="B432"/>
      <c r="C432"/>
      <c r="D432"/>
    </row>
    <row r="433" spans="2:4">
      <c r="B433"/>
      <c r="C433"/>
      <c r="D433"/>
    </row>
    <row r="434" spans="2:4">
      <c r="B434"/>
      <c r="C434"/>
      <c r="D434"/>
    </row>
    <row r="435" spans="2:4">
      <c r="B435"/>
      <c r="C435"/>
      <c r="D435"/>
    </row>
    <row r="436" spans="2:4">
      <c r="B436"/>
      <c r="C436"/>
      <c r="D436"/>
    </row>
    <row r="437" spans="2:4">
      <c r="B437"/>
      <c r="C437"/>
      <c r="D437"/>
    </row>
    <row r="438" spans="2:4">
      <c r="B438"/>
      <c r="C438"/>
      <c r="D438"/>
    </row>
    <row r="439" spans="2:4">
      <c r="B439"/>
      <c r="C439"/>
      <c r="D439"/>
    </row>
    <row r="440" spans="2:4">
      <c r="B440"/>
      <c r="C440"/>
      <c r="D440"/>
    </row>
    <row r="441" spans="2:4">
      <c r="B441"/>
      <c r="C441"/>
      <c r="D441"/>
    </row>
    <row r="442" spans="2:4">
      <c r="B442"/>
      <c r="C442"/>
      <c r="D442"/>
    </row>
    <row r="443" spans="2:4">
      <c r="B443"/>
      <c r="C443"/>
      <c r="D443"/>
    </row>
    <row r="444" spans="2:4">
      <c r="B444"/>
      <c r="C444"/>
      <c r="D444"/>
    </row>
    <row r="445" spans="2:4">
      <c r="B445"/>
      <c r="C445"/>
      <c r="D445"/>
    </row>
    <row r="446" spans="2:4">
      <c r="B446"/>
      <c r="C446"/>
      <c r="D446"/>
    </row>
    <row r="447" spans="2:4">
      <c r="B447"/>
      <c r="C447"/>
      <c r="D447"/>
    </row>
    <row r="448" spans="2:4">
      <c r="B448"/>
      <c r="C448"/>
      <c r="D448"/>
    </row>
    <row r="449" spans="2:4">
      <c r="B449"/>
      <c r="C449"/>
      <c r="D449"/>
    </row>
    <row r="450" spans="2:4">
      <c r="B450"/>
      <c r="C450"/>
      <c r="D450"/>
    </row>
    <row r="451" spans="2:4">
      <c r="B451"/>
      <c r="C451"/>
      <c r="D451"/>
    </row>
    <row r="452" spans="2:4">
      <c r="B452"/>
      <c r="C452"/>
      <c r="D452"/>
    </row>
    <row r="453" spans="2:4">
      <c r="B453"/>
      <c r="C453"/>
      <c r="D453"/>
    </row>
    <row r="454" spans="2:4">
      <c r="B454"/>
      <c r="C454"/>
      <c r="D454"/>
    </row>
    <row r="455" spans="2:4">
      <c r="B455"/>
      <c r="C455"/>
      <c r="D455"/>
    </row>
    <row r="456" spans="2:4">
      <c r="B456"/>
      <c r="C456"/>
      <c r="D456"/>
    </row>
    <row r="457" spans="2:4">
      <c r="B457"/>
      <c r="C457"/>
      <c r="D457"/>
    </row>
    <row r="458" spans="2:4">
      <c r="B458"/>
      <c r="C458"/>
      <c r="D458"/>
    </row>
    <row r="459" spans="2:4">
      <c r="B459"/>
      <c r="C459"/>
      <c r="D459"/>
    </row>
    <row r="460" spans="2:4">
      <c r="B460"/>
      <c r="C460"/>
      <c r="D460"/>
    </row>
    <row r="461" spans="2:4">
      <c r="B461"/>
      <c r="C461"/>
      <c r="D461"/>
    </row>
    <row r="462" spans="2:4">
      <c r="B462"/>
      <c r="C462"/>
      <c r="D462"/>
    </row>
    <row r="463" spans="2:4">
      <c r="B463"/>
      <c r="C463"/>
      <c r="D463"/>
    </row>
    <row r="464" spans="2:4">
      <c r="B464"/>
      <c r="C464"/>
      <c r="D464"/>
    </row>
    <row r="465" spans="2:4">
      <c r="B465"/>
      <c r="C465"/>
      <c r="D465"/>
    </row>
    <row r="466" spans="2:4">
      <c r="B466"/>
      <c r="C466"/>
      <c r="D466"/>
    </row>
    <row r="467" spans="2:4">
      <c r="B467"/>
      <c r="C467"/>
      <c r="D467"/>
    </row>
    <row r="468" spans="2:4">
      <c r="B468"/>
      <c r="C468"/>
      <c r="D468"/>
    </row>
    <row r="469" spans="2:4">
      <c r="B469"/>
      <c r="C469"/>
      <c r="D469"/>
    </row>
    <row r="470" spans="2:4">
      <c r="B470"/>
      <c r="C470"/>
      <c r="D470"/>
    </row>
    <row r="471" spans="2:4">
      <c r="B471"/>
      <c r="C471"/>
      <c r="D471"/>
    </row>
    <row r="472" spans="2:4">
      <c r="B472"/>
      <c r="C472"/>
      <c r="D472"/>
    </row>
    <row r="473" spans="2:4">
      <c r="B473"/>
      <c r="C473"/>
      <c r="D473"/>
    </row>
    <row r="474" spans="2:4">
      <c r="B474"/>
      <c r="C474"/>
      <c r="D474"/>
    </row>
    <row r="475" spans="2:4">
      <c r="B475"/>
      <c r="C475"/>
      <c r="D475"/>
    </row>
    <row r="476" spans="2:4">
      <c r="B476"/>
      <c r="C476"/>
      <c r="D476"/>
    </row>
    <row r="477" spans="2:4">
      <c r="B477"/>
      <c r="C477"/>
      <c r="D477"/>
    </row>
    <row r="478" spans="2:4">
      <c r="B478"/>
      <c r="C478"/>
      <c r="D478"/>
    </row>
    <row r="479" spans="2:4">
      <c r="B479"/>
      <c r="C479"/>
      <c r="D479"/>
    </row>
    <row r="480" spans="2:4">
      <c r="B480"/>
      <c r="C480"/>
      <c r="D480"/>
    </row>
    <row r="481" spans="2:4">
      <c r="B481"/>
      <c r="C481"/>
      <c r="D481"/>
    </row>
    <row r="482" spans="2:4">
      <c r="B482"/>
      <c r="C482"/>
      <c r="D482"/>
    </row>
    <row r="483" spans="2:4">
      <c r="B483"/>
      <c r="C483"/>
      <c r="D483"/>
    </row>
    <row r="484" spans="2:4">
      <c r="B484"/>
      <c r="C484"/>
      <c r="D484"/>
    </row>
    <row r="485" spans="2:4">
      <c r="B485"/>
      <c r="C485"/>
      <c r="D485"/>
    </row>
    <row r="486" spans="2:4">
      <c r="B486"/>
      <c r="C486"/>
      <c r="D486"/>
    </row>
    <row r="487" spans="2:4">
      <c r="B487"/>
      <c r="C487"/>
      <c r="D487"/>
    </row>
    <row r="488" spans="2:4">
      <c r="B488"/>
      <c r="C488"/>
      <c r="D488"/>
    </row>
    <row r="489" spans="2:4">
      <c r="B489"/>
      <c r="C489"/>
      <c r="D489"/>
    </row>
    <row r="490" spans="2:4">
      <c r="B490"/>
      <c r="C490"/>
      <c r="D490"/>
    </row>
    <row r="491" spans="2:4">
      <c r="B491"/>
      <c r="C491"/>
      <c r="D491"/>
    </row>
    <row r="492" spans="2:4">
      <c r="B492"/>
      <c r="C492"/>
      <c r="D492"/>
    </row>
    <row r="493" spans="2:4">
      <c r="B493"/>
      <c r="C493"/>
      <c r="D493"/>
    </row>
    <row r="494" spans="2:4">
      <c r="B494"/>
      <c r="C494"/>
      <c r="D494"/>
    </row>
    <row r="495" spans="2:4">
      <c r="B495"/>
      <c r="C495"/>
      <c r="D495"/>
    </row>
    <row r="496" spans="2:4">
      <c r="B496"/>
      <c r="C496"/>
      <c r="D496"/>
    </row>
    <row r="497" spans="2:4">
      <c r="B497"/>
      <c r="C497"/>
      <c r="D497"/>
    </row>
    <row r="498" spans="2:4">
      <c r="B498"/>
      <c r="C498"/>
      <c r="D498"/>
    </row>
    <row r="499" spans="2:4">
      <c r="B499"/>
      <c r="C499"/>
      <c r="D499"/>
    </row>
    <row r="500" spans="2:4">
      <c r="B500"/>
      <c r="C500"/>
      <c r="D500"/>
    </row>
    <row r="501" spans="2:4">
      <c r="B501"/>
      <c r="C501"/>
      <c r="D501"/>
    </row>
    <row r="502" spans="2:4">
      <c r="B502"/>
      <c r="C502"/>
      <c r="D502"/>
    </row>
    <row r="503" spans="2:4">
      <c r="B503"/>
      <c r="C503"/>
      <c r="D503"/>
    </row>
    <row r="504" spans="2:4">
      <c r="B504"/>
      <c r="C504"/>
      <c r="D504"/>
    </row>
    <row r="505" spans="2:4">
      <c r="B505"/>
      <c r="C505"/>
      <c r="D505"/>
    </row>
    <row r="506" spans="2:4">
      <c r="B506"/>
      <c r="C506"/>
      <c r="D506"/>
    </row>
    <row r="507" spans="2:4">
      <c r="B507"/>
      <c r="C507"/>
      <c r="D507"/>
    </row>
    <row r="508" spans="2:4">
      <c r="B508"/>
      <c r="C508"/>
      <c r="D508"/>
    </row>
    <row r="509" spans="2:4">
      <c r="B509"/>
      <c r="C509"/>
      <c r="D509"/>
    </row>
    <row r="510" spans="2:4">
      <c r="B510"/>
      <c r="C510"/>
      <c r="D510"/>
    </row>
    <row r="511" spans="2:4">
      <c r="B511"/>
      <c r="C511"/>
      <c r="D511"/>
    </row>
    <row r="512" spans="2:4">
      <c r="B512"/>
      <c r="C512"/>
      <c r="D512"/>
    </row>
    <row r="513" spans="2:4">
      <c r="B513"/>
      <c r="C513"/>
      <c r="D513"/>
    </row>
    <row r="514" spans="2:4">
      <c r="B514"/>
      <c r="C514"/>
      <c r="D514"/>
    </row>
    <row r="515" spans="2:4">
      <c r="B515"/>
      <c r="C515"/>
      <c r="D515"/>
    </row>
    <row r="516" spans="2:4">
      <c r="B516"/>
      <c r="C516"/>
      <c r="D516"/>
    </row>
    <row r="517" spans="2:4">
      <c r="B517"/>
      <c r="C517"/>
      <c r="D517"/>
    </row>
    <row r="518" spans="2:4">
      <c r="B518"/>
      <c r="C518"/>
      <c r="D518"/>
    </row>
    <row r="519" spans="2:4">
      <c r="B519"/>
      <c r="C519"/>
      <c r="D519"/>
    </row>
    <row r="520" spans="2:4">
      <c r="B520"/>
      <c r="C520"/>
      <c r="D520"/>
    </row>
    <row r="521" spans="2:4">
      <c r="B521"/>
      <c r="C521"/>
      <c r="D521"/>
    </row>
    <row r="522" spans="2:4">
      <c r="B522"/>
      <c r="C522"/>
      <c r="D522"/>
    </row>
    <row r="523" spans="2:4">
      <c r="B523"/>
      <c r="C523"/>
      <c r="D523"/>
    </row>
    <row r="524" spans="2:4">
      <c r="B524"/>
      <c r="C524"/>
      <c r="D524"/>
    </row>
    <row r="525" spans="2:4">
      <c r="B525"/>
      <c r="C525"/>
      <c r="D525"/>
    </row>
    <row r="526" spans="2:4">
      <c r="B526"/>
      <c r="C526"/>
      <c r="D526"/>
    </row>
    <row r="527" spans="2:4">
      <c r="B527"/>
      <c r="C527"/>
      <c r="D527"/>
    </row>
    <row r="528" spans="2:4">
      <c r="B528"/>
      <c r="C528"/>
      <c r="D528"/>
    </row>
    <row r="529" spans="2:4">
      <c r="B529"/>
      <c r="C529"/>
      <c r="D529"/>
    </row>
    <row r="530" spans="2:4">
      <c r="B530"/>
      <c r="C530"/>
      <c r="D530"/>
    </row>
    <row r="531" spans="2:4">
      <c r="B531"/>
      <c r="C531"/>
      <c r="D531"/>
    </row>
    <row r="532" spans="2:4">
      <c r="B532"/>
      <c r="C532"/>
      <c r="D532"/>
    </row>
    <row r="533" spans="2:4">
      <c r="B533"/>
      <c r="C533"/>
      <c r="D533"/>
    </row>
    <row r="534" spans="2:4">
      <c r="B534"/>
      <c r="C534"/>
      <c r="D534"/>
    </row>
    <row r="535" spans="2:4">
      <c r="B535"/>
      <c r="C535"/>
      <c r="D535"/>
    </row>
    <row r="536" spans="2:4">
      <c r="B536"/>
      <c r="C536"/>
      <c r="D536"/>
    </row>
    <row r="537" spans="2:4">
      <c r="B537"/>
      <c r="C537"/>
      <c r="D537"/>
    </row>
    <row r="538" spans="2:4">
      <c r="B538"/>
      <c r="C538"/>
      <c r="D538"/>
    </row>
    <row r="539" spans="2:4">
      <c r="B539"/>
      <c r="C539"/>
      <c r="D539"/>
    </row>
    <row r="540" spans="2:4">
      <c r="B540"/>
      <c r="C540"/>
      <c r="D540"/>
    </row>
    <row r="541" spans="2:4">
      <c r="B541"/>
      <c r="C541"/>
      <c r="D541"/>
    </row>
    <row r="542" spans="2:4">
      <c r="B542"/>
      <c r="C542"/>
      <c r="D542"/>
    </row>
    <row r="543" spans="2:4">
      <c r="B543"/>
      <c r="C543"/>
      <c r="D543"/>
    </row>
    <row r="544" spans="2:4">
      <c r="B544"/>
      <c r="C544"/>
      <c r="D544"/>
    </row>
    <row r="545" spans="2:4">
      <c r="B545"/>
      <c r="C545"/>
      <c r="D545"/>
    </row>
    <row r="546" spans="2:4">
      <c r="B546"/>
      <c r="C546"/>
      <c r="D546"/>
    </row>
    <row r="547" spans="2:4">
      <c r="B547"/>
      <c r="C547"/>
      <c r="D547"/>
    </row>
    <row r="548" spans="2:4">
      <c r="B548"/>
      <c r="C548"/>
      <c r="D548"/>
    </row>
    <row r="549" spans="2:4">
      <c r="B549"/>
      <c r="C549"/>
      <c r="D549"/>
    </row>
    <row r="550" spans="2:4">
      <c r="B550"/>
      <c r="C550"/>
      <c r="D550"/>
    </row>
    <row r="551" spans="2:4">
      <c r="B551"/>
      <c r="C551"/>
      <c r="D551"/>
    </row>
    <row r="552" spans="2:4">
      <c r="B552"/>
      <c r="C552"/>
      <c r="D552"/>
    </row>
    <row r="553" spans="2:4">
      <c r="B553"/>
      <c r="C553"/>
      <c r="D553"/>
    </row>
    <row r="554" spans="2:4">
      <c r="B554"/>
      <c r="C554"/>
      <c r="D554"/>
    </row>
    <row r="555" spans="2:4">
      <c r="B555"/>
      <c r="C555"/>
      <c r="D555"/>
    </row>
    <row r="556" spans="2:4">
      <c r="B556"/>
      <c r="C556"/>
      <c r="D556"/>
    </row>
    <row r="557" spans="2:4">
      <c r="B557"/>
      <c r="C557"/>
      <c r="D557"/>
    </row>
    <row r="558" spans="2:4">
      <c r="B558"/>
      <c r="C558"/>
      <c r="D558"/>
    </row>
    <row r="559" spans="2:4">
      <c r="B559"/>
      <c r="C559"/>
      <c r="D559"/>
    </row>
    <row r="560" spans="2:4">
      <c r="B560"/>
      <c r="C560"/>
      <c r="D560"/>
    </row>
    <row r="561" spans="2:4">
      <c r="B561"/>
      <c r="C561"/>
      <c r="D561"/>
    </row>
    <row r="562" spans="2:4">
      <c r="B562"/>
      <c r="C562"/>
      <c r="D562"/>
    </row>
    <row r="563" spans="2:4">
      <c r="B563"/>
      <c r="C563"/>
      <c r="D563"/>
    </row>
    <row r="564" spans="2:4">
      <c r="B564"/>
      <c r="C564"/>
      <c r="D564"/>
    </row>
    <row r="565" spans="2:4">
      <c r="B565"/>
      <c r="C565"/>
      <c r="D565"/>
    </row>
    <row r="566" spans="2:4">
      <c r="B566"/>
      <c r="C566"/>
      <c r="D566"/>
    </row>
    <row r="567" spans="2:4">
      <c r="B567"/>
      <c r="C567"/>
      <c r="D567"/>
    </row>
    <row r="568" spans="2:4">
      <c r="B568"/>
      <c r="C568"/>
      <c r="D568"/>
    </row>
    <row r="569" spans="2:4">
      <c r="B569"/>
      <c r="C569"/>
      <c r="D569"/>
    </row>
    <row r="570" spans="2:4">
      <c r="B570"/>
      <c r="C570"/>
      <c r="D570"/>
    </row>
    <row r="571" spans="2:4">
      <c r="B571"/>
      <c r="C571"/>
      <c r="D571"/>
    </row>
    <row r="572" spans="2:4">
      <c r="B572"/>
      <c r="C572"/>
      <c r="D572"/>
    </row>
    <row r="573" spans="2:4">
      <c r="B573"/>
      <c r="C573"/>
      <c r="D573"/>
    </row>
    <row r="574" spans="2:4">
      <c r="B574"/>
      <c r="C574"/>
      <c r="D574"/>
    </row>
    <row r="575" spans="2:4">
      <c r="B575"/>
      <c r="C575"/>
      <c r="D575"/>
    </row>
    <row r="576" spans="2:4">
      <c r="B576"/>
      <c r="C576"/>
      <c r="D576"/>
    </row>
    <row r="577" spans="2:4">
      <c r="B577"/>
      <c r="C577"/>
      <c r="D577"/>
    </row>
    <row r="578" spans="2:4">
      <c r="B578"/>
      <c r="C578"/>
      <c r="D578"/>
    </row>
    <row r="579" spans="2:4">
      <c r="B579"/>
      <c r="C579"/>
      <c r="D579"/>
    </row>
    <row r="580" spans="2:4">
      <c r="B580"/>
      <c r="C580"/>
      <c r="D580"/>
    </row>
    <row r="581" spans="2:4">
      <c r="B581"/>
      <c r="C581"/>
      <c r="D581"/>
    </row>
    <row r="582" spans="2:4">
      <c r="B582"/>
      <c r="C582"/>
      <c r="D582"/>
    </row>
    <row r="583" spans="2:4">
      <c r="B583"/>
      <c r="C583"/>
      <c r="D583"/>
    </row>
    <row r="584" spans="2:4">
      <c r="B584"/>
      <c r="C584"/>
      <c r="D584"/>
    </row>
    <row r="585" spans="2:4">
      <c r="B585"/>
      <c r="C585"/>
      <c r="D585"/>
    </row>
    <row r="586" spans="2:4">
      <c r="B586"/>
      <c r="C586"/>
      <c r="D586"/>
    </row>
    <row r="587" spans="2:4">
      <c r="B587"/>
      <c r="C587"/>
      <c r="D587"/>
    </row>
    <row r="588" spans="2:4">
      <c r="B588"/>
      <c r="C588"/>
      <c r="D588"/>
    </row>
    <row r="589" spans="2:4">
      <c r="B589"/>
      <c r="C589"/>
      <c r="D589"/>
    </row>
    <row r="590" spans="2:4">
      <c r="B590"/>
      <c r="C590"/>
      <c r="D590"/>
    </row>
    <row r="591" spans="2:4">
      <c r="B591"/>
      <c r="C591"/>
      <c r="D591"/>
    </row>
    <row r="592" spans="2:4">
      <c r="B592"/>
      <c r="C592"/>
      <c r="D592"/>
    </row>
    <row r="593" spans="2:4">
      <c r="B593"/>
      <c r="C593"/>
      <c r="D593"/>
    </row>
    <row r="594" spans="2:4">
      <c r="B594"/>
      <c r="C594"/>
      <c r="D594"/>
    </row>
    <row r="595" spans="2:4">
      <c r="B595"/>
      <c r="C595"/>
      <c r="D595"/>
    </row>
    <row r="596" spans="2:4">
      <c r="B596"/>
      <c r="C596"/>
      <c r="D596"/>
    </row>
    <row r="597" spans="2:4">
      <c r="B597"/>
      <c r="C597"/>
      <c r="D597"/>
    </row>
    <row r="598" spans="2:4">
      <c r="B598"/>
      <c r="C598"/>
      <c r="D598"/>
    </row>
    <row r="599" spans="2:4">
      <c r="B599"/>
      <c r="C599"/>
      <c r="D599"/>
    </row>
    <row r="600" spans="2:4">
      <c r="B600"/>
      <c r="C600"/>
      <c r="D600"/>
    </row>
    <row r="601" spans="2:4">
      <c r="B601"/>
      <c r="C601"/>
      <c r="D601"/>
    </row>
    <row r="602" spans="2:4">
      <c r="B602"/>
      <c r="C602"/>
      <c r="D602"/>
    </row>
    <row r="603" spans="2:4">
      <c r="B603"/>
      <c r="C603"/>
      <c r="D603"/>
    </row>
    <row r="604" spans="2:4">
      <c r="B604"/>
      <c r="C604"/>
      <c r="D604"/>
    </row>
    <row r="605" spans="2:4">
      <c r="B605"/>
      <c r="C605"/>
      <c r="D605"/>
    </row>
    <row r="606" spans="2:4">
      <c r="B606"/>
      <c r="C606"/>
      <c r="D606"/>
    </row>
    <row r="607" spans="2:4">
      <c r="B607"/>
      <c r="C607"/>
      <c r="D607"/>
    </row>
    <row r="608" spans="2:4">
      <c r="B608"/>
      <c r="C608"/>
      <c r="D608"/>
    </row>
    <row r="609" spans="2:4">
      <c r="B609"/>
      <c r="C609"/>
      <c r="D609"/>
    </row>
    <row r="610" spans="2:4">
      <c r="B610"/>
      <c r="C610"/>
      <c r="D610"/>
    </row>
    <row r="611" spans="2:4">
      <c r="B611"/>
      <c r="C611"/>
      <c r="D611"/>
    </row>
    <row r="612" spans="2:4">
      <c r="B612"/>
      <c r="C612"/>
      <c r="D612"/>
    </row>
    <row r="613" spans="2:4">
      <c r="B613"/>
      <c r="C613"/>
      <c r="D613"/>
    </row>
    <row r="614" spans="2:4">
      <c r="B614"/>
      <c r="C614"/>
      <c r="D614"/>
    </row>
    <row r="615" spans="2:4">
      <c r="B615"/>
      <c r="C615"/>
      <c r="D615"/>
    </row>
    <row r="616" spans="2:4">
      <c r="B616"/>
      <c r="C616"/>
      <c r="D616"/>
    </row>
    <row r="617" spans="2:4">
      <c r="B617"/>
      <c r="C617"/>
      <c r="D617"/>
    </row>
    <row r="618" spans="2:4">
      <c r="B618"/>
      <c r="C618"/>
      <c r="D618"/>
    </row>
    <row r="619" spans="2:4">
      <c r="B619"/>
      <c r="C619"/>
      <c r="D619"/>
    </row>
    <row r="620" spans="2:4">
      <c r="B620"/>
      <c r="C620"/>
      <c r="D620"/>
    </row>
    <row r="621" spans="2:4">
      <c r="B621"/>
      <c r="C621"/>
      <c r="D621"/>
    </row>
    <row r="622" spans="2:4">
      <c r="B622"/>
      <c r="C622"/>
      <c r="D622"/>
    </row>
    <row r="623" spans="2:4">
      <c r="B623"/>
      <c r="C623"/>
      <c r="D623"/>
    </row>
    <row r="624" spans="2:4">
      <c r="B624"/>
      <c r="C624"/>
      <c r="D624"/>
    </row>
    <row r="625" spans="2:4">
      <c r="B625"/>
      <c r="C625"/>
      <c r="D625"/>
    </row>
    <row r="626" spans="2:4">
      <c r="B626"/>
      <c r="C626"/>
      <c r="D626"/>
    </row>
    <row r="627" spans="2:4">
      <c r="B627"/>
      <c r="C627"/>
      <c r="D627"/>
    </row>
    <row r="628" spans="2:4">
      <c r="B628"/>
      <c r="C628"/>
      <c r="D628"/>
    </row>
    <row r="629" spans="2:4">
      <c r="B629"/>
      <c r="C629"/>
      <c r="D629"/>
    </row>
    <row r="630" spans="2:4">
      <c r="B630"/>
      <c r="C630"/>
      <c r="D630"/>
    </row>
    <row r="631" spans="2:4">
      <c r="B631"/>
      <c r="C631"/>
      <c r="D631"/>
    </row>
    <row r="632" spans="2:4">
      <c r="B632"/>
      <c r="C632"/>
      <c r="D632"/>
    </row>
    <row r="633" spans="2:4">
      <c r="B633"/>
      <c r="C633"/>
      <c r="D633"/>
    </row>
    <row r="634" spans="2:4">
      <c r="B634"/>
      <c r="C634"/>
      <c r="D634"/>
    </row>
    <row r="635" spans="2:4">
      <c r="B635"/>
      <c r="C635"/>
      <c r="D635"/>
    </row>
    <row r="636" spans="2:4">
      <c r="B636"/>
      <c r="C636"/>
      <c r="D636"/>
    </row>
    <row r="637" spans="2:4">
      <c r="B637"/>
      <c r="C637"/>
      <c r="D637"/>
    </row>
    <row r="638" spans="2:4">
      <c r="B638"/>
      <c r="C638"/>
      <c r="D638"/>
    </row>
    <row r="639" spans="2:4">
      <c r="B639"/>
      <c r="C639"/>
      <c r="D639"/>
    </row>
    <row r="640" spans="2:4">
      <c r="B640"/>
      <c r="C640"/>
      <c r="D640"/>
    </row>
    <row r="641" spans="2:4">
      <c r="B641"/>
      <c r="C641"/>
      <c r="D641"/>
    </row>
    <row r="642" spans="2:4">
      <c r="B642"/>
      <c r="C642"/>
      <c r="D642"/>
    </row>
    <row r="643" spans="2:4">
      <c r="B643"/>
      <c r="C643"/>
      <c r="D643"/>
    </row>
    <row r="644" spans="2:4">
      <c r="B644"/>
      <c r="C644"/>
      <c r="D644"/>
    </row>
    <row r="645" spans="2:4">
      <c r="B645"/>
      <c r="C645"/>
      <c r="D645"/>
    </row>
    <row r="646" spans="2:4">
      <c r="B646"/>
      <c r="C646"/>
      <c r="D646"/>
    </row>
    <row r="647" spans="2:4">
      <c r="B647"/>
      <c r="C647"/>
      <c r="D647"/>
    </row>
    <row r="648" spans="2:4">
      <c r="B648"/>
      <c r="C648"/>
      <c r="D648"/>
    </row>
    <row r="649" spans="2:4">
      <c r="B649"/>
      <c r="C649"/>
      <c r="D649"/>
    </row>
    <row r="650" spans="2:4">
      <c r="B650"/>
      <c r="C650"/>
      <c r="D650"/>
    </row>
    <row r="651" spans="2:4">
      <c r="B651"/>
      <c r="C651"/>
      <c r="D651"/>
    </row>
    <row r="652" spans="2:4">
      <c r="B652"/>
      <c r="C652"/>
      <c r="D652"/>
    </row>
    <row r="653" spans="2:4">
      <c r="B653"/>
      <c r="C653"/>
      <c r="D653"/>
    </row>
    <row r="654" spans="2:4">
      <c r="B654"/>
      <c r="C654"/>
      <c r="D654"/>
    </row>
    <row r="655" spans="2:4">
      <c r="B655"/>
      <c r="C655"/>
      <c r="D655"/>
    </row>
    <row r="656" spans="2:4">
      <c r="B656"/>
      <c r="C656"/>
      <c r="D656"/>
    </row>
    <row r="657" spans="2:4">
      <c r="B657"/>
      <c r="C657"/>
      <c r="D657"/>
    </row>
    <row r="658" spans="2:4">
      <c r="B658"/>
      <c r="C658"/>
      <c r="D658"/>
    </row>
    <row r="659" spans="2:4">
      <c r="B659"/>
      <c r="C659"/>
      <c r="D659"/>
    </row>
    <row r="660" spans="2:4">
      <c r="B660"/>
      <c r="C660"/>
      <c r="D660"/>
    </row>
    <row r="661" spans="2:4">
      <c r="B661"/>
      <c r="C661"/>
      <c r="D661"/>
    </row>
    <row r="662" spans="2:4">
      <c r="B662"/>
      <c r="C662"/>
      <c r="D662"/>
    </row>
    <row r="663" spans="2:4">
      <c r="B663"/>
      <c r="C663"/>
      <c r="D663"/>
    </row>
    <row r="664" spans="2:4">
      <c r="B664"/>
      <c r="C664"/>
      <c r="D664"/>
    </row>
    <row r="665" spans="2:4">
      <c r="B665"/>
      <c r="C665"/>
      <c r="D665"/>
    </row>
    <row r="666" spans="2:4">
      <c r="B666"/>
      <c r="C666"/>
      <c r="D666"/>
    </row>
    <row r="667" spans="2:4">
      <c r="B667"/>
      <c r="C667"/>
      <c r="D667"/>
    </row>
    <row r="668" spans="2:4">
      <c r="B668"/>
      <c r="C668"/>
      <c r="D668"/>
    </row>
    <row r="669" spans="2:4">
      <c r="B669"/>
      <c r="C669"/>
      <c r="D669"/>
    </row>
    <row r="670" spans="2:4">
      <c r="B670"/>
      <c r="C670"/>
      <c r="D670"/>
    </row>
    <row r="671" spans="2:4">
      <c r="B671"/>
      <c r="C671"/>
      <c r="D671"/>
    </row>
    <row r="672" spans="2:4">
      <c r="B672"/>
      <c r="C672"/>
      <c r="D672"/>
    </row>
    <row r="673" spans="2:4">
      <c r="B673"/>
      <c r="C673"/>
      <c r="D673"/>
    </row>
    <row r="674" spans="2:4">
      <c r="B674"/>
      <c r="C674"/>
      <c r="D674"/>
    </row>
    <row r="675" spans="2:4">
      <c r="B675"/>
      <c r="C675"/>
      <c r="D675"/>
    </row>
    <row r="676" spans="2:4">
      <c r="B676"/>
      <c r="C676"/>
      <c r="D676"/>
    </row>
    <row r="677" spans="2:4">
      <c r="B677"/>
      <c r="C677"/>
      <c r="D677"/>
    </row>
    <row r="678" spans="2:4">
      <c r="B678"/>
      <c r="C678"/>
      <c r="D678"/>
    </row>
    <row r="679" spans="2:4">
      <c r="B679"/>
      <c r="C679"/>
      <c r="D679"/>
    </row>
    <row r="680" spans="2:4">
      <c r="B680"/>
      <c r="C680"/>
      <c r="D680"/>
    </row>
    <row r="681" spans="2:4">
      <c r="B681"/>
      <c r="C681"/>
      <c r="D681"/>
    </row>
    <row r="682" spans="2:4">
      <c r="B682"/>
      <c r="C682"/>
      <c r="D682"/>
    </row>
    <row r="683" spans="2:4">
      <c r="B683"/>
      <c r="C683"/>
      <c r="D683"/>
    </row>
    <row r="684" spans="2:4">
      <c r="B684"/>
      <c r="C684"/>
      <c r="D684"/>
    </row>
    <row r="685" spans="2:4">
      <c r="B685"/>
      <c r="C685"/>
      <c r="D685"/>
    </row>
    <row r="686" spans="2:4">
      <c r="B686"/>
      <c r="C686"/>
      <c r="D686"/>
    </row>
    <row r="687" spans="2:4">
      <c r="B687"/>
      <c r="C687"/>
      <c r="D687"/>
    </row>
    <row r="688" spans="2:4">
      <c r="B688"/>
      <c r="C688"/>
      <c r="D688"/>
    </row>
    <row r="689" spans="2:4">
      <c r="B689"/>
      <c r="C689"/>
      <c r="D689"/>
    </row>
    <row r="690" spans="2:4">
      <c r="B690"/>
      <c r="C690"/>
      <c r="D690"/>
    </row>
    <row r="691" spans="2:4">
      <c r="B691"/>
      <c r="C691"/>
      <c r="D691"/>
    </row>
    <row r="692" spans="2:4">
      <c r="B692"/>
      <c r="C692"/>
      <c r="D692"/>
    </row>
    <row r="693" spans="2:4">
      <c r="B693"/>
      <c r="C693"/>
      <c r="D693"/>
    </row>
    <row r="694" spans="2:4">
      <c r="B694"/>
      <c r="C694"/>
      <c r="D694"/>
    </row>
    <row r="695" spans="2:4">
      <c r="B695"/>
      <c r="C695"/>
      <c r="D695"/>
    </row>
    <row r="696" spans="2:4">
      <c r="B696"/>
      <c r="C696"/>
      <c r="D696"/>
    </row>
    <row r="697" spans="2:4">
      <c r="B697"/>
      <c r="C697"/>
      <c r="D697"/>
    </row>
    <row r="698" spans="2:4">
      <c r="B698"/>
      <c r="C698"/>
      <c r="D698"/>
    </row>
    <row r="699" spans="2:4">
      <c r="B699"/>
      <c r="C699"/>
      <c r="D699"/>
    </row>
    <row r="700" spans="2:4">
      <c r="B700"/>
      <c r="C700"/>
      <c r="D700"/>
    </row>
    <row r="701" spans="2:4">
      <c r="B701"/>
      <c r="C701"/>
      <c r="D701"/>
    </row>
    <row r="702" spans="2:4">
      <c r="B702"/>
      <c r="C702"/>
      <c r="D702"/>
    </row>
    <row r="703" spans="2:4">
      <c r="B703"/>
      <c r="C703"/>
      <c r="D703"/>
    </row>
    <row r="704" spans="2:4">
      <c r="B704"/>
      <c r="C704"/>
      <c r="D704"/>
    </row>
    <row r="705" spans="2:4">
      <c r="B705"/>
      <c r="C705"/>
      <c r="D705"/>
    </row>
    <row r="706" spans="2:4">
      <c r="B706"/>
      <c r="C706"/>
      <c r="D706"/>
    </row>
    <row r="707" spans="2:4">
      <c r="B707"/>
      <c r="C707"/>
      <c r="D707"/>
    </row>
    <row r="708" spans="2:4">
      <c r="B708"/>
      <c r="C708"/>
      <c r="D708"/>
    </row>
    <row r="709" spans="2:4">
      <c r="B709"/>
      <c r="C709"/>
      <c r="D709"/>
    </row>
    <row r="710" spans="2:4">
      <c r="B710"/>
      <c r="C710"/>
      <c r="D710"/>
    </row>
    <row r="711" spans="2:4">
      <c r="B711"/>
      <c r="C711"/>
      <c r="D711"/>
    </row>
    <row r="712" spans="2:4">
      <c r="B712"/>
      <c r="C712"/>
      <c r="D712"/>
    </row>
    <row r="713" spans="2:4">
      <c r="B713"/>
      <c r="C713"/>
      <c r="D713"/>
    </row>
    <row r="714" spans="2:4">
      <c r="B714"/>
      <c r="C714"/>
      <c r="D714"/>
    </row>
    <row r="715" spans="2:4">
      <c r="B715"/>
      <c r="C715"/>
      <c r="D715"/>
    </row>
    <row r="716" spans="2:4">
      <c r="B716"/>
      <c r="C716"/>
      <c r="D716"/>
    </row>
    <row r="717" spans="2:4">
      <c r="B717"/>
      <c r="C717"/>
      <c r="D717"/>
    </row>
    <row r="718" spans="2:4">
      <c r="B718"/>
      <c r="C718"/>
      <c r="D718"/>
    </row>
    <row r="719" spans="2:4">
      <c r="B719"/>
      <c r="C719"/>
      <c r="D719"/>
    </row>
    <row r="720" spans="2:4">
      <c r="B720"/>
      <c r="C720"/>
      <c r="D720"/>
    </row>
    <row r="721" spans="2:4">
      <c r="B721"/>
      <c r="C721"/>
      <c r="D721"/>
    </row>
    <row r="722" spans="2:4">
      <c r="B722"/>
      <c r="C722"/>
      <c r="D722"/>
    </row>
    <row r="723" spans="2:4">
      <c r="B723"/>
      <c r="C723"/>
      <c r="D723"/>
    </row>
    <row r="724" spans="2:4">
      <c r="B724"/>
      <c r="C724"/>
      <c r="D724"/>
    </row>
    <row r="725" spans="2:4">
      <c r="B725"/>
      <c r="C725"/>
      <c r="D725"/>
    </row>
    <row r="726" spans="2:4">
      <c r="B726"/>
      <c r="C726"/>
      <c r="D726"/>
    </row>
    <row r="727" spans="2:4">
      <c r="B727"/>
      <c r="C727"/>
      <c r="D727"/>
    </row>
    <row r="728" spans="2:4">
      <c r="B728"/>
      <c r="C728"/>
      <c r="D728"/>
    </row>
    <row r="729" spans="2:4">
      <c r="B729"/>
      <c r="C729"/>
      <c r="D729"/>
    </row>
    <row r="730" spans="2:4">
      <c r="B730"/>
      <c r="C730"/>
      <c r="D730"/>
    </row>
    <row r="731" spans="2:4">
      <c r="B731"/>
      <c r="C731"/>
      <c r="D731"/>
    </row>
    <row r="732" spans="2:4">
      <c r="B732"/>
      <c r="C732"/>
      <c r="D732"/>
    </row>
    <row r="733" spans="2:4">
      <c r="B733"/>
      <c r="C733"/>
      <c r="D733"/>
    </row>
    <row r="734" spans="2:4">
      <c r="B734"/>
      <c r="C734"/>
      <c r="D734"/>
    </row>
    <row r="735" spans="2:4">
      <c r="B735"/>
      <c r="C735"/>
      <c r="D735"/>
    </row>
    <row r="736" spans="2:4">
      <c r="B736"/>
      <c r="C736"/>
      <c r="D736"/>
    </row>
    <row r="737" spans="2:4">
      <c r="B737"/>
      <c r="C737"/>
      <c r="D737"/>
    </row>
    <row r="738" spans="2:4">
      <c r="B738"/>
      <c r="C738"/>
      <c r="D738"/>
    </row>
    <row r="739" spans="2:4">
      <c r="B739"/>
      <c r="C739"/>
      <c r="D739"/>
    </row>
    <row r="740" spans="2:4">
      <c r="B740"/>
      <c r="C740"/>
      <c r="D740"/>
    </row>
    <row r="741" spans="2:4">
      <c r="B741"/>
      <c r="C741"/>
      <c r="D741"/>
    </row>
    <row r="742" spans="2:4">
      <c r="B742"/>
      <c r="C742"/>
      <c r="D742"/>
    </row>
    <row r="743" spans="2:4">
      <c r="B743"/>
      <c r="C743"/>
      <c r="D743"/>
    </row>
    <row r="744" spans="2:4">
      <c r="B744"/>
      <c r="C744"/>
      <c r="D744"/>
    </row>
    <row r="745" spans="2:4">
      <c r="B745"/>
      <c r="C745"/>
      <c r="D745"/>
    </row>
    <row r="746" spans="2:4">
      <c r="B746"/>
      <c r="C746"/>
      <c r="D746"/>
    </row>
    <row r="747" spans="2:4">
      <c r="B747"/>
      <c r="C747"/>
      <c r="D747"/>
    </row>
    <row r="748" spans="2:4">
      <c r="B748"/>
      <c r="C748"/>
      <c r="D748"/>
    </row>
    <row r="749" spans="2:4">
      <c r="B749"/>
      <c r="C749"/>
      <c r="D749"/>
    </row>
    <row r="750" spans="2:4">
      <c r="B750"/>
      <c r="C750"/>
      <c r="D750"/>
    </row>
    <row r="751" spans="2:4">
      <c r="B751"/>
      <c r="C751"/>
      <c r="D751"/>
    </row>
    <row r="752" spans="2:4">
      <c r="B752"/>
      <c r="C752"/>
      <c r="D752"/>
    </row>
    <row r="753" spans="2:4">
      <c r="B753"/>
      <c r="C753"/>
      <c r="D753"/>
    </row>
    <row r="754" spans="2:4">
      <c r="B754"/>
      <c r="C754"/>
      <c r="D754"/>
    </row>
    <row r="755" spans="2:4">
      <c r="B755"/>
      <c r="C755"/>
      <c r="D755"/>
    </row>
    <row r="756" spans="2:4">
      <c r="B756"/>
      <c r="C756"/>
      <c r="D756"/>
    </row>
    <row r="757" spans="2:4">
      <c r="B757"/>
      <c r="C757"/>
      <c r="D757"/>
    </row>
    <row r="758" spans="2:4">
      <c r="B758"/>
      <c r="C758"/>
      <c r="D758"/>
    </row>
    <row r="759" spans="2:4">
      <c r="B759"/>
      <c r="C759"/>
      <c r="D759"/>
    </row>
    <row r="760" spans="2:4">
      <c r="B760"/>
      <c r="C760"/>
      <c r="D760"/>
    </row>
    <row r="761" spans="2:4">
      <c r="B761"/>
      <c r="C761"/>
      <c r="D761"/>
    </row>
    <row r="762" spans="2:4">
      <c r="B762"/>
      <c r="C762"/>
      <c r="D762"/>
    </row>
    <row r="763" spans="2:4">
      <c r="B763"/>
      <c r="C763"/>
      <c r="D763"/>
    </row>
    <row r="764" spans="2:4">
      <c r="B764"/>
      <c r="C764"/>
      <c r="D764"/>
    </row>
    <row r="765" spans="2:4">
      <c r="B765"/>
      <c r="C765"/>
      <c r="D765"/>
    </row>
    <row r="766" spans="2:4">
      <c r="B766"/>
      <c r="C766"/>
      <c r="D766"/>
    </row>
    <row r="767" spans="2:4">
      <c r="B767"/>
      <c r="C767"/>
      <c r="D767"/>
    </row>
    <row r="768" spans="2:4">
      <c r="B768"/>
      <c r="C768"/>
      <c r="D768"/>
    </row>
    <row r="769" spans="2:4">
      <c r="B769"/>
      <c r="C769"/>
      <c r="D769"/>
    </row>
    <row r="770" spans="2:4">
      <c r="B770"/>
      <c r="C770"/>
      <c r="D770"/>
    </row>
    <row r="771" spans="2:4">
      <c r="B771"/>
      <c r="C771"/>
      <c r="D771"/>
    </row>
    <row r="772" spans="2:4">
      <c r="B772"/>
      <c r="C772"/>
      <c r="D772"/>
    </row>
    <row r="773" spans="2:4">
      <c r="B773"/>
      <c r="C773"/>
      <c r="D773"/>
    </row>
    <row r="774" spans="2:4">
      <c r="B774"/>
      <c r="C774"/>
      <c r="D774"/>
    </row>
    <row r="775" spans="2:4">
      <c r="B775"/>
      <c r="C775"/>
      <c r="D775"/>
    </row>
    <row r="776" spans="2:4">
      <c r="B776"/>
      <c r="C776"/>
      <c r="D776"/>
    </row>
    <row r="777" spans="2:4">
      <c r="B777"/>
      <c r="C777"/>
      <c r="D777"/>
    </row>
    <row r="778" spans="2:4">
      <c r="B778"/>
      <c r="C778"/>
      <c r="D778"/>
    </row>
    <row r="779" spans="2:4">
      <c r="B779"/>
      <c r="C779"/>
      <c r="D779"/>
    </row>
    <row r="780" spans="2:4">
      <c r="B780"/>
      <c r="C780"/>
      <c r="D780"/>
    </row>
    <row r="781" spans="2:4">
      <c r="B781"/>
      <c r="C781"/>
      <c r="D781"/>
    </row>
    <row r="782" spans="2:4">
      <c r="B782"/>
      <c r="C782"/>
      <c r="D782"/>
    </row>
    <row r="783" spans="2:4">
      <c r="B783"/>
      <c r="C783"/>
      <c r="D783"/>
    </row>
    <row r="784" spans="2:4">
      <c r="B784"/>
      <c r="C784"/>
      <c r="D784"/>
    </row>
    <row r="785" spans="2:4">
      <c r="B785"/>
      <c r="C785"/>
      <c r="D785"/>
    </row>
    <row r="786" spans="2:4">
      <c r="B786"/>
      <c r="C786"/>
      <c r="D786"/>
    </row>
    <row r="787" spans="2:4">
      <c r="B787"/>
      <c r="C787"/>
      <c r="D787"/>
    </row>
    <row r="788" spans="2:4">
      <c r="B788"/>
      <c r="C788"/>
      <c r="D788"/>
    </row>
    <row r="789" spans="2:4">
      <c r="B789"/>
      <c r="C789"/>
      <c r="D789"/>
    </row>
    <row r="790" spans="2:4">
      <c r="B790"/>
      <c r="C790"/>
      <c r="D790"/>
    </row>
    <row r="791" spans="2:4">
      <c r="B791"/>
      <c r="C791"/>
      <c r="D791"/>
    </row>
    <row r="792" spans="2:4">
      <c r="B792"/>
      <c r="C792"/>
      <c r="D792"/>
    </row>
    <row r="793" spans="2:4">
      <c r="B793"/>
      <c r="C793"/>
      <c r="D793"/>
    </row>
    <row r="794" spans="2:4">
      <c r="B794"/>
      <c r="C794"/>
      <c r="D794"/>
    </row>
    <row r="795" spans="2:4">
      <c r="B795"/>
      <c r="C795"/>
      <c r="D795"/>
    </row>
    <row r="796" spans="2:4">
      <c r="B796"/>
      <c r="C796"/>
      <c r="D796"/>
    </row>
    <row r="797" spans="2:4">
      <c r="B797"/>
      <c r="C797"/>
      <c r="D797"/>
    </row>
    <row r="798" spans="2:4">
      <c r="B798"/>
      <c r="C798"/>
      <c r="D798"/>
    </row>
    <row r="799" spans="2:4">
      <c r="B799"/>
      <c r="C799"/>
      <c r="D799"/>
    </row>
    <row r="800" spans="2:4">
      <c r="B800"/>
      <c r="C800"/>
      <c r="D800"/>
    </row>
    <row r="801" spans="2:4">
      <c r="B801"/>
      <c r="C801"/>
      <c r="D801"/>
    </row>
    <row r="802" spans="2:4">
      <c r="B802"/>
      <c r="C802"/>
      <c r="D802"/>
    </row>
    <row r="803" spans="2:4">
      <c r="B803"/>
      <c r="C803"/>
      <c r="D803"/>
    </row>
    <row r="804" spans="2:4">
      <c r="B804"/>
      <c r="C804"/>
      <c r="D804"/>
    </row>
    <row r="805" spans="2:4">
      <c r="B805"/>
      <c r="C805"/>
      <c r="D805"/>
    </row>
    <row r="806" spans="2:4">
      <c r="B806"/>
      <c r="C806"/>
      <c r="D806"/>
    </row>
    <row r="807" spans="2:4">
      <c r="B807"/>
      <c r="C807"/>
      <c r="D807"/>
    </row>
    <row r="808" spans="2:4">
      <c r="B808"/>
      <c r="C808"/>
      <c r="D808"/>
    </row>
    <row r="809" spans="2:4">
      <c r="B809"/>
      <c r="C809"/>
    </row>
    <row r="810" spans="2:4">
      <c r="B810"/>
      <c r="C810"/>
    </row>
    <row r="811" spans="2:4">
      <c r="B811"/>
      <c r="C811"/>
    </row>
    <row r="812" spans="2:4">
      <c r="B812"/>
      <c r="C812"/>
    </row>
    <row r="813" spans="2:4">
      <c r="B813"/>
      <c r="C813"/>
    </row>
    <row r="814" spans="2:4">
      <c r="B814"/>
      <c r="C814"/>
    </row>
    <row r="815" spans="2:4">
      <c r="B815"/>
      <c r="C815"/>
    </row>
    <row r="816" spans="2:4">
      <c r="B816"/>
      <c r="C816"/>
    </row>
    <row r="817" spans="2:3">
      <c r="B817"/>
      <c r="C817"/>
    </row>
    <row r="818" spans="2:3">
      <c r="B818"/>
      <c r="C818"/>
    </row>
    <row r="819" spans="2:3">
      <c r="B819"/>
      <c r="C819"/>
    </row>
    <row r="820" spans="2:3">
      <c r="B820"/>
      <c r="C820"/>
    </row>
    <row r="821" spans="2:3">
      <c r="B821"/>
      <c r="C821"/>
    </row>
    <row r="822" spans="2:3">
      <c r="B822"/>
      <c r="C822"/>
    </row>
    <row r="823" spans="2:3">
      <c r="B823"/>
      <c r="C823"/>
    </row>
    <row r="824" spans="2:3">
      <c r="B824"/>
      <c r="C824"/>
    </row>
    <row r="825" spans="2:3">
      <c r="B825"/>
      <c r="C825"/>
    </row>
    <row r="826" spans="2:3">
      <c r="B826"/>
      <c r="C826"/>
    </row>
    <row r="827" spans="2:3">
      <c r="B827"/>
      <c r="C827"/>
    </row>
    <row r="828" spans="2:3">
      <c r="B828"/>
      <c r="C828"/>
    </row>
    <row r="829" spans="2:3">
      <c r="B829"/>
      <c r="C829"/>
    </row>
    <row r="830" spans="2:3">
      <c r="B830"/>
      <c r="C830"/>
    </row>
    <row r="831" spans="2:3">
      <c r="B831"/>
      <c r="C831"/>
    </row>
    <row r="832" spans="2:3">
      <c r="B832"/>
      <c r="C832"/>
    </row>
    <row r="833" spans="2:3">
      <c r="B833"/>
      <c r="C833"/>
    </row>
    <row r="834" spans="2:3">
      <c r="B834"/>
      <c r="C834"/>
    </row>
    <row r="835" spans="2:3">
      <c r="B835"/>
      <c r="C835"/>
    </row>
    <row r="836" spans="2:3">
      <c r="B836"/>
      <c r="C836"/>
    </row>
    <row r="837" spans="2:3">
      <c r="B837"/>
      <c r="C837"/>
    </row>
    <row r="838" spans="2:3">
      <c r="B838"/>
      <c r="C838"/>
    </row>
    <row r="839" spans="2:3">
      <c r="B839"/>
      <c r="C839"/>
    </row>
    <row r="840" spans="2:3">
      <c r="B840"/>
      <c r="C840"/>
    </row>
    <row r="841" spans="2:3">
      <c r="B841"/>
      <c r="C841"/>
    </row>
    <row r="842" spans="2:3">
      <c r="B842"/>
      <c r="C842"/>
    </row>
    <row r="843" spans="2:3">
      <c r="B843"/>
      <c r="C843"/>
    </row>
    <row r="844" spans="2:3">
      <c r="B844"/>
      <c r="C844"/>
    </row>
    <row r="845" spans="2:3">
      <c r="B845"/>
      <c r="C845"/>
    </row>
    <row r="846" spans="2:3">
      <c r="B846"/>
      <c r="C846"/>
    </row>
    <row r="847" spans="2:3">
      <c r="B847"/>
      <c r="C847"/>
    </row>
    <row r="848" spans="2:3">
      <c r="B848"/>
      <c r="C848"/>
    </row>
    <row r="849" spans="2:3">
      <c r="B849"/>
      <c r="C849"/>
    </row>
    <row r="850" spans="2:3">
      <c r="B850"/>
      <c r="C850"/>
    </row>
    <row r="851" spans="2:3">
      <c r="B851"/>
      <c r="C851"/>
    </row>
    <row r="852" spans="2:3">
      <c r="B852"/>
      <c r="C852"/>
    </row>
    <row r="853" spans="2:3">
      <c r="B853"/>
      <c r="C853"/>
    </row>
    <row r="854" spans="2:3">
      <c r="B854"/>
      <c r="C854"/>
    </row>
    <row r="855" spans="2:3">
      <c r="B855"/>
      <c r="C855"/>
    </row>
    <row r="856" spans="2:3">
      <c r="B856"/>
      <c r="C856"/>
    </row>
    <row r="857" spans="2:3">
      <c r="B857"/>
      <c r="C857"/>
    </row>
    <row r="858" spans="2:3">
      <c r="B858"/>
      <c r="C858"/>
    </row>
    <row r="859" spans="2:3">
      <c r="B859"/>
      <c r="C859"/>
    </row>
    <row r="860" spans="2:3">
      <c r="B860"/>
      <c r="C860"/>
    </row>
    <row r="861" spans="2:3">
      <c r="B861"/>
      <c r="C861"/>
    </row>
    <row r="862" spans="2:3">
      <c r="B862"/>
      <c r="C862"/>
    </row>
    <row r="863" spans="2:3">
      <c r="B863"/>
      <c r="C863"/>
    </row>
    <row r="864" spans="2:3">
      <c r="B864"/>
      <c r="C864"/>
    </row>
    <row r="865" spans="2:3">
      <c r="B865"/>
      <c r="C865"/>
    </row>
    <row r="866" spans="2:3">
      <c r="B866"/>
      <c r="C866"/>
    </row>
    <row r="867" spans="2:3">
      <c r="B867"/>
      <c r="C867"/>
    </row>
    <row r="868" spans="2:3">
      <c r="B868"/>
      <c r="C868"/>
    </row>
    <row r="869" spans="2:3">
      <c r="B869"/>
      <c r="C869"/>
    </row>
    <row r="870" spans="2:3">
      <c r="B870"/>
      <c r="C870"/>
    </row>
    <row r="871" spans="2:3">
      <c r="B871"/>
      <c r="C871"/>
    </row>
    <row r="872" spans="2:3">
      <c r="B872"/>
      <c r="C872"/>
    </row>
    <row r="873" spans="2:3">
      <c r="B873"/>
      <c r="C873"/>
    </row>
    <row r="874" spans="2:3">
      <c r="B874"/>
      <c r="C874"/>
    </row>
    <row r="875" spans="2:3">
      <c r="B875"/>
      <c r="C875"/>
    </row>
    <row r="876" spans="2:3">
      <c r="B876"/>
      <c r="C876"/>
    </row>
    <row r="877" spans="2:3">
      <c r="B877"/>
      <c r="C877"/>
    </row>
    <row r="878" spans="2:3">
      <c r="B878"/>
      <c r="C878"/>
    </row>
    <row r="879" spans="2:3">
      <c r="B879"/>
      <c r="C879"/>
    </row>
    <row r="880" spans="2:3">
      <c r="B880"/>
      <c r="C880"/>
    </row>
    <row r="881" spans="2:3">
      <c r="B881"/>
      <c r="C881"/>
    </row>
    <row r="882" spans="2:3">
      <c r="B882"/>
      <c r="C882"/>
    </row>
    <row r="883" spans="2:3">
      <c r="B883"/>
      <c r="C883"/>
    </row>
    <row r="884" spans="2:3">
      <c r="B884"/>
      <c r="C884"/>
    </row>
    <row r="885" spans="2:3">
      <c r="B885"/>
      <c r="C885"/>
    </row>
    <row r="886" spans="2:3">
      <c r="B886"/>
      <c r="C886"/>
    </row>
    <row r="887" spans="2:3">
      <c r="B887"/>
      <c r="C887"/>
    </row>
    <row r="888" spans="2:3">
      <c r="B888"/>
      <c r="C888"/>
    </row>
    <row r="889" spans="2:3">
      <c r="B889"/>
      <c r="C889"/>
    </row>
    <row r="890" spans="2:3">
      <c r="B890"/>
      <c r="C890"/>
    </row>
    <row r="891" spans="2:3">
      <c r="B891"/>
      <c r="C891"/>
    </row>
    <row r="892" spans="2:3">
      <c r="B892"/>
      <c r="C892"/>
    </row>
    <row r="893" spans="2:3">
      <c r="B893"/>
      <c r="C893"/>
    </row>
    <row r="894" spans="2:3">
      <c r="B894"/>
      <c r="C894"/>
    </row>
    <row r="895" spans="2:3">
      <c r="B895"/>
      <c r="C895"/>
    </row>
    <row r="896" spans="2:3">
      <c r="B896"/>
      <c r="C896"/>
    </row>
    <row r="897" spans="2:3">
      <c r="B897"/>
      <c r="C897"/>
    </row>
    <row r="898" spans="2:3">
      <c r="B898"/>
      <c r="C898"/>
    </row>
    <row r="899" spans="2:3">
      <c r="B899"/>
      <c r="C899"/>
    </row>
    <row r="900" spans="2:3">
      <c r="B900"/>
      <c r="C900"/>
    </row>
    <row r="901" spans="2:3">
      <c r="B901"/>
      <c r="C901"/>
    </row>
    <row r="902" spans="2:3">
      <c r="B902"/>
      <c r="C902"/>
    </row>
    <row r="903" spans="2:3">
      <c r="B903"/>
      <c r="C903"/>
    </row>
    <row r="904" spans="2:3">
      <c r="B904"/>
      <c r="C904"/>
    </row>
    <row r="905" spans="2:3">
      <c r="B905"/>
      <c r="C905"/>
    </row>
    <row r="906" spans="2:3">
      <c r="B906"/>
      <c r="C906"/>
    </row>
    <row r="907" spans="2:3">
      <c r="B907"/>
      <c r="C907"/>
    </row>
    <row r="908" spans="2:3">
      <c r="B908"/>
      <c r="C908"/>
    </row>
    <row r="909" spans="2:3">
      <c r="B909"/>
      <c r="C909"/>
    </row>
    <row r="910" spans="2:3">
      <c r="B910"/>
      <c r="C910"/>
    </row>
    <row r="911" spans="2:3">
      <c r="B911"/>
      <c r="C911"/>
    </row>
    <row r="912" spans="2:3">
      <c r="B912"/>
      <c r="C912"/>
    </row>
    <row r="913" spans="2:3">
      <c r="B913"/>
      <c r="C913"/>
    </row>
    <row r="914" spans="2:3">
      <c r="B914"/>
      <c r="C914"/>
    </row>
    <row r="915" spans="2:3">
      <c r="B915"/>
      <c r="C915"/>
    </row>
    <row r="916" spans="2:3">
      <c r="B916"/>
      <c r="C916"/>
    </row>
    <row r="917" spans="2:3">
      <c r="B917"/>
      <c r="C917"/>
    </row>
    <row r="918" spans="2:3">
      <c r="B918"/>
      <c r="C918"/>
    </row>
    <row r="919" spans="2:3">
      <c r="B919"/>
      <c r="C919"/>
    </row>
    <row r="920" spans="2:3">
      <c r="B920"/>
      <c r="C920"/>
    </row>
    <row r="921" spans="2:3">
      <c r="B921"/>
      <c r="C921"/>
    </row>
    <row r="922" spans="2:3">
      <c r="B922"/>
      <c r="C922"/>
    </row>
    <row r="923" spans="2:3">
      <c r="B923"/>
      <c r="C923"/>
    </row>
    <row r="924" spans="2:3">
      <c r="B924"/>
      <c r="C924"/>
    </row>
    <row r="925" spans="2:3">
      <c r="B925"/>
      <c r="C925"/>
    </row>
    <row r="926" spans="2:3">
      <c r="B926"/>
      <c r="C926"/>
    </row>
    <row r="927" spans="2:3">
      <c r="B927"/>
      <c r="C927"/>
    </row>
    <row r="928" spans="2:3">
      <c r="B928"/>
      <c r="C928"/>
    </row>
    <row r="929" spans="2:3">
      <c r="B929"/>
      <c r="C929"/>
    </row>
    <row r="930" spans="2:3">
      <c r="B930"/>
      <c r="C930"/>
    </row>
    <row r="931" spans="2:3">
      <c r="B931"/>
      <c r="C931"/>
    </row>
    <row r="932" spans="2:3">
      <c r="B932"/>
      <c r="C932"/>
    </row>
    <row r="933" spans="2:3">
      <c r="B933"/>
      <c r="C933"/>
    </row>
    <row r="934" spans="2:3">
      <c r="B934"/>
      <c r="C934"/>
    </row>
    <row r="935" spans="2:3">
      <c r="B935"/>
      <c r="C935"/>
    </row>
    <row r="936" spans="2:3">
      <c r="B936"/>
      <c r="C936"/>
    </row>
    <row r="937" spans="2:3">
      <c r="B937"/>
      <c r="C937"/>
    </row>
    <row r="938" spans="2:3">
      <c r="B938"/>
      <c r="C938"/>
    </row>
    <row r="939" spans="2:3">
      <c r="B939"/>
      <c r="C939"/>
    </row>
    <row r="940" spans="2:3">
      <c r="B940"/>
      <c r="C940"/>
    </row>
    <row r="941" spans="2:3">
      <c r="B941"/>
      <c r="C941"/>
    </row>
    <row r="942" spans="2:3">
      <c r="B942"/>
      <c r="C942"/>
    </row>
    <row r="943" spans="2:3">
      <c r="B943"/>
      <c r="C943"/>
    </row>
    <row r="944" spans="2:3">
      <c r="B944"/>
      <c r="C944"/>
    </row>
    <row r="945" spans="2:3">
      <c r="B945"/>
      <c r="C945"/>
    </row>
    <row r="946" spans="2:3">
      <c r="B946"/>
      <c r="C946"/>
    </row>
    <row r="947" spans="2:3">
      <c r="B947"/>
      <c r="C947"/>
    </row>
    <row r="948" spans="2:3">
      <c r="B948"/>
      <c r="C948"/>
    </row>
    <row r="949" spans="2:3">
      <c r="B949"/>
      <c r="C949"/>
    </row>
    <row r="950" spans="2:3">
      <c r="B950"/>
      <c r="C950"/>
    </row>
    <row r="951" spans="2:3">
      <c r="B951"/>
      <c r="C951"/>
    </row>
    <row r="952" spans="2:3">
      <c r="B952"/>
      <c r="C952"/>
    </row>
    <row r="953" spans="2:3">
      <c r="B953"/>
      <c r="C953"/>
    </row>
    <row r="954" spans="2:3">
      <c r="B954"/>
      <c r="C954"/>
    </row>
    <row r="955" spans="2:3">
      <c r="B955"/>
      <c r="C955"/>
    </row>
    <row r="956" spans="2:3">
      <c r="B956"/>
      <c r="C956"/>
    </row>
    <row r="957" spans="2:3">
      <c r="B957"/>
      <c r="C957"/>
    </row>
    <row r="958" spans="2:3">
      <c r="B958"/>
      <c r="C958"/>
    </row>
    <row r="959" spans="2:3">
      <c r="B959"/>
      <c r="C959"/>
    </row>
    <row r="960" spans="2:3">
      <c r="B960"/>
      <c r="C960"/>
    </row>
    <row r="961" spans="2:3">
      <c r="B961"/>
      <c r="C961"/>
    </row>
    <row r="962" spans="2:3">
      <c r="B962"/>
      <c r="C962"/>
    </row>
    <row r="963" spans="2:3">
      <c r="B963"/>
      <c r="C963"/>
    </row>
    <row r="964" spans="2:3">
      <c r="B964"/>
      <c r="C964"/>
    </row>
    <row r="965" spans="2:3">
      <c r="B965"/>
      <c r="C965"/>
    </row>
    <row r="966" spans="2:3">
      <c r="B966"/>
      <c r="C966"/>
    </row>
    <row r="967" spans="2:3">
      <c r="B967"/>
      <c r="C967"/>
    </row>
    <row r="968" spans="2:3">
      <c r="B968"/>
      <c r="C968"/>
    </row>
    <row r="969" spans="2:3">
      <c r="B969"/>
      <c r="C969"/>
    </row>
    <row r="970" spans="2:3">
      <c r="B970"/>
      <c r="C970"/>
    </row>
    <row r="971" spans="2:3">
      <c r="B971"/>
      <c r="C971"/>
    </row>
    <row r="972" spans="2:3">
      <c r="B972"/>
      <c r="C972"/>
    </row>
    <row r="973" spans="2:3">
      <c r="B973"/>
      <c r="C973"/>
    </row>
    <row r="974" spans="2:3">
      <c r="B974"/>
      <c r="C974"/>
    </row>
    <row r="975" spans="2:3">
      <c r="B975"/>
      <c r="C975"/>
    </row>
    <row r="976" spans="2:3">
      <c r="B976"/>
      <c r="C976"/>
    </row>
    <row r="977" spans="2:3">
      <c r="B977"/>
      <c r="C977"/>
    </row>
    <row r="978" spans="2:3">
      <c r="B978"/>
      <c r="C978"/>
    </row>
    <row r="979" spans="2:3">
      <c r="B979"/>
      <c r="C979"/>
    </row>
    <row r="980" spans="2:3">
      <c r="B980"/>
      <c r="C980"/>
    </row>
    <row r="981" spans="2:3">
      <c r="B981"/>
      <c r="C981"/>
    </row>
    <row r="982" spans="2:3">
      <c r="B982"/>
      <c r="C982"/>
    </row>
    <row r="983" spans="2:3">
      <c r="B983"/>
      <c r="C983"/>
    </row>
    <row r="984" spans="2:3">
      <c r="B984"/>
      <c r="C984"/>
    </row>
    <row r="985" spans="2:3">
      <c r="B985"/>
      <c r="C985"/>
    </row>
    <row r="986" spans="2:3">
      <c r="B986"/>
      <c r="C986"/>
    </row>
    <row r="987" spans="2:3">
      <c r="B987"/>
      <c r="C987"/>
    </row>
    <row r="988" spans="2:3">
      <c r="B988"/>
      <c r="C988"/>
    </row>
    <row r="989" spans="2:3">
      <c r="B989"/>
      <c r="C989"/>
    </row>
    <row r="990" spans="2:3">
      <c r="B990"/>
      <c r="C990"/>
    </row>
    <row r="991" spans="2:3">
      <c r="B991"/>
      <c r="C991"/>
    </row>
    <row r="992" spans="2:3">
      <c r="B992"/>
      <c r="C992"/>
    </row>
    <row r="993" spans="2:3">
      <c r="B993"/>
      <c r="C993"/>
    </row>
    <row r="994" spans="2:3">
      <c r="B994"/>
      <c r="C994"/>
    </row>
    <row r="995" spans="2:3">
      <c r="B995"/>
      <c r="C995"/>
    </row>
    <row r="996" spans="2:3">
      <c r="B996"/>
      <c r="C996"/>
    </row>
    <row r="997" spans="2:3">
      <c r="B997"/>
      <c r="C997"/>
    </row>
    <row r="998" spans="2:3">
      <c r="B998"/>
      <c r="C998"/>
    </row>
    <row r="999" spans="2:3">
      <c r="B999"/>
      <c r="C999"/>
    </row>
    <row r="1000" spans="2:3">
      <c r="B1000"/>
      <c r="C1000"/>
    </row>
    <row r="1001" spans="2:3">
      <c r="B1001"/>
      <c r="C1001"/>
    </row>
    <row r="1002" spans="2:3">
      <c r="B1002"/>
      <c r="C1002"/>
    </row>
    <row r="1003" spans="2:3">
      <c r="B1003"/>
      <c r="C1003"/>
    </row>
    <row r="1004" spans="2:3">
      <c r="B1004"/>
      <c r="C1004"/>
    </row>
    <row r="1005" spans="2:3">
      <c r="B1005"/>
      <c r="C1005"/>
    </row>
    <row r="1006" spans="2:3">
      <c r="B1006"/>
      <c r="C1006"/>
    </row>
    <row r="1007" spans="2:3">
      <c r="B1007"/>
      <c r="C1007"/>
    </row>
    <row r="1008" spans="2:3">
      <c r="B1008"/>
      <c r="C1008"/>
    </row>
    <row r="1009" spans="2:3">
      <c r="B1009"/>
      <c r="C1009"/>
    </row>
    <row r="1010" spans="2:3">
      <c r="B1010"/>
      <c r="C1010"/>
    </row>
    <row r="1011" spans="2:3">
      <c r="B1011"/>
      <c r="C1011"/>
    </row>
    <row r="1012" spans="2:3">
      <c r="B1012"/>
      <c r="C1012"/>
    </row>
    <row r="1013" spans="2:3">
      <c r="B1013"/>
      <c r="C1013"/>
    </row>
    <row r="1014" spans="2:3">
      <c r="B1014"/>
      <c r="C1014"/>
    </row>
    <row r="1015" spans="2:3">
      <c r="B1015"/>
      <c r="C1015"/>
    </row>
    <row r="1016" spans="2:3">
      <c r="B1016"/>
      <c r="C1016"/>
    </row>
    <row r="1017" spans="2:3">
      <c r="B1017"/>
      <c r="C1017"/>
    </row>
    <row r="1018" spans="2:3">
      <c r="B1018"/>
      <c r="C1018"/>
    </row>
    <row r="1019" spans="2:3">
      <c r="B1019"/>
      <c r="C1019"/>
    </row>
    <row r="1020" spans="2:3">
      <c r="B1020"/>
      <c r="C1020"/>
    </row>
    <row r="1021" spans="2:3">
      <c r="B1021"/>
      <c r="C1021"/>
    </row>
    <row r="1022" spans="2:3">
      <c r="B1022"/>
      <c r="C1022"/>
    </row>
    <row r="1023" spans="2:3">
      <c r="B1023"/>
      <c r="C1023"/>
    </row>
    <row r="1024" spans="2:3">
      <c r="B1024"/>
      <c r="C1024"/>
    </row>
    <row r="1025" spans="2:3">
      <c r="B1025"/>
      <c r="C1025"/>
    </row>
    <row r="1026" spans="2:3">
      <c r="B1026"/>
      <c r="C1026"/>
    </row>
    <row r="1027" spans="2:3">
      <c r="B1027"/>
      <c r="C1027"/>
    </row>
    <row r="1028" spans="2:3">
      <c r="B1028"/>
      <c r="C1028"/>
    </row>
    <row r="1029" spans="2:3">
      <c r="B1029"/>
      <c r="C1029"/>
    </row>
    <row r="1030" spans="2:3">
      <c r="B1030"/>
      <c r="C1030"/>
    </row>
    <row r="1031" spans="2:3">
      <c r="B1031"/>
      <c r="C1031"/>
    </row>
    <row r="1032" spans="2:3">
      <c r="B1032"/>
      <c r="C1032"/>
    </row>
    <row r="1033" spans="2:3">
      <c r="B1033"/>
      <c r="C1033"/>
    </row>
    <row r="1034" spans="2:3">
      <c r="B1034"/>
      <c r="C1034"/>
    </row>
    <row r="1035" spans="2:3">
      <c r="B1035"/>
      <c r="C1035"/>
    </row>
    <row r="1036" spans="2:3">
      <c r="B1036"/>
      <c r="C1036"/>
    </row>
    <row r="1037" spans="2:3">
      <c r="B1037"/>
      <c r="C1037"/>
    </row>
    <row r="1038" spans="2:3">
      <c r="B1038"/>
      <c r="C1038"/>
    </row>
    <row r="1039" spans="2:3">
      <c r="B1039"/>
      <c r="C1039"/>
    </row>
    <row r="1040" spans="2:3">
      <c r="B1040"/>
      <c r="C1040"/>
    </row>
    <row r="1041" spans="2:3">
      <c r="B1041"/>
      <c r="C1041"/>
    </row>
    <row r="1042" spans="2:3">
      <c r="B1042"/>
      <c r="C1042"/>
    </row>
    <row r="1043" spans="2:3">
      <c r="B1043"/>
      <c r="C1043"/>
    </row>
    <row r="1044" spans="2:3">
      <c r="B1044"/>
      <c r="C1044"/>
    </row>
    <row r="1045" spans="2:3">
      <c r="B1045"/>
      <c r="C1045"/>
    </row>
    <row r="1046" spans="2:3">
      <c r="B1046"/>
      <c r="C1046"/>
    </row>
    <row r="1047" spans="2:3">
      <c r="B1047"/>
      <c r="C1047"/>
    </row>
    <row r="1048" spans="2:3">
      <c r="B1048"/>
      <c r="C1048"/>
    </row>
    <row r="1049" spans="2:3">
      <c r="B1049"/>
      <c r="C1049"/>
    </row>
    <row r="1050" spans="2:3">
      <c r="B1050"/>
      <c r="C1050"/>
    </row>
    <row r="1051" spans="2:3">
      <c r="B1051"/>
      <c r="C1051"/>
    </row>
    <row r="1052" spans="2:3">
      <c r="B1052"/>
      <c r="C1052"/>
    </row>
    <row r="1053" spans="2:3">
      <c r="B1053"/>
      <c r="C1053"/>
    </row>
    <row r="1054" spans="2:3">
      <c r="B1054"/>
      <c r="C1054"/>
    </row>
    <row r="1055" spans="2:3">
      <c r="B1055"/>
      <c r="C1055"/>
    </row>
    <row r="1056" spans="2:3">
      <c r="B1056"/>
      <c r="C1056"/>
    </row>
    <row r="1057" spans="2:3">
      <c r="B1057"/>
      <c r="C1057"/>
    </row>
    <row r="1058" spans="2:3">
      <c r="B1058"/>
      <c r="C1058"/>
    </row>
    <row r="1059" spans="2:3">
      <c r="B1059"/>
      <c r="C1059"/>
    </row>
    <row r="1060" spans="2:3">
      <c r="B1060"/>
      <c r="C1060"/>
    </row>
    <row r="1061" spans="2:3">
      <c r="B1061"/>
      <c r="C1061"/>
    </row>
    <row r="1062" spans="2:3">
      <c r="B1062"/>
      <c r="C1062"/>
    </row>
    <row r="1063" spans="2:3">
      <c r="B1063"/>
      <c r="C1063"/>
    </row>
    <row r="1064" spans="2:3">
      <c r="B1064"/>
      <c r="C1064"/>
    </row>
    <row r="1065" spans="2:3">
      <c r="B1065"/>
      <c r="C1065"/>
    </row>
    <row r="1066" spans="2:3">
      <c r="B1066"/>
      <c r="C1066"/>
    </row>
    <row r="1067" spans="2:3">
      <c r="B1067"/>
      <c r="C1067"/>
    </row>
    <row r="1068" spans="2:3">
      <c r="B1068"/>
      <c r="C1068"/>
    </row>
    <row r="1069" spans="2:3">
      <c r="B1069"/>
      <c r="C1069"/>
    </row>
    <row r="1070" spans="2:3">
      <c r="B1070"/>
      <c r="C1070"/>
    </row>
    <row r="1071" spans="2:3">
      <c r="B1071"/>
      <c r="C1071"/>
    </row>
    <row r="1072" spans="2:3">
      <c r="B1072"/>
      <c r="C1072"/>
    </row>
    <row r="1073" spans="2:3">
      <c r="B1073"/>
      <c r="C1073"/>
    </row>
    <row r="1074" spans="2:3">
      <c r="B1074"/>
      <c r="C1074"/>
    </row>
    <row r="1075" spans="2:3">
      <c r="B1075"/>
      <c r="C1075"/>
    </row>
    <row r="1076" spans="2:3">
      <c r="B1076"/>
      <c r="C1076"/>
    </row>
    <row r="1077" spans="2:3">
      <c r="B1077"/>
      <c r="C1077"/>
    </row>
    <row r="1078" spans="2:3">
      <c r="B1078"/>
      <c r="C1078"/>
    </row>
    <row r="1079" spans="2:3">
      <c r="B1079"/>
      <c r="C1079"/>
    </row>
    <row r="1080" spans="2:3">
      <c r="B1080"/>
      <c r="C1080"/>
    </row>
    <row r="1081" spans="2:3">
      <c r="B1081"/>
      <c r="C1081"/>
    </row>
    <row r="1082" spans="2:3">
      <c r="B1082"/>
      <c r="C1082"/>
    </row>
    <row r="1083" spans="2:3">
      <c r="B1083"/>
      <c r="C1083"/>
    </row>
    <row r="1084" spans="2:3">
      <c r="B1084"/>
      <c r="C1084"/>
    </row>
    <row r="1085" spans="2:3">
      <c r="B1085"/>
      <c r="C1085"/>
    </row>
    <row r="1086" spans="2:3">
      <c r="B1086"/>
      <c r="C1086"/>
    </row>
    <row r="1087" spans="2:3">
      <c r="B1087"/>
      <c r="C1087"/>
    </row>
    <row r="1088" spans="2:3">
      <c r="B1088"/>
      <c r="C1088"/>
    </row>
    <row r="1089" spans="2:3">
      <c r="B1089"/>
      <c r="C1089"/>
    </row>
    <row r="1090" spans="2:3">
      <c r="B1090"/>
      <c r="C1090"/>
    </row>
    <row r="1091" spans="2:3">
      <c r="B1091"/>
      <c r="C1091"/>
    </row>
    <row r="1092" spans="2:3">
      <c r="B1092"/>
      <c r="C1092"/>
    </row>
    <row r="1093" spans="2:3">
      <c r="B1093"/>
      <c r="C1093"/>
    </row>
    <row r="1094" spans="2:3">
      <c r="B1094"/>
      <c r="C1094"/>
    </row>
    <row r="1095" spans="2:3">
      <c r="B1095"/>
      <c r="C1095"/>
    </row>
    <row r="1096" spans="2:3">
      <c r="B1096"/>
      <c r="C1096"/>
    </row>
    <row r="1097" spans="2:3">
      <c r="B1097"/>
      <c r="C1097"/>
    </row>
    <row r="1098" spans="2:3">
      <c r="B1098"/>
      <c r="C1098"/>
    </row>
    <row r="1099" spans="2:3">
      <c r="B1099"/>
      <c r="C1099"/>
    </row>
    <row r="1100" spans="2:3">
      <c r="B1100"/>
      <c r="C1100"/>
    </row>
    <row r="1101" spans="2:3">
      <c r="B1101"/>
      <c r="C1101"/>
    </row>
    <row r="1102" spans="2:3">
      <c r="B1102"/>
      <c r="C1102"/>
    </row>
    <row r="1103" spans="2:3">
      <c r="B1103"/>
      <c r="C1103"/>
    </row>
    <row r="1104" spans="2:3">
      <c r="B1104"/>
      <c r="C1104"/>
    </row>
    <row r="1105" spans="2:3">
      <c r="B1105"/>
      <c r="C1105"/>
    </row>
    <row r="1106" spans="2:3">
      <c r="B1106"/>
      <c r="C1106"/>
    </row>
    <row r="1107" spans="2:3">
      <c r="B1107"/>
      <c r="C1107"/>
    </row>
    <row r="1108" spans="2:3">
      <c r="B1108"/>
      <c r="C1108"/>
    </row>
    <row r="1109" spans="2:3">
      <c r="B1109"/>
      <c r="C1109"/>
    </row>
    <row r="1110" spans="2:3">
      <c r="B1110"/>
      <c r="C1110"/>
    </row>
    <row r="1111" spans="2:3">
      <c r="B1111"/>
      <c r="C1111"/>
    </row>
    <row r="1112" spans="2:3">
      <c r="B1112"/>
      <c r="C1112"/>
    </row>
    <row r="1113" spans="2:3">
      <c r="B1113"/>
      <c r="C1113"/>
    </row>
    <row r="1114" spans="2:3">
      <c r="B1114"/>
      <c r="C1114"/>
    </row>
    <row r="1115" spans="2:3">
      <c r="B1115"/>
      <c r="C1115"/>
    </row>
    <row r="1116" spans="2:3">
      <c r="B1116"/>
      <c r="C1116"/>
    </row>
    <row r="1117" spans="2:3">
      <c r="B1117"/>
      <c r="C1117"/>
    </row>
    <row r="1118" spans="2:3">
      <c r="B1118"/>
      <c r="C1118"/>
    </row>
    <row r="1119" spans="2:3">
      <c r="B1119"/>
      <c r="C1119"/>
    </row>
    <row r="1120" spans="2:3">
      <c r="B1120"/>
      <c r="C1120"/>
    </row>
    <row r="1121" spans="2:3">
      <c r="B1121"/>
      <c r="C1121"/>
    </row>
    <row r="1122" spans="2:3">
      <c r="B1122"/>
      <c r="C1122"/>
    </row>
    <row r="1123" spans="2:3">
      <c r="B1123"/>
      <c r="C1123"/>
    </row>
    <row r="1124" spans="2:3">
      <c r="B1124"/>
      <c r="C1124"/>
    </row>
    <row r="1125" spans="2:3">
      <c r="B1125"/>
      <c r="C1125"/>
    </row>
    <row r="1126" spans="2:3">
      <c r="B1126"/>
      <c r="C1126"/>
    </row>
    <row r="1127" spans="2:3">
      <c r="B1127"/>
      <c r="C1127"/>
    </row>
    <row r="1128" spans="2:3">
      <c r="B1128"/>
      <c r="C1128"/>
    </row>
    <row r="1129" spans="2:3">
      <c r="B1129"/>
      <c r="C1129"/>
    </row>
    <row r="1130" spans="2:3">
      <c r="B1130"/>
      <c r="C1130"/>
    </row>
    <row r="1131" spans="2:3">
      <c r="B1131"/>
      <c r="C1131"/>
    </row>
    <row r="1132" spans="2:3">
      <c r="B1132"/>
      <c r="C1132"/>
    </row>
    <row r="1133" spans="2:3">
      <c r="B1133"/>
      <c r="C1133"/>
    </row>
    <row r="1134" spans="2:3">
      <c r="B1134"/>
      <c r="C1134"/>
    </row>
    <row r="1135" spans="2:3">
      <c r="B1135"/>
      <c r="C1135"/>
    </row>
    <row r="1136" spans="2:3">
      <c r="B1136"/>
      <c r="C1136"/>
    </row>
    <row r="1137" spans="2:3">
      <c r="B1137"/>
      <c r="C1137"/>
    </row>
    <row r="1138" spans="2:3">
      <c r="B1138"/>
      <c r="C1138"/>
    </row>
    <row r="1139" spans="2:3">
      <c r="B1139"/>
      <c r="C1139"/>
    </row>
    <row r="1140" spans="2:3">
      <c r="B1140"/>
      <c r="C1140"/>
    </row>
    <row r="1141" spans="2:3">
      <c r="B1141"/>
      <c r="C1141"/>
    </row>
    <row r="1142" spans="2:3">
      <c r="B1142"/>
      <c r="C1142"/>
    </row>
    <row r="1143" spans="2:3">
      <c r="B1143"/>
      <c r="C1143"/>
    </row>
    <row r="1144" spans="2:3">
      <c r="B1144"/>
      <c r="C1144"/>
    </row>
    <row r="1145" spans="2:3">
      <c r="B1145"/>
      <c r="C1145"/>
    </row>
    <row r="1146" spans="2:3">
      <c r="B1146"/>
      <c r="C1146"/>
    </row>
    <row r="1147" spans="2:3">
      <c r="B1147"/>
      <c r="C1147"/>
    </row>
    <row r="1148" spans="2:3">
      <c r="B1148"/>
      <c r="C1148"/>
    </row>
    <row r="1149" spans="2:3">
      <c r="B1149"/>
      <c r="C1149"/>
    </row>
    <row r="1150" spans="2:3">
      <c r="B1150"/>
      <c r="C1150"/>
    </row>
    <row r="1151" spans="2:3">
      <c r="B1151"/>
      <c r="C1151"/>
    </row>
    <row r="1152" spans="2:3">
      <c r="B1152"/>
      <c r="C1152"/>
    </row>
    <row r="1153" spans="2:3">
      <c r="B1153"/>
      <c r="C1153"/>
    </row>
    <row r="1154" spans="2:3">
      <c r="B1154"/>
      <c r="C1154"/>
    </row>
    <row r="1155" spans="2:3">
      <c r="B1155"/>
      <c r="C1155"/>
    </row>
    <row r="1156" spans="2:3">
      <c r="B1156"/>
      <c r="C1156"/>
    </row>
    <row r="1157" spans="2:3">
      <c r="B1157"/>
      <c r="C1157"/>
    </row>
    <row r="1158" spans="2:3">
      <c r="B1158"/>
      <c r="C1158"/>
    </row>
    <row r="1159" spans="2:3">
      <c r="B1159"/>
      <c r="C1159"/>
    </row>
    <row r="1160" spans="2:3">
      <c r="B1160"/>
      <c r="C1160"/>
    </row>
    <row r="1161" spans="2:3">
      <c r="B1161"/>
      <c r="C1161"/>
    </row>
    <row r="1162" spans="2:3">
      <c r="B1162"/>
      <c r="C1162"/>
    </row>
    <row r="1163" spans="2:3">
      <c r="B1163"/>
      <c r="C1163"/>
    </row>
    <row r="1164" spans="2:3">
      <c r="B1164"/>
      <c r="C1164"/>
    </row>
    <row r="1165" spans="2:3">
      <c r="B1165"/>
      <c r="C1165"/>
    </row>
    <row r="1166" spans="2:3">
      <c r="B1166"/>
      <c r="C1166"/>
    </row>
    <row r="1167" spans="2:3">
      <c r="B1167"/>
      <c r="C1167"/>
    </row>
    <row r="1168" spans="2:3">
      <c r="B1168"/>
      <c r="C1168"/>
    </row>
    <row r="1169" spans="2:3">
      <c r="B1169"/>
      <c r="C1169"/>
    </row>
    <row r="1170" spans="2:3">
      <c r="B1170"/>
      <c r="C1170"/>
    </row>
    <row r="1171" spans="2:3">
      <c r="B1171"/>
      <c r="C1171"/>
    </row>
    <row r="1172" spans="2:3">
      <c r="B1172"/>
      <c r="C1172"/>
    </row>
    <row r="1173" spans="2:3">
      <c r="B1173"/>
      <c r="C1173"/>
    </row>
    <row r="1174" spans="2:3">
      <c r="B1174"/>
      <c r="C1174"/>
    </row>
    <row r="1175" spans="2:3">
      <c r="B1175"/>
      <c r="C1175"/>
    </row>
    <row r="1176" spans="2:3">
      <c r="B1176"/>
      <c r="C1176"/>
    </row>
    <row r="1177" spans="2:3">
      <c r="B1177"/>
      <c r="C1177"/>
    </row>
    <row r="1178" spans="2:3">
      <c r="B1178"/>
      <c r="C1178"/>
    </row>
    <row r="1179" spans="2:3">
      <c r="B1179"/>
      <c r="C1179"/>
    </row>
    <row r="1180" spans="2:3">
      <c r="B1180"/>
      <c r="C1180"/>
    </row>
    <row r="1181" spans="2:3">
      <c r="B1181"/>
      <c r="C1181"/>
    </row>
    <row r="1182" spans="2:3">
      <c r="B1182"/>
      <c r="C1182"/>
    </row>
    <row r="1183" spans="2:3">
      <c r="B1183"/>
      <c r="C1183"/>
    </row>
    <row r="1184" spans="2:3">
      <c r="B1184"/>
      <c r="C1184"/>
    </row>
    <row r="1185" spans="2:3">
      <c r="B1185"/>
      <c r="C1185"/>
    </row>
    <row r="1186" spans="2:3">
      <c r="B1186"/>
      <c r="C1186"/>
    </row>
    <row r="1187" spans="2:3">
      <c r="B1187"/>
      <c r="C1187"/>
    </row>
    <row r="1188" spans="2:3">
      <c r="B1188"/>
      <c r="C1188"/>
    </row>
    <row r="1189" spans="2:3">
      <c r="B1189"/>
      <c r="C1189"/>
    </row>
    <row r="1190" spans="2:3">
      <c r="B1190"/>
      <c r="C1190"/>
    </row>
    <row r="1191" spans="2:3">
      <c r="B1191"/>
      <c r="C1191"/>
    </row>
    <row r="1192" spans="2:3">
      <c r="B1192"/>
      <c r="C1192"/>
    </row>
    <row r="1193" spans="2:3">
      <c r="B1193"/>
      <c r="C1193"/>
    </row>
    <row r="1194" spans="2:3">
      <c r="B1194"/>
      <c r="C1194"/>
    </row>
    <row r="1195" spans="2:3">
      <c r="B1195"/>
      <c r="C1195"/>
    </row>
    <row r="1196" spans="2:3">
      <c r="B1196"/>
      <c r="C1196"/>
    </row>
    <row r="1197" spans="2:3">
      <c r="B1197"/>
      <c r="C1197"/>
    </row>
    <row r="1198" spans="2:3">
      <c r="B1198"/>
      <c r="C1198"/>
    </row>
    <row r="1199" spans="2:3">
      <c r="B1199"/>
      <c r="C1199"/>
    </row>
    <row r="1200" spans="2:3">
      <c r="B1200"/>
      <c r="C1200"/>
    </row>
    <row r="1201" spans="2:3">
      <c r="B1201"/>
      <c r="C1201"/>
    </row>
    <row r="1202" spans="2:3">
      <c r="B1202"/>
      <c r="C1202"/>
    </row>
    <row r="1203" spans="2:3">
      <c r="B1203"/>
      <c r="C1203"/>
    </row>
    <row r="1204" spans="2:3">
      <c r="B1204"/>
      <c r="C1204"/>
    </row>
    <row r="1205" spans="2:3">
      <c r="B1205"/>
      <c r="C1205"/>
    </row>
    <row r="1206" spans="2:3">
      <c r="B1206"/>
      <c r="C1206"/>
    </row>
    <row r="1207" spans="2:3">
      <c r="B1207"/>
      <c r="C1207"/>
    </row>
    <row r="1208" spans="2:3">
      <c r="B1208"/>
      <c r="C1208"/>
    </row>
    <row r="1209" spans="2:3">
      <c r="B1209"/>
      <c r="C1209"/>
    </row>
    <row r="1210" spans="2:3">
      <c r="B1210"/>
      <c r="C12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06"/>
  <sheetViews>
    <sheetView topLeftCell="F1" workbookViewId="0">
      <selection activeCell="F18" sqref="F18"/>
    </sheetView>
  </sheetViews>
  <sheetFormatPr defaultRowHeight="15"/>
  <cols>
    <col min="1" max="1" width="16.42578125" customWidth="1"/>
    <col min="2" max="3" width="9.5703125" style="121" customWidth="1"/>
    <col min="4" max="4" width="12.5703125" style="121" customWidth="1"/>
    <col min="5" max="5" width="16.42578125" style="121" customWidth="1"/>
    <col min="6" max="6" width="23.5703125" customWidth="1"/>
  </cols>
  <sheetData>
    <row r="3" spans="1:5">
      <c r="A3" s="155" t="s">
        <v>660</v>
      </c>
      <c r="B3" s="156" t="s">
        <v>808</v>
      </c>
      <c r="C3" s="156" t="s">
        <v>809</v>
      </c>
      <c r="D3" s="156" t="s">
        <v>810</v>
      </c>
      <c r="E3" s="156" t="s">
        <v>811</v>
      </c>
    </row>
    <row r="4" spans="1:5">
      <c r="A4" s="157" t="s">
        <v>99</v>
      </c>
      <c r="B4" s="156">
        <v>0.69491525423728817</v>
      </c>
      <c r="C4" s="156">
        <v>-4.7619047619047616E-2</v>
      </c>
      <c r="D4" s="156">
        <v>-0.31506849315068491</v>
      </c>
      <c r="E4" s="156">
        <v>-0.31506849315068491</v>
      </c>
    </row>
    <row r="5" spans="1:5">
      <c r="A5" s="157" t="s">
        <v>659</v>
      </c>
      <c r="B5" s="156">
        <v>0.69491525423728817</v>
      </c>
      <c r="C5" s="156">
        <v>-4.7619047619047616E-2</v>
      </c>
      <c r="D5" s="156">
        <v>-0.31506849315068491</v>
      </c>
      <c r="E5" s="156">
        <v>-0.31506849315068491</v>
      </c>
    </row>
    <row r="6" spans="1:5">
      <c r="B6"/>
      <c r="C6"/>
      <c r="D6"/>
      <c r="E6"/>
    </row>
    <row r="7" spans="1:5">
      <c r="B7"/>
      <c r="C7"/>
      <c r="D7"/>
      <c r="E7"/>
    </row>
    <row r="8" spans="1:5">
      <c r="B8"/>
      <c r="C8"/>
      <c r="D8"/>
      <c r="E8"/>
    </row>
    <row r="9" spans="1:5">
      <c r="B9"/>
      <c r="C9"/>
      <c r="D9"/>
      <c r="E9"/>
    </row>
    <row r="10" spans="1:5">
      <c r="B10"/>
      <c r="C10"/>
      <c r="D10"/>
      <c r="E10"/>
    </row>
    <row r="11" spans="1:5">
      <c r="B11"/>
      <c r="C11"/>
      <c r="D11"/>
      <c r="E11"/>
    </row>
    <row r="12" spans="1:5">
      <c r="B12"/>
      <c r="C12"/>
      <c r="D12"/>
      <c r="E12"/>
    </row>
    <row r="13" spans="1:5">
      <c r="B13"/>
      <c r="C13"/>
      <c r="D13"/>
      <c r="E13"/>
    </row>
    <row r="14" spans="1:5">
      <c r="B14"/>
      <c r="C14"/>
      <c r="D14"/>
      <c r="E14"/>
    </row>
    <row r="15" spans="1:5">
      <c r="B15"/>
      <c r="C15"/>
      <c r="D15"/>
      <c r="E15"/>
    </row>
    <row r="16" spans="1:5">
      <c r="B16"/>
      <c r="C16"/>
      <c r="D16"/>
      <c r="E16"/>
    </row>
    <row r="17" spans="2:5">
      <c r="B17"/>
      <c r="C17"/>
      <c r="D17"/>
      <c r="E17"/>
    </row>
    <row r="18" spans="2:5">
      <c r="B18"/>
      <c r="C18"/>
      <c r="D18"/>
      <c r="E18"/>
    </row>
    <row r="19" spans="2:5">
      <c r="B19"/>
      <c r="C19"/>
      <c r="D19"/>
      <c r="E19"/>
    </row>
    <row r="20" spans="2:5">
      <c r="B20"/>
      <c r="C20"/>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5">
      <c r="B33"/>
      <c r="C33"/>
      <c r="D33"/>
      <c r="E33"/>
    </row>
    <row r="34" spans="2:5">
      <c r="B34"/>
      <c r="C34"/>
      <c r="D34"/>
      <c r="E34"/>
    </row>
    <row r="35" spans="2:5">
      <c r="B35"/>
      <c r="C35"/>
      <c r="D35"/>
      <c r="E35"/>
    </row>
    <row r="36" spans="2:5">
      <c r="B36"/>
      <c r="C36"/>
      <c r="D36"/>
      <c r="E36"/>
    </row>
    <row r="37" spans="2:5">
      <c r="B37"/>
      <c r="C37"/>
      <c r="D37"/>
      <c r="E37"/>
    </row>
    <row r="38" spans="2:5">
      <c r="B38"/>
      <c r="C38"/>
      <c r="D38"/>
      <c r="E38"/>
    </row>
    <row r="39" spans="2:5">
      <c r="B39"/>
      <c r="C39"/>
      <c r="D39"/>
      <c r="E39"/>
    </row>
    <row r="40" spans="2:5">
      <c r="B40"/>
      <c r="C40"/>
      <c r="D40"/>
      <c r="E40"/>
    </row>
    <row r="41" spans="2:5">
      <c r="B41"/>
      <c r="C41"/>
      <c r="D41"/>
      <c r="E41"/>
    </row>
    <row r="42" spans="2:5">
      <c r="B42"/>
      <c r="C42"/>
      <c r="D42"/>
      <c r="E42"/>
    </row>
    <row r="43" spans="2:5">
      <c r="B43"/>
      <c r="C43"/>
      <c r="D43"/>
      <c r="E43"/>
    </row>
    <row r="44" spans="2:5">
      <c r="B44"/>
      <c r="C44"/>
      <c r="D44"/>
      <c r="E44"/>
    </row>
    <row r="45" spans="2:5">
      <c r="B45"/>
      <c r="C45"/>
      <c r="D45"/>
      <c r="E45"/>
    </row>
    <row r="46" spans="2:5">
      <c r="B46"/>
      <c r="C46"/>
      <c r="D46"/>
      <c r="E46"/>
    </row>
    <row r="47" spans="2:5">
      <c r="B47"/>
      <c r="C47"/>
      <c r="D47"/>
      <c r="E47"/>
    </row>
    <row r="48" spans="2:5">
      <c r="B48"/>
      <c r="C48"/>
      <c r="D48"/>
      <c r="E48"/>
    </row>
    <row r="49" spans="2:5">
      <c r="B49"/>
      <c r="C49"/>
      <c r="D49"/>
      <c r="E49"/>
    </row>
    <row r="50" spans="2:5">
      <c r="B50"/>
      <c r="C50"/>
      <c r="D50"/>
      <c r="E50"/>
    </row>
    <row r="51" spans="2:5">
      <c r="B51"/>
      <c r="C51"/>
      <c r="D51"/>
      <c r="E51"/>
    </row>
    <row r="52" spans="2:5">
      <c r="B52"/>
      <c r="C52"/>
      <c r="D52"/>
      <c r="E52"/>
    </row>
    <row r="53" spans="2:5">
      <c r="B53"/>
      <c r="C53"/>
      <c r="D53"/>
      <c r="E53"/>
    </row>
    <row r="54" spans="2:5">
      <c r="B54"/>
      <c r="C54"/>
      <c r="D54"/>
      <c r="E54"/>
    </row>
    <row r="55" spans="2:5">
      <c r="B55"/>
      <c r="C55"/>
      <c r="D55"/>
      <c r="E55"/>
    </row>
    <row r="56" spans="2:5">
      <c r="B56"/>
      <c r="C56"/>
      <c r="D56"/>
      <c r="E56"/>
    </row>
    <row r="57" spans="2:5">
      <c r="B57"/>
      <c r="C57"/>
      <c r="D57"/>
      <c r="E57"/>
    </row>
    <row r="58" spans="2:5">
      <c r="B58"/>
      <c r="C58"/>
      <c r="D58"/>
      <c r="E58"/>
    </row>
    <row r="59" spans="2:5">
      <c r="B59"/>
      <c r="C59"/>
      <c r="D59"/>
      <c r="E59"/>
    </row>
    <row r="60" spans="2:5">
      <c r="B60"/>
      <c r="C60"/>
      <c r="D60"/>
      <c r="E60"/>
    </row>
    <row r="61" spans="2:5">
      <c r="B61"/>
      <c r="C61"/>
      <c r="D61"/>
      <c r="E61"/>
    </row>
    <row r="62" spans="2:5">
      <c r="B62"/>
      <c r="C62"/>
      <c r="D62"/>
      <c r="E62"/>
    </row>
    <row r="63" spans="2:5">
      <c r="B63"/>
      <c r="C63"/>
      <c r="D63"/>
      <c r="E63"/>
    </row>
    <row r="64" spans="2:5">
      <c r="B64"/>
      <c r="C64"/>
      <c r="D64"/>
      <c r="E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20" spans="2:5">
      <c r="B120"/>
      <c r="C120"/>
      <c r="D120"/>
      <c r="E120"/>
    </row>
    <row r="121" spans="2:5">
      <c r="B121"/>
      <c r="C121"/>
      <c r="D121"/>
      <c r="E121"/>
    </row>
    <row r="122" spans="2:5">
      <c r="B122"/>
      <c r="C122"/>
      <c r="D122"/>
      <c r="E122"/>
    </row>
    <row r="123" spans="2:5">
      <c r="B123"/>
      <c r="C123"/>
      <c r="D123"/>
      <c r="E123"/>
    </row>
    <row r="124" spans="2:5">
      <c r="B124"/>
      <c r="C124"/>
      <c r="D124"/>
      <c r="E124"/>
    </row>
    <row r="125" spans="2:5">
      <c r="B125"/>
      <c r="C125"/>
      <c r="D125"/>
      <c r="E125"/>
    </row>
    <row r="126" spans="2:5">
      <c r="B126"/>
      <c r="C126"/>
      <c r="D126"/>
      <c r="E126"/>
    </row>
    <row r="127" spans="2:5">
      <c r="B127"/>
      <c r="C127"/>
      <c r="D127"/>
      <c r="E127"/>
    </row>
    <row r="128" spans="2:5">
      <c r="B128"/>
      <c r="C128"/>
      <c r="D128"/>
      <c r="E128"/>
    </row>
    <row r="129" spans="2:5">
      <c r="B129"/>
      <c r="C129"/>
      <c r="D129"/>
      <c r="E129"/>
    </row>
    <row r="130" spans="2:5">
      <c r="B130"/>
      <c r="C130"/>
      <c r="D130"/>
      <c r="E130"/>
    </row>
    <row r="131" spans="2:5">
      <c r="B131"/>
      <c r="C131"/>
      <c r="D131"/>
      <c r="E131"/>
    </row>
    <row r="132" spans="2:5">
      <c r="B132"/>
      <c r="C132"/>
      <c r="D132"/>
      <c r="E132"/>
    </row>
    <row r="133" spans="2:5">
      <c r="B133"/>
      <c r="C133"/>
      <c r="D133"/>
      <c r="E133"/>
    </row>
    <row r="134" spans="2:5">
      <c r="B134"/>
      <c r="C134"/>
      <c r="D134"/>
      <c r="E134"/>
    </row>
    <row r="135" spans="2:5">
      <c r="B135"/>
      <c r="C135"/>
      <c r="D135"/>
      <c r="E135"/>
    </row>
    <row r="136" spans="2:5">
      <c r="B136"/>
      <c r="C136"/>
      <c r="D136"/>
      <c r="E136"/>
    </row>
    <row r="137" spans="2:5">
      <c r="B137"/>
      <c r="C137"/>
      <c r="D137"/>
      <c r="E137"/>
    </row>
    <row r="138" spans="2:5">
      <c r="B138"/>
      <c r="C138"/>
      <c r="D138"/>
      <c r="E138"/>
    </row>
    <row r="139" spans="2:5">
      <c r="B139"/>
      <c r="C139"/>
      <c r="D139"/>
      <c r="E139"/>
    </row>
    <row r="140" spans="2:5">
      <c r="B140"/>
      <c r="C140"/>
      <c r="D140"/>
      <c r="E140"/>
    </row>
    <row r="141" spans="2:5">
      <c r="B141"/>
      <c r="C141"/>
      <c r="D141"/>
      <c r="E141"/>
    </row>
    <row r="142" spans="2:5">
      <c r="B142"/>
      <c r="C142"/>
      <c r="D142"/>
      <c r="E142"/>
    </row>
    <row r="143" spans="2:5">
      <c r="B143"/>
      <c r="C143"/>
      <c r="D143"/>
      <c r="E143"/>
    </row>
    <row r="144" spans="2:5">
      <c r="B144"/>
      <c r="C144"/>
      <c r="D144"/>
      <c r="E144"/>
    </row>
    <row r="145" spans="2:5">
      <c r="B145"/>
      <c r="C145"/>
      <c r="D145"/>
      <c r="E145"/>
    </row>
    <row r="146" spans="2:5">
      <c r="B146"/>
      <c r="C146"/>
      <c r="D146"/>
      <c r="E146"/>
    </row>
    <row r="147" spans="2:5">
      <c r="B147"/>
      <c r="C147"/>
      <c r="D147"/>
      <c r="E147"/>
    </row>
    <row r="148" spans="2:5">
      <c r="B148"/>
      <c r="C148"/>
      <c r="D148"/>
      <c r="E148"/>
    </row>
    <row r="149" spans="2:5">
      <c r="B149"/>
      <c r="C149"/>
      <c r="D149"/>
      <c r="E149"/>
    </row>
    <row r="150" spans="2:5">
      <c r="B150"/>
      <c r="C150"/>
      <c r="D150"/>
      <c r="E150"/>
    </row>
    <row r="151" spans="2:5">
      <c r="B151"/>
      <c r="C151"/>
      <c r="D151"/>
      <c r="E151"/>
    </row>
    <row r="152" spans="2:5">
      <c r="B152"/>
      <c r="C152"/>
      <c r="D152"/>
      <c r="E152"/>
    </row>
    <row r="153" spans="2:5">
      <c r="B153"/>
      <c r="C153"/>
      <c r="D153"/>
      <c r="E153"/>
    </row>
    <row r="154" spans="2:5">
      <c r="B154"/>
      <c r="C154"/>
      <c r="D154"/>
      <c r="E154"/>
    </row>
    <row r="155" spans="2:5">
      <c r="B155"/>
      <c r="C155"/>
      <c r="D155"/>
      <c r="E155"/>
    </row>
    <row r="156" spans="2:5">
      <c r="B156"/>
      <c r="C156"/>
      <c r="D156"/>
      <c r="E156"/>
    </row>
    <row r="157" spans="2:5">
      <c r="B157"/>
      <c r="C157"/>
      <c r="D157"/>
      <c r="E157"/>
    </row>
    <row r="158" spans="2:5">
      <c r="B158"/>
      <c r="C158"/>
      <c r="D158"/>
      <c r="E158"/>
    </row>
    <row r="159" spans="2:5">
      <c r="B159"/>
      <c r="C159"/>
      <c r="D159"/>
      <c r="E159"/>
    </row>
    <row r="160" spans="2:5">
      <c r="B160"/>
      <c r="C160"/>
      <c r="D160"/>
      <c r="E160"/>
    </row>
    <row r="161" spans="2:5">
      <c r="B161"/>
      <c r="C161"/>
      <c r="D161"/>
      <c r="E161"/>
    </row>
    <row r="162" spans="2:5">
      <c r="B162"/>
      <c r="C162"/>
      <c r="D162"/>
      <c r="E162"/>
    </row>
    <row r="163" spans="2:5">
      <c r="B163"/>
      <c r="C163"/>
      <c r="D163"/>
      <c r="E163"/>
    </row>
    <row r="164" spans="2:5">
      <c r="B164"/>
      <c r="C164"/>
      <c r="D164"/>
      <c r="E164"/>
    </row>
    <row r="165" spans="2:5">
      <c r="B165"/>
      <c r="C165"/>
      <c r="D165"/>
      <c r="E165"/>
    </row>
    <row r="166" spans="2:5">
      <c r="B166"/>
      <c r="C166"/>
      <c r="D166"/>
      <c r="E166"/>
    </row>
    <row r="167" spans="2:5">
      <c r="B167"/>
      <c r="C167"/>
      <c r="D167"/>
      <c r="E167"/>
    </row>
    <row r="168" spans="2:5">
      <c r="B168"/>
      <c r="C168"/>
      <c r="D168"/>
      <c r="E168"/>
    </row>
    <row r="169" spans="2:5">
      <c r="B169"/>
      <c r="C169"/>
      <c r="D169"/>
      <c r="E169"/>
    </row>
    <row r="170" spans="2:5">
      <c r="B170"/>
      <c r="C170"/>
      <c r="D170"/>
      <c r="E170"/>
    </row>
    <row r="171" spans="2:5">
      <c r="B171"/>
      <c r="C171"/>
      <c r="D171"/>
      <c r="E171"/>
    </row>
    <row r="172" spans="2:5">
      <c r="B172"/>
      <c r="C172"/>
      <c r="D172"/>
      <c r="E172"/>
    </row>
    <row r="173" spans="2:5">
      <c r="B173"/>
      <c r="C173"/>
      <c r="D173"/>
      <c r="E173"/>
    </row>
    <row r="174" spans="2:5">
      <c r="B174"/>
      <c r="C174"/>
      <c r="D174"/>
      <c r="E174"/>
    </row>
    <row r="175" spans="2:5">
      <c r="B175"/>
      <c r="C175"/>
      <c r="D175"/>
      <c r="E175"/>
    </row>
    <row r="176" spans="2:5">
      <c r="B176"/>
      <c r="C176"/>
      <c r="D176"/>
      <c r="E176"/>
    </row>
    <row r="177" spans="2:5">
      <c r="B177"/>
      <c r="C177"/>
      <c r="D177"/>
      <c r="E177"/>
    </row>
    <row r="178" spans="2:5">
      <c r="B178"/>
      <c r="C178"/>
      <c r="D178"/>
      <c r="E178"/>
    </row>
    <row r="179" spans="2:5">
      <c r="B179"/>
      <c r="C179"/>
      <c r="D179"/>
      <c r="E179"/>
    </row>
    <row r="180" spans="2:5">
      <c r="B180"/>
      <c r="C180"/>
      <c r="D180"/>
      <c r="E180"/>
    </row>
    <row r="181" spans="2:5">
      <c r="B181"/>
      <c r="C181"/>
      <c r="D181"/>
      <c r="E181"/>
    </row>
    <row r="182" spans="2:5">
      <c r="B182"/>
      <c r="C182"/>
      <c r="D182"/>
      <c r="E182"/>
    </row>
    <row r="183" spans="2:5">
      <c r="B183"/>
      <c r="C183"/>
      <c r="D183"/>
      <c r="E183"/>
    </row>
    <row r="184" spans="2:5">
      <c r="B184"/>
      <c r="C184"/>
      <c r="D184"/>
      <c r="E184"/>
    </row>
    <row r="185" spans="2:5">
      <c r="B185"/>
      <c r="C185"/>
      <c r="D185"/>
      <c r="E185"/>
    </row>
    <row r="186" spans="2:5">
      <c r="B186"/>
      <c r="C186"/>
      <c r="D186"/>
      <c r="E186"/>
    </row>
    <row r="187" spans="2:5">
      <c r="B187"/>
      <c r="C187"/>
      <c r="D187"/>
      <c r="E187"/>
    </row>
    <row r="188" spans="2:5">
      <c r="B188"/>
      <c r="C188"/>
      <c r="D188"/>
      <c r="E188"/>
    </row>
    <row r="189" spans="2:5">
      <c r="B189"/>
      <c r="C189"/>
      <c r="D189"/>
      <c r="E189"/>
    </row>
    <row r="190" spans="2:5">
      <c r="B190"/>
      <c r="C190"/>
      <c r="D190"/>
      <c r="E190"/>
    </row>
    <row r="191" spans="2:5">
      <c r="B191"/>
      <c r="C191"/>
      <c r="D191"/>
      <c r="E191"/>
    </row>
    <row r="192" spans="2:5">
      <c r="B192"/>
      <c r="C192"/>
      <c r="D192"/>
      <c r="E192"/>
    </row>
    <row r="193" spans="2:5">
      <c r="B193"/>
      <c r="C193"/>
      <c r="D193"/>
      <c r="E193"/>
    </row>
    <row r="194" spans="2:5">
      <c r="B194"/>
      <c r="C194"/>
      <c r="D194"/>
      <c r="E194"/>
    </row>
    <row r="195" spans="2:5">
      <c r="B195"/>
      <c r="C195"/>
      <c r="D195"/>
      <c r="E195"/>
    </row>
    <row r="196" spans="2:5">
      <c r="B196"/>
      <c r="C196"/>
      <c r="D196"/>
      <c r="E196"/>
    </row>
    <row r="197" spans="2:5">
      <c r="B197"/>
      <c r="C197"/>
      <c r="D197"/>
      <c r="E197"/>
    </row>
    <row r="198" spans="2:5">
      <c r="B198"/>
      <c r="C198"/>
      <c r="D198"/>
      <c r="E198"/>
    </row>
    <row r="199" spans="2:5">
      <c r="B199"/>
      <c r="C199"/>
      <c r="D199"/>
      <c r="E199"/>
    </row>
    <row r="200" spans="2:5">
      <c r="B200"/>
      <c r="C200"/>
      <c r="D200"/>
      <c r="E200"/>
    </row>
    <row r="201" spans="2:5">
      <c r="B201"/>
      <c r="C201"/>
      <c r="D201"/>
      <c r="E201"/>
    </row>
    <row r="202" spans="2:5">
      <c r="B202"/>
      <c r="C202"/>
      <c r="D202"/>
      <c r="E202"/>
    </row>
    <row r="203" spans="2:5">
      <c r="B203"/>
      <c r="C203"/>
      <c r="D203"/>
      <c r="E203"/>
    </row>
    <row r="204" spans="2:5">
      <c r="B204"/>
      <c r="C204"/>
      <c r="D204"/>
      <c r="E204"/>
    </row>
    <row r="205" spans="2:5">
      <c r="B205"/>
      <c r="C205"/>
      <c r="D205"/>
      <c r="E205"/>
    </row>
    <row r="206" spans="2:5">
      <c r="B206"/>
      <c r="C206"/>
      <c r="D206"/>
      <c r="E206"/>
    </row>
    <row r="207" spans="2:5">
      <c r="B207"/>
      <c r="C207"/>
      <c r="D207"/>
      <c r="E207"/>
    </row>
    <row r="208" spans="2:5">
      <c r="B208"/>
      <c r="C208"/>
      <c r="D208"/>
      <c r="E208"/>
    </row>
    <row r="209" spans="2:5">
      <c r="B209"/>
      <c r="C209"/>
      <c r="D209"/>
      <c r="E209"/>
    </row>
    <row r="210" spans="2:5">
      <c r="B210"/>
      <c r="C210"/>
      <c r="D210"/>
      <c r="E210"/>
    </row>
    <row r="211" spans="2:5">
      <c r="B211"/>
      <c r="C211"/>
      <c r="D211"/>
      <c r="E211"/>
    </row>
    <row r="212" spans="2:5">
      <c r="B212"/>
      <c r="C212"/>
      <c r="D212"/>
      <c r="E212"/>
    </row>
    <row r="213" spans="2:5">
      <c r="B213"/>
      <c r="C213"/>
      <c r="D213"/>
      <c r="E213"/>
    </row>
    <row r="214" spans="2:5">
      <c r="B214"/>
      <c r="C214"/>
      <c r="D214"/>
      <c r="E214"/>
    </row>
    <row r="215" spans="2:5">
      <c r="B215"/>
      <c r="C215"/>
      <c r="D215"/>
      <c r="E215"/>
    </row>
    <row r="216" spans="2:5">
      <c r="B216"/>
      <c r="C216"/>
      <c r="D216"/>
      <c r="E216"/>
    </row>
    <row r="217" spans="2:5">
      <c r="B217"/>
      <c r="C217"/>
      <c r="D217"/>
      <c r="E217"/>
    </row>
    <row r="218" spans="2:5">
      <c r="B218"/>
      <c r="C218"/>
      <c r="D218"/>
      <c r="E218"/>
    </row>
    <row r="219" spans="2:5">
      <c r="B219"/>
      <c r="C219"/>
      <c r="D219"/>
      <c r="E219"/>
    </row>
    <row r="220" spans="2:5">
      <c r="B220"/>
      <c r="C220"/>
      <c r="D220"/>
      <c r="E220"/>
    </row>
    <row r="221" spans="2:5">
      <c r="B221"/>
      <c r="C221"/>
      <c r="D221"/>
      <c r="E221"/>
    </row>
    <row r="222" spans="2:5">
      <c r="B222"/>
      <c r="C222"/>
      <c r="D222"/>
      <c r="E222"/>
    </row>
    <row r="223" spans="2:5">
      <c r="B223"/>
      <c r="C223"/>
      <c r="D223"/>
      <c r="E223"/>
    </row>
    <row r="224" spans="2:5">
      <c r="B224"/>
      <c r="C224"/>
      <c r="D224"/>
      <c r="E224"/>
    </row>
    <row r="225" spans="2:5">
      <c r="B225"/>
      <c r="C225"/>
      <c r="D225"/>
      <c r="E225"/>
    </row>
    <row r="226" spans="2:5">
      <c r="B226"/>
      <c r="C226"/>
      <c r="D226"/>
      <c r="E226"/>
    </row>
    <row r="227" spans="2:5">
      <c r="B227"/>
      <c r="C227"/>
      <c r="D227"/>
      <c r="E227"/>
    </row>
    <row r="228" spans="2:5">
      <c r="B228"/>
      <c r="C228"/>
      <c r="D228"/>
      <c r="E228"/>
    </row>
    <row r="229" spans="2:5">
      <c r="B229"/>
      <c r="C229"/>
      <c r="D229"/>
      <c r="E229"/>
    </row>
    <row r="230" spans="2:5">
      <c r="B230"/>
      <c r="C230"/>
      <c r="D230"/>
      <c r="E230"/>
    </row>
    <row r="231" spans="2:5">
      <c r="B231"/>
      <c r="C231"/>
      <c r="D231"/>
      <c r="E231"/>
    </row>
    <row r="232" spans="2:5">
      <c r="B232"/>
      <c r="C232"/>
      <c r="D232"/>
      <c r="E232"/>
    </row>
    <row r="233" spans="2:5">
      <c r="B233"/>
      <c r="C233"/>
      <c r="D233"/>
      <c r="E233"/>
    </row>
    <row r="234" spans="2:5">
      <c r="B234"/>
      <c r="C234"/>
      <c r="D234"/>
      <c r="E234"/>
    </row>
    <row r="235" spans="2:5">
      <c r="B235"/>
      <c r="C235"/>
      <c r="D235"/>
      <c r="E235"/>
    </row>
    <row r="236" spans="2:5">
      <c r="B236"/>
      <c r="C236"/>
      <c r="D236"/>
      <c r="E236"/>
    </row>
    <row r="237" spans="2:5">
      <c r="B237"/>
      <c r="C237"/>
      <c r="D237"/>
      <c r="E237"/>
    </row>
    <row r="238" spans="2:5">
      <c r="B238"/>
      <c r="C238"/>
      <c r="D238"/>
      <c r="E238"/>
    </row>
    <row r="239" spans="2:5">
      <c r="B239"/>
      <c r="C239"/>
      <c r="D239"/>
      <c r="E239"/>
    </row>
    <row r="240" spans="2:5">
      <c r="B240"/>
      <c r="C240"/>
      <c r="D240"/>
      <c r="E240"/>
    </row>
    <row r="241" spans="2:5">
      <c r="B241"/>
      <c r="C241"/>
      <c r="D241"/>
      <c r="E241"/>
    </row>
    <row r="242" spans="2:5">
      <c r="B242"/>
      <c r="C242"/>
      <c r="D242"/>
      <c r="E242"/>
    </row>
    <row r="243" spans="2:5">
      <c r="B243"/>
      <c r="C243"/>
      <c r="D243"/>
      <c r="E243"/>
    </row>
    <row r="244" spans="2:5">
      <c r="B244"/>
      <c r="C244"/>
      <c r="D244"/>
      <c r="E244"/>
    </row>
    <row r="245" spans="2:5">
      <c r="B245"/>
      <c r="C245"/>
      <c r="D245"/>
      <c r="E245"/>
    </row>
    <row r="246" spans="2:5">
      <c r="B246"/>
      <c r="C246"/>
      <c r="D246"/>
      <c r="E246"/>
    </row>
    <row r="247" spans="2:5">
      <c r="B247"/>
      <c r="C247"/>
      <c r="D247"/>
      <c r="E247"/>
    </row>
    <row r="248" spans="2:5">
      <c r="B248"/>
      <c r="C248"/>
      <c r="D248"/>
      <c r="E248"/>
    </row>
    <row r="249" spans="2:5">
      <c r="B249"/>
      <c r="C249"/>
      <c r="D249"/>
      <c r="E249"/>
    </row>
    <row r="250" spans="2:5">
      <c r="B250"/>
      <c r="C250"/>
      <c r="D250"/>
      <c r="E250"/>
    </row>
    <row r="251" spans="2:5">
      <c r="B251"/>
      <c r="C251"/>
      <c r="D251"/>
      <c r="E251"/>
    </row>
    <row r="252" spans="2:5">
      <c r="B252"/>
      <c r="C252"/>
      <c r="D252"/>
      <c r="E252"/>
    </row>
    <row r="253" spans="2:5">
      <c r="B253"/>
      <c r="C253"/>
      <c r="D253"/>
      <c r="E253"/>
    </row>
    <row r="254" spans="2:5">
      <c r="B254"/>
      <c r="C254"/>
      <c r="D254"/>
      <c r="E254"/>
    </row>
    <row r="255" spans="2:5">
      <c r="B255"/>
      <c r="C255"/>
      <c r="D255"/>
      <c r="E255"/>
    </row>
    <row r="256" spans="2:5">
      <c r="B256"/>
      <c r="C256"/>
      <c r="D256"/>
      <c r="E256"/>
    </row>
    <row r="257" spans="2:5">
      <c r="B257"/>
      <c r="C257"/>
      <c r="D257"/>
      <c r="E257"/>
    </row>
    <row r="258" spans="2:5">
      <c r="B258"/>
      <c r="C258"/>
      <c r="D258"/>
      <c r="E258"/>
    </row>
    <row r="259" spans="2:5">
      <c r="B259"/>
      <c r="C259"/>
      <c r="D259"/>
      <c r="E259"/>
    </row>
    <row r="260" spans="2:5">
      <c r="B260"/>
      <c r="C260"/>
      <c r="D260"/>
      <c r="E260"/>
    </row>
    <row r="261" spans="2:5">
      <c r="B261"/>
      <c r="C261"/>
      <c r="D261"/>
      <c r="E261"/>
    </row>
    <row r="262" spans="2:5">
      <c r="B262"/>
      <c r="C262"/>
      <c r="D262"/>
      <c r="E262"/>
    </row>
    <row r="263" spans="2:5">
      <c r="B263"/>
      <c r="C263"/>
      <c r="D263"/>
      <c r="E263"/>
    </row>
    <row r="264" spans="2:5">
      <c r="B264"/>
      <c r="C264"/>
      <c r="D264"/>
      <c r="E264"/>
    </row>
    <row r="265" spans="2:5">
      <c r="B265"/>
      <c r="C265"/>
      <c r="D265"/>
      <c r="E265"/>
    </row>
    <row r="266" spans="2:5">
      <c r="B266"/>
      <c r="C266"/>
      <c r="D266"/>
      <c r="E266"/>
    </row>
    <row r="267" spans="2:5">
      <c r="B267"/>
      <c r="C267"/>
      <c r="D267"/>
      <c r="E267"/>
    </row>
    <row r="268" spans="2:5">
      <c r="B268"/>
      <c r="C268"/>
      <c r="D268"/>
      <c r="E268"/>
    </row>
    <row r="269" spans="2:5">
      <c r="B269"/>
      <c r="C269"/>
      <c r="D269"/>
      <c r="E269"/>
    </row>
    <row r="270" spans="2:5">
      <c r="B270"/>
      <c r="C270"/>
      <c r="D270"/>
      <c r="E270"/>
    </row>
    <row r="271" spans="2:5">
      <c r="B271"/>
      <c r="C271"/>
      <c r="D271"/>
      <c r="E271"/>
    </row>
    <row r="272" spans="2:5">
      <c r="B272"/>
      <c r="C272"/>
      <c r="D272"/>
      <c r="E272"/>
    </row>
    <row r="273" spans="2:5">
      <c r="B273"/>
      <c r="C273"/>
      <c r="D273"/>
      <c r="E273"/>
    </row>
    <row r="274" spans="2:5">
      <c r="B274"/>
      <c r="C274"/>
      <c r="D274"/>
      <c r="E274"/>
    </row>
    <row r="275" spans="2:5">
      <c r="B275"/>
      <c r="C275"/>
      <c r="D275"/>
      <c r="E275"/>
    </row>
    <row r="276" spans="2:5">
      <c r="B276"/>
      <c r="C276"/>
      <c r="D276"/>
      <c r="E276"/>
    </row>
    <row r="277" spans="2:5">
      <c r="B277"/>
      <c r="C277"/>
      <c r="D277"/>
      <c r="E277"/>
    </row>
    <row r="278" spans="2:5">
      <c r="B278"/>
      <c r="C278"/>
      <c r="D278"/>
      <c r="E278"/>
    </row>
    <row r="279" spans="2:5">
      <c r="B279"/>
      <c r="C279"/>
      <c r="D279"/>
      <c r="E279"/>
    </row>
    <row r="280" spans="2:5">
      <c r="B280"/>
      <c r="C280"/>
      <c r="D280"/>
      <c r="E280"/>
    </row>
    <row r="281" spans="2:5">
      <c r="B281"/>
      <c r="C281"/>
      <c r="D281"/>
      <c r="E281"/>
    </row>
    <row r="282" spans="2:5">
      <c r="B282"/>
      <c r="C282"/>
      <c r="D282"/>
      <c r="E282"/>
    </row>
    <row r="283" spans="2:5">
      <c r="B283"/>
      <c r="C283"/>
      <c r="D283"/>
      <c r="E283"/>
    </row>
    <row r="284" spans="2:5">
      <c r="B284"/>
      <c r="C284"/>
      <c r="D284"/>
      <c r="E284"/>
    </row>
    <row r="285" spans="2:5">
      <c r="B285"/>
      <c r="C285"/>
      <c r="D285"/>
      <c r="E285"/>
    </row>
    <row r="286" spans="2:5">
      <c r="B286"/>
      <c r="C286"/>
      <c r="D286"/>
      <c r="E286"/>
    </row>
    <row r="287" spans="2:5">
      <c r="B287"/>
      <c r="C287"/>
      <c r="D287"/>
      <c r="E287"/>
    </row>
    <row r="288" spans="2:5">
      <c r="B288"/>
      <c r="C288"/>
      <c r="D288"/>
      <c r="E288"/>
    </row>
    <row r="289" spans="2:5">
      <c r="B289"/>
      <c r="C289"/>
      <c r="D289"/>
      <c r="E289"/>
    </row>
    <row r="290" spans="2:5">
      <c r="B290"/>
      <c r="C290"/>
      <c r="D290"/>
      <c r="E290"/>
    </row>
    <row r="291" spans="2:5">
      <c r="B291"/>
      <c r="C291"/>
      <c r="D291"/>
      <c r="E291"/>
    </row>
    <row r="292" spans="2:5">
      <c r="B292"/>
      <c r="C292"/>
      <c r="D292"/>
      <c r="E292"/>
    </row>
    <row r="293" spans="2:5">
      <c r="B293"/>
      <c r="C293"/>
      <c r="D293"/>
      <c r="E293"/>
    </row>
    <row r="294" spans="2:5">
      <c r="B294"/>
      <c r="C294"/>
      <c r="D294"/>
      <c r="E294"/>
    </row>
    <row r="295" spans="2:5">
      <c r="B295"/>
      <c r="C295"/>
      <c r="D295"/>
      <c r="E295"/>
    </row>
    <row r="296" spans="2:5">
      <c r="B296"/>
      <c r="C296"/>
      <c r="D296"/>
      <c r="E296"/>
    </row>
    <row r="297" spans="2:5">
      <c r="B297"/>
      <c r="C297"/>
      <c r="D297"/>
      <c r="E297"/>
    </row>
    <row r="298" spans="2:5">
      <c r="B298"/>
      <c r="C298"/>
      <c r="D298"/>
      <c r="E298"/>
    </row>
    <row r="299" spans="2:5">
      <c r="B299"/>
      <c r="C299"/>
      <c r="D299"/>
      <c r="E299"/>
    </row>
    <row r="300" spans="2:5">
      <c r="B300"/>
      <c r="C300"/>
      <c r="D300"/>
      <c r="E300"/>
    </row>
    <row r="301" spans="2:5">
      <c r="B301"/>
      <c r="C301"/>
      <c r="D301"/>
      <c r="E301"/>
    </row>
    <row r="302" spans="2:5">
      <c r="B302"/>
      <c r="C302"/>
      <c r="D302"/>
      <c r="E302"/>
    </row>
    <row r="303" spans="2:5">
      <c r="B303"/>
      <c r="C303"/>
      <c r="D303"/>
      <c r="E303"/>
    </row>
    <row r="304" spans="2:5">
      <c r="B304"/>
      <c r="C304"/>
      <c r="D304"/>
      <c r="E304"/>
    </row>
    <row r="305" spans="2:5">
      <c r="B305"/>
      <c r="C305"/>
      <c r="D305"/>
      <c r="E305"/>
    </row>
    <row r="306" spans="2:5">
      <c r="B306"/>
      <c r="C306"/>
      <c r="D306"/>
      <c r="E306"/>
    </row>
    <row r="307" spans="2:5">
      <c r="B307"/>
      <c r="C307"/>
      <c r="D307"/>
      <c r="E307"/>
    </row>
    <row r="308" spans="2:5">
      <c r="B308"/>
      <c r="C308"/>
      <c r="D308"/>
      <c r="E308"/>
    </row>
    <row r="309" spans="2:5">
      <c r="B309"/>
      <c r="C309"/>
      <c r="D309"/>
      <c r="E309"/>
    </row>
    <row r="310" spans="2:5">
      <c r="B310"/>
      <c r="C310"/>
      <c r="D310"/>
      <c r="E310"/>
    </row>
    <row r="311" spans="2:5">
      <c r="B311"/>
      <c r="C311"/>
      <c r="D311"/>
      <c r="E311"/>
    </row>
    <row r="312" spans="2:5">
      <c r="B312"/>
      <c r="C312"/>
      <c r="D312"/>
      <c r="E312"/>
    </row>
    <row r="313" spans="2:5">
      <c r="B313"/>
      <c r="C313"/>
      <c r="D313"/>
      <c r="E313"/>
    </row>
    <row r="314" spans="2:5">
      <c r="B314"/>
      <c r="C314"/>
      <c r="D314"/>
      <c r="E314"/>
    </row>
    <row r="315" spans="2:5">
      <c r="B315"/>
      <c r="C315"/>
      <c r="D315"/>
      <c r="E315"/>
    </row>
    <row r="316" spans="2:5">
      <c r="B316"/>
      <c r="C316"/>
      <c r="D316"/>
      <c r="E316"/>
    </row>
    <row r="317" spans="2:5">
      <c r="B317"/>
      <c r="C317"/>
      <c r="D317"/>
      <c r="E317"/>
    </row>
    <row r="318" spans="2:5">
      <c r="B318"/>
      <c r="C318"/>
      <c r="D318"/>
      <c r="E318"/>
    </row>
    <row r="319" spans="2:5">
      <c r="B319"/>
      <c r="C319"/>
      <c r="D319"/>
      <c r="E319"/>
    </row>
    <row r="320" spans="2:5">
      <c r="B320"/>
      <c r="C320"/>
      <c r="D320"/>
      <c r="E320"/>
    </row>
    <row r="321" spans="2:5">
      <c r="B321"/>
      <c r="C321"/>
      <c r="D321"/>
      <c r="E321"/>
    </row>
    <row r="322" spans="2:5">
      <c r="B322"/>
      <c r="C322"/>
      <c r="D322"/>
      <c r="E322"/>
    </row>
    <row r="323" spans="2:5">
      <c r="B323"/>
      <c r="C323"/>
      <c r="D323"/>
      <c r="E323"/>
    </row>
    <row r="324" spans="2:5">
      <c r="B324"/>
      <c r="C324"/>
      <c r="D324"/>
      <c r="E324"/>
    </row>
    <row r="325" spans="2:5">
      <c r="B325"/>
      <c r="C325"/>
      <c r="D325"/>
      <c r="E325"/>
    </row>
    <row r="326" spans="2:5">
      <c r="B326"/>
      <c r="C326"/>
      <c r="D326"/>
      <c r="E326"/>
    </row>
    <row r="327" spans="2:5">
      <c r="B327"/>
      <c r="C327"/>
      <c r="D327"/>
      <c r="E327"/>
    </row>
    <row r="328" spans="2:5">
      <c r="B328"/>
      <c r="C328"/>
      <c r="D328"/>
      <c r="E328"/>
    </row>
    <row r="329" spans="2:5">
      <c r="B329"/>
      <c r="C329"/>
      <c r="D329"/>
      <c r="E329"/>
    </row>
    <row r="330" spans="2:5">
      <c r="B330"/>
      <c r="C330"/>
      <c r="D330"/>
      <c r="E330"/>
    </row>
    <row r="331" spans="2:5">
      <c r="B331"/>
      <c r="C331"/>
      <c r="D331"/>
      <c r="E331"/>
    </row>
    <row r="332" spans="2:5">
      <c r="B332"/>
      <c r="C332"/>
      <c r="D332"/>
      <c r="E332"/>
    </row>
    <row r="333" spans="2:5">
      <c r="B333"/>
      <c r="C333"/>
      <c r="D333"/>
      <c r="E33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210"/>
  <sheetViews>
    <sheetView workbookViewId="0">
      <selection activeCell="F22" sqref="F22"/>
    </sheetView>
  </sheetViews>
  <sheetFormatPr defaultRowHeight="15"/>
  <cols>
    <col min="1" max="1" width="16.42578125" customWidth="1"/>
    <col min="2" max="3" width="7.7109375" style="121" customWidth="1"/>
    <col min="4" max="4" width="10.28515625" style="121" customWidth="1"/>
    <col min="5" max="5" width="11.42578125" style="121" customWidth="1"/>
    <col min="6" max="6" width="21.5703125" bestFit="1" customWidth="1"/>
  </cols>
  <sheetData>
    <row r="3" spans="1:5">
      <c r="A3" s="155" t="s">
        <v>660</v>
      </c>
      <c r="B3" s="156" t="s">
        <v>812</v>
      </c>
      <c r="C3" s="156" t="s">
        <v>813</v>
      </c>
      <c r="D3" s="156" t="s">
        <v>814</v>
      </c>
      <c r="E3" s="156" t="s">
        <v>815</v>
      </c>
    </row>
    <row r="4" spans="1:5">
      <c r="A4" s="157" t="s">
        <v>99</v>
      </c>
      <c r="B4" s="156">
        <v>0.54483236994219653</v>
      </c>
      <c r="C4" s="156">
        <v>0.16198260869565215</v>
      </c>
      <c r="D4" s="156">
        <v>-4.7853844838397136E-2</v>
      </c>
      <c r="E4" s="156">
        <v>-4.7853844838397136E-2</v>
      </c>
    </row>
    <row r="5" spans="1:5">
      <c r="A5" s="157" t="s">
        <v>659</v>
      </c>
      <c r="B5" s="156">
        <v>0.54483236994219653</v>
      </c>
      <c r="C5" s="156">
        <v>0.16198260869565215</v>
      </c>
      <c r="D5" s="156">
        <v>-4.7853844838397136E-2</v>
      </c>
      <c r="E5" s="156">
        <v>-4.7853844838397136E-2</v>
      </c>
    </row>
    <row r="6" spans="1:5">
      <c r="B6"/>
      <c r="C6"/>
      <c r="D6"/>
      <c r="E6"/>
    </row>
    <row r="7" spans="1:5">
      <c r="B7"/>
      <c r="C7"/>
      <c r="D7"/>
      <c r="E7"/>
    </row>
    <row r="8" spans="1:5">
      <c r="B8"/>
      <c r="C8"/>
      <c r="D8"/>
      <c r="E8"/>
    </row>
    <row r="9" spans="1:5">
      <c r="B9"/>
      <c r="C9"/>
      <c r="D9"/>
      <c r="E9"/>
    </row>
    <row r="10" spans="1:5">
      <c r="B10"/>
      <c r="C10"/>
      <c r="D10"/>
      <c r="E10"/>
    </row>
    <row r="11" spans="1:5">
      <c r="B11"/>
      <c r="C11"/>
      <c r="D11"/>
      <c r="E11"/>
    </row>
    <row r="12" spans="1:5">
      <c r="B12"/>
      <c r="C12"/>
      <c r="D12"/>
      <c r="E12"/>
    </row>
    <row r="13" spans="1:5">
      <c r="B13"/>
      <c r="C13"/>
      <c r="D13"/>
      <c r="E13"/>
    </row>
    <row r="14" spans="1:5">
      <c r="B14"/>
      <c r="C14"/>
      <c r="D14"/>
      <c r="E14"/>
    </row>
    <row r="15" spans="1:5">
      <c r="B15"/>
      <c r="C15"/>
      <c r="D15"/>
      <c r="E15"/>
    </row>
    <row r="16" spans="1:5">
      <c r="B16"/>
      <c r="C16"/>
      <c r="D16"/>
      <c r="E16"/>
    </row>
    <row r="17" spans="2:5">
      <c r="B17"/>
      <c r="C17"/>
      <c r="D17"/>
      <c r="E17"/>
    </row>
    <row r="18" spans="2:5">
      <c r="B18"/>
      <c r="C18"/>
      <c r="D18"/>
      <c r="E18"/>
    </row>
    <row r="19" spans="2:5">
      <c r="B19"/>
      <c r="C19"/>
      <c r="D19"/>
      <c r="E19"/>
    </row>
    <row r="20" spans="2:5">
      <c r="B20"/>
      <c r="C20"/>
      <c r="D20"/>
      <c r="E20"/>
    </row>
    <row r="21" spans="2:5">
      <c r="B21"/>
      <c r="C21"/>
      <c r="D21"/>
      <c r="E21"/>
    </row>
    <row r="22" spans="2:5">
      <c r="B22"/>
      <c r="C22"/>
      <c r="D22"/>
      <c r="E22"/>
    </row>
    <row r="23" spans="2:5">
      <c r="B23"/>
      <c r="C23"/>
      <c r="D23"/>
      <c r="E23"/>
    </row>
    <row r="24" spans="2:5">
      <c r="B24"/>
      <c r="C24"/>
      <c r="D24"/>
      <c r="E24"/>
    </row>
    <row r="25" spans="2:5">
      <c r="B25"/>
      <c r="C25"/>
      <c r="D25"/>
      <c r="E25"/>
    </row>
    <row r="26" spans="2:5">
      <c r="B26"/>
      <c r="C26"/>
      <c r="D26"/>
      <c r="E26"/>
    </row>
    <row r="27" spans="2:5">
      <c r="B27"/>
      <c r="C27"/>
      <c r="D27"/>
      <c r="E27"/>
    </row>
    <row r="28" spans="2:5">
      <c r="B28"/>
      <c r="C28"/>
      <c r="D28"/>
      <c r="E28"/>
    </row>
    <row r="29" spans="2:5">
      <c r="B29"/>
      <c r="C29"/>
      <c r="D29"/>
      <c r="E29"/>
    </row>
    <row r="30" spans="2:5">
      <c r="B30"/>
      <c r="C30"/>
      <c r="D30"/>
      <c r="E30"/>
    </row>
    <row r="31" spans="2:5">
      <c r="B31"/>
      <c r="C31"/>
      <c r="D31"/>
      <c r="E31"/>
    </row>
    <row r="32" spans="2:5">
      <c r="B32"/>
      <c r="C32"/>
      <c r="D32"/>
      <c r="E32"/>
    </row>
    <row r="33" spans="2:5">
      <c r="B33"/>
      <c r="C33"/>
      <c r="D33"/>
      <c r="E33"/>
    </row>
    <row r="34" spans="2:5">
      <c r="B34"/>
      <c r="C34"/>
      <c r="D34"/>
      <c r="E34"/>
    </row>
    <row r="35" spans="2:5">
      <c r="B35"/>
      <c r="C35"/>
      <c r="D35"/>
      <c r="E35"/>
    </row>
    <row r="36" spans="2:5">
      <c r="B36"/>
      <c r="C36"/>
      <c r="D36"/>
      <c r="E36"/>
    </row>
    <row r="37" spans="2:5">
      <c r="B37"/>
      <c r="C37"/>
      <c r="D37"/>
      <c r="E37"/>
    </row>
    <row r="38" spans="2:5">
      <c r="B38"/>
      <c r="C38"/>
      <c r="D38"/>
      <c r="E38"/>
    </row>
    <row r="39" spans="2:5">
      <c r="B39"/>
      <c r="C39"/>
      <c r="D39"/>
      <c r="E39"/>
    </row>
    <row r="40" spans="2:5">
      <c r="B40"/>
      <c r="C40"/>
      <c r="D40"/>
      <c r="E40"/>
    </row>
    <row r="41" spans="2:5">
      <c r="B41"/>
      <c r="C41"/>
      <c r="D41"/>
      <c r="E41"/>
    </row>
    <row r="42" spans="2:5">
      <c r="B42"/>
      <c r="C42"/>
      <c r="D42"/>
      <c r="E42"/>
    </row>
    <row r="43" spans="2:5">
      <c r="B43"/>
      <c r="C43"/>
      <c r="D43"/>
      <c r="E43"/>
    </row>
    <row r="44" spans="2:5">
      <c r="B44"/>
      <c r="C44"/>
      <c r="D44"/>
      <c r="E44"/>
    </row>
    <row r="45" spans="2:5">
      <c r="B45"/>
      <c r="C45"/>
      <c r="D45"/>
      <c r="E45"/>
    </row>
    <row r="46" spans="2:5">
      <c r="B46"/>
      <c r="C46"/>
      <c r="D46"/>
      <c r="E46"/>
    </row>
    <row r="47" spans="2:5">
      <c r="B47"/>
      <c r="C47"/>
      <c r="D47"/>
      <c r="E47"/>
    </row>
    <row r="48" spans="2:5">
      <c r="B48"/>
      <c r="C48"/>
      <c r="D48"/>
      <c r="E48"/>
    </row>
    <row r="49" spans="2:5">
      <c r="B49"/>
      <c r="C49"/>
      <c r="D49"/>
      <c r="E49"/>
    </row>
    <row r="50" spans="2:5">
      <c r="B50"/>
      <c r="C50"/>
      <c r="D50"/>
      <c r="E50"/>
    </row>
    <row r="51" spans="2:5">
      <c r="B51"/>
      <c r="C51"/>
      <c r="D51"/>
      <c r="E51"/>
    </row>
    <row r="52" spans="2:5">
      <c r="B52"/>
      <c r="C52"/>
      <c r="D52"/>
      <c r="E52"/>
    </row>
    <row r="53" spans="2:5">
      <c r="B53"/>
      <c r="C53"/>
      <c r="D53"/>
      <c r="E53"/>
    </row>
    <row r="54" spans="2:5">
      <c r="B54"/>
      <c r="C54"/>
      <c r="D54"/>
      <c r="E54"/>
    </row>
    <row r="55" spans="2:5">
      <c r="B55"/>
      <c r="C55"/>
      <c r="D55"/>
      <c r="E55"/>
    </row>
    <row r="56" spans="2:5">
      <c r="B56"/>
      <c r="C56"/>
      <c r="D56"/>
      <c r="E56"/>
    </row>
    <row r="57" spans="2:5">
      <c r="B57"/>
      <c r="C57"/>
      <c r="D57"/>
      <c r="E57"/>
    </row>
    <row r="58" spans="2:5">
      <c r="B58"/>
      <c r="C58"/>
      <c r="D58"/>
      <c r="E58"/>
    </row>
    <row r="59" spans="2:5">
      <c r="B59"/>
      <c r="C59"/>
      <c r="D59"/>
      <c r="E59"/>
    </row>
    <row r="60" spans="2:5">
      <c r="B60"/>
      <c r="C60"/>
      <c r="D60"/>
      <c r="E60"/>
    </row>
    <row r="61" spans="2:5">
      <c r="B61"/>
      <c r="C61"/>
      <c r="D61"/>
      <c r="E61"/>
    </row>
    <row r="62" spans="2:5">
      <c r="B62"/>
      <c r="C62"/>
      <c r="D62"/>
      <c r="E62"/>
    </row>
    <row r="63" spans="2:5">
      <c r="B63"/>
      <c r="C63"/>
      <c r="D63"/>
      <c r="E63"/>
    </row>
    <row r="64" spans="2:5">
      <c r="B64"/>
      <c r="C64"/>
      <c r="D64"/>
      <c r="E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20" spans="2:5">
      <c r="B120"/>
      <c r="C120"/>
      <c r="D120"/>
      <c r="E120"/>
    </row>
    <row r="121" spans="2:5">
      <c r="B121"/>
      <c r="C121"/>
      <c r="D121"/>
      <c r="E121"/>
    </row>
    <row r="122" spans="2:5">
      <c r="B122"/>
      <c r="C122"/>
      <c r="D122"/>
      <c r="E122"/>
    </row>
    <row r="123" spans="2:5">
      <c r="B123"/>
      <c r="C123"/>
      <c r="D123"/>
      <c r="E123"/>
    </row>
    <row r="124" spans="2:5">
      <c r="B124"/>
      <c r="C124"/>
      <c r="D124"/>
      <c r="E124"/>
    </row>
    <row r="125" spans="2:5">
      <c r="B125"/>
      <c r="C125"/>
      <c r="D125"/>
      <c r="E125"/>
    </row>
    <row r="126" spans="2:5">
      <c r="B126"/>
      <c r="C126"/>
      <c r="D126"/>
      <c r="E126"/>
    </row>
    <row r="127" spans="2:5">
      <c r="B127"/>
      <c r="C127"/>
      <c r="D127"/>
      <c r="E127"/>
    </row>
    <row r="128" spans="2:5">
      <c r="B128"/>
      <c r="C128"/>
      <c r="D128"/>
      <c r="E128"/>
    </row>
    <row r="129" spans="2:5">
      <c r="B129"/>
      <c r="C129"/>
      <c r="D129"/>
      <c r="E129"/>
    </row>
    <row r="130" spans="2:5">
      <c r="B130"/>
      <c r="C130"/>
      <c r="D130"/>
      <c r="E130"/>
    </row>
    <row r="131" spans="2:5">
      <c r="B131"/>
      <c r="C131"/>
      <c r="D131"/>
      <c r="E131"/>
    </row>
    <row r="132" spans="2:5">
      <c r="B132"/>
      <c r="C132"/>
      <c r="D132"/>
      <c r="E132"/>
    </row>
    <row r="133" spans="2:5">
      <c r="B133"/>
      <c r="C133"/>
      <c r="D133"/>
      <c r="E133"/>
    </row>
    <row r="134" spans="2:5">
      <c r="B134"/>
      <c r="C134"/>
      <c r="D134"/>
      <c r="E134"/>
    </row>
    <row r="135" spans="2:5">
      <c r="B135"/>
      <c r="C135"/>
      <c r="D135"/>
      <c r="E135"/>
    </row>
    <row r="136" spans="2:5">
      <c r="B136"/>
      <c r="C136"/>
      <c r="D136"/>
      <c r="E136"/>
    </row>
    <row r="137" spans="2:5">
      <c r="B137"/>
      <c r="C137"/>
      <c r="D137"/>
      <c r="E137"/>
    </row>
    <row r="138" spans="2:5">
      <c r="B138"/>
      <c r="C138"/>
      <c r="D138"/>
      <c r="E138"/>
    </row>
    <row r="139" spans="2:5">
      <c r="B139"/>
      <c r="C139"/>
      <c r="D139"/>
      <c r="E139"/>
    </row>
    <row r="140" spans="2:5">
      <c r="B140"/>
      <c r="C140"/>
      <c r="D140"/>
      <c r="E140"/>
    </row>
    <row r="141" spans="2:5">
      <c r="B141"/>
      <c r="C141"/>
      <c r="D141"/>
      <c r="E141"/>
    </row>
    <row r="142" spans="2:5">
      <c r="B142"/>
      <c r="C142"/>
      <c r="D142"/>
      <c r="E142"/>
    </row>
    <row r="143" spans="2:5">
      <c r="B143"/>
      <c r="C143"/>
      <c r="D143"/>
      <c r="E143"/>
    </row>
    <row r="144" spans="2:5">
      <c r="B144"/>
      <c r="C144"/>
      <c r="D144"/>
      <c r="E144"/>
    </row>
    <row r="145" spans="2:5">
      <c r="B145"/>
      <c r="C145"/>
      <c r="D145"/>
      <c r="E145"/>
    </row>
    <row r="146" spans="2:5">
      <c r="B146"/>
      <c r="C146"/>
      <c r="D146"/>
      <c r="E146"/>
    </row>
    <row r="147" spans="2:5">
      <c r="B147"/>
      <c r="C147"/>
      <c r="D147"/>
      <c r="E147"/>
    </row>
    <row r="148" spans="2:5">
      <c r="B148"/>
      <c r="C148"/>
      <c r="D148"/>
      <c r="E148"/>
    </row>
    <row r="149" spans="2:5">
      <c r="B149"/>
      <c r="C149"/>
      <c r="D149"/>
      <c r="E149"/>
    </row>
    <row r="150" spans="2:5">
      <c r="B150"/>
      <c r="C150"/>
      <c r="D150"/>
      <c r="E150"/>
    </row>
    <row r="151" spans="2:5">
      <c r="B151"/>
      <c r="C151"/>
      <c r="D151"/>
      <c r="E151"/>
    </row>
    <row r="152" spans="2:5">
      <c r="B152"/>
      <c r="C152"/>
      <c r="D152"/>
      <c r="E152"/>
    </row>
    <row r="153" spans="2:5">
      <c r="B153"/>
      <c r="C153"/>
      <c r="D153"/>
      <c r="E153"/>
    </row>
    <row r="154" spans="2:5">
      <c r="B154"/>
      <c r="C154"/>
      <c r="D154"/>
      <c r="E154"/>
    </row>
    <row r="155" spans="2:5">
      <c r="B155"/>
      <c r="C155"/>
      <c r="D155"/>
      <c r="E155"/>
    </row>
    <row r="156" spans="2:5">
      <c r="B156"/>
      <c r="C156"/>
      <c r="D156"/>
      <c r="E156"/>
    </row>
    <row r="157" spans="2:5">
      <c r="B157"/>
      <c r="C157"/>
      <c r="D157"/>
      <c r="E157"/>
    </row>
    <row r="158" spans="2:5">
      <c r="B158"/>
      <c r="C158"/>
      <c r="D158"/>
      <c r="E158"/>
    </row>
    <row r="159" spans="2:5">
      <c r="B159"/>
      <c r="C159"/>
      <c r="D159"/>
      <c r="E159"/>
    </row>
    <row r="160" spans="2:5">
      <c r="B160"/>
      <c r="C160"/>
      <c r="D160"/>
      <c r="E160"/>
    </row>
    <row r="161" spans="2:5">
      <c r="B161"/>
      <c r="C161"/>
      <c r="D161"/>
      <c r="E161"/>
    </row>
    <row r="162" spans="2:5">
      <c r="B162"/>
      <c r="C162"/>
      <c r="D162"/>
      <c r="E162"/>
    </row>
    <row r="163" spans="2:5">
      <c r="B163"/>
      <c r="C163"/>
      <c r="D163"/>
      <c r="E163"/>
    </row>
    <row r="164" spans="2:5">
      <c r="B164"/>
      <c r="C164"/>
      <c r="D164"/>
      <c r="E164"/>
    </row>
    <row r="165" spans="2:5">
      <c r="B165"/>
      <c r="C165"/>
      <c r="D165"/>
      <c r="E165"/>
    </row>
    <row r="166" spans="2:5">
      <c r="B166"/>
      <c r="C166"/>
      <c r="D166"/>
      <c r="E166"/>
    </row>
    <row r="167" spans="2:5">
      <c r="B167"/>
      <c r="C167"/>
      <c r="D167"/>
      <c r="E167"/>
    </row>
    <row r="168" spans="2:5">
      <c r="B168"/>
      <c r="C168"/>
      <c r="D168"/>
      <c r="E168"/>
    </row>
    <row r="169" spans="2:5">
      <c r="B169"/>
      <c r="C169"/>
      <c r="D169"/>
      <c r="E169"/>
    </row>
    <row r="170" spans="2:5">
      <c r="B170"/>
      <c r="C170"/>
      <c r="D170"/>
      <c r="E170"/>
    </row>
    <row r="171" spans="2:5">
      <c r="B171"/>
      <c r="C171"/>
      <c r="D171"/>
      <c r="E171"/>
    </row>
    <row r="172" spans="2:5">
      <c r="B172"/>
      <c r="C172"/>
      <c r="D172"/>
      <c r="E172"/>
    </row>
    <row r="173" spans="2:5">
      <c r="B173"/>
      <c r="C173"/>
      <c r="D173"/>
      <c r="E173"/>
    </row>
    <row r="174" spans="2:5">
      <c r="B174"/>
      <c r="C174"/>
      <c r="D174"/>
      <c r="E174"/>
    </row>
    <row r="175" spans="2:5">
      <c r="B175"/>
      <c r="C175"/>
      <c r="D175"/>
      <c r="E175"/>
    </row>
    <row r="176" spans="2:5">
      <c r="B176"/>
      <c r="C176"/>
      <c r="D176"/>
      <c r="E176"/>
    </row>
    <row r="177" spans="2:5">
      <c r="B177"/>
      <c r="C177"/>
      <c r="D177"/>
      <c r="E177"/>
    </row>
    <row r="178" spans="2:5">
      <c r="B178"/>
      <c r="C178"/>
      <c r="D178"/>
      <c r="E178"/>
    </row>
    <row r="179" spans="2:5">
      <c r="B179"/>
      <c r="C179"/>
      <c r="D179"/>
      <c r="E179"/>
    </row>
    <row r="180" spans="2:5">
      <c r="B180"/>
      <c r="C180"/>
      <c r="D180"/>
      <c r="E180"/>
    </row>
    <row r="181" spans="2:5">
      <c r="B181"/>
      <c r="C181"/>
      <c r="D181"/>
      <c r="E181"/>
    </row>
    <row r="182" spans="2:5">
      <c r="B182"/>
      <c r="C182"/>
      <c r="D182"/>
      <c r="E182"/>
    </row>
    <row r="183" spans="2:5">
      <c r="B183"/>
      <c r="C183"/>
      <c r="D183"/>
      <c r="E183"/>
    </row>
    <row r="184" spans="2:5">
      <c r="B184"/>
      <c r="C184"/>
      <c r="D184"/>
      <c r="E184"/>
    </row>
    <row r="185" spans="2:5">
      <c r="B185"/>
      <c r="C185"/>
      <c r="D185"/>
      <c r="E185"/>
    </row>
    <row r="186" spans="2:5">
      <c r="B186"/>
      <c r="C186"/>
      <c r="D186"/>
      <c r="E186"/>
    </row>
    <row r="187" spans="2:5">
      <c r="B187"/>
      <c r="C187"/>
      <c r="D187"/>
      <c r="E187"/>
    </row>
    <row r="188" spans="2:5">
      <c r="B188"/>
      <c r="C188"/>
      <c r="D188"/>
      <c r="E188"/>
    </row>
    <row r="189" spans="2:5">
      <c r="B189"/>
      <c r="C189"/>
      <c r="D189"/>
      <c r="E189"/>
    </row>
    <row r="190" spans="2:5">
      <c r="B190"/>
      <c r="C190"/>
      <c r="D190"/>
      <c r="E190"/>
    </row>
    <row r="191" spans="2:5">
      <c r="B191"/>
      <c r="C191"/>
      <c r="D191"/>
      <c r="E191"/>
    </row>
    <row r="192" spans="2:5">
      <c r="B192"/>
      <c r="C192"/>
      <c r="D192"/>
      <c r="E192"/>
    </row>
    <row r="193" spans="2:5">
      <c r="B193"/>
      <c r="C193"/>
      <c r="D193"/>
      <c r="E193"/>
    </row>
    <row r="194" spans="2:5">
      <c r="B194"/>
      <c r="C194"/>
      <c r="D194"/>
      <c r="E194"/>
    </row>
    <row r="195" spans="2:5">
      <c r="B195"/>
      <c r="C195"/>
      <c r="D195"/>
      <c r="E195"/>
    </row>
    <row r="196" spans="2:5">
      <c r="B196"/>
      <c r="C196"/>
      <c r="D196"/>
      <c r="E196"/>
    </row>
    <row r="197" spans="2:5">
      <c r="B197"/>
      <c r="C197"/>
      <c r="D197"/>
      <c r="E197"/>
    </row>
    <row r="198" spans="2:5">
      <c r="B198"/>
      <c r="C198"/>
      <c r="D198"/>
      <c r="E198"/>
    </row>
    <row r="199" spans="2:5">
      <c r="B199"/>
      <c r="C199"/>
      <c r="D199"/>
      <c r="E199"/>
    </row>
    <row r="200" spans="2:5">
      <c r="B200"/>
      <c r="C200"/>
      <c r="D200"/>
      <c r="E200"/>
    </row>
    <row r="201" spans="2:5">
      <c r="B201"/>
      <c r="C201"/>
      <c r="D201"/>
      <c r="E201"/>
    </row>
    <row r="202" spans="2:5">
      <c r="B202"/>
      <c r="C202"/>
      <c r="D202"/>
      <c r="E202"/>
    </row>
    <row r="203" spans="2:5">
      <c r="B203"/>
      <c r="C203"/>
      <c r="D203"/>
      <c r="E203"/>
    </row>
    <row r="204" spans="2:5">
      <c r="B204"/>
      <c r="C204"/>
      <c r="D204"/>
      <c r="E204"/>
    </row>
    <row r="205" spans="2:5">
      <c r="B205"/>
      <c r="C205"/>
      <c r="D205"/>
      <c r="E205"/>
    </row>
    <row r="206" spans="2:5">
      <c r="B206"/>
      <c r="C206"/>
      <c r="D206"/>
      <c r="E206"/>
    </row>
    <row r="207" spans="2:5">
      <c r="B207"/>
      <c r="C207"/>
      <c r="D207"/>
      <c r="E207"/>
    </row>
    <row r="208" spans="2:5">
      <c r="B208"/>
      <c r="C208"/>
      <c r="D208"/>
      <c r="E208"/>
    </row>
    <row r="209" spans="2:5">
      <c r="B209"/>
      <c r="C209"/>
      <c r="D209"/>
      <c r="E209"/>
    </row>
    <row r="210" spans="2:5">
      <c r="B210"/>
      <c r="C210"/>
      <c r="D210"/>
      <c r="E210"/>
    </row>
    <row r="211" spans="2:5">
      <c r="B211"/>
      <c r="C211"/>
      <c r="D211"/>
      <c r="E211"/>
    </row>
    <row r="212" spans="2:5">
      <c r="B212"/>
      <c r="C212"/>
      <c r="D212"/>
      <c r="E212"/>
    </row>
    <row r="213" spans="2:5">
      <c r="B213"/>
      <c r="C213"/>
      <c r="D213"/>
      <c r="E213"/>
    </row>
    <row r="214" spans="2:5">
      <c r="B214"/>
      <c r="C214"/>
      <c r="D214"/>
      <c r="E214"/>
    </row>
    <row r="215" spans="2:5">
      <c r="B215"/>
      <c r="C215"/>
      <c r="D215"/>
      <c r="E215"/>
    </row>
    <row r="216" spans="2:5">
      <c r="B216"/>
      <c r="C216"/>
      <c r="D216"/>
      <c r="E216"/>
    </row>
    <row r="217" spans="2:5">
      <c r="B217"/>
      <c r="C217"/>
      <c r="D217"/>
      <c r="E217"/>
    </row>
    <row r="218" spans="2:5">
      <c r="B218"/>
      <c r="C218"/>
      <c r="D218"/>
      <c r="E218"/>
    </row>
    <row r="219" spans="2:5">
      <c r="B219"/>
      <c r="C219"/>
      <c r="D219"/>
      <c r="E219"/>
    </row>
    <row r="220" spans="2:5">
      <c r="B220"/>
      <c r="C220"/>
      <c r="D220"/>
      <c r="E220"/>
    </row>
    <row r="221" spans="2:5">
      <c r="B221"/>
      <c r="C221"/>
      <c r="D221"/>
      <c r="E221"/>
    </row>
    <row r="222" spans="2:5">
      <c r="B222"/>
      <c r="C222"/>
      <c r="D222"/>
      <c r="E222"/>
    </row>
    <row r="223" spans="2:5">
      <c r="B223"/>
      <c r="C223"/>
      <c r="D223"/>
      <c r="E223"/>
    </row>
    <row r="224" spans="2:5">
      <c r="B224"/>
      <c r="C224"/>
      <c r="D224"/>
      <c r="E224"/>
    </row>
    <row r="225" spans="2:5">
      <c r="B225"/>
      <c r="C225"/>
      <c r="D225"/>
      <c r="E225"/>
    </row>
    <row r="226" spans="2:5">
      <c r="B226"/>
      <c r="C226"/>
      <c r="D226"/>
      <c r="E226"/>
    </row>
    <row r="227" spans="2:5">
      <c r="B227"/>
      <c r="C227"/>
      <c r="D227"/>
      <c r="E227"/>
    </row>
    <row r="228" spans="2:5">
      <c r="B228"/>
      <c r="C228"/>
      <c r="D228"/>
      <c r="E228"/>
    </row>
    <row r="229" spans="2:5">
      <c r="B229"/>
      <c r="C229"/>
      <c r="D229"/>
      <c r="E229"/>
    </row>
    <row r="230" spans="2:5">
      <c r="B230"/>
      <c r="C230"/>
      <c r="D230"/>
      <c r="E230"/>
    </row>
    <row r="231" spans="2:5">
      <c r="B231"/>
      <c r="C231"/>
      <c r="D231"/>
      <c r="E231"/>
    </row>
    <row r="232" spans="2:5">
      <c r="B232"/>
      <c r="C232"/>
      <c r="D232"/>
      <c r="E232"/>
    </row>
    <row r="233" spans="2:5">
      <c r="B233"/>
      <c r="C233"/>
      <c r="D233"/>
      <c r="E233"/>
    </row>
    <row r="234" spans="2:5">
      <c r="B234"/>
      <c r="C234"/>
      <c r="D234"/>
      <c r="E234"/>
    </row>
    <row r="235" spans="2:5">
      <c r="B235"/>
      <c r="C235"/>
      <c r="D235"/>
      <c r="E235"/>
    </row>
    <row r="236" spans="2:5">
      <c r="B236"/>
      <c r="C236"/>
      <c r="D236"/>
      <c r="E236"/>
    </row>
    <row r="237" spans="2:5">
      <c r="B237"/>
      <c r="C237"/>
      <c r="D237"/>
      <c r="E237"/>
    </row>
    <row r="238" spans="2:5">
      <c r="B238"/>
      <c r="C238"/>
      <c r="D238"/>
      <c r="E238"/>
    </row>
    <row r="239" spans="2:5">
      <c r="B239"/>
      <c r="C239"/>
      <c r="D239"/>
      <c r="E239"/>
    </row>
    <row r="240" spans="2:5">
      <c r="B240"/>
      <c r="C240"/>
      <c r="D240"/>
      <c r="E240"/>
    </row>
    <row r="241" spans="2:5">
      <c r="B241"/>
      <c r="C241"/>
      <c r="D241"/>
      <c r="E241"/>
    </row>
    <row r="242" spans="2:5">
      <c r="B242"/>
      <c r="C242"/>
      <c r="D242"/>
      <c r="E242"/>
    </row>
    <row r="243" spans="2:5">
      <c r="B243"/>
      <c r="C243"/>
      <c r="D243"/>
      <c r="E243"/>
    </row>
    <row r="244" spans="2:5">
      <c r="B244"/>
      <c r="C244"/>
      <c r="D244"/>
      <c r="E244"/>
    </row>
    <row r="245" spans="2:5">
      <c r="B245"/>
      <c r="C245"/>
      <c r="D245"/>
      <c r="E245"/>
    </row>
    <row r="246" spans="2:5">
      <c r="B246"/>
      <c r="C246"/>
      <c r="D246"/>
      <c r="E246"/>
    </row>
    <row r="247" spans="2:5">
      <c r="B247"/>
      <c r="C247"/>
      <c r="D247"/>
      <c r="E247"/>
    </row>
    <row r="248" spans="2:5">
      <c r="B248"/>
      <c r="C248"/>
      <c r="D248"/>
      <c r="E248"/>
    </row>
    <row r="249" spans="2:5">
      <c r="B249"/>
      <c r="C249"/>
      <c r="D249"/>
      <c r="E249"/>
    </row>
    <row r="250" spans="2:5">
      <c r="B250"/>
      <c r="C250"/>
      <c r="D250"/>
      <c r="E250"/>
    </row>
    <row r="251" spans="2:5">
      <c r="B251"/>
      <c r="C251"/>
      <c r="D251"/>
      <c r="E251"/>
    </row>
    <row r="252" spans="2:5">
      <c r="B252"/>
      <c r="C252"/>
      <c r="D252"/>
      <c r="E252"/>
    </row>
    <row r="253" spans="2:5">
      <c r="B253"/>
      <c r="C253"/>
      <c r="D253"/>
      <c r="E253"/>
    </row>
    <row r="254" spans="2:5">
      <c r="B254"/>
      <c r="C254"/>
      <c r="D254"/>
      <c r="E254"/>
    </row>
    <row r="255" spans="2:5">
      <c r="B255"/>
      <c r="C255"/>
      <c r="D255"/>
      <c r="E255"/>
    </row>
    <row r="256" spans="2:5">
      <c r="B256"/>
      <c r="C256"/>
      <c r="D256"/>
      <c r="E256"/>
    </row>
    <row r="257" spans="2:5">
      <c r="B257"/>
      <c r="C257"/>
      <c r="D257"/>
      <c r="E257"/>
    </row>
    <row r="258" spans="2:5">
      <c r="B258"/>
      <c r="C258"/>
      <c r="D258"/>
      <c r="E258"/>
    </row>
    <row r="259" spans="2:5">
      <c r="B259"/>
      <c r="C259"/>
      <c r="D259"/>
      <c r="E259"/>
    </row>
    <row r="260" spans="2:5">
      <c r="B260"/>
      <c r="C260"/>
      <c r="D260"/>
      <c r="E260"/>
    </row>
    <row r="261" spans="2:5">
      <c r="B261"/>
      <c r="C261"/>
      <c r="D261"/>
      <c r="E261"/>
    </row>
    <row r="262" spans="2:5">
      <c r="B262"/>
      <c r="C262"/>
      <c r="D262"/>
      <c r="E262"/>
    </row>
    <row r="263" spans="2:5">
      <c r="B263"/>
      <c r="C263"/>
      <c r="D263"/>
      <c r="E263"/>
    </row>
    <row r="264" spans="2:5">
      <c r="B264"/>
      <c r="C264"/>
      <c r="D264"/>
      <c r="E264"/>
    </row>
    <row r="265" spans="2:5">
      <c r="B265"/>
      <c r="C265"/>
      <c r="D265"/>
      <c r="E265"/>
    </row>
    <row r="266" spans="2:5">
      <c r="B266"/>
      <c r="C266"/>
      <c r="D266"/>
      <c r="E266"/>
    </row>
    <row r="267" spans="2:5">
      <c r="B267"/>
      <c r="C267"/>
      <c r="D267"/>
      <c r="E267"/>
    </row>
    <row r="268" spans="2:5">
      <c r="B268"/>
      <c r="C268"/>
      <c r="D268"/>
      <c r="E268"/>
    </row>
    <row r="269" spans="2:5">
      <c r="B269"/>
      <c r="C269"/>
      <c r="D269"/>
      <c r="E269"/>
    </row>
    <row r="270" spans="2:5">
      <c r="B270"/>
      <c r="C270"/>
      <c r="D270"/>
      <c r="E270"/>
    </row>
    <row r="271" spans="2:5">
      <c r="B271"/>
      <c r="C271"/>
      <c r="D271"/>
      <c r="E271"/>
    </row>
    <row r="272" spans="2:5">
      <c r="B272"/>
      <c r="C272"/>
      <c r="D272"/>
      <c r="E272"/>
    </row>
    <row r="273" spans="2:5">
      <c r="B273"/>
      <c r="C273"/>
      <c r="D273"/>
      <c r="E273"/>
    </row>
    <row r="274" spans="2:5">
      <c r="B274"/>
      <c r="C274"/>
      <c r="D274"/>
      <c r="E274"/>
    </row>
    <row r="275" spans="2:5">
      <c r="B275"/>
      <c r="C275"/>
      <c r="D275"/>
      <c r="E275"/>
    </row>
    <row r="276" spans="2:5">
      <c r="B276"/>
      <c r="C276"/>
      <c r="D276"/>
      <c r="E276"/>
    </row>
    <row r="277" spans="2:5">
      <c r="B277"/>
      <c r="C277"/>
      <c r="D277"/>
      <c r="E277"/>
    </row>
    <row r="278" spans="2:5">
      <c r="B278"/>
      <c r="C278"/>
      <c r="D278"/>
      <c r="E278"/>
    </row>
    <row r="279" spans="2:5">
      <c r="B279"/>
      <c r="C279"/>
      <c r="D279"/>
      <c r="E279"/>
    </row>
    <row r="280" spans="2:5">
      <c r="B280"/>
      <c r="C280"/>
      <c r="D280"/>
      <c r="E280"/>
    </row>
    <row r="281" spans="2:5">
      <c r="B281"/>
      <c r="C281"/>
      <c r="D281"/>
      <c r="E281"/>
    </row>
    <row r="282" spans="2:5">
      <c r="B282"/>
      <c r="C282"/>
      <c r="D282"/>
      <c r="E282"/>
    </row>
    <row r="283" spans="2:5">
      <c r="B283"/>
      <c r="C283"/>
      <c r="D283"/>
      <c r="E283"/>
    </row>
    <row r="284" spans="2:5">
      <c r="B284"/>
      <c r="C284"/>
      <c r="D284"/>
      <c r="E284"/>
    </row>
    <row r="285" spans="2:5">
      <c r="B285"/>
      <c r="C285"/>
      <c r="D285"/>
      <c r="E285"/>
    </row>
    <row r="286" spans="2:5">
      <c r="B286"/>
      <c r="C286"/>
      <c r="D286"/>
      <c r="E286"/>
    </row>
    <row r="287" spans="2:5">
      <c r="B287"/>
      <c r="C287"/>
      <c r="D287"/>
      <c r="E287"/>
    </row>
    <row r="288" spans="2:5">
      <c r="B288"/>
      <c r="C288"/>
      <c r="D288"/>
      <c r="E288"/>
    </row>
    <row r="289" spans="2:5">
      <c r="B289"/>
      <c r="C289"/>
      <c r="D289"/>
      <c r="E289"/>
    </row>
    <row r="290" spans="2:5">
      <c r="B290"/>
      <c r="C290"/>
      <c r="D290"/>
      <c r="E290"/>
    </row>
    <row r="291" spans="2:5">
      <c r="B291"/>
      <c r="C291"/>
      <c r="D291"/>
      <c r="E291"/>
    </row>
    <row r="292" spans="2:5">
      <c r="B292"/>
      <c r="C292"/>
      <c r="D292"/>
      <c r="E292"/>
    </row>
    <row r="293" spans="2:5">
      <c r="B293"/>
      <c r="C293"/>
      <c r="D293"/>
      <c r="E293"/>
    </row>
    <row r="294" spans="2:5">
      <c r="B294"/>
      <c r="C294"/>
      <c r="D294"/>
      <c r="E294"/>
    </row>
    <row r="295" spans="2:5">
      <c r="B295"/>
      <c r="C295"/>
      <c r="D295"/>
      <c r="E295"/>
    </row>
    <row r="296" spans="2:5">
      <c r="B296"/>
      <c r="C296"/>
      <c r="D296"/>
      <c r="E296"/>
    </row>
    <row r="297" spans="2:5">
      <c r="B297"/>
      <c r="C297"/>
      <c r="D297"/>
      <c r="E297"/>
    </row>
    <row r="298" spans="2:5">
      <c r="B298"/>
      <c r="C298"/>
      <c r="D298"/>
      <c r="E298"/>
    </row>
    <row r="299" spans="2:5">
      <c r="B299"/>
      <c r="C299"/>
      <c r="D299"/>
      <c r="E299"/>
    </row>
    <row r="300" spans="2:5">
      <c r="B300"/>
      <c r="C300"/>
      <c r="D300"/>
      <c r="E300"/>
    </row>
    <row r="301" spans="2:5">
      <c r="B301"/>
      <c r="C301"/>
      <c r="D301"/>
      <c r="E301"/>
    </row>
    <row r="302" spans="2:5">
      <c r="B302"/>
      <c r="C302"/>
      <c r="D302"/>
      <c r="E302"/>
    </row>
    <row r="303" spans="2:5">
      <c r="B303"/>
      <c r="C303"/>
      <c r="D303"/>
      <c r="E303"/>
    </row>
    <row r="304" spans="2:5">
      <c r="B304"/>
      <c r="C304"/>
      <c r="D304"/>
      <c r="E304"/>
    </row>
    <row r="305" spans="2:5">
      <c r="B305"/>
      <c r="C305"/>
      <c r="D305"/>
      <c r="E305"/>
    </row>
    <row r="306" spans="2:5">
      <c r="B306"/>
      <c r="C306"/>
      <c r="D306"/>
      <c r="E306"/>
    </row>
    <row r="307" spans="2:5">
      <c r="B307"/>
      <c r="C307"/>
      <c r="D307"/>
      <c r="E307"/>
    </row>
    <row r="308" spans="2:5">
      <c r="B308"/>
      <c r="C308"/>
      <c r="D308"/>
      <c r="E308"/>
    </row>
    <row r="309" spans="2:5">
      <c r="B309"/>
      <c r="C309"/>
      <c r="D309"/>
      <c r="E309"/>
    </row>
    <row r="310" spans="2:5">
      <c r="B310"/>
      <c r="C310"/>
      <c r="D310"/>
      <c r="E310"/>
    </row>
    <row r="311" spans="2:5">
      <c r="B311"/>
      <c r="C311"/>
      <c r="D311"/>
      <c r="E311"/>
    </row>
    <row r="312" spans="2:5">
      <c r="B312"/>
      <c r="C312"/>
      <c r="D312"/>
      <c r="E312"/>
    </row>
    <row r="313" spans="2:5">
      <c r="B313"/>
      <c r="C313"/>
      <c r="D313"/>
      <c r="E313"/>
    </row>
    <row r="314" spans="2:5">
      <c r="B314"/>
      <c r="C314"/>
      <c r="D314"/>
      <c r="E314"/>
    </row>
    <row r="315" spans="2:5">
      <c r="B315"/>
      <c r="C315"/>
      <c r="D315"/>
      <c r="E315"/>
    </row>
    <row r="316" spans="2:5">
      <c r="B316"/>
      <c r="C316"/>
      <c r="D316"/>
      <c r="E316"/>
    </row>
    <row r="317" spans="2:5">
      <c r="B317"/>
      <c r="C317"/>
      <c r="D317"/>
      <c r="E317"/>
    </row>
    <row r="318" spans="2:5">
      <c r="B318"/>
      <c r="C318"/>
      <c r="D318"/>
      <c r="E318"/>
    </row>
    <row r="319" spans="2:5">
      <c r="B319"/>
      <c r="C319"/>
      <c r="D319"/>
      <c r="E319"/>
    </row>
    <row r="320" spans="2:5">
      <c r="B320"/>
      <c r="C320"/>
      <c r="D320"/>
      <c r="E320"/>
    </row>
    <row r="321" spans="2:5">
      <c r="B321"/>
      <c r="C321"/>
      <c r="D321"/>
      <c r="E321"/>
    </row>
    <row r="322" spans="2:5">
      <c r="B322"/>
      <c r="C322"/>
      <c r="D322"/>
      <c r="E322"/>
    </row>
    <row r="323" spans="2:5">
      <c r="B323"/>
      <c r="C323"/>
      <c r="D323"/>
      <c r="E323"/>
    </row>
    <row r="324" spans="2:5">
      <c r="B324"/>
      <c r="C324"/>
      <c r="D324"/>
      <c r="E324"/>
    </row>
    <row r="325" spans="2:5">
      <c r="B325"/>
      <c r="C325"/>
      <c r="D325"/>
      <c r="E325"/>
    </row>
    <row r="326" spans="2:5">
      <c r="B326"/>
      <c r="C326"/>
      <c r="D326"/>
      <c r="E326"/>
    </row>
    <row r="327" spans="2:5">
      <c r="B327"/>
      <c r="C327"/>
      <c r="D327"/>
      <c r="E327"/>
    </row>
    <row r="328" spans="2:5">
      <c r="B328"/>
      <c r="C328"/>
      <c r="D328"/>
      <c r="E328"/>
    </row>
    <row r="329" spans="2:5">
      <c r="B329"/>
      <c r="C329"/>
      <c r="D329"/>
      <c r="E329"/>
    </row>
    <row r="330" spans="2:5">
      <c r="B330"/>
      <c r="C330"/>
      <c r="D330"/>
      <c r="E330"/>
    </row>
    <row r="331" spans="2:5">
      <c r="B331"/>
      <c r="C331"/>
      <c r="D331"/>
      <c r="E331"/>
    </row>
    <row r="332" spans="2:5">
      <c r="B332"/>
      <c r="C332"/>
      <c r="D332"/>
      <c r="E332"/>
    </row>
    <row r="333" spans="2:5">
      <c r="B333"/>
      <c r="C333"/>
      <c r="D333"/>
      <c r="E33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row r="407" spans="2:5">
      <c r="B407"/>
      <c r="C407"/>
      <c r="D407"/>
    </row>
    <row r="408" spans="2:5">
      <c r="B408"/>
      <c r="C408"/>
      <c r="D408"/>
    </row>
    <row r="409" spans="2:5">
      <c r="B409"/>
      <c r="C409"/>
      <c r="D409"/>
    </row>
    <row r="410" spans="2:5">
      <c r="B410"/>
      <c r="C410"/>
      <c r="D410"/>
    </row>
    <row r="411" spans="2:5">
      <c r="B411"/>
      <c r="C411"/>
      <c r="D411"/>
    </row>
    <row r="412" spans="2:5">
      <c r="B412"/>
      <c r="C412"/>
      <c r="D412"/>
    </row>
    <row r="413" spans="2:5">
      <c r="B413"/>
      <c r="C413"/>
      <c r="D413"/>
    </row>
    <row r="414" spans="2:5">
      <c r="B414"/>
      <c r="C414"/>
      <c r="D414"/>
    </row>
    <row r="415" spans="2:5">
      <c r="B415"/>
      <c r="C415"/>
      <c r="D415"/>
    </row>
    <row r="416" spans="2:5">
      <c r="B416"/>
      <c r="C416"/>
      <c r="D416"/>
    </row>
    <row r="417" spans="2:4">
      <c r="B417"/>
      <c r="C417"/>
      <c r="D417"/>
    </row>
    <row r="418" spans="2:4">
      <c r="B418"/>
      <c r="C418"/>
      <c r="D418"/>
    </row>
    <row r="419" spans="2:4">
      <c r="B419"/>
      <c r="C419"/>
      <c r="D419"/>
    </row>
    <row r="420" spans="2:4">
      <c r="B420"/>
      <c r="C420"/>
      <c r="D420"/>
    </row>
    <row r="421" spans="2:4">
      <c r="B421"/>
      <c r="C421"/>
      <c r="D421"/>
    </row>
    <row r="422" spans="2:4">
      <c r="B422"/>
      <c r="C422"/>
      <c r="D422"/>
    </row>
    <row r="423" spans="2:4">
      <c r="B423"/>
      <c r="C423"/>
      <c r="D423"/>
    </row>
    <row r="424" spans="2:4">
      <c r="B424"/>
      <c r="C424"/>
      <c r="D424"/>
    </row>
    <row r="425" spans="2:4">
      <c r="B425"/>
      <c r="C425"/>
      <c r="D425"/>
    </row>
    <row r="426" spans="2:4">
      <c r="B426"/>
      <c r="C426"/>
      <c r="D426"/>
    </row>
    <row r="427" spans="2:4">
      <c r="B427"/>
      <c r="C427"/>
      <c r="D427"/>
    </row>
    <row r="428" spans="2:4">
      <c r="B428"/>
      <c r="C428"/>
      <c r="D428"/>
    </row>
    <row r="429" spans="2:4">
      <c r="B429"/>
      <c r="C429"/>
      <c r="D429"/>
    </row>
    <row r="430" spans="2:4">
      <c r="B430"/>
      <c r="C430"/>
      <c r="D430"/>
    </row>
    <row r="431" spans="2:4">
      <c r="B431"/>
      <c r="C431"/>
      <c r="D431"/>
    </row>
    <row r="432" spans="2:4">
      <c r="B432"/>
      <c r="C432"/>
      <c r="D432"/>
    </row>
    <row r="433" spans="2:4">
      <c r="B433"/>
      <c r="C433"/>
      <c r="D433"/>
    </row>
    <row r="434" spans="2:4">
      <c r="B434"/>
      <c r="C434"/>
      <c r="D434"/>
    </row>
    <row r="435" spans="2:4">
      <c r="B435"/>
      <c r="C435"/>
      <c r="D435"/>
    </row>
    <row r="436" spans="2:4">
      <c r="B436"/>
      <c r="C436"/>
      <c r="D436"/>
    </row>
    <row r="437" spans="2:4">
      <c r="B437"/>
      <c r="C437"/>
      <c r="D437"/>
    </row>
    <row r="438" spans="2:4">
      <c r="B438"/>
      <c r="C438"/>
      <c r="D438"/>
    </row>
    <row r="439" spans="2:4">
      <c r="B439"/>
      <c r="C439"/>
      <c r="D439"/>
    </row>
    <row r="440" spans="2:4">
      <c r="B440"/>
      <c r="C440"/>
      <c r="D440"/>
    </row>
    <row r="441" spans="2:4">
      <c r="B441"/>
      <c r="C441"/>
      <c r="D441"/>
    </row>
    <row r="442" spans="2:4">
      <c r="B442"/>
      <c r="C442"/>
      <c r="D442"/>
    </row>
    <row r="443" spans="2:4">
      <c r="B443"/>
      <c r="C443"/>
      <c r="D443"/>
    </row>
    <row r="444" spans="2:4">
      <c r="B444"/>
      <c r="C444"/>
      <c r="D444"/>
    </row>
    <row r="445" spans="2:4">
      <c r="B445"/>
      <c r="C445"/>
      <c r="D445"/>
    </row>
    <row r="446" spans="2:4">
      <c r="B446"/>
      <c r="C446"/>
      <c r="D446"/>
    </row>
    <row r="447" spans="2:4">
      <c r="B447"/>
      <c r="C447"/>
      <c r="D447"/>
    </row>
    <row r="448" spans="2:4">
      <c r="B448"/>
      <c r="C448"/>
      <c r="D448"/>
    </row>
    <row r="449" spans="2:4">
      <c r="B449"/>
      <c r="C449"/>
      <c r="D449"/>
    </row>
    <row r="450" spans="2:4">
      <c r="B450"/>
      <c r="C450"/>
      <c r="D450"/>
    </row>
    <row r="451" spans="2:4">
      <c r="B451"/>
      <c r="C451"/>
      <c r="D451"/>
    </row>
    <row r="452" spans="2:4">
      <c r="B452"/>
      <c r="C452"/>
      <c r="D452"/>
    </row>
    <row r="453" spans="2:4">
      <c r="B453"/>
      <c r="C453"/>
      <c r="D453"/>
    </row>
    <row r="454" spans="2:4">
      <c r="B454"/>
      <c r="C454"/>
      <c r="D454"/>
    </row>
    <row r="455" spans="2:4">
      <c r="B455"/>
      <c r="C455"/>
      <c r="D455"/>
    </row>
    <row r="456" spans="2:4">
      <c r="B456"/>
      <c r="C456"/>
      <c r="D456"/>
    </row>
    <row r="457" spans="2:4">
      <c r="B457"/>
      <c r="C457"/>
      <c r="D457"/>
    </row>
    <row r="458" spans="2:4">
      <c r="B458"/>
      <c r="C458"/>
      <c r="D458"/>
    </row>
    <row r="459" spans="2:4">
      <c r="B459"/>
      <c r="C459"/>
      <c r="D459"/>
    </row>
    <row r="460" spans="2:4">
      <c r="B460"/>
      <c r="C460"/>
      <c r="D460"/>
    </row>
    <row r="461" spans="2:4">
      <c r="B461"/>
      <c r="C461"/>
      <c r="D461"/>
    </row>
    <row r="462" spans="2:4">
      <c r="B462"/>
      <c r="C462"/>
      <c r="D462"/>
    </row>
    <row r="463" spans="2:4">
      <c r="B463"/>
      <c r="C463"/>
      <c r="D463"/>
    </row>
    <row r="464" spans="2:4">
      <c r="B464"/>
      <c r="C464"/>
      <c r="D464"/>
    </row>
    <row r="465" spans="2:4">
      <c r="B465"/>
      <c r="C465"/>
      <c r="D465"/>
    </row>
    <row r="466" spans="2:4">
      <c r="B466"/>
      <c r="C466"/>
      <c r="D466"/>
    </row>
    <row r="467" spans="2:4">
      <c r="B467"/>
      <c r="C467"/>
      <c r="D467"/>
    </row>
    <row r="468" spans="2:4">
      <c r="B468"/>
      <c r="C468"/>
      <c r="D468"/>
    </row>
    <row r="469" spans="2:4">
      <c r="B469"/>
      <c r="C469"/>
      <c r="D469"/>
    </row>
    <row r="470" spans="2:4">
      <c r="B470"/>
      <c r="C470"/>
      <c r="D470"/>
    </row>
    <row r="471" spans="2:4">
      <c r="B471"/>
      <c r="C471"/>
      <c r="D471"/>
    </row>
    <row r="472" spans="2:4">
      <c r="B472"/>
      <c r="C472"/>
      <c r="D472"/>
    </row>
    <row r="473" spans="2:4">
      <c r="B473"/>
      <c r="C473"/>
      <c r="D473"/>
    </row>
    <row r="474" spans="2:4">
      <c r="B474"/>
      <c r="C474"/>
      <c r="D474"/>
    </row>
    <row r="475" spans="2:4">
      <c r="B475"/>
      <c r="C475"/>
      <c r="D475"/>
    </row>
    <row r="476" spans="2:4">
      <c r="B476"/>
      <c r="C476"/>
      <c r="D476"/>
    </row>
    <row r="477" spans="2:4">
      <c r="B477"/>
      <c r="C477"/>
      <c r="D477"/>
    </row>
    <row r="478" spans="2:4">
      <c r="B478"/>
      <c r="C478"/>
      <c r="D478"/>
    </row>
    <row r="479" spans="2:4">
      <c r="B479"/>
      <c r="C479"/>
      <c r="D479"/>
    </row>
    <row r="480" spans="2:4">
      <c r="B480"/>
      <c r="C480"/>
      <c r="D480"/>
    </row>
    <row r="481" spans="2:4">
      <c r="B481"/>
      <c r="C481"/>
      <c r="D481"/>
    </row>
    <row r="482" spans="2:4">
      <c r="B482"/>
      <c r="C482"/>
      <c r="D482"/>
    </row>
    <row r="483" spans="2:4">
      <c r="B483"/>
      <c r="C483"/>
      <c r="D483"/>
    </row>
    <row r="484" spans="2:4">
      <c r="B484"/>
      <c r="C484"/>
      <c r="D484"/>
    </row>
    <row r="485" spans="2:4">
      <c r="B485"/>
      <c r="C485"/>
      <c r="D485"/>
    </row>
    <row r="486" spans="2:4">
      <c r="B486"/>
      <c r="C486"/>
      <c r="D486"/>
    </row>
    <row r="487" spans="2:4">
      <c r="B487"/>
      <c r="C487"/>
      <c r="D487"/>
    </row>
    <row r="488" spans="2:4">
      <c r="B488"/>
      <c r="C488"/>
      <c r="D488"/>
    </row>
    <row r="489" spans="2:4">
      <c r="B489"/>
      <c r="C489"/>
      <c r="D489"/>
    </row>
    <row r="490" spans="2:4">
      <c r="B490"/>
      <c r="C490"/>
      <c r="D490"/>
    </row>
    <row r="491" spans="2:4">
      <c r="B491"/>
      <c r="C491"/>
      <c r="D491"/>
    </row>
    <row r="492" spans="2:4">
      <c r="B492"/>
      <c r="C492"/>
      <c r="D492"/>
    </row>
    <row r="493" spans="2:4">
      <c r="B493"/>
      <c r="C493"/>
      <c r="D493"/>
    </row>
    <row r="494" spans="2:4">
      <c r="B494"/>
      <c r="C494"/>
      <c r="D494"/>
    </row>
    <row r="495" spans="2:4">
      <c r="B495"/>
      <c r="C495"/>
      <c r="D495"/>
    </row>
    <row r="496" spans="2:4">
      <c r="B496"/>
      <c r="C496"/>
      <c r="D496"/>
    </row>
    <row r="497" spans="2:4">
      <c r="B497"/>
      <c r="C497"/>
      <c r="D497"/>
    </row>
    <row r="498" spans="2:4">
      <c r="B498"/>
      <c r="C498"/>
      <c r="D498"/>
    </row>
    <row r="499" spans="2:4">
      <c r="B499"/>
      <c r="C499"/>
      <c r="D499"/>
    </row>
    <row r="500" spans="2:4">
      <c r="B500"/>
      <c r="C500"/>
      <c r="D500"/>
    </row>
    <row r="501" spans="2:4">
      <c r="B501"/>
      <c r="C501"/>
      <c r="D501"/>
    </row>
    <row r="502" spans="2:4">
      <c r="B502"/>
      <c r="C502"/>
      <c r="D502"/>
    </row>
    <row r="503" spans="2:4">
      <c r="B503"/>
      <c r="C503"/>
      <c r="D503"/>
    </row>
    <row r="504" spans="2:4">
      <c r="B504"/>
      <c r="C504"/>
      <c r="D504"/>
    </row>
    <row r="505" spans="2:4">
      <c r="B505"/>
      <c r="C505"/>
      <c r="D505"/>
    </row>
    <row r="506" spans="2:4">
      <c r="B506"/>
      <c r="C506"/>
      <c r="D506"/>
    </row>
    <row r="507" spans="2:4">
      <c r="B507"/>
      <c r="C507"/>
      <c r="D507"/>
    </row>
    <row r="508" spans="2:4">
      <c r="B508"/>
      <c r="C508"/>
      <c r="D508"/>
    </row>
    <row r="509" spans="2:4">
      <c r="B509"/>
      <c r="C509"/>
      <c r="D509"/>
    </row>
    <row r="510" spans="2:4">
      <c r="B510"/>
      <c r="C510"/>
      <c r="D510"/>
    </row>
    <row r="511" spans="2:4">
      <c r="B511"/>
      <c r="C511"/>
      <c r="D511"/>
    </row>
    <row r="512" spans="2:4">
      <c r="B512"/>
      <c r="C512"/>
      <c r="D512"/>
    </row>
    <row r="513" spans="2:4">
      <c r="B513"/>
      <c r="C513"/>
      <c r="D513"/>
    </row>
    <row r="514" spans="2:4">
      <c r="B514"/>
      <c r="C514"/>
      <c r="D514"/>
    </row>
    <row r="515" spans="2:4">
      <c r="B515"/>
      <c r="C515"/>
      <c r="D515"/>
    </row>
    <row r="516" spans="2:4">
      <c r="B516"/>
      <c r="C516"/>
      <c r="D516"/>
    </row>
    <row r="517" spans="2:4">
      <c r="B517"/>
      <c r="C517"/>
      <c r="D517"/>
    </row>
    <row r="518" spans="2:4">
      <c r="B518"/>
      <c r="C518"/>
      <c r="D518"/>
    </row>
    <row r="519" spans="2:4">
      <c r="B519"/>
      <c r="C519"/>
      <c r="D519"/>
    </row>
    <row r="520" spans="2:4">
      <c r="B520"/>
      <c r="C520"/>
      <c r="D520"/>
    </row>
    <row r="521" spans="2:4">
      <c r="B521"/>
      <c r="C521"/>
      <c r="D521"/>
    </row>
    <row r="522" spans="2:4">
      <c r="B522"/>
      <c r="C522"/>
      <c r="D522"/>
    </row>
    <row r="523" spans="2:4">
      <c r="B523"/>
      <c r="C523"/>
      <c r="D523"/>
    </row>
    <row r="524" spans="2:4">
      <c r="B524"/>
      <c r="C524"/>
      <c r="D524"/>
    </row>
    <row r="525" spans="2:4">
      <c r="B525"/>
      <c r="C525"/>
      <c r="D525"/>
    </row>
    <row r="526" spans="2:4">
      <c r="B526"/>
      <c r="C526"/>
      <c r="D526"/>
    </row>
    <row r="527" spans="2:4">
      <c r="B527"/>
      <c r="C527"/>
      <c r="D527"/>
    </row>
    <row r="528" spans="2:4">
      <c r="B528"/>
      <c r="C528"/>
      <c r="D528"/>
    </row>
    <row r="529" spans="2:4">
      <c r="B529"/>
      <c r="C529"/>
      <c r="D529"/>
    </row>
    <row r="530" spans="2:4">
      <c r="B530"/>
      <c r="C530"/>
      <c r="D530"/>
    </row>
    <row r="531" spans="2:4">
      <c r="B531"/>
      <c r="C531"/>
      <c r="D531"/>
    </row>
    <row r="532" spans="2:4">
      <c r="B532"/>
      <c r="C532"/>
      <c r="D532"/>
    </row>
    <row r="533" spans="2:4">
      <c r="B533"/>
      <c r="C533"/>
      <c r="D533"/>
    </row>
    <row r="534" spans="2:4">
      <c r="B534"/>
      <c r="C534"/>
      <c r="D534"/>
    </row>
    <row r="535" spans="2:4">
      <c r="B535"/>
      <c r="C535"/>
      <c r="D535"/>
    </row>
    <row r="536" spans="2:4">
      <c r="B536"/>
      <c r="C536"/>
      <c r="D536"/>
    </row>
    <row r="537" spans="2:4">
      <c r="B537"/>
      <c r="C537"/>
      <c r="D537"/>
    </row>
    <row r="538" spans="2:4">
      <c r="B538"/>
      <c r="C538"/>
      <c r="D538"/>
    </row>
    <row r="539" spans="2:4">
      <c r="B539"/>
      <c r="C539"/>
      <c r="D539"/>
    </row>
    <row r="540" spans="2:4">
      <c r="B540"/>
      <c r="C540"/>
      <c r="D540"/>
    </row>
    <row r="541" spans="2:4">
      <c r="B541"/>
      <c r="C541"/>
      <c r="D541"/>
    </row>
    <row r="542" spans="2:4">
      <c r="B542"/>
      <c r="C542"/>
      <c r="D542"/>
    </row>
    <row r="543" spans="2:4">
      <c r="B543"/>
      <c r="C543"/>
      <c r="D543"/>
    </row>
    <row r="544" spans="2:4">
      <c r="B544"/>
      <c r="C544"/>
      <c r="D544"/>
    </row>
    <row r="545" spans="2:4">
      <c r="B545"/>
      <c r="C545"/>
      <c r="D545"/>
    </row>
    <row r="546" spans="2:4">
      <c r="B546"/>
      <c r="C546"/>
      <c r="D546"/>
    </row>
    <row r="547" spans="2:4">
      <c r="B547"/>
      <c r="C547"/>
      <c r="D547"/>
    </row>
    <row r="548" spans="2:4">
      <c r="B548"/>
      <c r="C548"/>
      <c r="D548"/>
    </row>
    <row r="549" spans="2:4">
      <c r="B549"/>
      <c r="C549"/>
      <c r="D549"/>
    </row>
    <row r="550" spans="2:4">
      <c r="B550"/>
      <c r="C550"/>
      <c r="D550"/>
    </row>
    <row r="551" spans="2:4">
      <c r="B551"/>
      <c r="C551"/>
      <c r="D551"/>
    </row>
    <row r="552" spans="2:4">
      <c r="B552"/>
      <c r="C552"/>
      <c r="D552"/>
    </row>
    <row r="553" spans="2:4">
      <c r="B553"/>
      <c r="C553"/>
      <c r="D553"/>
    </row>
    <row r="554" spans="2:4">
      <c r="B554"/>
      <c r="C554"/>
      <c r="D554"/>
    </row>
    <row r="555" spans="2:4">
      <c r="B555"/>
      <c r="C555"/>
      <c r="D555"/>
    </row>
    <row r="556" spans="2:4">
      <c r="B556"/>
      <c r="C556"/>
      <c r="D556"/>
    </row>
    <row r="557" spans="2:4">
      <c r="B557"/>
      <c r="C557"/>
      <c r="D557"/>
    </row>
    <row r="558" spans="2:4">
      <c r="B558"/>
      <c r="C558"/>
      <c r="D558"/>
    </row>
    <row r="559" spans="2:4">
      <c r="B559"/>
      <c r="C559"/>
      <c r="D559"/>
    </row>
    <row r="560" spans="2:4">
      <c r="B560"/>
      <c r="C560"/>
      <c r="D560"/>
    </row>
    <row r="561" spans="2:4">
      <c r="B561"/>
      <c r="C561"/>
      <c r="D561"/>
    </row>
    <row r="562" spans="2:4">
      <c r="B562"/>
      <c r="C562"/>
      <c r="D562"/>
    </row>
    <row r="563" spans="2:4">
      <c r="B563"/>
      <c r="C563"/>
      <c r="D563"/>
    </row>
    <row r="564" spans="2:4">
      <c r="B564"/>
      <c r="C564"/>
      <c r="D564"/>
    </row>
    <row r="565" spans="2:4">
      <c r="B565"/>
      <c r="C565"/>
      <c r="D565"/>
    </row>
    <row r="566" spans="2:4">
      <c r="B566"/>
      <c r="C566"/>
      <c r="D566"/>
    </row>
    <row r="567" spans="2:4">
      <c r="B567"/>
      <c r="C567"/>
      <c r="D567"/>
    </row>
    <row r="568" spans="2:4">
      <c r="B568"/>
      <c r="C568"/>
      <c r="D568"/>
    </row>
    <row r="569" spans="2:4">
      <c r="B569"/>
      <c r="C569"/>
      <c r="D569"/>
    </row>
    <row r="570" spans="2:4">
      <c r="B570"/>
      <c r="C570"/>
      <c r="D570"/>
    </row>
    <row r="571" spans="2:4">
      <c r="B571"/>
      <c r="C571"/>
      <c r="D571"/>
    </row>
    <row r="572" spans="2:4">
      <c r="B572"/>
      <c r="C572"/>
      <c r="D572"/>
    </row>
    <row r="573" spans="2:4">
      <c r="B573"/>
      <c r="C573"/>
      <c r="D573"/>
    </row>
    <row r="574" spans="2:4">
      <c r="B574"/>
      <c r="C574"/>
      <c r="D574"/>
    </row>
    <row r="575" spans="2:4">
      <c r="B575"/>
      <c r="C575"/>
      <c r="D575"/>
    </row>
    <row r="576" spans="2:4">
      <c r="B576"/>
      <c r="C576"/>
      <c r="D576"/>
    </row>
    <row r="577" spans="2:4">
      <c r="B577"/>
      <c r="C577"/>
      <c r="D577"/>
    </row>
    <row r="578" spans="2:4">
      <c r="B578"/>
      <c r="C578"/>
      <c r="D578"/>
    </row>
    <row r="579" spans="2:4">
      <c r="B579"/>
      <c r="C579"/>
      <c r="D579"/>
    </row>
    <row r="580" spans="2:4">
      <c r="B580"/>
      <c r="C580"/>
      <c r="D580"/>
    </row>
    <row r="581" spans="2:4">
      <c r="B581"/>
      <c r="C581"/>
      <c r="D581"/>
    </row>
    <row r="582" spans="2:4">
      <c r="B582"/>
      <c r="C582"/>
      <c r="D582"/>
    </row>
    <row r="583" spans="2:4">
      <c r="B583"/>
      <c r="C583"/>
      <c r="D583"/>
    </row>
    <row r="584" spans="2:4">
      <c r="B584"/>
      <c r="C584"/>
      <c r="D584"/>
    </row>
    <row r="585" spans="2:4">
      <c r="B585"/>
      <c r="C585"/>
      <c r="D585"/>
    </row>
    <row r="586" spans="2:4">
      <c r="B586"/>
      <c r="C586"/>
      <c r="D586"/>
    </row>
    <row r="587" spans="2:4">
      <c r="B587"/>
      <c r="C587"/>
      <c r="D587"/>
    </row>
    <row r="588" spans="2:4">
      <c r="B588"/>
      <c r="C588"/>
      <c r="D588"/>
    </row>
    <row r="589" spans="2:4">
      <c r="B589"/>
      <c r="C589"/>
      <c r="D589"/>
    </row>
    <row r="590" spans="2:4">
      <c r="B590"/>
      <c r="C590"/>
      <c r="D590"/>
    </row>
    <row r="591" spans="2:4">
      <c r="B591"/>
      <c r="C591"/>
      <c r="D591"/>
    </row>
    <row r="592" spans="2:4">
      <c r="B592"/>
      <c r="C592"/>
      <c r="D592"/>
    </row>
    <row r="593" spans="2:4">
      <c r="B593"/>
      <c r="C593"/>
      <c r="D593"/>
    </row>
    <row r="594" spans="2:4">
      <c r="B594"/>
      <c r="C594"/>
      <c r="D594"/>
    </row>
    <row r="595" spans="2:4">
      <c r="B595"/>
      <c r="C595"/>
      <c r="D595"/>
    </row>
    <row r="596" spans="2:4">
      <c r="B596"/>
      <c r="C596"/>
      <c r="D596"/>
    </row>
    <row r="597" spans="2:4">
      <c r="B597"/>
      <c r="C597"/>
      <c r="D597"/>
    </row>
    <row r="598" spans="2:4">
      <c r="B598"/>
      <c r="C598"/>
      <c r="D598"/>
    </row>
    <row r="599" spans="2:4">
      <c r="B599"/>
      <c r="C599"/>
      <c r="D599"/>
    </row>
    <row r="600" spans="2:4">
      <c r="B600"/>
      <c r="C600"/>
      <c r="D600"/>
    </row>
    <row r="601" spans="2:4">
      <c r="B601"/>
      <c r="C601"/>
      <c r="D601"/>
    </row>
    <row r="602" spans="2:4">
      <c r="B602"/>
      <c r="C602"/>
      <c r="D602"/>
    </row>
    <row r="603" spans="2:4">
      <c r="B603"/>
      <c r="C603"/>
      <c r="D603"/>
    </row>
    <row r="604" spans="2:4">
      <c r="B604"/>
      <c r="C604"/>
      <c r="D604"/>
    </row>
    <row r="605" spans="2:4">
      <c r="B605"/>
      <c r="C605"/>
      <c r="D605"/>
    </row>
    <row r="606" spans="2:4">
      <c r="B606"/>
      <c r="C606"/>
      <c r="D606"/>
    </row>
    <row r="607" spans="2:4">
      <c r="B607"/>
      <c r="C607"/>
      <c r="D607"/>
    </row>
    <row r="608" spans="2:4">
      <c r="B608"/>
      <c r="C608"/>
      <c r="D608"/>
    </row>
    <row r="609" spans="2:4">
      <c r="B609"/>
      <c r="C609"/>
      <c r="D609"/>
    </row>
    <row r="610" spans="2:4">
      <c r="B610"/>
      <c r="C610"/>
      <c r="D610"/>
    </row>
    <row r="611" spans="2:4">
      <c r="B611"/>
      <c r="C611"/>
      <c r="D611"/>
    </row>
    <row r="612" spans="2:4">
      <c r="B612"/>
      <c r="C612"/>
      <c r="D612"/>
    </row>
    <row r="613" spans="2:4">
      <c r="B613"/>
      <c r="C613"/>
      <c r="D613"/>
    </row>
    <row r="614" spans="2:4">
      <c r="B614"/>
      <c r="C614"/>
      <c r="D614"/>
    </row>
    <row r="615" spans="2:4">
      <c r="B615"/>
      <c r="C615"/>
      <c r="D615"/>
    </row>
    <row r="616" spans="2:4">
      <c r="B616"/>
      <c r="C616"/>
      <c r="D616"/>
    </row>
    <row r="617" spans="2:4">
      <c r="B617"/>
      <c r="C617"/>
      <c r="D617"/>
    </row>
    <row r="618" spans="2:4">
      <c r="B618"/>
      <c r="C618"/>
      <c r="D618"/>
    </row>
    <row r="619" spans="2:4">
      <c r="B619"/>
      <c r="C619"/>
      <c r="D619"/>
    </row>
    <row r="620" spans="2:4">
      <c r="B620"/>
      <c r="C620"/>
      <c r="D620"/>
    </row>
    <row r="621" spans="2:4">
      <c r="B621"/>
      <c r="C621"/>
      <c r="D621"/>
    </row>
    <row r="622" spans="2:4">
      <c r="B622"/>
      <c r="C622"/>
      <c r="D622"/>
    </row>
    <row r="623" spans="2:4">
      <c r="B623"/>
      <c r="C623"/>
      <c r="D623"/>
    </row>
    <row r="624" spans="2:4">
      <c r="B624"/>
      <c r="C624"/>
      <c r="D624"/>
    </row>
    <row r="625" spans="2:4">
      <c r="B625"/>
      <c r="C625"/>
      <c r="D625"/>
    </row>
    <row r="626" spans="2:4">
      <c r="B626"/>
      <c r="C626"/>
      <c r="D626"/>
    </row>
    <row r="627" spans="2:4">
      <c r="B627"/>
      <c r="C627"/>
      <c r="D627"/>
    </row>
    <row r="628" spans="2:4">
      <c r="B628"/>
      <c r="C628"/>
      <c r="D628"/>
    </row>
    <row r="629" spans="2:4">
      <c r="B629"/>
      <c r="C629"/>
      <c r="D629"/>
    </row>
    <row r="630" spans="2:4">
      <c r="B630"/>
      <c r="C630"/>
      <c r="D630"/>
    </row>
    <row r="631" spans="2:4">
      <c r="B631"/>
      <c r="C631"/>
      <c r="D631"/>
    </row>
    <row r="632" spans="2:4">
      <c r="B632"/>
      <c r="C632"/>
      <c r="D632"/>
    </row>
    <row r="633" spans="2:4">
      <c r="B633"/>
      <c r="C633"/>
      <c r="D633"/>
    </row>
    <row r="634" spans="2:4">
      <c r="B634"/>
      <c r="C634"/>
      <c r="D634"/>
    </row>
    <row r="635" spans="2:4">
      <c r="B635"/>
      <c r="C635"/>
      <c r="D635"/>
    </row>
    <row r="636" spans="2:4">
      <c r="B636"/>
      <c r="C636"/>
      <c r="D636"/>
    </row>
    <row r="637" spans="2:4">
      <c r="B637"/>
      <c r="C637"/>
      <c r="D637"/>
    </row>
    <row r="638" spans="2:4">
      <c r="B638"/>
      <c r="C638"/>
      <c r="D638"/>
    </row>
    <row r="639" spans="2:4">
      <c r="B639"/>
      <c r="C639"/>
      <c r="D639"/>
    </row>
    <row r="640" spans="2:4">
      <c r="B640"/>
      <c r="C640"/>
      <c r="D640"/>
    </row>
    <row r="641" spans="2:4">
      <c r="B641"/>
      <c r="C641"/>
      <c r="D641"/>
    </row>
    <row r="642" spans="2:4">
      <c r="B642"/>
      <c r="C642"/>
      <c r="D642"/>
    </row>
    <row r="643" spans="2:4">
      <c r="B643"/>
      <c r="C643"/>
      <c r="D643"/>
    </row>
    <row r="644" spans="2:4">
      <c r="B644"/>
      <c r="C644"/>
      <c r="D644"/>
    </row>
    <row r="645" spans="2:4">
      <c r="B645"/>
      <c r="C645"/>
      <c r="D645"/>
    </row>
    <row r="646" spans="2:4">
      <c r="B646"/>
      <c r="C646"/>
      <c r="D646"/>
    </row>
    <row r="647" spans="2:4">
      <c r="B647"/>
      <c r="C647"/>
      <c r="D647"/>
    </row>
    <row r="648" spans="2:4">
      <c r="B648"/>
      <c r="C648"/>
      <c r="D648"/>
    </row>
    <row r="649" spans="2:4">
      <c r="B649"/>
      <c r="C649"/>
      <c r="D649"/>
    </row>
    <row r="650" spans="2:4">
      <c r="B650"/>
      <c r="C650"/>
      <c r="D650"/>
    </row>
    <row r="651" spans="2:4">
      <c r="B651"/>
      <c r="C651"/>
      <c r="D651"/>
    </row>
    <row r="652" spans="2:4">
      <c r="B652"/>
      <c r="C652"/>
      <c r="D652"/>
    </row>
    <row r="653" spans="2:4">
      <c r="B653"/>
      <c r="C653"/>
      <c r="D653"/>
    </row>
    <row r="654" spans="2:4">
      <c r="B654"/>
      <c r="C654"/>
      <c r="D654"/>
    </row>
    <row r="655" spans="2:4">
      <c r="B655"/>
      <c r="C655"/>
      <c r="D655"/>
    </row>
    <row r="656" spans="2:4">
      <c r="B656"/>
      <c r="C656"/>
      <c r="D656"/>
    </row>
    <row r="657" spans="2:4">
      <c r="B657"/>
      <c r="C657"/>
      <c r="D657"/>
    </row>
    <row r="658" spans="2:4">
      <c r="B658"/>
      <c r="C658"/>
      <c r="D658"/>
    </row>
    <row r="659" spans="2:4">
      <c r="B659"/>
      <c r="C659"/>
      <c r="D659"/>
    </row>
    <row r="660" spans="2:4">
      <c r="B660"/>
      <c r="C660"/>
      <c r="D660"/>
    </row>
    <row r="661" spans="2:4">
      <c r="B661"/>
      <c r="C661"/>
      <c r="D661"/>
    </row>
    <row r="662" spans="2:4">
      <c r="B662"/>
      <c r="C662"/>
      <c r="D662"/>
    </row>
    <row r="663" spans="2:4">
      <c r="B663"/>
      <c r="C663"/>
      <c r="D663"/>
    </row>
    <row r="664" spans="2:4">
      <c r="B664"/>
      <c r="C664"/>
      <c r="D664"/>
    </row>
    <row r="665" spans="2:4">
      <c r="B665"/>
      <c r="C665"/>
      <c r="D665"/>
    </row>
    <row r="666" spans="2:4">
      <c r="B666"/>
      <c r="C666"/>
      <c r="D666"/>
    </row>
    <row r="667" spans="2:4">
      <c r="B667"/>
      <c r="C667"/>
      <c r="D667"/>
    </row>
    <row r="668" spans="2:4">
      <c r="B668"/>
      <c r="C668"/>
      <c r="D668"/>
    </row>
    <row r="669" spans="2:4">
      <c r="B669"/>
      <c r="C669"/>
      <c r="D669"/>
    </row>
    <row r="670" spans="2:4">
      <c r="B670"/>
      <c r="C670"/>
      <c r="D670"/>
    </row>
    <row r="671" spans="2:4">
      <c r="B671"/>
      <c r="C671"/>
      <c r="D671"/>
    </row>
    <row r="672" spans="2:4">
      <c r="B672"/>
      <c r="C672"/>
      <c r="D672"/>
    </row>
    <row r="673" spans="2:4">
      <c r="B673"/>
      <c r="C673"/>
      <c r="D673"/>
    </row>
    <row r="674" spans="2:4">
      <c r="B674"/>
      <c r="C674"/>
      <c r="D674"/>
    </row>
    <row r="675" spans="2:4">
      <c r="B675"/>
      <c r="C675"/>
      <c r="D675"/>
    </row>
    <row r="676" spans="2:4">
      <c r="B676"/>
      <c r="C676"/>
      <c r="D676"/>
    </row>
    <row r="677" spans="2:4">
      <c r="B677"/>
      <c r="C677"/>
      <c r="D677"/>
    </row>
    <row r="678" spans="2:4">
      <c r="B678"/>
      <c r="C678"/>
      <c r="D678"/>
    </row>
    <row r="679" spans="2:4">
      <c r="B679"/>
      <c r="C679"/>
      <c r="D679"/>
    </row>
    <row r="680" spans="2:4">
      <c r="B680"/>
      <c r="C680"/>
      <c r="D680"/>
    </row>
    <row r="681" spans="2:4">
      <c r="B681"/>
      <c r="C681"/>
      <c r="D681"/>
    </row>
    <row r="682" spans="2:4">
      <c r="B682"/>
      <c r="C682"/>
      <c r="D682"/>
    </row>
    <row r="683" spans="2:4">
      <c r="B683"/>
      <c r="C683"/>
      <c r="D683"/>
    </row>
    <row r="684" spans="2:4">
      <c r="B684"/>
      <c r="C684"/>
      <c r="D684"/>
    </row>
    <row r="685" spans="2:4">
      <c r="B685"/>
      <c r="C685"/>
      <c r="D685"/>
    </row>
    <row r="686" spans="2:4">
      <c r="B686"/>
      <c r="C686"/>
      <c r="D686"/>
    </row>
    <row r="687" spans="2:4">
      <c r="B687"/>
      <c r="C687"/>
      <c r="D687"/>
    </row>
    <row r="688" spans="2:4">
      <c r="B688"/>
      <c r="C688"/>
      <c r="D688"/>
    </row>
    <row r="689" spans="2:4">
      <c r="B689"/>
      <c r="C689"/>
      <c r="D689"/>
    </row>
    <row r="690" spans="2:4">
      <c r="B690"/>
      <c r="C690"/>
      <c r="D690"/>
    </row>
    <row r="691" spans="2:4">
      <c r="B691"/>
      <c r="C691"/>
      <c r="D691"/>
    </row>
    <row r="692" spans="2:4">
      <c r="B692"/>
      <c r="C692"/>
      <c r="D692"/>
    </row>
    <row r="693" spans="2:4">
      <c r="B693"/>
      <c r="C693"/>
      <c r="D693"/>
    </row>
    <row r="694" spans="2:4">
      <c r="B694"/>
      <c r="C694"/>
      <c r="D694"/>
    </row>
    <row r="695" spans="2:4">
      <c r="B695"/>
      <c r="C695"/>
      <c r="D695"/>
    </row>
    <row r="696" spans="2:4">
      <c r="B696"/>
      <c r="C696"/>
      <c r="D696"/>
    </row>
    <row r="697" spans="2:4">
      <c r="B697"/>
      <c r="C697"/>
      <c r="D697"/>
    </row>
    <row r="698" spans="2:4">
      <c r="B698"/>
      <c r="C698"/>
      <c r="D698"/>
    </row>
    <row r="699" spans="2:4">
      <c r="B699"/>
      <c r="C699"/>
      <c r="D699"/>
    </row>
    <row r="700" spans="2:4">
      <c r="B700"/>
      <c r="C700"/>
      <c r="D700"/>
    </row>
    <row r="701" spans="2:4">
      <c r="B701"/>
      <c r="C701"/>
      <c r="D701"/>
    </row>
    <row r="702" spans="2:4">
      <c r="B702"/>
      <c r="C702"/>
      <c r="D702"/>
    </row>
    <row r="703" spans="2:4">
      <c r="B703"/>
      <c r="C703"/>
      <c r="D703"/>
    </row>
    <row r="704" spans="2:4">
      <c r="B704"/>
      <c r="C704"/>
      <c r="D704"/>
    </row>
    <row r="705" spans="2:4">
      <c r="B705"/>
      <c r="C705"/>
      <c r="D705"/>
    </row>
    <row r="706" spans="2:4">
      <c r="B706"/>
      <c r="C706"/>
      <c r="D706"/>
    </row>
    <row r="707" spans="2:4">
      <c r="B707"/>
      <c r="C707"/>
      <c r="D707"/>
    </row>
    <row r="708" spans="2:4">
      <c r="B708"/>
      <c r="C708"/>
      <c r="D708"/>
    </row>
    <row r="709" spans="2:4">
      <c r="B709"/>
      <c r="C709"/>
      <c r="D709"/>
    </row>
    <row r="710" spans="2:4">
      <c r="B710"/>
      <c r="C710"/>
      <c r="D710"/>
    </row>
    <row r="711" spans="2:4">
      <c r="B711"/>
      <c r="C711"/>
      <c r="D711"/>
    </row>
    <row r="712" spans="2:4">
      <c r="B712"/>
      <c r="C712"/>
      <c r="D712"/>
    </row>
    <row r="713" spans="2:4">
      <c r="B713"/>
      <c r="C713"/>
      <c r="D713"/>
    </row>
    <row r="714" spans="2:4">
      <c r="B714"/>
      <c r="C714"/>
      <c r="D714"/>
    </row>
    <row r="715" spans="2:4">
      <c r="B715"/>
      <c r="C715"/>
      <c r="D715"/>
    </row>
    <row r="716" spans="2:4">
      <c r="B716"/>
      <c r="C716"/>
      <c r="D716"/>
    </row>
    <row r="717" spans="2:4">
      <c r="B717"/>
      <c r="C717"/>
      <c r="D717"/>
    </row>
    <row r="718" spans="2:4">
      <c r="B718"/>
      <c r="C718"/>
      <c r="D718"/>
    </row>
    <row r="719" spans="2:4">
      <c r="B719"/>
      <c r="C719"/>
      <c r="D719"/>
    </row>
    <row r="720" spans="2:4">
      <c r="B720"/>
      <c r="C720"/>
      <c r="D720"/>
    </row>
    <row r="721" spans="2:4">
      <c r="B721"/>
      <c r="C721"/>
      <c r="D721"/>
    </row>
    <row r="722" spans="2:4">
      <c r="B722"/>
      <c r="C722"/>
      <c r="D722"/>
    </row>
    <row r="723" spans="2:4">
      <c r="B723"/>
      <c r="C723"/>
      <c r="D723"/>
    </row>
    <row r="724" spans="2:4">
      <c r="B724"/>
      <c r="C724"/>
      <c r="D724"/>
    </row>
    <row r="725" spans="2:4">
      <c r="B725"/>
      <c r="C725"/>
      <c r="D725"/>
    </row>
    <row r="726" spans="2:4">
      <c r="B726"/>
      <c r="C726"/>
      <c r="D726"/>
    </row>
    <row r="727" spans="2:4">
      <c r="B727"/>
      <c r="C727"/>
      <c r="D727"/>
    </row>
    <row r="728" spans="2:4">
      <c r="B728"/>
      <c r="C728"/>
      <c r="D728"/>
    </row>
    <row r="729" spans="2:4">
      <c r="B729"/>
      <c r="C729"/>
      <c r="D729"/>
    </row>
    <row r="730" spans="2:4">
      <c r="B730"/>
      <c r="C730"/>
      <c r="D730"/>
    </row>
    <row r="731" spans="2:4">
      <c r="B731"/>
      <c r="C731"/>
      <c r="D731"/>
    </row>
    <row r="732" spans="2:4">
      <c r="B732"/>
      <c r="C732"/>
      <c r="D732"/>
    </row>
    <row r="733" spans="2:4">
      <c r="B733"/>
      <c r="C733"/>
      <c r="D733"/>
    </row>
    <row r="734" spans="2:4">
      <c r="B734"/>
      <c r="C734"/>
      <c r="D734"/>
    </row>
    <row r="735" spans="2:4">
      <c r="B735"/>
      <c r="C735"/>
      <c r="D735"/>
    </row>
    <row r="736" spans="2:4">
      <c r="B736"/>
      <c r="C736"/>
      <c r="D736"/>
    </row>
    <row r="737" spans="2:4">
      <c r="B737"/>
      <c r="C737"/>
      <c r="D737"/>
    </row>
    <row r="738" spans="2:4">
      <c r="B738"/>
      <c r="C738"/>
      <c r="D738"/>
    </row>
    <row r="739" spans="2:4">
      <c r="B739"/>
      <c r="C739"/>
      <c r="D739"/>
    </row>
    <row r="740" spans="2:4">
      <c r="B740"/>
      <c r="C740"/>
      <c r="D740"/>
    </row>
    <row r="741" spans="2:4">
      <c r="B741"/>
      <c r="C741"/>
      <c r="D741"/>
    </row>
    <row r="742" spans="2:4">
      <c r="B742"/>
      <c r="C742"/>
      <c r="D742"/>
    </row>
    <row r="743" spans="2:4">
      <c r="B743"/>
      <c r="C743"/>
      <c r="D743"/>
    </row>
    <row r="744" spans="2:4">
      <c r="B744"/>
      <c r="C744"/>
      <c r="D744"/>
    </row>
    <row r="745" spans="2:4">
      <c r="B745"/>
      <c r="C745"/>
      <c r="D745"/>
    </row>
    <row r="746" spans="2:4">
      <c r="B746"/>
      <c r="C746"/>
      <c r="D746"/>
    </row>
    <row r="747" spans="2:4">
      <c r="B747"/>
      <c r="C747"/>
      <c r="D747"/>
    </row>
    <row r="748" spans="2:4">
      <c r="B748"/>
      <c r="C748"/>
      <c r="D748"/>
    </row>
    <row r="749" spans="2:4">
      <c r="B749"/>
      <c r="C749"/>
      <c r="D749"/>
    </row>
    <row r="750" spans="2:4">
      <c r="B750"/>
      <c r="C750"/>
      <c r="D750"/>
    </row>
    <row r="751" spans="2:4">
      <c r="B751"/>
      <c r="C751"/>
      <c r="D751"/>
    </row>
    <row r="752" spans="2:4">
      <c r="B752"/>
      <c r="C752"/>
      <c r="D752"/>
    </row>
    <row r="753" spans="2:4">
      <c r="B753"/>
      <c r="C753"/>
      <c r="D753"/>
    </row>
    <row r="754" spans="2:4">
      <c r="B754"/>
      <c r="C754"/>
      <c r="D754"/>
    </row>
    <row r="755" spans="2:4">
      <c r="B755"/>
      <c r="C755"/>
      <c r="D755"/>
    </row>
    <row r="756" spans="2:4">
      <c r="B756"/>
      <c r="C756"/>
      <c r="D756"/>
    </row>
    <row r="757" spans="2:4">
      <c r="B757"/>
      <c r="C757"/>
      <c r="D757"/>
    </row>
    <row r="758" spans="2:4">
      <c r="B758"/>
      <c r="C758"/>
      <c r="D758"/>
    </row>
    <row r="759" spans="2:4">
      <c r="B759"/>
      <c r="C759"/>
      <c r="D759"/>
    </row>
    <row r="760" spans="2:4">
      <c r="B760"/>
      <c r="C760"/>
      <c r="D760"/>
    </row>
    <row r="761" spans="2:4">
      <c r="B761"/>
      <c r="C761"/>
      <c r="D761"/>
    </row>
    <row r="762" spans="2:4">
      <c r="B762"/>
      <c r="C762"/>
      <c r="D762"/>
    </row>
    <row r="763" spans="2:4">
      <c r="B763"/>
      <c r="C763"/>
      <c r="D763"/>
    </row>
    <row r="764" spans="2:4">
      <c r="B764"/>
      <c r="C764"/>
      <c r="D764"/>
    </row>
    <row r="765" spans="2:4">
      <c r="B765"/>
      <c r="C765"/>
      <c r="D765"/>
    </row>
    <row r="766" spans="2:4">
      <c r="B766"/>
      <c r="C766"/>
      <c r="D766"/>
    </row>
    <row r="767" spans="2:4">
      <c r="B767"/>
      <c r="C767"/>
      <c r="D767"/>
    </row>
    <row r="768" spans="2:4">
      <c r="B768"/>
      <c r="C768"/>
      <c r="D768"/>
    </row>
    <row r="769" spans="2:4">
      <c r="B769"/>
      <c r="C769"/>
      <c r="D769"/>
    </row>
    <row r="770" spans="2:4">
      <c r="B770"/>
      <c r="C770"/>
      <c r="D770"/>
    </row>
    <row r="771" spans="2:4">
      <c r="B771"/>
      <c r="C771"/>
      <c r="D771"/>
    </row>
    <row r="772" spans="2:4">
      <c r="B772"/>
      <c r="C772"/>
      <c r="D772"/>
    </row>
    <row r="773" spans="2:4">
      <c r="B773"/>
      <c r="C773"/>
      <c r="D773"/>
    </row>
    <row r="774" spans="2:4">
      <c r="B774"/>
      <c r="C774"/>
      <c r="D774"/>
    </row>
    <row r="775" spans="2:4">
      <c r="B775"/>
      <c r="C775"/>
      <c r="D775"/>
    </row>
    <row r="776" spans="2:4">
      <c r="B776"/>
      <c r="C776"/>
      <c r="D776"/>
    </row>
    <row r="777" spans="2:4">
      <c r="B777"/>
      <c r="C777"/>
      <c r="D777"/>
    </row>
    <row r="778" spans="2:4">
      <c r="B778"/>
      <c r="C778"/>
      <c r="D778"/>
    </row>
    <row r="779" spans="2:4">
      <c r="B779"/>
      <c r="C779"/>
      <c r="D779"/>
    </row>
    <row r="780" spans="2:4">
      <c r="B780"/>
      <c r="C780"/>
      <c r="D780"/>
    </row>
    <row r="781" spans="2:4">
      <c r="B781"/>
      <c r="C781"/>
      <c r="D781"/>
    </row>
    <row r="782" spans="2:4">
      <c r="B782"/>
      <c r="C782"/>
      <c r="D782"/>
    </row>
    <row r="783" spans="2:4">
      <c r="B783"/>
      <c r="C783"/>
      <c r="D783"/>
    </row>
    <row r="784" spans="2:4">
      <c r="B784"/>
      <c r="C784"/>
      <c r="D784"/>
    </row>
    <row r="785" spans="2:4">
      <c r="B785"/>
      <c r="C785"/>
      <c r="D785"/>
    </row>
    <row r="786" spans="2:4">
      <c r="B786"/>
      <c r="C786"/>
      <c r="D786"/>
    </row>
    <row r="787" spans="2:4">
      <c r="B787"/>
      <c r="C787"/>
      <c r="D787"/>
    </row>
    <row r="788" spans="2:4">
      <c r="B788"/>
      <c r="C788"/>
      <c r="D788"/>
    </row>
    <row r="789" spans="2:4">
      <c r="B789"/>
      <c r="C789"/>
      <c r="D789"/>
    </row>
    <row r="790" spans="2:4">
      <c r="B790"/>
      <c r="C790"/>
      <c r="D790"/>
    </row>
    <row r="791" spans="2:4">
      <c r="B791"/>
      <c r="C791"/>
      <c r="D791"/>
    </row>
    <row r="792" spans="2:4">
      <c r="B792"/>
      <c r="C792"/>
      <c r="D792"/>
    </row>
    <row r="793" spans="2:4">
      <c r="B793"/>
      <c r="C793"/>
      <c r="D793"/>
    </row>
    <row r="794" spans="2:4">
      <c r="B794"/>
      <c r="C794"/>
      <c r="D794"/>
    </row>
    <row r="795" spans="2:4">
      <c r="B795"/>
      <c r="C795"/>
      <c r="D795"/>
    </row>
    <row r="796" spans="2:4">
      <c r="B796"/>
      <c r="C796"/>
      <c r="D796"/>
    </row>
    <row r="797" spans="2:4">
      <c r="B797"/>
      <c r="C797"/>
      <c r="D797"/>
    </row>
    <row r="798" spans="2:4">
      <c r="B798"/>
      <c r="C798"/>
      <c r="D798"/>
    </row>
    <row r="799" spans="2:4">
      <c r="B799"/>
      <c r="C799"/>
      <c r="D799"/>
    </row>
    <row r="800" spans="2:4">
      <c r="B800"/>
      <c r="C800"/>
      <c r="D800"/>
    </row>
    <row r="801" spans="2:4">
      <c r="B801"/>
      <c r="C801"/>
      <c r="D801"/>
    </row>
    <row r="802" spans="2:4">
      <c r="B802"/>
      <c r="C802"/>
      <c r="D802"/>
    </row>
    <row r="803" spans="2:4">
      <c r="B803"/>
      <c r="C803"/>
      <c r="D803"/>
    </row>
    <row r="804" spans="2:4">
      <c r="B804"/>
      <c r="C804"/>
      <c r="D804"/>
    </row>
    <row r="805" spans="2:4">
      <c r="B805"/>
      <c r="C805"/>
      <c r="D805"/>
    </row>
    <row r="806" spans="2:4">
      <c r="B806"/>
      <c r="C806"/>
      <c r="D806"/>
    </row>
    <row r="807" spans="2:4">
      <c r="B807"/>
      <c r="C807"/>
      <c r="D807"/>
    </row>
    <row r="808" spans="2:4">
      <c r="B808"/>
      <c r="C808"/>
      <c r="D808"/>
    </row>
    <row r="809" spans="2:4">
      <c r="B809"/>
      <c r="C809"/>
    </row>
    <row r="810" spans="2:4">
      <c r="B810"/>
      <c r="C810"/>
    </row>
    <row r="811" spans="2:4">
      <c r="B811"/>
      <c r="C811"/>
    </row>
    <row r="812" spans="2:4">
      <c r="B812"/>
      <c r="C812"/>
    </row>
    <row r="813" spans="2:4">
      <c r="B813"/>
      <c r="C813"/>
    </row>
    <row r="814" spans="2:4">
      <c r="B814"/>
      <c r="C814"/>
    </row>
    <row r="815" spans="2:4">
      <c r="B815"/>
      <c r="C815"/>
    </row>
    <row r="816" spans="2:4">
      <c r="B816"/>
      <c r="C816"/>
    </row>
    <row r="817" spans="2:3">
      <c r="B817"/>
      <c r="C817"/>
    </row>
    <row r="818" spans="2:3">
      <c r="B818"/>
      <c r="C818"/>
    </row>
    <row r="819" spans="2:3">
      <c r="B819"/>
      <c r="C819"/>
    </row>
    <row r="820" spans="2:3">
      <c r="B820"/>
      <c r="C820"/>
    </row>
    <row r="821" spans="2:3">
      <c r="B821"/>
      <c r="C821"/>
    </row>
    <row r="822" spans="2:3">
      <c r="B822"/>
      <c r="C822"/>
    </row>
    <row r="823" spans="2:3">
      <c r="B823"/>
      <c r="C823"/>
    </row>
    <row r="824" spans="2:3">
      <c r="B824"/>
      <c r="C824"/>
    </row>
    <row r="825" spans="2:3">
      <c r="B825"/>
      <c r="C825"/>
    </row>
    <row r="826" spans="2:3">
      <c r="B826"/>
      <c r="C826"/>
    </row>
    <row r="827" spans="2:3">
      <c r="B827"/>
      <c r="C827"/>
    </row>
    <row r="828" spans="2:3">
      <c r="B828"/>
      <c r="C828"/>
    </row>
    <row r="829" spans="2:3">
      <c r="B829"/>
      <c r="C829"/>
    </row>
    <row r="830" spans="2:3">
      <c r="B830"/>
      <c r="C830"/>
    </row>
    <row r="831" spans="2:3">
      <c r="B831"/>
      <c r="C831"/>
    </row>
    <row r="832" spans="2:3">
      <c r="B832"/>
      <c r="C832"/>
    </row>
    <row r="833" spans="2:3">
      <c r="B833"/>
      <c r="C833"/>
    </row>
    <row r="834" spans="2:3">
      <c r="B834"/>
      <c r="C834"/>
    </row>
    <row r="835" spans="2:3">
      <c r="B835"/>
      <c r="C835"/>
    </row>
    <row r="836" spans="2:3">
      <c r="B836"/>
      <c r="C836"/>
    </row>
    <row r="837" spans="2:3">
      <c r="B837"/>
      <c r="C837"/>
    </row>
    <row r="838" spans="2:3">
      <c r="B838"/>
      <c r="C838"/>
    </row>
    <row r="839" spans="2:3">
      <c r="B839"/>
      <c r="C839"/>
    </row>
    <row r="840" spans="2:3">
      <c r="B840"/>
      <c r="C840"/>
    </row>
    <row r="841" spans="2:3">
      <c r="B841"/>
      <c r="C841"/>
    </row>
    <row r="842" spans="2:3">
      <c r="B842"/>
      <c r="C842"/>
    </row>
    <row r="843" spans="2:3">
      <c r="B843"/>
      <c r="C843"/>
    </row>
    <row r="844" spans="2:3">
      <c r="B844"/>
      <c r="C844"/>
    </row>
    <row r="845" spans="2:3">
      <c r="B845"/>
      <c r="C845"/>
    </row>
    <row r="846" spans="2:3">
      <c r="B846"/>
      <c r="C846"/>
    </row>
    <row r="847" spans="2:3">
      <c r="B847"/>
      <c r="C847"/>
    </row>
    <row r="848" spans="2:3">
      <c r="B848"/>
      <c r="C848"/>
    </row>
    <row r="849" spans="2:3">
      <c r="B849"/>
      <c r="C849"/>
    </row>
    <row r="850" spans="2:3">
      <c r="B850"/>
      <c r="C850"/>
    </row>
    <row r="851" spans="2:3">
      <c r="B851"/>
      <c r="C851"/>
    </row>
    <row r="852" spans="2:3">
      <c r="B852"/>
      <c r="C852"/>
    </row>
    <row r="853" spans="2:3">
      <c r="B853"/>
      <c r="C853"/>
    </row>
    <row r="854" spans="2:3">
      <c r="B854"/>
      <c r="C854"/>
    </row>
    <row r="855" spans="2:3">
      <c r="B855"/>
      <c r="C855"/>
    </row>
    <row r="856" spans="2:3">
      <c r="B856"/>
      <c r="C856"/>
    </row>
    <row r="857" spans="2:3">
      <c r="B857"/>
      <c r="C857"/>
    </row>
    <row r="858" spans="2:3">
      <c r="B858"/>
      <c r="C858"/>
    </row>
    <row r="859" spans="2:3">
      <c r="B859"/>
      <c r="C859"/>
    </row>
    <row r="860" spans="2:3">
      <c r="B860"/>
      <c r="C860"/>
    </row>
    <row r="861" spans="2:3">
      <c r="B861"/>
      <c r="C861"/>
    </row>
    <row r="862" spans="2:3">
      <c r="B862"/>
      <c r="C862"/>
    </row>
    <row r="863" spans="2:3">
      <c r="B863"/>
      <c r="C863"/>
    </row>
    <row r="864" spans="2:3">
      <c r="B864"/>
      <c r="C864"/>
    </row>
    <row r="865" spans="2:3">
      <c r="B865"/>
      <c r="C865"/>
    </row>
    <row r="866" spans="2:3">
      <c r="B866"/>
      <c r="C866"/>
    </row>
    <row r="867" spans="2:3">
      <c r="B867"/>
      <c r="C867"/>
    </row>
    <row r="868" spans="2:3">
      <c r="B868"/>
      <c r="C868"/>
    </row>
    <row r="869" spans="2:3">
      <c r="B869"/>
      <c r="C869"/>
    </row>
    <row r="870" spans="2:3">
      <c r="B870"/>
      <c r="C870"/>
    </row>
    <row r="871" spans="2:3">
      <c r="B871"/>
      <c r="C871"/>
    </row>
    <row r="872" spans="2:3">
      <c r="B872"/>
      <c r="C872"/>
    </row>
    <row r="873" spans="2:3">
      <c r="B873"/>
      <c r="C873"/>
    </row>
    <row r="874" spans="2:3">
      <c r="B874"/>
      <c r="C874"/>
    </row>
    <row r="875" spans="2:3">
      <c r="B875"/>
      <c r="C875"/>
    </row>
    <row r="876" spans="2:3">
      <c r="B876"/>
      <c r="C876"/>
    </row>
    <row r="877" spans="2:3">
      <c r="B877"/>
      <c r="C877"/>
    </row>
    <row r="878" spans="2:3">
      <c r="B878"/>
      <c r="C878"/>
    </row>
    <row r="879" spans="2:3">
      <c r="B879"/>
      <c r="C879"/>
    </row>
    <row r="880" spans="2:3">
      <c r="B880"/>
      <c r="C880"/>
    </row>
    <row r="881" spans="2:3">
      <c r="B881"/>
      <c r="C881"/>
    </row>
    <row r="882" spans="2:3">
      <c r="B882"/>
      <c r="C882"/>
    </row>
    <row r="883" spans="2:3">
      <c r="B883"/>
      <c r="C883"/>
    </row>
    <row r="884" spans="2:3">
      <c r="B884"/>
      <c r="C884"/>
    </row>
    <row r="885" spans="2:3">
      <c r="B885"/>
      <c r="C885"/>
    </row>
    <row r="886" spans="2:3">
      <c r="B886"/>
      <c r="C886"/>
    </row>
    <row r="887" spans="2:3">
      <c r="B887"/>
      <c r="C887"/>
    </row>
    <row r="888" spans="2:3">
      <c r="B888"/>
      <c r="C888"/>
    </row>
    <row r="889" spans="2:3">
      <c r="B889"/>
      <c r="C889"/>
    </row>
    <row r="890" spans="2:3">
      <c r="B890"/>
      <c r="C890"/>
    </row>
    <row r="891" spans="2:3">
      <c r="B891"/>
      <c r="C891"/>
    </row>
    <row r="892" spans="2:3">
      <c r="B892"/>
      <c r="C892"/>
    </row>
    <row r="893" spans="2:3">
      <c r="B893"/>
      <c r="C893"/>
    </row>
    <row r="894" spans="2:3">
      <c r="B894"/>
      <c r="C894"/>
    </row>
    <row r="895" spans="2:3">
      <c r="B895"/>
      <c r="C895"/>
    </row>
    <row r="896" spans="2:3">
      <c r="B896"/>
      <c r="C896"/>
    </row>
    <row r="897" spans="2:3">
      <c r="B897"/>
      <c r="C897"/>
    </row>
    <row r="898" spans="2:3">
      <c r="B898"/>
      <c r="C898"/>
    </row>
    <row r="899" spans="2:3">
      <c r="B899"/>
      <c r="C899"/>
    </row>
    <row r="900" spans="2:3">
      <c r="B900"/>
      <c r="C900"/>
    </row>
    <row r="901" spans="2:3">
      <c r="B901"/>
      <c r="C901"/>
    </row>
    <row r="902" spans="2:3">
      <c r="B902"/>
      <c r="C902"/>
    </row>
    <row r="903" spans="2:3">
      <c r="B903"/>
      <c r="C903"/>
    </row>
    <row r="904" spans="2:3">
      <c r="B904"/>
      <c r="C904"/>
    </row>
    <row r="905" spans="2:3">
      <c r="B905"/>
      <c r="C905"/>
    </row>
    <row r="906" spans="2:3">
      <c r="B906"/>
      <c r="C906"/>
    </row>
    <row r="907" spans="2:3">
      <c r="B907"/>
      <c r="C907"/>
    </row>
    <row r="908" spans="2:3">
      <c r="B908"/>
      <c r="C908"/>
    </row>
    <row r="909" spans="2:3">
      <c r="B909"/>
      <c r="C909"/>
    </row>
    <row r="910" spans="2:3">
      <c r="B910"/>
      <c r="C910"/>
    </row>
    <row r="911" spans="2:3">
      <c r="B911"/>
      <c r="C911"/>
    </row>
    <row r="912" spans="2:3">
      <c r="B912"/>
      <c r="C912"/>
    </row>
    <row r="913" spans="2:3">
      <c r="B913"/>
      <c r="C913"/>
    </row>
    <row r="914" spans="2:3">
      <c r="B914"/>
      <c r="C914"/>
    </row>
    <row r="915" spans="2:3">
      <c r="B915"/>
      <c r="C915"/>
    </row>
    <row r="916" spans="2:3">
      <c r="B916"/>
      <c r="C916"/>
    </row>
    <row r="917" spans="2:3">
      <c r="B917"/>
      <c r="C917"/>
    </row>
    <row r="918" spans="2:3">
      <c r="B918"/>
      <c r="C918"/>
    </row>
    <row r="919" spans="2:3">
      <c r="B919"/>
      <c r="C919"/>
    </row>
    <row r="920" spans="2:3">
      <c r="B920"/>
      <c r="C920"/>
    </row>
    <row r="921" spans="2:3">
      <c r="B921"/>
      <c r="C921"/>
    </row>
    <row r="922" spans="2:3">
      <c r="B922"/>
      <c r="C922"/>
    </row>
    <row r="923" spans="2:3">
      <c r="B923"/>
      <c r="C923"/>
    </row>
    <row r="924" spans="2:3">
      <c r="B924"/>
      <c r="C924"/>
    </row>
    <row r="925" spans="2:3">
      <c r="B925"/>
      <c r="C925"/>
    </row>
    <row r="926" spans="2:3">
      <c r="B926"/>
      <c r="C926"/>
    </row>
    <row r="927" spans="2:3">
      <c r="B927"/>
      <c r="C927"/>
    </row>
    <row r="928" spans="2:3">
      <c r="B928"/>
      <c r="C928"/>
    </row>
    <row r="929" spans="2:3">
      <c r="B929"/>
      <c r="C929"/>
    </row>
    <row r="930" spans="2:3">
      <c r="B930"/>
      <c r="C930"/>
    </row>
    <row r="931" spans="2:3">
      <c r="B931"/>
      <c r="C931"/>
    </row>
    <row r="932" spans="2:3">
      <c r="B932"/>
      <c r="C932"/>
    </row>
    <row r="933" spans="2:3">
      <c r="B933"/>
      <c r="C933"/>
    </row>
    <row r="934" spans="2:3">
      <c r="B934"/>
      <c r="C934"/>
    </row>
    <row r="935" spans="2:3">
      <c r="B935"/>
      <c r="C935"/>
    </row>
    <row r="936" spans="2:3">
      <c r="B936"/>
      <c r="C936"/>
    </row>
    <row r="937" spans="2:3">
      <c r="B937"/>
      <c r="C937"/>
    </row>
    <row r="938" spans="2:3">
      <c r="B938"/>
      <c r="C938"/>
    </row>
    <row r="939" spans="2:3">
      <c r="B939"/>
      <c r="C939"/>
    </row>
    <row r="940" spans="2:3">
      <c r="B940"/>
      <c r="C940"/>
    </row>
    <row r="941" spans="2:3">
      <c r="B941"/>
      <c r="C941"/>
    </row>
    <row r="942" spans="2:3">
      <c r="B942"/>
      <c r="C942"/>
    </row>
    <row r="943" spans="2:3">
      <c r="B943"/>
      <c r="C943"/>
    </row>
    <row r="944" spans="2:3">
      <c r="B944"/>
      <c r="C944"/>
    </row>
    <row r="945" spans="2:3">
      <c r="B945"/>
      <c r="C945"/>
    </row>
    <row r="946" spans="2:3">
      <c r="B946"/>
      <c r="C946"/>
    </row>
    <row r="947" spans="2:3">
      <c r="B947"/>
      <c r="C947"/>
    </row>
    <row r="948" spans="2:3">
      <c r="B948"/>
      <c r="C948"/>
    </row>
    <row r="949" spans="2:3">
      <c r="B949"/>
      <c r="C949"/>
    </row>
    <row r="950" spans="2:3">
      <c r="B950"/>
      <c r="C950"/>
    </row>
    <row r="951" spans="2:3">
      <c r="B951"/>
      <c r="C951"/>
    </row>
    <row r="952" spans="2:3">
      <c r="B952"/>
      <c r="C952"/>
    </row>
    <row r="953" spans="2:3">
      <c r="B953"/>
      <c r="C953"/>
    </row>
    <row r="954" spans="2:3">
      <c r="B954"/>
      <c r="C954"/>
    </row>
    <row r="955" spans="2:3">
      <c r="B955"/>
      <c r="C955"/>
    </row>
    <row r="956" spans="2:3">
      <c r="B956"/>
      <c r="C956"/>
    </row>
    <row r="957" spans="2:3">
      <c r="B957"/>
      <c r="C957"/>
    </row>
    <row r="958" spans="2:3">
      <c r="B958"/>
      <c r="C958"/>
    </row>
    <row r="959" spans="2:3">
      <c r="B959"/>
      <c r="C959"/>
    </row>
    <row r="960" spans="2:3">
      <c r="B960"/>
      <c r="C960"/>
    </row>
    <row r="961" spans="2:3">
      <c r="B961"/>
      <c r="C961"/>
    </row>
    <row r="962" spans="2:3">
      <c r="B962"/>
      <c r="C962"/>
    </row>
    <row r="963" spans="2:3">
      <c r="B963"/>
      <c r="C963"/>
    </row>
    <row r="964" spans="2:3">
      <c r="B964"/>
      <c r="C964"/>
    </row>
    <row r="965" spans="2:3">
      <c r="B965"/>
      <c r="C965"/>
    </row>
    <row r="966" spans="2:3">
      <c r="B966"/>
      <c r="C966"/>
    </row>
    <row r="967" spans="2:3">
      <c r="B967"/>
      <c r="C967"/>
    </row>
    <row r="968" spans="2:3">
      <c r="B968"/>
      <c r="C968"/>
    </row>
    <row r="969" spans="2:3">
      <c r="B969"/>
      <c r="C969"/>
    </row>
    <row r="970" spans="2:3">
      <c r="B970"/>
      <c r="C970"/>
    </row>
    <row r="971" spans="2:3">
      <c r="B971"/>
      <c r="C971"/>
    </row>
    <row r="972" spans="2:3">
      <c r="B972"/>
      <c r="C972"/>
    </row>
    <row r="973" spans="2:3">
      <c r="B973"/>
      <c r="C973"/>
    </row>
    <row r="974" spans="2:3">
      <c r="B974"/>
      <c r="C974"/>
    </row>
    <row r="975" spans="2:3">
      <c r="B975"/>
      <c r="C975"/>
    </row>
    <row r="976" spans="2:3">
      <c r="B976"/>
      <c r="C976"/>
    </row>
    <row r="977" spans="2:3">
      <c r="B977"/>
      <c r="C977"/>
    </row>
    <row r="978" spans="2:3">
      <c r="B978"/>
      <c r="C978"/>
    </row>
    <row r="979" spans="2:3">
      <c r="B979"/>
      <c r="C979"/>
    </row>
    <row r="980" spans="2:3">
      <c r="B980"/>
      <c r="C980"/>
    </row>
    <row r="981" spans="2:3">
      <c r="B981"/>
      <c r="C981"/>
    </row>
    <row r="982" spans="2:3">
      <c r="B982"/>
      <c r="C982"/>
    </row>
    <row r="983" spans="2:3">
      <c r="B983"/>
      <c r="C983"/>
    </row>
    <row r="984" spans="2:3">
      <c r="B984"/>
      <c r="C984"/>
    </row>
    <row r="985" spans="2:3">
      <c r="B985"/>
      <c r="C985"/>
    </row>
    <row r="986" spans="2:3">
      <c r="B986"/>
      <c r="C986"/>
    </row>
    <row r="987" spans="2:3">
      <c r="B987"/>
      <c r="C987"/>
    </row>
    <row r="988" spans="2:3">
      <c r="B988"/>
      <c r="C988"/>
    </row>
    <row r="989" spans="2:3">
      <c r="B989"/>
      <c r="C989"/>
    </row>
    <row r="990" spans="2:3">
      <c r="B990"/>
      <c r="C990"/>
    </row>
    <row r="991" spans="2:3">
      <c r="B991"/>
      <c r="C991"/>
    </row>
    <row r="992" spans="2:3">
      <c r="B992"/>
      <c r="C992"/>
    </row>
    <row r="993" spans="2:3">
      <c r="B993"/>
      <c r="C993"/>
    </row>
    <row r="994" spans="2:3">
      <c r="B994"/>
      <c r="C994"/>
    </row>
    <row r="995" spans="2:3">
      <c r="B995"/>
      <c r="C995"/>
    </row>
    <row r="996" spans="2:3">
      <c r="B996"/>
      <c r="C996"/>
    </row>
    <row r="997" spans="2:3">
      <c r="B997"/>
      <c r="C997"/>
    </row>
    <row r="998" spans="2:3">
      <c r="B998"/>
      <c r="C998"/>
    </row>
    <row r="999" spans="2:3">
      <c r="B999"/>
      <c r="C999"/>
    </row>
    <row r="1000" spans="2:3">
      <c r="B1000"/>
      <c r="C1000"/>
    </row>
    <row r="1001" spans="2:3">
      <c r="B1001"/>
      <c r="C1001"/>
    </row>
    <row r="1002" spans="2:3">
      <c r="B1002"/>
      <c r="C1002"/>
    </row>
    <row r="1003" spans="2:3">
      <c r="B1003"/>
      <c r="C1003"/>
    </row>
    <row r="1004" spans="2:3">
      <c r="B1004"/>
      <c r="C1004"/>
    </row>
    <row r="1005" spans="2:3">
      <c r="B1005"/>
      <c r="C1005"/>
    </row>
    <row r="1006" spans="2:3">
      <c r="B1006"/>
      <c r="C1006"/>
    </row>
    <row r="1007" spans="2:3">
      <c r="B1007"/>
      <c r="C1007"/>
    </row>
    <row r="1008" spans="2:3">
      <c r="B1008"/>
      <c r="C1008"/>
    </row>
    <row r="1009" spans="2:3">
      <c r="B1009"/>
      <c r="C1009"/>
    </row>
    <row r="1010" spans="2:3">
      <c r="B1010"/>
      <c r="C1010"/>
    </row>
    <row r="1011" spans="2:3">
      <c r="B1011"/>
      <c r="C1011"/>
    </row>
    <row r="1012" spans="2:3">
      <c r="B1012"/>
      <c r="C1012"/>
    </row>
    <row r="1013" spans="2:3">
      <c r="B1013"/>
      <c r="C1013"/>
    </row>
    <row r="1014" spans="2:3">
      <c r="B1014"/>
      <c r="C1014"/>
    </row>
    <row r="1015" spans="2:3">
      <c r="B1015"/>
      <c r="C1015"/>
    </row>
    <row r="1016" spans="2:3">
      <c r="B1016"/>
      <c r="C1016"/>
    </row>
    <row r="1017" spans="2:3">
      <c r="B1017"/>
      <c r="C1017"/>
    </row>
    <row r="1018" spans="2:3">
      <c r="B1018"/>
      <c r="C1018"/>
    </row>
    <row r="1019" spans="2:3">
      <c r="B1019"/>
      <c r="C1019"/>
    </row>
    <row r="1020" spans="2:3">
      <c r="B1020"/>
      <c r="C1020"/>
    </row>
    <row r="1021" spans="2:3">
      <c r="B1021"/>
      <c r="C1021"/>
    </row>
    <row r="1022" spans="2:3">
      <c r="B1022"/>
      <c r="C1022"/>
    </row>
    <row r="1023" spans="2:3">
      <c r="B1023"/>
      <c r="C1023"/>
    </row>
    <row r="1024" spans="2:3">
      <c r="B1024"/>
      <c r="C1024"/>
    </row>
    <row r="1025" spans="2:3">
      <c r="B1025"/>
      <c r="C1025"/>
    </row>
    <row r="1026" spans="2:3">
      <c r="B1026"/>
      <c r="C1026"/>
    </row>
    <row r="1027" spans="2:3">
      <c r="B1027"/>
      <c r="C1027"/>
    </row>
    <row r="1028" spans="2:3">
      <c r="B1028"/>
      <c r="C1028"/>
    </row>
    <row r="1029" spans="2:3">
      <c r="B1029"/>
      <c r="C1029"/>
    </row>
    <row r="1030" spans="2:3">
      <c r="B1030"/>
      <c r="C1030"/>
    </row>
    <row r="1031" spans="2:3">
      <c r="B1031"/>
      <c r="C1031"/>
    </row>
    <row r="1032" spans="2:3">
      <c r="B1032"/>
      <c r="C1032"/>
    </row>
    <row r="1033" spans="2:3">
      <c r="B1033"/>
      <c r="C1033"/>
    </row>
    <row r="1034" spans="2:3">
      <c r="B1034"/>
      <c r="C1034"/>
    </row>
    <row r="1035" spans="2:3">
      <c r="B1035"/>
      <c r="C1035"/>
    </row>
    <row r="1036" spans="2:3">
      <c r="B1036"/>
      <c r="C1036"/>
    </row>
    <row r="1037" spans="2:3">
      <c r="B1037"/>
      <c r="C1037"/>
    </row>
    <row r="1038" spans="2:3">
      <c r="B1038"/>
      <c r="C1038"/>
    </row>
    <row r="1039" spans="2:3">
      <c r="B1039"/>
      <c r="C1039"/>
    </row>
    <row r="1040" spans="2:3">
      <c r="B1040"/>
      <c r="C1040"/>
    </row>
    <row r="1041" spans="2:3">
      <c r="B1041"/>
      <c r="C1041"/>
    </row>
    <row r="1042" spans="2:3">
      <c r="B1042"/>
      <c r="C1042"/>
    </row>
    <row r="1043" spans="2:3">
      <c r="B1043"/>
      <c r="C1043"/>
    </row>
    <row r="1044" spans="2:3">
      <c r="B1044"/>
      <c r="C1044"/>
    </row>
    <row r="1045" spans="2:3">
      <c r="B1045"/>
      <c r="C1045"/>
    </row>
    <row r="1046" spans="2:3">
      <c r="B1046"/>
      <c r="C1046"/>
    </row>
    <row r="1047" spans="2:3">
      <c r="B1047"/>
      <c r="C1047"/>
    </row>
    <row r="1048" spans="2:3">
      <c r="B1048"/>
      <c r="C1048"/>
    </row>
    <row r="1049" spans="2:3">
      <c r="B1049"/>
      <c r="C1049"/>
    </row>
    <row r="1050" spans="2:3">
      <c r="B1050"/>
      <c r="C1050"/>
    </row>
    <row r="1051" spans="2:3">
      <c r="B1051"/>
      <c r="C1051"/>
    </row>
    <row r="1052" spans="2:3">
      <c r="B1052"/>
      <c r="C1052"/>
    </row>
    <row r="1053" spans="2:3">
      <c r="B1053"/>
      <c r="C1053"/>
    </row>
    <row r="1054" spans="2:3">
      <c r="B1054"/>
      <c r="C1054"/>
    </row>
    <row r="1055" spans="2:3">
      <c r="B1055"/>
      <c r="C1055"/>
    </row>
    <row r="1056" spans="2:3">
      <c r="B1056"/>
      <c r="C1056"/>
    </row>
    <row r="1057" spans="2:3">
      <c r="B1057"/>
      <c r="C1057"/>
    </row>
    <row r="1058" spans="2:3">
      <c r="B1058"/>
      <c r="C1058"/>
    </row>
    <row r="1059" spans="2:3">
      <c r="B1059"/>
      <c r="C1059"/>
    </row>
    <row r="1060" spans="2:3">
      <c r="B1060"/>
      <c r="C1060"/>
    </row>
    <row r="1061" spans="2:3">
      <c r="B1061"/>
      <c r="C1061"/>
    </row>
    <row r="1062" spans="2:3">
      <c r="B1062"/>
      <c r="C1062"/>
    </row>
    <row r="1063" spans="2:3">
      <c r="B1063"/>
      <c r="C1063"/>
    </row>
    <row r="1064" spans="2:3">
      <c r="B1064"/>
      <c r="C1064"/>
    </row>
    <row r="1065" spans="2:3">
      <c r="B1065"/>
      <c r="C1065"/>
    </row>
    <row r="1066" spans="2:3">
      <c r="B1066"/>
      <c r="C1066"/>
    </row>
    <row r="1067" spans="2:3">
      <c r="B1067"/>
      <c r="C1067"/>
    </row>
    <row r="1068" spans="2:3">
      <c r="B1068"/>
      <c r="C1068"/>
    </row>
    <row r="1069" spans="2:3">
      <c r="B1069"/>
      <c r="C1069"/>
    </row>
    <row r="1070" spans="2:3">
      <c r="B1070"/>
      <c r="C1070"/>
    </row>
    <row r="1071" spans="2:3">
      <c r="B1071"/>
      <c r="C1071"/>
    </row>
    <row r="1072" spans="2:3">
      <c r="B1072"/>
      <c r="C1072"/>
    </row>
    <row r="1073" spans="2:3">
      <c r="B1073"/>
      <c r="C1073"/>
    </row>
    <row r="1074" spans="2:3">
      <c r="B1074"/>
      <c r="C1074"/>
    </row>
    <row r="1075" spans="2:3">
      <c r="B1075"/>
      <c r="C1075"/>
    </row>
    <row r="1076" spans="2:3">
      <c r="B1076"/>
      <c r="C1076"/>
    </row>
    <row r="1077" spans="2:3">
      <c r="B1077"/>
      <c r="C1077"/>
    </row>
    <row r="1078" spans="2:3">
      <c r="B1078"/>
      <c r="C1078"/>
    </row>
    <row r="1079" spans="2:3">
      <c r="B1079"/>
      <c r="C1079"/>
    </row>
    <row r="1080" spans="2:3">
      <c r="B1080"/>
      <c r="C1080"/>
    </row>
    <row r="1081" spans="2:3">
      <c r="B1081"/>
      <c r="C1081"/>
    </row>
    <row r="1082" spans="2:3">
      <c r="B1082"/>
      <c r="C1082"/>
    </row>
    <row r="1083" spans="2:3">
      <c r="B1083"/>
      <c r="C1083"/>
    </row>
    <row r="1084" spans="2:3">
      <c r="B1084"/>
      <c r="C1084"/>
    </row>
    <row r="1085" spans="2:3">
      <c r="B1085"/>
      <c r="C1085"/>
    </row>
    <row r="1086" spans="2:3">
      <c r="B1086"/>
      <c r="C1086"/>
    </row>
    <row r="1087" spans="2:3">
      <c r="B1087"/>
      <c r="C1087"/>
    </row>
    <row r="1088" spans="2:3">
      <c r="B1088"/>
      <c r="C1088"/>
    </row>
    <row r="1089" spans="2:3">
      <c r="B1089"/>
      <c r="C1089"/>
    </row>
    <row r="1090" spans="2:3">
      <c r="B1090"/>
      <c r="C1090"/>
    </row>
    <row r="1091" spans="2:3">
      <c r="B1091"/>
      <c r="C1091"/>
    </row>
    <row r="1092" spans="2:3">
      <c r="B1092"/>
      <c r="C1092"/>
    </row>
    <row r="1093" spans="2:3">
      <c r="B1093"/>
      <c r="C1093"/>
    </row>
    <row r="1094" spans="2:3">
      <c r="B1094"/>
      <c r="C1094"/>
    </row>
    <row r="1095" spans="2:3">
      <c r="B1095"/>
      <c r="C1095"/>
    </row>
    <row r="1096" spans="2:3">
      <c r="B1096"/>
      <c r="C1096"/>
    </row>
    <row r="1097" spans="2:3">
      <c r="B1097"/>
      <c r="C1097"/>
    </row>
    <row r="1098" spans="2:3">
      <c r="B1098"/>
      <c r="C1098"/>
    </row>
    <row r="1099" spans="2:3">
      <c r="B1099"/>
      <c r="C1099"/>
    </row>
    <row r="1100" spans="2:3">
      <c r="B1100"/>
      <c r="C1100"/>
    </row>
    <row r="1101" spans="2:3">
      <c r="B1101"/>
      <c r="C1101"/>
    </row>
    <row r="1102" spans="2:3">
      <c r="B1102"/>
      <c r="C1102"/>
    </row>
    <row r="1103" spans="2:3">
      <c r="B1103"/>
      <c r="C1103"/>
    </row>
    <row r="1104" spans="2:3">
      <c r="B1104"/>
      <c r="C1104"/>
    </row>
    <row r="1105" spans="2:3">
      <c r="B1105"/>
      <c r="C1105"/>
    </row>
    <row r="1106" spans="2:3">
      <c r="B1106"/>
      <c r="C1106"/>
    </row>
    <row r="1107" spans="2:3">
      <c r="B1107"/>
      <c r="C1107"/>
    </row>
    <row r="1108" spans="2:3">
      <c r="B1108"/>
      <c r="C1108"/>
    </row>
    <row r="1109" spans="2:3">
      <c r="B1109"/>
      <c r="C1109"/>
    </row>
    <row r="1110" spans="2:3">
      <c r="B1110"/>
      <c r="C1110"/>
    </row>
    <row r="1111" spans="2:3">
      <c r="B1111"/>
      <c r="C1111"/>
    </row>
    <row r="1112" spans="2:3">
      <c r="B1112"/>
      <c r="C1112"/>
    </row>
    <row r="1113" spans="2:3">
      <c r="B1113"/>
      <c r="C1113"/>
    </row>
    <row r="1114" spans="2:3">
      <c r="B1114"/>
      <c r="C1114"/>
    </row>
    <row r="1115" spans="2:3">
      <c r="B1115"/>
      <c r="C1115"/>
    </row>
    <row r="1116" spans="2:3">
      <c r="B1116"/>
      <c r="C1116"/>
    </row>
    <row r="1117" spans="2:3">
      <c r="B1117"/>
      <c r="C1117"/>
    </row>
    <row r="1118" spans="2:3">
      <c r="B1118"/>
      <c r="C1118"/>
    </row>
    <row r="1119" spans="2:3">
      <c r="B1119"/>
      <c r="C1119"/>
    </row>
    <row r="1120" spans="2:3">
      <c r="B1120"/>
      <c r="C1120"/>
    </row>
    <row r="1121" spans="2:3">
      <c r="B1121"/>
      <c r="C1121"/>
    </row>
    <row r="1122" spans="2:3">
      <c r="B1122"/>
      <c r="C1122"/>
    </row>
    <row r="1123" spans="2:3">
      <c r="B1123"/>
      <c r="C1123"/>
    </row>
    <row r="1124" spans="2:3">
      <c r="B1124"/>
      <c r="C1124"/>
    </row>
    <row r="1125" spans="2:3">
      <c r="B1125"/>
      <c r="C1125"/>
    </row>
    <row r="1126" spans="2:3">
      <c r="B1126"/>
      <c r="C1126"/>
    </row>
    <row r="1127" spans="2:3">
      <c r="B1127"/>
      <c r="C1127"/>
    </row>
    <row r="1128" spans="2:3">
      <c r="B1128"/>
      <c r="C1128"/>
    </row>
    <row r="1129" spans="2:3">
      <c r="B1129"/>
      <c r="C1129"/>
    </row>
    <row r="1130" spans="2:3">
      <c r="B1130"/>
      <c r="C1130"/>
    </row>
    <row r="1131" spans="2:3">
      <c r="B1131"/>
      <c r="C1131"/>
    </row>
    <row r="1132" spans="2:3">
      <c r="B1132"/>
      <c r="C1132"/>
    </row>
    <row r="1133" spans="2:3">
      <c r="B1133"/>
      <c r="C1133"/>
    </row>
    <row r="1134" spans="2:3">
      <c r="B1134"/>
      <c r="C1134"/>
    </row>
    <row r="1135" spans="2:3">
      <c r="B1135"/>
      <c r="C1135"/>
    </row>
    <row r="1136" spans="2:3">
      <c r="B1136"/>
      <c r="C1136"/>
    </row>
    <row r="1137" spans="2:3">
      <c r="B1137"/>
      <c r="C1137"/>
    </row>
    <row r="1138" spans="2:3">
      <c r="B1138"/>
      <c r="C1138"/>
    </row>
    <row r="1139" spans="2:3">
      <c r="B1139"/>
      <c r="C1139"/>
    </row>
    <row r="1140" spans="2:3">
      <c r="B1140"/>
      <c r="C1140"/>
    </row>
    <row r="1141" spans="2:3">
      <c r="B1141"/>
      <c r="C1141"/>
    </row>
    <row r="1142" spans="2:3">
      <c r="B1142"/>
      <c r="C1142"/>
    </row>
    <row r="1143" spans="2:3">
      <c r="B1143"/>
      <c r="C1143"/>
    </row>
    <row r="1144" spans="2:3">
      <c r="B1144"/>
      <c r="C1144"/>
    </row>
    <row r="1145" spans="2:3">
      <c r="B1145"/>
      <c r="C1145"/>
    </row>
    <row r="1146" spans="2:3">
      <c r="B1146"/>
      <c r="C1146"/>
    </row>
    <row r="1147" spans="2:3">
      <c r="B1147"/>
      <c r="C1147"/>
    </row>
    <row r="1148" spans="2:3">
      <c r="B1148"/>
      <c r="C1148"/>
    </row>
    <row r="1149" spans="2:3">
      <c r="B1149"/>
      <c r="C1149"/>
    </row>
    <row r="1150" spans="2:3">
      <c r="B1150"/>
      <c r="C1150"/>
    </row>
    <row r="1151" spans="2:3">
      <c r="B1151"/>
      <c r="C1151"/>
    </row>
    <row r="1152" spans="2:3">
      <c r="B1152"/>
      <c r="C1152"/>
    </row>
    <row r="1153" spans="2:3">
      <c r="B1153"/>
      <c r="C1153"/>
    </row>
    <row r="1154" spans="2:3">
      <c r="B1154"/>
      <c r="C1154"/>
    </row>
    <row r="1155" spans="2:3">
      <c r="B1155"/>
      <c r="C1155"/>
    </row>
    <row r="1156" spans="2:3">
      <c r="B1156"/>
      <c r="C1156"/>
    </row>
    <row r="1157" spans="2:3">
      <c r="B1157"/>
      <c r="C1157"/>
    </row>
    <row r="1158" spans="2:3">
      <c r="B1158"/>
      <c r="C1158"/>
    </row>
    <row r="1159" spans="2:3">
      <c r="B1159"/>
      <c r="C1159"/>
    </row>
    <row r="1160" spans="2:3">
      <c r="B1160"/>
      <c r="C1160"/>
    </row>
    <row r="1161" spans="2:3">
      <c r="B1161"/>
      <c r="C1161"/>
    </row>
    <row r="1162" spans="2:3">
      <c r="B1162"/>
      <c r="C1162"/>
    </row>
    <row r="1163" spans="2:3">
      <c r="B1163"/>
      <c r="C1163"/>
    </row>
    <row r="1164" spans="2:3">
      <c r="B1164"/>
      <c r="C1164"/>
    </row>
    <row r="1165" spans="2:3">
      <c r="B1165"/>
      <c r="C1165"/>
    </row>
    <row r="1166" spans="2:3">
      <c r="B1166"/>
      <c r="C1166"/>
    </row>
    <row r="1167" spans="2:3">
      <c r="B1167"/>
      <c r="C1167"/>
    </row>
    <row r="1168" spans="2:3">
      <c r="B1168"/>
      <c r="C1168"/>
    </row>
    <row r="1169" spans="2:3">
      <c r="B1169"/>
      <c r="C1169"/>
    </row>
    <row r="1170" spans="2:3">
      <c r="B1170"/>
      <c r="C1170"/>
    </row>
    <row r="1171" spans="2:3">
      <c r="B1171"/>
      <c r="C1171"/>
    </row>
    <row r="1172" spans="2:3">
      <c r="B1172"/>
      <c r="C1172"/>
    </row>
    <row r="1173" spans="2:3">
      <c r="B1173"/>
      <c r="C1173"/>
    </row>
    <row r="1174" spans="2:3">
      <c r="B1174"/>
      <c r="C1174"/>
    </row>
    <row r="1175" spans="2:3">
      <c r="B1175"/>
      <c r="C1175"/>
    </row>
    <row r="1176" spans="2:3">
      <c r="B1176"/>
      <c r="C1176"/>
    </row>
    <row r="1177" spans="2:3">
      <c r="B1177"/>
      <c r="C1177"/>
    </row>
    <row r="1178" spans="2:3">
      <c r="B1178"/>
      <c r="C1178"/>
    </row>
    <row r="1179" spans="2:3">
      <c r="B1179"/>
      <c r="C1179"/>
    </row>
    <row r="1180" spans="2:3">
      <c r="B1180"/>
      <c r="C1180"/>
    </row>
    <row r="1181" spans="2:3">
      <c r="B1181"/>
      <c r="C1181"/>
    </row>
    <row r="1182" spans="2:3">
      <c r="B1182"/>
      <c r="C1182"/>
    </row>
    <row r="1183" spans="2:3">
      <c r="B1183"/>
      <c r="C1183"/>
    </row>
    <row r="1184" spans="2:3">
      <c r="B1184"/>
      <c r="C1184"/>
    </row>
    <row r="1185" spans="2:3">
      <c r="B1185"/>
      <c r="C1185"/>
    </row>
    <row r="1186" spans="2:3">
      <c r="B1186"/>
      <c r="C1186"/>
    </row>
    <row r="1187" spans="2:3">
      <c r="B1187"/>
      <c r="C1187"/>
    </row>
    <row r="1188" spans="2:3">
      <c r="B1188"/>
      <c r="C1188"/>
    </row>
    <row r="1189" spans="2:3">
      <c r="B1189"/>
      <c r="C1189"/>
    </row>
    <row r="1190" spans="2:3">
      <c r="B1190"/>
      <c r="C1190"/>
    </row>
    <row r="1191" spans="2:3">
      <c r="B1191"/>
      <c r="C1191"/>
    </row>
    <row r="1192" spans="2:3">
      <c r="B1192"/>
      <c r="C1192"/>
    </row>
    <row r="1193" spans="2:3">
      <c r="B1193"/>
      <c r="C1193"/>
    </row>
    <row r="1194" spans="2:3">
      <c r="B1194"/>
      <c r="C1194"/>
    </row>
    <row r="1195" spans="2:3">
      <c r="B1195"/>
      <c r="C1195"/>
    </row>
    <row r="1196" spans="2:3">
      <c r="B1196"/>
      <c r="C1196"/>
    </row>
    <row r="1197" spans="2:3">
      <c r="B1197"/>
      <c r="C1197"/>
    </row>
    <row r="1198" spans="2:3">
      <c r="B1198"/>
      <c r="C1198"/>
    </row>
    <row r="1199" spans="2:3">
      <c r="B1199"/>
      <c r="C1199"/>
    </row>
    <row r="1200" spans="2:3">
      <c r="B1200"/>
      <c r="C1200"/>
    </row>
    <row r="1201" spans="2:3">
      <c r="B1201"/>
      <c r="C1201"/>
    </row>
    <row r="1202" spans="2:3">
      <c r="B1202"/>
      <c r="C1202"/>
    </row>
    <row r="1203" spans="2:3">
      <c r="B1203"/>
      <c r="C1203"/>
    </row>
    <row r="1204" spans="2:3">
      <c r="B1204"/>
      <c r="C1204"/>
    </row>
    <row r="1205" spans="2:3">
      <c r="B1205"/>
      <c r="C1205"/>
    </row>
    <row r="1206" spans="2:3">
      <c r="B1206"/>
      <c r="C1206"/>
    </row>
    <row r="1207" spans="2:3">
      <c r="B1207"/>
      <c r="C1207"/>
    </row>
    <row r="1208" spans="2:3">
      <c r="B1208"/>
      <c r="C1208"/>
    </row>
    <row r="1209" spans="2:3">
      <c r="B1209"/>
      <c r="C1209"/>
    </row>
    <row r="1210" spans="2:3">
      <c r="B1210"/>
      <c r="C12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X1"/>
  <sheetViews>
    <sheetView showGridLines="0" tabSelected="1" zoomScale="62" zoomScaleNormal="62" workbookViewId="0">
      <selection activeCell="E12" sqref="E12"/>
    </sheetView>
  </sheetViews>
  <sheetFormatPr defaultRowHeight="15"/>
  <cols>
    <col min="1" max="16384" width="9.140625" style="170"/>
  </cols>
  <sheetData>
    <row r="1" spans="9:24" ht="41.25">
      <c r="I1" s="167"/>
      <c r="J1" s="168"/>
      <c r="K1" s="168"/>
      <c r="L1" s="168"/>
      <c r="M1" s="168"/>
      <c r="N1" s="168"/>
      <c r="O1" s="168"/>
      <c r="P1" s="168"/>
      <c r="Q1" s="168"/>
      <c r="R1" s="168"/>
      <c r="S1" s="168"/>
      <c r="T1" s="168"/>
      <c r="U1" s="169"/>
      <c r="V1" s="169"/>
      <c r="W1" s="169"/>
      <c r="X1" s="16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X1"/>
  <sheetViews>
    <sheetView showGridLines="0" zoomScale="70" zoomScaleNormal="70" workbookViewId="0">
      <selection activeCell="R9" sqref="R9"/>
    </sheetView>
  </sheetViews>
  <sheetFormatPr defaultRowHeight="15"/>
  <cols>
    <col min="1" max="16384" width="9.140625" style="166"/>
  </cols>
  <sheetData>
    <row r="1" spans="9:24" ht="41.25">
      <c r="I1" s="163"/>
      <c r="J1" s="164"/>
      <c r="K1" s="164"/>
      <c r="L1" s="164"/>
      <c r="M1" s="164"/>
      <c r="N1" s="164"/>
      <c r="O1" s="164"/>
      <c r="P1" s="164"/>
      <c r="Q1" s="164"/>
      <c r="R1" s="164"/>
      <c r="S1" s="164"/>
      <c r="T1" s="164"/>
      <c r="U1" s="165"/>
      <c r="V1" s="165"/>
      <c r="W1" s="165"/>
      <c r="X1" s="16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ULB level data</vt:lpstr>
      <vt:lpstr>State averages</vt:lpstr>
      <vt:lpstr>1.NR SR</vt:lpstr>
      <vt:lpstr>2.SS tot % Score</vt:lpstr>
      <vt:lpstr> 3.SLP+Cert</vt:lpstr>
      <vt:lpstr>4.SS Comp</vt:lpstr>
      <vt:lpstr>5. Comp Share</vt:lpstr>
      <vt:lpstr>6. 2022</vt:lpstr>
      <vt:lpstr>7.2 2022</vt:lpstr>
      <vt:lpstr>8.2 2022</vt:lpstr>
      <vt:lpstr>9.2 2022</vt:lpstr>
      <vt:lpstr>DB1</vt:lpstr>
      <vt:lpstr>DB2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2023-01-25T06:20:14Z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